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tables/table2.xml" ContentType="application/vnd.openxmlformats-officedocument.spreadsheetml.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6.xml" ContentType="application/vnd.openxmlformats-officedocument.spreadsheetml.pivotTab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pivotTables/pivotTable7.xml" ContentType="application/vnd.openxmlformats-officedocument.spreadsheetml.pivotTab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8.xml" ContentType="application/vnd.openxmlformats-officedocument.spreadsheetml.pivotTable+xml"/>
  <Override PartName="/xl/tables/table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autoCompressPictures="0"/>
  <mc:AlternateContent xmlns:mc="http://schemas.openxmlformats.org/markup-compatibility/2006">
    <mc:Choice Requires="x15">
      <x15ac:absPath xmlns:x15ac="http://schemas.microsoft.com/office/spreadsheetml/2010/11/ac" url="C:\Users\Smitty\Dropbox\2015 Vanuatu Cyclone Pam\07 IM\Templates\"/>
    </mc:Choice>
  </mc:AlternateContent>
  <bookViews>
    <workbookView xWindow="-15" yWindow="165" windowWidth="14190" windowHeight="6135" tabRatio="932" firstSheet="11" activeTab="11"/>
  </bookViews>
  <sheets>
    <sheet name="about" sheetId="28" state="hidden" r:id="rId1"/>
    <sheet name="adm1" sheetId="3" state="hidden" r:id="rId2"/>
    <sheet name="adm2" sheetId="4" state="hidden" r:id="rId3"/>
    <sheet name="adm3" sheetId="5" state="hidden" r:id="rId4"/>
    <sheet name="stle" sheetId="25" state="hidden" r:id="rId5"/>
    <sheet name="Damage Data by Island" sheetId="43" r:id="rId6"/>
    <sheet name="Damage Data by Area Council" sheetId="47" state="hidden" r:id="rId7"/>
    <sheet name="Population 2015" sheetId="42" state="hidden" r:id="rId8"/>
    <sheet name="How to Fill" sheetId="34" state="hidden" r:id="rId9"/>
    <sheet name="Agency 3W Discrepancies" sheetId="53" state="hidden" r:id="rId10"/>
    <sheet name="blankets Paul" sheetId="91" state="hidden" r:id="rId11"/>
    <sheet name="Main_Data" sheetId="87" r:id="rId12"/>
    <sheet name="Summary_What-Where" sheetId="79" r:id="rId13"/>
    <sheet name="Summary_Who-What_Where" sheetId="80" r:id="rId14"/>
    <sheet name="HAP 1 Progress Map" sheetId="90" r:id="rId15"/>
    <sheet name="Obj 1 Tracker" sheetId="73" r:id="rId16"/>
    <sheet name="HH Status Mat Map pg1" sheetId="86" r:id="rId17"/>
    <sheet name="HH Status Mat Map pg2" sheetId="83" r:id="rId18"/>
    <sheet name="HH Dist. by Island" sheetId="77" state="hidden" r:id="rId19"/>
    <sheet name="Tanna Feedback" sheetId="66" state="hidden" r:id="rId20"/>
    <sheet name="Demand for Tarps" sheetId="67" state="hidden" r:id="rId21"/>
    <sheet name="Feedback_Main_Data" sheetId="58" state="hidden" r:id="rId22"/>
    <sheet name="Efate Feedback" sheetId="65" state="hidden" r:id="rId23"/>
    <sheet name="ISLAND Activities Report" sheetId="76" r:id="rId24"/>
    <sheet name="TANNA Activities Report" sheetId="75" r:id="rId25"/>
    <sheet name="EFATE Activities Report" sheetId="92" r:id="rId26"/>
    <sheet name="Island Report - Tarpaulins" sheetId="62" state="hidden" r:id="rId27"/>
    <sheet name="Island Report - Tool Kits" sheetId="71" state="hidden" r:id="rId28"/>
    <sheet name="TANNA Distribution Report" sheetId="70" state="hidden" r:id="rId29"/>
    <sheet name="Agency Report" sheetId="46" state="hidden" r:id="rId30"/>
    <sheet name="TANNA Agency Report" sheetId="69" state="hidden" r:id="rId31"/>
    <sheet name="NDMO Complaints" sheetId="63" state="hidden" r:id="rId32"/>
    <sheet name="adm 5 vulnerability" sheetId="55" state="hidden" r:id="rId33"/>
    <sheet name="Efate by Area Council Report" sheetId="45" state="hidden" r:id="rId34"/>
    <sheet name="sectors" sheetId="20" state="hidden" r:id="rId35"/>
    <sheet name="subsectors" sheetId="21" state="hidden" r:id="rId36"/>
    <sheet name="status" sheetId="22" state="hidden" r:id="rId37"/>
    <sheet name="Sheet4" sheetId="32" state="hidden" r:id="rId38"/>
    <sheet name="MATERIAL LIST" sheetId="41" r:id="rId39"/>
  </sheets>
  <externalReferences>
    <externalReference r:id="rId40"/>
    <externalReference r:id="rId41"/>
  </externalReferences>
  <definedNames>
    <definedName name="_xlnm._FilterDatabase" localSheetId="2" hidden="1">'adm2'!$B$1:$B$194</definedName>
    <definedName name="_xlnm._FilterDatabase" localSheetId="3" hidden="1">'adm3'!$A$1:$A$273</definedName>
    <definedName name="_xlnm._FilterDatabase" localSheetId="20" hidden="1">'Demand for Tarps'!$B$2:$G$222</definedName>
    <definedName name="_xlnm._FilterDatabase" localSheetId="21" hidden="1">Feedback_Main_Data!$U$1:$U$114</definedName>
    <definedName name="_xlnm._FilterDatabase" localSheetId="38" hidden="1">'MATERIAL LIST'!$A$1:$B$1</definedName>
    <definedName name="_xlnm._FilterDatabase" localSheetId="31" hidden="1">'NDMO Complaints'!$E$1:$E$2101</definedName>
    <definedName name="_xlnm._FilterDatabase" localSheetId="19" hidden="1">'Tanna Feedback'!$B$1:$E$78</definedName>
    <definedName name="adm1_codenmrange" localSheetId="25">'adm1'!$A$2:$B$15</definedName>
    <definedName name="adm1_codenmrange" localSheetId="7">'adm1'!$A$2:$B$15</definedName>
    <definedName name="adm1_codenmrange" localSheetId="24">'adm1'!$A$2:$B$15</definedName>
    <definedName name="adm1_codenmrange" localSheetId="30">'adm1'!$A$2:$B$15</definedName>
    <definedName name="adm1_codenmrange" localSheetId="28">'adm1'!$A$2:$B$15</definedName>
    <definedName name="adm1_codenmrange">'adm1'!$A$2:$B$15</definedName>
    <definedName name="adm2_codenmrange" localSheetId="25">'adm2'!$A$2:$B$152</definedName>
    <definedName name="adm2_codenmrange" localSheetId="7">'adm2'!$A$2:$B$152</definedName>
    <definedName name="adm2_codenmrange" localSheetId="24">'adm2'!$A$2:$B$152</definedName>
    <definedName name="adm2_codenmrange" localSheetId="30">'adm2'!$A$2:$B$152</definedName>
    <definedName name="adm2_codenmrange" localSheetId="28">'adm2'!$A$2:$B$152</definedName>
    <definedName name="adm2_codenmrange">'adm2'!$A$2:$B$152</definedName>
    <definedName name="adm3_codenmrange" localSheetId="25">'adm3'!$A$2:$B$138</definedName>
    <definedName name="adm3_codenmrange" localSheetId="7">'adm3'!$A$2:$B$138</definedName>
    <definedName name="adm3_codenmrange" localSheetId="24">'adm3'!$A$2:$B$138</definedName>
    <definedName name="adm3_codenmrange" localSheetId="30">'adm3'!$A$2:$B$138</definedName>
    <definedName name="adm3_codenmrange" localSheetId="28">'adm3'!$A$2:$B$138</definedName>
    <definedName name="adm3_codenmrange">'adm3'!$A$2:$B$138</definedName>
    <definedName name="Beneficiary_numbers_given_for_location__not_per_sector_therefore_need_to_be_verified" localSheetId="21">Feedback_Main_Data!$U$2:$U$114</definedName>
    <definedName name="Hygiene_kits__water_purification_tablets" localSheetId="21">Feedback_Main_Data!$N$2:$N$114</definedName>
    <definedName name="ListAdm1" localSheetId="25">'adm1'!$A$2:$A$15</definedName>
    <definedName name="ListAdm1" localSheetId="7">'adm1'!$A$2:$A$15</definedName>
    <definedName name="ListAdm1" localSheetId="24">'adm1'!$A$2:$A$15</definedName>
    <definedName name="ListAdm1" localSheetId="30">'adm1'!$A$2:$A$15</definedName>
    <definedName name="ListAdm1" localSheetId="28">'adm1'!$A$2:$A$15</definedName>
    <definedName name="ListAdm1">'adm1'!$A$2:$A$15</definedName>
    <definedName name="ListAdm2" localSheetId="25">OFFSET('EFATE Activities Report'!OffsetRefAdm2,MATCH(Main_Data!XFC1,'EFATE Activities Report'!MatchAdm1,0)-1,0,COUNTIF('EFATE Activities Report'!MatchAdm1,Main_Data!XFC1),1)</definedName>
    <definedName name="ListAdm2" localSheetId="21">OFFSET(OffsetRefAdm2,MATCH(Feedback_Main_Data!XFC1,MatchAdm1,0)-1,0,COUNTIF(MatchAdm1,Feedback_Main_Data!XFC1),1)</definedName>
    <definedName name="ListAdm2" localSheetId="7">OFFSET('Population 2015'!OffsetRefAdm2,MATCH(Main_Data!XFC1,'Population 2015'!MatchAdm1,0)-1,0,COUNTIF('Population 2015'!MatchAdm1,Main_Data!XFC1),1)</definedName>
    <definedName name="ListAdm2" localSheetId="24">OFFSET('TANNA Activities Report'!OffsetRefAdm2,MATCH(Main_Data!XFC1,'TANNA Activities Report'!MatchAdm1,0)-1,0,COUNTIF('TANNA Activities Report'!MatchAdm1,Main_Data!XFC1),1)</definedName>
    <definedName name="ListAdm2" localSheetId="30">OFFSET('TANNA Agency Report'!OffsetRefAdm2,MATCH(Main_Data!XFC1,'TANNA Agency Report'!MatchAdm1,0)-1,0,COUNTIF('TANNA Agency Report'!MatchAdm1,Main_Data!XFC1),1)</definedName>
    <definedName name="ListAdm2" localSheetId="28">OFFSET('TANNA Distribution Report'!OffsetRefAdm2,MATCH(Main_Data!XFC1,'TANNA Distribution Report'!MatchAdm1,0)-1,0,COUNTIF('TANNA Distribution Report'!MatchAdm1,Main_Data!XFC1),1)</definedName>
    <definedName name="ListAdm2">OFFSET(OffsetRefAdm2,MATCH(Main_Data!XFC1,MatchAdm1,0)-1,0,COUNTIF(MatchAdm1,Main_Data!XFC1),1)</definedName>
    <definedName name="ListAdm3" localSheetId="25">OFFSET('EFATE Activities Report'!OffsetRefAdm3,MATCH(Main_Data!XFC1,'EFATE Activities Report'!MatchAdm2,0)-1,0,COUNTIF('EFATE Activities Report'!MatchAdm2,Main_Data!XFC1),1)</definedName>
    <definedName name="ListAdm3" localSheetId="21">OFFSET(OffsetRefAdm3,MATCH(Feedback_Main_Data!XFC1,MatchAdm2,0)-1,0,COUNTIF(MatchAdm2,Feedback_Main_Data!XFC1),1)</definedName>
    <definedName name="ListAdm3" localSheetId="7">OFFSET('Population 2015'!OffsetRefAdm3,MATCH(Main_Data!XFC1,'Population 2015'!MatchAdm2,0)-1,0,COUNTIF('Population 2015'!MatchAdm2,Main_Data!XFC1),1)</definedName>
    <definedName name="ListAdm3" localSheetId="24">OFFSET('TANNA Activities Report'!OffsetRefAdm3,MATCH(Main_Data!XFC1,'TANNA Activities Report'!MatchAdm2,0)-1,0,COUNTIF('TANNA Activities Report'!MatchAdm2,Main_Data!XFC1),1)</definedName>
    <definedName name="ListAdm3" localSheetId="30">OFFSET('TANNA Agency Report'!OffsetRefAdm3,MATCH(Main_Data!XFC1,'TANNA Agency Report'!MatchAdm2,0)-1,0,COUNTIF('TANNA Agency Report'!MatchAdm2,Main_Data!XFC1),1)</definedName>
    <definedName name="ListAdm3" localSheetId="28">OFFSET('TANNA Distribution Report'!OffsetRefAdm3,MATCH(Main_Data!XFC1,'TANNA Distribution Report'!MatchAdm2,0)-1,0,COUNTIF('TANNA Distribution Report'!MatchAdm2,Main_Data!XFC1),1)</definedName>
    <definedName name="ListAdm3">OFFSET(OffsetRefAdm3,MATCH(Main_Data!XFC1,MatchAdm2,0)-1,0,COUNTIF(MatchAdm2,Main_Data!XFC1),1)</definedName>
    <definedName name="ListAdmStle" localSheetId="25">OFFSET('EFATE Activities Report'!OffsetRefStle,MATCH(Main_Data!XFC1,'EFATE Activities Report'!MatchAdm3,0)-1,0,COUNTIF('EFATE Activities Report'!MatchAdm3,Main_Data!XFC1),1)</definedName>
    <definedName name="ListAdmStle" localSheetId="21">OFFSET(OffsetRefStle,MATCH(Feedback_Main_Data!XFC1,MatchAdm3,0)-1,0,COUNTIF(MatchAdm3,Feedback_Main_Data!XFC1),1)</definedName>
    <definedName name="ListAdmStle" localSheetId="7">OFFSET('Population 2015'!OffsetRefStle,MATCH(Main_Data!XFC1,'Population 2015'!MatchAdm3,0)-1,0,COUNTIF('Population 2015'!MatchAdm3,Main_Data!XFC1),1)</definedName>
    <definedName name="ListAdmStle" localSheetId="24">OFFSET('TANNA Activities Report'!OffsetRefStle,MATCH(Main_Data!XFC1,'TANNA Activities Report'!MatchAdm3,0)-1,0,COUNTIF('TANNA Activities Report'!MatchAdm3,Main_Data!XFC1),1)</definedName>
    <definedName name="ListAdmStle" localSheetId="30">OFFSET('TANNA Agency Report'!OffsetRefStle,MATCH(Main_Data!XFC1,'TANNA Agency Report'!MatchAdm3,0)-1,0,COUNTIF('TANNA Agency Report'!MatchAdm3,Main_Data!XFC1),1)</definedName>
    <definedName name="ListAdmStle" localSheetId="28">OFFSET('TANNA Distribution Report'!OffsetRefStle,MATCH(Main_Data!XFC1,'TANNA Distribution Report'!MatchAdm3,0)-1,0,COUNTIF('TANNA Distribution Report'!MatchAdm3,Main_Data!XFC1),1)</definedName>
    <definedName name="ListAdmStle">OFFSET(OffsetRefStle,MATCH(Main_Data!XFC1,MatchAdm3,0)-1,0,COUNTIF(MatchAdm3,Main_Data!XFC1),1)</definedName>
    <definedName name="ListSector" localSheetId="25">sectors!$A$2:$A$12</definedName>
    <definedName name="ListSector" localSheetId="7">sectors!$A$2:$A$12</definedName>
    <definedName name="ListSector" localSheetId="24">sectors!$A$2:$A$12</definedName>
    <definedName name="ListSector" localSheetId="30">sectors!$A$2:$A$12</definedName>
    <definedName name="ListSector" localSheetId="28">sectors!$A$2:$A$12</definedName>
    <definedName name="ListSector">sectors!$A$2:$A$12</definedName>
    <definedName name="ListStatus" localSheetId="25">status!$A$2:$A$4</definedName>
    <definedName name="ListStatus" localSheetId="7">status!$A$2:$A$5</definedName>
    <definedName name="ListStatus" localSheetId="24">status!$A$2:$A$4</definedName>
    <definedName name="ListStatus" localSheetId="30">status!$A$2:$A$4</definedName>
    <definedName name="ListStatus" localSheetId="28">status!$A$2:$A$4</definedName>
    <definedName name="ListStatus">status!$A$2:$A$4</definedName>
    <definedName name="ListSubSector" localSheetId="25">OFFSET('EFATE Activities Report'!OffsetRefSubSector,MATCH(Main_Data!XFD1,'EFATE Activities Report'!MatchSector,0)-1,0,COUNTIF('EFATE Activities Report'!MatchSector,Main_Data!XFD1),1)</definedName>
    <definedName name="ListSubSector" localSheetId="21">OFFSET(OffsetRefSubSector,MATCH(Feedback_Main_Data!XFD1,MatchSector,0)-1,0,COUNTIF(MatchSector,Feedback_Main_Data!XFD1),1)</definedName>
    <definedName name="ListSubSector" localSheetId="7">OFFSET('Population 2015'!OffsetRefSubSector,MATCH(Main_Data!XFD1,'Population 2015'!MatchSector,0)-1,0,COUNTIF('Population 2015'!MatchSector,Main_Data!XFD1),1)</definedName>
    <definedName name="ListSubSector" localSheetId="24">OFFSET('TANNA Activities Report'!OffsetRefSubSector,MATCH(Main_Data!XFD1,'TANNA Activities Report'!MatchSector,0)-1,0,COUNTIF('TANNA Activities Report'!MatchSector,Main_Data!XFD1),1)</definedName>
    <definedName name="ListSubSector" localSheetId="30">OFFSET('TANNA Agency Report'!OffsetRefSubSector,MATCH(Main_Data!XFD1,'TANNA Agency Report'!MatchSector,0)-1,0,COUNTIF('TANNA Agency Report'!MatchSector,Main_Data!XFD1),1)</definedName>
    <definedName name="ListSubSector" localSheetId="28">OFFSET('TANNA Distribution Report'!OffsetRefSubSector,MATCH(Main_Data!XFD1,'TANNA Distribution Report'!MatchSector,0)-1,0,COUNTIF('TANNA Distribution Report'!MatchSector,Main_Data!XFD1),1)</definedName>
    <definedName name="ListSubSector">OFFSET(OffsetRefSubSector,MATCH(Main_Data!XFD1,MatchSector,0)-1,0,COUNTIF(MatchSector,Main_Data!XFD1),1)</definedName>
    <definedName name="MatchAdm1" localSheetId="25">'adm2'!$C:$C</definedName>
    <definedName name="MatchAdm1" localSheetId="7">'adm2'!$C:$C</definedName>
    <definedName name="MatchAdm1" localSheetId="24">'adm2'!$C:$C</definedName>
    <definedName name="MatchAdm1" localSheetId="30">'adm2'!$C:$C</definedName>
    <definedName name="MatchAdm1" localSheetId="28">'adm2'!$C:$C</definedName>
    <definedName name="MatchAdm1">'adm2'!$C:$C</definedName>
    <definedName name="MatchAdm1_Code" localSheetId="25">'adm1'!$B:$B</definedName>
    <definedName name="MatchAdm1_Code" localSheetId="7">'adm1'!$B:$B</definedName>
    <definedName name="MatchAdm1_Code" localSheetId="24">'adm1'!$B:$B</definedName>
    <definedName name="MatchAdm1_Code" localSheetId="30">'adm1'!$B:$B</definedName>
    <definedName name="MatchAdm1_Code" localSheetId="28">'adm1'!$B:$B</definedName>
    <definedName name="MatchAdm1_Code">'adm1'!$B:$B</definedName>
    <definedName name="MatchAdm2" localSheetId="25">'adm3'!$C:$C</definedName>
    <definedName name="MatchAdm2" localSheetId="7">'adm3'!$C:$C</definedName>
    <definedName name="MatchAdm2" localSheetId="24">'adm3'!$C:$C</definedName>
    <definedName name="MatchAdm2" localSheetId="30">'adm3'!$C:$C</definedName>
    <definedName name="MatchAdm2" localSheetId="28">'adm3'!$C:$C</definedName>
    <definedName name="MatchAdm2">'adm3'!$C:$C</definedName>
    <definedName name="MatchAdm2_Code" localSheetId="25">'adm2'!$B:$B</definedName>
    <definedName name="MatchAdm2_Code" localSheetId="7">'adm2'!$B:$B</definedName>
    <definedName name="MatchAdm2_Code" localSheetId="24">'adm2'!$B:$B</definedName>
    <definedName name="MatchAdm2_Code" localSheetId="30">'adm2'!$B:$B</definedName>
    <definedName name="MatchAdm2_Code" localSheetId="28">'adm2'!$B:$B</definedName>
    <definedName name="MatchAdm2_Code">'adm2'!$B:$B</definedName>
    <definedName name="MatchAdm3" localSheetId="25">stle!$C:$C</definedName>
    <definedName name="MatchAdm3" localSheetId="7">stle!$C:$C</definedName>
    <definedName name="MatchAdm3" localSheetId="24">stle!$C:$C</definedName>
    <definedName name="MatchAdm3" localSheetId="30">stle!$C:$C</definedName>
    <definedName name="MatchAdm3" localSheetId="28">stle!$C:$C</definedName>
    <definedName name="MatchAdm3">stle!$C:$C</definedName>
    <definedName name="MatchAdm3_Code" localSheetId="25">'adm3'!$B:$B</definedName>
    <definedName name="MatchAdm3_Code" localSheetId="7">'adm3'!$B:$B</definedName>
    <definedName name="MatchAdm3_Code" localSheetId="24">'adm3'!$B:$B</definedName>
    <definedName name="MatchAdm3_Code" localSheetId="30">'adm3'!$B:$B</definedName>
    <definedName name="MatchAdm3_Code" localSheetId="28">'adm3'!$B:$B</definedName>
    <definedName name="MatchAdm3_Code">'adm3'!$B:$B</definedName>
    <definedName name="MatchSector" localSheetId="25">subsectors!$B:$B</definedName>
    <definedName name="MatchSector" localSheetId="7">subsectors!$B:$B</definedName>
    <definedName name="MatchSector" localSheetId="24">subsectors!$B:$B</definedName>
    <definedName name="MatchSector" localSheetId="30">subsectors!$B:$B</definedName>
    <definedName name="MatchSector" localSheetId="28">subsectors!$B:$B</definedName>
    <definedName name="MatchSector">subsectors!$B:$B</definedName>
    <definedName name="OffSetRefAdm1" localSheetId="25">'adm1'!$A$1</definedName>
    <definedName name="OffSetRefAdm1" localSheetId="7">'adm1'!$A$1</definedName>
    <definedName name="OffSetRefAdm1" localSheetId="24">'adm1'!$A$1</definedName>
    <definedName name="OffSetRefAdm1" localSheetId="30">'adm1'!$A$1</definedName>
    <definedName name="OffSetRefAdm1" localSheetId="28">'adm1'!$A$1</definedName>
    <definedName name="OffSetRefAdm1">'adm1'!$A$1</definedName>
    <definedName name="OffsetRefAdm2" localSheetId="25">'adm2'!$A$1</definedName>
    <definedName name="OffsetRefAdm2" localSheetId="7">'adm2'!$A$1</definedName>
    <definedName name="OffsetRefAdm2" localSheetId="24">'adm2'!$A$1</definedName>
    <definedName name="OffsetRefAdm2" localSheetId="30">'adm2'!$A$1</definedName>
    <definedName name="OffsetRefAdm2" localSheetId="28">'adm2'!$A$1</definedName>
    <definedName name="OffsetRefAdm2">'adm2'!$A$1</definedName>
    <definedName name="OffsetRefAdm3" localSheetId="25">'adm3'!$A$1</definedName>
    <definedName name="OffsetRefAdm3" localSheetId="7">'adm3'!$A$1</definedName>
    <definedName name="OffsetRefAdm3" localSheetId="24">'adm3'!$A$1</definedName>
    <definedName name="OffsetRefAdm3" localSheetId="30">'adm3'!$A$1</definedName>
    <definedName name="OffsetRefAdm3" localSheetId="28">'adm3'!$A$1</definedName>
    <definedName name="OffsetRefAdm3">'adm3'!$A$1</definedName>
    <definedName name="OffsetRefStle" localSheetId="25">stle!$A$1</definedName>
    <definedName name="OffsetRefStle" localSheetId="7">stle!$A$1</definedName>
    <definedName name="OffsetRefStle" localSheetId="24">stle!$A$1</definedName>
    <definedName name="OffsetRefStle" localSheetId="30">stle!$A$1</definedName>
    <definedName name="OffsetRefStle" localSheetId="28">stle!$A$1</definedName>
    <definedName name="OffsetRefStle">stle!$A$1</definedName>
    <definedName name="OffsetRefSubSector" localSheetId="25">subsectors!$A$1</definedName>
    <definedName name="OffsetRefSubSector" localSheetId="7">subsectors!$A$1</definedName>
    <definedName name="OffsetRefSubSector" localSheetId="24">subsectors!$A$1</definedName>
    <definedName name="OffsetRefSubSector" localSheetId="30">subsectors!$A$1</definedName>
    <definedName name="OffsetRefSubSector" localSheetId="28">subsectors!$A$1</definedName>
    <definedName name="OffsetRefSubSector">subsectors!$A$1</definedName>
    <definedName name="Planned" localSheetId="21">Feedback_Main_Data!$R$2:$R$114</definedName>
    <definedName name="_xlnm.Print_Area" localSheetId="23">'ISLAND Activities Report'!$A$1:$P$34</definedName>
    <definedName name="_xlnm.Print_Titles" localSheetId="21">Feedback_Main_Data!$1:$1</definedName>
    <definedName name="Stle_CodeNmRange" localSheetId="25">stle!XEX$2:XEY$5250</definedName>
    <definedName name="Stle_CodeNmRange" localSheetId="7">stle!XEX$2:XEY$5250</definedName>
    <definedName name="Stle_CodeNmRange" localSheetId="24">stle!XEX$2:XEY$5250</definedName>
    <definedName name="Stle_CodeNmRange" localSheetId="30">stle!XEX$2:XEY$5250</definedName>
    <definedName name="Stle_CodeNmRange" localSheetId="28">stle!XEX$2:XEY$5250</definedName>
    <definedName name="Stle_CodeNmRange">stle!XEX$2:XEY$5250</definedName>
  </definedNames>
  <calcPr calcId="152511" concurrentCalc="0"/>
  <pivotCaches>
    <pivotCache cacheId="10" r:id="rId42"/>
    <pivotCache cacheId="11" r:id="rId43"/>
    <pivotCache cacheId="12" r:id="rId44"/>
    <pivotCache cacheId="13" r:id="rId45"/>
    <pivotCache cacheId="14" r:id="rId46"/>
  </pivotCaches>
</workbook>
</file>

<file path=xl/calcChain.xml><?xml version="1.0" encoding="utf-8"?>
<calcChain xmlns="http://schemas.openxmlformats.org/spreadsheetml/2006/main">
  <c r="B2" i="87" l="1"/>
  <c r="B3" i="87"/>
  <c r="B4" i="87"/>
  <c r="B5" i="87"/>
  <c r="B6" i="87"/>
  <c r="B7" i="87"/>
  <c r="B8" i="87"/>
  <c r="B9" i="87"/>
  <c r="B10" i="87"/>
  <c r="B11" i="87"/>
  <c r="B12" i="87"/>
  <c r="B13" i="87"/>
  <c r="B14" i="87"/>
  <c r="B15" i="87"/>
  <c r="B16" i="87"/>
  <c r="B17" i="87"/>
  <c r="B18" i="87"/>
  <c r="B19" i="87"/>
  <c r="B20" i="87"/>
  <c r="B21" i="87"/>
  <c r="B22" i="87"/>
  <c r="B23" i="87"/>
  <c r="B24" i="87"/>
  <c r="B25" i="87"/>
  <c r="B26" i="87"/>
  <c r="B27" i="87"/>
  <c r="B28" i="87"/>
  <c r="D2" i="87"/>
  <c r="D3" i="87"/>
  <c r="D4" i="87"/>
  <c r="D5" i="87"/>
  <c r="D6" i="87"/>
  <c r="D7" i="87"/>
  <c r="D8" i="87"/>
  <c r="D9" i="87"/>
  <c r="D10" i="87"/>
  <c r="D11" i="87"/>
  <c r="D12" i="87"/>
  <c r="D13" i="87"/>
  <c r="D14" i="87"/>
  <c r="D15" i="87"/>
  <c r="D16" i="87"/>
  <c r="D17" i="87"/>
  <c r="D18" i="87"/>
  <c r="D19" i="87"/>
  <c r="D20" i="87"/>
  <c r="D21" i="87"/>
  <c r="D22" i="87"/>
  <c r="D23" i="87"/>
  <c r="D24" i="87"/>
  <c r="D25" i="87"/>
  <c r="D26" i="87"/>
  <c r="D27" i="87"/>
  <c r="D28" i="87"/>
  <c r="F2" i="87"/>
  <c r="F3" i="87"/>
  <c r="F4" i="87"/>
  <c r="F5" i="87"/>
  <c r="F6" i="87"/>
  <c r="F7" i="87"/>
  <c r="F8" i="87"/>
  <c r="F9" i="87"/>
  <c r="F10" i="87"/>
  <c r="F11" i="87"/>
  <c r="F12" i="87"/>
  <c r="F13" i="87"/>
  <c r="F14" i="87"/>
  <c r="F15" i="87"/>
  <c r="F16" i="87"/>
  <c r="F17" i="87"/>
  <c r="F18" i="87"/>
  <c r="F19" i="87"/>
  <c r="F20" i="87"/>
  <c r="F21" i="87"/>
  <c r="F22" i="87"/>
  <c r="F23" i="87"/>
  <c r="F24" i="87"/>
  <c r="F25" i="87"/>
  <c r="F26" i="87"/>
  <c r="F27" i="87"/>
  <c r="F28" i="87"/>
  <c r="H2" i="87"/>
  <c r="H3" i="87"/>
  <c r="H4" i="87"/>
  <c r="H5" i="87"/>
  <c r="H6" i="87"/>
  <c r="H7" i="87"/>
  <c r="H8" i="87"/>
  <c r="H9" i="87"/>
  <c r="H10" i="87"/>
  <c r="H11" i="87"/>
  <c r="H12" i="87"/>
  <c r="H13" i="87"/>
  <c r="H14" i="87"/>
  <c r="H15" i="87"/>
  <c r="H16" i="87"/>
  <c r="H17" i="87"/>
  <c r="H18" i="87"/>
  <c r="H19" i="87"/>
  <c r="H20" i="87"/>
  <c r="H21" i="87"/>
  <c r="H22" i="87"/>
  <c r="H23" i="87"/>
  <c r="H24" i="87"/>
  <c r="H25" i="87"/>
  <c r="H26" i="87"/>
  <c r="H27" i="87"/>
  <c r="H28" i="87"/>
  <c r="N2" i="87"/>
  <c r="N3" i="87"/>
  <c r="N4" i="87"/>
  <c r="N5" i="87"/>
  <c r="N6" i="87"/>
  <c r="N7" i="87"/>
  <c r="N8" i="87"/>
  <c r="N9" i="87"/>
  <c r="N10" i="87"/>
  <c r="N11" i="87"/>
  <c r="N12" i="87"/>
  <c r="N13" i="87"/>
  <c r="N14" i="87"/>
  <c r="N15" i="87"/>
  <c r="N16" i="87"/>
  <c r="N17" i="87"/>
  <c r="N18" i="87"/>
  <c r="N19" i="87"/>
  <c r="N20" i="87"/>
  <c r="N21" i="87"/>
  <c r="N22" i="87"/>
  <c r="N23" i="87"/>
  <c r="N24" i="87"/>
  <c r="N25" i="87"/>
  <c r="N26" i="87"/>
  <c r="N27" i="87"/>
  <c r="N28" i="87"/>
  <c r="S2" i="87"/>
  <c r="S3" i="87"/>
  <c r="S4" i="87"/>
  <c r="S5" i="87"/>
  <c r="S6" i="87"/>
  <c r="S7" i="87"/>
  <c r="S8" i="87"/>
  <c r="S9" i="87"/>
  <c r="S10" i="87"/>
  <c r="S11" i="87"/>
  <c r="S12" i="87"/>
  <c r="S13" i="87"/>
  <c r="S14" i="87"/>
  <c r="S15" i="87"/>
  <c r="S16" i="87"/>
  <c r="S17" i="87"/>
  <c r="S18" i="87"/>
  <c r="S19" i="87"/>
  <c r="S20" i="87"/>
  <c r="S21" i="87"/>
  <c r="S22" i="87"/>
  <c r="S23" i="87"/>
  <c r="S24" i="87"/>
  <c r="S25" i="87"/>
  <c r="S26" i="87"/>
  <c r="S27" i="87"/>
  <c r="S28" i="87"/>
  <c r="G5" i="75"/>
  <c r="G6" i="75"/>
  <c r="G7" i="75"/>
  <c r="G8" i="75"/>
  <c r="G9" i="75"/>
  <c r="G11" i="75"/>
  <c r="G5" i="92"/>
  <c r="G6" i="92"/>
  <c r="G7" i="92"/>
  <c r="G8" i="92"/>
  <c r="G9" i="92"/>
  <c r="G10" i="92"/>
  <c r="G11" i="92"/>
  <c r="G12" i="92"/>
  <c r="G13" i="92"/>
  <c r="G15" i="92"/>
  <c r="E13" i="92"/>
  <c r="E6" i="92"/>
  <c r="E7" i="92"/>
  <c r="E8" i="92"/>
  <c r="E9" i="92"/>
  <c r="E10" i="92"/>
  <c r="E11" i="92"/>
  <c r="E12" i="92"/>
  <c r="E5" i="92"/>
  <c r="N6" i="92"/>
  <c r="N7" i="92"/>
  <c r="N8" i="92"/>
  <c r="N9" i="92"/>
  <c r="N10" i="92"/>
  <c r="N11" i="92"/>
  <c r="N12" i="92"/>
  <c r="N13" i="92"/>
  <c r="M6" i="92"/>
  <c r="M7" i="92"/>
  <c r="M8" i="92"/>
  <c r="M9" i="92"/>
  <c r="M10" i="92"/>
  <c r="M11" i="92"/>
  <c r="M12" i="92"/>
  <c r="M13" i="92"/>
  <c r="L6" i="92"/>
  <c r="L7" i="92"/>
  <c r="L8" i="92"/>
  <c r="L9" i="92"/>
  <c r="L10" i="92"/>
  <c r="L11" i="92"/>
  <c r="L12" i="92"/>
  <c r="L13" i="92"/>
  <c r="J6" i="92"/>
  <c r="J7" i="92"/>
  <c r="J8" i="92"/>
  <c r="J9" i="92"/>
  <c r="J10" i="92"/>
  <c r="J11" i="92"/>
  <c r="J12" i="92"/>
  <c r="J13" i="92"/>
  <c r="I6" i="92"/>
  <c r="I7" i="92"/>
  <c r="I8" i="92"/>
  <c r="I9" i="92"/>
  <c r="I10" i="92"/>
  <c r="I11" i="92"/>
  <c r="I12" i="92"/>
  <c r="I13" i="92"/>
  <c r="H6" i="92"/>
  <c r="H7" i="92"/>
  <c r="H8" i="92"/>
  <c r="H9" i="92"/>
  <c r="H10" i="92"/>
  <c r="H11" i="92"/>
  <c r="H12" i="92"/>
  <c r="H13" i="92"/>
  <c r="F6" i="92"/>
  <c r="F7" i="92"/>
  <c r="F8" i="92"/>
  <c r="F9" i="92"/>
  <c r="F10" i="92"/>
  <c r="F11" i="92"/>
  <c r="F12" i="92"/>
  <c r="F13" i="92"/>
  <c r="N5" i="92"/>
  <c r="N15" i="92"/>
  <c r="M5" i="92"/>
  <c r="M15" i="92"/>
  <c r="L5" i="92"/>
  <c r="L15" i="92"/>
  <c r="J5" i="92"/>
  <c r="J15" i="92"/>
  <c r="I5" i="92"/>
  <c r="I15" i="92"/>
  <c r="H5" i="92"/>
  <c r="H15" i="92"/>
  <c r="F5" i="92"/>
  <c r="F15" i="92"/>
  <c r="E15" i="92"/>
  <c r="F5" i="75"/>
  <c r="N9" i="75"/>
  <c r="M9" i="75"/>
  <c r="F9" i="75"/>
  <c r="N6" i="75"/>
  <c r="N7" i="75"/>
  <c r="N8" i="75"/>
  <c r="N5" i="75"/>
  <c r="M6" i="75"/>
  <c r="M7" i="75"/>
  <c r="M8" i="75"/>
  <c r="M5" i="75"/>
  <c r="L9" i="75"/>
  <c r="L6" i="75"/>
  <c r="L7" i="75"/>
  <c r="L8" i="75"/>
  <c r="L5" i="75"/>
  <c r="J9" i="75"/>
  <c r="I9" i="75"/>
  <c r="J6" i="75"/>
  <c r="J7" i="75"/>
  <c r="J8" i="75"/>
  <c r="J5" i="75"/>
  <c r="I5" i="75"/>
  <c r="I6" i="75"/>
  <c r="I7" i="75"/>
  <c r="I8" i="75"/>
  <c r="H9" i="75"/>
  <c r="H6" i="75"/>
  <c r="H7" i="75"/>
  <c r="H8" i="75"/>
  <c r="H5" i="75"/>
  <c r="F6" i="75"/>
  <c r="F7" i="75"/>
  <c r="F8" i="75"/>
  <c r="O19" i="76"/>
  <c r="O5" i="76"/>
  <c r="O6" i="76"/>
  <c r="O8" i="76"/>
  <c r="O9" i="76"/>
  <c r="O10" i="76"/>
  <c r="O11" i="76"/>
  <c r="O13" i="76"/>
  <c r="O14" i="76"/>
  <c r="O15" i="76"/>
  <c r="O16" i="76"/>
  <c r="O17" i="76"/>
  <c r="O18" i="76"/>
  <c r="O20" i="76"/>
  <c r="O21" i="76"/>
  <c r="O22" i="76"/>
  <c r="O23" i="76"/>
  <c r="O24" i="76"/>
  <c r="O25" i="76"/>
  <c r="O26" i="76"/>
  <c r="O28" i="76"/>
  <c r="O29" i="76"/>
  <c r="O30" i="76"/>
  <c r="O31" i="76"/>
  <c r="O32" i="76"/>
  <c r="O4" i="76"/>
  <c r="N19" i="76"/>
  <c r="M19" i="76"/>
  <c r="N5" i="76"/>
  <c r="N6" i="76"/>
  <c r="N8" i="76"/>
  <c r="N9" i="76"/>
  <c r="N10" i="76"/>
  <c r="N11" i="76"/>
  <c r="N13" i="76"/>
  <c r="N14" i="76"/>
  <c r="N15" i="76"/>
  <c r="N16" i="76"/>
  <c r="N17" i="76"/>
  <c r="N18" i="76"/>
  <c r="N20" i="76"/>
  <c r="N21" i="76"/>
  <c r="N22" i="76"/>
  <c r="N23" i="76"/>
  <c r="N24" i="76"/>
  <c r="N25" i="76"/>
  <c r="N26" i="76"/>
  <c r="N28" i="76"/>
  <c r="N29" i="76"/>
  <c r="N30" i="76"/>
  <c r="N31" i="76"/>
  <c r="N32" i="76"/>
  <c r="N4" i="76"/>
  <c r="M6" i="76"/>
  <c r="M8" i="76"/>
  <c r="M9" i="76"/>
  <c r="M10" i="76"/>
  <c r="M11" i="76"/>
  <c r="M13" i="76"/>
  <c r="M14" i="76"/>
  <c r="M15" i="76"/>
  <c r="M16" i="76"/>
  <c r="M17" i="76"/>
  <c r="M18" i="76"/>
  <c r="M20" i="76"/>
  <c r="M21" i="76"/>
  <c r="M22" i="76"/>
  <c r="M23" i="76"/>
  <c r="M24" i="76"/>
  <c r="M25" i="76"/>
  <c r="M26" i="76"/>
  <c r="M28" i="76"/>
  <c r="M29" i="76"/>
  <c r="M30" i="76"/>
  <c r="M31" i="76"/>
  <c r="M32" i="76"/>
  <c r="M5" i="76"/>
  <c r="M4" i="76"/>
  <c r="K19" i="76"/>
  <c r="K5" i="76"/>
  <c r="K6" i="76"/>
  <c r="K8" i="76"/>
  <c r="K9" i="76"/>
  <c r="K10" i="76"/>
  <c r="K11" i="76"/>
  <c r="K13" i="76"/>
  <c r="K14" i="76"/>
  <c r="K15" i="76"/>
  <c r="K16" i="76"/>
  <c r="K17" i="76"/>
  <c r="K18" i="76"/>
  <c r="K20" i="76"/>
  <c r="K21" i="76"/>
  <c r="K22" i="76"/>
  <c r="K23" i="76"/>
  <c r="K24" i="76"/>
  <c r="K25" i="76"/>
  <c r="K26" i="76"/>
  <c r="K28" i="76"/>
  <c r="K29" i="76"/>
  <c r="K30" i="76"/>
  <c r="K31" i="76"/>
  <c r="K32" i="76"/>
  <c r="K4" i="76"/>
  <c r="J19" i="76"/>
  <c r="J5" i="76"/>
  <c r="J6" i="76"/>
  <c r="J8" i="76"/>
  <c r="J9" i="76"/>
  <c r="J10" i="76"/>
  <c r="J11" i="76"/>
  <c r="J13" i="76"/>
  <c r="J14" i="76"/>
  <c r="J15" i="76"/>
  <c r="J16" i="76"/>
  <c r="J17" i="76"/>
  <c r="J18" i="76"/>
  <c r="J20" i="76"/>
  <c r="J21" i="76"/>
  <c r="J22" i="76"/>
  <c r="J23" i="76"/>
  <c r="J24" i="76"/>
  <c r="J25" i="76"/>
  <c r="J26" i="76"/>
  <c r="J28" i="76"/>
  <c r="J29" i="76"/>
  <c r="J30" i="76"/>
  <c r="J31" i="76"/>
  <c r="J32" i="76"/>
  <c r="J4" i="76"/>
  <c r="I5" i="76"/>
  <c r="I6" i="76"/>
  <c r="I8" i="76"/>
  <c r="I9" i="76"/>
  <c r="I10" i="76"/>
  <c r="I11" i="76"/>
  <c r="I13" i="76"/>
  <c r="I14" i="76"/>
  <c r="I15" i="76"/>
  <c r="I16" i="76"/>
  <c r="I18" i="76"/>
  <c r="I19" i="76"/>
  <c r="I20" i="76"/>
  <c r="I21" i="76"/>
  <c r="I22" i="76"/>
  <c r="I23" i="76"/>
  <c r="I24" i="76"/>
  <c r="I25" i="76"/>
  <c r="I26" i="76"/>
  <c r="I28" i="76"/>
  <c r="I29" i="76"/>
  <c r="I30" i="76"/>
  <c r="I31" i="76"/>
  <c r="I32" i="76"/>
  <c r="I4" i="76"/>
  <c r="H19" i="76"/>
  <c r="H5" i="76"/>
  <c r="H6" i="76"/>
  <c r="H8" i="76"/>
  <c r="H9" i="76"/>
  <c r="H10" i="76"/>
  <c r="H11" i="76"/>
  <c r="H13" i="76"/>
  <c r="H14" i="76"/>
  <c r="H15" i="76"/>
  <c r="H16" i="76"/>
  <c r="H18" i="76"/>
  <c r="H20" i="76"/>
  <c r="H21" i="76"/>
  <c r="H22" i="76"/>
  <c r="H23" i="76"/>
  <c r="H24" i="76"/>
  <c r="H25" i="76"/>
  <c r="H26" i="76"/>
  <c r="H28" i="76"/>
  <c r="H29" i="76"/>
  <c r="H30" i="76"/>
  <c r="H31" i="76"/>
  <c r="H32" i="76"/>
  <c r="H4" i="76"/>
  <c r="D19" i="76"/>
  <c r="E19" i="76"/>
  <c r="F19" i="76"/>
  <c r="G19" i="76"/>
  <c r="D5" i="76"/>
  <c r="D6" i="76"/>
  <c r="D8" i="76"/>
  <c r="D9" i="76"/>
  <c r="E9" i="76"/>
  <c r="F9" i="76"/>
  <c r="G9" i="76"/>
  <c r="D10" i="76"/>
  <c r="E10" i="76"/>
  <c r="F10" i="76"/>
  <c r="G10" i="76"/>
  <c r="D11" i="76"/>
  <c r="E11" i="76"/>
  <c r="F11" i="76"/>
  <c r="G11" i="76"/>
  <c r="D13" i="76"/>
  <c r="D14" i="76"/>
  <c r="D15" i="76"/>
  <c r="E15" i="76"/>
  <c r="F15" i="76"/>
  <c r="G15" i="76"/>
  <c r="D16" i="76"/>
  <c r="E16" i="76"/>
  <c r="F16" i="76"/>
  <c r="G16" i="76"/>
  <c r="D17" i="76"/>
  <c r="D18" i="76"/>
  <c r="E18" i="76"/>
  <c r="F18" i="76"/>
  <c r="G18" i="76"/>
  <c r="D20" i="76"/>
  <c r="E20" i="76"/>
  <c r="F20" i="76"/>
  <c r="G20" i="76"/>
  <c r="D21" i="76"/>
  <c r="D22" i="76"/>
  <c r="D23" i="76"/>
  <c r="E23" i="76"/>
  <c r="F23" i="76"/>
  <c r="G23" i="76"/>
  <c r="D24" i="76"/>
  <c r="E24" i="76"/>
  <c r="F24" i="76"/>
  <c r="G24" i="76"/>
  <c r="D25" i="76"/>
  <c r="D26" i="76"/>
  <c r="D28" i="76"/>
  <c r="E28" i="76"/>
  <c r="F28" i="76"/>
  <c r="G28" i="76"/>
  <c r="D29" i="76"/>
  <c r="E29" i="76"/>
  <c r="F29" i="76"/>
  <c r="G29" i="76"/>
  <c r="D30" i="76"/>
  <c r="D31" i="76"/>
  <c r="E31" i="76"/>
  <c r="F31" i="76"/>
  <c r="G31" i="76"/>
  <c r="D32" i="76"/>
  <c r="E32" i="76"/>
  <c r="F32" i="76"/>
  <c r="G32" i="76"/>
  <c r="E5" i="76"/>
  <c r="F5" i="76"/>
  <c r="G5" i="76"/>
  <c r="E13" i="76"/>
  <c r="F13" i="76"/>
  <c r="G13" i="76"/>
  <c r="E17" i="76"/>
  <c r="F17" i="76"/>
  <c r="G17" i="76"/>
  <c r="D4" i="76"/>
  <c r="E30" i="76"/>
  <c r="F30" i="76"/>
  <c r="G30" i="76"/>
  <c r="E26" i="76"/>
  <c r="F26" i="76"/>
  <c r="G26" i="76"/>
  <c r="E25" i="76"/>
  <c r="F25" i="76"/>
  <c r="G25" i="76"/>
  <c r="E22" i="76"/>
  <c r="F22" i="76"/>
  <c r="G22" i="76"/>
  <c r="E21" i="76"/>
  <c r="F21" i="76"/>
  <c r="G21" i="76"/>
  <c r="E14" i="76"/>
  <c r="F14" i="76"/>
  <c r="G14" i="76"/>
  <c r="E8" i="76"/>
  <c r="F8" i="76"/>
  <c r="G8" i="76"/>
  <c r="E6" i="76"/>
  <c r="F6" i="76"/>
  <c r="G6" i="76"/>
  <c r="C4" i="76"/>
  <c r="C5" i="76"/>
  <c r="C6" i="76"/>
  <c r="C8" i="76"/>
  <c r="C9" i="76"/>
  <c r="C10" i="76"/>
  <c r="C11" i="76"/>
  <c r="C13" i="76"/>
  <c r="C14" i="76"/>
  <c r="C15" i="76"/>
  <c r="C17" i="76"/>
  <c r="C18" i="76"/>
  <c r="C19" i="76"/>
  <c r="C20" i="76"/>
  <c r="C21" i="76"/>
  <c r="C22" i="76"/>
  <c r="C23" i="76"/>
  <c r="C24" i="76"/>
  <c r="C25" i="76"/>
  <c r="C26" i="76"/>
  <c r="C28" i="76"/>
  <c r="C29" i="76"/>
  <c r="C30" i="76"/>
  <c r="C31" i="76"/>
  <c r="C32" i="76"/>
  <c r="C34" i="76"/>
  <c r="D34" i="76"/>
  <c r="O34" i="76"/>
  <c r="N34" i="76"/>
  <c r="M34" i="76"/>
  <c r="K34" i="76"/>
  <c r="J34" i="76"/>
  <c r="E4" i="76"/>
  <c r="F4" i="76"/>
  <c r="G4" i="76"/>
  <c r="G34" i="76"/>
  <c r="L36" i="43"/>
  <c r="K36" i="43"/>
  <c r="J36" i="43"/>
  <c r="G36" i="43"/>
  <c r="F36" i="43"/>
  <c r="D14" i="86"/>
  <c r="D12" i="86"/>
  <c r="D13" i="86"/>
  <c r="F13" i="86"/>
  <c r="F12" i="86"/>
  <c r="F14" i="86"/>
  <c r="R20" i="62"/>
  <c r="N20" i="62"/>
  <c r="M20" i="62"/>
  <c r="M19" i="62"/>
  <c r="M5" i="62"/>
  <c r="B6" i="58"/>
  <c r="D6" i="58"/>
  <c r="F6" i="58"/>
  <c r="H6" i="58"/>
  <c r="I6" i="62"/>
  <c r="J6" i="62"/>
  <c r="I11" i="62"/>
  <c r="J11" i="62"/>
  <c r="I29" i="62"/>
  <c r="J29" i="62"/>
  <c r="I32" i="62"/>
  <c r="J32" i="62"/>
  <c r="I6" i="71"/>
  <c r="J6" i="71"/>
  <c r="I11" i="71"/>
  <c r="J11" i="71"/>
  <c r="I29" i="71"/>
  <c r="J29" i="71"/>
  <c r="I32" i="71"/>
  <c r="J32" i="71"/>
  <c r="R22" i="71"/>
  <c r="R23" i="71"/>
  <c r="R24" i="71"/>
  <c r="R25" i="71"/>
  <c r="R26" i="71"/>
  <c r="R27" i="71"/>
  <c r="R29" i="71"/>
  <c r="R30" i="71"/>
  <c r="R31" i="71"/>
  <c r="R32" i="71"/>
  <c r="R33" i="71"/>
  <c r="R21" i="71"/>
  <c r="R6" i="71"/>
  <c r="R7" i="71"/>
  <c r="R9" i="71"/>
  <c r="R10" i="71"/>
  <c r="R11" i="71"/>
  <c r="R12" i="71"/>
  <c r="R14" i="71"/>
  <c r="R15" i="71"/>
  <c r="R16" i="71"/>
  <c r="R17" i="71"/>
  <c r="R18" i="71"/>
  <c r="R19" i="71"/>
  <c r="R5" i="71"/>
  <c r="N22" i="71"/>
  <c r="N23" i="71"/>
  <c r="N24" i="71"/>
  <c r="N25" i="71"/>
  <c r="N26" i="71"/>
  <c r="N27" i="71"/>
  <c r="N29" i="71"/>
  <c r="N30" i="71"/>
  <c r="N31" i="71"/>
  <c r="N32" i="71"/>
  <c r="N33" i="71"/>
  <c r="N21" i="71"/>
  <c r="N6" i="71"/>
  <c r="N7" i="71"/>
  <c r="N9" i="71"/>
  <c r="N10" i="71"/>
  <c r="N11" i="71"/>
  <c r="N12" i="71"/>
  <c r="N14" i="71"/>
  <c r="N15" i="71"/>
  <c r="N16" i="71"/>
  <c r="N17" i="71"/>
  <c r="N18" i="71"/>
  <c r="N19" i="71"/>
  <c r="N5" i="71"/>
  <c r="R20" i="71"/>
  <c r="N20" i="71"/>
  <c r="M22" i="71"/>
  <c r="M23" i="71"/>
  <c r="M24" i="71"/>
  <c r="M25" i="71"/>
  <c r="M26" i="71"/>
  <c r="M27" i="71"/>
  <c r="M29" i="71"/>
  <c r="M30" i="71"/>
  <c r="M31" i="71"/>
  <c r="M32" i="71"/>
  <c r="M33" i="71"/>
  <c r="M21" i="71"/>
  <c r="M20" i="71"/>
  <c r="M6" i="71"/>
  <c r="M7" i="71"/>
  <c r="I7" i="71"/>
  <c r="K7" i="71"/>
  <c r="J7" i="71"/>
  <c r="M9" i="71"/>
  <c r="M10" i="71"/>
  <c r="I10" i="71"/>
  <c r="K10" i="71"/>
  <c r="J10" i="71"/>
  <c r="M11" i="71"/>
  <c r="M12" i="71"/>
  <c r="I12" i="71"/>
  <c r="J12" i="71"/>
  <c r="M14" i="71"/>
  <c r="M15" i="71"/>
  <c r="M16" i="71"/>
  <c r="I16" i="71"/>
  <c r="J16" i="71"/>
  <c r="M17" i="71"/>
  <c r="I17" i="71"/>
  <c r="K17" i="71"/>
  <c r="J17" i="71"/>
  <c r="M18" i="71"/>
  <c r="M19" i="71"/>
  <c r="I19" i="71"/>
  <c r="J19" i="71"/>
  <c r="M5" i="71"/>
  <c r="H32" i="71"/>
  <c r="G32" i="71"/>
  <c r="F32" i="71"/>
  <c r="E32" i="71"/>
  <c r="H32" i="62"/>
  <c r="G32" i="62"/>
  <c r="F32" i="62"/>
  <c r="E32" i="62"/>
  <c r="F33" i="71"/>
  <c r="L33" i="71"/>
  <c r="J33" i="71"/>
  <c r="I33" i="71"/>
  <c r="H33" i="71"/>
  <c r="G33" i="71"/>
  <c r="E33" i="71"/>
  <c r="J31" i="71"/>
  <c r="I31" i="71"/>
  <c r="H31" i="71"/>
  <c r="G31" i="71"/>
  <c r="F31" i="71"/>
  <c r="E31" i="71"/>
  <c r="J30" i="71"/>
  <c r="I30" i="71"/>
  <c r="K30" i="71"/>
  <c r="H30" i="71"/>
  <c r="G30" i="71"/>
  <c r="F30" i="71"/>
  <c r="E30" i="71"/>
  <c r="H29" i="71"/>
  <c r="G29" i="71"/>
  <c r="F29" i="71"/>
  <c r="E29" i="71"/>
  <c r="I27" i="71"/>
  <c r="J27" i="71"/>
  <c r="H27" i="71"/>
  <c r="G27" i="71"/>
  <c r="F27" i="71"/>
  <c r="E27" i="71"/>
  <c r="J26" i="71"/>
  <c r="I26" i="71"/>
  <c r="K26" i="71"/>
  <c r="H26" i="71"/>
  <c r="G26" i="71"/>
  <c r="F26" i="71"/>
  <c r="E26" i="71"/>
  <c r="J25" i="71"/>
  <c r="K25" i="71"/>
  <c r="I25" i="71"/>
  <c r="H25" i="71"/>
  <c r="G25" i="71"/>
  <c r="F25" i="71"/>
  <c r="E25" i="71"/>
  <c r="J24" i="71"/>
  <c r="I24" i="71"/>
  <c r="K24" i="71"/>
  <c r="H24" i="71"/>
  <c r="G24" i="71"/>
  <c r="F24" i="71"/>
  <c r="E24" i="71"/>
  <c r="J23" i="71"/>
  <c r="I23" i="71"/>
  <c r="H23" i="71"/>
  <c r="G23" i="71"/>
  <c r="F23" i="71"/>
  <c r="E23" i="71"/>
  <c r="J22" i="71"/>
  <c r="I22" i="71"/>
  <c r="H22" i="71"/>
  <c r="G22" i="71"/>
  <c r="F22" i="71"/>
  <c r="E22" i="71"/>
  <c r="J21" i="71"/>
  <c r="K21" i="71"/>
  <c r="I21" i="71"/>
  <c r="H21" i="71"/>
  <c r="G21" i="71"/>
  <c r="F21" i="71"/>
  <c r="E21" i="71"/>
  <c r="J20" i="71"/>
  <c r="I20" i="71"/>
  <c r="K20" i="71"/>
  <c r="H20" i="71"/>
  <c r="G20" i="71"/>
  <c r="H19" i="71"/>
  <c r="G19" i="71"/>
  <c r="J18" i="71"/>
  <c r="I18" i="71"/>
  <c r="K18" i="71"/>
  <c r="H18" i="71"/>
  <c r="G18" i="71"/>
  <c r="F18" i="71"/>
  <c r="E18" i="71"/>
  <c r="H17" i="71"/>
  <c r="G17" i="71"/>
  <c r="F17" i="71"/>
  <c r="E17" i="71"/>
  <c r="H16" i="71"/>
  <c r="G16" i="71"/>
  <c r="F16" i="71"/>
  <c r="E16" i="71"/>
  <c r="J15" i="71"/>
  <c r="I15" i="71"/>
  <c r="H15" i="71"/>
  <c r="G15" i="71"/>
  <c r="F15" i="71"/>
  <c r="E15" i="71"/>
  <c r="J14" i="71"/>
  <c r="I14" i="71"/>
  <c r="H14" i="71"/>
  <c r="G14" i="71"/>
  <c r="F14" i="71"/>
  <c r="E14" i="71"/>
  <c r="H12" i="71"/>
  <c r="G12" i="71"/>
  <c r="F12" i="71"/>
  <c r="E12" i="71"/>
  <c r="H11" i="71"/>
  <c r="G11" i="71"/>
  <c r="F11" i="71"/>
  <c r="E11" i="71"/>
  <c r="H10" i="71"/>
  <c r="G10" i="71"/>
  <c r="F10" i="71"/>
  <c r="E10" i="71"/>
  <c r="J9" i="71"/>
  <c r="I9" i="71"/>
  <c r="H9" i="71"/>
  <c r="G9" i="71"/>
  <c r="F9" i="71"/>
  <c r="E9" i="71"/>
  <c r="H7" i="71"/>
  <c r="G7" i="71"/>
  <c r="F7" i="71"/>
  <c r="E7" i="71"/>
  <c r="H6" i="71"/>
  <c r="G6" i="71"/>
  <c r="F6" i="71"/>
  <c r="E6" i="71"/>
  <c r="J5" i="71"/>
  <c r="I5" i="71"/>
  <c r="K5" i="71"/>
  <c r="H5" i="71"/>
  <c r="G5" i="71"/>
  <c r="F5" i="71"/>
  <c r="E5" i="71"/>
  <c r="I5" i="62"/>
  <c r="J5" i="62"/>
  <c r="N5" i="62"/>
  <c r="R5" i="62"/>
  <c r="J6" i="70"/>
  <c r="J7" i="70"/>
  <c r="J8" i="70"/>
  <c r="J9" i="70"/>
  <c r="J10" i="70"/>
  <c r="J5" i="70"/>
  <c r="I6" i="70"/>
  <c r="I7" i="70"/>
  <c r="I8" i="70"/>
  <c r="I9" i="70"/>
  <c r="I10" i="70"/>
  <c r="I5" i="70"/>
  <c r="H6" i="70"/>
  <c r="H7" i="70"/>
  <c r="H8" i="70"/>
  <c r="H9" i="70"/>
  <c r="H10" i="70"/>
  <c r="H5" i="70"/>
  <c r="G10" i="70"/>
  <c r="G9" i="70"/>
  <c r="G8" i="70"/>
  <c r="G7" i="70"/>
  <c r="G6" i="70"/>
  <c r="G5" i="70"/>
  <c r="F6" i="70"/>
  <c r="F7" i="70"/>
  <c r="F8" i="70"/>
  <c r="F9" i="70"/>
  <c r="F10" i="70"/>
  <c r="F5" i="70"/>
  <c r="E6" i="70"/>
  <c r="E7" i="70"/>
  <c r="E8" i="70"/>
  <c r="E9" i="70"/>
  <c r="E10" i="70"/>
  <c r="E5" i="70"/>
  <c r="M5" i="69"/>
  <c r="O5" i="69"/>
  <c r="M6" i="69"/>
  <c r="O6" i="69"/>
  <c r="M7" i="69"/>
  <c r="O7" i="69"/>
  <c r="M8" i="69"/>
  <c r="O8" i="69"/>
  <c r="M9" i="69"/>
  <c r="O9" i="69"/>
  <c r="M10" i="69"/>
  <c r="O10" i="69"/>
  <c r="M11" i="69"/>
  <c r="N11" i="69"/>
  <c r="M12" i="69"/>
  <c r="O12" i="69"/>
  <c r="M13" i="69"/>
  <c r="O13" i="69"/>
  <c r="M4" i="69"/>
  <c r="O4" i="69"/>
  <c r="K5" i="69"/>
  <c r="K6" i="69"/>
  <c r="K7" i="69"/>
  <c r="K8" i="69"/>
  <c r="K9" i="69"/>
  <c r="K10" i="69"/>
  <c r="K11" i="69"/>
  <c r="K12" i="69"/>
  <c r="K13" i="69"/>
  <c r="K4" i="69"/>
  <c r="J5" i="69"/>
  <c r="J6" i="69"/>
  <c r="J7" i="69"/>
  <c r="J8" i="69"/>
  <c r="J9" i="69"/>
  <c r="J10" i="69"/>
  <c r="J11" i="69"/>
  <c r="J12" i="69"/>
  <c r="J13" i="69"/>
  <c r="J4" i="69"/>
  <c r="I5" i="69"/>
  <c r="I6" i="69"/>
  <c r="I7" i="69"/>
  <c r="I8" i="69"/>
  <c r="I9" i="69"/>
  <c r="I10" i="69"/>
  <c r="I11" i="69"/>
  <c r="I12" i="69"/>
  <c r="I13" i="69"/>
  <c r="I4" i="69"/>
  <c r="E4" i="69"/>
  <c r="G4" i="69"/>
  <c r="G5" i="69"/>
  <c r="G6" i="69"/>
  <c r="G7" i="69"/>
  <c r="G8" i="69"/>
  <c r="G9" i="69"/>
  <c r="G10" i="69"/>
  <c r="G11" i="69"/>
  <c r="G12" i="69"/>
  <c r="G15" i="69"/>
  <c r="F15" i="69"/>
  <c r="E15" i="69"/>
  <c r="D15" i="69"/>
  <c r="C15" i="69"/>
  <c r="J16" i="62"/>
  <c r="J13" i="46"/>
  <c r="I13" i="46"/>
  <c r="K13" i="46"/>
  <c r="I12" i="46"/>
  <c r="K12" i="46"/>
  <c r="J12" i="46"/>
  <c r="K11" i="46"/>
  <c r="J11" i="46"/>
  <c r="I11" i="46"/>
  <c r="I10" i="46"/>
  <c r="J10" i="46"/>
  <c r="M6" i="62"/>
  <c r="N6" i="62"/>
  <c r="R6" i="62"/>
  <c r="M7" i="62"/>
  <c r="N7" i="62"/>
  <c r="R7" i="62"/>
  <c r="I7" i="62"/>
  <c r="J7" i="62"/>
  <c r="M9" i="62"/>
  <c r="N9" i="62"/>
  <c r="R9" i="62"/>
  <c r="I9" i="62"/>
  <c r="K9" i="62"/>
  <c r="J9" i="62"/>
  <c r="M10" i="62"/>
  <c r="N10" i="62"/>
  <c r="R10" i="62"/>
  <c r="I10" i="62"/>
  <c r="J10" i="62"/>
  <c r="M11" i="62"/>
  <c r="N11" i="62"/>
  <c r="R11" i="62"/>
  <c r="M12" i="62"/>
  <c r="N12" i="62"/>
  <c r="R12" i="62"/>
  <c r="I12" i="62"/>
  <c r="J12" i="62"/>
  <c r="M14" i="62"/>
  <c r="N14" i="62"/>
  <c r="R14" i="62"/>
  <c r="I14" i="62"/>
  <c r="J14" i="62"/>
  <c r="M15" i="62"/>
  <c r="N15" i="62"/>
  <c r="R15" i="62"/>
  <c r="I15" i="62"/>
  <c r="J15" i="62"/>
  <c r="M16" i="62"/>
  <c r="N16" i="62"/>
  <c r="R16" i="62"/>
  <c r="I16" i="62"/>
  <c r="K16" i="62"/>
  <c r="M17" i="62"/>
  <c r="N17" i="62"/>
  <c r="R17" i="62"/>
  <c r="I17" i="62"/>
  <c r="J17" i="62"/>
  <c r="M18" i="62"/>
  <c r="N18" i="62"/>
  <c r="R18" i="62"/>
  <c r="I18" i="62"/>
  <c r="J18" i="62"/>
  <c r="N19" i="62"/>
  <c r="R19" i="62"/>
  <c r="I19" i="62"/>
  <c r="J19" i="62"/>
  <c r="I20" i="62"/>
  <c r="J20" i="62"/>
  <c r="K20" i="62"/>
  <c r="M21" i="62"/>
  <c r="N21" i="62"/>
  <c r="R21" i="62"/>
  <c r="I21" i="62"/>
  <c r="J21" i="62"/>
  <c r="M22" i="62"/>
  <c r="N22" i="62"/>
  <c r="R22" i="62"/>
  <c r="I22" i="62"/>
  <c r="J22" i="62"/>
  <c r="M23" i="62"/>
  <c r="N23" i="62"/>
  <c r="R23" i="62"/>
  <c r="I23" i="62"/>
  <c r="J23" i="62"/>
  <c r="M24" i="62"/>
  <c r="N24" i="62"/>
  <c r="R24" i="62"/>
  <c r="I24" i="62"/>
  <c r="J24" i="62"/>
  <c r="M25" i="62"/>
  <c r="N25" i="62"/>
  <c r="R25" i="62"/>
  <c r="I25" i="62"/>
  <c r="J25" i="62"/>
  <c r="M26" i="62"/>
  <c r="N26" i="62"/>
  <c r="R26" i="62"/>
  <c r="I26" i="62"/>
  <c r="J26" i="62"/>
  <c r="M27" i="62"/>
  <c r="N27" i="62"/>
  <c r="R27" i="62"/>
  <c r="I27" i="62"/>
  <c r="J27" i="62"/>
  <c r="M29" i="62"/>
  <c r="N29" i="62"/>
  <c r="R29" i="62"/>
  <c r="M30" i="62"/>
  <c r="N30" i="62"/>
  <c r="R30" i="62"/>
  <c r="I30" i="62"/>
  <c r="J30" i="62"/>
  <c r="M31" i="62"/>
  <c r="N31" i="62"/>
  <c r="R31" i="62"/>
  <c r="I31" i="62"/>
  <c r="K31" i="62"/>
  <c r="J31" i="62"/>
  <c r="M32" i="62"/>
  <c r="N32" i="62"/>
  <c r="R32" i="62"/>
  <c r="M33" i="62"/>
  <c r="N33" i="62"/>
  <c r="R33" i="62"/>
  <c r="B114" i="58"/>
  <c r="D114" i="58"/>
  <c r="F114" i="58"/>
  <c r="H114" i="58"/>
  <c r="B113" i="58"/>
  <c r="D113" i="58"/>
  <c r="F113" i="58"/>
  <c r="H113" i="58"/>
  <c r="B112" i="58"/>
  <c r="D112" i="58"/>
  <c r="F112" i="58"/>
  <c r="H112" i="58"/>
  <c r="I4" i="46"/>
  <c r="J4" i="46"/>
  <c r="K4" i="46"/>
  <c r="I5" i="46"/>
  <c r="J5" i="46"/>
  <c r="K5" i="46"/>
  <c r="I6" i="46"/>
  <c r="J6" i="46"/>
  <c r="K6" i="46"/>
  <c r="I7" i="46"/>
  <c r="J7" i="46"/>
  <c r="K7" i="46"/>
  <c r="I8" i="46"/>
  <c r="J8" i="46"/>
  <c r="K8" i="46"/>
  <c r="I9" i="46"/>
  <c r="J9" i="46"/>
  <c r="K9" i="46"/>
  <c r="K10" i="46"/>
  <c r="M12" i="46"/>
  <c r="O12" i="46"/>
  <c r="M13" i="46"/>
  <c r="O13" i="46"/>
  <c r="M7" i="65"/>
  <c r="P4" i="65"/>
  <c r="P5" i="65"/>
  <c r="P6" i="65"/>
  <c r="P7" i="65"/>
  <c r="P8" i="65"/>
  <c r="P9" i="65"/>
  <c r="P10" i="65"/>
  <c r="P11" i="65"/>
  <c r="M8" i="65"/>
  <c r="L4" i="65"/>
  <c r="M4" i="65"/>
  <c r="M5" i="65"/>
  <c r="M6" i="65"/>
  <c r="M9" i="65"/>
  <c r="M10" i="65"/>
  <c r="M11" i="65"/>
  <c r="W5" i="62"/>
  <c r="W6" i="62"/>
  <c r="W7" i="62"/>
  <c r="W9" i="62"/>
  <c r="W10" i="62"/>
  <c r="W11" i="62"/>
  <c r="W12" i="62"/>
  <c r="W14" i="62"/>
  <c r="W15" i="62"/>
  <c r="W16" i="62"/>
  <c r="W17" i="62"/>
  <c r="W18" i="62"/>
  <c r="W19" i="62"/>
  <c r="W20" i="62"/>
  <c r="W21" i="62"/>
  <c r="W22" i="62"/>
  <c r="W23" i="62"/>
  <c r="W24" i="62"/>
  <c r="W25" i="62"/>
  <c r="W26" i="62"/>
  <c r="W27" i="62"/>
  <c r="W29" i="62"/>
  <c r="W30" i="62"/>
  <c r="W31" i="62"/>
  <c r="W32" i="62"/>
  <c r="W33" i="62"/>
  <c r="W35" i="62"/>
  <c r="G4" i="65"/>
  <c r="L5" i="65"/>
  <c r="L6" i="65"/>
  <c r="L7" i="65"/>
  <c r="L8" i="65"/>
  <c r="L9" i="65"/>
  <c r="L10" i="65"/>
  <c r="L11" i="65"/>
  <c r="K5" i="65"/>
  <c r="K6" i="65"/>
  <c r="K7" i="65"/>
  <c r="K8" i="65"/>
  <c r="K9" i="65"/>
  <c r="K10" i="65"/>
  <c r="K11" i="65"/>
  <c r="K4" i="65"/>
  <c r="J5" i="65"/>
  <c r="J6" i="65"/>
  <c r="J7" i="65"/>
  <c r="J8" i="65"/>
  <c r="J9" i="65"/>
  <c r="J10" i="65"/>
  <c r="J11" i="65"/>
  <c r="J4" i="65"/>
  <c r="J13" i="65"/>
  <c r="G5" i="65"/>
  <c r="G6" i="65"/>
  <c r="G7" i="65"/>
  <c r="G8" i="65"/>
  <c r="G9" i="65"/>
  <c r="G10" i="65"/>
  <c r="G11" i="65"/>
  <c r="F5" i="65"/>
  <c r="F6" i="65"/>
  <c r="F7" i="65"/>
  <c r="F8" i="65"/>
  <c r="F9" i="65"/>
  <c r="F10" i="65"/>
  <c r="F11" i="65"/>
  <c r="F4" i="65"/>
  <c r="I11" i="65"/>
  <c r="H11" i="65"/>
  <c r="I10" i="65"/>
  <c r="H10" i="65"/>
  <c r="I9" i="65"/>
  <c r="H9" i="65"/>
  <c r="I8" i="65"/>
  <c r="H8" i="65"/>
  <c r="I7" i="65"/>
  <c r="H7" i="65"/>
  <c r="I6" i="65"/>
  <c r="H6" i="65"/>
  <c r="I5" i="65"/>
  <c r="H5" i="65"/>
  <c r="I4" i="65"/>
  <c r="H4" i="65"/>
  <c r="B39" i="58"/>
  <c r="B63" i="58"/>
  <c r="B3" i="58"/>
  <c r="B16" i="58"/>
  <c r="D39" i="58"/>
  <c r="D63" i="58"/>
  <c r="D3" i="58"/>
  <c r="D16" i="58"/>
  <c r="F39" i="58"/>
  <c r="F63" i="58"/>
  <c r="F3" i="58"/>
  <c r="F16" i="58"/>
  <c r="H39" i="58"/>
  <c r="H63" i="58"/>
  <c r="H3" i="58"/>
  <c r="H16" i="58"/>
  <c r="B111" i="58"/>
  <c r="D111" i="58"/>
  <c r="F111" i="58"/>
  <c r="H111" i="58"/>
  <c r="B84" i="58"/>
  <c r="B109" i="58"/>
  <c r="B74" i="58"/>
  <c r="B96" i="58"/>
  <c r="D84" i="58"/>
  <c r="D109" i="58"/>
  <c r="D74" i="58"/>
  <c r="D96" i="58"/>
  <c r="F84" i="58"/>
  <c r="F109" i="58"/>
  <c r="F74" i="58"/>
  <c r="F96" i="58"/>
  <c r="H84" i="58"/>
  <c r="H109" i="58"/>
  <c r="H74" i="58"/>
  <c r="H96" i="58"/>
  <c r="B97" i="58"/>
  <c r="B76" i="58"/>
  <c r="B25" i="58"/>
  <c r="B22" i="58"/>
  <c r="D97" i="58"/>
  <c r="D76" i="58"/>
  <c r="D25" i="58"/>
  <c r="D22" i="58"/>
  <c r="F97" i="58"/>
  <c r="F76" i="58"/>
  <c r="F25" i="58"/>
  <c r="F22" i="58"/>
  <c r="H97" i="58"/>
  <c r="H76" i="58"/>
  <c r="H25" i="58"/>
  <c r="H22" i="58"/>
  <c r="B56" i="58"/>
  <c r="B66" i="58"/>
  <c r="D56" i="58"/>
  <c r="D66" i="58"/>
  <c r="F56" i="58"/>
  <c r="F66" i="58"/>
  <c r="H56" i="58"/>
  <c r="H66" i="58"/>
  <c r="B31" i="58"/>
  <c r="B60" i="58"/>
  <c r="D31" i="58"/>
  <c r="D60" i="58"/>
  <c r="F31" i="58"/>
  <c r="F60" i="58"/>
  <c r="H31" i="58"/>
  <c r="H60" i="58"/>
  <c r="B61" i="58"/>
  <c r="B73" i="58"/>
  <c r="D61" i="58"/>
  <c r="D73" i="58"/>
  <c r="F61" i="58"/>
  <c r="F73" i="58"/>
  <c r="H61" i="58"/>
  <c r="H73" i="58"/>
  <c r="B108" i="58"/>
  <c r="B82" i="58"/>
  <c r="D108" i="58"/>
  <c r="D82" i="58"/>
  <c r="F108" i="58"/>
  <c r="F82" i="58"/>
  <c r="H108" i="58"/>
  <c r="H82" i="58"/>
  <c r="B86" i="58"/>
  <c r="B75" i="58"/>
  <c r="D86" i="58"/>
  <c r="D75" i="58"/>
  <c r="F86" i="58"/>
  <c r="F75" i="58"/>
  <c r="H86" i="58"/>
  <c r="H75" i="58"/>
  <c r="B9" i="58"/>
  <c r="B18" i="58"/>
  <c r="B107" i="58"/>
  <c r="D9" i="58"/>
  <c r="D18" i="58"/>
  <c r="D107" i="58"/>
  <c r="F9" i="58"/>
  <c r="F18" i="58"/>
  <c r="F107" i="58"/>
  <c r="H9" i="58"/>
  <c r="H18" i="58"/>
  <c r="H107" i="58"/>
  <c r="B94" i="58"/>
  <c r="B80" i="58"/>
  <c r="B95" i="58"/>
  <c r="D94" i="58"/>
  <c r="D80" i="58"/>
  <c r="D95" i="58"/>
  <c r="F94" i="58"/>
  <c r="F80" i="58"/>
  <c r="F95" i="58"/>
  <c r="H94" i="58"/>
  <c r="H80" i="58"/>
  <c r="H95" i="58"/>
  <c r="B42" i="58"/>
  <c r="B44" i="58"/>
  <c r="B58" i="58"/>
  <c r="D42" i="58"/>
  <c r="D44" i="58"/>
  <c r="D58" i="58"/>
  <c r="F42" i="58"/>
  <c r="F44" i="58"/>
  <c r="F58" i="58"/>
  <c r="H42" i="58"/>
  <c r="H44" i="58"/>
  <c r="H58" i="58"/>
  <c r="B52" i="58"/>
  <c r="B78" i="58"/>
  <c r="B57" i="58"/>
  <c r="D52" i="58"/>
  <c r="D78" i="58"/>
  <c r="D57" i="58"/>
  <c r="F52" i="58"/>
  <c r="F78" i="58"/>
  <c r="F57" i="58"/>
  <c r="H52" i="58"/>
  <c r="H78" i="58"/>
  <c r="H57" i="58"/>
  <c r="B93" i="58"/>
  <c r="B79" i="58"/>
  <c r="B72" i="58"/>
  <c r="D93" i="58"/>
  <c r="D79" i="58"/>
  <c r="D72" i="58"/>
  <c r="F93" i="58"/>
  <c r="F79" i="58"/>
  <c r="F72" i="58"/>
  <c r="H93" i="58"/>
  <c r="H79" i="58"/>
  <c r="H72" i="58"/>
  <c r="B65" i="58"/>
  <c r="B20" i="58"/>
  <c r="B81" i="58"/>
  <c r="D65" i="58"/>
  <c r="D20" i="58"/>
  <c r="D81" i="58"/>
  <c r="F65" i="58"/>
  <c r="F20" i="58"/>
  <c r="F81" i="58"/>
  <c r="H65" i="58"/>
  <c r="H20" i="58"/>
  <c r="H81" i="58"/>
  <c r="B83" i="58"/>
  <c r="D83" i="58"/>
  <c r="F83" i="58"/>
  <c r="H83" i="58"/>
  <c r="B2" i="58"/>
  <c r="D2" i="58"/>
  <c r="F2" i="58"/>
  <c r="H2" i="58"/>
  <c r="B62" i="58"/>
  <c r="B27" i="58"/>
  <c r="B104" i="58"/>
  <c r="B85" i="58"/>
  <c r="B46" i="58"/>
  <c r="B19" i="58"/>
  <c r="B36" i="58"/>
  <c r="B48" i="58"/>
  <c r="D62" i="58"/>
  <c r="D27" i="58"/>
  <c r="D104" i="58"/>
  <c r="D85" i="58"/>
  <c r="D46" i="58"/>
  <c r="D19" i="58"/>
  <c r="D36" i="58"/>
  <c r="D48" i="58"/>
  <c r="F62" i="58"/>
  <c r="F27" i="58"/>
  <c r="F104" i="58"/>
  <c r="F85" i="58"/>
  <c r="F46" i="58"/>
  <c r="F19" i="58"/>
  <c r="F36" i="58"/>
  <c r="F48" i="58"/>
  <c r="H62" i="58"/>
  <c r="H27" i="58"/>
  <c r="H104" i="58"/>
  <c r="H85" i="58"/>
  <c r="H46" i="58"/>
  <c r="H19" i="58"/>
  <c r="H36" i="58"/>
  <c r="H48" i="58"/>
  <c r="B90" i="58"/>
  <c r="B14" i="58"/>
  <c r="B38" i="58"/>
  <c r="B105" i="58"/>
  <c r="B106" i="58"/>
  <c r="B17" i="58"/>
  <c r="B35" i="58"/>
  <c r="D90" i="58"/>
  <c r="D14" i="58"/>
  <c r="D38" i="58"/>
  <c r="D105" i="58"/>
  <c r="D106" i="58"/>
  <c r="D17" i="58"/>
  <c r="D35" i="58"/>
  <c r="F90" i="58"/>
  <c r="F14" i="58"/>
  <c r="F38" i="58"/>
  <c r="F105" i="58"/>
  <c r="F106" i="58"/>
  <c r="F17" i="58"/>
  <c r="F35" i="58"/>
  <c r="H90" i="58"/>
  <c r="H14" i="58"/>
  <c r="H38" i="58"/>
  <c r="H105" i="58"/>
  <c r="H106" i="58"/>
  <c r="H17" i="58"/>
  <c r="H35" i="58"/>
  <c r="B51" i="58"/>
  <c r="B102" i="58"/>
  <c r="B70" i="58"/>
  <c r="B37" i="58"/>
  <c r="B87" i="58"/>
  <c r="B59" i="58"/>
  <c r="B67" i="58"/>
  <c r="B64" i="58"/>
  <c r="B24" i="58"/>
  <c r="B15" i="58"/>
  <c r="B49" i="58"/>
  <c r="B77" i="58"/>
  <c r="B88" i="58"/>
  <c r="B103" i="58"/>
  <c r="B54" i="58"/>
  <c r="B21" i="58"/>
  <c r="D51" i="58"/>
  <c r="D102" i="58"/>
  <c r="D70" i="58"/>
  <c r="D37" i="58"/>
  <c r="D87" i="58"/>
  <c r="D59" i="58"/>
  <c r="D67" i="58"/>
  <c r="D64" i="58"/>
  <c r="D24" i="58"/>
  <c r="D15" i="58"/>
  <c r="D49" i="58"/>
  <c r="D77" i="58"/>
  <c r="D88" i="58"/>
  <c r="D103" i="58"/>
  <c r="D54" i="58"/>
  <c r="D21" i="58"/>
  <c r="F51" i="58"/>
  <c r="F102" i="58"/>
  <c r="F70" i="58"/>
  <c r="F37" i="58"/>
  <c r="F87" i="58"/>
  <c r="F59" i="58"/>
  <c r="F67" i="58"/>
  <c r="F64" i="58"/>
  <c r="F24" i="58"/>
  <c r="F15" i="58"/>
  <c r="F49" i="58"/>
  <c r="F77" i="58"/>
  <c r="F88" i="58"/>
  <c r="F103" i="58"/>
  <c r="F54" i="58"/>
  <c r="F21" i="58"/>
  <c r="H51" i="58"/>
  <c r="H102" i="58"/>
  <c r="H70" i="58"/>
  <c r="H37" i="58"/>
  <c r="H87" i="58"/>
  <c r="H59" i="58"/>
  <c r="H67" i="58"/>
  <c r="H64" i="58"/>
  <c r="H24" i="58"/>
  <c r="H15" i="58"/>
  <c r="H49" i="58"/>
  <c r="H77" i="58"/>
  <c r="H88" i="58"/>
  <c r="H103" i="58"/>
  <c r="H54" i="58"/>
  <c r="H21" i="58"/>
  <c r="B110" i="58"/>
  <c r="D110" i="58"/>
  <c r="F110" i="58"/>
  <c r="H110" i="58"/>
  <c r="B69" i="58"/>
  <c r="D69" i="58"/>
  <c r="F69" i="58"/>
  <c r="H69" i="58"/>
  <c r="B92" i="58"/>
  <c r="D92" i="58"/>
  <c r="F92" i="58"/>
  <c r="H92" i="58"/>
  <c r="B55" i="58"/>
  <c r="D55" i="58"/>
  <c r="F55" i="58"/>
  <c r="H55" i="58"/>
  <c r="B33" i="58"/>
  <c r="D33" i="58"/>
  <c r="F33" i="58"/>
  <c r="H33" i="58"/>
  <c r="B32" i="58"/>
  <c r="D32" i="58"/>
  <c r="F32" i="58"/>
  <c r="H32" i="58"/>
  <c r="B12" i="58"/>
  <c r="D12" i="58"/>
  <c r="F12" i="58"/>
  <c r="H12" i="58"/>
  <c r="B91" i="58"/>
  <c r="D91" i="58"/>
  <c r="F91" i="58"/>
  <c r="H91" i="58"/>
  <c r="B68" i="58"/>
  <c r="D68" i="58"/>
  <c r="F68" i="58"/>
  <c r="H68" i="58"/>
  <c r="B28" i="58"/>
  <c r="D28" i="58"/>
  <c r="F28" i="58"/>
  <c r="H28" i="58"/>
  <c r="B10" i="58"/>
  <c r="D10" i="58"/>
  <c r="F10" i="58"/>
  <c r="H10" i="58"/>
  <c r="B13" i="58"/>
  <c r="D13" i="58"/>
  <c r="F13" i="58"/>
  <c r="H13" i="58"/>
  <c r="B8" i="58"/>
  <c r="D8" i="58"/>
  <c r="F8" i="58"/>
  <c r="H8" i="58"/>
  <c r="B47" i="58"/>
  <c r="D47" i="58"/>
  <c r="F47" i="58"/>
  <c r="H47" i="58"/>
  <c r="B71" i="58"/>
  <c r="D71" i="58"/>
  <c r="F71" i="58"/>
  <c r="H71" i="58"/>
  <c r="B89" i="58"/>
  <c r="D89" i="58"/>
  <c r="F89" i="58"/>
  <c r="H89" i="58"/>
  <c r="B101" i="58"/>
  <c r="D101" i="58"/>
  <c r="F101" i="58"/>
  <c r="H101" i="58"/>
  <c r="B100" i="58"/>
  <c r="D100" i="58"/>
  <c r="F100" i="58"/>
  <c r="H100" i="58"/>
  <c r="B99" i="58"/>
  <c r="D99" i="58"/>
  <c r="F99" i="58"/>
  <c r="H99" i="58"/>
  <c r="B98" i="58"/>
  <c r="D98" i="58"/>
  <c r="F98" i="58"/>
  <c r="H98" i="58"/>
  <c r="B7" i="58"/>
  <c r="D7" i="58"/>
  <c r="F7" i="58"/>
  <c r="H7" i="58"/>
  <c r="E5" i="62"/>
  <c r="E6" i="62"/>
  <c r="E7" i="62"/>
  <c r="E9" i="62"/>
  <c r="E10" i="62"/>
  <c r="E11" i="62"/>
  <c r="E12" i="62"/>
  <c r="E14" i="62"/>
  <c r="E15" i="62"/>
  <c r="E16" i="62"/>
  <c r="E17" i="62"/>
  <c r="E18" i="62"/>
  <c r="E21" i="62"/>
  <c r="E22" i="62"/>
  <c r="E23" i="62"/>
  <c r="E24" i="62"/>
  <c r="E25" i="62"/>
  <c r="E26" i="62"/>
  <c r="E27" i="62"/>
  <c r="E29" i="62"/>
  <c r="E30" i="62"/>
  <c r="E31" i="62"/>
  <c r="E33" i="62"/>
  <c r="F5" i="62"/>
  <c r="G5" i="62"/>
  <c r="H5" i="62"/>
  <c r="F6" i="62"/>
  <c r="G6" i="62"/>
  <c r="H6" i="62"/>
  <c r="F7" i="62"/>
  <c r="G7" i="62"/>
  <c r="H7" i="62"/>
  <c r="F9" i="62"/>
  <c r="G9" i="62"/>
  <c r="H9" i="62"/>
  <c r="F10" i="62"/>
  <c r="G10" i="62"/>
  <c r="H10" i="62"/>
  <c r="F11" i="62"/>
  <c r="G11" i="62"/>
  <c r="H11" i="62"/>
  <c r="F12" i="62"/>
  <c r="G12" i="62"/>
  <c r="H12" i="62"/>
  <c r="F14" i="62"/>
  <c r="F15" i="62"/>
  <c r="F16" i="62"/>
  <c r="F17" i="62"/>
  <c r="F18" i="62"/>
  <c r="F21" i="62"/>
  <c r="F22" i="62"/>
  <c r="F23" i="62"/>
  <c r="F24" i="62"/>
  <c r="F25" i="62"/>
  <c r="F26" i="62"/>
  <c r="F27" i="62"/>
  <c r="F29" i="62"/>
  <c r="F30" i="62"/>
  <c r="F31" i="62"/>
  <c r="F33" i="62"/>
  <c r="L33" i="62"/>
  <c r="J33" i="62"/>
  <c r="I33" i="62"/>
  <c r="H33" i="62"/>
  <c r="G33" i="62"/>
  <c r="H31" i="62"/>
  <c r="G31" i="62"/>
  <c r="H30" i="62"/>
  <c r="G30" i="62"/>
  <c r="H29" i="62"/>
  <c r="G29" i="62"/>
  <c r="H27" i="62"/>
  <c r="G27" i="62"/>
  <c r="H26" i="62"/>
  <c r="G26" i="62"/>
  <c r="H25" i="62"/>
  <c r="G25" i="62"/>
  <c r="H24" i="62"/>
  <c r="G24" i="62"/>
  <c r="H23" i="62"/>
  <c r="G23" i="62"/>
  <c r="H22" i="62"/>
  <c r="G22" i="62"/>
  <c r="H21" i="62"/>
  <c r="G21" i="62"/>
  <c r="H20" i="62"/>
  <c r="G20" i="62"/>
  <c r="H19" i="62"/>
  <c r="G19" i="62"/>
  <c r="H18" i="62"/>
  <c r="G18" i="62"/>
  <c r="H17" i="62"/>
  <c r="G17" i="62"/>
  <c r="H16" i="62"/>
  <c r="G16" i="62"/>
  <c r="H15" i="62"/>
  <c r="G15" i="62"/>
  <c r="H14" i="62"/>
  <c r="G14" i="62"/>
  <c r="C11" i="53"/>
  <c r="D11" i="53"/>
  <c r="F11" i="53"/>
  <c r="G7" i="53"/>
  <c r="G8" i="53"/>
  <c r="G9" i="53"/>
  <c r="G10" i="53"/>
  <c r="G11" i="53"/>
  <c r="E11" i="53"/>
  <c r="E4" i="53"/>
  <c r="E5" i="53"/>
  <c r="E6" i="53"/>
  <c r="E7" i="53"/>
  <c r="E8" i="53"/>
  <c r="E9" i="53"/>
  <c r="E10" i="53"/>
  <c r="E3" i="53"/>
  <c r="G4" i="53"/>
  <c r="G5" i="53"/>
  <c r="G6" i="53"/>
  <c r="G3" i="53"/>
  <c r="M10" i="46"/>
  <c r="O10" i="46"/>
  <c r="M5" i="45"/>
  <c r="M4" i="46"/>
  <c r="N4" i="46"/>
  <c r="M5" i="46"/>
  <c r="O5" i="46"/>
  <c r="M6" i="46"/>
  <c r="O6" i="46"/>
  <c r="M8" i="46"/>
  <c r="O8" i="46"/>
  <c r="M9" i="46"/>
  <c r="O9" i="46"/>
  <c r="M11" i="46"/>
  <c r="O11" i="46"/>
  <c r="E4" i="46"/>
  <c r="G4" i="46"/>
  <c r="G5" i="46"/>
  <c r="G6" i="46"/>
  <c r="G7" i="46"/>
  <c r="G8" i="46"/>
  <c r="G9" i="46"/>
  <c r="G10" i="46"/>
  <c r="G11" i="46"/>
  <c r="G12" i="46"/>
  <c r="G15" i="46"/>
  <c r="E15" i="46"/>
  <c r="F15" i="46"/>
  <c r="D15" i="46"/>
  <c r="C15" i="46"/>
  <c r="L10" i="47"/>
  <c r="L9" i="47"/>
  <c r="L8" i="47"/>
  <c r="L7" i="47"/>
  <c r="L6" i="47"/>
  <c r="L5" i="47"/>
  <c r="L4" i="47"/>
  <c r="L3" i="47"/>
  <c r="L16" i="45"/>
  <c r="M16" i="45"/>
  <c r="Q16" i="45"/>
  <c r="Q5" i="45"/>
  <c r="L8" i="45"/>
  <c r="M8" i="45"/>
  <c r="Q8" i="45"/>
  <c r="K8" i="45"/>
  <c r="L9" i="45"/>
  <c r="N9" i="45"/>
  <c r="O9" i="45"/>
  <c r="M9" i="45"/>
  <c r="Q9" i="45"/>
  <c r="K9" i="45"/>
  <c r="L10" i="45"/>
  <c r="M10" i="45"/>
  <c r="Q10" i="45"/>
  <c r="K10" i="45"/>
  <c r="L11" i="45"/>
  <c r="M11" i="45"/>
  <c r="Q11" i="45"/>
  <c r="K11" i="45"/>
  <c r="L12" i="45"/>
  <c r="N12" i="45"/>
  <c r="O12" i="45"/>
  <c r="M12" i="45"/>
  <c r="Q12" i="45"/>
  <c r="K12" i="45"/>
  <c r="L13" i="45"/>
  <c r="M13" i="45"/>
  <c r="Q13" i="45"/>
  <c r="K13" i="45"/>
  <c r="L14" i="45"/>
  <c r="M14" i="45"/>
  <c r="Q14" i="45"/>
  <c r="K14" i="45"/>
  <c r="L7" i="45"/>
  <c r="M7" i="45"/>
  <c r="Q7" i="45"/>
  <c r="K7" i="45"/>
  <c r="K16" i="45"/>
  <c r="J16" i="45"/>
  <c r="I16" i="45"/>
  <c r="H16" i="45"/>
  <c r="G16" i="45"/>
  <c r="J8" i="45"/>
  <c r="J9" i="45"/>
  <c r="J10" i="45"/>
  <c r="J11" i="45"/>
  <c r="J12" i="45"/>
  <c r="J13" i="45"/>
  <c r="J14" i="45"/>
  <c r="J7" i="45"/>
  <c r="I8" i="45"/>
  <c r="I9" i="45"/>
  <c r="I10" i="45"/>
  <c r="I11" i="45"/>
  <c r="I12" i="45"/>
  <c r="I13" i="45"/>
  <c r="I14" i="45"/>
  <c r="I7" i="45"/>
  <c r="H8" i="45"/>
  <c r="H9" i="45"/>
  <c r="H10" i="45"/>
  <c r="H11" i="45"/>
  <c r="H12" i="45"/>
  <c r="H13" i="45"/>
  <c r="H14" i="45"/>
  <c r="H7" i="45"/>
  <c r="G8" i="45"/>
  <c r="G9" i="45"/>
  <c r="G10" i="45"/>
  <c r="G11" i="45"/>
  <c r="G12" i="45"/>
  <c r="G13" i="45"/>
  <c r="G14" i="45"/>
  <c r="G7" i="45"/>
  <c r="J5" i="45"/>
  <c r="I5" i="45"/>
  <c r="H5" i="45"/>
  <c r="G5" i="45"/>
  <c r="F16" i="45"/>
  <c r="F8" i="45"/>
  <c r="F9" i="45"/>
  <c r="F10" i="45"/>
  <c r="F11" i="45"/>
  <c r="F12" i="45"/>
  <c r="F13" i="45"/>
  <c r="F14" i="45"/>
  <c r="F7" i="45"/>
  <c r="F5" i="45"/>
  <c r="E16" i="45"/>
  <c r="E8" i="45"/>
  <c r="E9" i="45"/>
  <c r="E10" i="45"/>
  <c r="E11" i="45"/>
  <c r="E12" i="45"/>
  <c r="E13" i="45"/>
  <c r="E14" i="45"/>
  <c r="E7" i="45"/>
  <c r="E5" i="45"/>
  <c r="E61" i="42"/>
  <c r="D61" i="42"/>
  <c r="C61" i="42"/>
  <c r="C76" i="4"/>
  <c r="E88" i="5"/>
  <c r="C77" i="4"/>
  <c r="C78" i="4"/>
  <c r="C79" i="4"/>
  <c r="C80" i="4"/>
  <c r="C81" i="4"/>
  <c r="C82" i="4"/>
  <c r="C83" i="4"/>
  <c r="C84" i="4"/>
  <c r="C85" i="4"/>
  <c r="E97" i="5"/>
  <c r="C86" i="4"/>
  <c r="E110" i="5"/>
  <c r="C87" i="4"/>
  <c r="E111" i="5"/>
  <c r="C88" i="4"/>
  <c r="E125" i="5"/>
  <c r="C89" i="4"/>
  <c r="E133" i="5"/>
  <c r="C90" i="4"/>
  <c r="E134" i="5"/>
  <c r="C91" i="4"/>
  <c r="E136" i="5"/>
  <c r="C92" i="4"/>
  <c r="E138" i="5"/>
  <c r="C93" i="4"/>
  <c r="C94" i="4"/>
  <c r="C95" i="4"/>
  <c r="C96" i="4"/>
  <c r="C97" i="4"/>
  <c r="C98" i="4"/>
  <c r="C99" i="4"/>
  <c r="C100" i="4"/>
  <c r="C101" i="4"/>
  <c r="C102" i="4"/>
  <c r="C103" i="4"/>
  <c r="C104" i="4"/>
  <c r="C105" i="4"/>
  <c r="C106" i="4"/>
  <c r="C107" i="4"/>
  <c r="C108" i="4"/>
  <c r="E74" i="5"/>
  <c r="C109" i="4"/>
  <c r="E128" i="5"/>
  <c r="C110" i="4"/>
  <c r="C111" i="4"/>
  <c r="C112" i="4"/>
  <c r="C113" i="4"/>
  <c r="C114" i="4"/>
  <c r="C115" i="4"/>
  <c r="C116" i="4"/>
  <c r="C117" i="4"/>
  <c r="C118" i="4"/>
  <c r="C119" i="4"/>
  <c r="C120" i="4"/>
  <c r="E75" i="5"/>
  <c r="C121" i="4"/>
  <c r="E82" i="5"/>
  <c r="C122" i="4"/>
  <c r="E85" i="5"/>
  <c r="C123" i="4"/>
  <c r="E86" i="5"/>
  <c r="C124" i="4"/>
  <c r="E89" i="5"/>
  <c r="C125" i="4"/>
  <c r="E95" i="5"/>
  <c r="C126" i="4"/>
  <c r="E121" i="5"/>
  <c r="C127" i="4"/>
  <c r="E122" i="5"/>
  <c r="C128" i="4"/>
  <c r="E126" i="5"/>
  <c r="C129" i="4"/>
  <c r="C130" i="4"/>
  <c r="C131" i="4"/>
  <c r="C132" i="4"/>
  <c r="C133" i="4"/>
  <c r="C134" i="4"/>
  <c r="C135" i="4"/>
  <c r="C136" i="4"/>
  <c r="C137" i="4"/>
  <c r="C138" i="4"/>
  <c r="C139" i="4"/>
  <c r="C140" i="4"/>
  <c r="C141" i="4"/>
  <c r="C142" i="4"/>
  <c r="C143" i="4"/>
  <c r="C144" i="4"/>
  <c r="C145" i="4"/>
  <c r="C146" i="4"/>
  <c r="C147" i="4"/>
  <c r="E115" i="5"/>
  <c r="H1998" i="25"/>
  <c r="C148" i="4"/>
  <c r="C149" i="4"/>
  <c r="C150" i="4"/>
  <c r="C151" i="4"/>
  <c r="C152" i="4"/>
  <c r="C63" i="4"/>
  <c r="C64" i="4"/>
  <c r="C65" i="4"/>
  <c r="C66" i="4"/>
  <c r="C67" i="4"/>
  <c r="C68" i="4"/>
  <c r="C69" i="4"/>
  <c r="C70" i="4"/>
  <c r="C71" i="4"/>
  <c r="C72" i="4"/>
  <c r="E92" i="5"/>
  <c r="C73" i="4"/>
  <c r="C74" i="4"/>
  <c r="C75" i="4"/>
  <c r="C3" i="5"/>
  <c r="C4" i="5"/>
  <c r="E619" i="25"/>
  <c r="C5" i="5"/>
  <c r="E1188" i="25"/>
  <c r="C6" i="5"/>
  <c r="E2337" i="25"/>
  <c r="C7" i="5"/>
  <c r="E3381" i="25"/>
  <c r="C8" i="5"/>
  <c r="E1365" i="25"/>
  <c r="C9" i="5"/>
  <c r="E2393" i="25"/>
  <c r="C10" i="5"/>
  <c r="E3434" i="25"/>
  <c r="C11" i="5"/>
  <c r="E10" i="25"/>
  <c r="C12" i="5"/>
  <c r="C13" i="5"/>
  <c r="C14" i="5"/>
  <c r="E2712" i="25"/>
  <c r="C15" i="5"/>
  <c r="E1416" i="25"/>
  <c r="C16" i="5"/>
  <c r="E2586" i="25"/>
  <c r="C17" i="5"/>
  <c r="E2587" i="25"/>
  <c r="C18" i="5"/>
  <c r="C19" i="5"/>
  <c r="C20" i="5"/>
  <c r="E839" i="25"/>
  <c r="C21" i="5"/>
  <c r="E832" i="25"/>
  <c r="C22" i="5"/>
  <c r="E840" i="25"/>
  <c r="C23" i="5"/>
  <c r="E876" i="25"/>
  <c r="C24" i="5"/>
  <c r="C25" i="5"/>
  <c r="E974" i="25"/>
  <c r="C26" i="5"/>
  <c r="E1009" i="25"/>
  <c r="C27" i="5"/>
  <c r="E1577" i="25"/>
  <c r="C28" i="5"/>
  <c r="E2304" i="25"/>
  <c r="C29" i="5"/>
  <c r="E2719" i="25"/>
  <c r="C30" i="5"/>
  <c r="E941" i="25"/>
  <c r="C31" i="5"/>
  <c r="E822" i="25"/>
  <c r="C32" i="5"/>
  <c r="E3271" i="25"/>
  <c r="C33" i="5"/>
  <c r="E3275" i="25"/>
  <c r="C34" i="5"/>
  <c r="E3302" i="25"/>
  <c r="C35" i="5"/>
  <c r="E4053" i="25"/>
  <c r="C36" i="5"/>
  <c r="E1604" i="25"/>
  <c r="C37" i="5"/>
  <c r="E2552" i="25"/>
  <c r="C38" i="5"/>
  <c r="E955" i="25"/>
  <c r="C39" i="5"/>
  <c r="E910" i="25"/>
  <c r="C40" i="5"/>
  <c r="C41" i="5"/>
  <c r="E1022" i="25"/>
  <c r="C42" i="5"/>
  <c r="E2239" i="25"/>
  <c r="C43" i="5"/>
  <c r="E930" i="25"/>
  <c r="C44" i="5"/>
  <c r="E2308" i="25"/>
  <c r="C45" i="5"/>
  <c r="E1128" i="25"/>
  <c r="C46" i="5"/>
  <c r="E118" i="25"/>
  <c r="C47" i="5"/>
  <c r="E2039" i="25"/>
  <c r="C48" i="5"/>
  <c r="E3297" i="25"/>
  <c r="C49" i="5"/>
  <c r="E730" i="25"/>
  <c r="C50" i="5"/>
  <c r="E2485" i="25"/>
  <c r="C51" i="5"/>
  <c r="C52" i="5"/>
  <c r="E999" i="25"/>
  <c r="C53" i="5"/>
  <c r="E2588" i="25"/>
  <c r="C54" i="5"/>
  <c r="E2243" i="25"/>
  <c r="C55" i="5"/>
  <c r="E2255" i="25"/>
  <c r="C56" i="5"/>
  <c r="E1673" i="25"/>
  <c r="C57" i="5"/>
  <c r="E2567" i="25"/>
  <c r="C58" i="5"/>
  <c r="E957" i="25"/>
  <c r="C59" i="5"/>
  <c r="E279" i="25"/>
  <c r="C60" i="5"/>
  <c r="E1457" i="25"/>
  <c r="C61" i="5"/>
  <c r="E2170" i="25"/>
  <c r="C62" i="5"/>
  <c r="E2430" i="25"/>
  <c r="C63" i="5"/>
  <c r="E2604" i="25"/>
  <c r="C64" i="5"/>
  <c r="E3029" i="25"/>
  <c r="C65" i="5"/>
  <c r="C66" i="5"/>
  <c r="C67" i="5"/>
  <c r="C68" i="5"/>
  <c r="E727" i="25"/>
  <c r="C69" i="5"/>
  <c r="E3555" i="25"/>
  <c r="C70" i="5"/>
  <c r="C71" i="5"/>
  <c r="C72" i="5"/>
  <c r="E2633" i="25"/>
  <c r="C73" i="5"/>
  <c r="E2634" i="25"/>
  <c r="C74" i="5"/>
  <c r="C75" i="5"/>
  <c r="E962" i="25"/>
  <c r="C76" i="5"/>
  <c r="E2488" i="25"/>
  <c r="C77" i="5"/>
  <c r="C78" i="5"/>
  <c r="E2980" i="25"/>
  <c r="C79" i="5"/>
  <c r="C80" i="5"/>
  <c r="E1005" i="25"/>
  <c r="C81" i="5"/>
  <c r="C82" i="5"/>
  <c r="C83" i="5"/>
  <c r="C84" i="5"/>
  <c r="E133" i="25"/>
  <c r="C85" i="5"/>
  <c r="C86" i="5"/>
  <c r="E1140" i="25"/>
  <c r="C87" i="5"/>
  <c r="C88" i="5"/>
  <c r="E2265" i="25"/>
  <c r="C89" i="5"/>
  <c r="E1154" i="25"/>
  <c r="C90" i="5"/>
  <c r="E445" i="25"/>
  <c r="C91" i="5"/>
  <c r="E467" i="25"/>
  <c r="C92" i="5"/>
  <c r="C93" i="5"/>
  <c r="E1751" i="25"/>
  <c r="C94" i="5"/>
  <c r="E2646" i="25"/>
  <c r="C95" i="5"/>
  <c r="C96" i="5"/>
  <c r="E156" i="25"/>
  <c r="C97" i="5"/>
  <c r="E1553" i="25"/>
  <c r="C98" i="5"/>
  <c r="C99" i="5"/>
  <c r="C100" i="5"/>
  <c r="E94" i="25"/>
  <c r="C101" i="5"/>
  <c r="C102" i="5"/>
  <c r="E796" i="25"/>
  <c r="C103" i="5"/>
  <c r="C104" i="5"/>
  <c r="E931" i="25"/>
  <c r="C105" i="5"/>
  <c r="E1926" i="25"/>
  <c r="C106" i="5"/>
  <c r="E2220" i="25"/>
  <c r="C107" i="5"/>
  <c r="E2492" i="25"/>
  <c r="C108" i="5"/>
  <c r="E2920" i="25"/>
  <c r="C109" i="5"/>
  <c r="E3665" i="25"/>
  <c r="C110" i="5"/>
  <c r="C111" i="5"/>
  <c r="C112" i="5"/>
  <c r="E2938" i="25"/>
  <c r="C113" i="5"/>
  <c r="E2940" i="25"/>
  <c r="C114" i="5"/>
  <c r="E1082" i="25"/>
  <c r="C115" i="5"/>
  <c r="E1985" i="25"/>
  <c r="C116" i="5"/>
  <c r="E2975" i="25"/>
  <c r="C117" i="5"/>
  <c r="E3136" i="25"/>
  <c r="C118" i="5"/>
  <c r="E3852" i="25"/>
  <c r="C119" i="5"/>
  <c r="E3994" i="25"/>
  <c r="C120" i="5"/>
  <c r="E2249" i="25"/>
  <c r="C121" i="5"/>
  <c r="E2041" i="25"/>
  <c r="C122" i="5"/>
  <c r="E2040" i="25"/>
  <c r="C123" i="5"/>
  <c r="C124" i="5"/>
  <c r="E2251" i="25"/>
  <c r="C125" i="5"/>
  <c r="C126" i="5"/>
  <c r="E3233" i="25"/>
  <c r="C127" i="5"/>
  <c r="E2062" i="25"/>
  <c r="C128" i="5"/>
  <c r="C129" i="5"/>
  <c r="E108" i="25"/>
  <c r="C130" i="5"/>
  <c r="E2942" i="25"/>
  <c r="C131" i="5"/>
  <c r="C132" i="5"/>
  <c r="E178" i="25"/>
  <c r="C133" i="5"/>
  <c r="C134" i="5"/>
  <c r="E344" i="25"/>
  <c r="C135" i="5"/>
  <c r="E218" i="25"/>
  <c r="C136" i="5"/>
  <c r="E1557" i="25"/>
  <c r="C137" i="5"/>
  <c r="C138" i="5"/>
  <c r="E1567" i="25"/>
  <c r="C2" i="5"/>
  <c r="F2" i="25"/>
  <c r="F3" i="25"/>
  <c r="F4" i="25"/>
  <c r="F5" i="25"/>
  <c r="F6" i="25"/>
  <c r="F7" i="25"/>
  <c r="F8" i="25"/>
  <c r="F9" i="25"/>
  <c r="F10" i="25"/>
  <c r="F11" i="25"/>
  <c r="F12" i="25"/>
  <c r="F13" i="25"/>
  <c r="F14" i="25"/>
  <c r="F15" i="25"/>
  <c r="F16" i="25"/>
  <c r="F17" i="25"/>
  <c r="F18" i="25"/>
  <c r="F19" i="25"/>
  <c r="F20" i="25"/>
  <c r="F21" i="25"/>
  <c r="F22" i="25"/>
  <c r="F23" i="25"/>
  <c r="F24" i="25"/>
  <c r="F25" i="25"/>
  <c r="F26" i="25"/>
  <c r="F27" i="25"/>
  <c r="F28" i="25"/>
  <c r="F29" i="25"/>
  <c r="F30" i="25"/>
  <c r="F31" i="25"/>
  <c r="F32" i="25"/>
  <c r="F33" i="25"/>
  <c r="F34" i="25"/>
  <c r="F35" i="25"/>
  <c r="F36" i="25"/>
  <c r="F37" i="25"/>
  <c r="F38" i="25"/>
  <c r="F39" i="25"/>
  <c r="F40" i="25"/>
  <c r="F41" i="25"/>
  <c r="F42" i="25"/>
  <c r="F43" i="25"/>
  <c r="F44" i="25"/>
  <c r="F45" i="25"/>
  <c r="F46" i="25"/>
  <c r="F47" i="25"/>
  <c r="F48" i="25"/>
  <c r="F49" i="25"/>
  <c r="F50" i="25"/>
  <c r="F51" i="25"/>
  <c r="F52" i="25"/>
  <c r="F53" i="25"/>
  <c r="F54" i="25"/>
  <c r="F55" i="25"/>
  <c r="F56" i="25"/>
  <c r="F57" i="25"/>
  <c r="F58" i="25"/>
  <c r="F59" i="25"/>
  <c r="F60" i="25"/>
  <c r="F61" i="25"/>
  <c r="F62" i="25"/>
  <c r="F63" i="25"/>
  <c r="F64" i="25"/>
  <c r="F65" i="25"/>
  <c r="F66" i="25"/>
  <c r="F67" i="25"/>
  <c r="F68" i="25"/>
  <c r="F69" i="25"/>
  <c r="F70" i="25"/>
  <c r="F71" i="25"/>
  <c r="F72" i="25"/>
  <c r="F73" i="25"/>
  <c r="F74" i="25"/>
  <c r="F75" i="25"/>
  <c r="F76" i="25"/>
  <c r="F77" i="25"/>
  <c r="F78" i="25"/>
  <c r="F79" i="25"/>
  <c r="F80" i="25"/>
  <c r="F81" i="25"/>
  <c r="F82" i="25"/>
  <c r="F83" i="25"/>
  <c r="F84" i="25"/>
  <c r="F85" i="25"/>
  <c r="F86" i="25"/>
  <c r="F87" i="25"/>
  <c r="F88" i="25"/>
  <c r="F89" i="25"/>
  <c r="F90" i="25"/>
  <c r="F91" i="25"/>
  <c r="F92" i="25"/>
  <c r="F93" i="25"/>
  <c r="F94" i="25"/>
  <c r="F95" i="25"/>
  <c r="F96" i="25"/>
  <c r="F97" i="25"/>
  <c r="F98" i="25"/>
  <c r="F99" i="25"/>
  <c r="F100" i="25"/>
  <c r="F101" i="25"/>
  <c r="F102" i="25"/>
  <c r="F103" i="25"/>
  <c r="F104" i="25"/>
  <c r="F105" i="25"/>
  <c r="F106" i="25"/>
  <c r="F107" i="25"/>
  <c r="F108" i="25"/>
  <c r="F109" i="25"/>
  <c r="F110" i="25"/>
  <c r="F111" i="25"/>
  <c r="F112" i="25"/>
  <c r="F113" i="25"/>
  <c r="F114" i="25"/>
  <c r="F115" i="25"/>
  <c r="F116" i="25"/>
  <c r="F117" i="25"/>
  <c r="F118" i="25"/>
  <c r="F119" i="25"/>
  <c r="F120" i="25"/>
  <c r="F121" i="25"/>
  <c r="F122" i="25"/>
  <c r="F123" i="25"/>
  <c r="F124" i="25"/>
  <c r="F125" i="25"/>
  <c r="F126" i="25"/>
  <c r="F127" i="25"/>
  <c r="F128" i="25"/>
  <c r="F129" i="25"/>
  <c r="F130" i="25"/>
  <c r="F131" i="25"/>
  <c r="F132" i="25"/>
  <c r="F133" i="25"/>
  <c r="F134" i="25"/>
  <c r="F135" i="25"/>
  <c r="F136" i="25"/>
  <c r="F137" i="25"/>
  <c r="F138" i="25"/>
  <c r="F139" i="25"/>
  <c r="F140" i="25"/>
  <c r="F141" i="25"/>
  <c r="F142" i="25"/>
  <c r="F143" i="25"/>
  <c r="F144" i="25"/>
  <c r="F145" i="25"/>
  <c r="F146" i="25"/>
  <c r="F147" i="25"/>
  <c r="F148" i="25"/>
  <c r="F149" i="25"/>
  <c r="F150" i="25"/>
  <c r="F151" i="25"/>
  <c r="F152" i="25"/>
  <c r="F153" i="25"/>
  <c r="F154" i="25"/>
  <c r="F155" i="25"/>
  <c r="F156" i="25"/>
  <c r="F157" i="25"/>
  <c r="F158" i="25"/>
  <c r="F159" i="25"/>
  <c r="F160" i="25"/>
  <c r="F161" i="25"/>
  <c r="F162" i="25"/>
  <c r="F163" i="25"/>
  <c r="F164" i="25"/>
  <c r="F165" i="25"/>
  <c r="F166" i="25"/>
  <c r="F167" i="25"/>
  <c r="F168" i="25"/>
  <c r="F169" i="25"/>
  <c r="F170" i="25"/>
  <c r="F171" i="25"/>
  <c r="F172" i="25"/>
  <c r="F173" i="25"/>
  <c r="F174" i="25"/>
  <c r="F175" i="25"/>
  <c r="F176" i="25"/>
  <c r="F177" i="25"/>
  <c r="F178" i="25"/>
  <c r="F179" i="25"/>
  <c r="F180" i="25"/>
  <c r="F181" i="25"/>
  <c r="F182" i="25"/>
  <c r="F183" i="25"/>
  <c r="F184" i="25"/>
  <c r="F185" i="25"/>
  <c r="F186" i="25"/>
  <c r="F187" i="25"/>
  <c r="F188" i="25"/>
  <c r="F189" i="25"/>
  <c r="F190" i="25"/>
  <c r="F191" i="25"/>
  <c r="F192" i="25"/>
  <c r="F193" i="25"/>
  <c r="F194" i="25"/>
  <c r="F195" i="25"/>
  <c r="F196" i="25"/>
  <c r="F197" i="25"/>
  <c r="F198" i="25"/>
  <c r="F199" i="25"/>
  <c r="F200" i="25"/>
  <c r="F201" i="25"/>
  <c r="F202" i="25"/>
  <c r="F203" i="25"/>
  <c r="F204" i="25"/>
  <c r="F205" i="25"/>
  <c r="F206" i="25"/>
  <c r="F207" i="25"/>
  <c r="F208" i="25"/>
  <c r="F209" i="25"/>
  <c r="F210" i="25"/>
  <c r="F211" i="25"/>
  <c r="F212" i="25"/>
  <c r="F213" i="25"/>
  <c r="F214" i="25"/>
  <c r="F215" i="25"/>
  <c r="F216" i="25"/>
  <c r="F217" i="25"/>
  <c r="F218" i="25"/>
  <c r="F219" i="25"/>
  <c r="F220" i="25"/>
  <c r="F221" i="25"/>
  <c r="F222" i="25"/>
  <c r="F223" i="25"/>
  <c r="F224" i="25"/>
  <c r="F225" i="25"/>
  <c r="F226" i="25"/>
  <c r="F227" i="25"/>
  <c r="F228" i="25"/>
  <c r="F229" i="25"/>
  <c r="F230" i="25"/>
  <c r="F231" i="25"/>
  <c r="F232" i="25"/>
  <c r="F233" i="25"/>
  <c r="F234" i="25"/>
  <c r="F235" i="25"/>
  <c r="F236" i="25"/>
  <c r="F237" i="25"/>
  <c r="F238" i="25"/>
  <c r="F239" i="25"/>
  <c r="F240" i="25"/>
  <c r="F241" i="25"/>
  <c r="F242" i="25"/>
  <c r="F243" i="25"/>
  <c r="F244" i="25"/>
  <c r="F245" i="25"/>
  <c r="F246" i="25"/>
  <c r="F247" i="25"/>
  <c r="F248" i="25"/>
  <c r="F249" i="25"/>
  <c r="F250" i="25"/>
  <c r="F251" i="25"/>
  <c r="F252" i="25"/>
  <c r="F253" i="25"/>
  <c r="F254" i="25"/>
  <c r="F255" i="25"/>
  <c r="F256" i="25"/>
  <c r="F257" i="25"/>
  <c r="F258" i="25"/>
  <c r="F259" i="25"/>
  <c r="F260" i="25"/>
  <c r="F261" i="25"/>
  <c r="F262" i="25"/>
  <c r="F263" i="25"/>
  <c r="F264" i="25"/>
  <c r="F265" i="25"/>
  <c r="F266" i="25"/>
  <c r="F267" i="25"/>
  <c r="F268" i="25"/>
  <c r="F269" i="25"/>
  <c r="F270" i="25"/>
  <c r="F271" i="25"/>
  <c r="F272" i="25"/>
  <c r="F273" i="25"/>
  <c r="F274" i="25"/>
  <c r="F275" i="25"/>
  <c r="F276" i="25"/>
  <c r="F277" i="25"/>
  <c r="F278" i="25"/>
  <c r="F279" i="25"/>
  <c r="F280" i="25"/>
  <c r="F281" i="25"/>
  <c r="F282" i="25"/>
  <c r="F283" i="25"/>
  <c r="F284" i="25"/>
  <c r="F285" i="25"/>
  <c r="F286" i="25"/>
  <c r="F287" i="25"/>
  <c r="F288" i="25"/>
  <c r="F289" i="25"/>
  <c r="F290" i="25"/>
  <c r="F291" i="25"/>
  <c r="F292" i="25"/>
  <c r="F293" i="25"/>
  <c r="F294" i="25"/>
  <c r="F295" i="25"/>
  <c r="F296" i="25"/>
  <c r="F297" i="25"/>
  <c r="F298" i="25"/>
  <c r="F299" i="25"/>
  <c r="F300" i="25"/>
  <c r="F301" i="25"/>
  <c r="F302" i="25"/>
  <c r="F303" i="25"/>
  <c r="F304" i="25"/>
  <c r="F305" i="25"/>
  <c r="F306" i="25"/>
  <c r="F307" i="25"/>
  <c r="F308" i="25"/>
  <c r="F309" i="25"/>
  <c r="F310" i="25"/>
  <c r="F311" i="25"/>
  <c r="F312" i="25"/>
  <c r="F313" i="25"/>
  <c r="F314" i="25"/>
  <c r="F315" i="25"/>
  <c r="F316" i="25"/>
  <c r="F317" i="25"/>
  <c r="F318" i="25"/>
  <c r="F319" i="25"/>
  <c r="F320" i="25"/>
  <c r="F321" i="25"/>
  <c r="F322" i="25"/>
  <c r="F323" i="25"/>
  <c r="F324" i="25"/>
  <c r="F325" i="25"/>
  <c r="F326" i="25"/>
  <c r="F327" i="25"/>
  <c r="F328" i="25"/>
  <c r="F329" i="25"/>
  <c r="F330" i="25"/>
  <c r="F331" i="25"/>
  <c r="F332" i="25"/>
  <c r="F333" i="25"/>
  <c r="F334" i="25"/>
  <c r="F335" i="25"/>
  <c r="F336" i="25"/>
  <c r="F337" i="25"/>
  <c r="F338" i="25"/>
  <c r="F339" i="25"/>
  <c r="F340" i="25"/>
  <c r="F341" i="25"/>
  <c r="F342" i="25"/>
  <c r="F343" i="25"/>
  <c r="F344" i="25"/>
  <c r="F345" i="25"/>
  <c r="F346" i="25"/>
  <c r="F347" i="25"/>
  <c r="F348" i="25"/>
  <c r="F349" i="25"/>
  <c r="F350" i="25"/>
  <c r="F351" i="25"/>
  <c r="F352" i="25"/>
  <c r="F353" i="25"/>
  <c r="F354" i="25"/>
  <c r="F355" i="25"/>
  <c r="F356" i="25"/>
  <c r="F357" i="25"/>
  <c r="F358" i="25"/>
  <c r="F359" i="25"/>
  <c r="F360" i="25"/>
  <c r="F361" i="25"/>
  <c r="F362" i="25"/>
  <c r="F363" i="25"/>
  <c r="F364" i="25"/>
  <c r="F365" i="25"/>
  <c r="F366" i="25"/>
  <c r="F367" i="25"/>
  <c r="F368" i="25"/>
  <c r="F369" i="25"/>
  <c r="F370" i="25"/>
  <c r="F371" i="25"/>
  <c r="F372" i="25"/>
  <c r="F373" i="25"/>
  <c r="F374" i="25"/>
  <c r="F375" i="25"/>
  <c r="F376" i="25"/>
  <c r="F377" i="25"/>
  <c r="F378" i="25"/>
  <c r="F379" i="25"/>
  <c r="F380" i="25"/>
  <c r="F381" i="25"/>
  <c r="F382" i="25"/>
  <c r="F383" i="25"/>
  <c r="F384" i="25"/>
  <c r="F385" i="25"/>
  <c r="F386" i="25"/>
  <c r="F387" i="25"/>
  <c r="F388" i="25"/>
  <c r="F389" i="25"/>
  <c r="F390" i="25"/>
  <c r="F391" i="25"/>
  <c r="F392" i="25"/>
  <c r="F393" i="25"/>
  <c r="F394" i="25"/>
  <c r="F395" i="25"/>
  <c r="F396" i="25"/>
  <c r="F397" i="25"/>
  <c r="F398" i="25"/>
  <c r="F399" i="25"/>
  <c r="F400" i="25"/>
  <c r="F401" i="25"/>
  <c r="F402" i="25"/>
  <c r="F403" i="25"/>
  <c r="F404" i="25"/>
  <c r="F405" i="25"/>
  <c r="F406" i="25"/>
  <c r="F407" i="25"/>
  <c r="F408" i="25"/>
  <c r="F409" i="25"/>
  <c r="F410" i="25"/>
  <c r="F411" i="25"/>
  <c r="F412" i="25"/>
  <c r="F413" i="25"/>
  <c r="F414" i="25"/>
  <c r="F415" i="25"/>
  <c r="F416" i="25"/>
  <c r="F417" i="25"/>
  <c r="F418" i="25"/>
  <c r="F419" i="25"/>
  <c r="F420" i="25"/>
  <c r="F421" i="25"/>
  <c r="F422" i="25"/>
  <c r="F423" i="25"/>
  <c r="F424" i="25"/>
  <c r="F425" i="25"/>
  <c r="F426" i="25"/>
  <c r="F427" i="25"/>
  <c r="F428" i="25"/>
  <c r="F429" i="25"/>
  <c r="F430" i="25"/>
  <c r="F431" i="25"/>
  <c r="F432" i="25"/>
  <c r="F433" i="25"/>
  <c r="F434" i="25"/>
  <c r="F435" i="25"/>
  <c r="F436" i="25"/>
  <c r="F437" i="25"/>
  <c r="F438" i="25"/>
  <c r="F439" i="25"/>
  <c r="F440" i="25"/>
  <c r="F441" i="25"/>
  <c r="F442" i="25"/>
  <c r="F443" i="25"/>
  <c r="F444" i="25"/>
  <c r="F445" i="25"/>
  <c r="F446" i="25"/>
  <c r="F447" i="25"/>
  <c r="F448" i="25"/>
  <c r="F449" i="25"/>
  <c r="F450" i="25"/>
  <c r="F451" i="25"/>
  <c r="F452" i="25"/>
  <c r="F453" i="25"/>
  <c r="F454" i="25"/>
  <c r="F455" i="25"/>
  <c r="F456" i="25"/>
  <c r="F457" i="25"/>
  <c r="F458" i="25"/>
  <c r="F459" i="25"/>
  <c r="F460" i="25"/>
  <c r="F461" i="25"/>
  <c r="F462" i="25"/>
  <c r="F463" i="25"/>
  <c r="F464" i="25"/>
  <c r="F465" i="25"/>
  <c r="F466" i="25"/>
  <c r="F467" i="25"/>
  <c r="F468" i="25"/>
  <c r="F469" i="25"/>
  <c r="F470" i="25"/>
  <c r="F471" i="25"/>
  <c r="F472" i="25"/>
  <c r="F473" i="25"/>
  <c r="F474" i="25"/>
  <c r="F475" i="25"/>
  <c r="F476" i="25"/>
  <c r="F477" i="25"/>
  <c r="F478" i="25"/>
  <c r="F479" i="25"/>
  <c r="F480" i="25"/>
  <c r="F481" i="25"/>
  <c r="F482" i="25"/>
  <c r="F483" i="25"/>
  <c r="F484" i="25"/>
  <c r="F485" i="25"/>
  <c r="F486" i="25"/>
  <c r="F487" i="25"/>
  <c r="F488" i="25"/>
  <c r="F489" i="25"/>
  <c r="F490" i="25"/>
  <c r="F491" i="25"/>
  <c r="F492" i="25"/>
  <c r="F493" i="25"/>
  <c r="F494" i="25"/>
  <c r="F495" i="25"/>
  <c r="F496" i="25"/>
  <c r="F497" i="25"/>
  <c r="F498" i="25"/>
  <c r="F499" i="25"/>
  <c r="F500" i="25"/>
  <c r="F501" i="25"/>
  <c r="F502" i="25"/>
  <c r="F503" i="25"/>
  <c r="F504" i="25"/>
  <c r="F505" i="25"/>
  <c r="F506" i="25"/>
  <c r="F507" i="25"/>
  <c r="F508" i="25"/>
  <c r="F509" i="25"/>
  <c r="F510" i="25"/>
  <c r="F511" i="25"/>
  <c r="F512" i="25"/>
  <c r="F513" i="25"/>
  <c r="F514" i="25"/>
  <c r="F515" i="25"/>
  <c r="F516" i="25"/>
  <c r="F517" i="25"/>
  <c r="F518" i="25"/>
  <c r="F519" i="25"/>
  <c r="F520" i="25"/>
  <c r="F521" i="25"/>
  <c r="F522" i="25"/>
  <c r="F523" i="25"/>
  <c r="F524" i="25"/>
  <c r="F525" i="25"/>
  <c r="F526" i="25"/>
  <c r="F527" i="25"/>
  <c r="F528" i="25"/>
  <c r="F529" i="25"/>
  <c r="F530" i="25"/>
  <c r="F531" i="25"/>
  <c r="F532" i="25"/>
  <c r="F533" i="25"/>
  <c r="F534" i="25"/>
  <c r="F535" i="25"/>
  <c r="F536" i="25"/>
  <c r="F537" i="25"/>
  <c r="F538" i="25"/>
  <c r="F539" i="25"/>
  <c r="F540" i="25"/>
  <c r="F541" i="25"/>
  <c r="F542" i="25"/>
  <c r="F543" i="25"/>
  <c r="F544" i="25"/>
  <c r="F545" i="25"/>
  <c r="F546" i="25"/>
  <c r="F547" i="25"/>
  <c r="F548" i="25"/>
  <c r="F549" i="25"/>
  <c r="F550" i="25"/>
  <c r="F551" i="25"/>
  <c r="F552" i="25"/>
  <c r="F553" i="25"/>
  <c r="F554" i="25"/>
  <c r="F555" i="25"/>
  <c r="F556" i="25"/>
  <c r="F557" i="25"/>
  <c r="F558" i="25"/>
  <c r="F559" i="25"/>
  <c r="F560" i="25"/>
  <c r="F561" i="25"/>
  <c r="F562" i="25"/>
  <c r="F563" i="25"/>
  <c r="F564" i="25"/>
  <c r="F565" i="25"/>
  <c r="F566" i="25"/>
  <c r="F567" i="25"/>
  <c r="F568" i="25"/>
  <c r="F569" i="25"/>
  <c r="F570" i="25"/>
  <c r="F571" i="25"/>
  <c r="F572" i="25"/>
  <c r="F573" i="25"/>
  <c r="F574" i="25"/>
  <c r="F575" i="25"/>
  <c r="F576" i="25"/>
  <c r="F577" i="25"/>
  <c r="F578" i="25"/>
  <c r="F579" i="25"/>
  <c r="F580" i="25"/>
  <c r="F581" i="25"/>
  <c r="F582" i="25"/>
  <c r="F583" i="25"/>
  <c r="F584" i="25"/>
  <c r="F585" i="25"/>
  <c r="F586" i="25"/>
  <c r="F587" i="25"/>
  <c r="F588" i="25"/>
  <c r="F589" i="25"/>
  <c r="F590" i="25"/>
  <c r="F591" i="25"/>
  <c r="F592" i="25"/>
  <c r="F593" i="25"/>
  <c r="F594" i="25"/>
  <c r="F595" i="25"/>
  <c r="F596" i="25"/>
  <c r="F597" i="25"/>
  <c r="F598" i="25"/>
  <c r="F599" i="25"/>
  <c r="F600" i="25"/>
  <c r="F601" i="25"/>
  <c r="F602" i="25"/>
  <c r="F603" i="25"/>
  <c r="F604" i="25"/>
  <c r="F605" i="25"/>
  <c r="F606" i="25"/>
  <c r="F607" i="25"/>
  <c r="F608" i="25"/>
  <c r="F609" i="25"/>
  <c r="F610" i="25"/>
  <c r="F611" i="25"/>
  <c r="F612" i="25"/>
  <c r="F613" i="25"/>
  <c r="F614" i="25"/>
  <c r="F615" i="25"/>
  <c r="F616" i="25"/>
  <c r="F617" i="25"/>
  <c r="F618" i="25"/>
  <c r="F619" i="25"/>
  <c r="F620" i="25"/>
  <c r="F621" i="25"/>
  <c r="F622" i="25"/>
  <c r="F623" i="25"/>
  <c r="F624" i="25"/>
  <c r="F625" i="25"/>
  <c r="F626" i="25"/>
  <c r="F627" i="25"/>
  <c r="F628" i="25"/>
  <c r="F629" i="25"/>
  <c r="F630" i="25"/>
  <c r="F631" i="25"/>
  <c r="F632" i="25"/>
  <c r="F633" i="25"/>
  <c r="F634" i="25"/>
  <c r="F635" i="25"/>
  <c r="F636" i="25"/>
  <c r="F637" i="25"/>
  <c r="F638" i="25"/>
  <c r="F639" i="25"/>
  <c r="F640" i="25"/>
  <c r="F641" i="25"/>
  <c r="F642" i="25"/>
  <c r="F643" i="25"/>
  <c r="F644" i="25"/>
  <c r="F645" i="25"/>
  <c r="F646" i="25"/>
  <c r="F647" i="25"/>
  <c r="F648" i="25"/>
  <c r="F649" i="25"/>
  <c r="F650" i="25"/>
  <c r="F651" i="25"/>
  <c r="F652" i="25"/>
  <c r="F653" i="25"/>
  <c r="F654" i="25"/>
  <c r="F655" i="25"/>
  <c r="F656" i="25"/>
  <c r="F657" i="25"/>
  <c r="F658" i="25"/>
  <c r="F659" i="25"/>
  <c r="F660" i="25"/>
  <c r="F661" i="25"/>
  <c r="F662" i="25"/>
  <c r="F663" i="25"/>
  <c r="F664" i="25"/>
  <c r="F665" i="25"/>
  <c r="F666" i="25"/>
  <c r="F667" i="25"/>
  <c r="F668" i="25"/>
  <c r="F669" i="25"/>
  <c r="F670" i="25"/>
  <c r="F671" i="25"/>
  <c r="F672" i="25"/>
  <c r="F673" i="25"/>
  <c r="F674" i="25"/>
  <c r="F675" i="25"/>
  <c r="F676" i="25"/>
  <c r="F677" i="25"/>
  <c r="F678" i="25"/>
  <c r="F679" i="25"/>
  <c r="F680" i="25"/>
  <c r="F681" i="25"/>
  <c r="F682" i="25"/>
  <c r="F683" i="25"/>
  <c r="F684" i="25"/>
  <c r="F685" i="25"/>
  <c r="F686" i="25"/>
  <c r="F687" i="25"/>
  <c r="F688" i="25"/>
  <c r="F689" i="25"/>
  <c r="F690" i="25"/>
  <c r="F691" i="25"/>
  <c r="F692" i="25"/>
  <c r="F693" i="25"/>
  <c r="F694" i="25"/>
  <c r="F695" i="25"/>
  <c r="F696" i="25"/>
  <c r="F697" i="25"/>
  <c r="F698" i="25"/>
  <c r="F699" i="25"/>
  <c r="F700" i="25"/>
  <c r="F701" i="25"/>
  <c r="F702" i="25"/>
  <c r="F703" i="25"/>
  <c r="F704" i="25"/>
  <c r="F705" i="25"/>
  <c r="F706" i="25"/>
  <c r="F707" i="25"/>
  <c r="F708" i="25"/>
  <c r="F709" i="25"/>
  <c r="F710" i="25"/>
  <c r="F711" i="25"/>
  <c r="F712" i="25"/>
  <c r="F713" i="25"/>
  <c r="F714" i="25"/>
  <c r="F715" i="25"/>
  <c r="F716" i="25"/>
  <c r="F717" i="25"/>
  <c r="F718" i="25"/>
  <c r="F719" i="25"/>
  <c r="F720" i="25"/>
  <c r="F721" i="25"/>
  <c r="F722" i="25"/>
  <c r="F723" i="25"/>
  <c r="F724" i="25"/>
  <c r="F725" i="25"/>
  <c r="F726" i="25"/>
  <c r="F727" i="25"/>
  <c r="F728" i="25"/>
  <c r="F729" i="25"/>
  <c r="F730" i="25"/>
  <c r="F731" i="25"/>
  <c r="F732" i="25"/>
  <c r="F733" i="25"/>
  <c r="F734" i="25"/>
  <c r="F735" i="25"/>
  <c r="F736" i="25"/>
  <c r="F737" i="25"/>
  <c r="F738" i="25"/>
  <c r="F739" i="25"/>
  <c r="F740" i="25"/>
  <c r="F741" i="25"/>
  <c r="F742" i="25"/>
  <c r="F743" i="25"/>
  <c r="F744" i="25"/>
  <c r="F745" i="25"/>
  <c r="F746" i="25"/>
  <c r="F747" i="25"/>
  <c r="F748" i="25"/>
  <c r="F749" i="25"/>
  <c r="F750" i="25"/>
  <c r="F751" i="25"/>
  <c r="F752" i="25"/>
  <c r="F753" i="25"/>
  <c r="F754" i="25"/>
  <c r="F755" i="25"/>
  <c r="F756" i="25"/>
  <c r="F757" i="25"/>
  <c r="F758" i="25"/>
  <c r="F759" i="25"/>
  <c r="F760" i="25"/>
  <c r="F761" i="25"/>
  <c r="F762" i="25"/>
  <c r="F763" i="25"/>
  <c r="F764" i="25"/>
  <c r="F765" i="25"/>
  <c r="F766" i="25"/>
  <c r="F767" i="25"/>
  <c r="F768" i="25"/>
  <c r="F769" i="25"/>
  <c r="F770" i="25"/>
  <c r="F771" i="25"/>
  <c r="F772" i="25"/>
  <c r="F773" i="25"/>
  <c r="F774" i="25"/>
  <c r="F775" i="25"/>
  <c r="F776" i="25"/>
  <c r="F777" i="25"/>
  <c r="F778" i="25"/>
  <c r="F779" i="25"/>
  <c r="F780" i="25"/>
  <c r="F781" i="25"/>
  <c r="F782" i="25"/>
  <c r="F783" i="25"/>
  <c r="F784" i="25"/>
  <c r="F785" i="25"/>
  <c r="F786" i="25"/>
  <c r="F787" i="25"/>
  <c r="F788" i="25"/>
  <c r="F789" i="25"/>
  <c r="F790" i="25"/>
  <c r="F791" i="25"/>
  <c r="F792" i="25"/>
  <c r="F793" i="25"/>
  <c r="F794" i="25"/>
  <c r="F795" i="25"/>
  <c r="F796" i="25"/>
  <c r="F797" i="25"/>
  <c r="F798" i="25"/>
  <c r="F799" i="25"/>
  <c r="F800" i="25"/>
  <c r="F801" i="25"/>
  <c r="F802" i="25"/>
  <c r="F803" i="25"/>
  <c r="F804" i="25"/>
  <c r="F805" i="25"/>
  <c r="F806" i="25"/>
  <c r="F807" i="25"/>
  <c r="F808" i="25"/>
  <c r="F809" i="25"/>
  <c r="F810" i="25"/>
  <c r="F811" i="25"/>
  <c r="F812" i="25"/>
  <c r="F813" i="25"/>
  <c r="F814" i="25"/>
  <c r="F815" i="25"/>
  <c r="F816" i="25"/>
  <c r="F817" i="25"/>
  <c r="F818" i="25"/>
  <c r="F819" i="25"/>
  <c r="F820" i="25"/>
  <c r="F821" i="25"/>
  <c r="F822" i="25"/>
  <c r="F823" i="25"/>
  <c r="F824" i="25"/>
  <c r="F825" i="25"/>
  <c r="F826" i="25"/>
  <c r="F827" i="25"/>
  <c r="F828" i="25"/>
  <c r="F829" i="25"/>
  <c r="F830" i="25"/>
  <c r="F831" i="25"/>
  <c r="F832" i="25"/>
  <c r="F833" i="25"/>
  <c r="F834" i="25"/>
  <c r="F835" i="25"/>
  <c r="F836" i="25"/>
  <c r="F837" i="25"/>
  <c r="F838" i="25"/>
  <c r="F839" i="25"/>
  <c r="F840" i="25"/>
  <c r="F841" i="25"/>
  <c r="F842" i="25"/>
  <c r="F843" i="25"/>
  <c r="F844" i="25"/>
  <c r="F845" i="25"/>
  <c r="F846" i="25"/>
  <c r="F847" i="25"/>
  <c r="F848" i="25"/>
  <c r="F849" i="25"/>
  <c r="F850" i="25"/>
  <c r="F851" i="25"/>
  <c r="F852" i="25"/>
  <c r="F853" i="25"/>
  <c r="F854" i="25"/>
  <c r="F855" i="25"/>
  <c r="F856" i="25"/>
  <c r="F857" i="25"/>
  <c r="F858" i="25"/>
  <c r="F859" i="25"/>
  <c r="F860" i="25"/>
  <c r="F861" i="25"/>
  <c r="F862" i="25"/>
  <c r="F863" i="25"/>
  <c r="F864" i="25"/>
  <c r="F865" i="25"/>
  <c r="F866" i="25"/>
  <c r="F867" i="25"/>
  <c r="F868" i="25"/>
  <c r="F869" i="25"/>
  <c r="F870" i="25"/>
  <c r="F871" i="25"/>
  <c r="F872" i="25"/>
  <c r="F873" i="25"/>
  <c r="F874" i="25"/>
  <c r="F875" i="25"/>
  <c r="F876" i="25"/>
  <c r="F877" i="25"/>
  <c r="F878" i="25"/>
  <c r="F879" i="25"/>
  <c r="F880" i="25"/>
  <c r="F881" i="25"/>
  <c r="F882" i="25"/>
  <c r="F883" i="25"/>
  <c r="F884" i="25"/>
  <c r="F885" i="25"/>
  <c r="F886" i="25"/>
  <c r="F887" i="25"/>
  <c r="F888" i="25"/>
  <c r="F889" i="25"/>
  <c r="F890" i="25"/>
  <c r="F891" i="25"/>
  <c r="F892" i="25"/>
  <c r="F893" i="25"/>
  <c r="F894" i="25"/>
  <c r="F895" i="25"/>
  <c r="F896" i="25"/>
  <c r="F897" i="25"/>
  <c r="F898" i="25"/>
  <c r="F899" i="25"/>
  <c r="F900" i="25"/>
  <c r="F901" i="25"/>
  <c r="F902" i="25"/>
  <c r="F903" i="25"/>
  <c r="F904" i="25"/>
  <c r="F905" i="25"/>
  <c r="F906" i="25"/>
  <c r="F907" i="25"/>
  <c r="F908" i="25"/>
  <c r="F909" i="25"/>
  <c r="F910" i="25"/>
  <c r="F911" i="25"/>
  <c r="F912" i="25"/>
  <c r="F913" i="25"/>
  <c r="F914" i="25"/>
  <c r="F915" i="25"/>
  <c r="F916" i="25"/>
  <c r="F917" i="25"/>
  <c r="F918" i="25"/>
  <c r="F919" i="25"/>
  <c r="F920" i="25"/>
  <c r="F921" i="25"/>
  <c r="F922" i="25"/>
  <c r="F923" i="25"/>
  <c r="F924" i="25"/>
  <c r="F925" i="25"/>
  <c r="F926" i="25"/>
  <c r="F927" i="25"/>
  <c r="F928" i="25"/>
  <c r="F929" i="25"/>
  <c r="F930" i="25"/>
  <c r="F931" i="25"/>
  <c r="F932" i="25"/>
  <c r="F933" i="25"/>
  <c r="F934" i="25"/>
  <c r="F935" i="25"/>
  <c r="F936" i="25"/>
  <c r="F937" i="25"/>
  <c r="F938" i="25"/>
  <c r="F939" i="25"/>
  <c r="F940" i="25"/>
  <c r="F941" i="25"/>
  <c r="F942" i="25"/>
  <c r="F943" i="25"/>
  <c r="F944" i="25"/>
  <c r="F945" i="25"/>
  <c r="F946" i="25"/>
  <c r="F947" i="25"/>
  <c r="F948" i="25"/>
  <c r="F949" i="25"/>
  <c r="F950" i="25"/>
  <c r="F951" i="25"/>
  <c r="F952" i="25"/>
  <c r="F953" i="25"/>
  <c r="F954" i="25"/>
  <c r="F955" i="25"/>
  <c r="F956" i="25"/>
  <c r="F957" i="25"/>
  <c r="F958" i="25"/>
  <c r="F959" i="25"/>
  <c r="F960" i="25"/>
  <c r="F961" i="25"/>
  <c r="F962" i="25"/>
  <c r="F963" i="25"/>
  <c r="F964" i="25"/>
  <c r="F965" i="25"/>
  <c r="F966" i="25"/>
  <c r="F967" i="25"/>
  <c r="F968" i="25"/>
  <c r="F969" i="25"/>
  <c r="F970" i="25"/>
  <c r="F971" i="25"/>
  <c r="F972" i="25"/>
  <c r="F973" i="25"/>
  <c r="F974" i="25"/>
  <c r="F975" i="25"/>
  <c r="F976" i="25"/>
  <c r="F977" i="25"/>
  <c r="F978" i="25"/>
  <c r="F979" i="25"/>
  <c r="F980" i="25"/>
  <c r="F981" i="25"/>
  <c r="F982" i="25"/>
  <c r="F983" i="25"/>
  <c r="F984" i="25"/>
  <c r="F985" i="25"/>
  <c r="F986" i="25"/>
  <c r="F987" i="25"/>
  <c r="F988" i="25"/>
  <c r="F989" i="25"/>
  <c r="F990" i="25"/>
  <c r="F991" i="25"/>
  <c r="F992" i="25"/>
  <c r="F993" i="25"/>
  <c r="F994" i="25"/>
  <c r="F995" i="25"/>
  <c r="F996" i="25"/>
  <c r="F997" i="25"/>
  <c r="F998" i="25"/>
  <c r="F999" i="25"/>
  <c r="F1000" i="25"/>
  <c r="F1001" i="25"/>
  <c r="F1002" i="25"/>
  <c r="F1003" i="25"/>
  <c r="F1004" i="25"/>
  <c r="F1005" i="25"/>
  <c r="F1006" i="25"/>
  <c r="F1007" i="25"/>
  <c r="F1008" i="25"/>
  <c r="F1009" i="25"/>
  <c r="F1010" i="25"/>
  <c r="F1011" i="25"/>
  <c r="F1012" i="25"/>
  <c r="F1013" i="25"/>
  <c r="F1014" i="25"/>
  <c r="F1015" i="25"/>
  <c r="F1016" i="25"/>
  <c r="F1017" i="25"/>
  <c r="F1018" i="25"/>
  <c r="F1019" i="25"/>
  <c r="F1020" i="25"/>
  <c r="F1021" i="25"/>
  <c r="F1022" i="25"/>
  <c r="F1023" i="25"/>
  <c r="F1024" i="25"/>
  <c r="F1025" i="25"/>
  <c r="F1026" i="25"/>
  <c r="F1027" i="25"/>
  <c r="F1028" i="25"/>
  <c r="F1029" i="25"/>
  <c r="F1030" i="25"/>
  <c r="F1031" i="25"/>
  <c r="F1032" i="25"/>
  <c r="F1033" i="25"/>
  <c r="F1034" i="25"/>
  <c r="F1035" i="25"/>
  <c r="F1036" i="25"/>
  <c r="F1037" i="25"/>
  <c r="F1038" i="25"/>
  <c r="F1039" i="25"/>
  <c r="F1040" i="25"/>
  <c r="F1041" i="25"/>
  <c r="F1042" i="25"/>
  <c r="F1043" i="25"/>
  <c r="F1044" i="25"/>
  <c r="F1045" i="25"/>
  <c r="F1046" i="25"/>
  <c r="F1047" i="25"/>
  <c r="F1048" i="25"/>
  <c r="F1049" i="25"/>
  <c r="F1050" i="25"/>
  <c r="F1051" i="25"/>
  <c r="F1052" i="25"/>
  <c r="F1053" i="25"/>
  <c r="F1054" i="25"/>
  <c r="F1055" i="25"/>
  <c r="F1056" i="25"/>
  <c r="F1057" i="25"/>
  <c r="F1058" i="25"/>
  <c r="F1059" i="25"/>
  <c r="F1060" i="25"/>
  <c r="F1061" i="25"/>
  <c r="F1062" i="25"/>
  <c r="F1063" i="25"/>
  <c r="F1064" i="25"/>
  <c r="F1065" i="25"/>
  <c r="F1066" i="25"/>
  <c r="F1067" i="25"/>
  <c r="F1068" i="25"/>
  <c r="F1069" i="25"/>
  <c r="F1070" i="25"/>
  <c r="F1071" i="25"/>
  <c r="F1072" i="25"/>
  <c r="F1073" i="25"/>
  <c r="F1074" i="25"/>
  <c r="F1075" i="25"/>
  <c r="F1076" i="25"/>
  <c r="F1077" i="25"/>
  <c r="F1078" i="25"/>
  <c r="F1079" i="25"/>
  <c r="F1080" i="25"/>
  <c r="F1081" i="25"/>
  <c r="F1082" i="25"/>
  <c r="F1083" i="25"/>
  <c r="F1084" i="25"/>
  <c r="F1085" i="25"/>
  <c r="F1086" i="25"/>
  <c r="F1087" i="25"/>
  <c r="F1088" i="25"/>
  <c r="F1089" i="25"/>
  <c r="F1090" i="25"/>
  <c r="F1091" i="25"/>
  <c r="F1092" i="25"/>
  <c r="F1093" i="25"/>
  <c r="F1094" i="25"/>
  <c r="F1095" i="25"/>
  <c r="F1096" i="25"/>
  <c r="F1097" i="25"/>
  <c r="F1098" i="25"/>
  <c r="F1099" i="25"/>
  <c r="F1100" i="25"/>
  <c r="F1101" i="25"/>
  <c r="F1102" i="25"/>
  <c r="F1103" i="25"/>
  <c r="F1104" i="25"/>
  <c r="F1105" i="25"/>
  <c r="F1106" i="25"/>
  <c r="F1107" i="25"/>
  <c r="F1108" i="25"/>
  <c r="F1109" i="25"/>
  <c r="F1110" i="25"/>
  <c r="F1111" i="25"/>
  <c r="F1112" i="25"/>
  <c r="F1113" i="25"/>
  <c r="F1114" i="25"/>
  <c r="F1115" i="25"/>
  <c r="F1116" i="25"/>
  <c r="F1117" i="25"/>
  <c r="F1118" i="25"/>
  <c r="F1119" i="25"/>
  <c r="F1120" i="25"/>
  <c r="F1121" i="25"/>
  <c r="F1122" i="25"/>
  <c r="F1123" i="25"/>
  <c r="F1124" i="25"/>
  <c r="F1125" i="25"/>
  <c r="F1126" i="25"/>
  <c r="F1127" i="25"/>
  <c r="F1128" i="25"/>
  <c r="F1129" i="25"/>
  <c r="F1130" i="25"/>
  <c r="F1131" i="25"/>
  <c r="F1132" i="25"/>
  <c r="F1133" i="25"/>
  <c r="F1134" i="25"/>
  <c r="F1135" i="25"/>
  <c r="F1136" i="25"/>
  <c r="F1137" i="25"/>
  <c r="F1138" i="25"/>
  <c r="F1139" i="25"/>
  <c r="F1140" i="25"/>
  <c r="F1141" i="25"/>
  <c r="F1142" i="25"/>
  <c r="F1143" i="25"/>
  <c r="F1144" i="25"/>
  <c r="F1145" i="25"/>
  <c r="F1146" i="25"/>
  <c r="F1147" i="25"/>
  <c r="F1148" i="25"/>
  <c r="F1149" i="25"/>
  <c r="F1150" i="25"/>
  <c r="F1151" i="25"/>
  <c r="F1152" i="25"/>
  <c r="F1153" i="25"/>
  <c r="F1154" i="25"/>
  <c r="F1155" i="25"/>
  <c r="F1156" i="25"/>
  <c r="F1157" i="25"/>
  <c r="F1158" i="25"/>
  <c r="F1159" i="25"/>
  <c r="F1160" i="25"/>
  <c r="F1161" i="25"/>
  <c r="F1162" i="25"/>
  <c r="F1163" i="25"/>
  <c r="F1164" i="25"/>
  <c r="F1165" i="25"/>
  <c r="F1166" i="25"/>
  <c r="F1167" i="25"/>
  <c r="F1168" i="25"/>
  <c r="F1169" i="25"/>
  <c r="F1170" i="25"/>
  <c r="F1171" i="25"/>
  <c r="F1172" i="25"/>
  <c r="F1173" i="25"/>
  <c r="F1174" i="25"/>
  <c r="F1175" i="25"/>
  <c r="F1176" i="25"/>
  <c r="F1177" i="25"/>
  <c r="F1178" i="25"/>
  <c r="F1179" i="25"/>
  <c r="F1180" i="25"/>
  <c r="F1181" i="25"/>
  <c r="F1182" i="25"/>
  <c r="F1183" i="25"/>
  <c r="F1184" i="25"/>
  <c r="F1185" i="25"/>
  <c r="F1186" i="25"/>
  <c r="F1187" i="25"/>
  <c r="F1188" i="25"/>
  <c r="F1189" i="25"/>
  <c r="F1190" i="25"/>
  <c r="F1191" i="25"/>
  <c r="F1192" i="25"/>
  <c r="F1193" i="25"/>
  <c r="F1194" i="25"/>
  <c r="F1195" i="25"/>
  <c r="F1196" i="25"/>
  <c r="F1197" i="25"/>
  <c r="F1198" i="25"/>
  <c r="F1199" i="25"/>
  <c r="F1200" i="25"/>
  <c r="F1201" i="25"/>
  <c r="F1202" i="25"/>
  <c r="F1203" i="25"/>
  <c r="F1204" i="25"/>
  <c r="F1205" i="25"/>
  <c r="F1206" i="25"/>
  <c r="F1207" i="25"/>
  <c r="F1208" i="25"/>
  <c r="F1209" i="25"/>
  <c r="F1210" i="25"/>
  <c r="F1211" i="25"/>
  <c r="F1212" i="25"/>
  <c r="F1213" i="25"/>
  <c r="F1214" i="25"/>
  <c r="F1215" i="25"/>
  <c r="F1216" i="25"/>
  <c r="F1217" i="25"/>
  <c r="F1218" i="25"/>
  <c r="F1219" i="25"/>
  <c r="F1220" i="25"/>
  <c r="F1221" i="25"/>
  <c r="F1222" i="25"/>
  <c r="F1223" i="25"/>
  <c r="F1224" i="25"/>
  <c r="F1225" i="25"/>
  <c r="F1226" i="25"/>
  <c r="F1227" i="25"/>
  <c r="F1228" i="25"/>
  <c r="F1229" i="25"/>
  <c r="F1230" i="25"/>
  <c r="F1231" i="25"/>
  <c r="F1232" i="25"/>
  <c r="F1233" i="25"/>
  <c r="F1234" i="25"/>
  <c r="F1235" i="25"/>
  <c r="F1236" i="25"/>
  <c r="F1237" i="25"/>
  <c r="F1238" i="25"/>
  <c r="F1239" i="25"/>
  <c r="F1240" i="25"/>
  <c r="F1241" i="25"/>
  <c r="F1242" i="25"/>
  <c r="F1243" i="25"/>
  <c r="F1244" i="25"/>
  <c r="F1245" i="25"/>
  <c r="F1246" i="25"/>
  <c r="F1247" i="25"/>
  <c r="F1248" i="25"/>
  <c r="F1249" i="25"/>
  <c r="F1250" i="25"/>
  <c r="F1251" i="25"/>
  <c r="F1252" i="25"/>
  <c r="F1253" i="25"/>
  <c r="F1254" i="25"/>
  <c r="F1255" i="25"/>
  <c r="F1256" i="25"/>
  <c r="F1257" i="25"/>
  <c r="F1258" i="25"/>
  <c r="F1259" i="25"/>
  <c r="F1260" i="25"/>
  <c r="F1261" i="25"/>
  <c r="F1262" i="25"/>
  <c r="F1263" i="25"/>
  <c r="F1264" i="25"/>
  <c r="F1265" i="25"/>
  <c r="F1266" i="25"/>
  <c r="F1267" i="25"/>
  <c r="F1268" i="25"/>
  <c r="F1269" i="25"/>
  <c r="F1270" i="25"/>
  <c r="F1271" i="25"/>
  <c r="F1272" i="25"/>
  <c r="F1273" i="25"/>
  <c r="F1274" i="25"/>
  <c r="F1275" i="25"/>
  <c r="F1276" i="25"/>
  <c r="F1277" i="25"/>
  <c r="F1278" i="25"/>
  <c r="F1279" i="25"/>
  <c r="F1280" i="25"/>
  <c r="F1281" i="25"/>
  <c r="F1282" i="25"/>
  <c r="F1283" i="25"/>
  <c r="F1284" i="25"/>
  <c r="F1285" i="25"/>
  <c r="F1286" i="25"/>
  <c r="F1287" i="25"/>
  <c r="F1288" i="25"/>
  <c r="F1289" i="25"/>
  <c r="F1290" i="25"/>
  <c r="F1291" i="25"/>
  <c r="F1292" i="25"/>
  <c r="F1293" i="25"/>
  <c r="F1294" i="25"/>
  <c r="F1295" i="25"/>
  <c r="F1296" i="25"/>
  <c r="F1297" i="25"/>
  <c r="F1298" i="25"/>
  <c r="F1299" i="25"/>
  <c r="F1300" i="25"/>
  <c r="F1301" i="25"/>
  <c r="F1302" i="25"/>
  <c r="F1303" i="25"/>
  <c r="F1304" i="25"/>
  <c r="F1305" i="25"/>
  <c r="F1306" i="25"/>
  <c r="F1307" i="25"/>
  <c r="F1308" i="25"/>
  <c r="F1309" i="25"/>
  <c r="F1310" i="25"/>
  <c r="F1311" i="25"/>
  <c r="F1312" i="25"/>
  <c r="F1313" i="25"/>
  <c r="F1314" i="25"/>
  <c r="F1315" i="25"/>
  <c r="F1316" i="25"/>
  <c r="F1317" i="25"/>
  <c r="F1318" i="25"/>
  <c r="F1319" i="25"/>
  <c r="F1320" i="25"/>
  <c r="F1321" i="25"/>
  <c r="F1322" i="25"/>
  <c r="F1323" i="25"/>
  <c r="F1324" i="25"/>
  <c r="F1325" i="25"/>
  <c r="F1326" i="25"/>
  <c r="F1327" i="25"/>
  <c r="F1328" i="25"/>
  <c r="F1329" i="25"/>
  <c r="F1330" i="25"/>
  <c r="F1331" i="25"/>
  <c r="F1332" i="25"/>
  <c r="F1333" i="25"/>
  <c r="F1334" i="25"/>
  <c r="F1335" i="25"/>
  <c r="F1336" i="25"/>
  <c r="F1337" i="25"/>
  <c r="F1338" i="25"/>
  <c r="F1339" i="25"/>
  <c r="F1340" i="25"/>
  <c r="F1341" i="25"/>
  <c r="F1342" i="25"/>
  <c r="F1343" i="25"/>
  <c r="F1344" i="25"/>
  <c r="F1345" i="25"/>
  <c r="F1346" i="25"/>
  <c r="F1347" i="25"/>
  <c r="F1348" i="25"/>
  <c r="F1349" i="25"/>
  <c r="F1350" i="25"/>
  <c r="F1351" i="25"/>
  <c r="F1352" i="25"/>
  <c r="F1353" i="25"/>
  <c r="F1354" i="25"/>
  <c r="F1355" i="25"/>
  <c r="F1356" i="25"/>
  <c r="F1357" i="25"/>
  <c r="F1358" i="25"/>
  <c r="F1359" i="25"/>
  <c r="F1360" i="25"/>
  <c r="F1361" i="25"/>
  <c r="F1362" i="25"/>
  <c r="F1363" i="25"/>
  <c r="F1364" i="25"/>
  <c r="F1365" i="25"/>
  <c r="F1366" i="25"/>
  <c r="F1367" i="25"/>
  <c r="F1368" i="25"/>
  <c r="F1369" i="25"/>
  <c r="F1370" i="25"/>
  <c r="F1371" i="25"/>
  <c r="F1372" i="25"/>
  <c r="F1373" i="25"/>
  <c r="F1374" i="25"/>
  <c r="F1375" i="25"/>
  <c r="F1376" i="25"/>
  <c r="F1377" i="25"/>
  <c r="F1378" i="25"/>
  <c r="F1379" i="25"/>
  <c r="F1380" i="25"/>
  <c r="F1381" i="25"/>
  <c r="F1382" i="25"/>
  <c r="F1383" i="25"/>
  <c r="F1384" i="25"/>
  <c r="F1385" i="25"/>
  <c r="F1386" i="25"/>
  <c r="F1387" i="25"/>
  <c r="F1388" i="25"/>
  <c r="F1389" i="25"/>
  <c r="F1390" i="25"/>
  <c r="F1391" i="25"/>
  <c r="F1392" i="25"/>
  <c r="F1393" i="25"/>
  <c r="F1394" i="25"/>
  <c r="F1395" i="25"/>
  <c r="F1396" i="25"/>
  <c r="F1397" i="25"/>
  <c r="F1398" i="25"/>
  <c r="F1399" i="25"/>
  <c r="F1400" i="25"/>
  <c r="F1401" i="25"/>
  <c r="F1402" i="25"/>
  <c r="F1403" i="25"/>
  <c r="F1404" i="25"/>
  <c r="F1405" i="25"/>
  <c r="F1406" i="25"/>
  <c r="F1407" i="25"/>
  <c r="F1408" i="25"/>
  <c r="F1409" i="25"/>
  <c r="F1410" i="25"/>
  <c r="F1411" i="25"/>
  <c r="F1412" i="25"/>
  <c r="F1413" i="25"/>
  <c r="F1414" i="25"/>
  <c r="F1415" i="25"/>
  <c r="F1416" i="25"/>
  <c r="F1417" i="25"/>
  <c r="F1418" i="25"/>
  <c r="F1419" i="25"/>
  <c r="F1420" i="25"/>
  <c r="F1421" i="25"/>
  <c r="F1422" i="25"/>
  <c r="F1423" i="25"/>
  <c r="F1424" i="25"/>
  <c r="F1425" i="25"/>
  <c r="F1426" i="25"/>
  <c r="F1427" i="25"/>
  <c r="F1428" i="25"/>
  <c r="F1429" i="25"/>
  <c r="F1430" i="25"/>
  <c r="F1431" i="25"/>
  <c r="F1432" i="25"/>
  <c r="F1433" i="25"/>
  <c r="F1434" i="25"/>
  <c r="F1435" i="25"/>
  <c r="F1436" i="25"/>
  <c r="F1437" i="25"/>
  <c r="F1438" i="25"/>
  <c r="F1439" i="25"/>
  <c r="F1440" i="25"/>
  <c r="F1441" i="25"/>
  <c r="F1442" i="25"/>
  <c r="F1443" i="25"/>
  <c r="F1444" i="25"/>
  <c r="F1445" i="25"/>
  <c r="F1446" i="25"/>
  <c r="F1447" i="25"/>
  <c r="F1448" i="25"/>
  <c r="F1449" i="25"/>
  <c r="F1450" i="25"/>
  <c r="F1451" i="25"/>
  <c r="F1452" i="25"/>
  <c r="F1453" i="25"/>
  <c r="F1454" i="25"/>
  <c r="F1455" i="25"/>
  <c r="F1456" i="25"/>
  <c r="F1457" i="25"/>
  <c r="F1458" i="25"/>
  <c r="F1459" i="25"/>
  <c r="F1460" i="25"/>
  <c r="F1461" i="25"/>
  <c r="F1462" i="25"/>
  <c r="F1463" i="25"/>
  <c r="F1464" i="25"/>
  <c r="F1465" i="25"/>
  <c r="F1466" i="25"/>
  <c r="F1467" i="25"/>
  <c r="F1468" i="25"/>
  <c r="F1469" i="25"/>
  <c r="F1470" i="25"/>
  <c r="F1471" i="25"/>
  <c r="F1472" i="25"/>
  <c r="F1473" i="25"/>
  <c r="F1474" i="25"/>
  <c r="F1475" i="25"/>
  <c r="F1476" i="25"/>
  <c r="F1477" i="25"/>
  <c r="F1478" i="25"/>
  <c r="F1479" i="25"/>
  <c r="F1480" i="25"/>
  <c r="F1481" i="25"/>
  <c r="F1482" i="25"/>
  <c r="F1483" i="25"/>
  <c r="F1484" i="25"/>
  <c r="F1485" i="25"/>
  <c r="F1486" i="25"/>
  <c r="F1487" i="25"/>
  <c r="F1488" i="25"/>
  <c r="F1489" i="25"/>
  <c r="F1490" i="25"/>
  <c r="F1491" i="25"/>
  <c r="F1492" i="25"/>
  <c r="F1493" i="25"/>
  <c r="F1494" i="25"/>
  <c r="F1495" i="25"/>
  <c r="F1496" i="25"/>
  <c r="F1497" i="25"/>
  <c r="F1498" i="25"/>
  <c r="F1499" i="25"/>
  <c r="F1500" i="25"/>
  <c r="F1501" i="25"/>
  <c r="F1502" i="25"/>
  <c r="F1503" i="25"/>
  <c r="F1504" i="25"/>
  <c r="F1505" i="25"/>
  <c r="F1506" i="25"/>
  <c r="F1507" i="25"/>
  <c r="F1508" i="25"/>
  <c r="F1509" i="25"/>
  <c r="F1510" i="25"/>
  <c r="F1511" i="25"/>
  <c r="F1512" i="25"/>
  <c r="F1513" i="25"/>
  <c r="F1514" i="25"/>
  <c r="F1515" i="25"/>
  <c r="F1516" i="25"/>
  <c r="F1517" i="25"/>
  <c r="F1518" i="25"/>
  <c r="F1519" i="25"/>
  <c r="F1520" i="25"/>
  <c r="F1521" i="25"/>
  <c r="F1522" i="25"/>
  <c r="F1523" i="25"/>
  <c r="F1524" i="25"/>
  <c r="F1525" i="25"/>
  <c r="F1526" i="25"/>
  <c r="F1527" i="25"/>
  <c r="F1528" i="25"/>
  <c r="F1529" i="25"/>
  <c r="F1530" i="25"/>
  <c r="F1531" i="25"/>
  <c r="F1532" i="25"/>
  <c r="F1533" i="25"/>
  <c r="F1534" i="25"/>
  <c r="F1535" i="25"/>
  <c r="F1536" i="25"/>
  <c r="F1537" i="25"/>
  <c r="F1538" i="25"/>
  <c r="F1539" i="25"/>
  <c r="F1540" i="25"/>
  <c r="F1541" i="25"/>
  <c r="F1542" i="25"/>
  <c r="F1543" i="25"/>
  <c r="F1544" i="25"/>
  <c r="F1545" i="25"/>
  <c r="F1546" i="25"/>
  <c r="F1547" i="25"/>
  <c r="F1548" i="25"/>
  <c r="F1549" i="25"/>
  <c r="F1550" i="25"/>
  <c r="F1551" i="25"/>
  <c r="F1552" i="25"/>
  <c r="F1553" i="25"/>
  <c r="F1554" i="25"/>
  <c r="F1555" i="25"/>
  <c r="F1556" i="25"/>
  <c r="F1557" i="25"/>
  <c r="F1558" i="25"/>
  <c r="F1559" i="25"/>
  <c r="F1560" i="25"/>
  <c r="F1561" i="25"/>
  <c r="F1562" i="25"/>
  <c r="F1563" i="25"/>
  <c r="F1564" i="25"/>
  <c r="F1565" i="25"/>
  <c r="F1566" i="25"/>
  <c r="F1567" i="25"/>
  <c r="F1568" i="25"/>
  <c r="F1569" i="25"/>
  <c r="F1570" i="25"/>
  <c r="F1571" i="25"/>
  <c r="F1572" i="25"/>
  <c r="F1573" i="25"/>
  <c r="F1574" i="25"/>
  <c r="F1575" i="25"/>
  <c r="F1576" i="25"/>
  <c r="F1577" i="25"/>
  <c r="F1578" i="25"/>
  <c r="F1579" i="25"/>
  <c r="F1580" i="25"/>
  <c r="F1581" i="25"/>
  <c r="F1582" i="25"/>
  <c r="F1583" i="25"/>
  <c r="F1584" i="25"/>
  <c r="F1585" i="25"/>
  <c r="F1586" i="25"/>
  <c r="F1587" i="25"/>
  <c r="F1588" i="25"/>
  <c r="F1589" i="25"/>
  <c r="F1590" i="25"/>
  <c r="F1591" i="25"/>
  <c r="F1592" i="25"/>
  <c r="F1593" i="25"/>
  <c r="F1594" i="25"/>
  <c r="F1595" i="25"/>
  <c r="F1596" i="25"/>
  <c r="F1597" i="25"/>
  <c r="F1598" i="25"/>
  <c r="F1599" i="25"/>
  <c r="F1600" i="25"/>
  <c r="F1601" i="25"/>
  <c r="F1602" i="25"/>
  <c r="F1603" i="25"/>
  <c r="F1604" i="25"/>
  <c r="F1605" i="25"/>
  <c r="F1606" i="25"/>
  <c r="F1607" i="25"/>
  <c r="F1608" i="25"/>
  <c r="F1609" i="25"/>
  <c r="F1610" i="25"/>
  <c r="F1611" i="25"/>
  <c r="F1612" i="25"/>
  <c r="F1613" i="25"/>
  <c r="F1614" i="25"/>
  <c r="F1615" i="25"/>
  <c r="F1616" i="25"/>
  <c r="F1617" i="25"/>
  <c r="F1618" i="25"/>
  <c r="F1619" i="25"/>
  <c r="F1620" i="25"/>
  <c r="F1621" i="25"/>
  <c r="F1622" i="25"/>
  <c r="F1623" i="25"/>
  <c r="F1624" i="25"/>
  <c r="F1625" i="25"/>
  <c r="F1626" i="25"/>
  <c r="F1627" i="25"/>
  <c r="F1628" i="25"/>
  <c r="F1629" i="25"/>
  <c r="F1630" i="25"/>
  <c r="F1631" i="25"/>
  <c r="F1632" i="25"/>
  <c r="F1633" i="25"/>
  <c r="F1634" i="25"/>
  <c r="F1635" i="25"/>
  <c r="F1636" i="25"/>
  <c r="F1637" i="25"/>
  <c r="F1638" i="25"/>
  <c r="F1639" i="25"/>
  <c r="F1640" i="25"/>
  <c r="F1641" i="25"/>
  <c r="F1642" i="25"/>
  <c r="F1643" i="25"/>
  <c r="F1644" i="25"/>
  <c r="F1645" i="25"/>
  <c r="F1646" i="25"/>
  <c r="F1647" i="25"/>
  <c r="F1648" i="25"/>
  <c r="F1649" i="25"/>
  <c r="F1650" i="25"/>
  <c r="F1651" i="25"/>
  <c r="F1652" i="25"/>
  <c r="F1653" i="25"/>
  <c r="F1654" i="25"/>
  <c r="F1655" i="25"/>
  <c r="F1656" i="25"/>
  <c r="F1657" i="25"/>
  <c r="F1658" i="25"/>
  <c r="F1659" i="25"/>
  <c r="F1660" i="25"/>
  <c r="F1661" i="25"/>
  <c r="F1662" i="25"/>
  <c r="F1663" i="25"/>
  <c r="F1664" i="25"/>
  <c r="F1665" i="25"/>
  <c r="F1666" i="25"/>
  <c r="F1667" i="25"/>
  <c r="F1668" i="25"/>
  <c r="F1669" i="25"/>
  <c r="F1670" i="25"/>
  <c r="F1671" i="25"/>
  <c r="F1672" i="25"/>
  <c r="F1673" i="25"/>
  <c r="F1674" i="25"/>
  <c r="F1675" i="25"/>
  <c r="F1676" i="25"/>
  <c r="F1677" i="25"/>
  <c r="F1678" i="25"/>
  <c r="F1679" i="25"/>
  <c r="F1680" i="25"/>
  <c r="F1681" i="25"/>
  <c r="F1682" i="25"/>
  <c r="F1683" i="25"/>
  <c r="F1684" i="25"/>
  <c r="F1685" i="25"/>
  <c r="F1686" i="25"/>
  <c r="F1687" i="25"/>
  <c r="F1688" i="25"/>
  <c r="F1689" i="25"/>
  <c r="F1690" i="25"/>
  <c r="F1691" i="25"/>
  <c r="F1692" i="25"/>
  <c r="F1693" i="25"/>
  <c r="F1694" i="25"/>
  <c r="F1695" i="25"/>
  <c r="F1696" i="25"/>
  <c r="F1697" i="25"/>
  <c r="F1698" i="25"/>
  <c r="F1699" i="25"/>
  <c r="F1700" i="25"/>
  <c r="F1701" i="25"/>
  <c r="F1702" i="25"/>
  <c r="F1703" i="25"/>
  <c r="F1704" i="25"/>
  <c r="F1705" i="25"/>
  <c r="F1706" i="25"/>
  <c r="F1707" i="25"/>
  <c r="F1708" i="25"/>
  <c r="F1709" i="25"/>
  <c r="F1710" i="25"/>
  <c r="F1711" i="25"/>
  <c r="F1712" i="25"/>
  <c r="F1713" i="25"/>
  <c r="F1714" i="25"/>
  <c r="F1715" i="25"/>
  <c r="F1716" i="25"/>
  <c r="F1717" i="25"/>
  <c r="F1718" i="25"/>
  <c r="F1719" i="25"/>
  <c r="F1720" i="25"/>
  <c r="F1721" i="25"/>
  <c r="F1722" i="25"/>
  <c r="F1723" i="25"/>
  <c r="F1724" i="25"/>
  <c r="F1725" i="25"/>
  <c r="F1726" i="25"/>
  <c r="F1727" i="25"/>
  <c r="F1728" i="25"/>
  <c r="F1729" i="25"/>
  <c r="F1730" i="25"/>
  <c r="F1731" i="25"/>
  <c r="F1732" i="25"/>
  <c r="F1733" i="25"/>
  <c r="F1734" i="25"/>
  <c r="F1735" i="25"/>
  <c r="F1736" i="25"/>
  <c r="F1737" i="25"/>
  <c r="F1738" i="25"/>
  <c r="F1739" i="25"/>
  <c r="F1740" i="25"/>
  <c r="F1741" i="25"/>
  <c r="F1742" i="25"/>
  <c r="F1743" i="25"/>
  <c r="F1744" i="25"/>
  <c r="F1745" i="25"/>
  <c r="F1746" i="25"/>
  <c r="F1747" i="25"/>
  <c r="F1748" i="25"/>
  <c r="F1749" i="25"/>
  <c r="F1750" i="25"/>
  <c r="F1751" i="25"/>
  <c r="F1752" i="25"/>
  <c r="F1753" i="25"/>
  <c r="F1754" i="25"/>
  <c r="F1755" i="25"/>
  <c r="F1756" i="25"/>
  <c r="F1757" i="25"/>
  <c r="F1758" i="25"/>
  <c r="F1759" i="25"/>
  <c r="F1760" i="25"/>
  <c r="F1761" i="25"/>
  <c r="F1762" i="25"/>
  <c r="F1763" i="25"/>
  <c r="F1764" i="25"/>
  <c r="F1765" i="25"/>
  <c r="F1766" i="25"/>
  <c r="F1767" i="25"/>
  <c r="F1768" i="25"/>
  <c r="F1769" i="25"/>
  <c r="F1770" i="25"/>
  <c r="F1771" i="25"/>
  <c r="F1772" i="25"/>
  <c r="F1773" i="25"/>
  <c r="F1774" i="25"/>
  <c r="F1775" i="25"/>
  <c r="F1776" i="25"/>
  <c r="F1777" i="25"/>
  <c r="F1778" i="25"/>
  <c r="F1779" i="25"/>
  <c r="F1780" i="25"/>
  <c r="F1781" i="25"/>
  <c r="F1782" i="25"/>
  <c r="F1783" i="25"/>
  <c r="F1784" i="25"/>
  <c r="F1785" i="25"/>
  <c r="F1786" i="25"/>
  <c r="F1787" i="25"/>
  <c r="F1788" i="25"/>
  <c r="F1789" i="25"/>
  <c r="F1790" i="25"/>
  <c r="F1791" i="25"/>
  <c r="F1792" i="25"/>
  <c r="F1793" i="25"/>
  <c r="F1794" i="25"/>
  <c r="F1795" i="25"/>
  <c r="F1796" i="25"/>
  <c r="F1797" i="25"/>
  <c r="F1798" i="25"/>
  <c r="F1799" i="25"/>
  <c r="F1800" i="25"/>
  <c r="F1801" i="25"/>
  <c r="F1802" i="25"/>
  <c r="F1803" i="25"/>
  <c r="F1804" i="25"/>
  <c r="F1805" i="25"/>
  <c r="F1806" i="25"/>
  <c r="F1807" i="25"/>
  <c r="F1808" i="25"/>
  <c r="F1809" i="25"/>
  <c r="F1810" i="25"/>
  <c r="F1811" i="25"/>
  <c r="F1812" i="25"/>
  <c r="F1813" i="25"/>
  <c r="F1814" i="25"/>
  <c r="F1815" i="25"/>
  <c r="F1816" i="25"/>
  <c r="F1817" i="25"/>
  <c r="F1818" i="25"/>
  <c r="F1819" i="25"/>
  <c r="F1820" i="25"/>
  <c r="F1821" i="25"/>
  <c r="F1822" i="25"/>
  <c r="F1823" i="25"/>
  <c r="F1824" i="25"/>
  <c r="F1825" i="25"/>
  <c r="F1826" i="25"/>
  <c r="F1827" i="25"/>
  <c r="F1828" i="25"/>
  <c r="F1829" i="25"/>
  <c r="F1830" i="25"/>
  <c r="F1831" i="25"/>
  <c r="F1832" i="25"/>
  <c r="F1833" i="25"/>
  <c r="F1834" i="25"/>
  <c r="F1835" i="25"/>
  <c r="F1836" i="25"/>
  <c r="F1837" i="25"/>
  <c r="F1838" i="25"/>
  <c r="F1839" i="25"/>
  <c r="F1840" i="25"/>
  <c r="F1841" i="25"/>
  <c r="F1842" i="25"/>
  <c r="F1843" i="25"/>
  <c r="F1844" i="25"/>
  <c r="F1845" i="25"/>
  <c r="F1846" i="25"/>
  <c r="F1847" i="25"/>
  <c r="F1848" i="25"/>
  <c r="F1849" i="25"/>
  <c r="F1850" i="25"/>
  <c r="F1851" i="25"/>
  <c r="F1852" i="25"/>
  <c r="F1853" i="25"/>
  <c r="F1854" i="25"/>
  <c r="F1855" i="25"/>
  <c r="F1856" i="25"/>
  <c r="F1857" i="25"/>
  <c r="F1858" i="25"/>
  <c r="F1859" i="25"/>
  <c r="F1860" i="25"/>
  <c r="F1861" i="25"/>
  <c r="F1862" i="25"/>
  <c r="F1863" i="25"/>
  <c r="F1864" i="25"/>
  <c r="F1865" i="25"/>
  <c r="F1866" i="25"/>
  <c r="F1867" i="25"/>
  <c r="F1868" i="25"/>
  <c r="F1869" i="25"/>
  <c r="F1870" i="25"/>
  <c r="F1871" i="25"/>
  <c r="F1872" i="25"/>
  <c r="F1873" i="25"/>
  <c r="F1874" i="25"/>
  <c r="F1875" i="25"/>
  <c r="F1876" i="25"/>
  <c r="F1877" i="25"/>
  <c r="F1878" i="25"/>
  <c r="F1879" i="25"/>
  <c r="F1880" i="25"/>
  <c r="F1881" i="25"/>
  <c r="F1882" i="25"/>
  <c r="F1883" i="25"/>
  <c r="F1884" i="25"/>
  <c r="F1885" i="25"/>
  <c r="F1886" i="25"/>
  <c r="F1887" i="25"/>
  <c r="F1888" i="25"/>
  <c r="F1889" i="25"/>
  <c r="F1890" i="25"/>
  <c r="F1891" i="25"/>
  <c r="F1892" i="25"/>
  <c r="F1893" i="25"/>
  <c r="F1894" i="25"/>
  <c r="F1895" i="25"/>
  <c r="F1896" i="25"/>
  <c r="F1897" i="25"/>
  <c r="F1898" i="25"/>
  <c r="F1899" i="25"/>
  <c r="F1900" i="25"/>
  <c r="F1901" i="25"/>
  <c r="F1902" i="25"/>
  <c r="F1903" i="25"/>
  <c r="F1904" i="25"/>
  <c r="F1905" i="25"/>
  <c r="F1906" i="25"/>
  <c r="F1907" i="25"/>
  <c r="F1908" i="25"/>
  <c r="F1909" i="25"/>
  <c r="F1910" i="25"/>
  <c r="F1911" i="25"/>
  <c r="F1912" i="25"/>
  <c r="F1913" i="25"/>
  <c r="F1914" i="25"/>
  <c r="F1915" i="25"/>
  <c r="F1916" i="25"/>
  <c r="F1917" i="25"/>
  <c r="F1918" i="25"/>
  <c r="F1919" i="25"/>
  <c r="F1920" i="25"/>
  <c r="F1921" i="25"/>
  <c r="F1922" i="25"/>
  <c r="F1923" i="25"/>
  <c r="F1924" i="25"/>
  <c r="F1925" i="25"/>
  <c r="F1926" i="25"/>
  <c r="F1927" i="25"/>
  <c r="F1928" i="25"/>
  <c r="F1929" i="25"/>
  <c r="F1930" i="25"/>
  <c r="F1931" i="25"/>
  <c r="F1932" i="25"/>
  <c r="F1933" i="25"/>
  <c r="F1934" i="25"/>
  <c r="F1935" i="25"/>
  <c r="F1936" i="25"/>
  <c r="F1937" i="25"/>
  <c r="F1938" i="25"/>
  <c r="F1939" i="25"/>
  <c r="F1940" i="25"/>
  <c r="F1941" i="25"/>
  <c r="F1942" i="25"/>
  <c r="F1943" i="25"/>
  <c r="F1944" i="25"/>
  <c r="F1945" i="25"/>
  <c r="F1946" i="25"/>
  <c r="F1947" i="25"/>
  <c r="F1948" i="25"/>
  <c r="F1949" i="25"/>
  <c r="F1950" i="25"/>
  <c r="F1951" i="25"/>
  <c r="F1952" i="25"/>
  <c r="F1953" i="25"/>
  <c r="F1954" i="25"/>
  <c r="F1955" i="25"/>
  <c r="F1956" i="25"/>
  <c r="F1957" i="25"/>
  <c r="F1958" i="25"/>
  <c r="F1959" i="25"/>
  <c r="F1960" i="25"/>
  <c r="F1961" i="25"/>
  <c r="F1962" i="25"/>
  <c r="F1963" i="25"/>
  <c r="F1964" i="25"/>
  <c r="F1965" i="25"/>
  <c r="F1966" i="25"/>
  <c r="F1967" i="25"/>
  <c r="F1968" i="25"/>
  <c r="F1969" i="25"/>
  <c r="F1970" i="25"/>
  <c r="F1971" i="25"/>
  <c r="F1972" i="25"/>
  <c r="F1973" i="25"/>
  <c r="F1974" i="25"/>
  <c r="F1975" i="25"/>
  <c r="F1976" i="25"/>
  <c r="F1977" i="25"/>
  <c r="F1978" i="25"/>
  <c r="F1979" i="25"/>
  <c r="F1980" i="25"/>
  <c r="F1981" i="25"/>
  <c r="F1982" i="25"/>
  <c r="F1983" i="25"/>
  <c r="F1984" i="25"/>
  <c r="F1985" i="25"/>
  <c r="F1986" i="25"/>
  <c r="F1987" i="25"/>
  <c r="F1988" i="25"/>
  <c r="F1989" i="25"/>
  <c r="F1990" i="25"/>
  <c r="F1991" i="25"/>
  <c r="F1992" i="25"/>
  <c r="F1993" i="25"/>
  <c r="F1994" i="25"/>
  <c r="F1995" i="25"/>
  <c r="F1996" i="25"/>
  <c r="F1997" i="25"/>
  <c r="F1998" i="25"/>
  <c r="F1999" i="25"/>
  <c r="F2000" i="25"/>
  <c r="F2001" i="25"/>
  <c r="F2002" i="25"/>
  <c r="F2003" i="25"/>
  <c r="F2004" i="25"/>
  <c r="F2005" i="25"/>
  <c r="F2006" i="25"/>
  <c r="F2007" i="25"/>
  <c r="F2008" i="25"/>
  <c r="F2009" i="25"/>
  <c r="F2010" i="25"/>
  <c r="F2011" i="25"/>
  <c r="F2012" i="25"/>
  <c r="F2013" i="25"/>
  <c r="F2014" i="25"/>
  <c r="F2015" i="25"/>
  <c r="F2016" i="25"/>
  <c r="F2017" i="25"/>
  <c r="F2018" i="25"/>
  <c r="F2019" i="25"/>
  <c r="F2020" i="25"/>
  <c r="F2021" i="25"/>
  <c r="F2022" i="25"/>
  <c r="F2023" i="25"/>
  <c r="F2024" i="25"/>
  <c r="F2025" i="25"/>
  <c r="F2026" i="25"/>
  <c r="F2027" i="25"/>
  <c r="F2028" i="25"/>
  <c r="F2029" i="25"/>
  <c r="F2030" i="25"/>
  <c r="F2031" i="25"/>
  <c r="F2032" i="25"/>
  <c r="F2033" i="25"/>
  <c r="F2034" i="25"/>
  <c r="F2035" i="25"/>
  <c r="F2036" i="25"/>
  <c r="F2037" i="25"/>
  <c r="F2038" i="25"/>
  <c r="F2039" i="25"/>
  <c r="F2040" i="25"/>
  <c r="F2041" i="25"/>
  <c r="F2042" i="25"/>
  <c r="F2043" i="25"/>
  <c r="F2044" i="25"/>
  <c r="F2045" i="25"/>
  <c r="F2046" i="25"/>
  <c r="F2047" i="25"/>
  <c r="F2048" i="25"/>
  <c r="F2049" i="25"/>
  <c r="F2050" i="25"/>
  <c r="F2051" i="25"/>
  <c r="F2052" i="25"/>
  <c r="F2053" i="25"/>
  <c r="F2054" i="25"/>
  <c r="F2055" i="25"/>
  <c r="F2056" i="25"/>
  <c r="F2057" i="25"/>
  <c r="F2058" i="25"/>
  <c r="F2059" i="25"/>
  <c r="F2060" i="25"/>
  <c r="F2061" i="25"/>
  <c r="F2062" i="25"/>
  <c r="F2063" i="25"/>
  <c r="F2064" i="25"/>
  <c r="F2065" i="25"/>
  <c r="F2066" i="25"/>
  <c r="F2067" i="25"/>
  <c r="F2068" i="25"/>
  <c r="F2069" i="25"/>
  <c r="F2070" i="25"/>
  <c r="F2071" i="25"/>
  <c r="F2072" i="25"/>
  <c r="F2073" i="25"/>
  <c r="F2074" i="25"/>
  <c r="F2075" i="25"/>
  <c r="F2076" i="25"/>
  <c r="F2077" i="25"/>
  <c r="F2078" i="25"/>
  <c r="F2079" i="25"/>
  <c r="F2080" i="25"/>
  <c r="F2081" i="25"/>
  <c r="F2082" i="25"/>
  <c r="F2083" i="25"/>
  <c r="F2084" i="25"/>
  <c r="F2085" i="25"/>
  <c r="F2086" i="25"/>
  <c r="F2087" i="25"/>
  <c r="F2088" i="25"/>
  <c r="F2089" i="25"/>
  <c r="F2090" i="25"/>
  <c r="F2091" i="25"/>
  <c r="F2092" i="25"/>
  <c r="F2093" i="25"/>
  <c r="F2094" i="25"/>
  <c r="F2095" i="25"/>
  <c r="F2096" i="25"/>
  <c r="F2097" i="25"/>
  <c r="F2098" i="25"/>
  <c r="F2099" i="25"/>
  <c r="F2100" i="25"/>
  <c r="F2101" i="25"/>
  <c r="F2102" i="25"/>
  <c r="F2103" i="25"/>
  <c r="F2104" i="25"/>
  <c r="F2105" i="25"/>
  <c r="F2106" i="25"/>
  <c r="F2107" i="25"/>
  <c r="F2108" i="25"/>
  <c r="F2109" i="25"/>
  <c r="F2110" i="25"/>
  <c r="F2111" i="25"/>
  <c r="F2112" i="25"/>
  <c r="F2113" i="25"/>
  <c r="F2114" i="25"/>
  <c r="F2115" i="25"/>
  <c r="F2116" i="25"/>
  <c r="F2117" i="25"/>
  <c r="F2118" i="25"/>
  <c r="F2119" i="25"/>
  <c r="F2120" i="25"/>
  <c r="F2121" i="25"/>
  <c r="F2122" i="25"/>
  <c r="F2123" i="25"/>
  <c r="F2124" i="25"/>
  <c r="F2125" i="25"/>
  <c r="F2126" i="25"/>
  <c r="F2127" i="25"/>
  <c r="F2128" i="25"/>
  <c r="F2129" i="25"/>
  <c r="F2130" i="25"/>
  <c r="F2131" i="25"/>
  <c r="F2132" i="25"/>
  <c r="F2133" i="25"/>
  <c r="F2134" i="25"/>
  <c r="F2135" i="25"/>
  <c r="F2136" i="25"/>
  <c r="F2137" i="25"/>
  <c r="F2138" i="25"/>
  <c r="F2139" i="25"/>
  <c r="F2140" i="25"/>
  <c r="F2141" i="25"/>
  <c r="F2142" i="25"/>
  <c r="F2143" i="25"/>
  <c r="F2144" i="25"/>
  <c r="F2145" i="25"/>
  <c r="F2146" i="25"/>
  <c r="F2147" i="25"/>
  <c r="F2148" i="25"/>
  <c r="F2149" i="25"/>
  <c r="F2150" i="25"/>
  <c r="F2151" i="25"/>
  <c r="F2152" i="25"/>
  <c r="F2153" i="25"/>
  <c r="F2154" i="25"/>
  <c r="F2155" i="25"/>
  <c r="F2156" i="25"/>
  <c r="F2157" i="25"/>
  <c r="F2158" i="25"/>
  <c r="F2159" i="25"/>
  <c r="F2160" i="25"/>
  <c r="F2161" i="25"/>
  <c r="F2162" i="25"/>
  <c r="F2163" i="25"/>
  <c r="F2164" i="25"/>
  <c r="F2165" i="25"/>
  <c r="F2166" i="25"/>
  <c r="F2167" i="25"/>
  <c r="F2168" i="25"/>
  <c r="F2169" i="25"/>
  <c r="F2170" i="25"/>
  <c r="F2171" i="25"/>
  <c r="F2172" i="25"/>
  <c r="F2173" i="25"/>
  <c r="F2174" i="25"/>
  <c r="F2175" i="25"/>
  <c r="F2176" i="25"/>
  <c r="F2177" i="25"/>
  <c r="F2178" i="25"/>
  <c r="F2179" i="25"/>
  <c r="F2180" i="25"/>
  <c r="F2181" i="25"/>
  <c r="F2182" i="25"/>
  <c r="F2183" i="25"/>
  <c r="F2184" i="25"/>
  <c r="F2185" i="25"/>
  <c r="F2186" i="25"/>
  <c r="F2187" i="25"/>
  <c r="F2188" i="25"/>
  <c r="F2189" i="25"/>
  <c r="F2190" i="25"/>
  <c r="F2191" i="25"/>
  <c r="F2192" i="25"/>
  <c r="F2193" i="25"/>
  <c r="F2194" i="25"/>
  <c r="F2195" i="25"/>
  <c r="F2196" i="25"/>
  <c r="F2197" i="25"/>
  <c r="F2198" i="25"/>
  <c r="F2199" i="25"/>
  <c r="F2200" i="25"/>
  <c r="F2201" i="25"/>
  <c r="F2202" i="25"/>
  <c r="F2203" i="25"/>
  <c r="F2204" i="25"/>
  <c r="F2205" i="25"/>
  <c r="F2206" i="25"/>
  <c r="F2207" i="25"/>
  <c r="F2208" i="25"/>
  <c r="F2209" i="25"/>
  <c r="F2210" i="25"/>
  <c r="F2211" i="25"/>
  <c r="F2212" i="25"/>
  <c r="F2213" i="25"/>
  <c r="F2214" i="25"/>
  <c r="F2215" i="25"/>
  <c r="F2216" i="25"/>
  <c r="F2217" i="25"/>
  <c r="F2218" i="25"/>
  <c r="F2219" i="25"/>
  <c r="F2220" i="25"/>
  <c r="F2221" i="25"/>
  <c r="F2222" i="25"/>
  <c r="F2223" i="25"/>
  <c r="F2224" i="25"/>
  <c r="F2225" i="25"/>
  <c r="F2226" i="25"/>
  <c r="F2227" i="25"/>
  <c r="F2228" i="25"/>
  <c r="F2229" i="25"/>
  <c r="F2230" i="25"/>
  <c r="F2231" i="25"/>
  <c r="F2232" i="25"/>
  <c r="F2233" i="25"/>
  <c r="F2234" i="25"/>
  <c r="F2235" i="25"/>
  <c r="F2236" i="25"/>
  <c r="F2237" i="25"/>
  <c r="F2238" i="25"/>
  <c r="F2239" i="25"/>
  <c r="F2240" i="25"/>
  <c r="F2241" i="25"/>
  <c r="F2242" i="25"/>
  <c r="F2243" i="25"/>
  <c r="F2244" i="25"/>
  <c r="F2245" i="25"/>
  <c r="F2246" i="25"/>
  <c r="F2247" i="25"/>
  <c r="F2248" i="25"/>
  <c r="F2249" i="25"/>
  <c r="F2250" i="25"/>
  <c r="F2251" i="25"/>
  <c r="F2252" i="25"/>
  <c r="F2253" i="25"/>
  <c r="F2254" i="25"/>
  <c r="F2255" i="25"/>
  <c r="F2256" i="25"/>
  <c r="F2257" i="25"/>
  <c r="F2258" i="25"/>
  <c r="F2259" i="25"/>
  <c r="F2260" i="25"/>
  <c r="F2261" i="25"/>
  <c r="F2262" i="25"/>
  <c r="F2263" i="25"/>
  <c r="F2264" i="25"/>
  <c r="F2265" i="25"/>
  <c r="F2266" i="25"/>
  <c r="F2267" i="25"/>
  <c r="F2268" i="25"/>
  <c r="F2269" i="25"/>
  <c r="F2270" i="25"/>
  <c r="F2271" i="25"/>
  <c r="F2272" i="25"/>
  <c r="F2273" i="25"/>
  <c r="F2274" i="25"/>
  <c r="F2275" i="25"/>
  <c r="F2276" i="25"/>
  <c r="F2277" i="25"/>
  <c r="F2278" i="25"/>
  <c r="F2279" i="25"/>
  <c r="F2280" i="25"/>
  <c r="F2281" i="25"/>
  <c r="F2282" i="25"/>
  <c r="F2283" i="25"/>
  <c r="F2284" i="25"/>
  <c r="F2285" i="25"/>
  <c r="F2286" i="25"/>
  <c r="F2287" i="25"/>
  <c r="F2288" i="25"/>
  <c r="F2289" i="25"/>
  <c r="F2290" i="25"/>
  <c r="F2291" i="25"/>
  <c r="F2292" i="25"/>
  <c r="F2293" i="25"/>
  <c r="F2294" i="25"/>
  <c r="F2295" i="25"/>
  <c r="F2296" i="25"/>
  <c r="F2297" i="25"/>
  <c r="F2298" i="25"/>
  <c r="F2299" i="25"/>
  <c r="F2300" i="25"/>
  <c r="F2301" i="25"/>
  <c r="F2302" i="25"/>
  <c r="F2303" i="25"/>
  <c r="F2304" i="25"/>
  <c r="F2305" i="25"/>
  <c r="F2306" i="25"/>
  <c r="F2307" i="25"/>
  <c r="F2308" i="25"/>
  <c r="F2309" i="25"/>
  <c r="F2310" i="25"/>
  <c r="F2311" i="25"/>
  <c r="F2312" i="25"/>
  <c r="F2313" i="25"/>
  <c r="F2314" i="25"/>
  <c r="F2315" i="25"/>
  <c r="F2316" i="25"/>
  <c r="F2317" i="25"/>
  <c r="F2318" i="25"/>
  <c r="F2319" i="25"/>
  <c r="F2320" i="25"/>
  <c r="F2321" i="25"/>
  <c r="F2322" i="25"/>
  <c r="F2323" i="25"/>
  <c r="F2324" i="25"/>
  <c r="F2325" i="25"/>
  <c r="F2326" i="25"/>
  <c r="F2327" i="25"/>
  <c r="F2328" i="25"/>
  <c r="F2329" i="25"/>
  <c r="F2330" i="25"/>
  <c r="F2331" i="25"/>
  <c r="F2332" i="25"/>
  <c r="F2333" i="25"/>
  <c r="F2334" i="25"/>
  <c r="F2335" i="25"/>
  <c r="F2336" i="25"/>
  <c r="F2337" i="25"/>
  <c r="F2338" i="25"/>
  <c r="F2339" i="25"/>
  <c r="F2340" i="25"/>
  <c r="F2341" i="25"/>
  <c r="F2342" i="25"/>
  <c r="F2343" i="25"/>
  <c r="F2344" i="25"/>
  <c r="F2345" i="25"/>
  <c r="F2346" i="25"/>
  <c r="F2347" i="25"/>
  <c r="F2348" i="25"/>
  <c r="F2349" i="25"/>
  <c r="F2350" i="25"/>
  <c r="F2351" i="25"/>
  <c r="F2352" i="25"/>
  <c r="F2353" i="25"/>
  <c r="F2354" i="25"/>
  <c r="F2355" i="25"/>
  <c r="F2356" i="25"/>
  <c r="F2357" i="25"/>
  <c r="F2358" i="25"/>
  <c r="F2359" i="25"/>
  <c r="F2360" i="25"/>
  <c r="F2361" i="25"/>
  <c r="F2362" i="25"/>
  <c r="F2363" i="25"/>
  <c r="F2364" i="25"/>
  <c r="F2365" i="25"/>
  <c r="F2366" i="25"/>
  <c r="F2367" i="25"/>
  <c r="F2368" i="25"/>
  <c r="F2369" i="25"/>
  <c r="F2370" i="25"/>
  <c r="F2371" i="25"/>
  <c r="F2372" i="25"/>
  <c r="F2373" i="25"/>
  <c r="F2374" i="25"/>
  <c r="F2375" i="25"/>
  <c r="F2376" i="25"/>
  <c r="F2377" i="25"/>
  <c r="F2378" i="25"/>
  <c r="F2379" i="25"/>
  <c r="F2380" i="25"/>
  <c r="F2381" i="25"/>
  <c r="F2382" i="25"/>
  <c r="F2383" i="25"/>
  <c r="F2384" i="25"/>
  <c r="F2385" i="25"/>
  <c r="F2386" i="25"/>
  <c r="F2387" i="25"/>
  <c r="F2388" i="25"/>
  <c r="F2389" i="25"/>
  <c r="F2390" i="25"/>
  <c r="F2391" i="25"/>
  <c r="F2392" i="25"/>
  <c r="F2393" i="25"/>
  <c r="F2394" i="25"/>
  <c r="F2395" i="25"/>
  <c r="F2396" i="25"/>
  <c r="F2397" i="25"/>
  <c r="F2398" i="25"/>
  <c r="F2399" i="25"/>
  <c r="F2400" i="25"/>
  <c r="F2401" i="25"/>
  <c r="F2402" i="25"/>
  <c r="F2403" i="25"/>
  <c r="F2404" i="25"/>
  <c r="F2405" i="25"/>
  <c r="F2406" i="25"/>
  <c r="F2407" i="25"/>
  <c r="F2408" i="25"/>
  <c r="F2409" i="25"/>
  <c r="F2410" i="25"/>
  <c r="F2411" i="25"/>
  <c r="F2412" i="25"/>
  <c r="F2413" i="25"/>
  <c r="F2414" i="25"/>
  <c r="F2415" i="25"/>
  <c r="F2416" i="25"/>
  <c r="F2417" i="25"/>
  <c r="F2418" i="25"/>
  <c r="F2419" i="25"/>
  <c r="F2420" i="25"/>
  <c r="F2421" i="25"/>
  <c r="F2422" i="25"/>
  <c r="F2423" i="25"/>
  <c r="F2424" i="25"/>
  <c r="F2425" i="25"/>
  <c r="F2426" i="25"/>
  <c r="F2427" i="25"/>
  <c r="F2428" i="25"/>
  <c r="F2429" i="25"/>
  <c r="F2430" i="25"/>
  <c r="F2431" i="25"/>
  <c r="F2432" i="25"/>
  <c r="F2433" i="25"/>
  <c r="F2434" i="25"/>
  <c r="F2435" i="25"/>
  <c r="F2436" i="25"/>
  <c r="F2437" i="25"/>
  <c r="F2438" i="25"/>
  <c r="F2439" i="25"/>
  <c r="F2440" i="25"/>
  <c r="F2441" i="25"/>
  <c r="F2442" i="25"/>
  <c r="F2443" i="25"/>
  <c r="F2444" i="25"/>
  <c r="F2445" i="25"/>
  <c r="F2446" i="25"/>
  <c r="F2447" i="25"/>
  <c r="F2448" i="25"/>
  <c r="F2449" i="25"/>
  <c r="F2450" i="25"/>
  <c r="F2451" i="25"/>
  <c r="F2452" i="25"/>
  <c r="F2453" i="25"/>
  <c r="F2454" i="25"/>
  <c r="F2455" i="25"/>
  <c r="F2456" i="25"/>
  <c r="F2457" i="25"/>
  <c r="F2458" i="25"/>
  <c r="F2459" i="25"/>
  <c r="F2460" i="25"/>
  <c r="F2461" i="25"/>
  <c r="F2462" i="25"/>
  <c r="F2463" i="25"/>
  <c r="F2464" i="25"/>
  <c r="F2465" i="25"/>
  <c r="F2466" i="25"/>
  <c r="F2467" i="25"/>
  <c r="F2468" i="25"/>
  <c r="F2469" i="25"/>
  <c r="F2470" i="25"/>
  <c r="F2471" i="25"/>
  <c r="F2472" i="25"/>
  <c r="F2473" i="25"/>
  <c r="F2474" i="25"/>
  <c r="F2475" i="25"/>
  <c r="F2476" i="25"/>
  <c r="F2477" i="25"/>
  <c r="F2478" i="25"/>
  <c r="F2479" i="25"/>
  <c r="F2480" i="25"/>
  <c r="F2481" i="25"/>
  <c r="F2482" i="25"/>
  <c r="F2483" i="25"/>
  <c r="F2484" i="25"/>
  <c r="F2485" i="25"/>
  <c r="F2486" i="25"/>
  <c r="F2487" i="25"/>
  <c r="F2488" i="25"/>
  <c r="F2489" i="25"/>
  <c r="F2490" i="25"/>
  <c r="F2491" i="25"/>
  <c r="F2492" i="25"/>
  <c r="F2493" i="25"/>
  <c r="F2494" i="25"/>
  <c r="F2495" i="25"/>
  <c r="F2496" i="25"/>
  <c r="F2497" i="25"/>
  <c r="F2498" i="25"/>
  <c r="F2499" i="25"/>
  <c r="F2500" i="25"/>
  <c r="F2501" i="25"/>
  <c r="F2502" i="25"/>
  <c r="F2503" i="25"/>
  <c r="F2504" i="25"/>
  <c r="F2505" i="25"/>
  <c r="F2506" i="25"/>
  <c r="F2507" i="25"/>
  <c r="F2508" i="25"/>
  <c r="F2509" i="25"/>
  <c r="F2510" i="25"/>
  <c r="F2511" i="25"/>
  <c r="F2512" i="25"/>
  <c r="F2513" i="25"/>
  <c r="F2514" i="25"/>
  <c r="F2515" i="25"/>
  <c r="F2516" i="25"/>
  <c r="F2517" i="25"/>
  <c r="F2518" i="25"/>
  <c r="F2519" i="25"/>
  <c r="F2520" i="25"/>
  <c r="F2521" i="25"/>
  <c r="F2522" i="25"/>
  <c r="F2523" i="25"/>
  <c r="F2524" i="25"/>
  <c r="F2525" i="25"/>
  <c r="F2526" i="25"/>
  <c r="F2527" i="25"/>
  <c r="F2528" i="25"/>
  <c r="F2529" i="25"/>
  <c r="F2530" i="25"/>
  <c r="F2531" i="25"/>
  <c r="F2532" i="25"/>
  <c r="F2533" i="25"/>
  <c r="F2534" i="25"/>
  <c r="F2535" i="25"/>
  <c r="F2536" i="25"/>
  <c r="F2537" i="25"/>
  <c r="F2538" i="25"/>
  <c r="F2539" i="25"/>
  <c r="F2540" i="25"/>
  <c r="F2541" i="25"/>
  <c r="F2542" i="25"/>
  <c r="F2543" i="25"/>
  <c r="F2544" i="25"/>
  <c r="F2545" i="25"/>
  <c r="F2546" i="25"/>
  <c r="F2547" i="25"/>
  <c r="F2548" i="25"/>
  <c r="F2549" i="25"/>
  <c r="F2550" i="25"/>
  <c r="F2551" i="25"/>
  <c r="F2552" i="25"/>
  <c r="F2553" i="25"/>
  <c r="F2554" i="25"/>
  <c r="F2555" i="25"/>
  <c r="F2556" i="25"/>
  <c r="F2557" i="25"/>
  <c r="F2558" i="25"/>
  <c r="F2559" i="25"/>
  <c r="F2560" i="25"/>
  <c r="F2561" i="25"/>
  <c r="F2562" i="25"/>
  <c r="F2563" i="25"/>
  <c r="F2564" i="25"/>
  <c r="F2565" i="25"/>
  <c r="F2566" i="25"/>
  <c r="F2567" i="25"/>
  <c r="F2568" i="25"/>
  <c r="F2569" i="25"/>
  <c r="F2570" i="25"/>
  <c r="F2571" i="25"/>
  <c r="F2572" i="25"/>
  <c r="F2573" i="25"/>
  <c r="F2574" i="25"/>
  <c r="F2575" i="25"/>
  <c r="F2576" i="25"/>
  <c r="F2577" i="25"/>
  <c r="F2578" i="25"/>
  <c r="F2579" i="25"/>
  <c r="F2580" i="25"/>
  <c r="F2581" i="25"/>
  <c r="F2582" i="25"/>
  <c r="F2583" i="25"/>
  <c r="F2584" i="25"/>
  <c r="F2585" i="25"/>
  <c r="F2586" i="25"/>
  <c r="F2587" i="25"/>
  <c r="F2588" i="25"/>
  <c r="F2589" i="25"/>
  <c r="F2590" i="25"/>
  <c r="F2591" i="25"/>
  <c r="F2592" i="25"/>
  <c r="F2593" i="25"/>
  <c r="F2594" i="25"/>
  <c r="F2595" i="25"/>
  <c r="F2596" i="25"/>
  <c r="F2597" i="25"/>
  <c r="F2598" i="25"/>
  <c r="F2599" i="25"/>
  <c r="F2600" i="25"/>
  <c r="F2601" i="25"/>
  <c r="F2602" i="25"/>
  <c r="F2603" i="25"/>
  <c r="F2604" i="25"/>
  <c r="F2605" i="25"/>
  <c r="F2606" i="25"/>
  <c r="F2607" i="25"/>
  <c r="F2608" i="25"/>
  <c r="F2609" i="25"/>
  <c r="F2610" i="25"/>
  <c r="F2611" i="25"/>
  <c r="F2612" i="25"/>
  <c r="F2613" i="25"/>
  <c r="F2614" i="25"/>
  <c r="F2615" i="25"/>
  <c r="F2616" i="25"/>
  <c r="F2617" i="25"/>
  <c r="F2618" i="25"/>
  <c r="F2619" i="25"/>
  <c r="F2620" i="25"/>
  <c r="F2621" i="25"/>
  <c r="F2622" i="25"/>
  <c r="F2623" i="25"/>
  <c r="F2624" i="25"/>
  <c r="F2625" i="25"/>
  <c r="F2626" i="25"/>
  <c r="F2627" i="25"/>
  <c r="F2628" i="25"/>
  <c r="F2629" i="25"/>
  <c r="F2630" i="25"/>
  <c r="F2631" i="25"/>
  <c r="F2632" i="25"/>
  <c r="F2633" i="25"/>
  <c r="F2634" i="25"/>
  <c r="F2635" i="25"/>
  <c r="F2636" i="25"/>
  <c r="F2637" i="25"/>
  <c r="F2638" i="25"/>
  <c r="F2639" i="25"/>
  <c r="F2640" i="25"/>
  <c r="F2641" i="25"/>
  <c r="F2642" i="25"/>
  <c r="F2643" i="25"/>
  <c r="F2644" i="25"/>
  <c r="F2645" i="25"/>
  <c r="F2646" i="25"/>
  <c r="F2647" i="25"/>
  <c r="F2648" i="25"/>
  <c r="F2649" i="25"/>
  <c r="F2650" i="25"/>
  <c r="F2651" i="25"/>
  <c r="F2652" i="25"/>
  <c r="F2653" i="25"/>
  <c r="F2654" i="25"/>
  <c r="F2655" i="25"/>
  <c r="F2656" i="25"/>
  <c r="F2657" i="25"/>
  <c r="F2658" i="25"/>
  <c r="F2659" i="25"/>
  <c r="F2660" i="25"/>
  <c r="F2661" i="25"/>
  <c r="F2662" i="25"/>
  <c r="F2663" i="25"/>
  <c r="F2664" i="25"/>
  <c r="F2665" i="25"/>
  <c r="F2666" i="25"/>
  <c r="F2667" i="25"/>
  <c r="F2668" i="25"/>
  <c r="F2669" i="25"/>
  <c r="F2670" i="25"/>
  <c r="F2671" i="25"/>
  <c r="F2672" i="25"/>
  <c r="F2673" i="25"/>
  <c r="F2674" i="25"/>
  <c r="F2675" i="25"/>
  <c r="F2676" i="25"/>
  <c r="F2677" i="25"/>
  <c r="F2678" i="25"/>
  <c r="F2679" i="25"/>
  <c r="F2680" i="25"/>
  <c r="F2681" i="25"/>
  <c r="F2682" i="25"/>
  <c r="F2683" i="25"/>
  <c r="F2684" i="25"/>
  <c r="F2685" i="25"/>
  <c r="F2686" i="25"/>
  <c r="F2687" i="25"/>
  <c r="F2688" i="25"/>
  <c r="F2689" i="25"/>
  <c r="F2690" i="25"/>
  <c r="F2691" i="25"/>
  <c r="F2692" i="25"/>
  <c r="F2693" i="25"/>
  <c r="F2694" i="25"/>
  <c r="F2695" i="25"/>
  <c r="F2696" i="25"/>
  <c r="F2697" i="25"/>
  <c r="F2698" i="25"/>
  <c r="F2699" i="25"/>
  <c r="F2700" i="25"/>
  <c r="F2701" i="25"/>
  <c r="F2702" i="25"/>
  <c r="F2703" i="25"/>
  <c r="F2704" i="25"/>
  <c r="F2705" i="25"/>
  <c r="F2706" i="25"/>
  <c r="F2707" i="25"/>
  <c r="F2708" i="25"/>
  <c r="F2709" i="25"/>
  <c r="F2710" i="25"/>
  <c r="F2711" i="25"/>
  <c r="F2712" i="25"/>
  <c r="F2713" i="25"/>
  <c r="F2714" i="25"/>
  <c r="F2715" i="25"/>
  <c r="F2716" i="25"/>
  <c r="F2717" i="25"/>
  <c r="F2718" i="25"/>
  <c r="F2719" i="25"/>
  <c r="F2720" i="25"/>
  <c r="F2721" i="25"/>
  <c r="F2722" i="25"/>
  <c r="F2723" i="25"/>
  <c r="F2724" i="25"/>
  <c r="F2725" i="25"/>
  <c r="F2726" i="25"/>
  <c r="F2727" i="25"/>
  <c r="F2728" i="25"/>
  <c r="F2729" i="25"/>
  <c r="F2730" i="25"/>
  <c r="F2731" i="25"/>
  <c r="F2732" i="25"/>
  <c r="F2733" i="25"/>
  <c r="F2734" i="25"/>
  <c r="F2735" i="25"/>
  <c r="F2736" i="25"/>
  <c r="F2737" i="25"/>
  <c r="F2738" i="25"/>
  <c r="F2739" i="25"/>
  <c r="F2740" i="25"/>
  <c r="F2741" i="25"/>
  <c r="F2742" i="25"/>
  <c r="F2743" i="25"/>
  <c r="F2744" i="25"/>
  <c r="F2745" i="25"/>
  <c r="F2746" i="25"/>
  <c r="F2747" i="25"/>
  <c r="F2748" i="25"/>
  <c r="F2749" i="25"/>
  <c r="F2750" i="25"/>
  <c r="F2751" i="25"/>
  <c r="F2752" i="25"/>
  <c r="F2753" i="25"/>
  <c r="F2754" i="25"/>
  <c r="F2755" i="25"/>
  <c r="F2756" i="25"/>
  <c r="F2757" i="25"/>
  <c r="F2758" i="25"/>
  <c r="F2759" i="25"/>
  <c r="F2760" i="25"/>
  <c r="F2761" i="25"/>
  <c r="F2762" i="25"/>
  <c r="F2763" i="25"/>
  <c r="F2764" i="25"/>
  <c r="F2765" i="25"/>
  <c r="F2766" i="25"/>
  <c r="F2767" i="25"/>
  <c r="F2768" i="25"/>
  <c r="F2769" i="25"/>
  <c r="F2770" i="25"/>
  <c r="F2771" i="25"/>
  <c r="F2772" i="25"/>
  <c r="F2773" i="25"/>
  <c r="F2774" i="25"/>
  <c r="F2775" i="25"/>
  <c r="F2776" i="25"/>
  <c r="F2777" i="25"/>
  <c r="F2778" i="25"/>
  <c r="F2779" i="25"/>
  <c r="F2780" i="25"/>
  <c r="F2781" i="25"/>
  <c r="F2782" i="25"/>
  <c r="F2783" i="25"/>
  <c r="F2784" i="25"/>
  <c r="F2785" i="25"/>
  <c r="F2786" i="25"/>
  <c r="F2787" i="25"/>
  <c r="F2788" i="25"/>
  <c r="F2789" i="25"/>
  <c r="F2790" i="25"/>
  <c r="F2791" i="25"/>
  <c r="F2792" i="25"/>
  <c r="F2793" i="25"/>
  <c r="F2794" i="25"/>
  <c r="F2795" i="25"/>
  <c r="F2796" i="25"/>
  <c r="F2797" i="25"/>
  <c r="F2798" i="25"/>
  <c r="F2799" i="25"/>
  <c r="F2800" i="25"/>
  <c r="F2801" i="25"/>
  <c r="F2802" i="25"/>
  <c r="F2803" i="25"/>
  <c r="F2804" i="25"/>
  <c r="F2805" i="25"/>
  <c r="F2806" i="25"/>
  <c r="F2807" i="25"/>
  <c r="F2808" i="25"/>
  <c r="F2809" i="25"/>
  <c r="F2810" i="25"/>
  <c r="F2811" i="25"/>
  <c r="F2812" i="25"/>
  <c r="F2813" i="25"/>
  <c r="F2814" i="25"/>
  <c r="F2815" i="25"/>
  <c r="F2816" i="25"/>
  <c r="F2817" i="25"/>
  <c r="F2818" i="25"/>
  <c r="F2819" i="25"/>
  <c r="F2820" i="25"/>
  <c r="F2821" i="25"/>
  <c r="F2822" i="25"/>
  <c r="F2823" i="25"/>
  <c r="F2824" i="25"/>
  <c r="F2825" i="25"/>
  <c r="F2826" i="25"/>
  <c r="F2827" i="25"/>
  <c r="F2828" i="25"/>
  <c r="F2829" i="25"/>
  <c r="F2830" i="25"/>
  <c r="F2831" i="25"/>
  <c r="F2832" i="25"/>
  <c r="F2833" i="25"/>
  <c r="F2834" i="25"/>
  <c r="F2835" i="25"/>
  <c r="F2836" i="25"/>
  <c r="F2837" i="25"/>
  <c r="F2838" i="25"/>
  <c r="F2839" i="25"/>
  <c r="F2840" i="25"/>
  <c r="F2841" i="25"/>
  <c r="F2842" i="25"/>
  <c r="F2843" i="25"/>
  <c r="F2844" i="25"/>
  <c r="F2845" i="25"/>
  <c r="F2846" i="25"/>
  <c r="F2847" i="25"/>
  <c r="F2848" i="25"/>
  <c r="F2849" i="25"/>
  <c r="F2850" i="25"/>
  <c r="F2851" i="25"/>
  <c r="F2852" i="25"/>
  <c r="F2853" i="25"/>
  <c r="F2854" i="25"/>
  <c r="F2855" i="25"/>
  <c r="F2856" i="25"/>
  <c r="F2857" i="25"/>
  <c r="F2858" i="25"/>
  <c r="F2859" i="25"/>
  <c r="F2860" i="25"/>
  <c r="F2861" i="25"/>
  <c r="F2862" i="25"/>
  <c r="F2863" i="25"/>
  <c r="F2864" i="25"/>
  <c r="F2865" i="25"/>
  <c r="F2866" i="25"/>
  <c r="F2867" i="25"/>
  <c r="F2868" i="25"/>
  <c r="F2869" i="25"/>
  <c r="F2870" i="25"/>
  <c r="F2871" i="25"/>
  <c r="F2872" i="25"/>
  <c r="F2873" i="25"/>
  <c r="F2874" i="25"/>
  <c r="F2875" i="25"/>
  <c r="F2876" i="25"/>
  <c r="F2877" i="25"/>
  <c r="F2878" i="25"/>
  <c r="F2879" i="25"/>
  <c r="F2880" i="25"/>
  <c r="F2881" i="25"/>
  <c r="F2882" i="25"/>
  <c r="F2883" i="25"/>
  <c r="F2884" i="25"/>
  <c r="F2885" i="25"/>
  <c r="F2886" i="25"/>
  <c r="F2887" i="25"/>
  <c r="F2888" i="25"/>
  <c r="F2889" i="25"/>
  <c r="F2890" i="25"/>
  <c r="F2891" i="25"/>
  <c r="F2892" i="25"/>
  <c r="F2893" i="25"/>
  <c r="F2894" i="25"/>
  <c r="F2895" i="25"/>
  <c r="F2896" i="25"/>
  <c r="F2897" i="25"/>
  <c r="F2898" i="25"/>
  <c r="F2899" i="25"/>
  <c r="F2900" i="25"/>
  <c r="F2901" i="25"/>
  <c r="F2902" i="25"/>
  <c r="F2903" i="25"/>
  <c r="F2904" i="25"/>
  <c r="F2905" i="25"/>
  <c r="F2906" i="25"/>
  <c r="F2907" i="25"/>
  <c r="F2908" i="25"/>
  <c r="F2909" i="25"/>
  <c r="F2910" i="25"/>
  <c r="F2911" i="25"/>
  <c r="F2912" i="25"/>
  <c r="F2913" i="25"/>
  <c r="F2914" i="25"/>
  <c r="F2915" i="25"/>
  <c r="F2916" i="25"/>
  <c r="F2917" i="25"/>
  <c r="F2918" i="25"/>
  <c r="F2919" i="25"/>
  <c r="F2920" i="25"/>
  <c r="F2921" i="25"/>
  <c r="F2922" i="25"/>
  <c r="F2923" i="25"/>
  <c r="F2924" i="25"/>
  <c r="F2925" i="25"/>
  <c r="F2926" i="25"/>
  <c r="F2927" i="25"/>
  <c r="F2928" i="25"/>
  <c r="F2929" i="25"/>
  <c r="F2930" i="25"/>
  <c r="F2931" i="25"/>
  <c r="F2932" i="25"/>
  <c r="F2933" i="25"/>
  <c r="F2934" i="25"/>
  <c r="F2935" i="25"/>
  <c r="F2936" i="25"/>
  <c r="F2937" i="25"/>
  <c r="F2938" i="25"/>
  <c r="F2939" i="25"/>
  <c r="F2940" i="25"/>
  <c r="F2941" i="25"/>
  <c r="F2942" i="25"/>
  <c r="F2943" i="25"/>
  <c r="F2944" i="25"/>
  <c r="F2945" i="25"/>
  <c r="F2946" i="25"/>
  <c r="F2947" i="25"/>
  <c r="F2948" i="25"/>
  <c r="F2949" i="25"/>
  <c r="F2950" i="25"/>
  <c r="F2951" i="25"/>
  <c r="F2952" i="25"/>
  <c r="F2953" i="25"/>
  <c r="F2954" i="25"/>
  <c r="F2955" i="25"/>
  <c r="F2956" i="25"/>
  <c r="F2957" i="25"/>
  <c r="F2958" i="25"/>
  <c r="F2959" i="25"/>
  <c r="F2960" i="25"/>
  <c r="F2961" i="25"/>
  <c r="F2962" i="25"/>
  <c r="F2963" i="25"/>
  <c r="F2964" i="25"/>
  <c r="F2965" i="25"/>
  <c r="F2966" i="25"/>
  <c r="F2967" i="25"/>
  <c r="F2968" i="25"/>
  <c r="F2969" i="25"/>
  <c r="F2970" i="25"/>
  <c r="F2971" i="25"/>
  <c r="F2972" i="25"/>
  <c r="F2973" i="25"/>
  <c r="F2974" i="25"/>
  <c r="F2975" i="25"/>
  <c r="F2976" i="25"/>
  <c r="F2977" i="25"/>
  <c r="F2978" i="25"/>
  <c r="F2979" i="25"/>
  <c r="F2980" i="25"/>
  <c r="F2981" i="25"/>
  <c r="F2982" i="25"/>
  <c r="F2983" i="25"/>
  <c r="F2984" i="25"/>
  <c r="F2985" i="25"/>
  <c r="F2986" i="25"/>
  <c r="F2987" i="25"/>
  <c r="F2988" i="25"/>
  <c r="F2989" i="25"/>
  <c r="F2990" i="25"/>
  <c r="F2991" i="25"/>
  <c r="F2992" i="25"/>
  <c r="F2993" i="25"/>
  <c r="F2994" i="25"/>
  <c r="F2995" i="25"/>
  <c r="F2996" i="25"/>
  <c r="F2997" i="25"/>
  <c r="F2998" i="25"/>
  <c r="F2999" i="25"/>
  <c r="F3000" i="25"/>
  <c r="F3001" i="25"/>
  <c r="F3002" i="25"/>
  <c r="F3003" i="25"/>
  <c r="F3004" i="25"/>
  <c r="F3005" i="25"/>
  <c r="F3006" i="25"/>
  <c r="F3007" i="25"/>
  <c r="F3008" i="25"/>
  <c r="F3009" i="25"/>
  <c r="F3010" i="25"/>
  <c r="F3011" i="25"/>
  <c r="F3012" i="25"/>
  <c r="F3013" i="25"/>
  <c r="F3014" i="25"/>
  <c r="F3015" i="25"/>
  <c r="F3016" i="25"/>
  <c r="F3017" i="25"/>
  <c r="F3018" i="25"/>
  <c r="F3019" i="25"/>
  <c r="F3020" i="25"/>
  <c r="F3021" i="25"/>
  <c r="F3022" i="25"/>
  <c r="F3023" i="25"/>
  <c r="F3024" i="25"/>
  <c r="F3025" i="25"/>
  <c r="F3026" i="25"/>
  <c r="F3027" i="25"/>
  <c r="F3028" i="25"/>
  <c r="F3029" i="25"/>
  <c r="F3030" i="25"/>
  <c r="F3031" i="25"/>
  <c r="F3032" i="25"/>
  <c r="F3033" i="25"/>
  <c r="F3034" i="25"/>
  <c r="F3035" i="25"/>
  <c r="F3036" i="25"/>
  <c r="F3037" i="25"/>
  <c r="F3038" i="25"/>
  <c r="F3039" i="25"/>
  <c r="F3040" i="25"/>
  <c r="F3041" i="25"/>
  <c r="F3042" i="25"/>
  <c r="F3043" i="25"/>
  <c r="F3044" i="25"/>
  <c r="F3045" i="25"/>
  <c r="F3046" i="25"/>
  <c r="F3047" i="25"/>
  <c r="F3048" i="25"/>
  <c r="F3049" i="25"/>
  <c r="F3050" i="25"/>
  <c r="F3051" i="25"/>
  <c r="F3052" i="25"/>
  <c r="F3053" i="25"/>
  <c r="F3054" i="25"/>
  <c r="F3055" i="25"/>
  <c r="F3056" i="25"/>
  <c r="F3057" i="25"/>
  <c r="F3058" i="25"/>
  <c r="F3059" i="25"/>
  <c r="F3060" i="25"/>
  <c r="F3061" i="25"/>
  <c r="F3062" i="25"/>
  <c r="F3063" i="25"/>
  <c r="F3064" i="25"/>
  <c r="F3065" i="25"/>
  <c r="F3066" i="25"/>
  <c r="F3067" i="25"/>
  <c r="F3068" i="25"/>
  <c r="F3069" i="25"/>
  <c r="F3070" i="25"/>
  <c r="F3071" i="25"/>
  <c r="F3072" i="25"/>
  <c r="F3073" i="25"/>
  <c r="F3074" i="25"/>
  <c r="F3075" i="25"/>
  <c r="F3076" i="25"/>
  <c r="F3077" i="25"/>
  <c r="F3078" i="25"/>
  <c r="F3079" i="25"/>
  <c r="F3080" i="25"/>
  <c r="F3081" i="25"/>
  <c r="F3082" i="25"/>
  <c r="F3083" i="25"/>
  <c r="F3084" i="25"/>
  <c r="F3085" i="25"/>
  <c r="F3086" i="25"/>
  <c r="F3087" i="25"/>
  <c r="F3088" i="25"/>
  <c r="F3089" i="25"/>
  <c r="F3090" i="25"/>
  <c r="F3091" i="25"/>
  <c r="F3092" i="25"/>
  <c r="F3093" i="25"/>
  <c r="F3094" i="25"/>
  <c r="F3095" i="25"/>
  <c r="F3096" i="25"/>
  <c r="F3097" i="25"/>
  <c r="F3098" i="25"/>
  <c r="F3099" i="25"/>
  <c r="F3100" i="25"/>
  <c r="F3101" i="25"/>
  <c r="F3102" i="25"/>
  <c r="F3103" i="25"/>
  <c r="F3104" i="25"/>
  <c r="F3105" i="25"/>
  <c r="F3106" i="25"/>
  <c r="F3107" i="25"/>
  <c r="F3108" i="25"/>
  <c r="F3109" i="25"/>
  <c r="F3110" i="25"/>
  <c r="F3111" i="25"/>
  <c r="F3112" i="25"/>
  <c r="F3113" i="25"/>
  <c r="F3114" i="25"/>
  <c r="F3115" i="25"/>
  <c r="F3116" i="25"/>
  <c r="F3117" i="25"/>
  <c r="F3118" i="25"/>
  <c r="F3119" i="25"/>
  <c r="F3120" i="25"/>
  <c r="F3121" i="25"/>
  <c r="F3122" i="25"/>
  <c r="F3123" i="25"/>
  <c r="F3124" i="25"/>
  <c r="F3125" i="25"/>
  <c r="F3126" i="25"/>
  <c r="F3127" i="25"/>
  <c r="F3128" i="25"/>
  <c r="F3129" i="25"/>
  <c r="F3130" i="25"/>
  <c r="F3131" i="25"/>
  <c r="F3132" i="25"/>
  <c r="F3133" i="25"/>
  <c r="F3134" i="25"/>
  <c r="F3135" i="25"/>
  <c r="F3136" i="25"/>
  <c r="F3137" i="25"/>
  <c r="F3138" i="25"/>
  <c r="F3139" i="25"/>
  <c r="F3140" i="25"/>
  <c r="F3141" i="25"/>
  <c r="F3142" i="25"/>
  <c r="F3143" i="25"/>
  <c r="F3144" i="25"/>
  <c r="F3145" i="25"/>
  <c r="F3146" i="25"/>
  <c r="F3147" i="25"/>
  <c r="F3148" i="25"/>
  <c r="F3149" i="25"/>
  <c r="F3150" i="25"/>
  <c r="F3151" i="25"/>
  <c r="F3152" i="25"/>
  <c r="F3153" i="25"/>
  <c r="F3154" i="25"/>
  <c r="F3155" i="25"/>
  <c r="F3156" i="25"/>
  <c r="F3157" i="25"/>
  <c r="F3158" i="25"/>
  <c r="F3159" i="25"/>
  <c r="F3160" i="25"/>
  <c r="F3161" i="25"/>
  <c r="F3162" i="25"/>
  <c r="F3163" i="25"/>
  <c r="F3164" i="25"/>
  <c r="F3165" i="25"/>
  <c r="F3166" i="25"/>
  <c r="F3167" i="25"/>
  <c r="F3168" i="25"/>
  <c r="F3169" i="25"/>
  <c r="F3170" i="25"/>
  <c r="F3171" i="25"/>
  <c r="F3172" i="25"/>
  <c r="F3173" i="25"/>
  <c r="F3174" i="25"/>
  <c r="F3175" i="25"/>
  <c r="F3176" i="25"/>
  <c r="F3177" i="25"/>
  <c r="F3178" i="25"/>
  <c r="F3179" i="25"/>
  <c r="F3180" i="25"/>
  <c r="F3181" i="25"/>
  <c r="F3182" i="25"/>
  <c r="F3183" i="25"/>
  <c r="F3184" i="25"/>
  <c r="F3185" i="25"/>
  <c r="F3186" i="25"/>
  <c r="F3187" i="25"/>
  <c r="F3188" i="25"/>
  <c r="F3189" i="25"/>
  <c r="F3190" i="25"/>
  <c r="F3191" i="25"/>
  <c r="F3192" i="25"/>
  <c r="F3193" i="25"/>
  <c r="F3194" i="25"/>
  <c r="F3195" i="25"/>
  <c r="F3196" i="25"/>
  <c r="F3197" i="25"/>
  <c r="F3198" i="25"/>
  <c r="F3199" i="25"/>
  <c r="F3200" i="25"/>
  <c r="F3201" i="25"/>
  <c r="F3202" i="25"/>
  <c r="F3203" i="25"/>
  <c r="F3204" i="25"/>
  <c r="F3205" i="25"/>
  <c r="F3206" i="25"/>
  <c r="F3207" i="25"/>
  <c r="F3208" i="25"/>
  <c r="F3209" i="25"/>
  <c r="F3210" i="25"/>
  <c r="F3211" i="25"/>
  <c r="F3212" i="25"/>
  <c r="F3213" i="25"/>
  <c r="F3214" i="25"/>
  <c r="F3215" i="25"/>
  <c r="F3216" i="25"/>
  <c r="F3217" i="25"/>
  <c r="F3218" i="25"/>
  <c r="F3219" i="25"/>
  <c r="F3220" i="25"/>
  <c r="F3221" i="25"/>
  <c r="F3222" i="25"/>
  <c r="F3223" i="25"/>
  <c r="F3224" i="25"/>
  <c r="F3225" i="25"/>
  <c r="F3226" i="25"/>
  <c r="F3227" i="25"/>
  <c r="F3228" i="25"/>
  <c r="F3229" i="25"/>
  <c r="F3230" i="25"/>
  <c r="F3231" i="25"/>
  <c r="F3232" i="25"/>
  <c r="F3233" i="25"/>
  <c r="F3234" i="25"/>
  <c r="F3235" i="25"/>
  <c r="F3236" i="25"/>
  <c r="F3237" i="25"/>
  <c r="F3238" i="25"/>
  <c r="F3239" i="25"/>
  <c r="F3240" i="25"/>
  <c r="F3241" i="25"/>
  <c r="F3242" i="25"/>
  <c r="F3243" i="25"/>
  <c r="F3244" i="25"/>
  <c r="F3245" i="25"/>
  <c r="F3246" i="25"/>
  <c r="F3247" i="25"/>
  <c r="F3248" i="25"/>
  <c r="F3249" i="25"/>
  <c r="F3250" i="25"/>
  <c r="F3251" i="25"/>
  <c r="F3252" i="25"/>
  <c r="F3253" i="25"/>
  <c r="F3254" i="25"/>
  <c r="F3255" i="25"/>
  <c r="F3256" i="25"/>
  <c r="F3257" i="25"/>
  <c r="F3258" i="25"/>
  <c r="F3259" i="25"/>
  <c r="F3260" i="25"/>
  <c r="F3261" i="25"/>
  <c r="F3262" i="25"/>
  <c r="F3263" i="25"/>
  <c r="F3264" i="25"/>
  <c r="F3265" i="25"/>
  <c r="F3266" i="25"/>
  <c r="F3267" i="25"/>
  <c r="F3268" i="25"/>
  <c r="F3269" i="25"/>
  <c r="F3270" i="25"/>
  <c r="F3271" i="25"/>
  <c r="F3272" i="25"/>
  <c r="F3273" i="25"/>
  <c r="F3274" i="25"/>
  <c r="F3275" i="25"/>
  <c r="F3276" i="25"/>
  <c r="F3277" i="25"/>
  <c r="F3278" i="25"/>
  <c r="F3279" i="25"/>
  <c r="F3280" i="25"/>
  <c r="F3281" i="25"/>
  <c r="F3282" i="25"/>
  <c r="F3283" i="25"/>
  <c r="F3284" i="25"/>
  <c r="F3285" i="25"/>
  <c r="F3286" i="25"/>
  <c r="F3287" i="25"/>
  <c r="F3288" i="25"/>
  <c r="F3289" i="25"/>
  <c r="F3290" i="25"/>
  <c r="F3291" i="25"/>
  <c r="F3292" i="25"/>
  <c r="F3293" i="25"/>
  <c r="F3294" i="25"/>
  <c r="F3295" i="25"/>
  <c r="F3296" i="25"/>
  <c r="F3297" i="25"/>
  <c r="F3298" i="25"/>
  <c r="F3299" i="25"/>
  <c r="F3300" i="25"/>
  <c r="F3301" i="25"/>
  <c r="F3302" i="25"/>
  <c r="F3303" i="25"/>
  <c r="F3304" i="25"/>
  <c r="F3305" i="25"/>
  <c r="F3306" i="25"/>
  <c r="F3307" i="25"/>
  <c r="F3308" i="25"/>
  <c r="F3309" i="25"/>
  <c r="F3310" i="25"/>
  <c r="F3311" i="25"/>
  <c r="F3312" i="25"/>
  <c r="F3313" i="25"/>
  <c r="F3314" i="25"/>
  <c r="F3315" i="25"/>
  <c r="F3316" i="25"/>
  <c r="F3317" i="25"/>
  <c r="F3318" i="25"/>
  <c r="F3319" i="25"/>
  <c r="F3320" i="25"/>
  <c r="F3321" i="25"/>
  <c r="F3322" i="25"/>
  <c r="F3323" i="25"/>
  <c r="F3324" i="25"/>
  <c r="F3325" i="25"/>
  <c r="F3326" i="25"/>
  <c r="F3327" i="25"/>
  <c r="F3328" i="25"/>
  <c r="F3329" i="25"/>
  <c r="F3330" i="25"/>
  <c r="F3331" i="25"/>
  <c r="F3332" i="25"/>
  <c r="F3333" i="25"/>
  <c r="F3334" i="25"/>
  <c r="F3335" i="25"/>
  <c r="F3336" i="25"/>
  <c r="F3337" i="25"/>
  <c r="F3338" i="25"/>
  <c r="F3339" i="25"/>
  <c r="F3340" i="25"/>
  <c r="F3341" i="25"/>
  <c r="F3342" i="25"/>
  <c r="F3343" i="25"/>
  <c r="F3344" i="25"/>
  <c r="F3345" i="25"/>
  <c r="F3346" i="25"/>
  <c r="F3347" i="25"/>
  <c r="F3348" i="25"/>
  <c r="F3349" i="25"/>
  <c r="F3350" i="25"/>
  <c r="F3351" i="25"/>
  <c r="F3352" i="25"/>
  <c r="F3353" i="25"/>
  <c r="F3354" i="25"/>
  <c r="F3355" i="25"/>
  <c r="F3356" i="25"/>
  <c r="F3357" i="25"/>
  <c r="F3358" i="25"/>
  <c r="F3359" i="25"/>
  <c r="F3360" i="25"/>
  <c r="F3361" i="25"/>
  <c r="F3362" i="25"/>
  <c r="F3363" i="25"/>
  <c r="F3364" i="25"/>
  <c r="F3365" i="25"/>
  <c r="F3366" i="25"/>
  <c r="F3367" i="25"/>
  <c r="F3368" i="25"/>
  <c r="F3369" i="25"/>
  <c r="F3370" i="25"/>
  <c r="F3371" i="25"/>
  <c r="F3372" i="25"/>
  <c r="F3373" i="25"/>
  <c r="F3374" i="25"/>
  <c r="F3375" i="25"/>
  <c r="F3376" i="25"/>
  <c r="F3377" i="25"/>
  <c r="F3378" i="25"/>
  <c r="F3379" i="25"/>
  <c r="F3380" i="25"/>
  <c r="F3381" i="25"/>
  <c r="F3382" i="25"/>
  <c r="F3383" i="25"/>
  <c r="F3384" i="25"/>
  <c r="F3385" i="25"/>
  <c r="F3386" i="25"/>
  <c r="F3387" i="25"/>
  <c r="F3388" i="25"/>
  <c r="F3389" i="25"/>
  <c r="F3390" i="25"/>
  <c r="F3391" i="25"/>
  <c r="F3392" i="25"/>
  <c r="F3393" i="25"/>
  <c r="F3394" i="25"/>
  <c r="F3395" i="25"/>
  <c r="F3396" i="25"/>
  <c r="F3397" i="25"/>
  <c r="F3398" i="25"/>
  <c r="F3399" i="25"/>
  <c r="F3400" i="25"/>
  <c r="F3401" i="25"/>
  <c r="F3402" i="25"/>
  <c r="F3403" i="25"/>
  <c r="F3404" i="25"/>
  <c r="F3405" i="25"/>
  <c r="F3406" i="25"/>
  <c r="F3407" i="25"/>
  <c r="F3408" i="25"/>
  <c r="F3409" i="25"/>
  <c r="F3410" i="25"/>
  <c r="F3411" i="25"/>
  <c r="F3412" i="25"/>
  <c r="F3413" i="25"/>
  <c r="F3414" i="25"/>
  <c r="F3415" i="25"/>
  <c r="F3416" i="25"/>
  <c r="F3417" i="25"/>
  <c r="F3418" i="25"/>
  <c r="F3419" i="25"/>
  <c r="F3420" i="25"/>
  <c r="F3421" i="25"/>
  <c r="F3422" i="25"/>
  <c r="F3423" i="25"/>
  <c r="F3424" i="25"/>
  <c r="F3425" i="25"/>
  <c r="F3426" i="25"/>
  <c r="F3427" i="25"/>
  <c r="F3428" i="25"/>
  <c r="F3429" i="25"/>
  <c r="F3430" i="25"/>
  <c r="F3431" i="25"/>
  <c r="F3432" i="25"/>
  <c r="F3433" i="25"/>
  <c r="F3434" i="25"/>
  <c r="F3435" i="25"/>
  <c r="F3436" i="25"/>
  <c r="F3437" i="25"/>
  <c r="F3438" i="25"/>
  <c r="F3439" i="25"/>
  <c r="F3440" i="25"/>
  <c r="F3441" i="25"/>
  <c r="F3442" i="25"/>
  <c r="F3443" i="25"/>
  <c r="F3444" i="25"/>
  <c r="F3445" i="25"/>
  <c r="F3446" i="25"/>
  <c r="F3447" i="25"/>
  <c r="F3448" i="25"/>
  <c r="F3449" i="25"/>
  <c r="F3450" i="25"/>
  <c r="F3451" i="25"/>
  <c r="F3452" i="25"/>
  <c r="F3453" i="25"/>
  <c r="F3454" i="25"/>
  <c r="F3455" i="25"/>
  <c r="F3456" i="25"/>
  <c r="F3457" i="25"/>
  <c r="F3458" i="25"/>
  <c r="F3459" i="25"/>
  <c r="F3460" i="25"/>
  <c r="F3461" i="25"/>
  <c r="F3462" i="25"/>
  <c r="F3463" i="25"/>
  <c r="F3464" i="25"/>
  <c r="F3465" i="25"/>
  <c r="F3466" i="25"/>
  <c r="F3467" i="25"/>
  <c r="F3468" i="25"/>
  <c r="F3469" i="25"/>
  <c r="F3470" i="25"/>
  <c r="F3471" i="25"/>
  <c r="F3472" i="25"/>
  <c r="F3473" i="25"/>
  <c r="F3474" i="25"/>
  <c r="F3475" i="25"/>
  <c r="F3476" i="25"/>
  <c r="F3477" i="25"/>
  <c r="F3478" i="25"/>
  <c r="F3479" i="25"/>
  <c r="F3480" i="25"/>
  <c r="F3481" i="25"/>
  <c r="F3482" i="25"/>
  <c r="F3483" i="25"/>
  <c r="F3484" i="25"/>
  <c r="F3485" i="25"/>
  <c r="F3486" i="25"/>
  <c r="F3487" i="25"/>
  <c r="F3488" i="25"/>
  <c r="F3489" i="25"/>
  <c r="F3490" i="25"/>
  <c r="F3491" i="25"/>
  <c r="F3492" i="25"/>
  <c r="F3493" i="25"/>
  <c r="F3494" i="25"/>
  <c r="F3495" i="25"/>
  <c r="F3496" i="25"/>
  <c r="F3497" i="25"/>
  <c r="F3498" i="25"/>
  <c r="F3499" i="25"/>
  <c r="F3500" i="25"/>
  <c r="F3501" i="25"/>
  <c r="F3502" i="25"/>
  <c r="F3503" i="25"/>
  <c r="F3504" i="25"/>
  <c r="F3505" i="25"/>
  <c r="F3506" i="25"/>
  <c r="F3507" i="25"/>
  <c r="F3508" i="25"/>
  <c r="F3509" i="25"/>
  <c r="F3510" i="25"/>
  <c r="F3511" i="25"/>
  <c r="F3512" i="25"/>
  <c r="F3513" i="25"/>
  <c r="F3514" i="25"/>
  <c r="F3515" i="25"/>
  <c r="F3516" i="25"/>
  <c r="F3517" i="25"/>
  <c r="F3518" i="25"/>
  <c r="F3519" i="25"/>
  <c r="F3520" i="25"/>
  <c r="F3521" i="25"/>
  <c r="F3522" i="25"/>
  <c r="F3523" i="25"/>
  <c r="F3524" i="25"/>
  <c r="F3525" i="25"/>
  <c r="F3526" i="25"/>
  <c r="F3527" i="25"/>
  <c r="F3528" i="25"/>
  <c r="F3529" i="25"/>
  <c r="F3530" i="25"/>
  <c r="F3531" i="25"/>
  <c r="F3532" i="25"/>
  <c r="F3533" i="25"/>
  <c r="F3534" i="25"/>
  <c r="F3535" i="25"/>
  <c r="F3536" i="25"/>
  <c r="F3537" i="25"/>
  <c r="F3538" i="25"/>
  <c r="F3539" i="25"/>
  <c r="F3540" i="25"/>
  <c r="F3541" i="25"/>
  <c r="F3542" i="25"/>
  <c r="F3543" i="25"/>
  <c r="F3544" i="25"/>
  <c r="F3545" i="25"/>
  <c r="F3546" i="25"/>
  <c r="F3547" i="25"/>
  <c r="F3548" i="25"/>
  <c r="F3549" i="25"/>
  <c r="F3550" i="25"/>
  <c r="F3551" i="25"/>
  <c r="F3552" i="25"/>
  <c r="F3553" i="25"/>
  <c r="F3554" i="25"/>
  <c r="F3555" i="25"/>
  <c r="F3556" i="25"/>
  <c r="F3557" i="25"/>
  <c r="F3558" i="25"/>
  <c r="F3559" i="25"/>
  <c r="F3560" i="25"/>
  <c r="F3561" i="25"/>
  <c r="F3562" i="25"/>
  <c r="F3563" i="25"/>
  <c r="F3564" i="25"/>
  <c r="F3565" i="25"/>
  <c r="F3566" i="25"/>
  <c r="F3567" i="25"/>
  <c r="F3568" i="25"/>
  <c r="F3569" i="25"/>
  <c r="F3570" i="25"/>
  <c r="F3571" i="25"/>
  <c r="F3572" i="25"/>
  <c r="F3573" i="25"/>
  <c r="F3574" i="25"/>
  <c r="F3575" i="25"/>
  <c r="F3576" i="25"/>
  <c r="F3577" i="25"/>
  <c r="F3578" i="25"/>
  <c r="F3579" i="25"/>
  <c r="F3580" i="25"/>
  <c r="F3581" i="25"/>
  <c r="F3582" i="25"/>
  <c r="F3583" i="25"/>
  <c r="F3584" i="25"/>
  <c r="F3585" i="25"/>
  <c r="F3586" i="25"/>
  <c r="F3587" i="25"/>
  <c r="F3588" i="25"/>
  <c r="F3589" i="25"/>
  <c r="F3590" i="25"/>
  <c r="F3591" i="25"/>
  <c r="F3592" i="25"/>
  <c r="F3593" i="25"/>
  <c r="F3594" i="25"/>
  <c r="F3595" i="25"/>
  <c r="F3596" i="25"/>
  <c r="F3597" i="25"/>
  <c r="F3598" i="25"/>
  <c r="F3599" i="25"/>
  <c r="F3600" i="25"/>
  <c r="F3601" i="25"/>
  <c r="F3602" i="25"/>
  <c r="F3603" i="25"/>
  <c r="F3604" i="25"/>
  <c r="F3605" i="25"/>
  <c r="F3606" i="25"/>
  <c r="F3607" i="25"/>
  <c r="F3608" i="25"/>
  <c r="F3609" i="25"/>
  <c r="F3610" i="25"/>
  <c r="F3611" i="25"/>
  <c r="F3612" i="25"/>
  <c r="F3613" i="25"/>
  <c r="F3614" i="25"/>
  <c r="F3615" i="25"/>
  <c r="F3616" i="25"/>
  <c r="F3617" i="25"/>
  <c r="F3618" i="25"/>
  <c r="F3619" i="25"/>
  <c r="F3620" i="25"/>
  <c r="F3621" i="25"/>
  <c r="F3622" i="25"/>
  <c r="F3623" i="25"/>
  <c r="F3624" i="25"/>
  <c r="F3625" i="25"/>
  <c r="F3626" i="25"/>
  <c r="F3627" i="25"/>
  <c r="F3628" i="25"/>
  <c r="F3629" i="25"/>
  <c r="F3630" i="25"/>
  <c r="F3631" i="25"/>
  <c r="F3632" i="25"/>
  <c r="F3633" i="25"/>
  <c r="F3634" i="25"/>
  <c r="F3635" i="25"/>
  <c r="F3636" i="25"/>
  <c r="F3637" i="25"/>
  <c r="F3638" i="25"/>
  <c r="F3639" i="25"/>
  <c r="F3640" i="25"/>
  <c r="F3641" i="25"/>
  <c r="F3642" i="25"/>
  <c r="F3643" i="25"/>
  <c r="F3644" i="25"/>
  <c r="F3645" i="25"/>
  <c r="F3646" i="25"/>
  <c r="F3647" i="25"/>
  <c r="F3648" i="25"/>
  <c r="F3649" i="25"/>
  <c r="F3650" i="25"/>
  <c r="F3651" i="25"/>
  <c r="F3652" i="25"/>
  <c r="F3653" i="25"/>
  <c r="F3654" i="25"/>
  <c r="F3655" i="25"/>
  <c r="F3656" i="25"/>
  <c r="F3657" i="25"/>
  <c r="F3658" i="25"/>
  <c r="F3659" i="25"/>
  <c r="F3660" i="25"/>
  <c r="F3661" i="25"/>
  <c r="F3662" i="25"/>
  <c r="F3663" i="25"/>
  <c r="F3664" i="25"/>
  <c r="F3665" i="25"/>
  <c r="F3666" i="25"/>
  <c r="F3667" i="25"/>
  <c r="F3668" i="25"/>
  <c r="F3669" i="25"/>
  <c r="F3670" i="25"/>
  <c r="F3671" i="25"/>
  <c r="F3672" i="25"/>
  <c r="F3673" i="25"/>
  <c r="F3674" i="25"/>
  <c r="F3675" i="25"/>
  <c r="F3676" i="25"/>
  <c r="F3677" i="25"/>
  <c r="F3678" i="25"/>
  <c r="F3679" i="25"/>
  <c r="F3680" i="25"/>
  <c r="F3681" i="25"/>
  <c r="F3682" i="25"/>
  <c r="F3683" i="25"/>
  <c r="F3684" i="25"/>
  <c r="F3685" i="25"/>
  <c r="F3686" i="25"/>
  <c r="F3687" i="25"/>
  <c r="F3688" i="25"/>
  <c r="F3689" i="25"/>
  <c r="F3690" i="25"/>
  <c r="F3691" i="25"/>
  <c r="F3692" i="25"/>
  <c r="F3693" i="25"/>
  <c r="F3694" i="25"/>
  <c r="F3695" i="25"/>
  <c r="F3696" i="25"/>
  <c r="F3697" i="25"/>
  <c r="F3698" i="25"/>
  <c r="F3699" i="25"/>
  <c r="F3700" i="25"/>
  <c r="F3701" i="25"/>
  <c r="F3702" i="25"/>
  <c r="F3703" i="25"/>
  <c r="F3704" i="25"/>
  <c r="F3705" i="25"/>
  <c r="F3706" i="25"/>
  <c r="F3707" i="25"/>
  <c r="F3708" i="25"/>
  <c r="F3709" i="25"/>
  <c r="F3710" i="25"/>
  <c r="F3711" i="25"/>
  <c r="F3712" i="25"/>
  <c r="F3713" i="25"/>
  <c r="F3714" i="25"/>
  <c r="F3715" i="25"/>
  <c r="F3716" i="25"/>
  <c r="F3717" i="25"/>
  <c r="F3718" i="25"/>
  <c r="F3719" i="25"/>
  <c r="F3720" i="25"/>
  <c r="F3721" i="25"/>
  <c r="F3722" i="25"/>
  <c r="F3723" i="25"/>
  <c r="F3724" i="25"/>
  <c r="F3725" i="25"/>
  <c r="F3726" i="25"/>
  <c r="F3727" i="25"/>
  <c r="F3728" i="25"/>
  <c r="F3729" i="25"/>
  <c r="F3730" i="25"/>
  <c r="F3731" i="25"/>
  <c r="F3732" i="25"/>
  <c r="F3733" i="25"/>
  <c r="F3734" i="25"/>
  <c r="F3735" i="25"/>
  <c r="F3736" i="25"/>
  <c r="F3737" i="25"/>
  <c r="F3738" i="25"/>
  <c r="F3739" i="25"/>
  <c r="F3740" i="25"/>
  <c r="F3741" i="25"/>
  <c r="F3742" i="25"/>
  <c r="F3743" i="25"/>
  <c r="F3744" i="25"/>
  <c r="F3745" i="25"/>
  <c r="F3746" i="25"/>
  <c r="F3747" i="25"/>
  <c r="F3748" i="25"/>
  <c r="F3749" i="25"/>
  <c r="F3750" i="25"/>
  <c r="F3751" i="25"/>
  <c r="F3752" i="25"/>
  <c r="F3753" i="25"/>
  <c r="F3754" i="25"/>
  <c r="F3755" i="25"/>
  <c r="F3756" i="25"/>
  <c r="F3757" i="25"/>
  <c r="F3758" i="25"/>
  <c r="F3759" i="25"/>
  <c r="F3760" i="25"/>
  <c r="F3761" i="25"/>
  <c r="F3762" i="25"/>
  <c r="F3763" i="25"/>
  <c r="F3764" i="25"/>
  <c r="F3765" i="25"/>
  <c r="F3766" i="25"/>
  <c r="F3767" i="25"/>
  <c r="F3768" i="25"/>
  <c r="F3769" i="25"/>
  <c r="F3770" i="25"/>
  <c r="F3771" i="25"/>
  <c r="F3772" i="25"/>
  <c r="F3773" i="25"/>
  <c r="F3774" i="25"/>
  <c r="F3775" i="25"/>
  <c r="F3776" i="25"/>
  <c r="F3777" i="25"/>
  <c r="F3778" i="25"/>
  <c r="F3779" i="25"/>
  <c r="F3780" i="25"/>
  <c r="F3781" i="25"/>
  <c r="F3782" i="25"/>
  <c r="F3783" i="25"/>
  <c r="F3784" i="25"/>
  <c r="F3785" i="25"/>
  <c r="F3786" i="25"/>
  <c r="F3787" i="25"/>
  <c r="F3788" i="25"/>
  <c r="F3789" i="25"/>
  <c r="F3790" i="25"/>
  <c r="F3791" i="25"/>
  <c r="F3792" i="25"/>
  <c r="F3793" i="25"/>
  <c r="F3794" i="25"/>
  <c r="F3795" i="25"/>
  <c r="F3796" i="25"/>
  <c r="F3797" i="25"/>
  <c r="F3798" i="25"/>
  <c r="F3799" i="25"/>
  <c r="F3800" i="25"/>
  <c r="F3801" i="25"/>
  <c r="F3802" i="25"/>
  <c r="F3803" i="25"/>
  <c r="F3804" i="25"/>
  <c r="F3805" i="25"/>
  <c r="F3806" i="25"/>
  <c r="F3807" i="25"/>
  <c r="F3808" i="25"/>
  <c r="F3809" i="25"/>
  <c r="F3810" i="25"/>
  <c r="F3811" i="25"/>
  <c r="F3812" i="25"/>
  <c r="F3813" i="25"/>
  <c r="F3814" i="25"/>
  <c r="F3815" i="25"/>
  <c r="F3816" i="25"/>
  <c r="F3817" i="25"/>
  <c r="F3818" i="25"/>
  <c r="F3819" i="25"/>
  <c r="F3820" i="25"/>
  <c r="F3821" i="25"/>
  <c r="F3822" i="25"/>
  <c r="F3823" i="25"/>
  <c r="F3824" i="25"/>
  <c r="F3825" i="25"/>
  <c r="F3826" i="25"/>
  <c r="F3827" i="25"/>
  <c r="F3828" i="25"/>
  <c r="F3829" i="25"/>
  <c r="F3830" i="25"/>
  <c r="F3831" i="25"/>
  <c r="F3832" i="25"/>
  <c r="F3833" i="25"/>
  <c r="F3834" i="25"/>
  <c r="F3835" i="25"/>
  <c r="F3836" i="25"/>
  <c r="F3837" i="25"/>
  <c r="F3838" i="25"/>
  <c r="F3839" i="25"/>
  <c r="F3840" i="25"/>
  <c r="F3841" i="25"/>
  <c r="F3842" i="25"/>
  <c r="F3843" i="25"/>
  <c r="F3844" i="25"/>
  <c r="F3845" i="25"/>
  <c r="F3846" i="25"/>
  <c r="F3847" i="25"/>
  <c r="F3848" i="25"/>
  <c r="F3849" i="25"/>
  <c r="F3850" i="25"/>
  <c r="F3851" i="25"/>
  <c r="F3852" i="25"/>
  <c r="F3853" i="25"/>
  <c r="F3854" i="25"/>
  <c r="F3855" i="25"/>
  <c r="F3856" i="25"/>
  <c r="F3857" i="25"/>
  <c r="F3858" i="25"/>
  <c r="F3859" i="25"/>
  <c r="F3860" i="25"/>
  <c r="F3861" i="25"/>
  <c r="F3862" i="25"/>
  <c r="F3863" i="25"/>
  <c r="F3864" i="25"/>
  <c r="F3865" i="25"/>
  <c r="F3866" i="25"/>
  <c r="F3867" i="25"/>
  <c r="F3868" i="25"/>
  <c r="F3869" i="25"/>
  <c r="F3870" i="25"/>
  <c r="F3871" i="25"/>
  <c r="F3872" i="25"/>
  <c r="F3873" i="25"/>
  <c r="F3874" i="25"/>
  <c r="F3875" i="25"/>
  <c r="F3876" i="25"/>
  <c r="F3877" i="25"/>
  <c r="F3878" i="25"/>
  <c r="F3879" i="25"/>
  <c r="F3880" i="25"/>
  <c r="F3881" i="25"/>
  <c r="F3882" i="25"/>
  <c r="F3883" i="25"/>
  <c r="F3884" i="25"/>
  <c r="F3885" i="25"/>
  <c r="F3886" i="25"/>
  <c r="F3887" i="25"/>
  <c r="F3888" i="25"/>
  <c r="F3889" i="25"/>
  <c r="F3890" i="25"/>
  <c r="F3891" i="25"/>
  <c r="F3892" i="25"/>
  <c r="F3893" i="25"/>
  <c r="F3894" i="25"/>
  <c r="F3895" i="25"/>
  <c r="F3896" i="25"/>
  <c r="F3897" i="25"/>
  <c r="F3898" i="25"/>
  <c r="F3899" i="25"/>
  <c r="F3900" i="25"/>
  <c r="F3901" i="25"/>
  <c r="F3902" i="25"/>
  <c r="F3903" i="25"/>
  <c r="F3904" i="25"/>
  <c r="F3905" i="25"/>
  <c r="F3906" i="25"/>
  <c r="F3907" i="25"/>
  <c r="F3908" i="25"/>
  <c r="F3909" i="25"/>
  <c r="F3910" i="25"/>
  <c r="F3911" i="25"/>
  <c r="F3912" i="25"/>
  <c r="F3913" i="25"/>
  <c r="F3914" i="25"/>
  <c r="F3915" i="25"/>
  <c r="F3916" i="25"/>
  <c r="F3917" i="25"/>
  <c r="F3918" i="25"/>
  <c r="F3919" i="25"/>
  <c r="F3920" i="25"/>
  <c r="F3921" i="25"/>
  <c r="F3922" i="25"/>
  <c r="F3923" i="25"/>
  <c r="F3924" i="25"/>
  <c r="F3925" i="25"/>
  <c r="F3926" i="25"/>
  <c r="F3927" i="25"/>
  <c r="F3928" i="25"/>
  <c r="F3929" i="25"/>
  <c r="F3930" i="25"/>
  <c r="F3931" i="25"/>
  <c r="F3932" i="25"/>
  <c r="F3933" i="25"/>
  <c r="F3934" i="25"/>
  <c r="F3935" i="25"/>
  <c r="F3936" i="25"/>
  <c r="F3937" i="25"/>
  <c r="F3938" i="25"/>
  <c r="F3939" i="25"/>
  <c r="F3940" i="25"/>
  <c r="F3941" i="25"/>
  <c r="F3942" i="25"/>
  <c r="F3943" i="25"/>
  <c r="F3944" i="25"/>
  <c r="F3945" i="25"/>
  <c r="F3946" i="25"/>
  <c r="F3947" i="25"/>
  <c r="F3948" i="25"/>
  <c r="F3949" i="25"/>
  <c r="F3950" i="25"/>
  <c r="F3951" i="25"/>
  <c r="F3952" i="25"/>
  <c r="F3953" i="25"/>
  <c r="F3954" i="25"/>
  <c r="F3955" i="25"/>
  <c r="F3956" i="25"/>
  <c r="F3957" i="25"/>
  <c r="F3958" i="25"/>
  <c r="F3959" i="25"/>
  <c r="F3960" i="25"/>
  <c r="F3961" i="25"/>
  <c r="F3962" i="25"/>
  <c r="F3963" i="25"/>
  <c r="F3964" i="25"/>
  <c r="F3965" i="25"/>
  <c r="F3966" i="25"/>
  <c r="F3967" i="25"/>
  <c r="F3968" i="25"/>
  <c r="F3969" i="25"/>
  <c r="F3970" i="25"/>
  <c r="F3971" i="25"/>
  <c r="F3972" i="25"/>
  <c r="F3973" i="25"/>
  <c r="F3974" i="25"/>
  <c r="F3975" i="25"/>
  <c r="F3976" i="25"/>
  <c r="F3977" i="25"/>
  <c r="F3978" i="25"/>
  <c r="F3979" i="25"/>
  <c r="F3980" i="25"/>
  <c r="F3981" i="25"/>
  <c r="F3982" i="25"/>
  <c r="F3983" i="25"/>
  <c r="F3984" i="25"/>
  <c r="F3985" i="25"/>
  <c r="F3986" i="25"/>
  <c r="F3987" i="25"/>
  <c r="F3988" i="25"/>
  <c r="F3989" i="25"/>
  <c r="F3990" i="25"/>
  <c r="F3991" i="25"/>
  <c r="F3992" i="25"/>
  <c r="F3993" i="25"/>
  <c r="F3994" i="25"/>
  <c r="F3995" i="25"/>
  <c r="F3996" i="25"/>
  <c r="F3997" i="25"/>
  <c r="F3998" i="25"/>
  <c r="F3999" i="25"/>
  <c r="F4000" i="25"/>
  <c r="F4001" i="25"/>
  <c r="F4002" i="25"/>
  <c r="F4003" i="25"/>
  <c r="F4004" i="25"/>
  <c r="F4005" i="25"/>
  <c r="F4006" i="25"/>
  <c r="F4007" i="25"/>
  <c r="F4008" i="25"/>
  <c r="F4009" i="25"/>
  <c r="F4010" i="25"/>
  <c r="F4011" i="25"/>
  <c r="F4012" i="25"/>
  <c r="F4013" i="25"/>
  <c r="F4014" i="25"/>
  <c r="F4015" i="25"/>
  <c r="F4016" i="25"/>
  <c r="F4017" i="25"/>
  <c r="F4018" i="25"/>
  <c r="F4019" i="25"/>
  <c r="F4020" i="25"/>
  <c r="F4021" i="25"/>
  <c r="F4022" i="25"/>
  <c r="F4023" i="25"/>
  <c r="F4024" i="25"/>
  <c r="F4025" i="25"/>
  <c r="F4026" i="25"/>
  <c r="F4027" i="25"/>
  <c r="F4028" i="25"/>
  <c r="F4029" i="25"/>
  <c r="F4030" i="25"/>
  <c r="F4031" i="25"/>
  <c r="F4032" i="25"/>
  <c r="F4033" i="25"/>
  <c r="F4034" i="25"/>
  <c r="F4035" i="25"/>
  <c r="F4036" i="25"/>
  <c r="F4037" i="25"/>
  <c r="F4038" i="25"/>
  <c r="F4039" i="25"/>
  <c r="F4040" i="25"/>
  <c r="F4041" i="25"/>
  <c r="F4042" i="25"/>
  <c r="F4043" i="25"/>
  <c r="F4044" i="25"/>
  <c r="F4045" i="25"/>
  <c r="F4046" i="25"/>
  <c r="F4047" i="25"/>
  <c r="F4048" i="25"/>
  <c r="F4049" i="25"/>
  <c r="F4050" i="25"/>
  <c r="F4051" i="25"/>
  <c r="F4052" i="25"/>
  <c r="F4053" i="25"/>
  <c r="F4054" i="25"/>
  <c r="F4055" i="25"/>
  <c r="F4056" i="25"/>
  <c r="F4057" i="25"/>
  <c r="F4058" i="25"/>
  <c r="F4059" i="25"/>
  <c r="F4060" i="25"/>
  <c r="F4061" i="25"/>
  <c r="C3" i="25"/>
  <c r="C4" i="25"/>
  <c r="C5" i="25"/>
  <c r="C6" i="25"/>
  <c r="C7" i="25"/>
  <c r="C8" i="25"/>
  <c r="C9" i="25"/>
  <c r="C10" i="25"/>
  <c r="C11" i="25"/>
  <c r="C12" i="25"/>
  <c r="C13" i="25"/>
  <c r="C14" i="25"/>
  <c r="C15" i="25"/>
  <c r="C16" i="25"/>
  <c r="C17" i="25"/>
  <c r="C18" i="25"/>
  <c r="C19" i="25"/>
  <c r="C20" i="25"/>
  <c r="C21" i="25"/>
  <c r="C22" i="25"/>
  <c r="C23" i="25"/>
  <c r="C24" i="25"/>
  <c r="C25" i="25"/>
  <c r="C26" i="25"/>
  <c r="C27" i="25"/>
  <c r="C28" i="25"/>
  <c r="C29" i="25"/>
  <c r="C30" i="25"/>
  <c r="C31" i="25"/>
  <c r="C32" i="25"/>
  <c r="C33" i="25"/>
  <c r="C34" i="25"/>
  <c r="C35" i="25"/>
  <c r="C36" i="25"/>
  <c r="C37" i="25"/>
  <c r="C38" i="25"/>
  <c r="C39" i="25"/>
  <c r="C40" i="25"/>
  <c r="C41" i="25"/>
  <c r="C42" i="25"/>
  <c r="C43" i="25"/>
  <c r="C44" i="25"/>
  <c r="C45" i="25"/>
  <c r="C46" i="25"/>
  <c r="C47" i="25"/>
  <c r="C48" i="25"/>
  <c r="C49" i="25"/>
  <c r="C50" i="25"/>
  <c r="C51" i="25"/>
  <c r="C52" i="25"/>
  <c r="C53" i="25"/>
  <c r="C54" i="25"/>
  <c r="C55" i="25"/>
  <c r="C56" i="25"/>
  <c r="C57" i="25"/>
  <c r="C58" i="25"/>
  <c r="C59" i="25"/>
  <c r="C60" i="25"/>
  <c r="C61" i="25"/>
  <c r="C62" i="25"/>
  <c r="C63" i="25"/>
  <c r="C64" i="25"/>
  <c r="C65" i="25"/>
  <c r="C66" i="25"/>
  <c r="C67" i="25"/>
  <c r="C68" i="25"/>
  <c r="C69" i="25"/>
  <c r="C70" i="25"/>
  <c r="C71" i="25"/>
  <c r="C72" i="25"/>
  <c r="C73" i="25"/>
  <c r="C74" i="25"/>
  <c r="C75" i="25"/>
  <c r="C76" i="25"/>
  <c r="C77" i="25"/>
  <c r="C78" i="25"/>
  <c r="C79" i="25"/>
  <c r="C80" i="25"/>
  <c r="C81" i="25"/>
  <c r="C82" i="25"/>
  <c r="C83" i="25"/>
  <c r="C84" i="25"/>
  <c r="C85" i="25"/>
  <c r="C86" i="25"/>
  <c r="C87" i="25"/>
  <c r="C88" i="25"/>
  <c r="C89" i="25"/>
  <c r="C90" i="25"/>
  <c r="C91" i="25"/>
  <c r="C92" i="25"/>
  <c r="C93" i="25"/>
  <c r="C94" i="25"/>
  <c r="C95" i="25"/>
  <c r="C96" i="25"/>
  <c r="C97" i="25"/>
  <c r="C98" i="25"/>
  <c r="C99" i="25"/>
  <c r="C100" i="25"/>
  <c r="C101" i="25"/>
  <c r="C102" i="25"/>
  <c r="C103" i="25"/>
  <c r="C104" i="25"/>
  <c r="C105" i="25"/>
  <c r="C106" i="25"/>
  <c r="C107" i="25"/>
  <c r="C108" i="25"/>
  <c r="C109" i="25"/>
  <c r="C110" i="25"/>
  <c r="C111" i="25"/>
  <c r="C112" i="25"/>
  <c r="C113" i="25"/>
  <c r="C114" i="25"/>
  <c r="C115" i="25"/>
  <c r="C116" i="25"/>
  <c r="C117" i="25"/>
  <c r="C118" i="25"/>
  <c r="C119" i="25"/>
  <c r="C120" i="25"/>
  <c r="C121" i="25"/>
  <c r="C122" i="25"/>
  <c r="C123" i="25"/>
  <c r="C124" i="25"/>
  <c r="C125" i="25"/>
  <c r="C126" i="25"/>
  <c r="C127" i="25"/>
  <c r="C128" i="25"/>
  <c r="C129" i="25"/>
  <c r="C130" i="25"/>
  <c r="C131" i="25"/>
  <c r="C132" i="25"/>
  <c r="C133" i="25"/>
  <c r="C134" i="25"/>
  <c r="C135" i="25"/>
  <c r="C136" i="25"/>
  <c r="C137" i="25"/>
  <c r="C138" i="25"/>
  <c r="C139" i="25"/>
  <c r="C140" i="25"/>
  <c r="C141" i="25"/>
  <c r="C142" i="25"/>
  <c r="C143" i="25"/>
  <c r="C144" i="25"/>
  <c r="C145" i="25"/>
  <c r="C146" i="25"/>
  <c r="C147" i="25"/>
  <c r="C148" i="25"/>
  <c r="C149" i="25"/>
  <c r="C150" i="25"/>
  <c r="C151" i="25"/>
  <c r="C152" i="25"/>
  <c r="C153" i="25"/>
  <c r="C154" i="25"/>
  <c r="C155" i="25"/>
  <c r="C156" i="25"/>
  <c r="C157" i="25"/>
  <c r="C158" i="25"/>
  <c r="C159" i="25"/>
  <c r="C160" i="25"/>
  <c r="C161" i="25"/>
  <c r="C162" i="25"/>
  <c r="C163" i="25"/>
  <c r="C164" i="25"/>
  <c r="C165" i="25"/>
  <c r="C166" i="25"/>
  <c r="C167" i="25"/>
  <c r="C168" i="25"/>
  <c r="C169" i="25"/>
  <c r="C170" i="25"/>
  <c r="C171" i="25"/>
  <c r="C172" i="25"/>
  <c r="C173" i="25"/>
  <c r="C174" i="25"/>
  <c r="C175" i="25"/>
  <c r="C176" i="25"/>
  <c r="C177" i="25"/>
  <c r="C178" i="25"/>
  <c r="C179" i="25"/>
  <c r="C180" i="25"/>
  <c r="C181" i="25"/>
  <c r="C182" i="25"/>
  <c r="C183" i="25"/>
  <c r="C184" i="25"/>
  <c r="C185" i="25"/>
  <c r="C186" i="25"/>
  <c r="C187" i="25"/>
  <c r="C188" i="25"/>
  <c r="C189" i="25"/>
  <c r="C190" i="25"/>
  <c r="C191" i="25"/>
  <c r="C192" i="25"/>
  <c r="C193" i="25"/>
  <c r="C194" i="25"/>
  <c r="C195" i="25"/>
  <c r="C196" i="25"/>
  <c r="C197" i="25"/>
  <c r="C198" i="25"/>
  <c r="C199" i="25"/>
  <c r="C200" i="25"/>
  <c r="C201" i="25"/>
  <c r="C202" i="25"/>
  <c r="C203" i="25"/>
  <c r="C204" i="25"/>
  <c r="C205" i="25"/>
  <c r="C206" i="25"/>
  <c r="C207" i="25"/>
  <c r="C208" i="25"/>
  <c r="C209" i="25"/>
  <c r="C210" i="25"/>
  <c r="C211" i="25"/>
  <c r="C212" i="25"/>
  <c r="C213" i="25"/>
  <c r="C214" i="25"/>
  <c r="C215" i="25"/>
  <c r="C216" i="25"/>
  <c r="C217" i="25"/>
  <c r="C218" i="25"/>
  <c r="C219" i="25"/>
  <c r="C220" i="25"/>
  <c r="C221" i="25"/>
  <c r="C222" i="25"/>
  <c r="C223" i="25"/>
  <c r="C224" i="25"/>
  <c r="C225" i="25"/>
  <c r="C226" i="25"/>
  <c r="C227" i="25"/>
  <c r="C228" i="25"/>
  <c r="C229" i="25"/>
  <c r="C230" i="25"/>
  <c r="C231" i="25"/>
  <c r="C232" i="25"/>
  <c r="C233" i="25"/>
  <c r="C234" i="25"/>
  <c r="C235" i="25"/>
  <c r="C236" i="25"/>
  <c r="C237" i="25"/>
  <c r="C238" i="25"/>
  <c r="C239" i="25"/>
  <c r="C240" i="25"/>
  <c r="C241" i="25"/>
  <c r="C242" i="25"/>
  <c r="C243" i="25"/>
  <c r="C244" i="25"/>
  <c r="C245" i="25"/>
  <c r="C246" i="25"/>
  <c r="C247" i="25"/>
  <c r="C248" i="25"/>
  <c r="C249" i="25"/>
  <c r="C250" i="25"/>
  <c r="C251" i="25"/>
  <c r="C252" i="25"/>
  <c r="C253" i="25"/>
  <c r="C254" i="25"/>
  <c r="C255" i="25"/>
  <c r="C256" i="25"/>
  <c r="C257" i="25"/>
  <c r="C258" i="25"/>
  <c r="C259" i="25"/>
  <c r="C260" i="25"/>
  <c r="C261" i="25"/>
  <c r="C262" i="25"/>
  <c r="C263" i="25"/>
  <c r="C264" i="25"/>
  <c r="C265" i="25"/>
  <c r="C266" i="25"/>
  <c r="C267" i="25"/>
  <c r="C268" i="25"/>
  <c r="C269" i="25"/>
  <c r="C270" i="25"/>
  <c r="C271" i="25"/>
  <c r="C272" i="25"/>
  <c r="C273" i="25"/>
  <c r="C274" i="25"/>
  <c r="C275" i="25"/>
  <c r="C276" i="25"/>
  <c r="C277" i="25"/>
  <c r="C278" i="25"/>
  <c r="C279" i="25"/>
  <c r="C280" i="25"/>
  <c r="C281" i="25"/>
  <c r="C282" i="25"/>
  <c r="C283" i="25"/>
  <c r="C284" i="25"/>
  <c r="C285" i="25"/>
  <c r="C286" i="25"/>
  <c r="C287" i="25"/>
  <c r="C288" i="25"/>
  <c r="C289" i="25"/>
  <c r="C290" i="25"/>
  <c r="C291" i="25"/>
  <c r="C292" i="25"/>
  <c r="C293" i="25"/>
  <c r="C294" i="25"/>
  <c r="C295" i="25"/>
  <c r="C296" i="25"/>
  <c r="C297" i="25"/>
  <c r="C298" i="25"/>
  <c r="C299" i="25"/>
  <c r="C300" i="25"/>
  <c r="C301" i="25"/>
  <c r="C302" i="25"/>
  <c r="C303" i="25"/>
  <c r="C304" i="25"/>
  <c r="C305" i="25"/>
  <c r="C306" i="25"/>
  <c r="C307" i="25"/>
  <c r="C308" i="25"/>
  <c r="C309" i="25"/>
  <c r="C310" i="25"/>
  <c r="C311" i="25"/>
  <c r="C312" i="25"/>
  <c r="C313" i="25"/>
  <c r="C314" i="25"/>
  <c r="C315" i="25"/>
  <c r="C316" i="25"/>
  <c r="C317" i="25"/>
  <c r="C318" i="25"/>
  <c r="C319" i="25"/>
  <c r="C320" i="25"/>
  <c r="C321" i="25"/>
  <c r="C322" i="25"/>
  <c r="C323" i="25"/>
  <c r="C324" i="25"/>
  <c r="C325" i="25"/>
  <c r="C326" i="25"/>
  <c r="C327" i="25"/>
  <c r="C328" i="25"/>
  <c r="C329" i="25"/>
  <c r="C330" i="25"/>
  <c r="C331" i="25"/>
  <c r="C332" i="25"/>
  <c r="C333" i="25"/>
  <c r="C334" i="25"/>
  <c r="C335" i="25"/>
  <c r="C336" i="25"/>
  <c r="C337" i="25"/>
  <c r="C338" i="25"/>
  <c r="C339" i="25"/>
  <c r="C340" i="25"/>
  <c r="C341" i="25"/>
  <c r="C342" i="25"/>
  <c r="C343" i="25"/>
  <c r="C344" i="25"/>
  <c r="C345" i="25"/>
  <c r="C346" i="25"/>
  <c r="C347" i="25"/>
  <c r="C348" i="25"/>
  <c r="C349" i="25"/>
  <c r="C350" i="25"/>
  <c r="C351" i="25"/>
  <c r="C352" i="25"/>
  <c r="C353" i="25"/>
  <c r="C354" i="25"/>
  <c r="C355" i="25"/>
  <c r="C356" i="25"/>
  <c r="C357" i="25"/>
  <c r="C358" i="25"/>
  <c r="C359" i="25"/>
  <c r="C360" i="25"/>
  <c r="C361" i="25"/>
  <c r="C362" i="25"/>
  <c r="C363" i="25"/>
  <c r="C364" i="25"/>
  <c r="C365" i="25"/>
  <c r="C366" i="25"/>
  <c r="C367" i="25"/>
  <c r="C368" i="25"/>
  <c r="C369" i="25"/>
  <c r="C370" i="25"/>
  <c r="C371" i="25"/>
  <c r="C372" i="25"/>
  <c r="C373" i="25"/>
  <c r="C374" i="25"/>
  <c r="C375" i="25"/>
  <c r="C376" i="25"/>
  <c r="C377" i="25"/>
  <c r="C378" i="25"/>
  <c r="C379" i="25"/>
  <c r="C380" i="25"/>
  <c r="C381" i="25"/>
  <c r="C382" i="25"/>
  <c r="C383" i="25"/>
  <c r="C384" i="25"/>
  <c r="C385" i="25"/>
  <c r="C386" i="25"/>
  <c r="C387" i="25"/>
  <c r="C388" i="25"/>
  <c r="C389" i="25"/>
  <c r="C390" i="25"/>
  <c r="C391" i="25"/>
  <c r="C392" i="25"/>
  <c r="C393" i="25"/>
  <c r="C394" i="25"/>
  <c r="C395" i="25"/>
  <c r="C396" i="25"/>
  <c r="C397" i="25"/>
  <c r="C398" i="25"/>
  <c r="C399" i="25"/>
  <c r="C400" i="25"/>
  <c r="C401" i="25"/>
  <c r="C402" i="25"/>
  <c r="C403" i="25"/>
  <c r="C404" i="25"/>
  <c r="C405" i="25"/>
  <c r="C406" i="25"/>
  <c r="C407" i="25"/>
  <c r="C408" i="25"/>
  <c r="C409" i="25"/>
  <c r="C410" i="25"/>
  <c r="C411" i="25"/>
  <c r="C412" i="25"/>
  <c r="C413" i="25"/>
  <c r="C414" i="25"/>
  <c r="C415" i="25"/>
  <c r="C416" i="25"/>
  <c r="C417" i="25"/>
  <c r="C418" i="25"/>
  <c r="C419" i="25"/>
  <c r="C420" i="25"/>
  <c r="C421" i="25"/>
  <c r="C422" i="25"/>
  <c r="C423" i="25"/>
  <c r="C424" i="25"/>
  <c r="C425" i="25"/>
  <c r="C426" i="25"/>
  <c r="C427" i="25"/>
  <c r="C428" i="25"/>
  <c r="C429" i="25"/>
  <c r="C430" i="25"/>
  <c r="C431" i="25"/>
  <c r="C432" i="25"/>
  <c r="C433" i="25"/>
  <c r="C434" i="25"/>
  <c r="C435" i="25"/>
  <c r="C436" i="25"/>
  <c r="C437" i="25"/>
  <c r="C438" i="25"/>
  <c r="C439" i="25"/>
  <c r="C440" i="25"/>
  <c r="C441" i="25"/>
  <c r="C442" i="25"/>
  <c r="C443" i="25"/>
  <c r="C444" i="25"/>
  <c r="C445" i="25"/>
  <c r="C446" i="25"/>
  <c r="C447" i="25"/>
  <c r="C448" i="25"/>
  <c r="C449" i="25"/>
  <c r="C450" i="25"/>
  <c r="C451" i="25"/>
  <c r="C452" i="25"/>
  <c r="C453" i="25"/>
  <c r="C454" i="25"/>
  <c r="C455" i="25"/>
  <c r="C456" i="25"/>
  <c r="C457" i="25"/>
  <c r="C458" i="25"/>
  <c r="C459" i="25"/>
  <c r="C460" i="25"/>
  <c r="C461" i="25"/>
  <c r="C462" i="25"/>
  <c r="C463" i="25"/>
  <c r="C464" i="25"/>
  <c r="C465" i="25"/>
  <c r="C466" i="25"/>
  <c r="C467" i="25"/>
  <c r="C468" i="25"/>
  <c r="C469" i="25"/>
  <c r="C470" i="25"/>
  <c r="C471" i="25"/>
  <c r="C472" i="25"/>
  <c r="C473" i="25"/>
  <c r="C474" i="25"/>
  <c r="C475" i="25"/>
  <c r="C476" i="25"/>
  <c r="C477" i="25"/>
  <c r="C478" i="25"/>
  <c r="C479" i="25"/>
  <c r="C480" i="25"/>
  <c r="C481" i="25"/>
  <c r="C482" i="25"/>
  <c r="C483" i="25"/>
  <c r="C484" i="25"/>
  <c r="C485" i="25"/>
  <c r="C486" i="25"/>
  <c r="C487" i="25"/>
  <c r="C488" i="25"/>
  <c r="C489" i="25"/>
  <c r="C490" i="25"/>
  <c r="C491" i="25"/>
  <c r="C492" i="25"/>
  <c r="C493" i="25"/>
  <c r="C494" i="25"/>
  <c r="C495" i="25"/>
  <c r="C496" i="25"/>
  <c r="C497" i="25"/>
  <c r="C498" i="25"/>
  <c r="C499" i="25"/>
  <c r="C500" i="25"/>
  <c r="C501" i="25"/>
  <c r="C502" i="25"/>
  <c r="C503" i="25"/>
  <c r="C504" i="25"/>
  <c r="C505" i="25"/>
  <c r="C506" i="25"/>
  <c r="C507" i="25"/>
  <c r="C508" i="25"/>
  <c r="C509" i="25"/>
  <c r="C510" i="25"/>
  <c r="C511" i="25"/>
  <c r="C512" i="25"/>
  <c r="C513" i="25"/>
  <c r="C514" i="25"/>
  <c r="C515" i="25"/>
  <c r="C516" i="25"/>
  <c r="C517" i="25"/>
  <c r="C518" i="25"/>
  <c r="C519" i="25"/>
  <c r="C520" i="25"/>
  <c r="C521" i="25"/>
  <c r="C522" i="25"/>
  <c r="C523" i="25"/>
  <c r="C524" i="25"/>
  <c r="C525" i="25"/>
  <c r="C526" i="25"/>
  <c r="C527" i="25"/>
  <c r="C528" i="25"/>
  <c r="C529" i="25"/>
  <c r="C530" i="25"/>
  <c r="C531" i="25"/>
  <c r="C532" i="25"/>
  <c r="C533" i="25"/>
  <c r="C534" i="25"/>
  <c r="C535" i="25"/>
  <c r="C536" i="25"/>
  <c r="C537" i="25"/>
  <c r="C538" i="25"/>
  <c r="C539" i="25"/>
  <c r="C540" i="25"/>
  <c r="C541" i="25"/>
  <c r="C542" i="25"/>
  <c r="C543" i="25"/>
  <c r="C544" i="25"/>
  <c r="C545" i="25"/>
  <c r="C546" i="25"/>
  <c r="C547" i="25"/>
  <c r="C548" i="25"/>
  <c r="C549" i="25"/>
  <c r="C550" i="25"/>
  <c r="C551" i="25"/>
  <c r="C552" i="25"/>
  <c r="C553" i="25"/>
  <c r="C554" i="25"/>
  <c r="C555" i="25"/>
  <c r="C556" i="25"/>
  <c r="C557" i="25"/>
  <c r="C558" i="25"/>
  <c r="C559" i="25"/>
  <c r="C560" i="25"/>
  <c r="C561" i="25"/>
  <c r="C562" i="25"/>
  <c r="C563" i="25"/>
  <c r="C564" i="25"/>
  <c r="C565" i="25"/>
  <c r="C566" i="25"/>
  <c r="C567" i="25"/>
  <c r="C568" i="25"/>
  <c r="C569" i="25"/>
  <c r="C570" i="25"/>
  <c r="C571" i="25"/>
  <c r="C572" i="25"/>
  <c r="C573" i="25"/>
  <c r="C574" i="25"/>
  <c r="C575" i="25"/>
  <c r="C576" i="25"/>
  <c r="C577" i="25"/>
  <c r="C578" i="25"/>
  <c r="C579" i="25"/>
  <c r="C580" i="25"/>
  <c r="C581" i="25"/>
  <c r="C582" i="25"/>
  <c r="C583" i="25"/>
  <c r="C584" i="25"/>
  <c r="C585" i="25"/>
  <c r="C586" i="25"/>
  <c r="C587" i="25"/>
  <c r="C588" i="25"/>
  <c r="C589" i="25"/>
  <c r="C590" i="25"/>
  <c r="C591" i="25"/>
  <c r="C592" i="25"/>
  <c r="C593" i="25"/>
  <c r="C594" i="25"/>
  <c r="C595" i="25"/>
  <c r="C596" i="25"/>
  <c r="C597" i="25"/>
  <c r="C598" i="25"/>
  <c r="C599" i="25"/>
  <c r="C600" i="25"/>
  <c r="C601" i="25"/>
  <c r="C602" i="25"/>
  <c r="C603" i="25"/>
  <c r="C604" i="25"/>
  <c r="C605" i="25"/>
  <c r="C606" i="25"/>
  <c r="C607" i="25"/>
  <c r="C608" i="25"/>
  <c r="C609" i="25"/>
  <c r="C610" i="25"/>
  <c r="C611" i="25"/>
  <c r="C612" i="25"/>
  <c r="C613" i="25"/>
  <c r="C614" i="25"/>
  <c r="C615" i="25"/>
  <c r="C616" i="25"/>
  <c r="C617" i="25"/>
  <c r="C618" i="25"/>
  <c r="C619" i="25"/>
  <c r="C620" i="25"/>
  <c r="C621" i="25"/>
  <c r="C622" i="25"/>
  <c r="C623" i="25"/>
  <c r="C624" i="25"/>
  <c r="C625" i="25"/>
  <c r="C626" i="25"/>
  <c r="C627" i="25"/>
  <c r="C628" i="25"/>
  <c r="C629" i="25"/>
  <c r="C630" i="25"/>
  <c r="C631" i="25"/>
  <c r="C632" i="25"/>
  <c r="C633" i="25"/>
  <c r="C634" i="25"/>
  <c r="C635" i="25"/>
  <c r="C636" i="25"/>
  <c r="C637" i="25"/>
  <c r="C638" i="25"/>
  <c r="C639" i="25"/>
  <c r="C640" i="25"/>
  <c r="C641" i="25"/>
  <c r="C642" i="25"/>
  <c r="C643" i="25"/>
  <c r="C644" i="25"/>
  <c r="C645" i="25"/>
  <c r="C646" i="25"/>
  <c r="C647" i="25"/>
  <c r="C648" i="25"/>
  <c r="C649" i="25"/>
  <c r="C650" i="25"/>
  <c r="C651" i="25"/>
  <c r="C652" i="25"/>
  <c r="C653" i="25"/>
  <c r="C654" i="25"/>
  <c r="C655" i="25"/>
  <c r="C656" i="25"/>
  <c r="C657" i="25"/>
  <c r="C658" i="25"/>
  <c r="C659" i="25"/>
  <c r="C660" i="25"/>
  <c r="C661" i="25"/>
  <c r="C662" i="25"/>
  <c r="C663" i="25"/>
  <c r="C664" i="25"/>
  <c r="C665" i="25"/>
  <c r="C666" i="25"/>
  <c r="C667" i="25"/>
  <c r="C668" i="25"/>
  <c r="C669" i="25"/>
  <c r="C670" i="25"/>
  <c r="C671" i="25"/>
  <c r="C672" i="25"/>
  <c r="C673" i="25"/>
  <c r="C674" i="25"/>
  <c r="C675" i="25"/>
  <c r="C676" i="25"/>
  <c r="C677" i="25"/>
  <c r="C678" i="25"/>
  <c r="C679" i="25"/>
  <c r="C680" i="25"/>
  <c r="C681" i="25"/>
  <c r="C682" i="25"/>
  <c r="C683" i="25"/>
  <c r="C684" i="25"/>
  <c r="C685" i="25"/>
  <c r="C686" i="25"/>
  <c r="C687" i="25"/>
  <c r="C688" i="25"/>
  <c r="C689" i="25"/>
  <c r="C690" i="25"/>
  <c r="C691" i="25"/>
  <c r="C692" i="25"/>
  <c r="C693" i="25"/>
  <c r="C694" i="25"/>
  <c r="C695" i="25"/>
  <c r="C696" i="25"/>
  <c r="C697" i="25"/>
  <c r="C698" i="25"/>
  <c r="C699" i="25"/>
  <c r="C700" i="25"/>
  <c r="C701" i="25"/>
  <c r="C702" i="25"/>
  <c r="C703" i="25"/>
  <c r="C704" i="25"/>
  <c r="C705" i="25"/>
  <c r="C706" i="25"/>
  <c r="C707" i="25"/>
  <c r="C708" i="25"/>
  <c r="C709" i="25"/>
  <c r="C710" i="25"/>
  <c r="C711" i="25"/>
  <c r="C712" i="25"/>
  <c r="C713" i="25"/>
  <c r="C714" i="25"/>
  <c r="C715" i="25"/>
  <c r="C716" i="25"/>
  <c r="C717" i="25"/>
  <c r="C718" i="25"/>
  <c r="C719" i="25"/>
  <c r="C720" i="25"/>
  <c r="C721" i="25"/>
  <c r="C722" i="25"/>
  <c r="C723" i="25"/>
  <c r="C724" i="25"/>
  <c r="C725" i="25"/>
  <c r="C726" i="25"/>
  <c r="C727" i="25"/>
  <c r="C728" i="25"/>
  <c r="C729" i="25"/>
  <c r="C730" i="25"/>
  <c r="C731" i="25"/>
  <c r="C732" i="25"/>
  <c r="C733" i="25"/>
  <c r="C734" i="25"/>
  <c r="C735" i="25"/>
  <c r="C736" i="25"/>
  <c r="C737" i="25"/>
  <c r="C738" i="25"/>
  <c r="C739" i="25"/>
  <c r="C740" i="25"/>
  <c r="C741" i="25"/>
  <c r="C742" i="25"/>
  <c r="C743" i="25"/>
  <c r="C744" i="25"/>
  <c r="C745" i="25"/>
  <c r="C746" i="25"/>
  <c r="C747" i="25"/>
  <c r="C748" i="25"/>
  <c r="C749" i="25"/>
  <c r="C750" i="25"/>
  <c r="C751" i="25"/>
  <c r="C752" i="25"/>
  <c r="C753" i="25"/>
  <c r="C754" i="25"/>
  <c r="C755" i="25"/>
  <c r="C756" i="25"/>
  <c r="C757" i="25"/>
  <c r="C758" i="25"/>
  <c r="C759" i="25"/>
  <c r="C760" i="25"/>
  <c r="C761" i="25"/>
  <c r="C762" i="25"/>
  <c r="C763" i="25"/>
  <c r="C764" i="25"/>
  <c r="C765" i="25"/>
  <c r="C766" i="25"/>
  <c r="C767" i="25"/>
  <c r="C768" i="25"/>
  <c r="C769" i="25"/>
  <c r="C770" i="25"/>
  <c r="C771" i="25"/>
  <c r="C772" i="25"/>
  <c r="C773" i="25"/>
  <c r="C774" i="25"/>
  <c r="C775" i="25"/>
  <c r="C776" i="25"/>
  <c r="C777" i="25"/>
  <c r="C778" i="25"/>
  <c r="C779" i="25"/>
  <c r="C780" i="25"/>
  <c r="C781" i="25"/>
  <c r="C782" i="25"/>
  <c r="C783" i="25"/>
  <c r="C784" i="25"/>
  <c r="C785" i="25"/>
  <c r="C786" i="25"/>
  <c r="C787" i="25"/>
  <c r="C788" i="25"/>
  <c r="C789" i="25"/>
  <c r="C790" i="25"/>
  <c r="C791" i="25"/>
  <c r="C792" i="25"/>
  <c r="C793" i="25"/>
  <c r="C794" i="25"/>
  <c r="C795" i="25"/>
  <c r="C796" i="25"/>
  <c r="C797" i="25"/>
  <c r="C798" i="25"/>
  <c r="C799" i="25"/>
  <c r="C800" i="25"/>
  <c r="C801" i="25"/>
  <c r="C802" i="25"/>
  <c r="C803" i="25"/>
  <c r="C804" i="25"/>
  <c r="C805" i="25"/>
  <c r="C806" i="25"/>
  <c r="C807" i="25"/>
  <c r="C808" i="25"/>
  <c r="C809" i="25"/>
  <c r="C810" i="25"/>
  <c r="C811" i="25"/>
  <c r="C812" i="25"/>
  <c r="C813" i="25"/>
  <c r="C814" i="25"/>
  <c r="C815" i="25"/>
  <c r="C816" i="25"/>
  <c r="C817" i="25"/>
  <c r="C818" i="25"/>
  <c r="C819" i="25"/>
  <c r="C820" i="25"/>
  <c r="C821" i="25"/>
  <c r="C822" i="25"/>
  <c r="C823" i="25"/>
  <c r="C824" i="25"/>
  <c r="C825" i="25"/>
  <c r="C826" i="25"/>
  <c r="C827" i="25"/>
  <c r="C828" i="25"/>
  <c r="C829" i="25"/>
  <c r="C830" i="25"/>
  <c r="C831" i="25"/>
  <c r="C832" i="25"/>
  <c r="C833" i="25"/>
  <c r="C834" i="25"/>
  <c r="C835" i="25"/>
  <c r="C836" i="25"/>
  <c r="C837" i="25"/>
  <c r="C838" i="25"/>
  <c r="C839" i="25"/>
  <c r="C840" i="25"/>
  <c r="C841" i="25"/>
  <c r="C842" i="25"/>
  <c r="C843" i="25"/>
  <c r="C844" i="25"/>
  <c r="C845" i="25"/>
  <c r="C846" i="25"/>
  <c r="C847" i="25"/>
  <c r="C848" i="25"/>
  <c r="C849" i="25"/>
  <c r="C850" i="25"/>
  <c r="C851" i="25"/>
  <c r="C852" i="25"/>
  <c r="C853" i="25"/>
  <c r="C854" i="25"/>
  <c r="C855" i="25"/>
  <c r="C856" i="25"/>
  <c r="C857" i="25"/>
  <c r="C858" i="25"/>
  <c r="C859" i="25"/>
  <c r="C860" i="25"/>
  <c r="C861" i="25"/>
  <c r="C862" i="25"/>
  <c r="C863" i="25"/>
  <c r="C864" i="25"/>
  <c r="C865" i="25"/>
  <c r="C866" i="25"/>
  <c r="C867" i="25"/>
  <c r="C868" i="25"/>
  <c r="C869" i="25"/>
  <c r="C870" i="25"/>
  <c r="C871" i="25"/>
  <c r="C872" i="25"/>
  <c r="C873" i="25"/>
  <c r="C874" i="25"/>
  <c r="C875" i="25"/>
  <c r="C876" i="25"/>
  <c r="C877" i="25"/>
  <c r="C878" i="25"/>
  <c r="C879" i="25"/>
  <c r="C880" i="25"/>
  <c r="C881" i="25"/>
  <c r="C882" i="25"/>
  <c r="C883" i="25"/>
  <c r="C884" i="25"/>
  <c r="C885" i="25"/>
  <c r="C886" i="25"/>
  <c r="C887" i="25"/>
  <c r="C888" i="25"/>
  <c r="C889" i="25"/>
  <c r="C890" i="25"/>
  <c r="C891" i="25"/>
  <c r="C892" i="25"/>
  <c r="C893" i="25"/>
  <c r="C894" i="25"/>
  <c r="C895" i="25"/>
  <c r="C896" i="25"/>
  <c r="C897" i="25"/>
  <c r="C898" i="25"/>
  <c r="C899" i="25"/>
  <c r="C900" i="25"/>
  <c r="C901" i="25"/>
  <c r="C902" i="25"/>
  <c r="C903" i="25"/>
  <c r="C904" i="25"/>
  <c r="C905" i="25"/>
  <c r="C906" i="25"/>
  <c r="C907" i="25"/>
  <c r="C908" i="25"/>
  <c r="C909" i="25"/>
  <c r="C910" i="25"/>
  <c r="C911" i="25"/>
  <c r="C912" i="25"/>
  <c r="C913" i="25"/>
  <c r="C914" i="25"/>
  <c r="C915" i="25"/>
  <c r="C916" i="25"/>
  <c r="C917" i="25"/>
  <c r="C918" i="25"/>
  <c r="C919" i="25"/>
  <c r="C920" i="25"/>
  <c r="C921" i="25"/>
  <c r="C922" i="25"/>
  <c r="C923" i="25"/>
  <c r="C924" i="25"/>
  <c r="C925" i="25"/>
  <c r="C926" i="25"/>
  <c r="C927" i="25"/>
  <c r="C928" i="25"/>
  <c r="C929" i="25"/>
  <c r="C930" i="25"/>
  <c r="C931" i="25"/>
  <c r="C932" i="25"/>
  <c r="C933" i="25"/>
  <c r="C934" i="25"/>
  <c r="C935" i="25"/>
  <c r="C936" i="25"/>
  <c r="C937" i="25"/>
  <c r="C938" i="25"/>
  <c r="C939" i="25"/>
  <c r="C940" i="25"/>
  <c r="C941" i="25"/>
  <c r="C942" i="25"/>
  <c r="C943" i="25"/>
  <c r="C944" i="25"/>
  <c r="C945" i="25"/>
  <c r="C946" i="25"/>
  <c r="C947" i="25"/>
  <c r="C948" i="25"/>
  <c r="C949" i="25"/>
  <c r="C950" i="25"/>
  <c r="C951" i="25"/>
  <c r="C952" i="25"/>
  <c r="C953" i="25"/>
  <c r="C954" i="25"/>
  <c r="C955" i="25"/>
  <c r="C956" i="25"/>
  <c r="C957" i="25"/>
  <c r="C958" i="25"/>
  <c r="C959" i="25"/>
  <c r="C960" i="25"/>
  <c r="C961" i="25"/>
  <c r="C962" i="25"/>
  <c r="C963" i="25"/>
  <c r="C964" i="25"/>
  <c r="C965" i="25"/>
  <c r="C966" i="25"/>
  <c r="C967" i="25"/>
  <c r="C968" i="25"/>
  <c r="C969" i="25"/>
  <c r="C970" i="25"/>
  <c r="C971" i="25"/>
  <c r="C972" i="25"/>
  <c r="C973" i="25"/>
  <c r="C974" i="25"/>
  <c r="C975" i="25"/>
  <c r="C976" i="25"/>
  <c r="C977" i="25"/>
  <c r="C978" i="25"/>
  <c r="C979" i="25"/>
  <c r="C980" i="25"/>
  <c r="C981" i="25"/>
  <c r="C982" i="25"/>
  <c r="C983" i="25"/>
  <c r="C984" i="25"/>
  <c r="C985" i="25"/>
  <c r="C986" i="25"/>
  <c r="C987" i="25"/>
  <c r="C988" i="25"/>
  <c r="C989" i="25"/>
  <c r="C990" i="25"/>
  <c r="C991" i="25"/>
  <c r="C992" i="25"/>
  <c r="C993" i="25"/>
  <c r="C994" i="25"/>
  <c r="C995" i="25"/>
  <c r="C996" i="25"/>
  <c r="C997" i="25"/>
  <c r="C998" i="25"/>
  <c r="C999" i="25"/>
  <c r="C1000" i="25"/>
  <c r="C1001" i="25"/>
  <c r="C1002" i="25"/>
  <c r="C1003" i="25"/>
  <c r="C1004" i="25"/>
  <c r="C1005" i="25"/>
  <c r="C1006" i="25"/>
  <c r="C1007" i="25"/>
  <c r="C1008" i="25"/>
  <c r="C1009" i="25"/>
  <c r="C1010" i="25"/>
  <c r="C1011" i="25"/>
  <c r="C1012" i="25"/>
  <c r="C1013" i="25"/>
  <c r="C1014" i="25"/>
  <c r="C1015" i="25"/>
  <c r="C1016" i="25"/>
  <c r="C1017" i="25"/>
  <c r="C1018" i="25"/>
  <c r="C1019" i="25"/>
  <c r="C1020" i="25"/>
  <c r="C1021" i="25"/>
  <c r="C1022" i="25"/>
  <c r="C1023" i="25"/>
  <c r="C1024" i="25"/>
  <c r="C1025" i="25"/>
  <c r="C1026" i="25"/>
  <c r="C1027" i="25"/>
  <c r="C1028" i="25"/>
  <c r="C1029" i="25"/>
  <c r="C1030" i="25"/>
  <c r="C1031" i="25"/>
  <c r="C1032" i="25"/>
  <c r="C1033" i="25"/>
  <c r="C1034" i="25"/>
  <c r="C1035" i="25"/>
  <c r="C1036" i="25"/>
  <c r="C1037" i="25"/>
  <c r="C1038" i="25"/>
  <c r="C1039" i="25"/>
  <c r="C1040" i="25"/>
  <c r="C1041" i="25"/>
  <c r="C1042" i="25"/>
  <c r="C1043" i="25"/>
  <c r="C1044" i="25"/>
  <c r="C1045" i="25"/>
  <c r="C1046" i="25"/>
  <c r="C1047" i="25"/>
  <c r="C1048" i="25"/>
  <c r="C1049" i="25"/>
  <c r="C1050" i="25"/>
  <c r="C1051" i="25"/>
  <c r="C1052" i="25"/>
  <c r="C1053" i="25"/>
  <c r="C1054" i="25"/>
  <c r="C1055" i="25"/>
  <c r="C1056" i="25"/>
  <c r="C1057" i="25"/>
  <c r="C1058" i="25"/>
  <c r="C1059" i="25"/>
  <c r="C1060" i="25"/>
  <c r="C1061" i="25"/>
  <c r="C1062" i="25"/>
  <c r="C1063" i="25"/>
  <c r="C1064" i="25"/>
  <c r="C1065" i="25"/>
  <c r="C1066" i="25"/>
  <c r="C1067" i="25"/>
  <c r="C1068" i="25"/>
  <c r="C1069" i="25"/>
  <c r="C1070" i="25"/>
  <c r="C1071" i="25"/>
  <c r="C1072" i="25"/>
  <c r="C1073" i="25"/>
  <c r="C1074" i="25"/>
  <c r="C1075" i="25"/>
  <c r="C1076" i="25"/>
  <c r="C1077" i="25"/>
  <c r="C1078" i="25"/>
  <c r="C1079" i="25"/>
  <c r="C1080" i="25"/>
  <c r="C1081" i="25"/>
  <c r="C1082" i="25"/>
  <c r="C1083" i="25"/>
  <c r="C1084" i="25"/>
  <c r="C1085" i="25"/>
  <c r="C1086" i="25"/>
  <c r="C1087" i="25"/>
  <c r="C1088" i="25"/>
  <c r="C1089" i="25"/>
  <c r="C1090" i="25"/>
  <c r="C1091" i="25"/>
  <c r="C1092" i="25"/>
  <c r="C1093" i="25"/>
  <c r="C1094" i="25"/>
  <c r="C1095" i="25"/>
  <c r="C1096" i="25"/>
  <c r="C1097" i="25"/>
  <c r="C1098" i="25"/>
  <c r="C1099" i="25"/>
  <c r="C1100" i="25"/>
  <c r="C1101" i="25"/>
  <c r="C1102" i="25"/>
  <c r="C1103" i="25"/>
  <c r="C1104" i="25"/>
  <c r="C1105" i="25"/>
  <c r="C1106" i="25"/>
  <c r="C1107" i="25"/>
  <c r="C1108" i="25"/>
  <c r="C1109" i="25"/>
  <c r="C1110" i="25"/>
  <c r="C1111" i="25"/>
  <c r="C1112" i="25"/>
  <c r="C1113" i="25"/>
  <c r="C1114" i="25"/>
  <c r="C1115" i="25"/>
  <c r="C1116" i="25"/>
  <c r="C1117" i="25"/>
  <c r="C1118" i="25"/>
  <c r="C1119" i="25"/>
  <c r="C1120" i="25"/>
  <c r="C1121" i="25"/>
  <c r="C1122" i="25"/>
  <c r="C1123" i="25"/>
  <c r="C1124" i="25"/>
  <c r="C1125" i="25"/>
  <c r="C1126" i="25"/>
  <c r="C1127" i="25"/>
  <c r="C1128" i="25"/>
  <c r="C1129" i="25"/>
  <c r="C1130" i="25"/>
  <c r="C1131" i="25"/>
  <c r="C1132" i="25"/>
  <c r="C1133" i="25"/>
  <c r="C1134" i="25"/>
  <c r="C1135" i="25"/>
  <c r="C1136" i="25"/>
  <c r="C1137" i="25"/>
  <c r="C1138" i="25"/>
  <c r="C1139" i="25"/>
  <c r="C1140" i="25"/>
  <c r="C1141" i="25"/>
  <c r="C1142" i="25"/>
  <c r="C1143" i="25"/>
  <c r="C1144" i="25"/>
  <c r="C1145" i="25"/>
  <c r="C1146" i="25"/>
  <c r="C1147" i="25"/>
  <c r="C1148" i="25"/>
  <c r="C1149" i="25"/>
  <c r="C1150" i="25"/>
  <c r="C1151" i="25"/>
  <c r="C1152" i="25"/>
  <c r="C1153" i="25"/>
  <c r="C1154" i="25"/>
  <c r="C1155" i="25"/>
  <c r="C1156" i="25"/>
  <c r="C1157" i="25"/>
  <c r="C1158" i="25"/>
  <c r="C1159" i="25"/>
  <c r="C1160" i="25"/>
  <c r="C1161" i="25"/>
  <c r="C1162" i="25"/>
  <c r="C1163" i="25"/>
  <c r="C1164" i="25"/>
  <c r="C1165" i="25"/>
  <c r="C1166" i="25"/>
  <c r="C1167" i="25"/>
  <c r="C1168" i="25"/>
  <c r="C1169" i="25"/>
  <c r="C1170" i="25"/>
  <c r="C1171" i="25"/>
  <c r="C1172" i="25"/>
  <c r="C1173" i="25"/>
  <c r="C1174" i="25"/>
  <c r="C1175" i="25"/>
  <c r="C1176" i="25"/>
  <c r="C1177" i="25"/>
  <c r="C1178" i="25"/>
  <c r="C1179" i="25"/>
  <c r="C1180" i="25"/>
  <c r="C1181" i="25"/>
  <c r="C1182" i="25"/>
  <c r="C1183" i="25"/>
  <c r="C1184" i="25"/>
  <c r="C1185" i="25"/>
  <c r="C1186" i="25"/>
  <c r="C1187" i="25"/>
  <c r="C1188" i="25"/>
  <c r="C1189" i="25"/>
  <c r="C1190" i="25"/>
  <c r="C1191" i="25"/>
  <c r="C1192" i="25"/>
  <c r="C1193" i="25"/>
  <c r="C1194" i="25"/>
  <c r="C1195" i="25"/>
  <c r="C1196" i="25"/>
  <c r="C1197" i="25"/>
  <c r="C1198" i="25"/>
  <c r="C1199" i="25"/>
  <c r="C1200" i="25"/>
  <c r="C1201" i="25"/>
  <c r="C1202" i="25"/>
  <c r="C1203" i="25"/>
  <c r="C1204" i="25"/>
  <c r="C1205" i="25"/>
  <c r="C1206" i="25"/>
  <c r="C1207" i="25"/>
  <c r="C1208" i="25"/>
  <c r="C1209" i="25"/>
  <c r="C1210" i="25"/>
  <c r="C1211" i="25"/>
  <c r="C1212" i="25"/>
  <c r="C1213" i="25"/>
  <c r="C1214" i="25"/>
  <c r="C1215" i="25"/>
  <c r="C1216" i="25"/>
  <c r="C1217" i="25"/>
  <c r="C1218" i="25"/>
  <c r="C1219" i="25"/>
  <c r="C1220" i="25"/>
  <c r="C1221" i="25"/>
  <c r="C1222" i="25"/>
  <c r="C1223" i="25"/>
  <c r="C1224" i="25"/>
  <c r="C1225" i="25"/>
  <c r="C1226" i="25"/>
  <c r="C1227" i="25"/>
  <c r="C1228" i="25"/>
  <c r="C1229" i="25"/>
  <c r="C1230" i="25"/>
  <c r="C1231" i="25"/>
  <c r="C1232" i="25"/>
  <c r="C1233" i="25"/>
  <c r="C1234" i="25"/>
  <c r="C1235" i="25"/>
  <c r="C1236" i="25"/>
  <c r="C1237" i="25"/>
  <c r="C1238" i="25"/>
  <c r="C1239" i="25"/>
  <c r="C1240" i="25"/>
  <c r="C1241" i="25"/>
  <c r="C1242" i="25"/>
  <c r="C1243" i="25"/>
  <c r="C1244" i="25"/>
  <c r="C1245" i="25"/>
  <c r="C1246" i="25"/>
  <c r="C1247" i="25"/>
  <c r="C1248" i="25"/>
  <c r="C1249" i="25"/>
  <c r="C1250" i="25"/>
  <c r="C1251" i="25"/>
  <c r="C1252" i="25"/>
  <c r="C1253" i="25"/>
  <c r="C1254" i="25"/>
  <c r="C1255" i="25"/>
  <c r="C1256" i="25"/>
  <c r="C1257" i="25"/>
  <c r="C1258" i="25"/>
  <c r="C1259" i="25"/>
  <c r="C1260" i="25"/>
  <c r="C1261" i="25"/>
  <c r="C1262" i="25"/>
  <c r="C1263" i="25"/>
  <c r="C1264" i="25"/>
  <c r="C1265" i="25"/>
  <c r="C1266" i="25"/>
  <c r="C1267" i="25"/>
  <c r="C1268" i="25"/>
  <c r="C1269" i="25"/>
  <c r="C1270" i="25"/>
  <c r="C1271" i="25"/>
  <c r="C1272" i="25"/>
  <c r="C1273" i="25"/>
  <c r="C1274" i="25"/>
  <c r="C1275" i="25"/>
  <c r="C1276" i="25"/>
  <c r="C1277" i="25"/>
  <c r="C1278" i="25"/>
  <c r="C1279" i="25"/>
  <c r="C1280" i="25"/>
  <c r="C1281" i="25"/>
  <c r="C1282" i="25"/>
  <c r="C1283" i="25"/>
  <c r="C1284" i="25"/>
  <c r="C1285" i="25"/>
  <c r="C1286" i="25"/>
  <c r="C1287" i="25"/>
  <c r="C1288" i="25"/>
  <c r="C1289" i="25"/>
  <c r="C1290" i="25"/>
  <c r="C1291" i="25"/>
  <c r="C1292" i="25"/>
  <c r="C1293" i="25"/>
  <c r="C1294" i="25"/>
  <c r="C1295" i="25"/>
  <c r="C1296" i="25"/>
  <c r="C1297" i="25"/>
  <c r="C1298" i="25"/>
  <c r="C1299" i="25"/>
  <c r="C1300" i="25"/>
  <c r="C1301" i="25"/>
  <c r="C1302" i="25"/>
  <c r="C1303" i="25"/>
  <c r="C1304" i="25"/>
  <c r="C1305" i="25"/>
  <c r="C1306" i="25"/>
  <c r="C1307" i="25"/>
  <c r="C1308" i="25"/>
  <c r="C1309" i="25"/>
  <c r="C1310" i="25"/>
  <c r="C1311" i="25"/>
  <c r="C1312" i="25"/>
  <c r="C1313" i="25"/>
  <c r="C1314" i="25"/>
  <c r="C1315" i="25"/>
  <c r="C1316" i="25"/>
  <c r="C1317" i="25"/>
  <c r="C1318" i="25"/>
  <c r="C1319" i="25"/>
  <c r="C1320" i="25"/>
  <c r="C1321" i="25"/>
  <c r="C1322" i="25"/>
  <c r="C1323" i="25"/>
  <c r="C1324" i="25"/>
  <c r="C1325" i="25"/>
  <c r="C1326" i="25"/>
  <c r="C1327" i="25"/>
  <c r="C1328" i="25"/>
  <c r="C1329" i="25"/>
  <c r="C1330" i="25"/>
  <c r="C1331" i="25"/>
  <c r="C1332" i="25"/>
  <c r="C1333" i="25"/>
  <c r="C1334" i="25"/>
  <c r="C1335" i="25"/>
  <c r="C1336" i="25"/>
  <c r="C1337" i="25"/>
  <c r="C1338" i="25"/>
  <c r="C1339" i="25"/>
  <c r="C1340" i="25"/>
  <c r="C1341" i="25"/>
  <c r="C1342" i="25"/>
  <c r="C1343" i="25"/>
  <c r="C1344" i="25"/>
  <c r="C1345" i="25"/>
  <c r="C1346" i="25"/>
  <c r="C1347" i="25"/>
  <c r="C1348" i="25"/>
  <c r="C1349" i="25"/>
  <c r="C1350" i="25"/>
  <c r="C1351" i="25"/>
  <c r="C1352" i="25"/>
  <c r="C1353" i="25"/>
  <c r="C1354" i="25"/>
  <c r="C1355" i="25"/>
  <c r="C1356" i="25"/>
  <c r="C1357" i="25"/>
  <c r="C1358" i="25"/>
  <c r="C1359" i="25"/>
  <c r="C1360" i="25"/>
  <c r="C1361" i="25"/>
  <c r="C1362" i="25"/>
  <c r="C1363" i="25"/>
  <c r="C1364" i="25"/>
  <c r="C1365" i="25"/>
  <c r="C1366" i="25"/>
  <c r="C1367" i="25"/>
  <c r="C1368" i="25"/>
  <c r="C1369" i="25"/>
  <c r="C1370" i="25"/>
  <c r="C1371" i="25"/>
  <c r="C1372" i="25"/>
  <c r="C1373" i="25"/>
  <c r="C1374" i="25"/>
  <c r="C1375" i="25"/>
  <c r="C1376" i="25"/>
  <c r="C1377" i="25"/>
  <c r="C1378" i="25"/>
  <c r="C1379" i="25"/>
  <c r="C1380" i="25"/>
  <c r="C1381" i="25"/>
  <c r="C1382" i="25"/>
  <c r="C1383" i="25"/>
  <c r="C1384" i="25"/>
  <c r="C1385" i="25"/>
  <c r="C1386" i="25"/>
  <c r="C1387" i="25"/>
  <c r="C1388" i="25"/>
  <c r="C1389" i="25"/>
  <c r="C1390" i="25"/>
  <c r="C1391" i="25"/>
  <c r="C1392" i="25"/>
  <c r="C1393" i="25"/>
  <c r="C1394" i="25"/>
  <c r="C1395" i="25"/>
  <c r="C1396" i="25"/>
  <c r="C1397" i="25"/>
  <c r="C1398" i="25"/>
  <c r="C1399" i="25"/>
  <c r="C1400" i="25"/>
  <c r="C1401" i="25"/>
  <c r="C1402" i="25"/>
  <c r="C1403" i="25"/>
  <c r="C1404" i="25"/>
  <c r="C1405" i="25"/>
  <c r="C1406" i="25"/>
  <c r="C1407" i="25"/>
  <c r="C1408" i="25"/>
  <c r="C1409" i="25"/>
  <c r="C1410" i="25"/>
  <c r="C1411" i="25"/>
  <c r="C1412" i="25"/>
  <c r="C1413" i="25"/>
  <c r="C1414" i="25"/>
  <c r="C1415" i="25"/>
  <c r="C1416" i="25"/>
  <c r="C1417" i="25"/>
  <c r="C1418" i="25"/>
  <c r="C1419" i="25"/>
  <c r="C1420" i="25"/>
  <c r="C1421" i="25"/>
  <c r="C1422" i="25"/>
  <c r="C1423" i="25"/>
  <c r="C1424" i="25"/>
  <c r="C1425" i="25"/>
  <c r="C1426" i="25"/>
  <c r="C1427" i="25"/>
  <c r="C1428" i="25"/>
  <c r="C1429" i="25"/>
  <c r="C1430" i="25"/>
  <c r="C1431" i="25"/>
  <c r="C1432" i="25"/>
  <c r="C1433" i="25"/>
  <c r="C1434" i="25"/>
  <c r="C1435" i="25"/>
  <c r="C1436" i="25"/>
  <c r="C1437" i="25"/>
  <c r="C1438" i="25"/>
  <c r="C1439" i="25"/>
  <c r="C1440" i="25"/>
  <c r="C1441" i="25"/>
  <c r="C1442" i="25"/>
  <c r="C1443" i="25"/>
  <c r="C1444" i="25"/>
  <c r="C1445" i="25"/>
  <c r="C1446" i="25"/>
  <c r="C1447" i="25"/>
  <c r="C1448" i="25"/>
  <c r="C1449" i="25"/>
  <c r="C1450" i="25"/>
  <c r="C1451" i="25"/>
  <c r="C1452" i="25"/>
  <c r="C1453" i="25"/>
  <c r="C1454" i="25"/>
  <c r="C1455" i="25"/>
  <c r="C1456" i="25"/>
  <c r="C1457" i="25"/>
  <c r="C1458" i="25"/>
  <c r="C1459" i="25"/>
  <c r="C1460" i="25"/>
  <c r="C1461" i="25"/>
  <c r="C1462" i="25"/>
  <c r="C1463" i="25"/>
  <c r="C1464" i="25"/>
  <c r="C1465" i="25"/>
  <c r="C1466" i="25"/>
  <c r="C1467" i="25"/>
  <c r="C1468" i="25"/>
  <c r="C1469" i="25"/>
  <c r="C1470" i="25"/>
  <c r="C1471" i="25"/>
  <c r="C1472" i="25"/>
  <c r="C1473" i="25"/>
  <c r="C1474" i="25"/>
  <c r="C1475" i="25"/>
  <c r="C1476" i="25"/>
  <c r="C1477" i="25"/>
  <c r="C1478" i="25"/>
  <c r="C1479" i="25"/>
  <c r="C1480" i="25"/>
  <c r="C1481" i="25"/>
  <c r="C1482" i="25"/>
  <c r="C1483" i="25"/>
  <c r="C1484" i="25"/>
  <c r="C1485" i="25"/>
  <c r="C1486" i="25"/>
  <c r="C1487" i="25"/>
  <c r="C1488" i="25"/>
  <c r="C1489" i="25"/>
  <c r="C1490" i="25"/>
  <c r="C1491" i="25"/>
  <c r="C1492" i="25"/>
  <c r="C1493" i="25"/>
  <c r="C1494" i="25"/>
  <c r="C1495" i="25"/>
  <c r="C1496" i="25"/>
  <c r="C1497" i="25"/>
  <c r="C1498" i="25"/>
  <c r="C1499" i="25"/>
  <c r="C1500" i="25"/>
  <c r="C1501" i="25"/>
  <c r="C1502" i="25"/>
  <c r="C1503" i="25"/>
  <c r="C1504" i="25"/>
  <c r="C1505" i="25"/>
  <c r="C1506" i="25"/>
  <c r="C1507" i="25"/>
  <c r="C1508" i="25"/>
  <c r="C1509" i="25"/>
  <c r="C1510" i="25"/>
  <c r="C1511" i="25"/>
  <c r="C1512" i="25"/>
  <c r="C1513" i="25"/>
  <c r="C1514" i="25"/>
  <c r="C1515" i="25"/>
  <c r="C1516" i="25"/>
  <c r="C1517" i="25"/>
  <c r="C1518" i="25"/>
  <c r="C1519" i="25"/>
  <c r="C1520" i="25"/>
  <c r="C1521" i="25"/>
  <c r="C1522" i="25"/>
  <c r="C1523" i="25"/>
  <c r="C1524" i="25"/>
  <c r="C1525" i="25"/>
  <c r="C1526" i="25"/>
  <c r="C1527" i="25"/>
  <c r="C1528" i="25"/>
  <c r="C1529" i="25"/>
  <c r="C1530" i="25"/>
  <c r="C1531" i="25"/>
  <c r="C1532" i="25"/>
  <c r="C1533" i="25"/>
  <c r="C1534" i="25"/>
  <c r="C1535" i="25"/>
  <c r="C1536" i="25"/>
  <c r="C1537" i="25"/>
  <c r="C1538" i="25"/>
  <c r="C1539" i="25"/>
  <c r="C1540" i="25"/>
  <c r="C1541" i="25"/>
  <c r="C1542" i="25"/>
  <c r="C1543" i="25"/>
  <c r="C1544" i="25"/>
  <c r="C1545" i="25"/>
  <c r="C1546" i="25"/>
  <c r="C1547" i="25"/>
  <c r="C1548" i="25"/>
  <c r="C1549" i="25"/>
  <c r="C1550" i="25"/>
  <c r="C1551" i="25"/>
  <c r="C1552" i="25"/>
  <c r="C1553" i="25"/>
  <c r="C1554" i="25"/>
  <c r="C1555" i="25"/>
  <c r="C1556" i="25"/>
  <c r="C1557" i="25"/>
  <c r="C1558" i="25"/>
  <c r="C1559" i="25"/>
  <c r="C1560" i="25"/>
  <c r="C1561" i="25"/>
  <c r="C1562" i="25"/>
  <c r="C1563" i="25"/>
  <c r="C1564" i="25"/>
  <c r="C1565" i="25"/>
  <c r="C1566" i="25"/>
  <c r="C1567" i="25"/>
  <c r="C1568" i="25"/>
  <c r="C1569" i="25"/>
  <c r="C1570" i="25"/>
  <c r="C1571" i="25"/>
  <c r="C1572" i="25"/>
  <c r="C1573" i="25"/>
  <c r="C1574" i="25"/>
  <c r="C1575" i="25"/>
  <c r="C1576" i="25"/>
  <c r="C1577" i="25"/>
  <c r="C1578" i="25"/>
  <c r="C1579" i="25"/>
  <c r="C1580" i="25"/>
  <c r="C1581" i="25"/>
  <c r="C1582" i="25"/>
  <c r="C1583" i="25"/>
  <c r="C1584" i="25"/>
  <c r="C1585" i="25"/>
  <c r="C1586" i="25"/>
  <c r="C1587" i="25"/>
  <c r="C1588" i="25"/>
  <c r="C1589" i="25"/>
  <c r="C1590" i="25"/>
  <c r="C1591" i="25"/>
  <c r="C1592" i="25"/>
  <c r="C1593" i="25"/>
  <c r="C1594" i="25"/>
  <c r="C1595" i="25"/>
  <c r="C1596" i="25"/>
  <c r="C1597" i="25"/>
  <c r="C1598" i="25"/>
  <c r="C1599" i="25"/>
  <c r="C1600" i="25"/>
  <c r="C1601" i="25"/>
  <c r="C1602" i="25"/>
  <c r="C1603" i="25"/>
  <c r="C1604" i="25"/>
  <c r="C1605" i="25"/>
  <c r="C1606" i="25"/>
  <c r="C1607" i="25"/>
  <c r="C1608" i="25"/>
  <c r="C1609" i="25"/>
  <c r="C1610" i="25"/>
  <c r="C1611" i="25"/>
  <c r="C1612" i="25"/>
  <c r="C1613" i="25"/>
  <c r="C1614" i="25"/>
  <c r="C1615" i="25"/>
  <c r="C1616" i="25"/>
  <c r="C1617" i="25"/>
  <c r="C1618" i="25"/>
  <c r="C1619" i="25"/>
  <c r="C1620" i="25"/>
  <c r="C1621" i="25"/>
  <c r="C1622" i="25"/>
  <c r="C1623" i="25"/>
  <c r="C1624" i="25"/>
  <c r="C1625" i="25"/>
  <c r="C1626" i="25"/>
  <c r="C1627" i="25"/>
  <c r="C1628" i="25"/>
  <c r="C1629" i="25"/>
  <c r="C1630" i="25"/>
  <c r="C1631" i="25"/>
  <c r="C1632" i="25"/>
  <c r="C1633" i="25"/>
  <c r="C1634" i="25"/>
  <c r="C1635" i="25"/>
  <c r="C1636" i="25"/>
  <c r="C1637" i="25"/>
  <c r="C1638" i="25"/>
  <c r="C1639" i="25"/>
  <c r="C1640" i="25"/>
  <c r="C1641" i="25"/>
  <c r="C1642" i="25"/>
  <c r="C1643" i="25"/>
  <c r="C1644" i="25"/>
  <c r="C1645" i="25"/>
  <c r="C1646" i="25"/>
  <c r="C1647" i="25"/>
  <c r="C1648" i="25"/>
  <c r="C1649" i="25"/>
  <c r="C1650" i="25"/>
  <c r="C1651" i="25"/>
  <c r="C1652" i="25"/>
  <c r="C1653" i="25"/>
  <c r="C1654" i="25"/>
  <c r="C1655" i="25"/>
  <c r="C1656" i="25"/>
  <c r="C1657" i="25"/>
  <c r="C1658" i="25"/>
  <c r="C1659" i="25"/>
  <c r="C1660" i="25"/>
  <c r="C1661" i="25"/>
  <c r="C1662" i="25"/>
  <c r="C1663" i="25"/>
  <c r="C1664" i="25"/>
  <c r="C1665" i="25"/>
  <c r="C1666" i="25"/>
  <c r="C1667" i="25"/>
  <c r="C1668" i="25"/>
  <c r="C1669" i="25"/>
  <c r="C1670" i="25"/>
  <c r="C1671" i="25"/>
  <c r="C1672" i="25"/>
  <c r="C1673" i="25"/>
  <c r="C1674" i="25"/>
  <c r="C1675" i="25"/>
  <c r="C1676" i="25"/>
  <c r="C1677" i="25"/>
  <c r="C1678" i="25"/>
  <c r="C1679" i="25"/>
  <c r="C1680" i="25"/>
  <c r="C1681" i="25"/>
  <c r="C1682" i="25"/>
  <c r="C1683" i="25"/>
  <c r="C1684" i="25"/>
  <c r="C1685" i="25"/>
  <c r="C1686" i="25"/>
  <c r="C1687" i="25"/>
  <c r="C1688" i="25"/>
  <c r="C1689" i="25"/>
  <c r="C1690" i="25"/>
  <c r="C1691" i="25"/>
  <c r="C1692" i="25"/>
  <c r="C1693" i="25"/>
  <c r="C1694" i="25"/>
  <c r="C1695" i="25"/>
  <c r="C1696" i="25"/>
  <c r="C1697" i="25"/>
  <c r="C1698" i="25"/>
  <c r="C1699" i="25"/>
  <c r="C1700" i="25"/>
  <c r="C1701" i="25"/>
  <c r="C1702" i="25"/>
  <c r="C1703" i="25"/>
  <c r="C1704" i="25"/>
  <c r="C1705" i="25"/>
  <c r="C1706" i="25"/>
  <c r="C1707" i="25"/>
  <c r="C1708" i="25"/>
  <c r="C1709" i="25"/>
  <c r="C1710" i="25"/>
  <c r="C1711" i="25"/>
  <c r="C1712" i="25"/>
  <c r="C1713" i="25"/>
  <c r="C1714" i="25"/>
  <c r="C1715" i="25"/>
  <c r="C1716" i="25"/>
  <c r="C1717" i="25"/>
  <c r="C1718" i="25"/>
  <c r="C1719" i="25"/>
  <c r="C1720" i="25"/>
  <c r="C1721" i="25"/>
  <c r="C1722" i="25"/>
  <c r="C1723" i="25"/>
  <c r="C1724" i="25"/>
  <c r="C1725" i="25"/>
  <c r="C1726" i="25"/>
  <c r="C1727" i="25"/>
  <c r="C1728" i="25"/>
  <c r="C1729" i="25"/>
  <c r="C1730" i="25"/>
  <c r="C1731" i="25"/>
  <c r="C1732" i="25"/>
  <c r="C1733" i="25"/>
  <c r="C1734" i="25"/>
  <c r="C1735" i="25"/>
  <c r="C1736" i="25"/>
  <c r="C1737" i="25"/>
  <c r="C1738" i="25"/>
  <c r="C1739" i="25"/>
  <c r="C1740" i="25"/>
  <c r="C1741" i="25"/>
  <c r="C1742" i="25"/>
  <c r="C1743" i="25"/>
  <c r="C1744" i="25"/>
  <c r="C1745" i="25"/>
  <c r="C1746" i="25"/>
  <c r="C1747" i="25"/>
  <c r="C1748" i="25"/>
  <c r="C1749" i="25"/>
  <c r="C1750" i="25"/>
  <c r="C1751" i="25"/>
  <c r="C1752" i="25"/>
  <c r="C1753" i="25"/>
  <c r="C1754" i="25"/>
  <c r="C1755" i="25"/>
  <c r="C1756" i="25"/>
  <c r="C1757" i="25"/>
  <c r="C1758" i="25"/>
  <c r="C1759" i="25"/>
  <c r="C1760" i="25"/>
  <c r="C1761" i="25"/>
  <c r="C1762" i="25"/>
  <c r="C1763" i="25"/>
  <c r="C1764" i="25"/>
  <c r="C1765" i="25"/>
  <c r="C1766" i="25"/>
  <c r="C1767" i="25"/>
  <c r="C1768" i="25"/>
  <c r="C1769" i="25"/>
  <c r="C1770" i="25"/>
  <c r="C1771" i="25"/>
  <c r="C1772" i="25"/>
  <c r="C1773" i="25"/>
  <c r="C1774" i="25"/>
  <c r="C1775" i="25"/>
  <c r="C1776" i="25"/>
  <c r="C1777" i="25"/>
  <c r="C1778" i="25"/>
  <c r="C1779" i="25"/>
  <c r="C1780" i="25"/>
  <c r="C1781" i="25"/>
  <c r="C1782" i="25"/>
  <c r="C1783" i="25"/>
  <c r="C1784" i="25"/>
  <c r="C1785" i="25"/>
  <c r="C1786" i="25"/>
  <c r="C1787" i="25"/>
  <c r="C1788" i="25"/>
  <c r="C1789" i="25"/>
  <c r="C1790" i="25"/>
  <c r="C1791" i="25"/>
  <c r="C1792" i="25"/>
  <c r="C1793" i="25"/>
  <c r="C1794" i="25"/>
  <c r="C1795" i="25"/>
  <c r="C1796" i="25"/>
  <c r="C1797" i="25"/>
  <c r="C1798" i="25"/>
  <c r="C1799" i="25"/>
  <c r="C1800" i="25"/>
  <c r="C1801" i="25"/>
  <c r="C1802" i="25"/>
  <c r="C1803" i="25"/>
  <c r="C1804" i="25"/>
  <c r="C1805" i="25"/>
  <c r="C1806" i="25"/>
  <c r="C1807" i="25"/>
  <c r="C1808" i="25"/>
  <c r="C1809" i="25"/>
  <c r="C1810" i="25"/>
  <c r="C1811" i="25"/>
  <c r="C1812" i="25"/>
  <c r="C1813" i="25"/>
  <c r="C1814" i="25"/>
  <c r="C1815" i="25"/>
  <c r="C1816" i="25"/>
  <c r="C1817" i="25"/>
  <c r="C1818" i="25"/>
  <c r="C1819" i="25"/>
  <c r="C1820" i="25"/>
  <c r="C1821" i="25"/>
  <c r="C1822" i="25"/>
  <c r="C1823" i="25"/>
  <c r="C1824" i="25"/>
  <c r="C1825" i="25"/>
  <c r="C1826" i="25"/>
  <c r="C1827" i="25"/>
  <c r="C1828" i="25"/>
  <c r="C1829" i="25"/>
  <c r="C1830" i="25"/>
  <c r="C1831" i="25"/>
  <c r="C1832" i="25"/>
  <c r="C1833" i="25"/>
  <c r="C1834" i="25"/>
  <c r="C1835" i="25"/>
  <c r="C1836" i="25"/>
  <c r="C1837" i="25"/>
  <c r="C1838" i="25"/>
  <c r="C1839" i="25"/>
  <c r="C1840" i="25"/>
  <c r="C1841" i="25"/>
  <c r="C1842" i="25"/>
  <c r="C1843" i="25"/>
  <c r="C1844" i="25"/>
  <c r="C1845" i="25"/>
  <c r="C1846" i="25"/>
  <c r="C1847" i="25"/>
  <c r="C1848" i="25"/>
  <c r="C1849" i="25"/>
  <c r="C1850" i="25"/>
  <c r="C1851" i="25"/>
  <c r="C1852" i="25"/>
  <c r="C1853" i="25"/>
  <c r="C1854" i="25"/>
  <c r="C1855" i="25"/>
  <c r="C1856" i="25"/>
  <c r="C1857" i="25"/>
  <c r="C1858" i="25"/>
  <c r="C1859" i="25"/>
  <c r="C1860" i="25"/>
  <c r="C1861" i="25"/>
  <c r="C1862" i="25"/>
  <c r="C1863" i="25"/>
  <c r="C1864" i="25"/>
  <c r="C1865" i="25"/>
  <c r="C1866" i="25"/>
  <c r="C1867" i="25"/>
  <c r="C1868" i="25"/>
  <c r="C1869" i="25"/>
  <c r="C1870" i="25"/>
  <c r="C1871" i="25"/>
  <c r="C1872" i="25"/>
  <c r="C1873" i="25"/>
  <c r="C1874" i="25"/>
  <c r="C1875" i="25"/>
  <c r="C1876" i="25"/>
  <c r="C1877" i="25"/>
  <c r="C1878" i="25"/>
  <c r="C1879" i="25"/>
  <c r="C1880" i="25"/>
  <c r="C1881" i="25"/>
  <c r="C1882" i="25"/>
  <c r="C1883" i="25"/>
  <c r="C1884" i="25"/>
  <c r="C1885" i="25"/>
  <c r="C1886" i="25"/>
  <c r="C1887" i="25"/>
  <c r="C1888" i="25"/>
  <c r="C1889" i="25"/>
  <c r="C1890" i="25"/>
  <c r="C1891" i="25"/>
  <c r="C1892" i="25"/>
  <c r="C1893" i="25"/>
  <c r="C1894" i="25"/>
  <c r="C1895" i="25"/>
  <c r="C1896" i="25"/>
  <c r="C1897" i="25"/>
  <c r="C1898" i="25"/>
  <c r="C1899" i="25"/>
  <c r="C1900" i="25"/>
  <c r="C1901" i="25"/>
  <c r="C1902" i="25"/>
  <c r="C1903" i="25"/>
  <c r="C1904" i="25"/>
  <c r="C1905" i="25"/>
  <c r="C1906" i="25"/>
  <c r="C1907" i="25"/>
  <c r="C1908" i="25"/>
  <c r="C1909" i="25"/>
  <c r="C1910" i="25"/>
  <c r="C1911" i="25"/>
  <c r="C1912" i="25"/>
  <c r="C1913" i="25"/>
  <c r="C1914" i="25"/>
  <c r="C1915" i="25"/>
  <c r="C1916" i="25"/>
  <c r="C1917" i="25"/>
  <c r="C1918" i="25"/>
  <c r="C1919" i="25"/>
  <c r="C1920" i="25"/>
  <c r="C1921" i="25"/>
  <c r="C1922" i="25"/>
  <c r="C1923" i="25"/>
  <c r="C1924" i="25"/>
  <c r="C1925" i="25"/>
  <c r="C1926" i="25"/>
  <c r="C1927" i="25"/>
  <c r="C1928" i="25"/>
  <c r="C1929" i="25"/>
  <c r="C1930" i="25"/>
  <c r="C1931" i="25"/>
  <c r="C1932" i="25"/>
  <c r="C1933" i="25"/>
  <c r="C1934" i="25"/>
  <c r="C1935" i="25"/>
  <c r="C1936" i="25"/>
  <c r="C1937" i="25"/>
  <c r="C1938" i="25"/>
  <c r="C1939" i="25"/>
  <c r="C1940" i="25"/>
  <c r="C1941" i="25"/>
  <c r="C1942" i="25"/>
  <c r="C1943" i="25"/>
  <c r="C1944" i="25"/>
  <c r="C1945" i="25"/>
  <c r="C1946" i="25"/>
  <c r="C1947" i="25"/>
  <c r="C1948" i="25"/>
  <c r="C1949" i="25"/>
  <c r="C1950" i="25"/>
  <c r="C1951" i="25"/>
  <c r="C1952" i="25"/>
  <c r="C1953" i="25"/>
  <c r="C1954" i="25"/>
  <c r="C1955" i="25"/>
  <c r="C1956" i="25"/>
  <c r="C1957" i="25"/>
  <c r="C1958" i="25"/>
  <c r="C1959" i="25"/>
  <c r="C1960" i="25"/>
  <c r="C1961" i="25"/>
  <c r="C1962" i="25"/>
  <c r="C1963" i="25"/>
  <c r="C1964" i="25"/>
  <c r="C1965" i="25"/>
  <c r="C1966" i="25"/>
  <c r="C1967" i="25"/>
  <c r="C1968" i="25"/>
  <c r="C1969" i="25"/>
  <c r="C1970" i="25"/>
  <c r="C1971" i="25"/>
  <c r="C1972" i="25"/>
  <c r="C1973" i="25"/>
  <c r="C1974" i="25"/>
  <c r="C1975" i="25"/>
  <c r="C1976" i="25"/>
  <c r="C1977" i="25"/>
  <c r="C1978" i="25"/>
  <c r="C1979" i="25"/>
  <c r="C1980" i="25"/>
  <c r="C1981" i="25"/>
  <c r="C1982" i="25"/>
  <c r="C1983" i="25"/>
  <c r="C1984" i="25"/>
  <c r="C1985" i="25"/>
  <c r="C1986" i="25"/>
  <c r="C1987" i="25"/>
  <c r="C1988" i="25"/>
  <c r="C1989" i="25"/>
  <c r="C1990" i="25"/>
  <c r="C1991" i="25"/>
  <c r="C1992" i="25"/>
  <c r="C1993" i="25"/>
  <c r="C1994" i="25"/>
  <c r="C1995" i="25"/>
  <c r="C1996" i="25"/>
  <c r="C1997" i="25"/>
  <c r="C1998" i="25"/>
  <c r="C1999" i="25"/>
  <c r="C2000" i="25"/>
  <c r="C2001" i="25"/>
  <c r="C2002" i="25"/>
  <c r="C2003" i="25"/>
  <c r="C2004" i="25"/>
  <c r="C2005" i="25"/>
  <c r="C2006" i="25"/>
  <c r="C2007" i="25"/>
  <c r="C2008" i="25"/>
  <c r="C2009" i="25"/>
  <c r="C2010" i="25"/>
  <c r="C2011" i="25"/>
  <c r="C2012" i="25"/>
  <c r="C2013" i="25"/>
  <c r="C2014" i="25"/>
  <c r="C2015" i="25"/>
  <c r="C2016" i="25"/>
  <c r="C2017" i="25"/>
  <c r="C2018" i="25"/>
  <c r="C2019" i="25"/>
  <c r="C2020" i="25"/>
  <c r="C2021" i="25"/>
  <c r="C2022" i="25"/>
  <c r="C2023" i="25"/>
  <c r="C2024" i="25"/>
  <c r="C2025" i="25"/>
  <c r="C2026" i="25"/>
  <c r="C2027" i="25"/>
  <c r="C2028" i="25"/>
  <c r="C2029" i="25"/>
  <c r="C2030" i="25"/>
  <c r="C2031" i="25"/>
  <c r="C2032" i="25"/>
  <c r="C2033" i="25"/>
  <c r="C2034" i="25"/>
  <c r="C2035" i="25"/>
  <c r="C2036" i="25"/>
  <c r="C2037" i="25"/>
  <c r="C2038" i="25"/>
  <c r="C2039" i="25"/>
  <c r="C2040" i="25"/>
  <c r="C2041" i="25"/>
  <c r="C2042" i="25"/>
  <c r="C2043" i="25"/>
  <c r="C2044" i="25"/>
  <c r="C2045" i="25"/>
  <c r="C2046" i="25"/>
  <c r="C2047" i="25"/>
  <c r="C2048" i="25"/>
  <c r="C2049" i="25"/>
  <c r="C2050" i="25"/>
  <c r="C2051" i="25"/>
  <c r="C2052" i="25"/>
  <c r="C2053" i="25"/>
  <c r="C2054" i="25"/>
  <c r="C2055" i="25"/>
  <c r="C2056" i="25"/>
  <c r="C2057" i="25"/>
  <c r="C2058" i="25"/>
  <c r="C2059" i="25"/>
  <c r="C2060" i="25"/>
  <c r="C2061" i="25"/>
  <c r="C2062" i="25"/>
  <c r="C2063" i="25"/>
  <c r="C2064" i="25"/>
  <c r="C2065" i="25"/>
  <c r="C2066" i="25"/>
  <c r="C2067" i="25"/>
  <c r="C2068" i="25"/>
  <c r="C2069" i="25"/>
  <c r="C2070" i="25"/>
  <c r="C2071" i="25"/>
  <c r="C2072" i="25"/>
  <c r="C2073" i="25"/>
  <c r="C2074" i="25"/>
  <c r="C2075" i="25"/>
  <c r="C2076" i="25"/>
  <c r="C2077" i="25"/>
  <c r="C2078" i="25"/>
  <c r="C2079" i="25"/>
  <c r="C2080" i="25"/>
  <c r="C2081" i="25"/>
  <c r="C2082" i="25"/>
  <c r="C2083" i="25"/>
  <c r="C2084" i="25"/>
  <c r="C2085" i="25"/>
  <c r="C2086" i="25"/>
  <c r="C2087" i="25"/>
  <c r="C2088" i="25"/>
  <c r="C2089" i="25"/>
  <c r="C2090" i="25"/>
  <c r="C2091" i="25"/>
  <c r="C2092" i="25"/>
  <c r="C2093" i="25"/>
  <c r="C2094" i="25"/>
  <c r="C2095" i="25"/>
  <c r="C2096" i="25"/>
  <c r="C2097" i="25"/>
  <c r="C2098" i="25"/>
  <c r="C2099" i="25"/>
  <c r="C2100" i="25"/>
  <c r="C2101" i="25"/>
  <c r="C2102" i="25"/>
  <c r="C2103" i="25"/>
  <c r="C2104" i="25"/>
  <c r="C2105" i="25"/>
  <c r="C2106" i="25"/>
  <c r="C2107" i="25"/>
  <c r="C2108" i="25"/>
  <c r="C2109" i="25"/>
  <c r="C2110" i="25"/>
  <c r="C2111" i="25"/>
  <c r="C2112" i="25"/>
  <c r="C2113" i="25"/>
  <c r="C2114" i="25"/>
  <c r="C2115" i="25"/>
  <c r="C2116" i="25"/>
  <c r="C2117" i="25"/>
  <c r="C2118" i="25"/>
  <c r="C2119" i="25"/>
  <c r="C2120" i="25"/>
  <c r="C2121" i="25"/>
  <c r="C2122" i="25"/>
  <c r="C2123" i="25"/>
  <c r="C2124" i="25"/>
  <c r="C2125" i="25"/>
  <c r="C2126" i="25"/>
  <c r="C2127" i="25"/>
  <c r="C2128" i="25"/>
  <c r="C2129" i="25"/>
  <c r="C2130" i="25"/>
  <c r="C2131" i="25"/>
  <c r="C2132" i="25"/>
  <c r="C2133" i="25"/>
  <c r="C2134" i="25"/>
  <c r="C2135" i="25"/>
  <c r="C2136" i="25"/>
  <c r="C2137" i="25"/>
  <c r="C2138" i="25"/>
  <c r="C2139" i="25"/>
  <c r="C2140" i="25"/>
  <c r="C2141" i="25"/>
  <c r="C2142" i="25"/>
  <c r="C2143" i="25"/>
  <c r="C2144" i="25"/>
  <c r="C2145" i="25"/>
  <c r="C2146" i="25"/>
  <c r="C2147" i="25"/>
  <c r="C2148" i="25"/>
  <c r="C2149" i="25"/>
  <c r="C2150" i="25"/>
  <c r="C2151" i="25"/>
  <c r="C2152" i="25"/>
  <c r="C2153" i="25"/>
  <c r="C2154" i="25"/>
  <c r="C2155" i="25"/>
  <c r="C2156" i="25"/>
  <c r="C2157" i="25"/>
  <c r="C2158" i="25"/>
  <c r="C2159" i="25"/>
  <c r="C2160" i="25"/>
  <c r="C2161" i="25"/>
  <c r="C2162" i="25"/>
  <c r="C2163" i="25"/>
  <c r="C2164" i="25"/>
  <c r="C2165" i="25"/>
  <c r="C2166" i="25"/>
  <c r="C2167" i="25"/>
  <c r="C2168" i="25"/>
  <c r="C2169" i="25"/>
  <c r="C2170" i="25"/>
  <c r="C2171" i="25"/>
  <c r="C2172" i="25"/>
  <c r="C2173" i="25"/>
  <c r="C2174" i="25"/>
  <c r="C2175" i="25"/>
  <c r="C2176" i="25"/>
  <c r="C2177" i="25"/>
  <c r="C2178" i="25"/>
  <c r="C2179" i="25"/>
  <c r="C2180" i="25"/>
  <c r="C2181" i="25"/>
  <c r="C2182" i="25"/>
  <c r="C2183" i="25"/>
  <c r="C2184" i="25"/>
  <c r="C2185" i="25"/>
  <c r="C2186" i="25"/>
  <c r="C2187" i="25"/>
  <c r="C2188" i="25"/>
  <c r="C2189" i="25"/>
  <c r="C2190" i="25"/>
  <c r="C2191" i="25"/>
  <c r="C2192" i="25"/>
  <c r="C2193" i="25"/>
  <c r="C2194" i="25"/>
  <c r="C2195" i="25"/>
  <c r="C2196" i="25"/>
  <c r="C2197" i="25"/>
  <c r="C2198" i="25"/>
  <c r="C2199" i="25"/>
  <c r="C2200" i="25"/>
  <c r="C2201" i="25"/>
  <c r="C2202" i="25"/>
  <c r="C2203" i="25"/>
  <c r="C2204" i="25"/>
  <c r="C2205" i="25"/>
  <c r="C2206" i="25"/>
  <c r="C2207" i="25"/>
  <c r="C2208" i="25"/>
  <c r="C2209" i="25"/>
  <c r="C2210" i="25"/>
  <c r="C2211" i="25"/>
  <c r="C2212" i="25"/>
  <c r="C2213" i="25"/>
  <c r="C2214" i="25"/>
  <c r="C2215" i="25"/>
  <c r="C2216" i="25"/>
  <c r="C2217" i="25"/>
  <c r="C2218" i="25"/>
  <c r="C2219" i="25"/>
  <c r="C2220" i="25"/>
  <c r="C2221" i="25"/>
  <c r="C2222" i="25"/>
  <c r="C2223" i="25"/>
  <c r="C2224" i="25"/>
  <c r="C2225" i="25"/>
  <c r="C2226" i="25"/>
  <c r="C2227" i="25"/>
  <c r="C2228" i="25"/>
  <c r="C2229" i="25"/>
  <c r="C2230" i="25"/>
  <c r="C2231" i="25"/>
  <c r="C2232" i="25"/>
  <c r="C2233" i="25"/>
  <c r="C2234" i="25"/>
  <c r="C2235" i="25"/>
  <c r="C2236" i="25"/>
  <c r="C2237" i="25"/>
  <c r="C2238" i="25"/>
  <c r="C2239" i="25"/>
  <c r="C2240" i="25"/>
  <c r="C2241" i="25"/>
  <c r="C2242" i="25"/>
  <c r="C2243" i="25"/>
  <c r="C2244" i="25"/>
  <c r="C2245" i="25"/>
  <c r="C2246" i="25"/>
  <c r="C2247" i="25"/>
  <c r="C2248" i="25"/>
  <c r="C2249" i="25"/>
  <c r="C2250" i="25"/>
  <c r="C2251" i="25"/>
  <c r="C2252" i="25"/>
  <c r="C2253" i="25"/>
  <c r="C2254" i="25"/>
  <c r="C2255" i="25"/>
  <c r="C2256" i="25"/>
  <c r="C2257" i="25"/>
  <c r="C2258" i="25"/>
  <c r="C2259" i="25"/>
  <c r="C2260" i="25"/>
  <c r="C2261" i="25"/>
  <c r="C2262" i="25"/>
  <c r="C2263" i="25"/>
  <c r="C2264" i="25"/>
  <c r="C2265" i="25"/>
  <c r="C2266" i="25"/>
  <c r="C2267" i="25"/>
  <c r="C2268" i="25"/>
  <c r="C2269" i="25"/>
  <c r="C2270" i="25"/>
  <c r="C2271" i="25"/>
  <c r="C2272" i="25"/>
  <c r="C2273" i="25"/>
  <c r="C2274" i="25"/>
  <c r="C2275" i="25"/>
  <c r="C2276" i="25"/>
  <c r="C2277" i="25"/>
  <c r="C2278" i="25"/>
  <c r="C2279" i="25"/>
  <c r="C2280" i="25"/>
  <c r="C2281" i="25"/>
  <c r="C2282" i="25"/>
  <c r="C2283" i="25"/>
  <c r="C2284" i="25"/>
  <c r="C2285" i="25"/>
  <c r="C2286" i="25"/>
  <c r="C2287" i="25"/>
  <c r="C2288" i="25"/>
  <c r="C2289" i="25"/>
  <c r="C2290" i="25"/>
  <c r="C2291" i="25"/>
  <c r="C2292" i="25"/>
  <c r="C2293" i="25"/>
  <c r="C2294" i="25"/>
  <c r="C2295" i="25"/>
  <c r="C2296" i="25"/>
  <c r="C2297" i="25"/>
  <c r="C2298" i="25"/>
  <c r="C2299" i="25"/>
  <c r="C2300" i="25"/>
  <c r="C2301" i="25"/>
  <c r="C2302" i="25"/>
  <c r="C2303" i="25"/>
  <c r="C2304" i="25"/>
  <c r="C2305" i="25"/>
  <c r="C2306" i="25"/>
  <c r="C2307" i="25"/>
  <c r="C2308" i="25"/>
  <c r="C2309" i="25"/>
  <c r="C2310" i="25"/>
  <c r="C2311" i="25"/>
  <c r="C2312" i="25"/>
  <c r="C2313" i="25"/>
  <c r="C2314" i="25"/>
  <c r="C2315" i="25"/>
  <c r="C2316" i="25"/>
  <c r="C2317" i="25"/>
  <c r="C2318" i="25"/>
  <c r="C2319" i="25"/>
  <c r="C2320" i="25"/>
  <c r="C2321" i="25"/>
  <c r="C2322" i="25"/>
  <c r="C2323" i="25"/>
  <c r="C2324" i="25"/>
  <c r="C2325" i="25"/>
  <c r="C2326" i="25"/>
  <c r="C2327" i="25"/>
  <c r="C2328" i="25"/>
  <c r="C2329" i="25"/>
  <c r="C2330" i="25"/>
  <c r="C2331" i="25"/>
  <c r="C2332" i="25"/>
  <c r="C2333" i="25"/>
  <c r="C2334" i="25"/>
  <c r="C2335" i="25"/>
  <c r="C2336" i="25"/>
  <c r="C2337" i="25"/>
  <c r="C2338" i="25"/>
  <c r="C2339" i="25"/>
  <c r="C2340" i="25"/>
  <c r="C2341" i="25"/>
  <c r="C2342" i="25"/>
  <c r="C2343" i="25"/>
  <c r="C2344" i="25"/>
  <c r="C2345" i="25"/>
  <c r="C2346" i="25"/>
  <c r="C2347" i="25"/>
  <c r="C2348" i="25"/>
  <c r="C2349" i="25"/>
  <c r="C2350" i="25"/>
  <c r="C2351" i="25"/>
  <c r="C2352" i="25"/>
  <c r="C2353" i="25"/>
  <c r="C2354" i="25"/>
  <c r="C2355" i="25"/>
  <c r="C2356" i="25"/>
  <c r="C2357" i="25"/>
  <c r="C2358" i="25"/>
  <c r="C2359" i="25"/>
  <c r="C2360" i="25"/>
  <c r="C2361" i="25"/>
  <c r="C2362" i="25"/>
  <c r="C2363" i="25"/>
  <c r="C2364" i="25"/>
  <c r="C2365" i="25"/>
  <c r="C2366" i="25"/>
  <c r="C2367" i="25"/>
  <c r="C2368" i="25"/>
  <c r="C2369" i="25"/>
  <c r="C2370" i="25"/>
  <c r="C2371" i="25"/>
  <c r="C2372" i="25"/>
  <c r="C2373" i="25"/>
  <c r="C2374" i="25"/>
  <c r="C2375" i="25"/>
  <c r="C2376" i="25"/>
  <c r="C2377" i="25"/>
  <c r="C2378" i="25"/>
  <c r="C2379" i="25"/>
  <c r="C2380" i="25"/>
  <c r="C2381" i="25"/>
  <c r="C2382" i="25"/>
  <c r="C2383" i="25"/>
  <c r="C2384" i="25"/>
  <c r="C2385" i="25"/>
  <c r="C2386" i="25"/>
  <c r="C2387" i="25"/>
  <c r="C2388" i="25"/>
  <c r="C2389" i="25"/>
  <c r="C2390" i="25"/>
  <c r="C2391" i="25"/>
  <c r="C2392" i="25"/>
  <c r="C2393" i="25"/>
  <c r="C2394" i="25"/>
  <c r="C2395" i="25"/>
  <c r="C2396" i="25"/>
  <c r="C2397" i="25"/>
  <c r="C2398" i="25"/>
  <c r="C2399" i="25"/>
  <c r="C2400" i="25"/>
  <c r="C2401" i="25"/>
  <c r="C2402" i="25"/>
  <c r="C2403" i="25"/>
  <c r="C2404" i="25"/>
  <c r="C2405" i="25"/>
  <c r="C2406" i="25"/>
  <c r="C2407" i="25"/>
  <c r="C2408" i="25"/>
  <c r="C2409" i="25"/>
  <c r="C2410" i="25"/>
  <c r="C2411" i="25"/>
  <c r="C2412" i="25"/>
  <c r="C2413" i="25"/>
  <c r="C2414" i="25"/>
  <c r="C2415" i="25"/>
  <c r="C2416" i="25"/>
  <c r="C2417" i="25"/>
  <c r="C2418" i="25"/>
  <c r="C2419" i="25"/>
  <c r="C2420" i="25"/>
  <c r="C2421" i="25"/>
  <c r="C2422" i="25"/>
  <c r="C2423" i="25"/>
  <c r="C2424" i="25"/>
  <c r="C2425" i="25"/>
  <c r="C2426" i="25"/>
  <c r="C2427" i="25"/>
  <c r="C2428" i="25"/>
  <c r="C2429" i="25"/>
  <c r="C2430" i="25"/>
  <c r="C2431" i="25"/>
  <c r="C2432" i="25"/>
  <c r="C2433" i="25"/>
  <c r="C2434" i="25"/>
  <c r="C2435" i="25"/>
  <c r="C2436" i="25"/>
  <c r="C2437" i="25"/>
  <c r="C2438" i="25"/>
  <c r="C2439" i="25"/>
  <c r="C2440" i="25"/>
  <c r="C2441" i="25"/>
  <c r="C2442" i="25"/>
  <c r="C2443" i="25"/>
  <c r="C2444" i="25"/>
  <c r="C2445" i="25"/>
  <c r="C2446" i="25"/>
  <c r="C2447" i="25"/>
  <c r="C2448" i="25"/>
  <c r="C2449" i="25"/>
  <c r="C2450" i="25"/>
  <c r="C2451" i="25"/>
  <c r="C2452" i="25"/>
  <c r="C2453" i="25"/>
  <c r="C2454" i="25"/>
  <c r="C2455" i="25"/>
  <c r="C2456" i="25"/>
  <c r="C2457" i="25"/>
  <c r="C2458" i="25"/>
  <c r="C2459" i="25"/>
  <c r="C2460" i="25"/>
  <c r="C2461" i="25"/>
  <c r="C2462" i="25"/>
  <c r="C2463" i="25"/>
  <c r="C2464" i="25"/>
  <c r="C2465" i="25"/>
  <c r="C2466" i="25"/>
  <c r="C2467" i="25"/>
  <c r="C2468" i="25"/>
  <c r="C2469" i="25"/>
  <c r="C2470" i="25"/>
  <c r="C2471" i="25"/>
  <c r="C2472" i="25"/>
  <c r="C2473" i="25"/>
  <c r="C2474" i="25"/>
  <c r="C2475" i="25"/>
  <c r="C2476" i="25"/>
  <c r="C2477" i="25"/>
  <c r="C2478" i="25"/>
  <c r="C2479" i="25"/>
  <c r="C2480" i="25"/>
  <c r="C2481" i="25"/>
  <c r="C2482" i="25"/>
  <c r="C2483" i="25"/>
  <c r="C2484" i="25"/>
  <c r="C2485" i="25"/>
  <c r="C2486" i="25"/>
  <c r="C2487" i="25"/>
  <c r="C2488" i="25"/>
  <c r="C2489" i="25"/>
  <c r="C2490" i="25"/>
  <c r="C2491" i="25"/>
  <c r="C2492" i="25"/>
  <c r="C2493" i="25"/>
  <c r="C2494" i="25"/>
  <c r="C2495" i="25"/>
  <c r="C2496" i="25"/>
  <c r="C2497" i="25"/>
  <c r="C2498" i="25"/>
  <c r="C2499" i="25"/>
  <c r="C2500" i="25"/>
  <c r="C2501" i="25"/>
  <c r="C2502" i="25"/>
  <c r="C2503" i="25"/>
  <c r="C2504" i="25"/>
  <c r="C2505" i="25"/>
  <c r="C2506" i="25"/>
  <c r="C2507" i="25"/>
  <c r="C2508" i="25"/>
  <c r="C2509" i="25"/>
  <c r="C2510" i="25"/>
  <c r="C2511" i="25"/>
  <c r="C2512" i="25"/>
  <c r="C2513" i="25"/>
  <c r="C2514" i="25"/>
  <c r="C2515" i="25"/>
  <c r="C2516" i="25"/>
  <c r="C2517" i="25"/>
  <c r="C2518" i="25"/>
  <c r="C2519" i="25"/>
  <c r="C2520" i="25"/>
  <c r="C2521" i="25"/>
  <c r="C2522" i="25"/>
  <c r="C2523" i="25"/>
  <c r="C2524" i="25"/>
  <c r="C2525" i="25"/>
  <c r="C2526" i="25"/>
  <c r="C2527" i="25"/>
  <c r="C2528" i="25"/>
  <c r="C2529" i="25"/>
  <c r="C2530" i="25"/>
  <c r="C2531" i="25"/>
  <c r="C2532" i="25"/>
  <c r="C2533" i="25"/>
  <c r="C2534" i="25"/>
  <c r="C2535" i="25"/>
  <c r="C2536" i="25"/>
  <c r="C2537" i="25"/>
  <c r="C2538" i="25"/>
  <c r="C2539" i="25"/>
  <c r="C2540" i="25"/>
  <c r="C2541" i="25"/>
  <c r="C2542" i="25"/>
  <c r="C2543" i="25"/>
  <c r="C2544" i="25"/>
  <c r="C2545" i="25"/>
  <c r="C2546" i="25"/>
  <c r="C2547" i="25"/>
  <c r="C2548" i="25"/>
  <c r="C2549" i="25"/>
  <c r="C2550" i="25"/>
  <c r="C2551" i="25"/>
  <c r="C2552" i="25"/>
  <c r="C2553" i="25"/>
  <c r="C2554" i="25"/>
  <c r="C2555" i="25"/>
  <c r="C2556" i="25"/>
  <c r="C2557" i="25"/>
  <c r="C2558" i="25"/>
  <c r="C2559" i="25"/>
  <c r="C2560" i="25"/>
  <c r="C2561" i="25"/>
  <c r="C2562" i="25"/>
  <c r="C2563" i="25"/>
  <c r="C2564" i="25"/>
  <c r="C2565" i="25"/>
  <c r="C2566" i="25"/>
  <c r="C2567" i="25"/>
  <c r="C2568" i="25"/>
  <c r="C2569" i="25"/>
  <c r="C2570" i="25"/>
  <c r="C2571" i="25"/>
  <c r="C2572" i="25"/>
  <c r="C2573" i="25"/>
  <c r="C2574" i="25"/>
  <c r="C2575" i="25"/>
  <c r="C2576" i="25"/>
  <c r="C2577" i="25"/>
  <c r="C2578" i="25"/>
  <c r="C2579" i="25"/>
  <c r="C2580" i="25"/>
  <c r="C2581" i="25"/>
  <c r="C2582" i="25"/>
  <c r="C2583" i="25"/>
  <c r="C2584" i="25"/>
  <c r="C2585" i="25"/>
  <c r="C2586" i="25"/>
  <c r="C2587" i="25"/>
  <c r="C2588" i="25"/>
  <c r="C2589" i="25"/>
  <c r="C2590" i="25"/>
  <c r="C2591" i="25"/>
  <c r="C2592" i="25"/>
  <c r="C2593" i="25"/>
  <c r="C2594" i="25"/>
  <c r="C2595" i="25"/>
  <c r="C2596" i="25"/>
  <c r="C2597" i="25"/>
  <c r="C2598" i="25"/>
  <c r="C2599" i="25"/>
  <c r="C2600" i="25"/>
  <c r="C2601" i="25"/>
  <c r="C2602" i="25"/>
  <c r="C2603" i="25"/>
  <c r="C2604" i="25"/>
  <c r="C2605" i="25"/>
  <c r="C2606" i="25"/>
  <c r="C2607" i="25"/>
  <c r="C2608" i="25"/>
  <c r="C2609" i="25"/>
  <c r="C2610" i="25"/>
  <c r="C2611" i="25"/>
  <c r="C2612" i="25"/>
  <c r="C2613" i="25"/>
  <c r="C2614" i="25"/>
  <c r="C2615" i="25"/>
  <c r="C2616" i="25"/>
  <c r="C2617" i="25"/>
  <c r="C2618" i="25"/>
  <c r="C2619" i="25"/>
  <c r="C2620" i="25"/>
  <c r="C2621" i="25"/>
  <c r="C2622" i="25"/>
  <c r="C2623" i="25"/>
  <c r="C2624" i="25"/>
  <c r="C2625" i="25"/>
  <c r="C2626" i="25"/>
  <c r="C2627" i="25"/>
  <c r="C2628" i="25"/>
  <c r="C2629" i="25"/>
  <c r="C2630" i="25"/>
  <c r="C2631" i="25"/>
  <c r="C2632" i="25"/>
  <c r="C2633" i="25"/>
  <c r="C2634" i="25"/>
  <c r="C2635" i="25"/>
  <c r="C2636" i="25"/>
  <c r="C2637" i="25"/>
  <c r="C2638" i="25"/>
  <c r="C2639" i="25"/>
  <c r="C2640" i="25"/>
  <c r="C2641" i="25"/>
  <c r="C2642" i="25"/>
  <c r="C2643" i="25"/>
  <c r="C2644" i="25"/>
  <c r="C2645" i="25"/>
  <c r="C2646" i="25"/>
  <c r="C2647" i="25"/>
  <c r="C2648" i="25"/>
  <c r="C2649" i="25"/>
  <c r="C2650" i="25"/>
  <c r="C2651" i="25"/>
  <c r="C2652" i="25"/>
  <c r="C2653" i="25"/>
  <c r="C2654" i="25"/>
  <c r="C2655" i="25"/>
  <c r="C2656" i="25"/>
  <c r="C2657" i="25"/>
  <c r="C2658" i="25"/>
  <c r="C2659" i="25"/>
  <c r="C2660" i="25"/>
  <c r="C2661" i="25"/>
  <c r="C2662" i="25"/>
  <c r="C2663" i="25"/>
  <c r="C2664" i="25"/>
  <c r="C2665" i="25"/>
  <c r="C2666" i="25"/>
  <c r="C2667" i="25"/>
  <c r="C2668" i="25"/>
  <c r="C2669" i="25"/>
  <c r="C2670" i="25"/>
  <c r="C2671" i="25"/>
  <c r="C2672" i="25"/>
  <c r="C2673" i="25"/>
  <c r="C2674" i="25"/>
  <c r="C2675" i="25"/>
  <c r="C2676" i="25"/>
  <c r="C2677" i="25"/>
  <c r="C2678" i="25"/>
  <c r="C2679" i="25"/>
  <c r="C2680" i="25"/>
  <c r="C2681" i="25"/>
  <c r="C2682" i="25"/>
  <c r="C2683" i="25"/>
  <c r="C2684" i="25"/>
  <c r="C2685" i="25"/>
  <c r="C2686" i="25"/>
  <c r="C2687" i="25"/>
  <c r="C2688" i="25"/>
  <c r="C2689" i="25"/>
  <c r="C2690" i="25"/>
  <c r="C2691" i="25"/>
  <c r="C2692" i="25"/>
  <c r="C2693" i="25"/>
  <c r="C2694" i="25"/>
  <c r="C2695" i="25"/>
  <c r="C2696" i="25"/>
  <c r="C2697" i="25"/>
  <c r="C2698" i="25"/>
  <c r="C2699" i="25"/>
  <c r="C2700" i="25"/>
  <c r="C2701" i="25"/>
  <c r="C2702" i="25"/>
  <c r="C2703" i="25"/>
  <c r="C2704" i="25"/>
  <c r="C2705" i="25"/>
  <c r="C2706" i="25"/>
  <c r="C2707" i="25"/>
  <c r="C2708" i="25"/>
  <c r="C2709" i="25"/>
  <c r="C2710" i="25"/>
  <c r="C2711" i="25"/>
  <c r="C2712" i="25"/>
  <c r="C2713" i="25"/>
  <c r="C2714" i="25"/>
  <c r="C2715" i="25"/>
  <c r="C2716" i="25"/>
  <c r="C2717" i="25"/>
  <c r="C2718" i="25"/>
  <c r="C2719" i="25"/>
  <c r="C2720" i="25"/>
  <c r="C2721" i="25"/>
  <c r="C2722" i="25"/>
  <c r="C2723" i="25"/>
  <c r="C2724" i="25"/>
  <c r="C2725" i="25"/>
  <c r="C2726" i="25"/>
  <c r="C2727" i="25"/>
  <c r="C2728" i="25"/>
  <c r="C2729" i="25"/>
  <c r="C2730" i="25"/>
  <c r="C2731" i="25"/>
  <c r="C2732" i="25"/>
  <c r="C2733" i="25"/>
  <c r="C2734" i="25"/>
  <c r="C2735" i="25"/>
  <c r="C2736" i="25"/>
  <c r="C2737" i="25"/>
  <c r="C2738" i="25"/>
  <c r="C2739" i="25"/>
  <c r="C2740" i="25"/>
  <c r="C2741" i="25"/>
  <c r="C2742" i="25"/>
  <c r="C2743" i="25"/>
  <c r="C2744" i="25"/>
  <c r="C2745" i="25"/>
  <c r="C2746" i="25"/>
  <c r="C2747" i="25"/>
  <c r="C2748" i="25"/>
  <c r="C2749" i="25"/>
  <c r="C2750" i="25"/>
  <c r="C2751" i="25"/>
  <c r="C2752" i="25"/>
  <c r="C2753" i="25"/>
  <c r="C2754" i="25"/>
  <c r="C2755" i="25"/>
  <c r="C2756" i="25"/>
  <c r="C2757" i="25"/>
  <c r="C2758" i="25"/>
  <c r="C2759" i="25"/>
  <c r="C2760" i="25"/>
  <c r="C2761" i="25"/>
  <c r="C2762" i="25"/>
  <c r="C2763" i="25"/>
  <c r="C2764" i="25"/>
  <c r="C2765" i="25"/>
  <c r="C2766" i="25"/>
  <c r="C2767" i="25"/>
  <c r="C2768" i="25"/>
  <c r="C2769" i="25"/>
  <c r="C2770" i="25"/>
  <c r="C2771" i="25"/>
  <c r="C2772" i="25"/>
  <c r="C2773" i="25"/>
  <c r="C2774" i="25"/>
  <c r="C2775" i="25"/>
  <c r="C2776" i="25"/>
  <c r="C2777" i="25"/>
  <c r="C2778" i="25"/>
  <c r="C2779" i="25"/>
  <c r="C2780" i="25"/>
  <c r="C2781" i="25"/>
  <c r="C2782" i="25"/>
  <c r="C2783" i="25"/>
  <c r="C2784" i="25"/>
  <c r="C2785" i="25"/>
  <c r="C2786" i="25"/>
  <c r="C2787" i="25"/>
  <c r="C2788" i="25"/>
  <c r="C2789" i="25"/>
  <c r="C2790" i="25"/>
  <c r="C2791" i="25"/>
  <c r="C2792" i="25"/>
  <c r="C2793" i="25"/>
  <c r="C2794" i="25"/>
  <c r="C2795" i="25"/>
  <c r="C2796" i="25"/>
  <c r="C2797" i="25"/>
  <c r="C2798" i="25"/>
  <c r="C2799" i="25"/>
  <c r="C2800" i="25"/>
  <c r="C2801" i="25"/>
  <c r="C2802" i="25"/>
  <c r="C2803" i="25"/>
  <c r="C2804" i="25"/>
  <c r="C2805" i="25"/>
  <c r="C2806" i="25"/>
  <c r="C2807" i="25"/>
  <c r="C2808" i="25"/>
  <c r="C2809" i="25"/>
  <c r="C2810" i="25"/>
  <c r="C2811" i="25"/>
  <c r="C2812" i="25"/>
  <c r="C2813" i="25"/>
  <c r="C2814" i="25"/>
  <c r="C2815" i="25"/>
  <c r="C2816" i="25"/>
  <c r="C2817" i="25"/>
  <c r="C2818" i="25"/>
  <c r="C2819" i="25"/>
  <c r="C2820" i="25"/>
  <c r="C2821" i="25"/>
  <c r="C2822" i="25"/>
  <c r="C2823" i="25"/>
  <c r="C2824" i="25"/>
  <c r="C2825" i="25"/>
  <c r="C2826" i="25"/>
  <c r="C2827" i="25"/>
  <c r="C2828" i="25"/>
  <c r="C2829" i="25"/>
  <c r="C2830" i="25"/>
  <c r="C2831" i="25"/>
  <c r="C2832" i="25"/>
  <c r="C2833" i="25"/>
  <c r="C2834" i="25"/>
  <c r="C2835" i="25"/>
  <c r="C2836" i="25"/>
  <c r="C2837" i="25"/>
  <c r="C2838" i="25"/>
  <c r="C2839" i="25"/>
  <c r="C2840" i="25"/>
  <c r="C2841" i="25"/>
  <c r="C2842" i="25"/>
  <c r="C2843" i="25"/>
  <c r="C2844" i="25"/>
  <c r="C2845" i="25"/>
  <c r="C2846" i="25"/>
  <c r="C2847" i="25"/>
  <c r="C2848" i="25"/>
  <c r="C2849" i="25"/>
  <c r="C2850" i="25"/>
  <c r="C2851" i="25"/>
  <c r="C2852" i="25"/>
  <c r="C2853" i="25"/>
  <c r="C2854" i="25"/>
  <c r="C2855" i="25"/>
  <c r="C2856" i="25"/>
  <c r="C2857" i="25"/>
  <c r="C2858" i="25"/>
  <c r="C2859" i="25"/>
  <c r="C2860" i="25"/>
  <c r="C2861" i="25"/>
  <c r="C2862" i="25"/>
  <c r="C2863" i="25"/>
  <c r="C2864" i="25"/>
  <c r="C2865" i="25"/>
  <c r="C2866" i="25"/>
  <c r="C2867" i="25"/>
  <c r="C2868" i="25"/>
  <c r="C2869" i="25"/>
  <c r="C2870" i="25"/>
  <c r="C2871" i="25"/>
  <c r="C2872" i="25"/>
  <c r="C2873" i="25"/>
  <c r="C2874" i="25"/>
  <c r="C2875" i="25"/>
  <c r="C2876" i="25"/>
  <c r="C2877" i="25"/>
  <c r="C2878" i="25"/>
  <c r="C2879" i="25"/>
  <c r="C2880" i="25"/>
  <c r="C2881" i="25"/>
  <c r="C2882" i="25"/>
  <c r="C2883" i="25"/>
  <c r="C2884" i="25"/>
  <c r="C2885" i="25"/>
  <c r="C2886" i="25"/>
  <c r="C2887" i="25"/>
  <c r="C2888" i="25"/>
  <c r="C2889" i="25"/>
  <c r="C2890" i="25"/>
  <c r="C2891" i="25"/>
  <c r="C2892" i="25"/>
  <c r="C2893" i="25"/>
  <c r="C2894" i="25"/>
  <c r="C2895" i="25"/>
  <c r="C2896" i="25"/>
  <c r="C2897" i="25"/>
  <c r="C2898" i="25"/>
  <c r="C2899" i="25"/>
  <c r="C2900" i="25"/>
  <c r="C2901" i="25"/>
  <c r="C2902" i="25"/>
  <c r="C2903" i="25"/>
  <c r="C2904" i="25"/>
  <c r="C2905" i="25"/>
  <c r="C2906" i="25"/>
  <c r="C2907" i="25"/>
  <c r="C2908" i="25"/>
  <c r="C2909" i="25"/>
  <c r="C2910" i="25"/>
  <c r="C2911" i="25"/>
  <c r="C2912" i="25"/>
  <c r="C2913" i="25"/>
  <c r="C2914" i="25"/>
  <c r="C2915" i="25"/>
  <c r="C2916" i="25"/>
  <c r="C2917" i="25"/>
  <c r="C2918" i="25"/>
  <c r="C2919" i="25"/>
  <c r="C2920" i="25"/>
  <c r="C2921" i="25"/>
  <c r="C2922" i="25"/>
  <c r="C2923" i="25"/>
  <c r="C2924" i="25"/>
  <c r="C2925" i="25"/>
  <c r="C2926" i="25"/>
  <c r="C2927" i="25"/>
  <c r="C2928" i="25"/>
  <c r="C2929" i="25"/>
  <c r="C2930" i="25"/>
  <c r="C2931" i="25"/>
  <c r="C2932" i="25"/>
  <c r="C2933" i="25"/>
  <c r="C2934" i="25"/>
  <c r="C2935" i="25"/>
  <c r="C2936" i="25"/>
  <c r="C2937" i="25"/>
  <c r="C2938" i="25"/>
  <c r="C2939" i="25"/>
  <c r="C2940" i="25"/>
  <c r="C2941" i="25"/>
  <c r="C2942" i="25"/>
  <c r="C2943" i="25"/>
  <c r="C2944" i="25"/>
  <c r="C2945" i="25"/>
  <c r="C2946" i="25"/>
  <c r="C2947" i="25"/>
  <c r="C2948" i="25"/>
  <c r="C2949" i="25"/>
  <c r="C2950" i="25"/>
  <c r="C2951" i="25"/>
  <c r="C2952" i="25"/>
  <c r="C2953" i="25"/>
  <c r="C2954" i="25"/>
  <c r="C2955" i="25"/>
  <c r="C2956" i="25"/>
  <c r="C2957" i="25"/>
  <c r="C2958" i="25"/>
  <c r="C2959" i="25"/>
  <c r="C2960" i="25"/>
  <c r="C2961" i="25"/>
  <c r="C2962" i="25"/>
  <c r="C2963" i="25"/>
  <c r="C2964" i="25"/>
  <c r="C2965" i="25"/>
  <c r="C2966" i="25"/>
  <c r="C2967" i="25"/>
  <c r="C2968" i="25"/>
  <c r="C2969" i="25"/>
  <c r="C2970" i="25"/>
  <c r="C2971" i="25"/>
  <c r="C2972" i="25"/>
  <c r="C2973" i="25"/>
  <c r="C2974" i="25"/>
  <c r="C2975" i="25"/>
  <c r="C2976" i="25"/>
  <c r="C2977" i="25"/>
  <c r="C2978" i="25"/>
  <c r="C2979" i="25"/>
  <c r="C2980" i="25"/>
  <c r="C2981" i="25"/>
  <c r="C2982" i="25"/>
  <c r="C2983" i="25"/>
  <c r="C2984" i="25"/>
  <c r="C2985" i="25"/>
  <c r="C2986" i="25"/>
  <c r="C2987" i="25"/>
  <c r="C2988" i="25"/>
  <c r="C2989" i="25"/>
  <c r="C2990" i="25"/>
  <c r="C2991" i="25"/>
  <c r="C2992" i="25"/>
  <c r="C2993" i="25"/>
  <c r="C2994" i="25"/>
  <c r="C2995" i="25"/>
  <c r="C2996" i="25"/>
  <c r="C2997" i="25"/>
  <c r="C2998" i="25"/>
  <c r="C2999" i="25"/>
  <c r="C3000" i="25"/>
  <c r="C3001" i="25"/>
  <c r="C3002" i="25"/>
  <c r="C3003" i="25"/>
  <c r="C3004" i="25"/>
  <c r="C3005" i="25"/>
  <c r="C3006" i="25"/>
  <c r="C3007" i="25"/>
  <c r="C3008" i="25"/>
  <c r="C3009" i="25"/>
  <c r="C3010" i="25"/>
  <c r="C3011" i="25"/>
  <c r="C3012" i="25"/>
  <c r="C3013" i="25"/>
  <c r="C3014" i="25"/>
  <c r="C3015" i="25"/>
  <c r="C3016" i="25"/>
  <c r="C3017" i="25"/>
  <c r="C3018" i="25"/>
  <c r="C3019" i="25"/>
  <c r="C3020" i="25"/>
  <c r="C3021" i="25"/>
  <c r="C3022" i="25"/>
  <c r="C3023" i="25"/>
  <c r="C3024" i="25"/>
  <c r="C3025" i="25"/>
  <c r="C3026" i="25"/>
  <c r="C3027" i="25"/>
  <c r="C3028" i="25"/>
  <c r="C3029" i="25"/>
  <c r="C3030" i="25"/>
  <c r="C3031" i="25"/>
  <c r="C3032" i="25"/>
  <c r="C3033" i="25"/>
  <c r="C3034" i="25"/>
  <c r="C3035" i="25"/>
  <c r="C3036" i="25"/>
  <c r="C3037" i="25"/>
  <c r="C3038" i="25"/>
  <c r="C3039" i="25"/>
  <c r="C3040" i="25"/>
  <c r="C3041" i="25"/>
  <c r="C3042" i="25"/>
  <c r="C3043" i="25"/>
  <c r="C3044" i="25"/>
  <c r="C3045" i="25"/>
  <c r="C3046" i="25"/>
  <c r="C3047" i="25"/>
  <c r="C3048" i="25"/>
  <c r="C3049" i="25"/>
  <c r="C3050" i="25"/>
  <c r="C3051" i="25"/>
  <c r="C3052" i="25"/>
  <c r="C3053" i="25"/>
  <c r="C3054" i="25"/>
  <c r="C3055" i="25"/>
  <c r="C3056" i="25"/>
  <c r="C3057" i="25"/>
  <c r="C3058" i="25"/>
  <c r="C3059" i="25"/>
  <c r="C3060" i="25"/>
  <c r="C3061" i="25"/>
  <c r="C3062" i="25"/>
  <c r="C3063" i="25"/>
  <c r="C3064" i="25"/>
  <c r="C3065" i="25"/>
  <c r="C3066" i="25"/>
  <c r="C3067" i="25"/>
  <c r="C3068" i="25"/>
  <c r="C3069" i="25"/>
  <c r="C3070" i="25"/>
  <c r="C3071" i="25"/>
  <c r="C3072" i="25"/>
  <c r="C3073" i="25"/>
  <c r="C3074" i="25"/>
  <c r="C3075" i="25"/>
  <c r="C3076" i="25"/>
  <c r="C3077" i="25"/>
  <c r="C3078" i="25"/>
  <c r="C3079" i="25"/>
  <c r="C3080" i="25"/>
  <c r="C3081" i="25"/>
  <c r="C3082" i="25"/>
  <c r="C3083" i="25"/>
  <c r="C3084" i="25"/>
  <c r="C3085" i="25"/>
  <c r="C3086" i="25"/>
  <c r="C3087" i="25"/>
  <c r="C3088" i="25"/>
  <c r="C3089" i="25"/>
  <c r="C3090" i="25"/>
  <c r="C3091" i="25"/>
  <c r="C3092" i="25"/>
  <c r="C3093" i="25"/>
  <c r="C3094" i="25"/>
  <c r="C3095" i="25"/>
  <c r="C3096" i="25"/>
  <c r="C3097" i="25"/>
  <c r="C3098" i="25"/>
  <c r="C3099" i="25"/>
  <c r="C3100" i="25"/>
  <c r="C3101" i="25"/>
  <c r="C3102" i="25"/>
  <c r="C3103" i="25"/>
  <c r="C3104" i="25"/>
  <c r="C3105" i="25"/>
  <c r="C3106" i="25"/>
  <c r="C3107" i="25"/>
  <c r="C3108" i="25"/>
  <c r="C3109" i="25"/>
  <c r="C3110" i="25"/>
  <c r="C3111" i="25"/>
  <c r="C3112" i="25"/>
  <c r="C3113" i="25"/>
  <c r="C3114" i="25"/>
  <c r="C3115" i="25"/>
  <c r="C3116" i="25"/>
  <c r="C3117" i="25"/>
  <c r="C3118" i="25"/>
  <c r="C3119" i="25"/>
  <c r="C3120" i="25"/>
  <c r="C3121" i="25"/>
  <c r="C3122" i="25"/>
  <c r="C3123" i="25"/>
  <c r="C3124" i="25"/>
  <c r="C3125" i="25"/>
  <c r="C3126" i="25"/>
  <c r="C3127" i="25"/>
  <c r="C3128" i="25"/>
  <c r="C3129" i="25"/>
  <c r="C3130" i="25"/>
  <c r="C3131" i="25"/>
  <c r="C3132" i="25"/>
  <c r="C3133" i="25"/>
  <c r="C3134" i="25"/>
  <c r="C3135" i="25"/>
  <c r="C3136" i="25"/>
  <c r="C3137" i="25"/>
  <c r="C3138" i="25"/>
  <c r="C3139" i="25"/>
  <c r="C3140" i="25"/>
  <c r="C3141" i="25"/>
  <c r="C3142" i="25"/>
  <c r="C3143" i="25"/>
  <c r="C3144" i="25"/>
  <c r="C3145" i="25"/>
  <c r="C3146" i="25"/>
  <c r="C3147" i="25"/>
  <c r="C3148" i="25"/>
  <c r="C3149" i="25"/>
  <c r="C3150" i="25"/>
  <c r="C3151" i="25"/>
  <c r="C3152" i="25"/>
  <c r="C3153" i="25"/>
  <c r="C3154" i="25"/>
  <c r="C3155" i="25"/>
  <c r="C3156" i="25"/>
  <c r="C3157" i="25"/>
  <c r="C3158" i="25"/>
  <c r="C3159" i="25"/>
  <c r="C3160" i="25"/>
  <c r="C3161" i="25"/>
  <c r="C3162" i="25"/>
  <c r="C3163" i="25"/>
  <c r="C3164" i="25"/>
  <c r="C3165" i="25"/>
  <c r="C3166" i="25"/>
  <c r="C3167" i="25"/>
  <c r="C3168" i="25"/>
  <c r="C3169" i="25"/>
  <c r="C3170" i="25"/>
  <c r="C3171" i="25"/>
  <c r="C3172" i="25"/>
  <c r="C3173" i="25"/>
  <c r="C3174" i="25"/>
  <c r="C3175" i="25"/>
  <c r="C3176" i="25"/>
  <c r="C3177" i="25"/>
  <c r="C3178" i="25"/>
  <c r="C3179" i="25"/>
  <c r="C3180" i="25"/>
  <c r="C3181" i="25"/>
  <c r="C3182" i="25"/>
  <c r="C3183" i="25"/>
  <c r="C3184" i="25"/>
  <c r="C3185" i="25"/>
  <c r="C3186" i="25"/>
  <c r="C3187" i="25"/>
  <c r="C3188" i="25"/>
  <c r="C3189" i="25"/>
  <c r="C3190" i="25"/>
  <c r="C3191" i="25"/>
  <c r="C3192" i="25"/>
  <c r="C3193" i="25"/>
  <c r="C3194" i="25"/>
  <c r="C3195" i="25"/>
  <c r="C3196" i="25"/>
  <c r="C3197" i="25"/>
  <c r="C3198" i="25"/>
  <c r="C3199" i="25"/>
  <c r="C3200" i="25"/>
  <c r="C3201" i="25"/>
  <c r="C3202" i="25"/>
  <c r="C3203" i="25"/>
  <c r="C3204" i="25"/>
  <c r="C3205" i="25"/>
  <c r="C3206" i="25"/>
  <c r="C3207" i="25"/>
  <c r="C3208" i="25"/>
  <c r="C3209" i="25"/>
  <c r="C3210" i="25"/>
  <c r="C3211" i="25"/>
  <c r="C3212" i="25"/>
  <c r="C3213" i="25"/>
  <c r="C3214" i="25"/>
  <c r="C3215" i="25"/>
  <c r="C3216" i="25"/>
  <c r="C3217" i="25"/>
  <c r="C3218" i="25"/>
  <c r="C3219" i="25"/>
  <c r="C3220" i="25"/>
  <c r="C3221" i="25"/>
  <c r="C3222" i="25"/>
  <c r="C3223" i="25"/>
  <c r="C3224" i="25"/>
  <c r="C3225" i="25"/>
  <c r="C3226" i="25"/>
  <c r="C3227" i="25"/>
  <c r="C3228" i="25"/>
  <c r="C3229" i="25"/>
  <c r="C3230" i="25"/>
  <c r="C3231" i="25"/>
  <c r="C3232" i="25"/>
  <c r="C3233" i="25"/>
  <c r="C3234" i="25"/>
  <c r="C3235" i="25"/>
  <c r="C3236" i="25"/>
  <c r="C3237" i="25"/>
  <c r="C3238" i="25"/>
  <c r="C3239" i="25"/>
  <c r="C3240" i="25"/>
  <c r="C3241" i="25"/>
  <c r="C3242" i="25"/>
  <c r="C3243" i="25"/>
  <c r="C3244" i="25"/>
  <c r="C3245" i="25"/>
  <c r="C3246" i="25"/>
  <c r="C3247" i="25"/>
  <c r="C3248" i="25"/>
  <c r="C3249" i="25"/>
  <c r="C3250" i="25"/>
  <c r="C3251" i="25"/>
  <c r="C3252" i="25"/>
  <c r="C3253" i="25"/>
  <c r="C3254" i="25"/>
  <c r="C3255" i="25"/>
  <c r="C3256" i="25"/>
  <c r="C3257" i="25"/>
  <c r="C3258" i="25"/>
  <c r="C3259" i="25"/>
  <c r="C3260" i="25"/>
  <c r="C3261" i="25"/>
  <c r="C3262" i="25"/>
  <c r="C3263" i="25"/>
  <c r="C3264" i="25"/>
  <c r="C3265" i="25"/>
  <c r="C3266" i="25"/>
  <c r="C3267" i="25"/>
  <c r="C3268" i="25"/>
  <c r="C3269" i="25"/>
  <c r="C3270" i="25"/>
  <c r="C3271" i="25"/>
  <c r="C3272" i="25"/>
  <c r="C3273" i="25"/>
  <c r="C3274" i="25"/>
  <c r="C3275" i="25"/>
  <c r="C3276" i="25"/>
  <c r="C3277" i="25"/>
  <c r="C3278" i="25"/>
  <c r="C3279" i="25"/>
  <c r="C3280" i="25"/>
  <c r="C3281" i="25"/>
  <c r="C3282" i="25"/>
  <c r="C3283" i="25"/>
  <c r="C3284" i="25"/>
  <c r="C3285" i="25"/>
  <c r="C3286" i="25"/>
  <c r="C3287" i="25"/>
  <c r="C3288" i="25"/>
  <c r="C3289" i="25"/>
  <c r="C3290" i="25"/>
  <c r="C3291" i="25"/>
  <c r="C3292" i="25"/>
  <c r="C3293" i="25"/>
  <c r="C3294" i="25"/>
  <c r="C3295" i="25"/>
  <c r="C3296" i="25"/>
  <c r="C3297" i="25"/>
  <c r="C3298" i="25"/>
  <c r="C3299" i="25"/>
  <c r="C3300" i="25"/>
  <c r="C3301" i="25"/>
  <c r="C3302" i="25"/>
  <c r="C3303" i="25"/>
  <c r="C3304" i="25"/>
  <c r="C3305" i="25"/>
  <c r="C3306" i="25"/>
  <c r="C3307" i="25"/>
  <c r="C3308" i="25"/>
  <c r="C3309" i="25"/>
  <c r="C3310" i="25"/>
  <c r="C3311" i="25"/>
  <c r="C3312" i="25"/>
  <c r="C3313" i="25"/>
  <c r="C3314" i="25"/>
  <c r="C3315" i="25"/>
  <c r="C3316" i="25"/>
  <c r="C3317" i="25"/>
  <c r="C3318" i="25"/>
  <c r="C3319" i="25"/>
  <c r="C3320" i="25"/>
  <c r="C3321" i="25"/>
  <c r="C3322" i="25"/>
  <c r="C3323" i="25"/>
  <c r="C3324" i="25"/>
  <c r="C3325" i="25"/>
  <c r="C3326" i="25"/>
  <c r="C3327" i="25"/>
  <c r="C3328" i="25"/>
  <c r="C3329" i="25"/>
  <c r="C3330" i="25"/>
  <c r="C3331" i="25"/>
  <c r="C3332" i="25"/>
  <c r="C3333" i="25"/>
  <c r="C3334" i="25"/>
  <c r="C3335" i="25"/>
  <c r="C3336" i="25"/>
  <c r="C3337" i="25"/>
  <c r="C3338" i="25"/>
  <c r="C3339" i="25"/>
  <c r="C3340" i="25"/>
  <c r="C3341" i="25"/>
  <c r="C3342" i="25"/>
  <c r="C3343" i="25"/>
  <c r="C3344" i="25"/>
  <c r="C3345" i="25"/>
  <c r="C3346" i="25"/>
  <c r="C3347" i="25"/>
  <c r="C3348" i="25"/>
  <c r="C3349" i="25"/>
  <c r="C3350" i="25"/>
  <c r="C3351" i="25"/>
  <c r="C3352" i="25"/>
  <c r="C3353" i="25"/>
  <c r="C3354" i="25"/>
  <c r="C3355" i="25"/>
  <c r="C3356" i="25"/>
  <c r="C3357" i="25"/>
  <c r="C3358" i="25"/>
  <c r="C3359" i="25"/>
  <c r="C3360" i="25"/>
  <c r="C3361" i="25"/>
  <c r="C3362" i="25"/>
  <c r="C3363" i="25"/>
  <c r="C3364" i="25"/>
  <c r="C3365" i="25"/>
  <c r="C3366" i="25"/>
  <c r="C3367" i="25"/>
  <c r="C3368" i="25"/>
  <c r="C3369" i="25"/>
  <c r="C3370" i="25"/>
  <c r="C3371" i="25"/>
  <c r="C3372" i="25"/>
  <c r="C3373" i="25"/>
  <c r="C3374" i="25"/>
  <c r="C3375" i="25"/>
  <c r="C3376" i="25"/>
  <c r="C3377" i="25"/>
  <c r="C3378" i="25"/>
  <c r="C3379" i="25"/>
  <c r="C3380" i="25"/>
  <c r="C3381" i="25"/>
  <c r="C3382" i="25"/>
  <c r="C3383" i="25"/>
  <c r="C3384" i="25"/>
  <c r="C3385" i="25"/>
  <c r="C3386" i="25"/>
  <c r="C3387" i="25"/>
  <c r="C3388" i="25"/>
  <c r="C3389" i="25"/>
  <c r="C3390" i="25"/>
  <c r="C3391" i="25"/>
  <c r="C3392" i="25"/>
  <c r="C3393" i="25"/>
  <c r="C3394" i="25"/>
  <c r="C3395" i="25"/>
  <c r="C3396" i="25"/>
  <c r="C3397" i="25"/>
  <c r="C3398" i="25"/>
  <c r="C3399" i="25"/>
  <c r="C3400" i="25"/>
  <c r="C3401" i="25"/>
  <c r="C3402" i="25"/>
  <c r="C3403" i="25"/>
  <c r="C3404" i="25"/>
  <c r="C3405" i="25"/>
  <c r="C3406" i="25"/>
  <c r="C3407" i="25"/>
  <c r="C3408" i="25"/>
  <c r="C3409" i="25"/>
  <c r="C3410" i="25"/>
  <c r="C3411" i="25"/>
  <c r="C3412" i="25"/>
  <c r="C3413" i="25"/>
  <c r="C3414" i="25"/>
  <c r="C3415" i="25"/>
  <c r="C3416" i="25"/>
  <c r="C3417" i="25"/>
  <c r="C3418" i="25"/>
  <c r="C3419" i="25"/>
  <c r="C3420" i="25"/>
  <c r="C3421" i="25"/>
  <c r="C3422" i="25"/>
  <c r="C3423" i="25"/>
  <c r="C3424" i="25"/>
  <c r="C3425" i="25"/>
  <c r="C3426" i="25"/>
  <c r="C3427" i="25"/>
  <c r="C3428" i="25"/>
  <c r="C3429" i="25"/>
  <c r="C3430" i="25"/>
  <c r="C3431" i="25"/>
  <c r="C3432" i="25"/>
  <c r="C3433" i="25"/>
  <c r="C3434" i="25"/>
  <c r="C3435" i="25"/>
  <c r="C3436" i="25"/>
  <c r="C3437" i="25"/>
  <c r="C3438" i="25"/>
  <c r="C3439" i="25"/>
  <c r="C3440" i="25"/>
  <c r="C3441" i="25"/>
  <c r="C3442" i="25"/>
  <c r="C3443" i="25"/>
  <c r="C3444" i="25"/>
  <c r="C3445" i="25"/>
  <c r="C3446" i="25"/>
  <c r="C3447" i="25"/>
  <c r="C3448" i="25"/>
  <c r="C3449" i="25"/>
  <c r="C3450" i="25"/>
  <c r="C3451" i="25"/>
  <c r="C3452" i="25"/>
  <c r="C3453" i="25"/>
  <c r="C3454" i="25"/>
  <c r="C3455" i="25"/>
  <c r="C3456" i="25"/>
  <c r="C3457" i="25"/>
  <c r="C3458" i="25"/>
  <c r="C3459" i="25"/>
  <c r="C3460" i="25"/>
  <c r="C3461" i="25"/>
  <c r="C3462" i="25"/>
  <c r="C3463" i="25"/>
  <c r="C3464" i="25"/>
  <c r="C3465" i="25"/>
  <c r="C3466" i="25"/>
  <c r="C3467" i="25"/>
  <c r="C3468" i="25"/>
  <c r="C3469" i="25"/>
  <c r="C3470" i="25"/>
  <c r="C3471" i="25"/>
  <c r="C3472" i="25"/>
  <c r="C3473" i="25"/>
  <c r="C3474" i="25"/>
  <c r="C3475" i="25"/>
  <c r="C3476" i="25"/>
  <c r="C3477" i="25"/>
  <c r="C3478" i="25"/>
  <c r="C3479" i="25"/>
  <c r="C3480" i="25"/>
  <c r="C3481" i="25"/>
  <c r="C3482" i="25"/>
  <c r="C3483" i="25"/>
  <c r="C3484" i="25"/>
  <c r="C3485" i="25"/>
  <c r="C3486" i="25"/>
  <c r="C3487" i="25"/>
  <c r="C3488" i="25"/>
  <c r="C3489" i="25"/>
  <c r="C3490" i="25"/>
  <c r="C3491" i="25"/>
  <c r="C3492" i="25"/>
  <c r="C3493" i="25"/>
  <c r="C3494" i="25"/>
  <c r="C3495" i="25"/>
  <c r="C3496" i="25"/>
  <c r="C3497" i="25"/>
  <c r="C3498" i="25"/>
  <c r="C3499" i="25"/>
  <c r="C3500" i="25"/>
  <c r="C3501" i="25"/>
  <c r="C3502" i="25"/>
  <c r="C3503" i="25"/>
  <c r="C3504" i="25"/>
  <c r="C3505" i="25"/>
  <c r="C3506" i="25"/>
  <c r="C3507" i="25"/>
  <c r="C3508" i="25"/>
  <c r="C3509" i="25"/>
  <c r="C3510" i="25"/>
  <c r="C3511" i="25"/>
  <c r="C3512" i="25"/>
  <c r="C3513" i="25"/>
  <c r="C3514" i="25"/>
  <c r="C3515" i="25"/>
  <c r="C3516" i="25"/>
  <c r="C3517" i="25"/>
  <c r="C3518" i="25"/>
  <c r="C3519" i="25"/>
  <c r="C3520" i="25"/>
  <c r="C3521" i="25"/>
  <c r="C3522" i="25"/>
  <c r="C3523" i="25"/>
  <c r="C3524" i="25"/>
  <c r="C3525" i="25"/>
  <c r="C3526" i="25"/>
  <c r="C3527" i="25"/>
  <c r="C3528" i="25"/>
  <c r="C3529" i="25"/>
  <c r="C3530" i="25"/>
  <c r="C3531" i="25"/>
  <c r="C3532" i="25"/>
  <c r="C3533" i="25"/>
  <c r="C3534" i="25"/>
  <c r="C3535" i="25"/>
  <c r="C3536" i="25"/>
  <c r="C3537" i="25"/>
  <c r="C3538" i="25"/>
  <c r="C3539" i="25"/>
  <c r="C3540" i="25"/>
  <c r="C3541" i="25"/>
  <c r="C3542" i="25"/>
  <c r="C3543" i="25"/>
  <c r="C3544" i="25"/>
  <c r="C3545" i="25"/>
  <c r="C3546" i="25"/>
  <c r="C3547" i="25"/>
  <c r="C3548" i="25"/>
  <c r="C3549" i="25"/>
  <c r="C3550" i="25"/>
  <c r="C3551" i="25"/>
  <c r="C3552" i="25"/>
  <c r="C3553" i="25"/>
  <c r="C3554" i="25"/>
  <c r="C3555" i="25"/>
  <c r="C3556" i="25"/>
  <c r="C3557" i="25"/>
  <c r="C3558" i="25"/>
  <c r="C3559" i="25"/>
  <c r="C3560" i="25"/>
  <c r="C3561" i="25"/>
  <c r="C3562" i="25"/>
  <c r="C3563" i="25"/>
  <c r="C3564" i="25"/>
  <c r="C3565" i="25"/>
  <c r="C3566" i="25"/>
  <c r="C3567" i="25"/>
  <c r="C3568" i="25"/>
  <c r="C3569" i="25"/>
  <c r="C3570" i="25"/>
  <c r="C3571" i="25"/>
  <c r="C3572" i="25"/>
  <c r="C3573" i="25"/>
  <c r="C3574" i="25"/>
  <c r="C3575" i="25"/>
  <c r="C3576" i="25"/>
  <c r="C3577" i="25"/>
  <c r="C3578" i="25"/>
  <c r="C3579" i="25"/>
  <c r="C3580" i="25"/>
  <c r="C3581" i="25"/>
  <c r="C3582" i="25"/>
  <c r="C3583" i="25"/>
  <c r="C3584" i="25"/>
  <c r="C3585" i="25"/>
  <c r="C3586" i="25"/>
  <c r="C3587" i="25"/>
  <c r="C3588" i="25"/>
  <c r="C3589" i="25"/>
  <c r="C3590" i="25"/>
  <c r="C3591" i="25"/>
  <c r="C3592" i="25"/>
  <c r="C3593" i="25"/>
  <c r="C3594" i="25"/>
  <c r="C3595" i="25"/>
  <c r="C3596" i="25"/>
  <c r="C3597" i="25"/>
  <c r="C3598" i="25"/>
  <c r="C3599" i="25"/>
  <c r="C3600" i="25"/>
  <c r="C3601" i="25"/>
  <c r="C3602" i="25"/>
  <c r="C3603" i="25"/>
  <c r="C3604" i="25"/>
  <c r="C3605" i="25"/>
  <c r="C3606" i="25"/>
  <c r="C3607" i="25"/>
  <c r="C3608" i="25"/>
  <c r="C3609" i="25"/>
  <c r="C3610" i="25"/>
  <c r="C3611" i="25"/>
  <c r="C3612" i="25"/>
  <c r="C3613" i="25"/>
  <c r="C3614" i="25"/>
  <c r="C3615" i="25"/>
  <c r="C3616" i="25"/>
  <c r="C3617" i="25"/>
  <c r="C3618" i="25"/>
  <c r="C3619" i="25"/>
  <c r="C3620" i="25"/>
  <c r="C3621" i="25"/>
  <c r="C3622" i="25"/>
  <c r="C3623" i="25"/>
  <c r="C3624" i="25"/>
  <c r="C3625" i="25"/>
  <c r="C3626" i="25"/>
  <c r="C3627" i="25"/>
  <c r="C3628" i="25"/>
  <c r="C3629" i="25"/>
  <c r="C3630" i="25"/>
  <c r="C3631" i="25"/>
  <c r="C3632" i="25"/>
  <c r="C3633" i="25"/>
  <c r="C3634" i="25"/>
  <c r="C3635" i="25"/>
  <c r="C3636" i="25"/>
  <c r="C3637" i="25"/>
  <c r="C3638" i="25"/>
  <c r="C3639" i="25"/>
  <c r="C3640" i="25"/>
  <c r="C3641" i="25"/>
  <c r="C3642" i="25"/>
  <c r="C3643" i="25"/>
  <c r="C3644" i="25"/>
  <c r="C3645" i="25"/>
  <c r="C3646" i="25"/>
  <c r="C3647" i="25"/>
  <c r="C3648" i="25"/>
  <c r="C3649" i="25"/>
  <c r="C3650" i="25"/>
  <c r="C3651" i="25"/>
  <c r="C3652" i="25"/>
  <c r="C3653" i="25"/>
  <c r="C3654" i="25"/>
  <c r="C3655" i="25"/>
  <c r="C3656" i="25"/>
  <c r="C3657" i="25"/>
  <c r="C3658" i="25"/>
  <c r="C3659" i="25"/>
  <c r="C3660" i="25"/>
  <c r="C3661" i="25"/>
  <c r="C3662" i="25"/>
  <c r="C3663" i="25"/>
  <c r="C3664" i="25"/>
  <c r="C3665" i="25"/>
  <c r="C3666" i="25"/>
  <c r="C3667" i="25"/>
  <c r="C3668" i="25"/>
  <c r="C3669" i="25"/>
  <c r="C3670" i="25"/>
  <c r="C3671" i="25"/>
  <c r="C3672" i="25"/>
  <c r="C3673" i="25"/>
  <c r="C3674" i="25"/>
  <c r="C3675" i="25"/>
  <c r="C3676" i="25"/>
  <c r="C3677" i="25"/>
  <c r="C3678" i="25"/>
  <c r="C3679" i="25"/>
  <c r="C3680" i="25"/>
  <c r="C3681" i="25"/>
  <c r="C3682" i="25"/>
  <c r="C3683" i="25"/>
  <c r="C3684" i="25"/>
  <c r="C3685" i="25"/>
  <c r="C3686" i="25"/>
  <c r="C3687" i="25"/>
  <c r="C3688" i="25"/>
  <c r="C3689" i="25"/>
  <c r="C3690" i="25"/>
  <c r="C3691" i="25"/>
  <c r="C3692" i="25"/>
  <c r="C3693" i="25"/>
  <c r="C3694" i="25"/>
  <c r="C3695" i="25"/>
  <c r="C3696" i="25"/>
  <c r="C3697" i="25"/>
  <c r="C3698" i="25"/>
  <c r="C3699" i="25"/>
  <c r="C3700" i="25"/>
  <c r="C3701" i="25"/>
  <c r="C3702" i="25"/>
  <c r="C3703" i="25"/>
  <c r="C3704" i="25"/>
  <c r="C3705" i="25"/>
  <c r="C3706" i="25"/>
  <c r="C3707" i="25"/>
  <c r="C3708" i="25"/>
  <c r="C3709" i="25"/>
  <c r="C3710" i="25"/>
  <c r="C3711" i="25"/>
  <c r="C3712" i="25"/>
  <c r="C3713" i="25"/>
  <c r="C3714" i="25"/>
  <c r="C3715" i="25"/>
  <c r="C3716" i="25"/>
  <c r="C3717" i="25"/>
  <c r="C3718" i="25"/>
  <c r="C3719" i="25"/>
  <c r="C3720" i="25"/>
  <c r="C3721" i="25"/>
  <c r="C3722" i="25"/>
  <c r="C3723" i="25"/>
  <c r="C3724" i="25"/>
  <c r="C3725" i="25"/>
  <c r="C3726" i="25"/>
  <c r="C3727" i="25"/>
  <c r="C3728" i="25"/>
  <c r="C3729" i="25"/>
  <c r="C3730" i="25"/>
  <c r="C3731" i="25"/>
  <c r="C3732" i="25"/>
  <c r="C3733" i="25"/>
  <c r="C3734" i="25"/>
  <c r="C3735" i="25"/>
  <c r="C3736" i="25"/>
  <c r="C3737" i="25"/>
  <c r="C3738" i="25"/>
  <c r="C3739" i="25"/>
  <c r="C3740" i="25"/>
  <c r="C3741" i="25"/>
  <c r="C3742" i="25"/>
  <c r="C3743" i="25"/>
  <c r="C3744" i="25"/>
  <c r="C3745" i="25"/>
  <c r="C3746" i="25"/>
  <c r="C3747" i="25"/>
  <c r="C3748" i="25"/>
  <c r="C3749" i="25"/>
  <c r="C3750" i="25"/>
  <c r="C3751" i="25"/>
  <c r="C3752" i="25"/>
  <c r="C3753" i="25"/>
  <c r="C3754" i="25"/>
  <c r="C3755" i="25"/>
  <c r="C3756" i="25"/>
  <c r="C3757" i="25"/>
  <c r="C3758" i="25"/>
  <c r="C3759" i="25"/>
  <c r="C3760" i="25"/>
  <c r="C3761" i="25"/>
  <c r="C3762" i="25"/>
  <c r="C3763" i="25"/>
  <c r="C3764" i="25"/>
  <c r="C3765" i="25"/>
  <c r="C3766" i="25"/>
  <c r="C3767" i="25"/>
  <c r="C3768" i="25"/>
  <c r="C3769" i="25"/>
  <c r="C3770" i="25"/>
  <c r="C3771" i="25"/>
  <c r="C3772" i="25"/>
  <c r="C3773" i="25"/>
  <c r="C3774" i="25"/>
  <c r="C3775" i="25"/>
  <c r="C3776" i="25"/>
  <c r="C3777" i="25"/>
  <c r="C3778" i="25"/>
  <c r="C3779" i="25"/>
  <c r="C3780" i="25"/>
  <c r="C3781" i="25"/>
  <c r="C3782" i="25"/>
  <c r="C3783" i="25"/>
  <c r="C3784" i="25"/>
  <c r="C3785" i="25"/>
  <c r="C3786" i="25"/>
  <c r="C3787" i="25"/>
  <c r="C3788" i="25"/>
  <c r="C3789" i="25"/>
  <c r="C3790" i="25"/>
  <c r="C3791" i="25"/>
  <c r="C3792" i="25"/>
  <c r="C3793" i="25"/>
  <c r="C3794" i="25"/>
  <c r="C3795" i="25"/>
  <c r="C3796" i="25"/>
  <c r="C3797" i="25"/>
  <c r="C3798" i="25"/>
  <c r="C3799" i="25"/>
  <c r="C3800" i="25"/>
  <c r="C3801" i="25"/>
  <c r="C3802" i="25"/>
  <c r="C3803" i="25"/>
  <c r="C3804" i="25"/>
  <c r="C3805" i="25"/>
  <c r="C3806" i="25"/>
  <c r="C3807" i="25"/>
  <c r="C3808" i="25"/>
  <c r="C3809" i="25"/>
  <c r="C3810" i="25"/>
  <c r="C3811" i="25"/>
  <c r="C3812" i="25"/>
  <c r="C3813" i="25"/>
  <c r="C3814" i="25"/>
  <c r="C3815" i="25"/>
  <c r="C3816" i="25"/>
  <c r="C3817" i="25"/>
  <c r="C3818" i="25"/>
  <c r="C3819" i="25"/>
  <c r="C3820" i="25"/>
  <c r="C3821" i="25"/>
  <c r="C3822" i="25"/>
  <c r="C3823" i="25"/>
  <c r="C3824" i="25"/>
  <c r="C3825" i="25"/>
  <c r="C3826" i="25"/>
  <c r="C3827" i="25"/>
  <c r="C3828" i="25"/>
  <c r="C3829" i="25"/>
  <c r="C3830" i="25"/>
  <c r="C3831" i="25"/>
  <c r="C3832" i="25"/>
  <c r="C3833" i="25"/>
  <c r="C3834" i="25"/>
  <c r="C3835" i="25"/>
  <c r="C3836" i="25"/>
  <c r="C3837" i="25"/>
  <c r="C3838" i="25"/>
  <c r="C3839" i="25"/>
  <c r="C3840" i="25"/>
  <c r="C3841" i="25"/>
  <c r="C3842" i="25"/>
  <c r="C3843" i="25"/>
  <c r="C3844" i="25"/>
  <c r="C3845" i="25"/>
  <c r="C3846" i="25"/>
  <c r="C3847" i="25"/>
  <c r="C3848" i="25"/>
  <c r="C3849" i="25"/>
  <c r="C3850" i="25"/>
  <c r="C3851" i="25"/>
  <c r="C3852" i="25"/>
  <c r="C3853" i="25"/>
  <c r="C3854" i="25"/>
  <c r="C3855" i="25"/>
  <c r="C3856" i="25"/>
  <c r="C3857" i="25"/>
  <c r="C3858" i="25"/>
  <c r="C3859" i="25"/>
  <c r="C3860" i="25"/>
  <c r="C3861" i="25"/>
  <c r="C3862" i="25"/>
  <c r="C3863" i="25"/>
  <c r="C3864" i="25"/>
  <c r="C3865" i="25"/>
  <c r="C3866" i="25"/>
  <c r="C3867" i="25"/>
  <c r="C3868" i="25"/>
  <c r="C3869" i="25"/>
  <c r="C3870" i="25"/>
  <c r="C3871" i="25"/>
  <c r="C3872" i="25"/>
  <c r="C3873" i="25"/>
  <c r="C3874" i="25"/>
  <c r="C3875" i="25"/>
  <c r="C3876" i="25"/>
  <c r="C3877" i="25"/>
  <c r="C3878" i="25"/>
  <c r="C3879" i="25"/>
  <c r="C3880" i="25"/>
  <c r="C3881" i="25"/>
  <c r="C3882" i="25"/>
  <c r="C3883" i="25"/>
  <c r="C3884" i="25"/>
  <c r="C3885" i="25"/>
  <c r="C3886" i="25"/>
  <c r="C3887" i="25"/>
  <c r="C3888" i="25"/>
  <c r="C3889" i="25"/>
  <c r="C3890" i="25"/>
  <c r="C3891" i="25"/>
  <c r="C3892" i="25"/>
  <c r="C3893" i="25"/>
  <c r="C3894" i="25"/>
  <c r="C3895" i="25"/>
  <c r="C3896" i="25"/>
  <c r="C3897" i="25"/>
  <c r="C3898" i="25"/>
  <c r="C3899" i="25"/>
  <c r="C3900" i="25"/>
  <c r="C3901" i="25"/>
  <c r="C3902" i="25"/>
  <c r="C3903" i="25"/>
  <c r="C3904" i="25"/>
  <c r="C3905" i="25"/>
  <c r="C3906" i="25"/>
  <c r="C3907" i="25"/>
  <c r="C3908" i="25"/>
  <c r="C3909" i="25"/>
  <c r="C3910" i="25"/>
  <c r="C3911" i="25"/>
  <c r="C3912" i="25"/>
  <c r="C3913" i="25"/>
  <c r="C3914" i="25"/>
  <c r="C3915" i="25"/>
  <c r="C3916" i="25"/>
  <c r="C3917" i="25"/>
  <c r="C3918" i="25"/>
  <c r="C3919" i="25"/>
  <c r="C3920" i="25"/>
  <c r="C3921" i="25"/>
  <c r="C3922" i="25"/>
  <c r="C3923" i="25"/>
  <c r="C3924" i="25"/>
  <c r="C3925" i="25"/>
  <c r="C3926" i="25"/>
  <c r="C3927" i="25"/>
  <c r="C3928" i="25"/>
  <c r="C3929" i="25"/>
  <c r="C3930" i="25"/>
  <c r="C3931" i="25"/>
  <c r="C3932" i="25"/>
  <c r="C3933" i="25"/>
  <c r="C3934" i="25"/>
  <c r="C3935" i="25"/>
  <c r="C3936" i="25"/>
  <c r="C3937" i="25"/>
  <c r="C3938" i="25"/>
  <c r="C3939" i="25"/>
  <c r="C3940" i="25"/>
  <c r="C3941" i="25"/>
  <c r="C3942" i="25"/>
  <c r="C3943" i="25"/>
  <c r="C3944" i="25"/>
  <c r="C3945" i="25"/>
  <c r="C3946" i="25"/>
  <c r="C3947" i="25"/>
  <c r="C3948" i="25"/>
  <c r="C3949" i="25"/>
  <c r="C3950" i="25"/>
  <c r="C3951" i="25"/>
  <c r="C3952" i="25"/>
  <c r="C3953" i="25"/>
  <c r="C3954" i="25"/>
  <c r="C3955" i="25"/>
  <c r="C3956" i="25"/>
  <c r="C3957" i="25"/>
  <c r="C3958" i="25"/>
  <c r="C3959" i="25"/>
  <c r="C3960" i="25"/>
  <c r="C3961" i="25"/>
  <c r="C3962" i="25"/>
  <c r="C3963" i="25"/>
  <c r="C3964" i="25"/>
  <c r="C3965" i="25"/>
  <c r="C3966" i="25"/>
  <c r="C3967" i="25"/>
  <c r="C3968" i="25"/>
  <c r="C3969" i="25"/>
  <c r="C3970" i="25"/>
  <c r="C3971" i="25"/>
  <c r="C3972" i="25"/>
  <c r="C3973" i="25"/>
  <c r="C3974" i="25"/>
  <c r="C3975" i="25"/>
  <c r="C3976" i="25"/>
  <c r="C3977" i="25"/>
  <c r="C3978" i="25"/>
  <c r="C3979" i="25"/>
  <c r="C3980" i="25"/>
  <c r="C3981" i="25"/>
  <c r="C3982" i="25"/>
  <c r="C3983" i="25"/>
  <c r="C3984" i="25"/>
  <c r="C3985" i="25"/>
  <c r="C3986" i="25"/>
  <c r="C3987" i="25"/>
  <c r="C3988" i="25"/>
  <c r="C3989" i="25"/>
  <c r="C3990" i="25"/>
  <c r="C3991" i="25"/>
  <c r="C3992" i="25"/>
  <c r="C3993" i="25"/>
  <c r="C3994" i="25"/>
  <c r="C3995" i="25"/>
  <c r="C3996" i="25"/>
  <c r="C3997" i="25"/>
  <c r="C3998" i="25"/>
  <c r="C3999" i="25"/>
  <c r="C4000" i="25"/>
  <c r="C4001" i="25"/>
  <c r="C4002" i="25"/>
  <c r="C4003" i="25"/>
  <c r="C4004" i="25"/>
  <c r="C4005" i="25"/>
  <c r="C4006" i="25"/>
  <c r="C4007" i="25"/>
  <c r="C4008" i="25"/>
  <c r="C4009" i="25"/>
  <c r="C4010" i="25"/>
  <c r="C4011" i="25"/>
  <c r="C4012" i="25"/>
  <c r="C4013" i="25"/>
  <c r="C4014" i="25"/>
  <c r="C4015" i="25"/>
  <c r="C4016" i="25"/>
  <c r="C4017" i="25"/>
  <c r="C4018" i="25"/>
  <c r="C4019" i="25"/>
  <c r="C4020" i="25"/>
  <c r="C4021" i="25"/>
  <c r="C4022" i="25"/>
  <c r="C4023" i="25"/>
  <c r="C4024" i="25"/>
  <c r="C4025" i="25"/>
  <c r="C4026" i="25"/>
  <c r="C4027" i="25"/>
  <c r="C4028" i="25"/>
  <c r="C4029" i="25"/>
  <c r="C4030" i="25"/>
  <c r="C4031" i="25"/>
  <c r="C4032" i="25"/>
  <c r="C4033" i="25"/>
  <c r="C4034" i="25"/>
  <c r="C4035" i="25"/>
  <c r="C4036" i="25"/>
  <c r="C4037" i="25"/>
  <c r="C4038" i="25"/>
  <c r="C4039" i="25"/>
  <c r="C4040" i="25"/>
  <c r="C4041" i="25"/>
  <c r="C4042" i="25"/>
  <c r="C4043" i="25"/>
  <c r="C4044" i="25"/>
  <c r="C4045" i="25"/>
  <c r="C4046" i="25"/>
  <c r="C4047" i="25"/>
  <c r="C4048" i="25"/>
  <c r="C4049" i="25"/>
  <c r="C4050" i="25"/>
  <c r="C4051" i="25"/>
  <c r="C4052" i="25"/>
  <c r="C4053" i="25"/>
  <c r="C4054" i="25"/>
  <c r="C4055" i="25"/>
  <c r="C4056" i="25"/>
  <c r="C4057" i="25"/>
  <c r="C4058" i="25"/>
  <c r="C4059" i="25"/>
  <c r="C4060" i="25"/>
  <c r="C4061" i="25"/>
  <c r="C2" i="25"/>
  <c r="F20" i="5"/>
  <c r="G835" i="25"/>
  <c r="F21" i="5"/>
  <c r="G825" i="25"/>
  <c r="F22" i="5"/>
  <c r="G843" i="25"/>
  <c r="F23" i="5"/>
  <c r="G861" i="25"/>
  <c r="F24" i="5"/>
  <c r="E24" i="5"/>
  <c r="H24" i="5"/>
  <c r="F25" i="5"/>
  <c r="G985" i="25"/>
  <c r="F26" i="5"/>
  <c r="G1020" i="25"/>
  <c r="F27" i="5"/>
  <c r="G1572" i="25"/>
  <c r="F28" i="5"/>
  <c r="G2307" i="25"/>
  <c r="F29" i="5"/>
  <c r="E29" i="5"/>
  <c r="F30" i="5"/>
  <c r="E30" i="5"/>
  <c r="H940" i="25"/>
  <c r="F31" i="5"/>
  <c r="G818" i="25"/>
  <c r="F32" i="5"/>
  <c r="G3271" i="25"/>
  <c r="F33" i="5"/>
  <c r="G3292" i="25"/>
  <c r="F34" i="5"/>
  <c r="G3309" i="25"/>
  <c r="F35" i="5"/>
  <c r="E35" i="5"/>
  <c r="H4040" i="25"/>
  <c r="F36" i="5"/>
  <c r="G1621" i="25"/>
  <c r="F37" i="5"/>
  <c r="G2544" i="25"/>
  <c r="F38" i="5"/>
  <c r="G955" i="25"/>
  <c r="F39" i="5"/>
  <c r="G925" i="25"/>
  <c r="F40" i="5"/>
  <c r="G3175" i="25"/>
  <c r="F41" i="5"/>
  <c r="F42" i="5"/>
  <c r="G2240" i="25"/>
  <c r="F43" i="5"/>
  <c r="G930" i="25"/>
  <c r="F44" i="5"/>
  <c r="F45" i="5"/>
  <c r="G1128" i="25"/>
  <c r="F46" i="5"/>
  <c r="F47" i="5"/>
  <c r="E47" i="5"/>
  <c r="H2039" i="25"/>
  <c r="F48" i="5"/>
  <c r="F49" i="5"/>
  <c r="E49" i="5"/>
  <c r="F50" i="5"/>
  <c r="G2485" i="25"/>
  <c r="F51" i="5"/>
  <c r="E51" i="5"/>
  <c r="G51" i="5"/>
  <c r="F52" i="5"/>
  <c r="G1001" i="25"/>
  <c r="F53" i="5"/>
  <c r="G2588" i="25"/>
  <c r="F54" i="5"/>
  <c r="E54" i="5"/>
  <c r="H2241" i="25"/>
  <c r="F55" i="5"/>
  <c r="E55" i="5"/>
  <c r="H2255" i="25"/>
  <c r="F56" i="5"/>
  <c r="G1644" i="25"/>
  <c r="F57" i="5"/>
  <c r="G2568" i="25"/>
  <c r="F58" i="5"/>
  <c r="G956" i="25"/>
  <c r="F59" i="5"/>
  <c r="G267" i="25"/>
  <c r="F60" i="5"/>
  <c r="G1473" i="25"/>
  <c r="F61" i="5"/>
  <c r="G2147" i="25"/>
  <c r="F62" i="5"/>
  <c r="G2440" i="25"/>
  <c r="F63" i="5"/>
  <c r="G2620" i="25"/>
  <c r="F64" i="5"/>
  <c r="G3026" i="25"/>
  <c r="F65" i="5"/>
  <c r="E65" i="5"/>
  <c r="G65" i="5"/>
  <c r="F66" i="5"/>
  <c r="E66" i="5"/>
  <c r="F67" i="5"/>
  <c r="E67" i="5"/>
  <c r="G67" i="5"/>
  <c r="F68" i="5"/>
  <c r="G680" i="25"/>
  <c r="F69" i="5"/>
  <c r="G3554" i="25"/>
  <c r="F70" i="5"/>
  <c r="E70" i="5"/>
  <c r="G70" i="5"/>
  <c r="F71" i="5"/>
  <c r="E71" i="5"/>
  <c r="F72" i="5"/>
  <c r="F73" i="5"/>
  <c r="F74" i="5"/>
  <c r="G960" i="25"/>
  <c r="F75" i="5"/>
  <c r="G962" i="25"/>
  <c r="F76" i="5"/>
  <c r="F77" i="5"/>
  <c r="F78" i="5"/>
  <c r="G2980" i="25"/>
  <c r="F79" i="5"/>
  <c r="G2245" i="25"/>
  <c r="F80" i="5"/>
  <c r="F81" i="5"/>
  <c r="F82" i="5"/>
  <c r="F83" i="5"/>
  <c r="G150" i="25"/>
  <c r="F84" i="5"/>
  <c r="G138" i="25"/>
  <c r="F85" i="5"/>
  <c r="G4061" i="25"/>
  <c r="F86" i="5"/>
  <c r="G1146" i="25"/>
  <c r="F87" i="5"/>
  <c r="F88" i="5"/>
  <c r="G2292" i="25"/>
  <c r="F89" i="5"/>
  <c r="G1151" i="25"/>
  <c r="F90" i="5"/>
  <c r="G396" i="25"/>
  <c r="F91" i="5"/>
  <c r="G493" i="25"/>
  <c r="F92" i="5"/>
  <c r="F93" i="5"/>
  <c r="G1790" i="25"/>
  <c r="F94" i="5"/>
  <c r="G2702" i="25"/>
  <c r="F95" i="5"/>
  <c r="G2312" i="25"/>
  <c r="F96" i="5"/>
  <c r="G158" i="25"/>
  <c r="F97" i="5"/>
  <c r="F98" i="5"/>
  <c r="F99" i="5"/>
  <c r="F100" i="5"/>
  <c r="G81" i="25"/>
  <c r="F101" i="5"/>
  <c r="F102" i="5"/>
  <c r="G778" i="25"/>
  <c r="F103" i="5"/>
  <c r="G933" i="25"/>
  <c r="F104" i="5"/>
  <c r="G931" i="25"/>
  <c r="F105" i="5"/>
  <c r="G1961" i="25"/>
  <c r="F106" i="5"/>
  <c r="G2205" i="25"/>
  <c r="F107" i="5"/>
  <c r="G2492" i="25"/>
  <c r="F108" i="5"/>
  <c r="G2911" i="25"/>
  <c r="F109" i="5"/>
  <c r="G3659" i="25"/>
  <c r="F110" i="5"/>
  <c r="F111" i="5"/>
  <c r="F112" i="5"/>
  <c r="G2938" i="25"/>
  <c r="F113" i="5"/>
  <c r="F114" i="5"/>
  <c r="G1076" i="25"/>
  <c r="F115" i="5"/>
  <c r="G2021" i="25"/>
  <c r="F116" i="5"/>
  <c r="G2964" i="25"/>
  <c r="F117" i="5"/>
  <c r="G3100" i="25"/>
  <c r="F118" i="5"/>
  <c r="G3889" i="25"/>
  <c r="F119" i="5"/>
  <c r="G3929" i="25"/>
  <c r="F120" i="5"/>
  <c r="F121" i="5"/>
  <c r="G2041" i="25"/>
  <c r="F122" i="5"/>
  <c r="G2040" i="25"/>
  <c r="F123" i="5"/>
  <c r="F124" i="5"/>
  <c r="G2250" i="25"/>
  <c r="F125" i="5"/>
  <c r="G3035" i="25"/>
  <c r="F126" i="5"/>
  <c r="G3239" i="25"/>
  <c r="F127" i="5"/>
  <c r="G2057" i="25"/>
  <c r="F128" i="5"/>
  <c r="F129" i="5"/>
  <c r="F130" i="5"/>
  <c r="G2942" i="25"/>
  <c r="F131" i="5"/>
  <c r="F132" i="5"/>
  <c r="G180" i="25"/>
  <c r="F133" i="5"/>
  <c r="G336" i="25"/>
  <c r="F134" i="5"/>
  <c r="G344" i="25"/>
  <c r="F135" i="5"/>
  <c r="G198" i="25"/>
  <c r="F136" i="5"/>
  <c r="F137" i="5"/>
  <c r="F138" i="5"/>
  <c r="G1565" i="25"/>
  <c r="F3" i="5"/>
  <c r="G2583" i="25"/>
  <c r="F4" i="5"/>
  <c r="G619" i="25"/>
  <c r="F5" i="5"/>
  <c r="G1182" i="25"/>
  <c r="F6" i="5"/>
  <c r="E6" i="5"/>
  <c r="H2343" i="25"/>
  <c r="F7" i="5"/>
  <c r="G3390" i="25"/>
  <c r="F8" i="5"/>
  <c r="G1410" i="25"/>
  <c r="F9" i="5"/>
  <c r="F10" i="5"/>
  <c r="G3468" i="25"/>
  <c r="F11" i="5"/>
  <c r="G16" i="25"/>
  <c r="F12" i="5"/>
  <c r="G64" i="25"/>
  <c r="F13" i="5"/>
  <c r="G72" i="25"/>
  <c r="F14" i="5"/>
  <c r="G2716" i="25"/>
  <c r="F15" i="5"/>
  <c r="G1416" i="25"/>
  <c r="F16" i="5"/>
  <c r="F17" i="5"/>
  <c r="E17" i="5"/>
  <c r="G17" i="5"/>
  <c r="F18" i="5"/>
  <c r="E18" i="5"/>
  <c r="H18" i="5"/>
  <c r="F19" i="5"/>
  <c r="G3230" i="25"/>
  <c r="F2" i="5"/>
  <c r="C2" i="4"/>
  <c r="C3" i="4"/>
  <c r="C4" i="4"/>
  <c r="C5" i="4"/>
  <c r="E77" i="5"/>
  <c r="H2977" i="25"/>
  <c r="C6" i="4"/>
  <c r="E84" i="5"/>
  <c r="H130" i="25"/>
  <c r="C7" i="4"/>
  <c r="E120" i="5"/>
  <c r="H2249" i="25"/>
  <c r="C8" i="4"/>
  <c r="E124" i="5"/>
  <c r="C9" i="4"/>
  <c r="E132" i="5"/>
  <c r="H132" i="5"/>
  <c r="C10" i="4"/>
  <c r="E135" i="5"/>
  <c r="H208" i="25"/>
  <c r="C11" i="4"/>
  <c r="C12" i="4"/>
  <c r="E78" i="5"/>
  <c r="C13" i="4"/>
  <c r="E79" i="5"/>
  <c r="C14" i="4"/>
  <c r="E83" i="5"/>
  <c r="C15" i="4"/>
  <c r="E96" i="5"/>
  <c r="H156" i="25"/>
  <c r="C16" i="4"/>
  <c r="C17" i="4"/>
  <c r="C18" i="4"/>
  <c r="C19" i="4"/>
  <c r="C20" i="4"/>
  <c r="C21" i="4"/>
  <c r="C22" i="4"/>
  <c r="C23" i="4"/>
  <c r="C24" i="4"/>
  <c r="C25" i="4"/>
  <c r="E104" i="5"/>
  <c r="G104" i="5"/>
  <c r="C26" i="4"/>
  <c r="C27" i="4"/>
  <c r="C28" i="4"/>
  <c r="C29" i="4"/>
  <c r="C30" i="4"/>
  <c r="C31" i="4"/>
  <c r="C32" i="4"/>
  <c r="C33" i="4"/>
  <c r="C34" i="4"/>
  <c r="C35" i="4"/>
  <c r="C36" i="4"/>
  <c r="C37" i="4"/>
  <c r="C38" i="4"/>
  <c r="C39" i="4"/>
  <c r="E76" i="5"/>
  <c r="H2488" i="25"/>
  <c r="C40" i="4"/>
  <c r="E87" i="5"/>
  <c r="H87" i="5"/>
  <c r="C41" i="4"/>
  <c r="E112" i="5"/>
  <c r="G112" i="5"/>
  <c r="C42" i="4"/>
  <c r="E113" i="5"/>
  <c r="H2939" i="25"/>
  <c r="C43" i="4"/>
  <c r="E123" i="5"/>
  <c r="H123" i="5"/>
  <c r="C44" i="4"/>
  <c r="E129" i="5"/>
  <c r="C45" i="4"/>
  <c r="E130" i="5"/>
  <c r="G130" i="5"/>
  <c r="C46" i="4"/>
  <c r="E131" i="5"/>
  <c r="C47" i="4"/>
  <c r="E137" i="5"/>
  <c r="C48" i="4"/>
  <c r="C49" i="4"/>
  <c r="C50" i="4"/>
  <c r="C51" i="4"/>
  <c r="C52" i="4"/>
  <c r="C53" i="4"/>
  <c r="C54" i="4"/>
  <c r="C55" i="4"/>
  <c r="C56" i="4"/>
  <c r="C57" i="4"/>
  <c r="C58" i="4"/>
  <c r="C59" i="4"/>
  <c r="C60" i="4"/>
  <c r="C61" i="4"/>
  <c r="C62" i="4"/>
  <c r="H169" i="5"/>
  <c r="H170" i="5"/>
  <c r="H171" i="5"/>
  <c r="H165" i="5"/>
  <c r="H166" i="5"/>
  <c r="H167" i="5"/>
  <c r="H168" i="5"/>
  <c r="H159" i="5"/>
  <c r="H160" i="5"/>
  <c r="H161" i="5"/>
  <c r="H162" i="5"/>
  <c r="H163" i="5"/>
  <c r="H164" i="5"/>
  <c r="H147" i="5"/>
  <c r="H148" i="5"/>
  <c r="H149" i="5"/>
  <c r="H150" i="5"/>
  <c r="H151" i="5"/>
  <c r="H152" i="5"/>
  <c r="H146" i="5"/>
  <c r="H153" i="5"/>
  <c r="H154" i="5"/>
  <c r="H155" i="5"/>
  <c r="H156" i="5"/>
  <c r="H157" i="5"/>
  <c r="H158" i="5"/>
  <c r="H179" i="5"/>
  <c r="H180" i="5"/>
  <c r="H181" i="5"/>
  <c r="H182" i="5"/>
  <c r="H183" i="5"/>
  <c r="H184" i="5"/>
  <c r="H185" i="5"/>
  <c r="H186" i="5"/>
  <c r="H187" i="5"/>
  <c r="H172" i="5"/>
  <c r="H173" i="5"/>
  <c r="H174" i="5"/>
  <c r="H175" i="5"/>
  <c r="H176" i="5"/>
  <c r="H177" i="5"/>
  <c r="H178" i="5"/>
  <c r="H236" i="5"/>
  <c r="H237" i="5"/>
  <c r="H238" i="5"/>
  <c r="H233" i="5"/>
  <c r="H234" i="5"/>
  <c r="H235" i="5"/>
  <c r="H229" i="5"/>
  <c r="H230" i="5"/>
  <c r="H231" i="5"/>
  <c r="H232" i="5"/>
  <c r="H265" i="5"/>
  <c r="H266" i="5"/>
  <c r="H267" i="5"/>
  <c r="H264" i="5"/>
  <c r="H259" i="5"/>
  <c r="H260" i="5"/>
  <c r="H261" i="5"/>
  <c r="H262" i="5"/>
  <c r="H263" i="5"/>
  <c r="H256" i="5"/>
  <c r="H257" i="5"/>
  <c r="H258" i="5"/>
  <c r="H272" i="5"/>
  <c r="H273" i="5"/>
  <c r="H268" i="5"/>
  <c r="H269" i="5"/>
  <c r="H270" i="5"/>
  <c r="H271" i="5"/>
  <c r="H140" i="5"/>
  <c r="H141" i="5"/>
  <c r="H139" i="5"/>
  <c r="H144" i="5"/>
  <c r="H145" i="5"/>
  <c r="H142" i="5"/>
  <c r="H143" i="5"/>
  <c r="H250" i="5"/>
  <c r="H251" i="5"/>
  <c r="H252" i="5"/>
  <c r="H253" i="5"/>
  <c r="H254" i="5"/>
  <c r="H255" i="5"/>
  <c r="H247" i="5"/>
  <c r="H248" i="5"/>
  <c r="H249" i="5"/>
  <c r="H239" i="5"/>
  <c r="H240" i="5"/>
  <c r="H241" i="5"/>
  <c r="H242" i="5"/>
  <c r="H243" i="5"/>
  <c r="H244" i="5"/>
  <c r="H245" i="5"/>
  <c r="H246" i="5"/>
  <c r="H195" i="5"/>
  <c r="H196" i="5"/>
  <c r="H197" i="5"/>
  <c r="H198" i="5"/>
  <c r="H199" i="5"/>
  <c r="H200" i="5"/>
  <c r="H201" i="5"/>
  <c r="H188" i="5"/>
  <c r="H189" i="5"/>
  <c r="H190" i="5"/>
  <c r="H191" i="5"/>
  <c r="H192" i="5"/>
  <c r="H193" i="5"/>
  <c r="H194" i="5"/>
  <c r="H226" i="5"/>
  <c r="H228" i="5"/>
  <c r="H227" i="5"/>
  <c r="H209" i="5"/>
  <c r="H210" i="5"/>
  <c r="H211" i="5"/>
  <c r="H213" i="5"/>
  <c r="H214" i="5"/>
  <c r="H215" i="5"/>
  <c r="H212" i="5"/>
  <c r="H222" i="5"/>
  <c r="H223" i="5"/>
  <c r="H224" i="5"/>
  <c r="H225" i="5"/>
  <c r="H216" i="5"/>
  <c r="H217" i="5"/>
  <c r="H218" i="5"/>
  <c r="H219" i="5"/>
  <c r="H220" i="5"/>
  <c r="H221" i="5"/>
  <c r="H203" i="5"/>
  <c r="H202" i="5"/>
  <c r="H204" i="5"/>
  <c r="H205" i="5"/>
  <c r="H206" i="5"/>
  <c r="H207" i="5"/>
  <c r="H208" i="5"/>
  <c r="G169" i="5"/>
  <c r="G170" i="5"/>
  <c r="G171" i="5"/>
  <c r="G165" i="5"/>
  <c r="G166" i="5"/>
  <c r="G167" i="5"/>
  <c r="G168" i="5"/>
  <c r="G159" i="5"/>
  <c r="G160" i="5"/>
  <c r="G161" i="5"/>
  <c r="G162" i="5"/>
  <c r="G163" i="5"/>
  <c r="G164" i="5"/>
  <c r="G147" i="5"/>
  <c r="G148" i="5"/>
  <c r="G149" i="5"/>
  <c r="G150" i="5"/>
  <c r="G151" i="5"/>
  <c r="G152" i="5"/>
  <c r="G146" i="5"/>
  <c r="G153" i="5"/>
  <c r="G154" i="5"/>
  <c r="G155" i="5"/>
  <c r="G156" i="5"/>
  <c r="G157" i="5"/>
  <c r="G158" i="5"/>
  <c r="G179" i="5"/>
  <c r="G180" i="5"/>
  <c r="G181" i="5"/>
  <c r="G182" i="5"/>
  <c r="G183" i="5"/>
  <c r="G184" i="5"/>
  <c r="G185" i="5"/>
  <c r="G186" i="5"/>
  <c r="G187" i="5"/>
  <c r="G172" i="5"/>
  <c r="G173" i="5"/>
  <c r="G174" i="5"/>
  <c r="G175" i="5"/>
  <c r="G176" i="5"/>
  <c r="G177" i="5"/>
  <c r="G178" i="5"/>
  <c r="G236" i="5"/>
  <c r="G237" i="5"/>
  <c r="G238" i="5"/>
  <c r="G233" i="5"/>
  <c r="G234" i="5"/>
  <c r="G235" i="5"/>
  <c r="G229" i="5"/>
  <c r="G230" i="5"/>
  <c r="G231" i="5"/>
  <c r="G232" i="5"/>
  <c r="G265" i="5"/>
  <c r="G266" i="5"/>
  <c r="G267" i="5"/>
  <c r="G264" i="5"/>
  <c r="G259" i="5"/>
  <c r="G260" i="5"/>
  <c r="G261" i="5"/>
  <c r="G262" i="5"/>
  <c r="G263" i="5"/>
  <c r="G256" i="5"/>
  <c r="G257" i="5"/>
  <c r="G258" i="5"/>
  <c r="G272" i="5"/>
  <c r="G273" i="5"/>
  <c r="G268" i="5"/>
  <c r="G269" i="5"/>
  <c r="G270" i="5"/>
  <c r="G271" i="5"/>
  <c r="G140" i="5"/>
  <c r="G141" i="5"/>
  <c r="G139" i="5"/>
  <c r="G144" i="5"/>
  <c r="G145" i="5"/>
  <c r="G142" i="5"/>
  <c r="G143" i="5"/>
  <c r="G250" i="5"/>
  <c r="G251" i="5"/>
  <c r="G252" i="5"/>
  <c r="G253" i="5"/>
  <c r="G254" i="5"/>
  <c r="G255" i="5"/>
  <c r="G247" i="5"/>
  <c r="G248" i="5"/>
  <c r="G249" i="5"/>
  <c r="G239" i="5"/>
  <c r="G240" i="5"/>
  <c r="G241" i="5"/>
  <c r="G242" i="5"/>
  <c r="G243" i="5"/>
  <c r="G244" i="5"/>
  <c r="G245" i="5"/>
  <c r="G246" i="5"/>
  <c r="G195" i="5"/>
  <c r="G196" i="5"/>
  <c r="G197" i="5"/>
  <c r="G198" i="5"/>
  <c r="G199" i="5"/>
  <c r="G200" i="5"/>
  <c r="G201" i="5"/>
  <c r="G188" i="5"/>
  <c r="G189" i="5"/>
  <c r="G190" i="5"/>
  <c r="G191" i="5"/>
  <c r="G192" i="5"/>
  <c r="G193" i="5"/>
  <c r="G194" i="5"/>
  <c r="G226" i="5"/>
  <c r="G228" i="5"/>
  <c r="G227" i="5"/>
  <c r="G209" i="5"/>
  <c r="G210" i="5"/>
  <c r="G211" i="5"/>
  <c r="G213" i="5"/>
  <c r="G214" i="5"/>
  <c r="G215" i="5"/>
  <c r="G212" i="5"/>
  <c r="G222" i="5"/>
  <c r="G223" i="5"/>
  <c r="G224" i="5"/>
  <c r="G225" i="5"/>
  <c r="G216" i="5"/>
  <c r="G217" i="5"/>
  <c r="G218" i="5"/>
  <c r="G219" i="5"/>
  <c r="G220" i="5"/>
  <c r="G221" i="5"/>
  <c r="G203" i="5"/>
  <c r="G202" i="5"/>
  <c r="G204" i="5"/>
  <c r="G205" i="5"/>
  <c r="G206" i="5"/>
  <c r="G207" i="5"/>
  <c r="G208" i="5"/>
  <c r="E1418" i="25"/>
  <c r="E1935" i="25"/>
  <c r="E972" i="25"/>
  <c r="E991" i="25"/>
  <c r="E970" i="25"/>
  <c r="E990" i="25"/>
  <c r="E2375" i="25"/>
  <c r="E2412" i="25"/>
  <c r="E1824" i="25"/>
  <c r="E1948" i="25"/>
  <c r="E1840" i="25"/>
  <c r="E1885" i="25"/>
  <c r="E1801" i="25"/>
  <c r="E1805" i="25"/>
  <c r="E1905" i="25"/>
  <c r="E1920" i="25"/>
  <c r="E1937" i="25"/>
  <c r="E1841" i="25"/>
  <c r="E109" i="25"/>
  <c r="E1830" i="25"/>
  <c r="E1902" i="25"/>
  <c r="E1896" i="25"/>
  <c r="E1907" i="25"/>
  <c r="E3110" i="25"/>
  <c r="E924" i="25"/>
  <c r="E1964" i="25"/>
  <c r="E3592" i="25"/>
  <c r="E1769" i="25"/>
  <c r="E3109" i="25"/>
  <c r="E3764" i="25"/>
  <c r="E3603" i="25"/>
  <c r="E1755" i="25"/>
  <c r="E3676" i="25"/>
  <c r="E1703" i="25"/>
  <c r="E1681" i="25"/>
  <c r="E1714" i="25"/>
  <c r="E2555" i="25"/>
  <c r="E967" i="25"/>
  <c r="E2418" i="25"/>
  <c r="E2397" i="25"/>
  <c r="E992" i="25"/>
  <c r="E3274" i="25"/>
  <c r="E1882" i="25"/>
  <c r="E1955" i="25"/>
  <c r="E1827" i="25"/>
  <c r="E1901" i="25"/>
  <c r="E2426" i="25"/>
  <c r="E1806" i="25"/>
  <c r="E2411" i="25"/>
  <c r="E2385" i="25"/>
  <c r="E1880" i="25"/>
  <c r="E2400" i="25"/>
  <c r="E985" i="25"/>
  <c r="E1897" i="25"/>
  <c r="E2941" i="25"/>
  <c r="E3293" i="25"/>
  <c r="E1956" i="25"/>
  <c r="E1906" i="25"/>
  <c r="E975" i="25"/>
  <c r="E1966" i="25"/>
  <c r="E1950" i="25"/>
  <c r="E2422" i="25"/>
  <c r="E1945" i="25"/>
  <c r="E1828" i="25"/>
  <c r="E1965" i="25"/>
  <c r="E1818" i="25"/>
  <c r="E2416" i="25"/>
  <c r="E2409" i="25"/>
  <c r="E2389" i="25"/>
  <c r="E1886" i="25"/>
  <c r="E2425" i="25"/>
  <c r="E1829" i="25"/>
  <c r="E1887" i="25"/>
  <c r="E3280" i="25"/>
  <c r="E2377" i="25"/>
  <c r="E968" i="25"/>
  <c r="E965" i="25"/>
  <c r="E3277" i="25"/>
  <c r="E1813" i="25"/>
  <c r="E1930" i="25"/>
  <c r="E1947" i="25"/>
  <c r="E1958" i="25"/>
  <c r="E2398" i="25"/>
  <c r="E980" i="25"/>
  <c r="E1939" i="25"/>
  <c r="E2408" i="25"/>
  <c r="E1949" i="25"/>
  <c r="E964" i="25"/>
  <c r="E3295" i="25"/>
  <c r="E1879" i="25"/>
  <c r="E2388" i="25"/>
  <c r="E1869" i="25"/>
  <c r="E2403" i="25"/>
  <c r="E981" i="25"/>
  <c r="E1921" i="25"/>
  <c r="E1845" i="25"/>
  <c r="E1893" i="25"/>
  <c r="E1923" i="25"/>
  <c r="E2404" i="25"/>
  <c r="E2421" i="25"/>
  <c r="E1842" i="25"/>
  <c r="E988" i="25"/>
  <c r="E1837" i="25"/>
  <c r="E1912" i="25"/>
  <c r="E1851" i="25"/>
  <c r="E1814" i="25"/>
  <c r="E1550" i="25"/>
  <c r="E1963" i="25"/>
  <c r="E1874" i="25"/>
  <c r="E1836" i="25"/>
  <c r="E3711" i="25"/>
  <c r="E1799" i="25"/>
  <c r="E3619" i="25"/>
  <c r="E3650" i="25"/>
  <c r="E3118" i="25"/>
  <c r="E1786" i="25"/>
  <c r="E3639" i="25"/>
  <c r="E1760" i="25"/>
  <c r="E3604" i="25"/>
  <c r="E1747" i="25"/>
  <c r="E1739" i="25"/>
  <c r="E3644" i="25"/>
  <c r="E3657" i="25"/>
  <c r="E1796" i="25"/>
  <c r="E1706" i="25"/>
  <c r="E3642" i="25"/>
  <c r="E3649" i="25"/>
  <c r="E1737" i="25"/>
  <c r="E3089" i="25"/>
  <c r="E1780" i="25"/>
  <c r="E3661" i="25"/>
  <c r="E3540" i="25"/>
  <c r="E1300" i="25"/>
  <c r="E2547" i="25"/>
  <c r="E3573" i="25"/>
  <c r="E1710" i="25"/>
  <c r="E1773" i="25"/>
  <c r="E1729" i="25"/>
  <c r="E1733" i="25"/>
  <c r="E1723" i="25"/>
  <c r="E3667" i="25"/>
  <c r="E3621" i="25"/>
  <c r="E3715" i="25"/>
  <c r="E3749" i="25"/>
  <c r="E3045" i="25"/>
  <c r="E3098" i="25"/>
  <c r="E3068" i="25"/>
  <c r="E3695" i="25"/>
  <c r="E1702" i="25"/>
  <c r="E3593" i="25"/>
  <c r="E1787" i="25"/>
  <c r="E1682" i="25"/>
  <c r="E1752" i="25"/>
  <c r="E3580" i="25"/>
  <c r="E1700" i="25"/>
  <c r="E3093" i="25"/>
  <c r="E1746" i="25"/>
  <c r="E3151" i="25"/>
  <c r="E3646" i="25"/>
  <c r="E3065" i="25"/>
  <c r="E1792" i="25"/>
  <c r="E3589" i="25"/>
  <c r="E3635" i="25"/>
  <c r="E3148" i="25"/>
  <c r="E1795" i="25"/>
  <c r="E3601" i="25"/>
  <c r="E3718" i="25"/>
  <c r="E1767" i="25"/>
  <c r="E3738" i="25"/>
  <c r="E3124" i="25"/>
  <c r="E1782" i="25"/>
  <c r="E3733" i="25"/>
  <c r="E3636" i="25"/>
  <c r="E1740" i="25"/>
  <c r="E1775" i="25"/>
  <c r="E1763" i="25"/>
  <c r="E3734" i="25"/>
  <c r="E3662" i="25"/>
  <c r="E1764" i="25"/>
  <c r="E70" i="25"/>
  <c r="E1718" i="25"/>
  <c r="E2544" i="25"/>
  <c r="E3090" i="25"/>
  <c r="E1699" i="25"/>
  <c r="E3115" i="25"/>
  <c r="E3545" i="25"/>
  <c r="E3681" i="25"/>
  <c r="E1690" i="25"/>
  <c r="E1701" i="25"/>
  <c r="E3701" i="25"/>
  <c r="E3149" i="25"/>
  <c r="E3086" i="25"/>
  <c r="E3721" i="25"/>
  <c r="E1745" i="25"/>
  <c r="E1686" i="25"/>
  <c r="E1704" i="25"/>
  <c r="E3705" i="25"/>
  <c r="E3146" i="25"/>
  <c r="E3550" i="25"/>
  <c r="E1766" i="25"/>
  <c r="E1788" i="25"/>
  <c r="E1720" i="25"/>
  <c r="E824" i="25"/>
  <c r="E1770" i="25"/>
  <c r="E1798" i="25"/>
  <c r="E3163" i="25"/>
  <c r="E3617" i="25"/>
  <c r="E3600" i="25"/>
  <c r="E2530" i="25"/>
  <c r="E1793" i="25"/>
  <c r="E3716" i="25"/>
  <c r="E3766" i="25"/>
  <c r="E3116" i="25"/>
  <c r="E3686" i="25"/>
  <c r="E1742" i="25"/>
  <c r="E3062" i="25"/>
  <c r="E3584" i="25"/>
  <c r="E3150" i="25"/>
  <c r="E3702" i="25"/>
  <c r="E1693" i="25"/>
  <c r="E1734" i="25"/>
  <c r="E3637" i="25"/>
  <c r="E3132" i="25"/>
  <c r="E3752" i="25"/>
  <c r="E3585" i="25"/>
  <c r="E823" i="25"/>
  <c r="E3557" i="25"/>
  <c r="E1689" i="25"/>
  <c r="E1707" i="25"/>
  <c r="E3763" i="25"/>
  <c r="E3725" i="25"/>
  <c r="E3055" i="25"/>
  <c r="E1794" i="25"/>
  <c r="E1697" i="25"/>
  <c r="E3609" i="25"/>
  <c r="E3693" i="25"/>
  <c r="E3066" i="25"/>
  <c r="E3612" i="25"/>
  <c r="E2548" i="25"/>
  <c r="E3105" i="25"/>
  <c r="E1730" i="25"/>
  <c r="E833" i="25"/>
  <c r="E3558" i="25"/>
  <c r="E1750" i="25"/>
  <c r="E1726" i="25"/>
  <c r="E3757" i="25"/>
  <c r="E3622" i="25"/>
  <c r="E3137" i="25"/>
  <c r="E3164" i="25"/>
  <c r="E1771" i="25"/>
  <c r="E2537" i="25"/>
  <c r="E3077" i="25"/>
  <c r="E3529" i="25"/>
  <c r="E3060" i="25"/>
  <c r="E3629" i="25"/>
  <c r="E1768" i="25"/>
  <c r="E3158" i="25"/>
  <c r="E1791" i="25"/>
  <c r="E3744" i="25"/>
  <c r="E3700" i="25"/>
  <c r="E3761" i="25"/>
  <c r="E3546" i="25"/>
  <c r="E1785" i="25"/>
  <c r="E3052" i="25"/>
  <c r="E3760" i="25"/>
  <c r="E3120" i="25"/>
  <c r="E831" i="25"/>
  <c r="E2554" i="25"/>
  <c r="E3615" i="25"/>
  <c r="E1680" i="25"/>
  <c r="E1692" i="25"/>
  <c r="E1772" i="25"/>
  <c r="E1688" i="25"/>
  <c r="E1735" i="25"/>
  <c r="E1694" i="25"/>
  <c r="E3671" i="25"/>
  <c r="E3737" i="25"/>
  <c r="E3669" i="25"/>
  <c r="E3719" i="25"/>
  <c r="E3742" i="25"/>
  <c r="E3762" i="25"/>
  <c r="E3155" i="25"/>
  <c r="E3101" i="25"/>
  <c r="E3129" i="25"/>
  <c r="E3083" i="25"/>
  <c r="E3538" i="25"/>
  <c r="E1713" i="25"/>
  <c r="E3672" i="25"/>
  <c r="E2549" i="25"/>
  <c r="E1759" i="25"/>
  <c r="E1797" i="25"/>
  <c r="E2543" i="25"/>
  <c r="E1725" i="25"/>
  <c r="E1761" i="25"/>
  <c r="E3689" i="25"/>
  <c r="E3544" i="25"/>
  <c r="E3739" i="25"/>
  <c r="E3058" i="25"/>
  <c r="E3648" i="25"/>
  <c r="E3678" i="25"/>
  <c r="E1741" i="25"/>
  <c r="E1679" i="25"/>
  <c r="E3651" i="25"/>
  <c r="E3162" i="25"/>
  <c r="E3582" i="25"/>
  <c r="E1749" i="25"/>
  <c r="E3611" i="25"/>
  <c r="E3578" i="25"/>
  <c r="E1709" i="25"/>
  <c r="E3641" i="25"/>
  <c r="E1753" i="25"/>
  <c r="E1738" i="25"/>
  <c r="E3683" i="25"/>
  <c r="E3091" i="25"/>
  <c r="E3634" i="25"/>
  <c r="E3626" i="25"/>
  <c r="E1743" i="25"/>
  <c r="E3056" i="25"/>
  <c r="E3167" i="25"/>
  <c r="E3673" i="25"/>
  <c r="E3104" i="25"/>
  <c r="E1774" i="25"/>
  <c r="E1789" i="25"/>
  <c r="E2536" i="25"/>
  <c r="E1736" i="25"/>
  <c r="E1724" i="25"/>
  <c r="E3638" i="25"/>
  <c r="E3081" i="25"/>
  <c r="E3126" i="25"/>
  <c r="E1776" i="25"/>
  <c r="E1783" i="25"/>
  <c r="E1719" i="25"/>
  <c r="E3122" i="25"/>
  <c r="E3119" i="25"/>
  <c r="E1748" i="25"/>
  <c r="E3072" i="25"/>
  <c r="E1781" i="25"/>
  <c r="E3152" i="25"/>
  <c r="E2525" i="25"/>
  <c r="E1712" i="25"/>
  <c r="E1685" i="25"/>
  <c r="E1777" i="25"/>
  <c r="E3685" i="25"/>
  <c r="E3717" i="25"/>
  <c r="E3117" i="25"/>
  <c r="E3660" i="25"/>
  <c r="E3130" i="25"/>
  <c r="E1684" i="25"/>
  <c r="E3127" i="25"/>
  <c r="E2550" i="25"/>
  <c r="E2545" i="25"/>
  <c r="E1758" i="25"/>
  <c r="E3161" i="25"/>
  <c r="E3712" i="25"/>
  <c r="E1711" i="25"/>
  <c r="E3069" i="25"/>
  <c r="E3082" i="25"/>
  <c r="E3566" i="25"/>
  <c r="E1289" i="25"/>
  <c r="E1225" i="25"/>
  <c r="E3728" i="25"/>
  <c r="E3534" i="25"/>
  <c r="E3533" i="25"/>
  <c r="E1683" i="25"/>
  <c r="E1727" i="25"/>
  <c r="E1756" i="25"/>
  <c r="E1691" i="25"/>
  <c r="E1715" i="25"/>
  <c r="E1732" i="25"/>
  <c r="E3703" i="25"/>
  <c r="E3713" i="25"/>
  <c r="E3653" i="25"/>
  <c r="E3751" i="25"/>
  <c r="E3722" i="25"/>
  <c r="E3746" i="25"/>
  <c r="E3073" i="25"/>
  <c r="E3102" i="25"/>
  <c r="E3123" i="25"/>
  <c r="E3556" i="25"/>
  <c r="E1687" i="25"/>
  <c r="E3708" i="25"/>
  <c r="E3153" i="25"/>
  <c r="E1784" i="25"/>
  <c r="E1790" i="25"/>
  <c r="E1754" i="25"/>
  <c r="E554" i="25"/>
  <c r="E563" i="25"/>
  <c r="E1588" i="25"/>
  <c r="E4061" i="25"/>
  <c r="E2979" i="25"/>
  <c r="E2978" i="25"/>
  <c r="E2976" i="25"/>
  <c r="E2977" i="25"/>
  <c r="E3551" i="25"/>
  <c r="E3602" i="25"/>
  <c r="E3613" i="25"/>
  <c r="E3614" i="25"/>
  <c r="E3532" i="25"/>
  <c r="E3607" i="25"/>
  <c r="E3562" i="25"/>
  <c r="E3535" i="25"/>
  <c r="E3608" i="25"/>
  <c r="E3560" i="25"/>
  <c r="E3531" i="25"/>
  <c r="E3561" i="25"/>
  <c r="E3595" i="25"/>
  <c r="E3567" i="25"/>
  <c r="E3591" i="25"/>
  <c r="E3587" i="25"/>
  <c r="E3574" i="25"/>
  <c r="E3572" i="25"/>
  <c r="E3553" i="25"/>
  <c r="E3579" i="25"/>
  <c r="E3598" i="25"/>
  <c r="E3576" i="25"/>
  <c r="E3594" i="25"/>
  <c r="E3548" i="25"/>
  <c r="E3542" i="25"/>
  <c r="E3606" i="25"/>
  <c r="E3571" i="25"/>
  <c r="E3610" i="25"/>
  <c r="E3599" i="25"/>
  <c r="E3552" i="25"/>
  <c r="E3554" i="25"/>
  <c r="E3575" i="25"/>
  <c r="E3530" i="25"/>
  <c r="E3537" i="25"/>
  <c r="E3549" i="25"/>
  <c r="E3563" i="25"/>
  <c r="E3620" i="25"/>
  <c r="E3543" i="25"/>
  <c r="E3605" i="25"/>
  <c r="E3597" i="25"/>
  <c r="E3547" i="25"/>
  <c r="E3596" i="25"/>
  <c r="E3590" i="25"/>
  <c r="E3541" i="25"/>
  <c r="E3586" i="25"/>
  <c r="E3618" i="25"/>
  <c r="E3570" i="25"/>
  <c r="E3581" i="25"/>
  <c r="E3583" i="25"/>
  <c r="E3539" i="25"/>
  <c r="E3577" i="25"/>
  <c r="E3559" i="25"/>
  <c r="E3616" i="25"/>
  <c r="E3565" i="25"/>
  <c r="E3564" i="25"/>
  <c r="E2532" i="25"/>
  <c r="E2559" i="25"/>
  <c r="E2560" i="25"/>
  <c r="E2561" i="25"/>
  <c r="E2535" i="25"/>
  <c r="E2558" i="25"/>
  <c r="E2538" i="25"/>
  <c r="E2531" i="25"/>
  <c r="E2557" i="25"/>
  <c r="E2541" i="25"/>
  <c r="E2534" i="25"/>
  <c r="E2553" i="25"/>
  <c r="E828" i="25"/>
  <c r="E827" i="25"/>
  <c r="E830" i="25"/>
  <c r="E826" i="25"/>
  <c r="E825" i="25"/>
  <c r="E1314" i="25"/>
  <c r="E1171" i="25"/>
  <c r="E1294" i="25"/>
  <c r="E1206" i="25"/>
  <c r="E1197" i="25"/>
  <c r="E1175" i="25"/>
  <c r="E1268" i="25"/>
  <c r="E1245" i="25"/>
  <c r="E1267" i="25"/>
  <c r="E1200" i="25"/>
  <c r="E1306" i="25"/>
  <c r="E1169" i="25"/>
  <c r="E1233" i="25"/>
  <c r="E2319" i="25"/>
  <c r="E1211" i="25"/>
  <c r="E1161" i="25"/>
  <c r="E2004" i="25"/>
  <c r="E2417" i="25"/>
  <c r="E2386" i="25"/>
  <c r="E2396" i="25"/>
  <c r="E2428" i="25"/>
  <c r="E2402" i="25"/>
  <c r="E2387" i="25"/>
  <c r="E2410" i="25"/>
  <c r="E2391" i="25"/>
  <c r="E2423" i="25"/>
  <c r="E2405" i="25"/>
  <c r="E2399" i="25"/>
  <c r="E2401" i="25"/>
  <c r="E2394" i="25"/>
  <c r="E2392" i="25"/>
  <c r="E2419" i="25"/>
  <c r="E2383" i="25"/>
  <c r="E3227" i="25"/>
  <c r="E15" i="25"/>
  <c r="E3294" i="25"/>
  <c r="E3292" i="25"/>
  <c r="E3282" i="25"/>
  <c r="E3291" i="25"/>
  <c r="E3284" i="25"/>
  <c r="E3287" i="25"/>
  <c r="E3286" i="25"/>
  <c r="E3289" i="25"/>
  <c r="E3290" i="25"/>
  <c r="E989" i="25"/>
  <c r="E994" i="25"/>
  <c r="E969" i="25"/>
  <c r="E966" i="25"/>
  <c r="E984" i="25"/>
  <c r="E978" i="25"/>
  <c r="E963" i="25"/>
  <c r="E973" i="25"/>
  <c r="E971" i="25"/>
  <c r="E982" i="25"/>
  <c r="E987" i="25"/>
  <c r="E3053" i="25"/>
  <c r="E3142" i="25"/>
  <c r="E3057" i="25"/>
  <c r="E3051" i="25"/>
  <c r="E3160" i="25"/>
  <c r="E3099" i="25"/>
  <c r="E3071" i="25"/>
  <c r="E3075" i="25"/>
  <c r="E3070" i="25"/>
  <c r="E3046" i="25"/>
  <c r="E3107" i="25"/>
  <c r="E3064" i="25"/>
  <c r="E3076" i="25"/>
  <c r="E3133" i="25"/>
  <c r="E3079" i="25"/>
  <c r="E3043" i="25"/>
  <c r="E3144" i="25"/>
  <c r="E3147" i="25"/>
  <c r="E3121" i="25"/>
  <c r="E3143" i="25"/>
  <c r="E3048" i="25"/>
  <c r="E3054" i="25"/>
  <c r="E3050" i="25"/>
  <c r="E3042" i="25"/>
  <c r="E3059" i="25"/>
  <c r="E3138" i="25"/>
  <c r="E3096" i="25"/>
  <c r="E3100" i="25"/>
  <c r="E3108" i="25"/>
  <c r="E3074" i="25"/>
  <c r="E3111" i="25"/>
  <c r="E3131" i="25"/>
  <c r="E3134" i="25"/>
  <c r="E3088" i="25"/>
  <c r="E3047" i="25"/>
  <c r="E3087" i="25"/>
  <c r="E3049" i="25"/>
  <c r="E3113" i="25"/>
  <c r="E3140" i="25"/>
  <c r="E3128" i="25"/>
  <c r="E3729" i="25"/>
  <c r="E3736" i="25"/>
  <c r="E3625" i="25"/>
  <c r="E3709" i="25"/>
  <c r="E3677" i="25"/>
  <c r="E3755" i="25"/>
  <c r="E3759" i="25"/>
  <c r="E3659" i="25"/>
  <c r="E3726" i="25"/>
  <c r="E3645" i="25"/>
  <c r="E3706" i="25"/>
  <c r="E3714" i="25"/>
  <c r="E3692" i="25"/>
  <c r="E3745" i="25"/>
  <c r="E3687" i="25"/>
  <c r="E3682" i="25"/>
  <c r="E3628" i="25"/>
  <c r="E3731" i="25"/>
  <c r="E3632" i="25"/>
  <c r="E3748" i="25"/>
  <c r="E3707" i="25"/>
  <c r="E3690" i="25"/>
  <c r="E3679" i="25"/>
  <c r="E3741" i="25"/>
  <c r="E3694" i="25"/>
  <c r="E3704" i="25"/>
  <c r="E3691" i="25"/>
  <c r="E3730" i="25"/>
  <c r="E3668" i="25"/>
  <c r="E3747" i="25"/>
  <c r="E3655" i="25"/>
  <c r="E3698" i="25"/>
  <c r="E3710" i="25"/>
  <c r="E3699" i="25"/>
  <c r="E3664" i="25"/>
  <c r="E3724" i="25"/>
  <c r="E3670" i="25"/>
  <c r="E3743" i="25"/>
  <c r="E3675" i="25"/>
  <c r="E3758" i="25"/>
  <c r="E3624" i="25"/>
  <c r="E3720" i="25"/>
  <c r="E1934" i="25"/>
  <c r="E1908" i="25"/>
  <c r="E1888" i="25"/>
  <c r="E1871" i="25"/>
  <c r="E1940" i="25"/>
  <c r="E1938" i="25"/>
  <c r="E1868" i="25"/>
  <c r="E1819" i="25"/>
  <c r="E1903" i="25"/>
  <c r="E1870" i="25"/>
  <c r="E1820" i="25"/>
  <c r="E1826" i="25"/>
  <c r="E1900" i="25"/>
  <c r="E1803" i="25"/>
  <c r="E1941" i="25"/>
  <c r="E1866" i="25"/>
  <c r="E1153" i="25"/>
  <c r="E1148" i="25"/>
  <c r="E1150" i="25"/>
  <c r="E1151" i="25"/>
  <c r="E2568" i="25"/>
  <c r="E2564" i="25"/>
  <c r="E2577" i="25"/>
  <c r="E2575" i="25"/>
  <c r="E2565" i="25"/>
  <c r="E2572" i="25"/>
  <c r="E2566" i="25"/>
  <c r="E2573" i="25"/>
  <c r="E2576" i="25"/>
  <c r="E2570" i="25"/>
  <c r="E1149" i="25"/>
  <c r="E1152" i="25"/>
  <c r="E114" i="25"/>
  <c r="E111" i="25"/>
  <c r="E2533" i="25"/>
  <c r="E2529" i="25"/>
  <c r="E2562" i="25"/>
  <c r="E2563" i="25"/>
  <c r="E2551" i="25"/>
  <c r="E2526" i="25"/>
  <c r="E2527" i="25"/>
  <c r="E2542" i="25"/>
  <c r="E2539" i="25"/>
  <c r="E2546" i="25"/>
  <c r="E3125" i="25"/>
  <c r="E3139" i="25"/>
  <c r="E3061" i="25"/>
  <c r="E3094" i="25"/>
  <c r="E3085" i="25"/>
  <c r="E3156" i="25"/>
  <c r="E3165" i="25"/>
  <c r="E3084" i="25"/>
  <c r="E3106" i="25"/>
  <c r="E3159" i="25"/>
  <c r="E3044" i="25"/>
  <c r="E3114" i="25"/>
  <c r="E3080" i="25"/>
  <c r="E3112" i="25"/>
  <c r="E3154" i="25"/>
  <c r="E3166" i="25"/>
  <c r="E3097" i="25"/>
  <c r="E3063" i="25"/>
  <c r="E312" i="25"/>
  <c r="E286" i="25"/>
  <c r="E240" i="25"/>
  <c r="E71" i="25"/>
  <c r="E72" i="25"/>
  <c r="E1586" i="25"/>
  <c r="E2500" i="25"/>
  <c r="E2080" i="25"/>
  <c r="E2121" i="25"/>
  <c r="E2074" i="25"/>
  <c r="E2136" i="25"/>
  <c r="E2156" i="25"/>
  <c r="E2164" i="25"/>
  <c r="E2101" i="25"/>
  <c r="E2092" i="25"/>
  <c r="E2143" i="25"/>
  <c r="E2076" i="25"/>
  <c r="E2107" i="25"/>
  <c r="E2135" i="25"/>
  <c r="E2089" i="25"/>
  <c r="E2108" i="25"/>
  <c r="E2111" i="25"/>
  <c r="E2085" i="25"/>
  <c r="E2099" i="25"/>
  <c r="E2183" i="25"/>
  <c r="E2120" i="25"/>
  <c r="E2097" i="25"/>
  <c r="E2175" i="25"/>
  <c r="E2113" i="25"/>
  <c r="E2137" i="25"/>
  <c r="E2159" i="25"/>
  <c r="E2073" i="25"/>
  <c r="E2171" i="25"/>
  <c r="E2082" i="25"/>
  <c r="E2118" i="25"/>
  <c r="E2087" i="25"/>
  <c r="E2102" i="25"/>
  <c r="E2098" i="25"/>
  <c r="E2091" i="25"/>
  <c r="E2096" i="25"/>
  <c r="E2123" i="25"/>
  <c r="E2179" i="25"/>
  <c r="E2178" i="25"/>
  <c r="E2180" i="25"/>
  <c r="E2163" i="25"/>
  <c r="E2122" i="25"/>
  <c r="E2086" i="25"/>
  <c r="E2117" i="25"/>
  <c r="E2072" i="25"/>
  <c r="E2129" i="25"/>
  <c r="E2116" i="25"/>
  <c r="E2160" i="25"/>
  <c r="E2181" i="25"/>
  <c r="E2165" i="25"/>
  <c r="E2126" i="25"/>
  <c r="E2152" i="25"/>
  <c r="E2075" i="25"/>
  <c r="E2184" i="25"/>
  <c r="E2134" i="25"/>
  <c r="E2169" i="25"/>
  <c r="E2079" i="25"/>
  <c r="E2167" i="25"/>
  <c r="E2109" i="25"/>
  <c r="E2088" i="25"/>
  <c r="E2161" i="25"/>
  <c r="E2173" i="25"/>
  <c r="E2149" i="25"/>
  <c r="E2100" i="25"/>
  <c r="E2154" i="25"/>
  <c r="E2138" i="25"/>
  <c r="E2132" i="25"/>
  <c r="E2168" i="25"/>
  <c r="E2083" i="25"/>
  <c r="E2176" i="25"/>
  <c r="E2153" i="25"/>
  <c r="E2110" i="25"/>
  <c r="E2124" i="25"/>
  <c r="E2094" i="25"/>
  <c r="E2186" i="25"/>
  <c r="E2172" i="25"/>
  <c r="E2148" i="25"/>
  <c r="E2114" i="25"/>
  <c r="E2103" i="25"/>
  <c r="E2142" i="25"/>
  <c r="E2177" i="25"/>
  <c r="E2145" i="25"/>
  <c r="E2112" i="25"/>
  <c r="E2174" i="25"/>
  <c r="E2093" i="25"/>
  <c r="E2127" i="25"/>
  <c r="E2147" i="25"/>
  <c r="E2182" i="25"/>
  <c r="E2119" i="25"/>
  <c r="E2128" i="25"/>
  <c r="E2157" i="25"/>
  <c r="E2141" i="25"/>
  <c r="E2078" i="25"/>
  <c r="E2104" i="25"/>
  <c r="E2158" i="25"/>
  <c r="E2150" i="25"/>
  <c r="E2166" i="25"/>
  <c r="E2162" i="25"/>
  <c r="E2084" i="25"/>
  <c r="E2105" i="25"/>
  <c r="E2077" i="25"/>
  <c r="E2133" i="25"/>
  <c r="E2081" i="25"/>
  <c r="E2115" i="25"/>
  <c r="E2131" i="25"/>
  <c r="E2139" i="25"/>
  <c r="E2095" i="25"/>
  <c r="E2140" i="25"/>
  <c r="E2125" i="25"/>
  <c r="E2151" i="25"/>
  <c r="E3041" i="25"/>
  <c r="E3040" i="25"/>
  <c r="E3036" i="25"/>
  <c r="E3037" i="25"/>
  <c r="E3034" i="25"/>
  <c r="E3038" i="25"/>
  <c r="E3039" i="25"/>
  <c r="E3035" i="25"/>
  <c r="E3406" i="25"/>
  <c r="E3335" i="25"/>
  <c r="E3361" i="25"/>
  <c r="E3388" i="25"/>
  <c r="E93" i="5"/>
  <c r="H1724" i="25"/>
  <c r="E2090" i="25"/>
  <c r="E2144" i="25"/>
  <c r="E2155" i="25"/>
  <c r="E2185" i="25"/>
  <c r="E2051" i="25"/>
  <c r="E4037" i="25"/>
  <c r="E3998" i="25"/>
  <c r="E3983" i="25"/>
  <c r="E245" i="25"/>
  <c r="E246" i="25"/>
  <c r="E2556" i="25"/>
  <c r="E2524" i="25"/>
  <c r="E12" i="25"/>
  <c r="E2" i="25"/>
  <c r="E335" i="25"/>
  <c r="E336" i="25"/>
  <c r="E1269" i="25"/>
  <c r="E1282" i="25"/>
  <c r="E1309" i="25"/>
  <c r="E1204" i="25"/>
  <c r="E1240" i="25"/>
  <c r="E1270" i="25"/>
  <c r="E1166" i="25"/>
  <c r="E1307" i="25"/>
  <c r="E1212" i="25"/>
  <c r="E1220" i="25"/>
  <c r="E1290" i="25"/>
  <c r="E1205" i="25"/>
  <c r="E1239" i="25"/>
  <c r="E1165" i="25"/>
  <c r="E1163" i="25"/>
  <c r="E1159" i="25"/>
  <c r="E1273" i="25"/>
  <c r="E1249" i="25"/>
  <c r="E1234" i="25"/>
  <c r="E1302" i="25"/>
  <c r="E1195" i="25"/>
  <c r="E1262" i="25"/>
  <c r="E1232" i="25"/>
  <c r="E1304" i="25"/>
  <c r="E1183" i="25"/>
  <c r="E1255" i="25"/>
  <c r="E1214" i="25"/>
  <c r="E1193" i="25"/>
  <c r="E1295" i="25"/>
  <c r="E1275" i="25"/>
  <c r="E1316" i="25"/>
  <c r="E1227" i="25"/>
  <c r="E1292" i="25"/>
  <c r="E1158" i="25"/>
  <c r="E1271" i="25"/>
  <c r="E1208" i="25"/>
  <c r="E1313" i="25"/>
  <c r="E1224" i="25"/>
  <c r="E1319" i="25"/>
  <c r="E1191" i="25"/>
  <c r="E1203" i="25"/>
  <c r="E1291" i="25"/>
  <c r="E1194" i="25"/>
  <c r="E1264" i="25"/>
  <c r="E1277" i="25"/>
  <c r="E1248" i="25"/>
  <c r="E1174" i="25"/>
  <c r="E1310" i="25"/>
  <c r="E1263" i="25"/>
  <c r="E1244" i="25"/>
  <c r="E1176" i="25"/>
  <c r="E1209" i="25"/>
  <c r="E1303" i="25"/>
  <c r="E1156" i="25"/>
  <c r="E1222" i="25"/>
  <c r="E1311" i="25"/>
  <c r="E1187" i="25"/>
  <c r="E1178" i="25"/>
  <c r="E1258" i="25"/>
  <c r="E1261" i="25"/>
  <c r="E1207" i="25"/>
  <c r="E1213" i="25"/>
  <c r="E1298" i="25"/>
  <c r="E1280" i="25"/>
  <c r="E1215" i="25"/>
  <c r="E1260" i="25"/>
  <c r="E1299" i="25"/>
  <c r="E1308" i="25"/>
  <c r="E1288" i="25"/>
  <c r="E1253" i="25"/>
  <c r="E1173" i="25"/>
  <c r="E1318" i="25"/>
  <c r="E1283" i="25"/>
  <c r="E1252" i="25"/>
  <c r="E1256" i="25"/>
  <c r="E1286" i="25"/>
  <c r="E1186" i="25"/>
  <c r="E1229" i="25"/>
  <c r="E1250" i="25"/>
  <c r="E1243" i="25"/>
  <c r="E1296" i="25"/>
  <c r="E1254" i="25"/>
  <c r="E1181" i="25"/>
  <c r="E1287" i="25"/>
  <c r="E1235" i="25"/>
  <c r="E1189" i="25"/>
  <c r="E1216" i="25"/>
  <c r="E1278" i="25"/>
  <c r="E1285" i="25"/>
  <c r="E1238" i="25"/>
  <c r="E1236" i="25"/>
  <c r="E1190" i="25"/>
  <c r="E1272" i="25"/>
  <c r="E1162" i="25"/>
  <c r="E1198" i="25"/>
  <c r="E1231" i="25"/>
  <c r="E1202" i="25"/>
  <c r="E1217" i="25"/>
  <c r="E1247" i="25"/>
  <c r="E1210" i="25"/>
  <c r="E1279" i="25"/>
  <c r="E1218" i="25"/>
  <c r="E1257" i="25"/>
  <c r="E1221" i="25"/>
  <c r="E1266" i="25"/>
  <c r="E1259" i="25"/>
  <c r="E1170" i="25"/>
  <c r="E1196" i="25"/>
  <c r="E1301" i="25"/>
  <c r="E1164" i="25"/>
  <c r="E1230" i="25"/>
  <c r="E1160" i="25"/>
  <c r="E1317" i="25"/>
  <c r="E1297" i="25"/>
  <c r="E1226" i="25"/>
  <c r="E1274" i="25"/>
  <c r="E1184" i="25"/>
  <c r="E1168" i="25"/>
  <c r="E1157" i="25"/>
  <c r="E1315" i="25"/>
  <c r="E1312" i="25"/>
  <c r="E1219" i="25"/>
  <c r="E1201" i="25"/>
  <c r="E1179" i="25"/>
  <c r="E1276" i="25"/>
  <c r="E1293" i="25"/>
  <c r="E1305" i="25"/>
  <c r="E1242" i="25"/>
  <c r="E1281" i="25"/>
  <c r="E1223" i="25"/>
  <c r="E1241" i="25"/>
  <c r="E1284" i="25"/>
  <c r="E1172" i="25"/>
  <c r="E1192" i="25"/>
  <c r="E1251" i="25"/>
  <c r="E1265" i="25"/>
  <c r="E1182" i="25"/>
  <c r="E1167" i="25"/>
  <c r="E1185" i="25"/>
  <c r="E1177" i="25"/>
  <c r="E1320" i="25"/>
  <c r="E1180" i="25"/>
  <c r="E1246" i="25"/>
  <c r="E1199" i="25"/>
  <c r="E1228" i="25"/>
  <c r="E1237" i="25"/>
  <c r="E4008" i="25"/>
  <c r="E3982" i="25"/>
  <c r="E2540" i="25"/>
  <c r="E2528" i="25"/>
  <c r="E3750" i="25"/>
  <c r="E3674" i="25"/>
  <c r="E3732" i="25"/>
  <c r="E3654" i="25"/>
  <c r="E3631" i="25"/>
  <c r="E3697" i="25"/>
  <c r="E3656" i="25"/>
  <c r="E3663" i="25"/>
  <c r="E3756" i="25"/>
  <c r="E3723" i="25"/>
  <c r="E3688" i="25"/>
  <c r="E3753" i="25"/>
  <c r="E3627" i="25"/>
  <c r="E113" i="25"/>
  <c r="E115" i="25"/>
  <c r="E116" i="25"/>
  <c r="E582" i="25"/>
  <c r="E571" i="25"/>
  <c r="E884" i="25"/>
  <c r="E204" i="25"/>
  <c r="E3281" i="25"/>
  <c r="E3288" i="25"/>
  <c r="E2069" i="25"/>
  <c r="E28" i="25"/>
  <c r="E214" i="25"/>
  <c r="E2029" i="25"/>
  <c r="E2571" i="25"/>
  <c r="E2569" i="25"/>
  <c r="E2578" i="25"/>
  <c r="E2574" i="25"/>
  <c r="E3403" i="25"/>
  <c r="E3358" i="25"/>
  <c r="E2130" i="25"/>
  <c r="E2106" i="25"/>
  <c r="E2146" i="25"/>
  <c r="E2024" i="25"/>
  <c r="E486" i="25"/>
  <c r="E565" i="25"/>
  <c r="E2329" i="25"/>
  <c r="E562" i="25"/>
  <c r="E4038" i="25"/>
  <c r="E878" i="25"/>
  <c r="N14" i="45"/>
  <c r="O14" i="45"/>
  <c r="N8" i="45"/>
  <c r="O8" i="45"/>
  <c r="E219" i="25"/>
  <c r="E2325" i="25"/>
  <c r="E519" i="25"/>
  <c r="E528" i="25"/>
  <c r="E452" i="25"/>
  <c r="E527" i="25"/>
  <c r="E506" i="25"/>
  <c r="E239" i="25"/>
  <c r="E902" i="25"/>
  <c r="E883" i="25"/>
  <c r="E301" i="25"/>
  <c r="E909" i="25"/>
  <c r="L5" i="45"/>
  <c r="N10" i="45"/>
  <c r="O10" i="45"/>
  <c r="N7" i="45"/>
  <c r="O7" i="45"/>
  <c r="N11" i="45"/>
  <c r="O11" i="45"/>
  <c r="R14" i="45"/>
  <c r="S14" i="45"/>
  <c r="T14" i="45"/>
  <c r="R10" i="45"/>
  <c r="S10" i="45"/>
  <c r="T10" i="45"/>
  <c r="K5" i="45"/>
  <c r="E1057" i="25"/>
  <c r="E118" i="5"/>
  <c r="H3799" i="25"/>
  <c r="E370" i="25"/>
  <c r="E117" i="5"/>
  <c r="H3054" i="25"/>
  <c r="E3840" i="25"/>
  <c r="E3823" i="25"/>
  <c r="E853" i="25"/>
  <c r="E1124" i="25"/>
  <c r="E787" i="25"/>
  <c r="E3828" i="25"/>
  <c r="E3825" i="25"/>
  <c r="E1130" i="25"/>
  <c r="E2196" i="25"/>
  <c r="E3773" i="25"/>
  <c r="E781" i="25"/>
  <c r="E2348" i="25"/>
  <c r="E805" i="25"/>
  <c r="E777" i="25"/>
  <c r="E352" i="25"/>
  <c r="E761" i="25"/>
  <c r="E3504" i="25"/>
  <c r="E2204" i="25"/>
  <c r="E2462" i="25"/>
  <c r="E2636" i="25"/>
  <c r="E403" i="25"/>
  <c r="E3894" i="25"/>
  <c r="E2456" i="25"/>
  <c r="E3812" i="25"/>
  <c r="E1116" i="25"/>
  <c r="E1013" i="25"/>
  <c r="E349" i="25"/>
  <c r="E3849" i="25"/>
  <c r="E3801" i="25"/>
  <c r="E1142" i="25"/>
  <c r="E3310" i="25"/>
  <c r="E2438" i="25"/>
  <c r="E953" i="25"/>
  <c r="E3523" i="25"/>
  <c r="E3304" i="25"/>
  <c r="E812" i="25"/>
  <c r="E3448" i="25"/>
  <c r="E3813" i="25"/>
  <c r="E3831" i="25"/>
  <c r="E1050" i="25"/>
  <c r="E2370" i="25"/>
  <c r="E1104" i="25"/>
  <c r="E2479" i="25"/>
  <c r="E3524" i="25"/>
  <c r="E401" i="25"/>
  <c r="E3889" i="25"/>
  <c r="E3799" i="25"/>
  <c r="E3880" i="25"/>
  <c r="E844" i="25"/>
  <c r="E1062" i="25"/>
  <c r="E2242" i="25"/>
  <c r="E2353" i="25"/>
  <c r="E737" i="25"/>
  <c r="E3314" i="25"/>
  <c r="E433" i="25"/>
  <c r="E1565" i="25"/>
  <c r="E2482" i="25"/>
  <c r="N16" i="45"/>
  <c r="O16" i="45"/>
  <c r="E943" i="25"/>
  <c r="E3884" i="25"/>
  <c r="E3873" i="25"/>
  <c r="E3798" i="25"/>
  <c r="E3836" i="25"/>
  <c r="E846" i="25"/>
  <c r="E1120" i="25"/>
  <c r="E1145" i="25"/>
  <c r="E2374" i="25"/>
  <c r="E802" i="25"/>
  <c r="E3771" i="25"/>
  <c r="E2663" i="25"/>
  <c r="E442" i="25"/>
  <c r="E3328" i="25"/>
  <c r="E3480" i="25"/>
  <c r="E2233" i="25"/>
  <c r="E2440" i="25"/>
  <c r="E3814" i="25"/>
  <c r="E3855" i="25"/>
  <c r="E3784" i="25"/>
  <c r="E3847" i="25"/>
  <c r="E3770" i="25"/>
  <c r="E3906" i="25"/>
  <c r="E2465" i="25"/>
  <c r="E1086" i="25"/>
  <c r="E757" i="25"/>
  <c r="E848" i="25"/>
  <c r="E735" i="25"/>
  <c r="E734" i="25"/>
  <c r="E2706" i="25"/>
  <c r="E415" i="25"/>
  <c r="E1039" i="25"/>
  <c r="E3487" i="25"/>
  <c r="E3453" i="25"/>
  <c r="E371" i="25"/>
  <c r="E3440" i="25"/>
  <c r="E419" i="25"/>
  <c r="E381" i="25"/>
  <c r="E2237" i="25"/>
  <c r="E3886" i="25"/>
  <c r="E3860" i="25"/>
  <c r="E3871" i="25"/>
  <c r="E3877" i="25"/>
  <c r="E3835" i="25"/>
  <c r="E3842" i="25"/>
  <c r="E3820" i="25"/>
  <c r="E2473" i="25"/>
  <c r="E2470" i="25"/>
  <c r="E1102" i="25"/>
  <c r="E338" i="25"/>
  <c r="E2244" i="25"/>
  <c r="E1133" i="25"/>
  <c r="E2349" i="25"/>
  <c r="E1065" i="25"/>
  <c r="E794" i="25"/>
  <c r="E745" i="25"/>
  <c r="E3913" i="25"/>
  <c r="E3303" i="25"/>
  <c r="E2650" i="25"/>
  <c r="E410" i="25"/>
  <c r="E2700" i="25"/>
  <c r="E3509" i="25"/>
  <c r="E2364" i="25"/>
  <c r="E2219" i="25"/>
  <c r="E1094" i="25"/>
  <c r="E2369" i="25"/>
  <c r="E788" i="25"/>
  <c r="E3495" i="25"/>
  <c r="E350" i="25"/>
  <c r="E407" i="25"/>
  <c r="E357" i="25"/>
  <c r="E798" i="25"/>
  <c r="E2238" i="25"/>
  <c r="E3780" i="25"/>
  <c r="E3881" i="25"/>
  <c r="E3834" i="25"/>
  <c r="E3808" i="25"/>
  <c r="E3861" i="25"/>
  <c r="E3815" i="25"/>
  <c r="E3819" i="25"/>
  <c r="E3859" i="25"/>
  <c r="E3843" i="25"/>
  <c r="E3846" i="25"/>
  <c r="E1054" i="25"/>
  <c r="E1025" i="25"/>
  <c r="E750" i="25"/>
  <c r="E1135" i="25"/>
  <c r="E2372" i="25"/>
  <c r="E1078" i="25"/>
  <c r="E749" i="25"/>
  <c r="E768" i="25"/>
  <c r="E2711" i="25"/>
  <c r="E2697" i="25"/>
  <c r="E412" i="25"/>
  <c r="E3436" i="25"/>
  <c r="E408" i="25"/>
  <c r="E386" i="25"/>
  <c r="E3510" i="25"/>
  <c r="E439" i="25"/>
  <c r="E343" i="25"/>
  <c r="E340" i="25"/>
  <c r="E3829" i="25"/>
  <c r="E3774" i="25"/>
  <c r="E3857" i="25"/>
  <c r="E3767" i="25"/>
  <c r="E3777" i="25"/>
  <c r="E3914" i="25"/>
  <c r="E3827" i="25"/>
  <c r="E3896" i="25"/>
  <c r="E3779" i="25"/>
  <c r="E3787" i="25"/>
  <c r="E3811" i="25"/>
  <c r="E3789" i="25"/>
  <c r="E3833" i="25"/>
  <c r="E3776" i="25"/>
  <c r="E3878" i="25"/>
  <c r="E3775" i="25"/>
  <c r="E3783" i="25"/>
  <c r="E1061" i="25"/>
  <c r="E1126" i="25"/>
  <c r="E1101" i="25"/>
  <c r="E1073" i="25"/>
  <c r="E1046" i="25"/>
  <c r="E1108" i="25"/>
  <c r="E1119" i="25"/>
  <c r="E2224" i="25"/>
  <c r="E2200" i="25"/>
  <c r="E742" i="25"/>
  <c r="E765" i="25"/>
  <c r="E746" i="25"/>
  <c r="E813" i="25"/>
  <c r="E791" i="25"/>
  <c r="E738" i="25"/>
  <c r="E2670" i="25"/>
  <c r="E2703" i="25"/>
  <c r="E2691" i="25"/>
  <c r="E2684" i="25"/>
  <c r="E2647" i="25"/>
  <c r="E447" i="25"/>
  <c r="E427" i="25"/>
  <c r="E382" i="25"/>
  <c r="E393" i="25"/>
  <c r="E392" i="25"/>
  <c r="E1134" i="25"/>
  <c r="E1131" i="25"/>
  <c r="E1136" i="25"/>
  <c r="E1141" i="25"/>
  <c r="E1144" i="25"/>
  <c r="E2468" i="25"/>
  <c r="E2480" i="25"/>
  <c r="E2469" i="25"/>
  <c r="E2450" i="25"/>
  <c r="E3324" i="25"/>
  <c r="E3325" i="25"/>
  <c r="E1017" i="25"/>
  <c r="E1018" i="25"/>
  <c r="E1021" i="25"/>
  <c r="E1014" i="25"/>
  <c r="E841" i="25"/>
  <c r="E842" i="25"/>
  <c r="E857" i="25"/>
  <c r="E2713" i="25"/>
  <c r="E2714" i="25"/>
  <c r="E3485" i="25"/>
  <c r="E3489" i="25"/>
  <c r="E3527" i="25"/>
  <c r="E3461" i="25"/>
  <c r="E3455" i="25"/>
  <c r="E3498" i="25"/>
  <c r="E3528" i="25"/>
  <c r="E3445" i="25"/>
  <c r="E2345" i="25"/>
  <c r="E2368" i="25"/>
  <c r="E2356" i="25"/>
  <c r="E2471" i="25"/>
  <c r="E2236" i="25"/>
  <c r="E2240" i="25"/>
  <c r="E3850" i="25"/>
  <c r="E3892" i="25"/>
  <c r="E3869" i="25"/>
  <c r="E3887" i="25"/>
  <c r="E3805" i="25"/>
  <c r="E3794" i="25"/>
  <c r="E3893" i="25"/>
  <c r="E3895" i="25"/>
  <c r="E3782" i="25"/>
  <c r="E3793" i="25"/>
  <c r="E3885" i="25"/>
  <c r="E3786" i="25"/>
  <c r="E3866" i="25"/>
  <c r="E3912" i="25"/>
  <c r="E2476" i="25"/>
  <c r="E2447" i="25"/>
  <c r="E1024" i="25"/>
  <c r="E1079" i="25"/>
  <c r="E1036" i="25"/>
  <c r="E780" i="25"/>
  <c r="E766" i="25"/>
  <c r="E2209" i="25"/>
  <c r="E342" i="25"/>
  <c r="E1138" i="25"/>
  <c r="E1143" i="25"/>
  <c r="E2717" i="25"/>
  <c r="E2367" i="25"/>
  <c r="E2371" i="25"/>
  <c r="E1071" i="25"/>
  <c r="E1055" i="25"/>
  <c r="E1077" i="25"/>
  <c r="E773" i="25"/>
  <c r="E758" i="25"/>
  <c r="E808" i="25"/>
  <c r="E810" i="25"/>
  <c r="E3905" i="25"/>
  <c r="E3239" i="25"/>
  <c r="E3329" i="25"/>
  <c r="E2679" i="25"/>
  <c r="E2659" i="25"/>
  <c r="E2667" i="25"/>
  <c r="E398" i="25"/>
  <c r="E373" i="25"/>
  <c r="E958" i="25"/>
  <c r="E3465" i="25"/>
  <c r="E3439" i="25"/>
  <c r="E2197" i="25"/>
  <c r="E1026" i="25"/>
  <c r="E1106" i="25"/>
  <c r="E2351" i="25"/>
  <c r="E2696" i="25"/>
  <c r="E2671" i="25"/>
  <c r="E938" i="25"/>
  <c r="E2467" i="25"/>
  <c r="E376" i="25"/>
  <c r="E389" i="25"/>
  <c r="E3424" i="25"/>
  <c r="E1034" i="25"/>
  <c r="E421" i="25"/>
  <c r="E3488" i="25"/>
  <c r="E441" i="25"/>
  <c r="E3517" i="25"/>
  <c r="E440" i="25"/>
  <c r="E3234" i="25"/>
  <c r="E3236" i="25"/>
  <c r="E3772" i="25"/>
  <c r="E3778" i="25"/>
  <c r="E3883" i="25"/>
  <c r="E3864" i="25"/>
  <c r="E1111" i="25"/>
  <c r="E1066" i="25"/>
  <c r="E1093" i="25"/>
  <c r="E1045" i="25"/>
  <c r="E1053" i="25"/>
  <c r="E1121" i="25"/>
  <c r="E1072" i="25"/>
  <c r="E1069" i="25"/>
  <c r="E1100" i="25"/>
  <c r="E1081" i="25"/>
  <c r="E1037" i="25"/>
  <c r="E2235" i="25"/>
  <c r="E2231" i="25"/>
  <c r="E2218" i="25"/>
  <c r="E2216" i="25"/>
  <c r="E2217" i="25"/>
  <c r="E2213" i="25"/>
  <c r="E733" i="25"/>
  <c r="E763" i="25"/>
  <c r="E740" i="25"/>
  <c r="E747" i="25"/>
  <c r="E783" i="25"/>
  <c r="E764" i="25"/>
  <c r="E732" i="25"/>
  <c r="E792" i="25"/>
  <c r="E807" i="25"/>
  <c r="E772" i="25"/>
  <c r="E751" i="25"/>
  <c r="E786" i="25"/>
  <c r="E2656" i="25"/>
  <c r="E2657" i="25"/>
  <c r="E2649" i="25"/>
  <c r="E2693" i="25"/>
  <c r="E2676" i="25"/>
  <c r="E2692" i="25"/>
  <c r="E2669" i="25"/>
  <c r="E2651" i="25"/>
  <c r="E2690" i="25"/>
  <c r="E2655" i="25"/>
  <c r="E416" i="25"/>
  <c r="E399" i="25"/>
  <c r="E375" i="25"/>
  <c r="E359" i="25"/>
  <c r="E391" i="25"/>
  <c r="E348" i="25"/>
  <c r="E435" i="25"/>
  <c r="E347" i="25"/>
  <c r="E353" i="25"/>
  <c r="E3326" i="25"/>
  <c r="E3322" i="25"/>
  <c r="E3315" i="25"/>
  <c r="E3321" i="25"/>
  <c r="E3327" i="25"/>
  <c r="E3301" i="25"/>
  <c r="E947" i="25"/>
  <c r="E945" i="25"/>
  <c r="E849" i="25"/>
  <c r="E854" i="25"/>
  <c r="E3502" i="25"/>
  <c r="E3427" i="25"/>
  <c r="E3457" i="25"/>
  <c r="E3521" i="25"/>
  <c r="E3483" i="25"/>
  <c r="E3484" i="25"/>
  <c r="E3475" i="25"/>
  <c r="E3499" i="25"/>
  <c r="E3525" i="25"/>
  <c r="E3507" i="25"/>
  <c r="E3506" i="25"/>
  <c r="E3444" i="25"/>
  <c r="E3486" i="25"/>
  <c r="E3426" i="25"/>
  <c r="E3522" i="25"/>
  <c r="E3431" i="25"/>
  <c r="E2360" i="25"/>
  <c r="E2365" i="25"/>
  <c r="E2446" i="25"/>
  <c r="E949" i="25"/>
  <c r="E3845" i="25"/>
  <c r="E3901" i="25"/>
  <c r="E3874" i="25"/>
  <c r="E3911" i="25"/>
  <c r="E3879" i="25"/>
  <c r="E3910" i="25"/>
  <c r="E3838" i="25"/>
  <c r="E3822" i="25"/>
  <c r="E3867" i="25"/>
  <c r="E3797" i="25"/>
  <c r="E3875" i="25"/>
  <c r="E3810" i="25"/>
  <c r="E3803" i="25"/>
  <c r="E3830" i="25"/>
  <c r="E3800" i="25"/>
  <c r="E3907" i="25"/>
  <c r="E3858" i="25"/>
  <c r="E3904" i="25"/>
  <c r="E3841" i="25"/>
  <c r="E3806" i="25"/>
  <c r="E3832" i="25"/>
  <c r="E3844" i="25"/>
  <c r="E3890" i="25"/>
  <c r="E3915" i="25"/>
  <c r="E3899" i="25"/>
  <c r="E3791" i="25"/>
  <c r="E3809" i="25"/>
  <c r="E3781" i="25"/>
  <c r="E3865" i="25"/>
  <c r="E3853" i="25"/>
  <c r="E3807" i="25"/>
  <c r="E859" i="25"/>
  <c r="E850" i="25"/>
  <c r="E2466" i="25"/>
  <c r="E2433" i="25"/>
  <c r="E2436" i="25"/>
  <c r="E1067" i="25"/>
  <c r="E1063" i="25"/>
  <c r="E1087" i="25"/>
  <c r="E1092" i="25"/>
  <c r="E1049" i="25"/>
  <c r="E778" i="25"/>
  <c r="E753" i="25"/>
  <c r="E741" i="25"/>
  <c r="E1015" i="25"/>
  <c r="E2241" i="25"/>
  <c r="E1137" i="25"/>
  <c r="E1147" i="25"/>
  <c r="E2715" i="25"/>
  <c r="E2344" i="25"/>
  <c r="E2354" i="25"/>
  <c r="E2357" i="25"/>
  <c r="E1035" i="25"/>
  <c r="E1070" i="25"/>
  <c r="E1048" i="25"/>
  <c r="E1095" i="25"/>
  <c r="E851" i="25"/>
  <c r="E3837" i="25"/>
  <c r="E806" i="25"/>
  <c r="E789" i="25"/>
  <c r="E752" i="25"/>
  <c r="E785" i="25"/>
  <c r="E797" i="25"/>
  <c r="E771" i="25"/>
  <c r="E744" i="25"/>
  <c r="E754" i="25"/>
  <c r="E3868" i="25"/>
  <c r="E3854" i="25"/>
  <c r="E3231" i="25"/>
  <c r="E1011" i="25"/>
  <c r="E3319" i="25"/>
  <c r="E3320" i="25"/>
  <c r="E2642" i="25"/>
  <c r="E2709" i="25"/>
  <c r="E2695" i="25"/>
  <c r="E2645" i="25"/>
  <c r="E2683" i="25"/>
  <c r="E2643" i="25"/>
  <c r="E437" i="25"/>
  <c r="E361" i="25"/>
  <c r="E395" i="25"/>
  <c r="E417" i="25"/>
  <c r="E2678" i="25"/>
  <c r="E1019" i="25"/>
  <c r="E956" i="25"/>
  <c r="E3476" i="25"/>
  <c r="E3497" i="25"/>
  <c r="E3518" i="25"/>
  <c r="E3479" i="25"/>
  <c r="E2346" i="25"/>
  <c r="E2232" i="25"/>
  <c r="E2193" i="25"/>
  <c r="E2223" i="25"/>
  <c r="E1099" i="25"/>
  <c r="E1110" i="25"/>
  <c r="E2664" i="25"/>
  <c r="E855" i="25"/>
  <c r="E952" i="25"/>
  <c r="E2443" i="25"/>
  <c r="E2454" i="25"/>
  <c r="E2340" i="25"/>
  <c r="E3496" i="25"/>
  <c r="E1090" i="25"/>
  <c r="E3514" i="25"/>
  <c r="E432" i="25"/>
  <c r="E405" i="25"/>
  <c r="E3490" i="25"/>
  <c r="E422" i="25"/>
  <c r="E1122" i="25"/>
  <c r="E3473" i="25"/>
  <c r="E3503" i="25"/>
  <c r="E2234" i="25"/>
  <c r="E3454" i="25"/>
  <c r="E2226" i="25"/>
  <c r="E3508" i="25"/>
  <c r="E384" i="25"/>
  <c r="E1568" i="25"/>
  <c r="E1566" i="25"/>
  <c r="E341" i="25"/>
  <c r="E345" i="25"/>
  <c r="E337" i="25"/>
  <c r="E339" i="25"/>
  <c r="E3232" i="25"/>
  <c r="E3237" i="25"/>
  <c r="E3816" i="25"/>
  <c r="E3769" i="25"/>
  <c r="E3821" i="25"/>
  <c r="E3909" i="25"/>
  <c r="E3863" i="25"/>
  <c r="E3824" i="25"/>
  <c r="E3902" i="25"/>
  <c r="E3872" i="25"/>
  <c r="E3870" i="25"/>
  <c r="E3908" i="25"/>
  <c r="E3917" i="25"/>
  <c r="E3796" i="25"/>
  <c r="E3848" i="25"/>
  <c r="E1033" i="25"/>
  <c r="E1023" i="25"/>
  <c r="E1112" i="25"/>
  <c r="E1127" i="25"/>
  <c r="E1083" i="25"/>
  <c r="E1028" i="25"/>
  <c r="E1030" i="25"/>
  <c r="E1115" i="25"/>
  <c r="E1032" i="25"/>
  <c r="E1043" i="25"/>
  <c r="E1123" i="25"/>
  <c r="E1056" i="25"/>
  <c r="E1097" i="25"/>
  <c r="E1113" i="25"/>
  <c r="E1085" i="25"/>
  <c r="E1044" i="25"/>
  <c r="E1040" i="25"/>
  <c r="E1060" i="25"/>
  <c r="E1118" i="25"/>
  <c r="E1091" i="25"/>
  <c r="E1084" i="25"/>
  <c r="E1105" i="25"/>
  <c r="E1051" i="25"/>
  <c r="E1047" i="25"/>
  <c r="E1074" i="25"/>
  <c r="E1117" i="25"/>
  <c r="E1029" i="25"/>
  <c r="E1064" i="25"/>
  <c r="E1088" i="25"/>
  <c r="E1089" i="25"/>
  <c r="E1038" i="25"/>
  <c r="E1114" i="25"/>
  <c r="E1125" i="25"/>
  <c r="E1109" i="25"/>
  <c r="E1076" i="25"/>
  <c r="E1058" i="25"/>
  <c r="E2214" i="25"/>
  <c r="E2202" i="25"/>
  <c r="E2222" i="25"/>
  <c r="E2194" i="25"/>
  <c r="E2227" i="25"/>
  <c r="E2189" i="25"/>
  <c r="E2228" i="25"/>
  <c r="E2199" i="25"/>
  <c r="E2207" i="25"/>
  <c r="E2187" i="25"/>
  <c r="E2203" i="25"/>
  <c r="E2208" i="25"/>
  <c r="E2211" i="25"/>
  <c r="E2205" i="25"/>
  <c r="E2230" i="25"/>
  <c r="E2210" i="25"/>
  <c r="E2201" i="25"/>
  <c r="E795" i="25"/>
  <c r="E739" i="25"/>
  <c r="E748" i="25"/>
  <c r="E779" i="25"/>
  <c r="E762" i="25"/>
  <c r="E755" i="25"/>
  <c r="E775" i="25"/>
  <c r="E770" i="25"/>
  <c r="E804" i="25"/>
  <c r="E774" i="25"/>
  <c r="E803" i="25"/>
  <c r="E809" i="25"/>
  <c r="E801" i="25"/>
  <c r="E767" i="25"/>
  <c r="E759" i="25"/>
  <c r="E776" i="25"/>
  <c r="E760" i="25"/>
  <c r="E784" i="25"/>
  <c r="E731" i="25"/>
  <c r="E736" i="25"/>
  <c r="E790" i="25"/>
  <c r="E2710" i="25"/>
  <c r="E2694" i="25"/>
  <c r="E2662" i="25"/>
  <c r="E2660" i="25"/>
  <c r="E2641" i="25"/>
  <c r="E2708" i="25"/>
  <c r="E2661" i="25"/>
  <c r="E2648" i="25"/>
  <c r="E2689" i="25"/>
  <c r="E2685" i="25"/>
  <c r="E2673" i="25"/>
  <c r="E2681" i="25"/>
  <c r="E2682" i="25"/>
  <c r="E2687" i="25"/>
  <c r="E2707" i="25"/>
  <c r="E2644" i="25"/>
  <c r="E2704" i="25"/>
  <c r="E2698" i="25"/>
  <c r="E2705" i="25"/>
  <c r="E2699" i="25"/>
  <c r="E2668" i="25"/>
  <c r="E406" i="25"/>
  <c r="E362" i="25"/>
  <c r="E402" i="25"/>
  <c r="E409" i="25"/>
  <c r="E400" i="25"/>
  <c r="E364" i="25"/>
  <c r="E358" i="25"/>
  <c r="E377" i="25"/>
  <c r="E443" i="25"/>
  <c r="E387" i="25"/>
  <c r="E388" i="25"/>
  <c r="E428" i="25"/>
  <c r="E356" i="25"/>
  <c r="E374" i="25"/>
  <c r="E434" i="25"/>
  <c r="E396" i="25"/>
  <c r="E365" i="25"/>
  <c r="E394" i="25"/>
  <c r="E378" i="25"/>
  <c r="E404" i="25"/>
  <c r="E411" i="25"/>
  <c r="E431" i="25"/>
  <c r="E438" i="25"/>
  <c r="E385" i="25"/>
  <c r="E449" i="25"/>
  <c r="E426" i="25"/>
  <c r="E429" i="25"/>
  <c r="E368" i="25"/>
  <c r="E379" i="25"/>
  <c r="E366" i="25"/>
  <c r="E436" i="25"/>
  <c r="E354" i="25"/>
  <c r="E425" i="25"/>
  <c r="E413" i="25"/>
  <c r="E367" i="25"/>
  <c r="E418" i="25"/>
  <c r="E351" i="25"/>
  <c r="E444" i="25"/>
  <c r="E390" i="25"/>
  <c r="E1146" i="25"/>
  <c r="E1129" i="25"/>
  <c r="E1132" i="25"/>
  <c r="E1139" i="25"/>
  <c r="E960" i="25"/>
  <c r="E959" i="25"/>
  <c r="E2434" i="25"/>
  <c r="E2445" i="25"/>
  <c r="E2444" i="25"/>
  <c r="E2481" i="25"/>
  <c r="E2453" i="25"/>
  <c r="E2457" i="25"/>
  <c r="E2474" i="25"/>
  <c r="E2449" i="25"/>
  <c r="E2442" i="25"/>
  <c r="E2475" i="25"/>
  <c r="E2431" i="25"/>
  <c r="E2459" i="25"/>
  <c r="E2472" i="25"/>
  <c r="E2463" i="25"/>
  <c r="E2437" i="25"/>
  <c r="E2464" i="25"/>
  <c r="E2478" i="25"/>
  <c r="E2460" i="25"/>
  <c r="E2435" i="25"/>
  <c r="E2448" i="25"/>
  <c r="E2441" i="25"/>
  <c r="E2451" i="25"/>
  <c r="E3323" i="25"/>
  <c r="E3307" i="25"/>
  <c r="E3317" i="25"/>
  <c r="E3300" i="25"/>
  <c r="E3312" i="25"/>
  <c r="E3309" i="25"/>
  <c r="E3318" i="25"/>
  <c r="E3305" i="25"/>
  <c r="E3311" i="25"/>
  <c r="E3316" i="25"/>
  <c r="E939" i="25"/>
  <c r="E950" i="25"/>
  <c r="E942" i="25"/>
  <c r="E948" i="25"/>
  <c r="E946" i="25"/>
  <c r="E954" i="25"/>
  <c r="E935" i="25"/>
  <c r="E937" i="25"/>
  <c r="E951" i="25"/>
  <c r="E936" i="25"/>
  <c r="E940" i="25"/>
  <c r="E1007" i="25"/>
  <c r="E1016" i="25"/>
  <c r="E1008" i="25"/>
  <c r="E1012" i="25"/>
  <c r="E1010" i="25"/>
  <c r="E843" i="25"/>
  <c r="E852" i="25"/>
  <c r="E847" i="25"/>
  <c r="E845" i="25"/>
  <c r="E856" i="25"/>
  <c r="E2716" i="25"/>
  <c r="E2718" i="25"/>
  <c r="E3512" i="25"/>
  <c r="E3441" i="25"/>
  <c r="E3472" i="25"/>
  <c r="E3492" i="25"/>
  <c r="E3446" i="25"/>
  <c r="E3515" i="25"/>
  <c r="E3481" i="25"/>
  <c r="E3516" i="25"/>
  <c r="E3430" i="25"/>
  <c r="E3482" i="25"/>
  <c r="E3450" i="25"/>
  <c r="E3474" i="25"/>
  <c r="E3428" i="25"/>
  <c r="E3491" i="25"/>
  <c r="E3462" i="25"/>
  <c r="E3468" i="25"/>
  <c r="E3469" i="25"/>
  <c r="E3505" i="25"/>
  <c r="E3451" i="25"/>
  <c r="E3526" i="25"/>
  <c r="E3425" i="25"/>
  <c r="E3494" i="25"/>
  <c r="E3467" i="25"/>
  <c r="E3429" i="25"/>
  <c r="E3442" i="25"/>
  <c r="E3460" i="25"/>
  <c r="E3511" i="25"/>
  <c r="E3477" i="25"/>
  <c r="E3463" i="25"/>
  <c r="E3501" i="25"/>
  <c r="E3433" i="25"/>
  <c r="E3519" i="25"/>
  <c r="E3500" i="25"/>
  <c r="E3452" i="25"/>
  <c r="E3447" i="25"/>
  <c r="E3464" i="25"/>
  <c r="E3513" i="25"/>
  <c r="E3449" i="25"/>
  <c r="E3478" i="25"/>
  <c r="E3470" i="25"/>
  <c r="E3471" i="25"/>
  <c r="E2358" i="25"/>
  <c r="E2363" i="25"/>
  <c r="E2339" i="25"/>
  <c r="E2366" i="25"/>
  <c r="E2343" i="25"/>
  <c r="E2338" i="25"/>
  <c r="E2359" i="25"/>
  <c r="E2362" i="25"/>
  <c r="E2361" i="25"/>
  <c r="E2355" i="25"/>
  <c r="E2341" i="25"/>
  <c r="E2639" i="25"/>
  <c r="E2658" i="25"/>
  <c r="E2686" i="25"/>
  <c r="E2640" i="25"/>
  <c r="E2637" i="25"/>
  <c r="E2653" i="25"/>
  <c r="E2652" i="25"/>
  <c r="E2638" i="25"/>
  <c r="E2702" i="25"/>
  <c r="E2688" i="25"/>
  <c r="E2674" i="25"/>
  <c r="E383" i="25"/>
  <c r="E446" i="25"/>
  <c r="E363" i="25"/>
  <c r="E448" i="25"/>
  <c r="E360" i="25"/>
  <c r="E414" i="25"/>
  <c r="E2665" i="25"/>
  <c r="E346" i="25"/>
  <c r="E1020" i="25"/>
  <c r="E3308" i="25"/>
  <c r="E3313" i="25"/>
  <c r="E961" i="25"/>
  <c r="E3432" i="25"/>
  <c r="E3438" i="25"/>
  <c r="E3443" i="25"/>
  <c r="E3458" i="25"/>
  <c r="E3493" i="25"/>
  <c r="E3466" i="25"/>
  <c r="E2352" i="25"/>
  <c r="E2350" i="25"/>
  <c r="E2188" i="25"/>
  <c r="E2229" i="25"/>
  <c r="E2191" i="25"/>
  <c r="E2212" i="25"/>
  <c r="E2215" i="25"/>
  <c r="E1042" i="25"/>
  <c r="E1068" i="25"/>
  <c r="E1052" i="25"/>
  <c r="E1080" i="25"/>
  <c r="E1059" i="25"/>
  <c r="E2461" i="25"/>
  <c r="E2373" i="25"/>
  <c r="E2455" i="25"/>
  <c r="E2432" i="25"/>
  <c r="E2452" i="25"/>
  <c r="E2439" i="25"/>
  <c r="E2635" i="25"/>
  <c r="E858" i="25"/>
  <c r="E2347" i="25"/>
  <c r="E944" i="25"/>
  <c r="E2477" i="25"/>
  <c r="E2458" i="25"/>
  <c r="E372" i="25"/>
  <c r="E3435" i="25"/>
  <c r="E1027" i="25"/>
  <c r="E424" i="25"/>
  <c r="E2198" i="25"/>
  <c r="E430" i="25"/>
  <c r="E423" i="25"/>
  <c r="E369" i="25"/>
  <c r="E3520" i="25"/>
  <c r="E450" i="25"/>
  <c r="E2206" i="25"/>
  <c r="E420" i="25"/>
  <c r="E355" i="25"/>
  <c r="E3306" i="25"/>
  <c r="E2221" i="25"/>
  <c r="E3456" i="25"/>
  <c r="E2225" i="25"/>
  <c r="E380" i="25"/>
  <c r="E397" i="25"/>
  <c r="E3437" i="25"/>
  <c r="E2190" i="25"/>
  <c r="E2429" i="25"/>
  <c r="E2342" i="25"/>
  <c r="E3459" i="25"/>
  <c r="E80" i="5"/>
  <c r="H1004" i="25"/>
  <c r="E127" i="5"/>
  <c r="G127" i="5"/>
  <c r="E81" i="5"/>
  <c r="H81" i="5"/>
  <c r="N10" i="46"/>
  <c r="N5" i="45"/>
  <c r="O5" i="45"/>
  <c r="E1336" i="25"/>
  <c r="N11" i="46"/>
  <c r="N12" i="46"/>
  <c r="E3030" i="25"/>
  <c r="E595" i="25"/>
  <c r="E3216" i="25"/>
  <c r="N5" i="46"/>
  <c r="N8" i="46"/>
  <c r="E2952" i="25"/>
  <c r="E1545" i="25"/>
  <c r="E1386" i="25"/>
  <c r="E1478" i="25"/>
  <c r="E2802" i="25"/>
  <c r="E1612" i="25"/>
  <c r="E3016" i="25"/>
  <c r="E2895" i="25"/>
  <c r="E2962" i="25"/>
  <c r="E2988" i="25"/>
  <c r="E170" i="25"/>
  <c r="E1383" i="25"/>
  <c r="E1467" i="25"/>
  <c r="E2722" i="25"/>
  <c r="E2843" i="25"/>
  <c r="E2832" i="25"/>
  <c r="E1522" i="25"/>
  <c r="E2748" i="25"/>
  <c r="E688" i="25"/>
  <c r="E1555" i="25"/>
  <c r="E677" i="25"/>
  <c r="E2956" i="25"/>
  <c r="E2845" i="25"/>
  <c r="E2801" i="25"/>
  <c r="E2752" i="25"/>
  <c r="E2785" i="25"/>
  <c r="E2783" i="25"/>
  <c r="E132" i="25"/>
  <c r="E125" i="25"/>
  <c r="E3019" i="25"/>
  <c r="E1479" i="25"/>
  <c r="E1589" i="25"/>
  <c r="E1339" i="25"/>
  <c r="E1375" i="25"/>
  <c r="E1363" i="25"/>
  <c r="E1353" i="25"/>
  <c r="N9" i="46"/>
  <c r="E1342" i="25"/>
  <c r="E1324" i="25"/>
  <c r="E1527" i="25"/>
  <c r="E3018" i="25"/>
  <c r="E84" i="25"/>
  <c r="E2943" i="25"/>
  <c r="E2756" i="25"/>
  <c r="E1431" i="25"/>
  <c r="E2995" i="25"/>
  <c r="E3186" i="25"/>
  <c r="E155" i="25"/>
  <c r="E3240" i="25"/>
  <c r="N6" i="46"/>
  <c r="E1345" i="25"/>
  <c r="E120" i="25"/>
  <c r="E2827" i="25"/>
  <c r="E2860" i="25"/>
  <c r="E3004" i="25"/>
  <c r="E135" i="25"/>
  <c r="E1591" i="25"/>
  <c r="E3204" i="25"/>
  <c r="E2882" i="25"/>
  <c r="E1356" i="25"/>
  <c r="E1331" i="25"/>
  <c r="E1456" i="25"/>
  <c r="E2999" i="25"/>
  <c r="E105" i="25"/>
  <c r="E82" i="25"/>
  <c r="E2790" i="25"/>
  <c r="E2910" i="25"/>
  <c r="E2839" i="25"/>
  <c r="E81" i="25"/>
  <c r="E1514" i="25"/>
  <c r="E1503" i="25"/>
  <c r="E124" i="25"/>
  <c r="E1611" i="25"/>
  <c r="E2276" i="25"/>
  <c r="E652" i="25"/>
  <c r="E2803" i="25"/>
  <c r="E1440" i="25"/>
  <c r="E1335" i="25"/>
  <c r="E1387" i="25"/>
  <c r="E2271" i="25"/>
  <c r="E1372" i="25"/>
  <c r="E2985" i="25"/>
  <c r="E3006" i="25"/>
  <c r="E3012" i="25"/>
  <c r="E2835" i="25"/>
  <c r="E2723" i="25"/>
  <c r="E2856" i="25"/>
  <c r="E2807" i="25"/>
  <c r="E2964" i="25"/>
  <c r="E2972" i="25"/>
  <c r="E1420" i="25"/>
  <c r="E1524" i="25"/>
  <c r="E2997" i="25"/>
  <c r="E1532" i="25"/>
  <c r="E1678" i="25"/>
  <c r="E2888" i="25"/>
  <c r="E1554" i="25"/>
  <c r="E3252" i="25"/>
  <c r="E2947" i="25"/>
  <c r="E2968" i="25"/>
  <c r="E2971" i="25"/>
  <c r="E2961" i="25"/>
  <c r="E2776" i="25"/>
  <c r="E2892" i="25"/>
  <c r="E2929" i="25"/>
  <c r="E2750" i="25"/>
  <c r="E2782" i="25"/>
  <c r="E2765" i="25"/>
  <c r="E2729" i="25"/>
  <c r="E2764" i="25"/>
  <c r="E2738" i="25"/>
  <c r="E2721" i="25"/>
  <c r="E2859" i="25"/>
  <c r="E79" i="25"/>
  <c r="E97" i="25"/>
  <c r="E2280" i="25"/>
  <c r="E2257" i="25"/>
  <c r="E2273" i="25"/>
  <c r="E136" i="25"/>
  <c r="E122" i="25"/>
  <c r="E714" i="25"/>
  <c r="E720" i="25"/>
  <c r="E2983" i="25"/>
  <c r="E3026" i="25"/>
  <c r="E2981" i="25"/>
  <c r="E3031" i="25"/>
  <c r="E1428" i="25"/>
  <c r="E1509" i="25"/>
  <c r="E1429" i="25"/>
  <c r="E1498" i="25"/>
  <c r="E1502" i="25"/>
  <c r="E1657" i="25"/>
  <c r="E1636" i="25"/>
  <c r="E3169" i="25"/>
  <c r="E3195" i="25"/>
  <c r="E1594" i="25"/>
  <c r="E1590" i="25"/>
  <c r="E1603" i="25"/>
  <c r="E58" i="25"/>
  <c r="E51" i="25"/>
  <c r="E1368" i="25"/>
  <c r="E1333" i="25"/>
  <c r="E1399" i="25"/>
  <c r="E1349" i="25"/>
  <c r="E1346" i="25"/>
  <c r="E1379" i="25"/>
  <c r="E636" i="25"/>
  <c r="E643" i="25"/>
  <c r="E608" i="25"/>
  <c r="E623" i="25"/>
  <c r="E99" i="25"/>
  <c r="E2849" i="25"/>
  <c r="E2732" i="25"/>
  <c r="E2793" i="25"/>
  <c r="E2777" i="25"/>
  <c r="E2726" i="25"/>
  <c r="E2763" i="25"/>
  <c r="E2958" i="25"/>
  <c r="E2771" i="25"/>
  <c r="E1536" i="25"/>
  <c r="E2954" i="25"/>
  <c r="E1448" i="25"/>
  <c r="E1425" i="25"/>
  <c r="E88" i="25"/>
  <c r="E2960" i="25"/>
  <c r="E3200" i="25"/>
  <c r="E1563" i="25"/>
  <c r="E1652" i="25"/>
  <c r="E3270" i="25"/>
  <c r="E1546" i="25"/>
  <c r="E3258" i="25"/>
  <c r="E1540" i="25"/>
  <c r="E649" i="25"/>
  <c r="E3215" i="25"/>
  <c r="E3028" i="25"/>
  <c r="E1361" i="25"/>
  <c r="E1515" i="25"/>
  <c r="E1481" i="25"/>
  <c r="E1436" i="25"/>
  <c r="E3014" i="25"/>
  <c r="E3027" i="25"/>
  <c r="E3001" i="25"/>
  <c r="E2990" i="25"/>
  <c r="E2984" i="25"/>
  <c r="E137" i="25"/>
  <c r="E104" i="25"/>
  <c r="E85" i="25"/>
  <c r="E98" i="25"/>
  <c r="E2744" i="25"/>
  <c r="E2848" i="25"/>
  <c r="E2770" i="25"/>
  <c r="E2749" i="25"/>
  <c r="E2853" i="25"/>
  <c r="E2847" i="25"/>
  <c r="E2830" i="25"/>
  <c r="E2927" i="25"/>
  <c r="E2930" i="25"/>
  <c r="E2837" i="25"/>
  <c r="E2766" i="25"/>
  <c r="E2912" i="25"/>
  <c r="E2949" i="25"/>
  <c r="E2965" i="25"/>
  <c r="E2957" i="25"/>
  <c r="E2969" i="25"/>
  <c r="E2869" i="25"/>
  <c r="E2846" i="25"/>
  <c r="E1442" i="25"/>
  <c r="E1446" i="25"/>
  <c r="E1624" i="25"/>
  <c r="E2903" i="25"/>
  <c r="E129" i="25"/>
  <c r="E1463" i="25"/>
  <c r="E1597" i="25"/>
  <c r="E165" i="25"/>
  <c r="E1620" i="25"/>
  <c r="E1449" i="25"/>
  <c r="E2919" i="25"/>
  <c r="E2780" i="25"/>
  <c r="E1400" i="25"/>
  <c r="E1601" i="25"/>
  <c r="E1506" i="25"/>
  <c r="E1433" i="25"/>
  <c r="E2871" i="25"/>
  <c r="E1547" i="25"/>
  <c r="E3194" i="25"/>
  <c r="E1651" i="25"/>
  <c r="E52" i="25"/>
  <c r="E590" i="25"/>
  <c r="E686" i="25"/>
  <c r="E1535" i="25"/>
  <c r="E1647" i="25"/>
  <c r="E640" i="25"/>
  <c r="E1402" i="25"/>
  <c r="E3178" i="25"/>
  <c r="E665" i="25"/>
  <c r="E167" i="25"/>
  <c r="E1562" i="25"/>
  <c r="E1558" i="25"/>
  <c r="E182" i="25"/>
  <c r="E2937" i="25"/>
  <c r="E2778" i="25"/>
  <c r="E2867" i="25"/>
  <c r="E2914" i="25"/>
  <c r="E2774" i="25"/>
  <c r="E2932" i="25"/>
  <c r="E2804" i="25"/>
  <c r="E2767" i="25"/>
  <c r="E2814" i="25"/>
  <c r="E2798" i="25"/>
  <c r="E2931" i="25"/>
  <c r="E83" i="25"/>
  <c r="E95" i="25"/>
  <c r="E102" i="25"/>
  <c r="E2278" i="25"/>
  <c r="E121" i="25"/>
  <c r="E127" i="25"/>
  <c r="E683" i="25"/>
  <c r="E719" i="25"/>
  <c r="E2989" i="25"/>
  <c r="E3020" i="25"/>
  <c r="E1430" i="25"/>
  <c r="E1528" i="25"/>
  <c r="E1519" i="25"/>
  <c r="E1469" i="25"/>
  <c r="E1518" i="25"/>
  <c r="E1533" i="25"/>
  <c r="E1474" i="25"/>
  <c r="E1485" i="25"/>
  <c r="E1432" i="25"/>
  <c r="E1464" i="25"/>
  <c r="E1534" i="25"/>
  <c r="E1538" i="25"/>
  <c r="E1444" i="25"/>
  <c r="E1501" i="25"/>
  <c r="E1488" i="25"/>
  <c r="E1643" i="25"/>
  <c r="E1644" i="25"/>
  <c r="E1628" i="25"/>
  <c r="E1002" i="25"/>
  <c r="E1001" i="25"/>
  <c r="E997" i="25"/>
  <c r="E998" i="25"/>
  <c r="E3217" i="25"/>
  <c r="E3170" i="25"/>
  <c r="E3175" i="25"/>
  <c r="E3220" i="25"/>
  <c r="E1619" i="25"/>
  <c r="E1615" i="25"/>
  <c r="E1627" i="25"/>
  <c r="E3256" i="25"/>
  <c r="E3265" i="25"/>
  <c r="E2302" i="25"/>
  <c r="E2303" i="25"/>
  <c r="E2307" i="25"/>
  <c r="E829" i="25"/>
  <c r="E838" i="25"/>
  <c r="E1362" i="25"/>
  <c r="E1344" i="25"/>
  <c r="E1367" i="25"/>
  <c r="E1411" i="25"/>
  <c r="E1378" i="25"/>
  <c r="E626" i="25"/>
  <c r="E621" i="25"/>
  <c r="E613" i="25"/>
  <c r="E604" i="25"/>
  <c r="J15" i="46"/>
  <c r="E2946" i="25"/>
  <c r="E2963" i="25"/>
  <c r="E2755" i="25"/>
  <c r="E2731" i="25"/>
  <c r="E2875" i="25"/>
  <c r="E2826" i="25"/>
  <c r="E2907" i="25"/>
  <c r="E2792" i="25"/>
  <c r="E2924" i="25"/>
  <c r="E2736" i="25"/>
  <c r="E2757" i="25"/>
  <c r="E2817" i="25"/>
  <c r="E2874" i="25"/>
  <c r="E2727" i="25"/>
  <c r="E2737" i="25"/>
  <c r="E89" i="25"/>
  <c r="E107" i="25"/>
  <c r="E106" i="25"/>
  <c r="E159" i="25"/>
  <c r="E169" i="25"/>
  <c r="E2285" i="25"/>
  <c r="E2299" i="25"/>
  <c r="E2272" i="25"/>
  <c r="E2287" i="25"/>
  <c r="E2266" i="25"/>
  <c r="E131" i="25"/>
  <c r="E119" i="25"/>
  <c r="E658" i="25"/>
  <c r="E680" i="25"/>
  <c r="E656" i="25"/>
  <c r="E653" i="25"/>
  <c r="E662" i="25"/>
  <c r="E664" i="25"/>
  <c r="E716" i="25"/>
  <c r="E721" i="25"/>
  <c r="E682" i="25"/>
  <c r="E711" i="25"/>
  <c r="E3000" i="25"/>
  <c r="E2994" i="25"/>
  <c r="E1483" i="25"/>
  <c r="E1517" i="25"/>
  <c r="E1504" i="25"/>
  <c r="E1520" i="25"/>
  <c r="E1460" i="25"/>
  <c r="E1438" i="25"/>
  <c r="E1426" i="25"/>
  <c r="E1455" i="25"/>
  <c r="E1537" i="25"/>
  <c r="E1495" i="25"/>
  <c r="E1489" i="25"/>
  <c r="E1453" i="25"/>
  <c r="E1653" i="25"/>
  <c r="E1635" i="25"/>
  <c r="E1670" i="25"/>
  <c r="E1648" i="25"/>
  <c r="E1654" i="25"/>
  <c r="E1634" i="25"/>
  <c r="E1640" i="25"/>
  <c r="E3219" i="25"/>
  <c r="E3213" i="25"/>
  <c r="E3212" i="25"/>
  <c r="E3188" i="25"/>
  <c r="E3221" i="25"/>
  <c r="E1608" i="25"/>
  <c r="E1618" i="25"/>
  <c r="E3268" i="25"/>
  <c r="E3264" i="25"/>
  <c r="E3262" i="25"/>
  <c r="E2305" i="25"/>
  <c r="E2306" i="25"/>
  <c r="E63" i="25"/>
  <c r="E64" i="25"/>
  <c r="E65" i="25"/>
  <c r="E1338" i="25"/>
  <c r="E1329" i="25"/>
  <c r="E1355" i="25"/>
  <c r="E1357" i="25"/>
  <c r="E1374" i="25"/>
  <c r="E1340" i="25"/>
  <c r="E1359" i="25"/>
  <c r="E593" i="25"/>
  <c r="E601" i="25"/>
  <c r="E587" i="25"/>
  <c r="E594" i="25"/>
  <c r="E605" i="25"/>
  <c r="E609" i="25"/>
  <c r="E611" i="25"/>
  <c r="E642" i="25"/>
  <c r="E616" i="25"/>
  <c r="E2812" i="25"/>
  <c r="E2908" i="25"/>
  <c r="E74" i="25"/>
  <c r="E1462" i="25"/>
  <c r="E1543" i="25"/>
  <c r="E1493" i="25"/>
  <c r="E3003" i="25"/>
  <c r="E142" i="25"/>
  <c r="E164" i="25"/>
  <c r="E2808" i="25"/>
  <c r="E2881" i="25"/>
  <c r="E2760" i="25"/>
  <c r="E1607" i="25"/>
  <c r="E1663" i="25"/>
  <c r="E1443" i="25"/>
  <c r="E1472" i="25"/>
  <c r="E2986" i="25"/>
  <c r="E130" i="25"/>
  <c r="E2293" i="25"/>
  <c r="E2773" i="25"/>
  <c r="E2902" i="25"/>
  <c r="E93" i="25"/>
  <c r="E2743" i="25"/>
  <c r="E1486" i="25"/>
  <c r="E2256" i="25"/>
  <c r="E1323" i="25"/>
  <c r="E3197" i="25"/>
  <c r="E659" i="25"/>
  <c r="E696" i="25"/>
  <c r="E1642" i="25"/>
  <c r="E2816" i="25"/>
  <c r="E3247" i="25"/>
  <c r="E592" i="25"/>
  <c r="E629" i="25"/>
  <c r="E2300" i="25"/>
  <c r="E2877" i="25"/>
  <c r="E2813" i="25"/>
  <c r="E2870" i="25"/>
  <c r="E708" i="25"/>
  <c r="E2270" i="25"/>
  <c r="E2879" i="25"/>
  <c r="E1595" i="25"/>
  <c r="E2284" i="25"/>
  <c r="E600" i="25"/>
  <c r="E612" i="25"/>
  <c r="E1377" i="25"/>
  <c r="E53" i="25"/>
  <c r="E1605" i="25"/>
  <c r="E3193" i="25"/>
  <c r="E1638" i="25"/>
  <c r="E704" i="25"/>
  <c r="E2486" i="25"/>
  <c r="E2925" i="25"/>
  <c r="E3251" i="25"/>
  <c r="E3246" i="25"/>
  <c r="E3173" i="25"/>
  <c r="E1382" i="25"/>
  <c r="E2281" i="25"/>
  <c r="E3190" i="25"/>
  <c r="E2890" i="25"/>
  <c r="E3184" i="25"/>
  <c r="E663" i="25"/>
  <c r="E657" i="25"/>
  <c r="E687" i="25"/>
  <c r="E836" i="25"/>
  <c r="E3269" i="25"/>
  <c r="E3203" i="25"/>
  <c r="E1639" i="25"/>
  <c r="E1454" i="25"/>
  <c r="E1471" i="25"/>
  <c r="E706" i="25"/>
  <c r="E718" i="25"/>
  <c r="E2298" i="25"/>
  <c r="E2728" i="25"/>
  <c r="E2730" i="25"/>
  <c r="E179" i="25"/>
  <c r="E1646" i="25"/>
  <c r="E589" i="25"/>
  <c r="E654" i="25"/>
  <c r="E625" i="25"/>
  <c r="E725" i="25"/>
  <c r="E3260" i="25"/>
  <c r="E1513" i="25"/>
  <c r="E2916" i="25"/>
  <c r="E2769" i="25"/>
  <c r="E3218" i="25"/>
  <c r="E1661" i="25"/>
  <c r="E666" i="25"/>
  <c r="E1674" i="25"/>
  <c r="E3179" i="25"/>
  <c r="E1412" i="25"/>
  <c r="E3192" i="25"/>
  <c r="E2872" i="25"/>
  <c r="K15" i="46"/>
  <c r="E639" i="25"/>
  <c r="E598" i="25"/>
  <c r="E603" i="25"/>
  <c r="E1325" i="25"/>
  <c r="E1407" i="25"/>
  <c r="E60" i="25"/>
  <c r="E3254" i="25"/>
  <c r="E3198" i="25"/>
  <c r="E3182" i="25"/>
  <c r="E1669" i="25"/>
  <c r="E1664" i="25"/>
  <c r="E1423" i="25"/>
  <c r="E684" i="25"/>
  <c r="E701" i="25"/>
  <c r="E678" i="25"/>
  <c r="E2290" i="25"/>
  <c r="E2928" i="25"/>
  <c r="E2791" i="25"/>
  <c r="E2852" i="25"/>
  <c r="E3187" i="25"/>
  <c r="E2935" i="25"/>
  <c r="E693" i="25"/>
  <c r="E1405" i="25"/>
  <c r="E123" i="25"/>
  <c r="E700" i="25"/>
  <c r="E2740" i="25"/>
  <c r="E2268" i="25"/>
  <c r="E2809" i="25"/>
  <c r="E3177" i="25"/>
  <c r="E668" i="25"/>
  <c r="E709" i="25"/>
  <c r="E2851" i="25"/>
  <c r="E2787" i="25"/>
  <c r="E1564" i="25"/>
  <c r="E1561" i="25"/>
  <c r="E1559" i="25"/>
  <c r="E1560" i="25"/>
  <c r="E181" i="25"/>
  <c r="E180" i="25"/>
  <c r="E3243" i="25"/>
  <c r="E3242" i="25"/>
  <c r="E3249" i="25"/>
  <c r="E3244" i="25"/>
  <c r="E3250" i="25"/>
  <c r="E3245" i="25"/>
  <c r="E2253" i="25"/>
  <c r="E2252" i="25"/>
  <c r="E2254" i="25"/>
  <c r="E2250" i="25"/>
  <c r="E2248" i="25"/>
  <c r="E2247" i="25"/>
  <c r="E2974" i="25"/>
  <c r="E2948" i="25"/>
  <c r="E2953" i="25"/>
  <c r="E2967" i="25"/>
  <c r="E2834" i="25"/>
  <c r="E2923" i="25"/>
  <c r="E2866" i="25"/>
  <c r="E2753" i="25"/>
  <c r="E2865" i="25"/>
  <c r="E2746" i="25"/>
  <c r="E2922" i="25"/>
  <c r="E2838" i="25"/>
  <c r="E2873" i="25"/>
  <c r="E2831" i="25"/>
  <c r="E2796" i="25"/>
  <c r="E2844" i="25"/>
  <c r="E2747" i="25"/>
  <c r="E2759" i="25"/>
  <c r="E2911" i="25"/>
  <c r="E2800" i="25"/>
  <c r="E2735" i="25"/>
  <c r="E2741" i="25"/>
  <c r="E2823" i="25"/>
  <c r="E2918" i="25"/>
  <c r="E2864" i="25"/>
  <c r="E2821" i="25"/>
  <c r="E2739" i="25"/>
  <c r="E2815" i="25"/>
  <c r="E2762" i="25"/>
  <c r="E2799" i="25"/>
  <c r="E2810" i="25"/>
  <c r="E2820" i="25"/>
  <c r="E2825" i="25"/>
  <c r="E2905" i="25"/>
  <c r="E2797" i="25"/>
  <c r="E2933" i="25"/>
  <c r="E2824" i="25"/>
  <c r="E2754" i="25"/>
  <c r="E2861" i="25"/>
  <c r="E2855" i="25"/>
  <c r="E2786" i="25"/>
  <c r="E2822" i="25"/>
  <c r="E2789" i="25"/>
  <c r="E2850" i="25"/>
  <c r="E2934" i="25"/>
  <c r="E2880" i="25"/>
  <c r="E2887" i="25"/>
  <c r="E2806" i="25"/>
  <c r="E2811" i="25"/>
  <c r="E2818" i="25"/>
  <c r="E2897" i="25"/>
  <c r="E2758" i="25"/>
  <c r="E2745" i="25"/>
  <c r="E2884" i="25"/>
  <c r="E2784" i="25"/>
  <c r="E2921" i="25"/>
  <c r="E2926" i="25"/>
  <c r="E2841" i="25"/>
  <c r="E2840" i="25"/>
  <c r="E87" i="25"/>
  <c r="E73" i="25"/>
  <c r="E92" i="25"/>
  <c r="E90" i="25"/>
  <c r="E76" i="25"/>
  <c r="E100" i="25"/>
  <c r="E77" i="25"/>
  <c r="E78" i="25"/>
  <c r="E175" i="25"/>
  <c r="E161" i="25"/>
  <c r="E166" i="25"/>
  <c r="E158" i="25"/>
  <c r="E173" i="25"/>
  <c r="E163" i="25"/>
  <c r="E174" i="25"/>
  <c r="E157" i="25"/>
  <c r="E162" i="25"/>
  <c r="E168" i="25"/>
  <c r="E177" i="25"/>
  <c r="E154" i="25"/>
  <c r="E171" i="25"/>
  <c r="E172" i="25"/>
  <c r="E2275" i="25"/>
  <c r="E2261" i="25"/>
  <c r="E2264" i="25"/>
  <c r="E2288" i="25"/>
  <c r="E2258" i="25"/>
  <c r="E2296" i="25"/>
  <c r="E2259" i="25"/>
  <c r="E2269" i="25"/>
  <c r="E2292" i="25"/>
  <c r="E2263" i="25"/>
  <c r="E2283" i="25"/>
  <c r="E2289" i="25"/>
  <c r="E2282" i="25"/>
  <c r="E2297" i="25"/>
  <c r="E2279" i="25"/>
  <c r="E143" i="25"/>
  <c r="E139" i="25"/>
  <c r="E134" i="25"/>
  <c r="E138" i="25"/>
  <c r="E141" i="25"/>
  <c r="E140" i="25"/>
  <c r="E1003" i="25"/>
  <c r="E1006" i="25"/>
  <c r="E2489" i="25"/>
  <c r="E2490" i="25"/>
  <c r="E2487" i="25"/>
  <c r="E2491" i="25"/>
  <c r="E695" i="25"/>
  <c r="E697" i="25"/>
  <c r="E676" i="25"/>
  <c r="E679" i="25"/>
  <c r="E690" i="25"/>
  <c r="E674" i="25"/>
  <c r="E670" i="25"/>
  <c r="E710" i="25"/>
  <c r="E672" i="25"/>
  <c r="E669" i="25"/>
  <c r="E724" i="25"/>
  <c r="E713" i="25"/>
  <c r="E723" i="25"/>
  <c r="E681" i="25"/>
  <c r="E667" i="25"/>
  <c r="E691" i="25"/>
  <c r="E705" i="25"/>
  <c r="E726" i="25"/>
  <c r="E655" i="25"/>
  <c r="E715" i="25"/>
  <c r="E660" i="25"/>
  <c r="E728" i="25"/>
  <c r="E675" i="25"/>
  <c r="E717" i="25"/>
  <c r="E699" i="25"/>
  <c r="E671" i="25"/>
  <c r="E694" i="25"/>
  <c r="E703" i="25"/>
  <c r="E673" i="25"/>
  <c r="E707" i="25"/>
  <c r="E692" i="25"/>
  <c r="E685" i="25"/>
  <c r="E722" i="25"/>
  <c r="E661" i="25"/>
  <c r="E702" i="25"/>
  <c r="E698" i="25"/>
  <c r="E3023" i="25"/>
  <c r="E3033" i="25"/>
  <c r="E3005" i="25"/>
  <c r="E2998" i="25"/>
  <c r="E2996" i="25"/>
  <c r="E3025" i="25"/>
  <c r="E1511" i="25"/>
  <c r="E1487" i="25"/>
  <c r="E1458" i="25"/>
  <c r="E1452" i="25"/>
  <c r="E1539" i="25"/>
  <c r="E1437" i="25"/>
  <c r="E1476" i="25"/>
  <c r="E1529" i="25"/>
  <c r="E1494" i="25"/>
  <c r="E1451" i="25"/>
  <c r="E1424" i="25"/>
  <c r="E1548" i="25"/>
  <c r="E1427" i="25"/>
  <c r="E1434" i="25"/>
  <c r="E1461" i="25"/>
  <c r="E1450" i="25"/>
  <c r="E1466" i="25"/>
  <c r="E1516" i="25"/>
  <c r="E1439" i="25"/>
  <c r="E1523" i="25"/>
  <c r="E1480" i="25"/>
  <c r="E1473" i="25"/>
  <c r="E1526" i="25"/>
  <c r="E1499" i="25"/>
  <c r="E1435" i="25"/>
  <c r="E1525" i="25"/>
  <c r="E1521" i="25"/>
  <c r="E1475" i="25"/>
  <c r="E1512" i="25"/>
  <c r="E1459" i="25"/>
  <c r="E1447" i="25"/>
  <c r="E1530" i="25"/>
  <c r="E1667" i="25"/>
  <c r="E1629" i="25"/>
  <c r="E1676" i="25"/>
  <c r="E1662" i="25"/>
  <c r="E1677" i="25"/>
  <c r="E1656" i="25"/>
  <c r="E1672" i="25"/>
  <c r="E1660" i="25"/>
  <c r="E1641" i="25"/>
  <c r="E1665" i="25"/>
  <c r="E1659" i="25"/>
  <c r="E1655" i="25"/>
  <c r="E1645" i="25"/>
  <c r="E1631" i="25"/>
  <c r="E1650" i="25"/>
  <c r="E1666" i="25"/>
  <c r="E1658" i="25"/>
  <c r="E1649" i="25"/>
  <c r="E1630" i="25"/>
  <c r="E1668" i="25"/>
  <c r="E1637" i="25"/>
  <c r="E1633" i="25"/>
  <c r="E1675" i="25"/>
  <c r="E1000" i="25"/>
  <c r="E996" i="25"/>
  <c r="E995" i="25"/>
  <c r="E3296" i="25"/>
  <c r="E3299" i="25"/>
  <c r="E3298" i="25"/>
  <c r="E3168" i="25"/>
  <c r="E3202" i="25"/>
  <c r="E3185" i="25"/>
  <c r="E3199" i="25"/>
  <c r="E3222" i="25"/>
  <c r="E3174" i="25"/>
  <c r="E3183" i="25"/>
  <c r="E3214" i="25"/>
  <c r="E3172" i="25"/>
  <c r="E3211" i="25"/>
  <c r="E3209" i="25"/>
  <c r="E3208" i="25"/>
  <c r="E3191" i="25"/>
  <c r="E3180" i="25"/>
  <c r="E3201" i="25"/>
  <c r="E3189" i="25"/>
  <c r="E3205" i="25"/>
  <c r="E3171" i="25"/>
  <c r="E3224" i="25"/>
  <c r="E3181" i="25"/>
  <c r="E3225" i="25"/>
  <c r="E3210" i="25"/>
  <c r="E3196" i="25"/>
  <c r="E3207" i="25"/>
  <c r="E3176" i="25"/>
  <c r="E1600" i="25"/>
  <c r="E1617" i="25"/>
  <c r="E1606" i="25"/>
  <c r="E1602" i="25"/>
  <c r="E1599" i="25"/>
  <c r="E1625" i="25"/>
  <c r="E1596" i="25"/>
  <c r="E1626" i="25"/>
  <c r="E1621" i="25"/>
  <c r="E1622" i="25"/>
  <c r="E1623" i="25"/>
  <c r="E1614" i="25"/>
  <c r="E1616" i="25"/>
  <c r="E3266" i="25"/>
  <c r="E3257" i="25"/>
  <c r="E3259" i="25"/>
  <c r="E3253" i="25"/>
  <c r="E3267" i="25"/>
  <c r="E3261" i="25"/>
  <c r="E3263" i="25"/>
  <c r="E3255" i="25"/>
  <c r="E3272" i="25"/>
  <c r="E834" i="25"/>
  <c r="E837" i="25"/>
  <c r="E56" i="25"/>
  <c r="E55" i="25"/>
  <c r="E67" i="25"/>
  <c r="E62" i="25"/>
  <c r="E57" i="25"/>
  <c r="E54" i="25"/>
  <c r="E59" i="25"/>
  <c r="E66" i="25"/>
  <c r="E61" i="25"/>
  <c r="E1392" i="25"/>
  <c r="E1396" i="25"/>
  <c r="E1384" i="25"/>
  <c r="E1348" i="25"/>
  <c r="E1343" i="25"/>
  <c r="E1381" i="25"/>
  <c r="E1391" i="25"/>
  <c r="E1369" i="25"/>
  <c r="E1397" i="25"/>
  <c r="E1406" i="25"/>
  <c r="E1410" i="25"/>
  <c r="E1414" i="25"/>
  <c r="E1352" i="25"/>
  <c r="E1351" i="25"/>
  <c r="E1326" i="25"/>
  <c r="E1413" i="25"/>
  <c r="E1350" i="25"/>
  <c r="E1389" i="25"/>
  <c r="E1394" i="25"/>
  <c r="E1332" i="25"/>
  <c r="E1393" i="25"/>
  <c r="E1401" i="25"/>
  <c r="E1390" i="25"/>
  <c r="E1334" i="25"/>
  <c r="E1360" i="25"/>
  <c r="E1327" i="25"/>
  <c r="E1366" i="25"/>
  <c r="E1395" i="25"/>
  <c r="E599" i="25"/>
  <c r="E645" i="25"/>
  <c r="E596" i="25"/>
  <c r="E635" i="25"/>
  <c r="E631" i="25"/>
  <c r="E597" i="25"/>
  <c r="E618" i="25"/>
  <c r="E610" i="25"/>
  <c r="E646" i="25"/>
  <c r="E647" i="25"/>
  <c r="E607" i="25"/>
  <c r="E641" i="25"/>
  <c r="E606" i="25"/>
  <c r="E602" i="25"/>
  <c r="E591" i="25"/>
  <c r="E622" i="25"/>
  <c r="E630" i="25"/>
  <c r="E648" i="25"/>
  <c r="E634" i="25"/>
  <c r="E651" i="25"/>
  <c r="E614" i="25"/>
  <c r="E615" i="25"/>
  <c r="E644" i="25"/>
  <c r="E628" i="25"/>
  <c r="E650" i="25"/>
  <c r="E588" i="25"/>
  <c r="E617" i="25"/>
  <c r="E627" i="25"/>
  <c r="R5" i="45"/>
  <c r="S5" i="45"/>
  <c r="T5" i="45"/>
  <c r="M7" i="46"/>
  <c r="N7" i="46"/>
  <c r="E2828" i="25"/>
  <c r="O4" i="46"/>
  <c r="E307" i="25"/>
  <c r="E2007" i="25"/>
  <c r="E1972" i="25"/>
  <c r="E242" i="25"/>
  <c r="E2321" i="25"/>
  <c r="E934" i="25"/>
  <c r="E3951" i="25"/>
  <c r="E4011" i="25"/>
  <c r="E227" i="25"/>
  <c r="E213" i="25"/>
  <c r="E1988" i="25"/>
  <c r="E2009" i="25"/>
  <c r="E8" i="25"/>
  <c r="E276" i="25"/>
  <c r="E498" i="25"/>
  <c r="E543" i="25"/>
  <c r="E513" i="25"/>
  <c r="E580" i="25"/>
  <c r="E579" i="25"/>
  <c r="E534" i="25"/>
  <c r="E897" i="25"/>
  <c r="E217" i="25"/>
  <c r="E819" i="25"/>
  <c r="E3345" i="25"/>
  <c r="E3408" i="25"/>
  <c r="E2001" i="25"/>
  <c r="E1986" i="25"/>
  <c r="E1971" i="25"/>
  <c r="E184" i="25"/>
  <c r="E225" i="25"/>
  <c r="E17" i="25"/>
  <c r="E36" i="25"/>
  <c r="E50" i="25"/>
  <c r="E2060" i="25"/>
  <c r="E2061" i="25"/>
  <c r="E2031" i="25"/>
  <c r="E1580" i="25"/>
  <c r="E919" i="25"/>
  <c r="E2323" i="25"/>
  <c r="E185" i="25"/>
  <c r="E877" i="25"/>
  <c r="E906" i="25"/>
  <c r="E880" i="25"/>
  <c r="E507" i="25"/>
  <c r="E451" i="25"/>
  <c r="E570" i="25"/>
  <c r="E485" i="25"/>
  <c r="E9" i="25"/>
  <c r="E2496" i="25"/>
  <c r="E4017" i="25"/>
  <c r="E3968" i="25"/>
  <c r="E3981" i="25"/>
  <c r="E3961" i="25"/>
  <c r="E4031" i="25"/>
  <c r="E3918" i="25"/>
  <c r="E2582" i="25"/>
  <c r="E30" i="25"/>
  <c r="E320" i="25"/>
  <c r="E318" i="25"/>
  <c r="E329" i="25"/>
  <c r="E252" i="25"/>
  <c r="E317" i="25"/>
  <c r="E908" i="25"/>
  <c r="E3974" i="25"/>
  <c r="E3945" i="25"/>
  <c r="E4021" i="25"/>
  <c r="E3985" i="25"/>
  <c r="E4006" i="25"/>
  <c r="E3937" i="25"/>
  <c r="E3929" i="25"/>
  <c r="E3962" i="25"/>
  <c r="E3980" i="25"/>
  <c r="E3935" i="25"/>
  <c r="E3992" i="25"/>
  <c r="E2048" i="25"/>
  <c r="E2049" i="25"/>
  <c r="E3415" i="25"/>
  <c r="E3404" i="25"/>
  <c r="E3414" i="25"/>
  <c r="E3368" i="25"/>
  <c r="E3332" i="25"/>
  <c r="E3340" i="25"/>
  <c r="E3342" i="25"/>
  <c r="E3347" i="25"/>
  <c r="E3395" i="25"/>
  <c r="E3394" i="25"/>
  <c r="E3413" i="25"/>
  <c r="E3353" i="25"/>
  <c r="E3366" i="25"/>
  <c r="E3354" i="25"/>
  <c r="E3334" i="25"/>
  <c r="E2511" i="25"/>
  <c r="E2507" i="25"/>
  <c r="E2517" i="25"/>
  <c r="E2519" i="25"/>
  <c r="E2521" i="25"/>
  <c r="E4044" i="25"/>
  <c r="E4048" i="25"/>
  <c r="E265" i="25"/>
  <c r="E243" i="25"/>
  <c r="E333" i="25"/>
  <c r="E247" i="25"/>
  <c r="E319" i="25"/>
  <c r="E259" i="25"/>
  <c r="E302" i="25"/>
  <c r="E2627" i="25"/>
  <c r="E2628" i="25"/>
  <c r="E2608" i="25"/>
  <c r="E2592" i="25"/>
  <c r="E2597" i="25"/>
  <c r="E29" i="25"/>
  <c r="E24" i="25"/>
  <c r="E327" i="25"/>
  <c r="E2033" i="25"/>
  <c r="E2016" i="25"/>
  <c r="E2028" i="25"/>
  <c r="E4054" i="25"/>
  <c r="E255" i="25"/>
  <c r="E2334" i="25"/>
  <c r="E4023" i="25"/>
  <c r="E3987" i="25"/>
  <c r="E3965" i="25"/>
  <c r="E2584" i="25"/>
  <c r="E1975" i="25"/>
  <c r="E2011" i="25"/>
  <c r="E478" i="25"/>
  <c r="E487" i="25"/>
  <c r="E509" i="25"/>
  <c r="E514" i="25"/>
  <c r="E532" i="25"/>
  <c r="E578" i="25"/>
  <c r="E454" i="25"/>
  <c r="E869" i="25"/>
  <c r="E893" i="25"/>
  <c r="E911" i="25"/>
  <c r="E208" i="25"/>
  <c r="E229" i="25"/>
  <c r="E198" i="25"/>
  <c r="E212" i="25"/>
  <c r="E223" i="25"/>
  <c r="E230" i="25"/>
  <c r="E196" i="25"/>
  <c r="E200" i="25"/>
  <c r="E206" i="25"/>
  <c r="E226" i="25"/>
  <c r="E203" i="25"/>
  <c r="E189" i="25"/>
  <c r="E190" i="25"/>
  <c r="E192" i="25"/>
  <c r="E187" i="25"/>
  <c r="E195" i="25"/>
  <c r="E216" i="25"/>
  <c r="E191" i="25"/>
  <c r="E2063" i="25"/>
  <c r="E2058" i="25"/>
  <c r="E2043" i="25"/>
  <c r="E2055" i="25"/>
  <c r="E2066" i="25"/>
  <c r="E2064" i="25"/>
  <c r="E2059" i="25"/>
  <c r="E3954" i="25"/>
  <c r="E4020" i="25"/>
  <c r="E3997" i="25"/>
  <c r="E3976" i="25"/>
  <c r="E3996" i="25"/>
  <c r="E3936" i="25"/>
  <c r="E3922" i="25"/>
  <c r="E3943" i="25"/>
  <c r="E3953" i="25"/>
  <c r="E4019" i="25"/>
  <c r="E4036" i="25"/>
  <c r="E4035" i="25"/>
  <c r="E3963" i="25"/>
  <c r="E4027" i="25"/>
  <c r="E3995" i="25"/>
  <c r="E3972" i="25"/>
  <c r="E4033" i="25"/>
  <c r="E3948" i="25"/>
  <c r="E3940" i="25"/>
  <c r="E3959" i="25"/>
  <c r="E3928" i="25"/>
  <c r="E3967" i="25"/>
  <c r="E3946" i="25"/>
  <c r="E3950" i="25"/>
  <c r="E4016" i="25"/>
  <c r="E3952" i="25"/>
  <c r="E3986" i="25"/>
  <c r="E4015" i="25"/>
  <c r="E4007" i="25"/>
  <c r="E3924" i="25"/>
  <c r="E3977" i="25"/>
  <c r="E3964" i="25"/>
  <c r="E3949" i="25"/>
  <c r="E2008" i="25"/>
  <c r="E1983" i="25"/>
  <c r="E1978" i="25"/>
  <c r="E1990" i="25"/>
  <c r="E2034" i="25"/>
  <c r="E1994" i="25"/>
  <c r="E1996" i="25"/>
  <c r="E2017" i="25"/>
  <c r="E1984" i="25"/>
  <c r="E1977" i="25"/>
  <c r="E1980" i="25"/>
  <c r="E1995" i="25"/>
  <c r="E2000" i="25"/>
  <c r="E2012" i="25"/>
  <c r="E2003" i="25"/>
  <c r="E1989" i="25"/>
  <c r="E2021" i="25"/>
  <c r="E1997" i="25"/>
  <c r="E2006" i="25"/>
  <c r="E2023" i="25"/>
  <c r="E1974" i="25"/>
  <c r="E1987" i="25"/>
  <c r="E2497" i="25"/>
  <c r="E2515" i="25"/>
  <c r="E2498" i="25"/>
  <c r="E2501" i="25"/>
  <c r="E2509" i="25"/>
  <c r="E2513" i="25"/>
  <c r="E2493" i="25"/>
  <c r="E2523" i="25"/>
  <c r="E2514" i="25"/>
  <c r="E2331" i="25"/>
  <c r="E2311" i="25"/>
  <c r="E2313" i="25"/>
  <c r="E2330" i="25"/>
  <c r="E2336" i="25"/>
  <c r="E2328" i="25"/>
  <c r="E2312" i="25"/>
  <c r="E2326" i="25"/>
  <c r="E575" i="25"/>
  <c r="E522" i="25"/>
  <c r="E583" i="25"/>
  <c r="E586" i="25"/>
  <c r="E497" i="25"/>
  <c r="E468" i="25"/>
  <c r="E539" i="25"/>
  <c r="E488" i="25"/>
  <c r="E530" i="25"/>
  <c r="E559" i="25"/>
  <c r="E508" i="25"/>
  <c r="E473" i="25"/>
  <c r="E481" i="25"/>
  <c r="E459" i="25"/>
  <c r="E453" i="25"/>
  <c r="E475" i="25"/>
  <c r="E484" i="25"/>
  <c r="E536" i="25"/>
  <c r="E483" i="25"/>
  <c r="E520" i="25"/>
  <c r="E564" i="25"/>
  <c r="E581" i="25"/>
  <c r="E556" i="25"/>
  <c r="E552" i="25"/>
  <c r="E469" i="25"/>
  <c r="E457" i="25"/>
  <c r="E477" i="25"/>
  <c r="E476" i="25"/>
  <c r="E500" i="25"/>
  <c r="E505" i="25"/>
  <c r="E490" i="25"/>
  <c r="E573" i="25"/>
  <c r="E496" i="25"/>
  <c r="E502" i="25"/>
  <c r="E471" i="25"/>
  <c r="E501" i="25"/>
  <c r="E148" i="25"/>
  <c r="E153" i="25"/>
  <c r="E151" i="25"/>
  <c r="E150" i="25"/>
  <c r="E144" i="25"/>
  <c r="E2632" i="25"/>
  <c r="E2593" i="25"/>
  <c r="E2629" i="25"/>
  <c r="E2631" i="25"/>
  <c r="E2615" i="25"/>
  <c r="E2596" i="25"/>
  <c r="E2623" i="25"/>
  <c r="E2610" i="25"/>
  <c r="E2591" i="25"/>
  <c r="E2619" i="25"/>
  <c r="E2594" i="25"/>
  <c r="E2590" i="25"/>
  <c r="E2598" i="25"/>
  <c r="E2606" i="25"/>
  <c r="E2609" i="25"/>
  <c r="E2622" i="25"/>
  <c r="E2602" i="25"/>
  <c r="E2614" i="25"/>
  <c r="E325" i="25"/>
  <c r="E282" i="25"/>
  <c r="E334" i="25"/>
  <c r="E266" i="25"/>
  <c r="E303" i="25"/>
  <c r="E253" i="25"/>
  <c r="E277" i="25"/>
  <c r="E332" i="25"/>
  <c r="E310" i="25"/>
  <c r="E285" i="25"/>
  <c r="E328" i="25"/>
  <c r="E306" i="25"/>
  <c r="E288" i="25"/>
  <c r="E269" i="25"/>
  <c r="E291" i="25"/>
  <c r="E238" i="25"/>
  <c r="E273" i="25"/>
  <c r="E326" i="25"/>
  <c r="E298" i="25"/>
  <c r="E293" i="25"/>
  <c r="E281" i="25"/>
  <c r="E294" i="25"/>
  <c r="E295" i="25"/>
  <c r="E292" i="25"/>
  <c r="E304" i="25"/>
  <c r="E270" i="25"/>
  <c r="E280" i="25"/>
  <c r="E309" i="25"/>
  <c r="E300" i="25"/>
  <c r="E272" i="25"/>
  <c r="E283" i="25"/>
  <c r="E920" i="25"/>
  <c r="E914" i="25"/>
  <c r="E927" i="25"/>
  <c r="E921" i="25"/>
  <c r="E918" i="25"/>
  <c r="E4046" i="25"/>
  <c r="E4047" i="25"/>
  <c r="E4051" i="25"/>
  <c r="E4052" i="25"/>
  <c r="E4043" i="25"/>
  <c r="E4045" i="25"/>
  <c r="E4042" i="25"/>
  <c r="E4058" i="25"/>
  <c r="E815" i="25"/>
  <c r="E814" i="25"/>
  <c r="E1582" i="25"/>
  <c r="E1574" i="25"/>
  <c r="E1570" i="25"/>
  <c r="E1573" i="25"/>
  <c r="E1569" i="25"/>
  <c r="E1584" i="25"/>
  <c r="E1572" i="25"/>
  <c r="E899" i="25"/>
  <c r="E904" i="25"/>
  <c r="E886" i="25"/>
  <c r="E865" i="25"/>
  <c r="E889" i="25"/>
  <c r="E861" i="25"/>
  <c r="E887" i="25"/>
  <c r="E888" i="25"/>
  <c r="E891" i="25"/>
  <c r="E867" i="25"/>
  <c r="E3226" i="25"/>
  <c r="E3229" i="25"/>
  <c r="E1415" i="25"/>
  <c r="E1417" i="25"/>
  <c r="E23" i="25"/>
  <c r="E6" i="25"/>
  <c r="E7" i="25"/>
  <c r="E35" i="25"/>
  <c r="E13" i="25"/>
  <c r="E49" i="25"/>
  <c r="E19" i="25"/>
  <c r="E26" i="25"/>
  <c r="E5" i="25"/>
  <c r="E20" i="25"/>
  <c r="E22" i="25"/>
  <c r="E46" i="25"/>
  <c r="E38" i="25"/>
  <c r="E33" i="25"/>
  <c r="E16" i="25"/>
  <c r="E43" i="25"/>
  <c r="E3352" i="25"/>
  <c r="E3421" i="25"/>
  <c r="E3339" i="25"/>
  <c r="E3417" i="25"/>
  <c r="E3373" i="25"/>
  <c r="E3350" i="25"/>
  <c r="E3363" i="25"/>
  <c r="E3365" i="25"/>
  <c r="E3343" i="25"/>
  <c r="E3376" i="25"/>
  <c r="E3371" i="25"/>
  <c r="E3359" i="25"/>
  <c r="E3379" i="25"/>
  <c r="E3351" i="25"/>
  <c r="E3338" i="25"/>
  <c r="E3423" i="25"/>
  <c r="E3416" i="25"/>
  <c r="E3385" i="25"/>
  <c r="E3362" i="25"/>
  <c r="E3410" i="25"/>
  <c r="E3377" i="25"/>
  <c r="E3374" i="25"/>
  <c r="R16" i="45"/>
  <c r="S16" i="45"/>
  <c r="T16" i="45"/>
  <c r="E2483" i="25"/>
  <c r="E2484" i="25"/>
  <c r="E211" i="25"/>
  <c r="E222" i="25"/>
  <c r="E224" i="25"/>
  <c r="E221" i="25"/>
  <c r="E199" i="25"/>
  <c r="E202" i="25"/>
  <c r="E186" i="25"/>
  <c r="E194" i="25"/>
  <c r="E209" i="25"/>
  <c r="E183" i="25"/>
  <c r="E197" i="25"/>
  <c r="E188" i="25"/>
  <c r="E193" i="25"/>
  <c r="E2050" i="25"/>
  <c r="E2065" i="25"/>
  <c r="E2067" i="25"/>
  <c r="E2054" i="25"/>
  <c r="E2068" i="25"/>
  <c r="E2042" i="25"/>
  <c r="E2044" i="25"/>
  <c r="E2071" i="25"/>
  <c r="E2053" i="25"/>
  <c r="E2045" i="25"/>
  <c r="E2057" i="25"/>
  <c r="E2070" i="25"/>
  <c r="E3947" i="25"/>
  <c r="E3958" i="25"/>
  <c r="E3966" i="25"/>
  <c r="E4012" i="25"/>
  <c r="E4010" i="25"/>
  <c r="E3969" i="25"/>
  <c r="E4018" i="25"/>
  <c r="E4000" i="25"/>
  <c r="E3989" i="25"/>
  <c r="E4039" i="25"/>
  <c r="E3988" i="25"/>
  <c r="E3956" i="25"/>
  <c r="E3973" i="25"/>
  <c r="E3955" i="25"/>
  <c r="E3970" i="25"/>
  <c r="E3926" i="25"/>
  <c r="E3978" i="25"/>
  <c r="E4003" i="25"/>
  <c r="E3938" i="25"/>
  <c r="E3975" i="25"/>
  <c r="E3984" i="25"/>
  <c r="E4032" i="25"/>
  <c r="E4022" i="25"/>
  <c r="E3920" i="25"/>
  <c r="E3919" i="25"/>
  <c r="E4013" i="25"/>
  <c r="E3927" i="25"/>
  <c r="E3933" i="25"/>
  <c r="E3923" i="25"/>
  <c r="E3931" i="25"/>
  <c r="E4004" i="25"/>
  <c r="E4029" i="25"/>
  <c r="E3971" i="25"/>
  <c r="E3921" i="25"/>
  <c r="E3934" i="25"/>
  <c r="E3957" i="25"/>
  <c r="E3941" i="25"/>
  <c r="E4034" i="25"/>
  <c r="E3939" i="25"/>
  <c r="E3942" i="25"/>
  <c r="E4001" i="25"/>
  <c r="E1982" i="25"/>
  <c r="E1991" i="25"/>
  <c r="E2010" i="25"/>
  <c r="E1998" i="25"/>
  <c r="E2035" i="25"/>
  <c r="E1999" i="25"/>
  <c r="E2015" i="25"/>
  <c r="E2019" i="25"/>
  <c r="E2037" i="25"/>
  <c r="E2030" i="25"/>
  <c r="E1970" i="25"/>
  <c r="E2013" i="25"/>
  <c r="E2020" i="25"/>
  <c r="E1992" i="25"/>
  <c r="E2038" i="25"/>
  <c r="E2018" i="25"/>
  <c r="E2002" i="25"/>
  <c r="E1981" i="25"/>
  <c r="E2022" i="25"/>
  <c r="E2032" i="25"/>
  <c r="E2005" i="25"/>
  <c r="E2499" i="25"/>
  <c r="E2504" i="25"/>
  <c r="E2520" i="25"/>
  <c r="E2495" i="25"/>
  <c r="E2508" i="25"/>
  <c r="E2512" i="25"/>
  <c r="E2516" i="25"/>
  <c r="E2510" i="25"/>
  <c r="E2503" i="25"/>
  <c r="E2502" i="25"/>
  <c r="E2518" i="25"/>
  <c r="E2494" i="25"/>
  <c r="E932" i="25"/>
  <c r="E933" i="25"/>
  <c r="E2317" i="25"/>
  <c r="E2320" i="25"/>
  <c r="E2318" i="25"/>
  <c r="E2332" i="25"/>
  <c r="E2310" i="25"/>
  <c r="E2324" i="25"/>
  <c r="E2327" i="25"/>
  <c r="E2335" i="25"/>
  <c r="E2309" i="25"/>
  <c r="E2316" i="25"/>
  <c r="E541" i="25"/>
  <c r="E511" i="25"/>
  <c r="E458" i="25"/>
  <c r="E569" i="25"/>
  <c r="E461" i="25"/>
  <c r="E482" i="25"/>
  <c r="E462" i="25"/>
  <c r="E521" i="25"/>
  <c r="E491" i="25"/>
  <c r="E548" i="25"/>
  <c r="E480" i="25"/>
  <c r="E515" i="25"/>
  <c r="E494" i="25"/>
  <c r="E568" i="25"/>
  <c r="E455" i="25"/>
  <c r="E537" i="25"/>
  <c r="E566" i="25"/>
  <c r="E504" i="25"/>
  <c r="E479" i="25"/>
  <c r="E576" i="25"/>
  <c r="E557" i="25"/>
  <c r="E529" i="25"/>
  <c r="E531" i="25"/>
  <c r="E561" i="25"/>
  <c r="E540" i="25"/>
  <c r="E464" i="25"/>
  <c r="E463" i="25"/>
  <c r="E546" i="25"/>
  <c r="E533" i="25"/>
  <c r="E456" i="25"/>
  <c r="E495" i="25"/>
  <c r="E545" i="25"/>
  <c r="E470" i="25"/>
  <c r="E577" i="25"/>
  <c r="E492" i="25"/>
  <c r="E472" i="25"/>
  <c r="E489" i="25"/>
  <c r="E567" i="25"/>
  <c r="E474" i="25"/>
  <c r="E551" i="25"/>
  <c r="E460" i="25"/>
  <c r="E560" i="25"/>
  <c r="E517" i="25"/>
  <c r="E549" i="25"/>
  <c r="E152" i="25"/>
  <c r="E145" i="25"/>
  <c r="E146" i="25"/>
  <c r="E149" i="25"/>
  <c r="E147" i="25"/>
  <c r="E2245" i="25"/>
  <c r="E2246" i="25"/>
  <c r="E2625" i="25"/>
  <c r="E2626" i="25"/>
  <c r="E2621" i="25"/>
  <c r="E2599" i="25"/>
  <c r="E2630" i="25"/>
  <c r="E2605" i="25"/>
  <c r="E2601" i="25"/>
  <c r="E2617" i="25"/>
  <c r="E2600" i="25"/>
  <c r="E2603" i="25"/>
  <c r="E2613" i="25"/>
  <c r="E2589" i="25"/>
  <c r="E2607" i="25"/>
  <c r="E2620" i="25"/>
  <c r="E2624" i="25"/>
  <c r="E2616" i="25"/>
  <c r="E274" i="25"/>
  <c r="E249" i="25"/>
  <c r="E275" i="25"/>
  <c r="E297" i="25"/>
  <c r="E258" i="25"/>
  <c r="E231" i="25"/>
  <c r="E316" i="25"/>
  <c r="E315" i="25"/>
  <c r="E330" i="25"/>
  <c r="E313" i="25"/>
  <c r="E322" i="25"/>
  <c r="E261" i="25"/>
  <c r="E250" i="25"/>
  <c r="E233" i="25"/>
  <c r="E267" i="25"/>
  <c r="E251" i="25"/>
  <c r="E236" i="25"/>
  <c r="E321" i="25"/>
  <c r="E305" i="25"/>
  <c r="E254" i="25"/>
  <c r="E311" i="25"/>
  <c r="E290" i="25"/>
  <c r="E248" i="25"/>
  <c r="E256" i="25"/>
  <c r="E271" i="25"/>
  <c r="E278" i="25"/>
  <c r="E284" i="25"/>
  <c r="E234" i="25"/>
  <c r="E299" i="25"/>
  <c r="E289" i="25"/>
  <c r="E262" i="25"/>
  <c r="E235" i="25"/>
  <c r="E237" i="25"/>
  <c r="E314" i="25"/>
  <c r="E912" i="25"/>
  <c r="E925" i="25"/>
  <c r="E923" i="25"/>
  <c r="E917" i="25"/>
  <c r="E922" i="25"/>
  <c r="E913" i="25"/>
  <c r="E915" i="25"/>
  <c r="E926" i="25"/>
  <c r="E916" i="25"/>
  <c r="E4060" i="25"/>
  <c r="E4057" i="25"/>
  <c r="E4056" i="25"/>
  <c r="E4059" i="25"/>
  <c r="E4050" i="25"/>
  <c r="E4049" i="25"/>
  <c r="E818" i="25"/>
  <c r="E821" i="25"/>
  <c r="E1576" i="25"/>
  <c r="E1585" i="25"/>
  <c r="E1583" i="25"/>
  <c r="E1575" i="25"/>
  <c r="E1587" i="25"/>
  <c r="E1571" i="25"/>
  <c r="E1578" i="25"/>
  <c r="E892" i="25"/>
  <c r="E871" i="25"/>
  <c r="E862" i="25"/>
  <c r="E879" i="25"/>
  <c r="E898" i="25"/>
  <c r="E868" i="25"/>
  <c r="E896" i="25"/>
  <c r="E864" i="25"/>
  <c r="E905" i="25"/>
  <c r="E866" i="25"/>
  <c r="E860" i="25"/>
  <c r="E907" i="25"/>
  <c r="E881" i="25"/>
  <c r="E875" i="25"/>
  <c r="E872" i="25"/>
  <c r="E3230" i="25"/>
  <c r="E3228" i="25"/>
  <c r="E37" i="25"/>
  <c r="E21" i="25"/>
  <c r="E31" i="25"/>
  <c r="E40" i="25"/>
  <c r="E45" i="25"/>
  <c r="E44" i="25"/>
  <c r="E14" i="25"/>
  <c r="E47" i="25"/>
  <c r="E11" i="25"/>
  <c r="E25" i="25"/>
  <c r="E34" i="25"/>
  <c r="E4" i="25"/>
  <c r="E18" i="25"/>
  <c r="E48" i="25"/>
  <c r="E41" i="25"/>
  <c r="E3419" i="25"/>
  <c r="E3369" i="25"/>
  <c r="E3383" i="25"/>
  <c r="E3407" i="25"/>
  <c r="E3356" i="25"/>
  <c r="E3392" i="25"/>
  <c r="E3330" i="25"/>
  <c r="E3336" i="25"/>
  <c r="E3349" i="25"/>
  <c r="E3370" i="25"/>
  <c r="E3397" i="25"/>
  <c r="E3386" i="25"/>
  <c r="E3409" i="25"/>
  <c r="E3378" i="25"/>
  <c r="E3348" i="25"/>
  <c r="E3380" i="25"/>
  <c r="E3401" i="25"/>
  <c r="E3418" i="25"/>
  <c r="E3346" i="25"/>
  <c r="E3364" i="25"/>
  <c r="E3393" i="25"/>
  <c r="E3399" i="25"/>
  <c r="E3382" i="25"/>
  <c r="E3390" i="25"/>
  <c r="E3391" i="25"/>
  <c r="E3331" i="25"/>
  <c r="E3402" i="25"/>
  <c r="E3344" i="25"/>
  <c r="E3372" i="25"/>
  <c r="E3396" i="25"/>
  <c r="E3389" i="25"/>
  <c r="E3355" i="25"/>
  <c r="E3384" i="25"/>
  <c r="E2583" i="25"/>
  <c r="E2579" i="25"/>
  <c r="E2581" i="25"/>
  <c r="E2585" i="25"/>
  <c r="E90" i="5"/>
  <c r="H437" i="25"/>
  <c r="E94" i="5"/>
  <c r="H2647" i="25"/>
  <c r="E91" i="5"/>
  <c r="H462" i="25"/>
  <c r="E1967" i="25"/>
  <c r="E817" i="25"/>
  <c r="E882" i="25"/>
  <c r="E244" i="25"/>
  <c r="E518" i="25"/>
  <c r="E535" i="25"/>
  <c r="E523" i="25"/>
  <c r="E510" i="25"/>
  <c r="E542" i="25"/>
  <c r="E2333" i="25"/>
  <c r="E3979" i="25"/>
  <c r="E1973" i="25"/>
  <c r="E863" i="25"/>
  <c r="E820" i="25"/>
  <c r="E572" i="25"/>
  <c r="E544" i="25"/>
  <c r="E466" i="25"/>
  <c r="E1976" i="25"/>
  <c r="E3400" i="25"/>
  <c r="E2014" i="25"/>
  <c r="E2036" i="25"/>
  <c r="E228" i="25"/>
  <c r="E2052" i="25"/>
  <c r="E2026" i="25"/>
  <c r="E928" i="25"/>
  <c r="E895" i="25"/>
  <c r="E499" i="25"/>
  <c r="E584" i="25"/>
  <c r="E4026" i="25"/>
  <c r="E2580" i="25"/>
  <c r="E42" i="25"/>
  <c r="E287" i="25"/>
  <c r="E260" i="25"/>
  <c r="E4002" i="25"/>
  <c r="E3993" i="25"/>
  <c r="E3944" i="25"/>
  <c r="E2056" i="25"/>
  <c r="E3422" i="25"/>
  <c r="E3411" i="25"/>
  <c r="E3398" i="25"/>
  <c r="E3405" i="25"/>
  <c r="E3360" i="25"/>
  <c r="E2522" i="25"/>
  <c r="E4041" i="25"/>
  <c r="E308" i="25"/>
  <c r="E232" i="25"/>
  <c r="E241" i="25"/>
  <c r="E2612" i="25"/>
  <c r="E4040" i="25"/>
  <c r="E3991" i="25"/>
  <c r="E1968" i="25"/>
  <c r="E555" i="25"/>
  <c r="E873" i="25"/>
  <c r="E816" i="25"/>
  <c r="E894" i="25"/>
  <c r="E268" i="25"/>
  <c r="E538" i="25"/>
  <c r="E525" i="25"/>
  <c r="E547" i="25"/>
  <c r="E524" i="25"/>
  <c r="E550" i="25"/>
  <c r="E2027" i="25"/>
  <c r="E210" i="25"/>
  <c r="E1993" i="25"/>
  <c r="E2322" i="25"/>
  <c r="E205" i="25"/>
  <c r="E2314" i="25"/>
  <c r="E574" i="25"/>
  <c r="E493" i="25"/>
  <c r="E331" i="25"/>
  <c r="E3375" i="25"/>
  <c r="E1969" i="25"/>
  <c r="E201" i="25"/>
  <c r="E32" i="25"/>
  <c r="E2047" i="25"/>
  <c r="E1581" i="25"/>
  <c r="E2315" i="25"/>
  <c r="E885" i="25"/>
  <c r="E526" i="25"/>
  <c r="E27" i="25"/>
  <c r="E3999" i="25"/>
  <c r="E3932" i="25"/>
  <c r="E929" i="25"/>
  <c r="E1579" i="25"/>
  <c r="E257" i="25"/>
  <c r="E324" i="25"/>
  <c r="E4025" i="25"/>
  <c r="E4028" i="25"/>
  <c r="E3930" i="25"/>
  <c r="E2046" i="25"/>
  <c r="E3387" i="25"/>
  <c r="E3367" i="25"/>
  <c r="E3341" i="25"/>
  <c r="E3337" i="25"/>
  <c r="E3333" i="25"/>
  <c r="E2506" i="25"/>
  <c r="E2505" i="25"/>
  <c r="E4055" i="25"/>
  <c r="E323" i="25"/>
  <c r="E296" i="25"/>
  <c r="E2618" i="25"/>
  <c r="E39" i="25"/>
  <c r="E2595" i="25"/>
  <c r="E220" i="25"/>
  <c r="E512" i="25"/>
  <c r="E870" i="25"/>
  <c r="N12" i="69"/>
  <c r="L12" i="69"/>
  <c r="L8" i="69"/>
  <c r="L12" i="46"/>
  <c r="E110" i="25"/>
  <c r="E117" i="25"/>
  <c r="E3145" i="25"/>
  <c r="E3095" i="25"/>
  <c r="E3067" i="25"/>
  <c r="E3078" i="25"/>
  <c r="E3135" i="25"/>
  <c r="E3141" i="25"/>
  <c r="E3103" i="25"/>
  <c r="E3640" i="25"/>
  <c r="E3630" i="25"/>
  <c r="E3633" i="25"/>
  <c r="E3643" i="25"/>
  <c r="E3735" i="25"/>
  <c r="E3765" i="25"/>
  <c r="E3658" i="25"/>
  <c r="E3684" i="25"/>
  <c r="E3652" i="25"/>
  <c r="E3647" i="25"/>
  <c r="E1946" i="25"/>
  <c r="E1815" i="25"/>
  <c r="E1913" i="25"/>
  <c r="E1943" i="25"/>
  <c r="E1852" i="25"/>
  <c r="E1959" i="25"/>
  <c r="E1924" i="25"/>
  <c r="E1881" i="25"/>
  <c r="E1932" i="25"/>
  <c r="E1863" i="25"/>
  <c r="E1916" i="25"/>
  <c r="E1834" i="25"/>
  <c r="E1857" i="25"/>
  <c r="E1832" i="25"/>
  <c r="E1898" i="25"/>
  <c r="E1895" i="25"/>
  <c r="E1889" i="25"/>
  <c r="E1954" i="25"/>
  <c r="E1809" i="25"/>
  <c r="E1883" i="25"/>
  <c r="E1860" i="25"/>
  <c r="E1811" i="25"/>
  <c r="E1899" i="25"/>
  <c r="E1915" i="25"/>
  <c r="E1892" i="25"/>
  <c r="E1839" i="25"/>
  <c r="E1812" i="25"/>
  <c r="E1807" i="25"/>
  <c r="E1859" i="25"/>
  <c r="E1848" i="25"/>
  <c r="E1927" i="25"/>
  <c r="E1850" i="25"/>
  <c r="E1872" i="25"/>
  <c r="E1909" i="25"/>
  <c r="E1800" i="25"/>
  <c r="E1911" i="25"/>
  <c r="E1925" i="25"/>
  <c r="E1890" i="25"/>
  <c r="E1838" i="25"/>
  <c r="E1884" i="25"/>
  <c r="E1549" i="25"/>
  <c r="E1552" i="25"/>
  <c r="E1762" i="25"/>
  <c r="E1716" i="25"/>
  <c r="E1779" i="25"/>
  <c r="E1722" i="25"/>
  <c r="E1717" i="25"/>
  <c r="E1744" i="25"/>
  <c r="E1765" i="25"/>
  <c r="E1728" i="25"/>
  <c r="E3569" i="25"/>
  <c r="E3568" i="25"/>
  <c r="E3536" i="25"/>
  <c r="E3588" i="25"/>
  <c r="E3278" i="25"/>
  <c r="E3285" i="25"/>
  <c r="E3273" i="25"/>
  <c r="E986" i="25"/>
  <c r="E979" i="25"/>
  <c r="E977" i="25"/>
  <c r="E68" i="25"/>
  <c r="E69" i="25"/>
  <c r="E2384" i="25"/>
  <c r="E2379" i="25"/>
  <c r="E2378" i="25"/>
  <c r="E2380" i="25"/>
  <c r="E2413" i="25"/>
  <c r="E2407" i="25"/>
  <c r="E2406" i="25"/>
  <c r="E2427" i="25"/>
  <c r="E2395" i="25"/>
  <c r="E2420" i="25"/>
  <c r="E2381" i="25"/>
  <c r="E2376" i="25"/>
  <c r="E2390" i="25"/>
  <c r="E2382" i="25"/>
  <c r="E1864" i="25"/>
  <c r="E1833" i="25"/>
  <c r="E1843" i="25"/>
  <c r="E112" i="25"/>
  <c r="E1914" i="25"/>
  <c r="E1695" i="25"/>
  <c r="E1757" i="25"/>
  <c r="E1721" i="25"/>
  <c r="E3696" i="25"/>
  <c r="E3092" i="25"/>
  <c r="E1696" i="25"/>
  <c r="E1698" i="25"/>
  <c r="E3740" i="25"/>
  <c r="E3157" i="25"/>
  <c r="E1873" i="25"/>
  <c r="E2939" i="25"/>
  <c r="E1861" i="25"/>
  <c r="E1831" i="25"/>
  <c r="E1961" i="25"/>
  <c r="E1936" i="25"/>
  <c r="E1551" i="25"/>
  <c r="E1846" i="25"/>
  <c r="E1917" i="25"/>
  <c r="E1942" i="25"/>
  <c r="E2424" i="25"/>
  <c r="E3279" i="25"/>
  <c r="E3276" i="25"/>
  <c r="E3283" i="25"/>
  <c r="E993" i="25"/>
  <c r="O33" i="62"/>
  <c r="P33" i="62"/>
  <c r="N9" i="69"/>
  <c r="L10" i="69"/>
  <c r="L6" i="69"/>
  <c r="L11" i="46"/>
  <c r="N13" i="46"/>
  <c r="O11" i="69"/>
  <c r="O15" i="69"/>
  <c r="L13" i="69"/>
  <c r="L5" i="69"/>
  <c r="N35" i="62"/>
  <c r="N9" i="65"/>
  <c r="Q9" i="65"/>
  <c r="G12" i="70"/>
  <c r="M35" i="62"/>
  <c r="R35" i="62"/>
  <c r="S26" i="62"/>
  <c r="L4" i="69"/>
  <c r="O16" i="62"/>
  <c r="P16" i="62"/>
  <c r="L9" i="62"/>
  <c r="O20" i="62"/>
  <c r="L20" i="62"/>
  <c r="I35" i="62"/>
  <c r="S30" i="62"/>
  <c r="S27" i="62"/>
  <c r="N11" i="65"/>
  <c r="O11" i="65"/>
  <c r="N7" i="65"/>
  <c r="L6" i="46"/>
  <c r="S31" i="62"/>
  <c r="S29" i="62"/>
  <c r="S15" i="62"/>
  <c r="S21" i="62"/>
  <c r="S19" i="62"/>
  <c r="S17" i="62"/>
  <c r="L8" i="46"/>
  <c r="I15" i="46"/>
  <c r="L4" i="46"/>
  <c r="S33" i="62"/>
  <c r="T33" i="62"/>
  <c r="S22" i="62"/>
  <c r="S20" i="62"/>
  <c r="T20" i="62"/>
  <c r="S18" i="62"/>
  <c r="S16" i="62"/>
  <c r="T16" i="62"/>
  <c r="S10" i="62"/>
  <c r="S9" i="62"/>
  <c r="S6" i="62"/>
  <c r="N8" i="69"/>
  <c r="N5" i="69"/>
  <c r="L9" i="69"/>
  <c r="I12" i="70"/>
  <c r="J15" i="69"/>
  <c r="E12" i="70"/>
  <c r="F12" i="70"/>
  <c r="H12" i="70"/>
  <c r="J12" i="70"/>
  <c r="N10" i="65"/>
  <c r="O10" i="65"/>
  <c r="N6" i="65"/>
  <c r="Q6" i="65"/>
  <c r="N4" i="65"/>
  <c r="Q4" i="65"/>
  <c r="N5" i="65"/>
  <c r="Q5" i="65"/>
  <c r="N8" i="65"/>
  <c r="Q8" i="65"/>
  <c r="P13" i="65"/>
  <c r="L13" i="65"/>
  <c r="F13" i="65"/>
  <c r="G13" i="65"/>
  <c r="K13" i="65"/>
  <c r="I13" i="65"/>
  <c r="H13" i="65"/>
  <c r="L7" i="46"/>
  <c r="S12" i="62"/>
  <c r="N10" i="69"/>
  <c r="N6" i="69"/>
  <c r="N4" i="69"/>
  <c r="L9" i="46"/>
  <c r="L5" i="46"/>
  <c r="S32" i="62"/>
  <c r="S25" i="62"/>
  <c r="S23" i="62"/>
  <c r="S7" i="62"/>
  <c r="N7" i="69"/>
  <c r="L11" i="69"/>
  <c r="L7" i="69"/>
  <c r="S5" i="62"/>
  <c r="M13" i="65"/>
  <c r="S24" i="62"/>
  <c r="S14" i="62"/>
  <c r="S11" i="62"/>
  <c r="N13" i="69"/>
  <c r="I15" i="69"/>
  <c r="K15" i="69"/>
  <c r="M15" i="69"/>
  <c r="G97" i="5"/>
  <c r="H97" i="5"/>
  <c r="H3034" i="25"/>
  <c r="H3038" i="25"/>
  <c r="H3246" i="25"/>
  <c r="H3247" i="25"/>
  <c r="H3249" i="25"/>
  <c r="H3248" i="25"/>
  <c r="H3245" i="25"/>
  <c r="H3242" i="25"/>
  <c r="H3243" i="25"/>
  <c r="H3250" i="25"/>
  <c r="H3240" i="25"/>
  <c r="H128" i="5"/>
  <c r="H3244" i="25"/>
  <c r="H3252" i="25"/>
  <c r="H3241" i="25"/>
  <c r="G128" i="5"/>
  <c r="H3251" i="25"/>
  <c r="H962" i="25"/>
  <c r="G75" i="5"/>
  <c r="H75" i="5"/>
  <c r="H4061" i="25"/>
  <c r="H85" i="5"/>
  <c r="G85" i="5"/>
  <c r="S23" i="71"/>
  <c r="S7" i="71"/>
  <c r="T7" i="71"/>
  <c r="W7" i="71"/>
  <c r="S12" i="71"/>
  <c r="S5" i="71"/>
  <c r="S16" i="71"/>
  <c r="S27" i="71"/>
  <c r="L10" i="46"/>
  <c r="S22" i="71"/>
  <c r="R35" i="71"/>
  <c r="S11" i="71"/>
  <c r="S6" i="71"/>
  <c r="R12" i="45"/>
  <c r="S12" i="45"/>
  <c r="T12" i="45"/>
  <c r="S18" i="71"/>
  <c r="S14" i="71"/>
  <c r="O33" i="71"/>
  <c r="Q33" i="71"/>
  <c r="S29" i="71"/>
  <c r="S24" i="71"/>
  <c r="S32" i="71"/>
  <c r="S17" i="71"/>
  <c r="S26" i="71"/>
  <c r="H1150" i="25"/>
  <c r="H1152" i="25"/>
  <c r="H1153" i="25"/>
  <c r="G89" i="5"/>
  <c r="H1151" i="25"/>
  <c r="H1149" i="25"/>
  <c r="H1155" i="25"/>
  <c r="H1154" i="25"/>
  <c r="H1148" i="25"/>
  <c r="H89" i="5"/>
  <c r="S19" i="71"/>
  <c r="S15" i="71"/>
  <c r="S20" i="71"/>
  <c r="N35" i="71"/>
  <c r="S21" i="71"/>
  <c r="H2041" i="25"/>
  <c r="H121" i="5"/>
  <c r="G121" i="5"/>
  <c r="M35" i="71"/>
  <c r="L13" i="46"/>
  <c r="S30" i="71"/>
  <c r="R7" i="45"/>
  <c r="S7" i="45"/>
  <c r="T7" i="45"/>
  <c r="R11" i="45"/>
  <c r="S11" i="45"/>
  <c r="T11" i="45"/>
  <c r="R8" i="45"/>
  <c r="S8" i="45"/>
  <c r="T8" i="45"/>
  <c r="S25" i="71"/>
  <c r="S31" i="71"/>
  <c r="S9" i="71"/>
  <c r="H343" i="25"/>
  <c r="H342" i="25"/>
  <c r="H344" i="25"/>
  <c r="H337" i="25"/>
  <c r="H346" i="25"/>
  <c r="H341" i="25"/>
  <c r="H345" i="25"/>
  <c r="H340" i="25"/>
  <c r="H134" i="5"/>
  <c r="H338" i="25"/>
  <c r="H339" i="25"/>
  <c r="G134" i="5"/>
  <c r="S33" i="71"/>
  <c r="T33" i="71"/>
  <c r="U33" i="71"/>
  <c r="V33" i="71"/>
  <c r="S10" i="71"/>
  <c r="H2284" i="25"/>
  <c r="H2270" i="25"/>
  <c r="H2268" i="25"/>
  <c r="H2257" i="25"/>
  <c r="H2274" i="25"/>
  <c r="H2277" i="25"/>
  <c r="H2295" i="25"/>
  <c r="H2266" i="25"/>
  <c r="H2291" i="25"/>
  <c r="H2265" i="25"/>
  <c r="H2272" i="25"/>
  <c r="H2273" i="25"/>
  <c r="H2298" i="25"/>
  <c r="H88" i="5"/>
  <c r="H2280" i="25"/>
  <c r="H2261" i="25"/>
  <c r="H2267" i="25"/>
  <c r="H2269" i="25"/>
  <c r="H2260" i="25"/>
  <c r="H2289" i="25"/>
  <c r="H2271" i="25"/>
  <c r="H2282" i="25"/>
  <c r="H2293" i="25"/>
  <c r="H2286" i="25"/>
  <c r="H2283" i="25"/>
  <c r="H2278" i="25"/>
  <c r="H2264" i="25"/>
  <c r="H2297" i="25"/>
  <c r="H2279" i="25"/>
  <c r="H2296" i="25"/>
  <c r="H2262" i="25"/>
  <c r="H2263" i="25"/>
  <c r="H2290" i="25"/>
  <c r="H2288" i="25"/>
  <c r="H2258" i="25"/>
  <c r="H2281" i="25"/>
  <c r="H2285" i="25"/>
  <c r="G88" i="5"/>
  <c r="H2299" i="25"/>
  <c r="H2259" i="25"/>
  <c r="H2256" i="25"/>
  <c r="H2294" i="25"/>
  <c r="H2275" i="25"/>
  <c r="H2276" i="25"/>
  <c r="H2292" i="25"/>
  <c r="H2287" i="25"/>
  <c r="H3234" i="25"/>
  <c r="H3236" i="25"/>
  <c r="H3231" i="25"/>
  <c r="H3237" i="25"/>
  <c r="H3233" i="25"/>
  <c r="H126" i="5"/>
  <c r="H3239" i="25"/>
  <c r="G126" i="5"/>
  <c r="H3232" i="25"/>
  <c r="H3238" i="25"/>
  <c r="H3235" i="25"/>
  <c r="H2040" i="25"/>
  <c r="H122" i="5"/>
  <c r="H1565" i="25"/>
  <c r="H1568" i="25"/>
  <c r="G138" i="5"/>
  <c r="H138" i="5"/>
  <c r="H1566" i="25"/>
  <c r="H1567" i="25"/>
  <c r="D13" i="73"/>
  <c r="E12" i="73"/>
  <c r="E11" i="73"/>
  <c r="D12" i="73"/>
  <c r="C12" i="73"/>
  <c r="E13" i="73"/>
  <c r="C11" i="73"/>
  <c r="D11" i="73"/>
  <c r="C13" i="73"/>
  <c r="E3903" i="25"/>
  <c r="E3795" i="25"/>
  <c r="E3817" i="25"/>
  <c r="E3888" i="25"/>
  <c r="E2672" i="25"/>
  <c r="E799" i="25"/>
  <c r="E782" i="25"/>
  <c r="E2192" i="25"/>
  <c r="E1096" i="25"/>
  <c r="E1107" i="25"/>
  <c r="E3882" i="25"/>
  <c r="E3792" i="25"/>
  <c r="E3839" i="25"/>
  <c r="E3826" i="25"/>
  <c r="E3785" i="25"/>
  <c r="E3802" i="25"/>
  <c r="E3238" i="25"/>
  <c r="E1031" i="25"/>
  <c r="E769" i="25"/>
  <c r="E3851" i="25"/>
  <c r="E3818" i="25"/>
  <c r="E3900" i="25"/>
  <c r="E743" i="25"/>
  <c r="E2701" i="25"/>
  <c r="E2666" i="25"/>
  <c r="E800" i="25"/>
  <c r="E793" i="25"/>
  <c r="E3891" i="25"/>
  <c r="E3790" i="25"/>
  <c r="E3788" i="25"/>
  <c r="E3235" i="25"/>
  <c r="E1098" i="25"/>
  <c r="E3876" i="25"/>
  <c r="E3862" i="25"/>
  <c r="E1075" i="25"/>
  <c r="E3804" i="25"/>
  <c r="E2654" i="25"/>
  <c r="E3768" i="25"/>
  <c r="E2680" i="25"/>
  <c r="E756" i="25"/>
  <c r="E811" i="25"/>
  <c r="E3916" i="25"/>
  <c r="E2675" i="25"/>
  <c r="E3898" i="25"/>
  <c r="E3897" i="25"/>
  <c r="E3856" i="25"/>
  <c r="E1103" i="25"/>
  <c r="E2677" i="25"/>
  <c r="E2195" i="25"/>
  <c r="E1041" i="25"/>
  <c r="H78" i="5"/>
  <c r="R13" i="45"/>
  <c r="S13" i="45"/>
  <c r="T13" i="45"/>
  <c r="E2294" i="25"/>
  <c r="E160" i="25"/>
  <c r="E75" i="25"/>
  <c r="E2899" i="25"/>
  <c r="E2794" i="25"/>
  <c r="E2891" i="25"/>
  <c r="E2936" i="25"/>
  <c r="E2973" i="25"/>
  <c r="E2277" i="25"/>
  <c r="E2886" i="25"/>
  <c r="E2898" i="25"/>
  <c r="E2772" i="25"/>
  <c r="E2788" i="25"/>
  <c r="E2734" i="25"/>
  <c r="E2819" i="25"/>
  <c r="E2267" i="25"/>
  <c r="E1507" i="25"/>
  <c r="E1531" i="25"/>
  <c r="E126" i="25"/>
  <c r="E1500" i="25"/>
  <c r="E3017" i="25"/>
  <c r="E2900" i="25"/>
  <c r="E2751" i="25"/>
  <c r="E2829" i="25"/>
  <c r="E2781" i="25"/>
  <c r="E2779" i="25"/>
  <c r="E101" i="25"/>
  <c r="E3032" i="25"/>
  <c r="E3002" i="25"/>
  <c r="E1609" i="25"/>
  <c r="E2885" i="25"/>
  <c r="E176" i="25"/>
  <c r="E1470" i="25"/>
  <c r="E2301" i="25"/>
  <c r="E2945" i="25"/>
  <c r="E2858" i="25"/>
  <c r="E86" i="25"/>
  <c r="E1371" i="25"/>
  <c r="E1330" i="25"/>
  <c r="E835" i="25"/>
  <c r="E1632" i="25"/>
  <c r="E1482" i="25"/>
  <c r="E2993" i="25"/>
  <c r="E3022" i="25"/>
  <c r="E1004" i="25"/>
  <c r="E2295" i="25"/>
  <c r="E103" i="25"/>
  <c r="E2761" i="25"/>
  <c r="E2904" i="25"/>
  <c r="E2883" i="25"/>
  <c r="E2889" i="25"/>
  <c r="E2966" i="25"/>
  <c r="E1556" i="25"/>
  <c r="E1671" i="25"/>
  <c r="E3007" i="25"/>
  <c r="E2724" i="25"/>
  <c r="E128" i="25"/>
  <c r="E1491" i="25"/>
  <c r="E1385" i="25"/>
  <c r="E633" i="25"/>
  <c r="E1508" i="25"/>
  <c r="E2959" i="25"/>
  <c r="E2906" i="25"/>
  <c r="E3021" i="25"/>
  <c r="E1408" i="25"/>
  <c r="E1541" i="25"/>
  <c r="E2970" i="25"/>
  <c r="E2742" i="25"/>
  <c r="E2836" i="25"/>
  <c r="E1398" i="25"/>
  <c r="E1364" i="25"/>
  <c r="E1445" i="25"/>
  <c r="E2768" i="25"/>
  <c r="E1496" i="25"/>
  <c r="E2857" i="25"/>
  <c r="E1404" i="25"/>
  <c r="E1497" i="25"/>
  <c r="E1347" i="25"/>
  <c r="N13" i="45"/>
  <c r="O13" i="45"/>
  <c r="R9" i="45"/>
  <c r="S9" i="45"/>
  <c r="T9" i="45"/>
  <c r="E3241" i="25"/>
  <c r="E3248" i="25"/>
  <c r="E2955" i="25"/>
  <c r="E2944" i="25"/>
  <c r="E2951" i="25"/>
  <c r="E2950" i="25"/>
  <c r="E2842" i="25"/>
  <c r="E2854" i="25"/>
  <c r="E2896" i="25"/>
  <c r="E2733" i="25"/>
  <c r="E2878" i="25"/>
  <c r="E2862" i="25"/>
  <c r="E2915" i="25"/>
  <c r="E2893" i="25"/>
  <c r="E2894" i="25"/>
  <c r="E2720" i="25"/>
  <c r="E2868" i="25"/>
  <c r="E2795" i="25"/>
  <c r="E2901" i="25"/>
  <c r="E2805" i="25"/>
  <c r="E2876" i="25"/>
  <c r="E2863" i="25"/>
  <c r="E2725" i="25"/>
  <c r="E2917" i="25"/>
  <c r="E2775" i="25"/>
  <c r="E2909" i="25"/>
  <c r="E2913" i="25"/>
  <c r="E2833" i="25"/>
  <c r="E91" i="25"/>
  <c r="E80" i="25"/>
  <c r="E96" i="25"/>
  <c r="E2286" i="25"/>
  <c r="E2262" i="25"/>
  <c r="E2291" i="25"/>
  <c r="E2260" i="25"/>
  <c r="E2274" i="25"/>
  <c r="E689" i="25"/>
  <c r="E712" i="25"/>
  <c r="E729" i="25"/>
  <c r="E3008" i="25"/>
  <c r="E3015" i="25"/>
  <c r="E3011" i="25"/>
  <c r="E3024" i="25"/>
  <c r="E2982" i="25"/>
  <c r="E2987" i="25"/>
  <c r="E2992" i="25"/>
  <c r="E3010" i="25"/>
  <c r="E2991" i="25"/>
  <c r="E3013" i="25"/>
  <c r="E3009" i="25"/>
  <c r="E1419" i="25"/>
  <c r="E1477" i="25"/>
  <c r="E1544" i="25"/>
  <c r="E1542" i="25"/>
  <c r="E1465" i="25"/>
  <c r="E1468" i="25"/>
  <c r="E1490" i="25"/>
  <c r="E1510" i="25"/>
  <c r="E1421" i="25"/>
  <c r="E1492" i="25"/>
  <c r="E1422" i="25"/>
  <c r="E1484" i="25"/>
  <c r="E1505" i="25"/>
  <c r="E1441" i="25"/>
  <c r="E3223" i="25"/>
  <c r="E3206" i="25"/>
  <c r="E1613" i="25"/>
  <c r="E1593" i="25"/>
  <c r="E1610" i="25"/>
  <c r="E1592" i="25"/>
  <c r="E1598" i="25"/>
  <c r="E1337" i="25"/>
  <c r="E1341" i="25"/>
  <c r="E1354" i="25"/>
  <c r="E1403" i="25"/>
  <c r="E1328" i="25"/>
  <c r="E1370" i="25"/>
  <c r="E1380" i="25"/>
  <c r="E1376" i="25"/>
  <c r="E1358" i="25"/>
  <c r="E1373" i="25"/>
  <c r="E1409" i="25"/>
  <c r="E1322" i="25"/>
  <c r="E1321" i="25"/>
  <c r="E1388" i="25"/>
  <c r="E632" i="25"/>
  <c r="E624" i="25"/>
  <c r="E637" i="25"/>
  <c r="E638" i="25"/>
  <c r="E620" i="25"/>
  <c r="E116" i="5"/>
  <c r="E114" i="5"/>
  <c r="H1076" i="25"/>
  <c r="E119" i="5"/>
  <c r="H3924" i="25"/>
  <c r="E874" i="25"/>
  <c r="E553" i="25"/>
  <c r="E516" i="25"/>
  <c r="E2025" i="25"/>
  <c r="E1979" i="25"/>
  <c r="E900" i="25"/>
  <c r="E503" i="25"/>
  <c r="E215" i="25"/>
  <c r="E207" i="25"/>
  <c r="E3" i="25"/>
  <c r="E4014" i="25"/>
  <c r="E4030" i="25"/>
  <c r="E3357" i="25"/>
  <c r="E3412" i="25"/>
  <c r="E2611" i="25"/>
  <c r="E3990" i="25"/>
  <c r="H92" i="5"/>
  <c r="E903" i="25"/>
  <c r="E558" i="25"/>
  <c r="E465" i="25"/>
  <c r="E585" i="25"/>
  <c r="E4005" i="25"/>
  <c r="E901" i="25"/>
  <c r="E4009" i="25"/>
  <c r="E890" i="25"/>
  <c r="E4024" i="25"/>
  <c r="E3960" i="25"/>
  <c r="E3420" i="25"/>
  <c r="E264" i="25"/>
  <c r="E263" i="25"/>
  <c r="E3925" i="25"/>
  <c r="G83" i="5"/>
  <c r="G44" i="25"/>
  <c r="G491" i="25"/>
  <c r="G3956" i="25"/>
  <c r="E3623" i="25"/>
  <c r="E1929" i="25"/>
  <c r="E1960" i="25"/>
  <c r="E1816" i="25"/>
  <c r="E1808" i="25"/>
  <c r="E1876" i="25"/>
  <c r="E1847" i="25"/>
  <c r="E1867" i="25"/>
  <c r="E1928" i="25"/>
  <c r="E1953" i="25"/>
  <c r="E1910" i="25"/>
  <c r="E1865" i="25"/>
  <c r="E1825" i="25"/>
  <c r="E1155" i="25"/>
  <c r="E1922" i="25"/>
  <c r="E1931" i="25"/>
  <c r="E983" i="25"/>
  <c r="E1952" i="25"/>
  <c r="E1858" i="25"/>
  <c r="E1731" i="25"/>
  <c r="E1708" i="25"/>
  <c r="E3727" i="25"/>
  <c r="E1705" i="25"/>
  <c r="E1951" i="25"/>
  <c r="E1878" i="25"/>
  <c r="E1918" i="25"/>
  <c r="E1804" i="25"/>
  <c r="E1849" i="25"/>
  <c r="E1919" i="25"/>
  <c r="E1802" i="25"/>
  <c r="E976" i="25"/>
  <c r="E2415" i="25"/>
  <c r="E1891" i="25"/>
  <c r="E1821" i="25"/>
  <c r="G137" i="5"/>
  <c r="E1822" i="25"/>
  <c r="E1855" i="25"/>
  <c r="E1856" i="25"/>
  <c r="E1810" i="25"/>
  <c r="E1817" i="25"/>
  <c r="E1877" i="25"/>
  <c r="E1854" i="25"/>
  <c r="E1875" i="25"/>
  <c r="E1853" i="25"/>
  <c r="E1894" i="25"/>
  <c r="E1962" i="25"/>
  <c r="E1933" i="25"/>
  <c r="E1844" i="25"/>
  <c r="E1778" i="25"/>
  <c r="E3680" i="25"/>
  <c r="E3666" i="25"/>
  <c r="E3754" i="25"/>
  <c r="E1835" i="25"/>
  <c r="E1862" i="25"/>
  <c r="E1944" i="25"/>
  <c r="E1904" i="25"/>
  <c r="E1823" i="25"/>
  <c r="E1957" i="25"/>
  <c r="E2414" i="25"/>
  <c r="G4032" i="25"/>
  <c r="G451" i="25"/>
  <c r="G3950" i="25"/>
  <c r="G2065" i="25"/>
  <c r="G2579" i="25"/>
  <c r="G821" i="25"/>
  <c r="G3977" i="25"/>
  <c r="G3980" i="25"/>
  <c r="G3371" i="25"/>
  <c r="G201" i="25"/>
  <c r="G2494" i="25"/>
  <c r="G49" i="25"/>
  <c r="G2515" i="25"/>
  <c r="G226" i="25"/>
  <c r="H55" i="5"/>
  <c r="G2047" i="25"/>
  <c r="G521" i="25"/>
  <c r="G915" i="25"/>
  <c r="G929" i="25"/>
  <c r="G280" i="25"/>
  <c r="G146" i="25"/>
  <c r="G2314" i="25"/>
  <c r="G2500" i="25"/>
  <c r="G22" i="25"/>
  <c r="G149" i="25"/>
  <c r="O8" i="65"/>
  <c r="P33" i="71"/>
  <c r="G3865" i="25"/>
  <c r="G3959" i="25"/>
  <c r="G3339" i="25"/>
  <c r="G3985" i="25"/>
  <c r="G562" i="25"/>
  <c r="G4037" i="25"/>
  <c r="G269" i="25"/>
  <c r="G1417" i="25"/>
  <c r="Q33" i="62"/>
  <c r="O6" i="65"/>
  <c r="G2136" i="25"/>
  <c r="O7" i="46"/>
  <c r="O15" i="46"/>
  <c r="M15" i="46"/>
  <c r="H11" i="75"/>
  <c r="O4" i="65"/>
  <c r="G3368" i="25"/>
  <c r="G3389" i="25"/>
  <c r="G2584" i="25"/>
  <c r="G31" i="25"/>
  <c r="G2016" i="25"/>
  <c r="G3941" i="25"/>
  <c r="G3355" i="25"/>
  <c r="G3330" i="25"/>
  <c r="O5" i="65"/>
  <c r="Q10" i="65"/>
  <c r="O9" i="62"/>
  <c r="N15" i="69"/>
  <c r="O9" i="65"/>
  <c r="G850" i="25"/>
  <c r="G3318" i="25"/>
  <c r="G3303" i="25"/>
  <c r="G380" i="25"/>
  <c r="G2642" i="25"/>
  <c r="G3875" i="25"/>
  <c r="H160" i="25"/>
  <c r="H159" i="25"/>
  <c r="G847" i="25"/>
  <c r="G1038" i="25"/>
  <c r="G1014" i="25"/>
  <c r="G948" i="25"/>
  <c r="G755" i="25"/>
  <c r="G3792" i="25"/>
  <c r="G2683" i="25"/>
  <c r="G2458" i="25"/>
  <c r="G3232" i="25"/>
  <c r="G3313" i="25"/>
  <c r="G2215" i="25"/>
  <c r="G367" i="25"/>
  <c r="G2234" i="25"/>
  <c r="G3308" i="25"/>
  <c r="G123" i="5"/>
  <c r="G789" i="25"/>
  <c r="G849" i="25"/>
  <c r="G2243" i="25"/>
  <c r="G2241" i="25"/>
  <c r="G1138" i="25"/>
  <c r="G1039" i="25"/>
  <c r="G196" i="25"/>
  <c r="G3343" i="25"/>
  <c r="G911" i="25"/>
  <c r="G4027" i="25"/>
  <c r="G2246" i="25"/>
  <c r="G3372" i="25"/>
  <c r="G2580" i="25"/>
  <c r="G1968" i="25"/>
  <c r="G510" i="25"/>
  <c r="G2310" i="25"/>
  <c r="G4000" i="25"/>
  <c r="G3993" i="25"/>
  <c r="G283" i="25"/>
  <c r="G2509" i="25"/>
  <c r="G2506" i="25"/>
  <c r="G3933" i="25"/>
  <c r="G538" i="25"/>
  <c r="G194" i="25"/>
  <c r="E39" i="5"/>
  <c r="H914" i="25"/>
  <c r="G3940" i="25"/>
  <c r="G2319" i="25"/>
  <c r="G912" i="25"/>
  <c r="G1980" i="25"/>
  <c r="G3989" i="25"/>
  <c r="G3957" i="25"/>
  <c r="G2590" i="25"/>
  <c r="G4016" i="25"/>
  <c r="G1415" i="25"/>
  <c r="G901" i="25"/>
  <c r="H67" i="5"/>
  <c r="G2507" i="25"/>
  <c r="G3384" i="25"/>
  <c r="G4033" i="25"/>
  <c r="G3951" i="25"/>
  <c r="G517" i="25"/>
  <c r="G3947" i="25"/>
  <c r="G40" i="25"/>
  <c r="G3407" i="25"/>
  <c r="G3954" i="25"/>
  <c r="G222" i="25"/>
  <c r="G3374" i="25"/>
  <c r="G3946" i="25"/>
  <c r="G2511" i="25"/>
  <c r="G1581" i="25"/>
  <c r="G927" i="25"/>
  <c r="G934" i="25"/>
  <c r="G3992" i="25"/>
  <c r="G205" i="25"/>
  <c r="G3344" i="25"/>
  <c r="G39" i="25"/>
  <c r="G549" i="25"/>
  <c r="G2608" i="25"/>
  <c r="G1997" i="25"/>
  <c r="H51" i="5"/>
  <c r="G87" i="5"/>
  <c r="G1583" i="25"/>
  <c r="G4022" i="25"/>
  <c r="G23" i="25"/>
  <c r="G3403" i="25"/>
  <c r="G2626" i="25"/>
  <c r="G4006" i="25"/>
  <c r="G482" i="25"/>
  <c r="G3963" i="25"/>
  <c r="G2048" i="25"/>
  <c r="G3345" i="25"/>
  <c r="G4" i="25"/>
  <c r="G557" i="25"/>
  <c r="G470" i="25"/>
  <c r="G3408" i="25"/>
  <c r="G3976" i="25"/>
  <c r="G3943" i="25"/>
  <c r="G207" i="25"/>
  <c r="G3952" i="25"/>
  <c r="G214" i="25"/>
  <c r="G3965" i="25"/>
  <c r="G494" i="25"/>
  <c r="G462" i="25"/>
  <c r="G2008" i="25"/>
  <c r="G3966" i="25"/>
  <c r="G3998" i="25"/>
  <c r="G3381" i="25"/>
  <c r="G4039" i="25"/>
  <c r="G263" i="25"/>
  <c r="G540" i="25"/>
  <c r="G3918" i="25"/>
  <c r="G2503" i="25"/>
  <c r="G203" i="25"/>
  <c r="G3377" i="25"/>
  <c r="G3530" i="25"/>
  <c r="G55" i="5"/>
  <c r="G890" i="25"/>
  <c r="G4007" i="25"/>
  <c r="G1972" i="25"/>
  <c r="G568" i="25"/>
  <c r="G30" i="25"/>
  <c r="G7" i="25"/>
  <c r="G3365" i="25"/>
  <c r="G220" i="25"/>
  <c r="E43" i="5"/>
  <c r="H930" i="25"/>
  <c r="G4031" i="25"/>
  <c r="E19" i="5"/>
  <c r="H3229" i="25"/>
  <c r="G3422" i="25"/>
  <c r="G2070" i="25"/>
  <c r="G3934" i="25"/>
  <c r="G1999" i="25"/>
  <c r="G2517" i="25"/>
  <c r="G474" i="25"/>
  <c r="G1578" i="25"/>
  <c r="G2039" i="25"/>
  <c r="G536" i="25"/>
  <c r="G932" i="25"/>
  <c r="G2006" i="25"/>
  <c r="G4009" i="25"/>
  <c r="G4003" i="25"/>
  <c r="G2064" i="25"/>
  <c r="G186" i="25"/>
  <c r="G3401" i="25"/>
  <c r="G38" i="25"/>
  <c r="G3924" i="25"/>
  <c r="E7" i="5"/>
  <c r="H3345" i="25"/>
  <c r="G1973" i="25"/>
  <c r="G4058" i="25"/>
  <c r="G240" i="25"/>
  <c r="G2589" i="25"/>
  <c r="G539" i="25"/>
  <c r="G3970" i="25"/>
  <c r="G4001" i="25"/>
  <c r="G910" i="25"/>
  <c r="H79" i="5"/>
  <c r="G2874" i="25"/>
  <c r="G2920" i="25"/>
  <c r="G1467" i="25"/>
  <c r="L21" i="71"/>
  <c r="O21" i="71"/>
  <c r="P21" i="71"/>
  <c r="T21" i="71"/>
  <c r="K30" i="62"/>
  <c r="O30" i="62"/>
  <c r="Q30" i="62"/>
  <c r="K15" i="62"/>
  <c r="K16" i="71"/>
  <c r="T16" i="71"/>
  <c r="U16" i="71"/>
  <c r="V16" i="71"/>
  <c r="K29" i="71"/>
  <c r="L29" i="71"/>
  <c r="K6" i="71"/>
  <c r="O6" i="71"/>
  <c r="K29" i="62"/>
  <c r="T29" i="62"/>
  <c r="K6" i="62"/>
  <c r="T26" i="62"/>
  <c r="X26" i="62"/>
  <c r="K26" i="62"/>
  <c r="O26" i="62"/>
  <c r="Q26" i="62"/>
  <c r="K19" i="71"/>
  <c r="T29" i="71"/>
  <c r="W29" i="71"/>
  <c r="T6" i="71"/>
  <c r="Q16" i="62"/>
  <c r="K15" i="71"/>
  <c r="L24" i="71"/>
  <c r="O24" i="71"/>
  <c r="L26" i="71"/>
  <c r="O26" i="71"/>
  <c r="O30" i="71"/>
  <c r="L30" i="71"/>
  <c r="T30" i="71"/>
  <c r="T24" i="71"/>
  <c r="K19" i="62"/>
  <c r="K12" i="62"/>
  <c r="O12" i="62"/>
  <c r="P12" i="62"/>
  <c r="I35" i="71"/>
  <c r="K31" i="71"/>
  <c r="T26" i="71"/>
  <c r="K14" i="62"/>
  <c r="L14" i="62"/>
  <c r="K9" i="71"/>
  <c r="O9" i="71"/>
  <c r="Q9" i="71"/>
  <c r="L15" i="71"/>
  <c r="T15" i="71"/>
  <c r="O15" i="71"/>
  <c r="O19" i="71"/>
  <c r="T19" i="71"/>
  <c r="L19" i="62"/>
  <c r="O19" i="62"/>
  <c r="O5" i="71"/>
  <c r="P5" i="71"/>
  <c r="L5" i="71"/>
  <c r="L18" i="71"/>
  <c r="O18" i="71"/>
  <c r="O31" i="62"/>
  <c r="P31" i="62"/>
  <c r="L31" i="62"/>
  <c r="L31" i="71"/>
  <c r="O31" i="71"/>
  <c r="O14" i="62"/>
  <c r="Q14" i="62"/>
  <c r="T20" i="71"/>
  <c r="O20" i="71"/>
  <c r="P20" i="71"/>
  <c r="L20" i="71"/>
  <c r="T9" i="71"/>
  <c r="W9" i="71"/>
  <c r="T19" i="62"/>
  <c r="U19" i="62"/>
  <c r="V19" i="62"/>
  <c r="T31" i="62"/>
  <c r="X31" i="62"/>
  <c r="K27" i="62"/>
  <c r="K24" i="62"/>
  <c r="K23" i="62"/>
  <c r="K18" i="62"/>
  <c r="K17" i="62"/>
  <c r="K10" i="62"/>
  <c r="O10" i="62"/>
  <c r="K5" i="62"/>
  <c r="F35" i="71"/>
  <c r="G35" i="71"/>
  <c r="K14" i="71"/>
  <c r="O14" i="71"/>
  <c r="K22" i="71"/>
  <c r="O22" i="71"/>
  <c r="K32" i="71"/>
  <c r="K11" i="71"/>
  <c r="K32" i="62"/>
  <c r="K11" i="62"/>
  <c r="L11" i="62"/>
  <c r="T18" i="71"/>
  <c r="T5" i="71"/>
  <c r="W5" i="71"/>
  <c r="L16" i="62"/>
  <c r="K23" i="71"/>
  <c r="O23" i="71"/>
  <c r="T31" i="71"/>
  <c r="W31" i="71"/>
  <c r="T22" i="71"/>
  <c r="U22" i="71"/>
  <c r="V22" i="71"/>
  <c r="T14" i="62"/>
  <c r="U14" i="62"/>
  <c r="V14" i="62"/>
  <c r="L26" i="62"/>
  <c r="K25" i="62"/>
  <c r="K22" i="62"/>
  <c r="T22" i="62"/>
  <c r="K21" i="62"/>
  <c r="T21" i="62"/>
  <c r="K7" i="62"/>
  <c r="O7" i="62"/>
  <c r="K27" i="71"/>
  <c r="O27" i="71"/>
  <c r="K12" i="71"/>
  <c r="T12" i="71"/>
  <c r="T25" i="71"/>
  <c r="O25" i="71"/>
  <c r="L17" i="71"/>
  <c r="T17" i="71"/>
  <c r="T10" i="71"/>
  <c r="O10" i="71"/>
  <c r="T32" i="62"/>
  <c r="U32" i="62"/>
  <c r="O32" i="62"/>
  <c r="V32" i="62"/>
  <c r="V11" i="62"/>
  <c r="L30" i="62"/>
  <c r="L23" i="71"/>
  <c r="T23" i="71"/>
  <c r="L21" i="62"/>
  <c r="O21" i="62"/>
  <c r="O15" i="62"/>
  <c r="T15" i="62"/>
  <c r="L15" i="62"/>
  <c r="L16" i="71"/>
  <c r="O29" i="71"/>
  <c r="Q29" i="71"/>
  <c r="V29" i="71"/>
  <c r="O29" i="62"/>
  <c r="Q29" i="62"/>
  <c r="L29" i="62"/>
  <c r="V29" i="62"/>
  <c r="L6" i="62"/>
  <c r="V6" i="62"/>
  <c r="L10" i="71"/>
  <c r="L11" i="71"/>
  <c r="L14" i="71"/>
  <c r="L25" i="71"/>
  <c r="L27" i="71"/>
  <c r="L10" i="62"/>
  <c r="L19" i="71"/>
  <c r="L7" i="71"/>
  <c r="L9" i="71"/>
  <c r="T14" i="71"/>
  <c r="T11" i="71"/>
  <c r="T25" i="62"/>
  <c r="T27" i="62"/>
  <c r="T27" i="71"/>
  <c r="T5" i="62"/>
  <c r="T7" i="62"/>
  <c r="U7" i="62"/>
  <c r="T9" i="62"/>
  <c r="J35" i="62"/>
  <c r="J35" i="71"/>
  <c r="H35" i="71"/>
  <c r="O16" i="71"/>
  <c r="F35" i="62"/>
  <c r="G35" i="62"/>
  <c r="L7" i="62"/>
  <c r="E35" i="71"/>
  <c r="E35" i="62"/>
  <c r="H2247" i="25"/>
  <c r="H76" i="5"/>
  <c r="H3094" i="25"/>
  <c r="H3042" i="25"/>
  <c r="G2359" i="25"/>
  <c r="G3800" i="25"/>
  <c r="G780" i="25"/>
  <c r="G3491" i="25"/>
  <c r="G1132" i="25"/>
  <c r="G798" i="25"/>
  <c r="G1109" i="25"/>
  <c r="G3492" i="25"/>
  <c r="G2641" i="25"/>
  <c r="H168" i="25"/>
  <c r="H2487" i="25"/>
  <c r="G1048" i="25"/>
  <c r="G1050" i="25"/>
  <c r="G1124" i="25"/>
  <c r="G748" i="25"/>
  <c r="G2466" i="25"/>
  <c r="G797" i="25"/>
  <c r="G1119" i="25"/>
  <c r="G2452" i="25"/>
  <c r="H173" i="25"/>
  <c r="H3129" i="25"/>
  <c r="G1077" i="25"/>
  <c r="G3326" i="25"/>
  <c r="G1102" i="25"/>
  <c r="G2697" i="25"/>
  <c r="G939" i="25"/>
  <c r="G1078" i="25"/>
  <c r="G1143" i="25"/>
  <c r="G851" i="25"/>
  <c r="G3323" i="25"/>
  <c r="G783" i="25"/>
  <c r="G2220" i="25"/>
  <c r="G339" i="25"/>
  <c r="G961" i="25"/>
  <c r="G3469" i="25"/>
  <c r="G3828" i="25"/>
  <c r="H177" i="25"/>
  <c r="H2491" i="25"/>
  <c r="G2445" i="25"/>
  <c r="G1054" i="25"/>
  <c r="G1074" i="25"/>
  <c r="G779" i="25"/>
  <c r="G959" i="25"/>
  <c r="G841" i="25"/>
  <c r="G766" i="25"/>
  <c r="G338" i="25"/>
  <c r="G744" i="25"/>
  <c r="G2214" i="25"/>
  <c r="G1147" i="25"/>
  <c r="G3812" i="25"/>
  <c r="G2202" i="25"/>
  <c r="G1083" i="25"/>
  <c r="G1133" i="25"/>
  <c r="G2672" i="25"/>
  <c r="G2373" i="25"/>
  <c r="G1135" i="25"/>
  <c r="G356" i="25"/>
  <c r="G3839" i="25"/>
  <c r="G1087" i="25"/>
  <c r="G957" i="25"/>
  <c r="G1144" i="25"/>
  <c r="G2437" i="25"/>
  <c r="G848" i="25"/>
  <c r="G3306" i="25"/>
  <c r="G958" i="25"/>
  <c r="G1139" i="25"/>
  <c r="G388" i="25"/>
  <c r="G363" i="25"/>
  <c r="G776" i="25"/>
  <c r="G784" i="25"/>
  <c r="G2209" i="25"/>
  <c r="G2210" i="25"/>
  <c r="G1061" i="25"/>
  <c r="G1088" i="25"/>
  <c r="G1104" i="25"/>
  <c r="G2337" i="25"/>
  <c r="H2004" i="25"/>
  <c r="G2343" i="25"/>
  <c r="H1985" i="25"/>
  <c r="G2639" i="25"/>
  <c r="G2717" i="25"/>
  <c r="G3874" i="25"/>
  <c r="G3797" i="25"/>
  <c r="G18" i="5"/>
  <c r="H175" i="25"/>
  <c r="H2489" i="25"/>
  <c r="G2481" i="25"/>
  <c r="G3234" i="25"/>
  <c r="G3328" i="25"/>
  <c r="G3320" i="25"/>
  <c r="G3307" i="25"/>
  <c r="G1026" i="25"/>
  <c r="G794" i="25"/>
  <c r="H1761" i="25"/>
  <c r="G2442" i="25"/>
  <c r="G3316" i="25"/>
  <c r="G441" i="25"/>
  <c r="G740" i="25"/>
  <c r="G1111" i="25"/>
  <c r="G1062" i="25"/>
  <c r="G3527" i="25"/>
  <c r="G1064" i="25"/>
  <c r="G2645" i="25"/>
  <c r="H120" i="5"/>
  <c r="G96" i="5"/>
  <c r="H167" i="25"/>
  <c r="G76" i="5"/>
  <c r="H3101" i="25"/>
  <c r="H3153" i="25"/>
  <c r="H2248" i="25"/>
  <c r="G120" i="5"/>
  <c r="H174" i="25"/>
  <c r="H161" i="25"/>
  <c r="H169" i="25"/>
  <c r="H2486" i="25"/>
  <c r="H2490" i="25"/>
  <c r="H3089" i="25"/>
  <c r="H137" i="5"/>
  <c r="G117" i="5"/>
  <c r="G2435" i="25"/>
  <c r="G1112" i="25"/>
  <c r="G1036" i="25"/>
  <c r="G810" i="25"/>
  <c r="G2439" i="25"/>
  <c r="G844" i="25"/>
  <c r="G1066" i="25"/>
  <c r="G3767" i="25"/>
  <c r="G1108" i="25"/>
  <c r="G751" i="25"/>
  <c r="G2461" i="25"/>
  <c r="G3908" i="25"/>
  <c r="G2211" i="25"/>
  <c r="G2473" i="25"/>
  <c r="G3833" i="25"/>
  <c r="G2429" i="25"/>
  <c r="G1075" i="25"/>
  <c r="G3315" i="25"/>
  <c r="G2449" i="25"/>
  <c r="G1082" i="25"/>
  <c r="G945" i="25"/>
  <c r="G2463" i="25"/>
  <c r="H1722" i="25"/>
  <c r="G947" i="25"/>
  <c r="G3300" i="25"/>
  <c r="G2431" i="25"/>
  <c r="G1134" i="25"/>
  <c r="G436" i="25"/>
  <c r="G2688" i="25"/>
  <c r="G752" i="25"/>
  <c r="G791" i="25"/>
  <c r="G2188" i="25"/>
  <c r="G2201" i="25"/>
  <c r="G1110" i="25"/>
  <c r="G1032" i="25"/>
  <c r="G3777" i="25"/>
  <c r="G2349" i="25"/>
  <c r="H3150" i="25"/>
  <c r="G3526" i="25"/>
  <c r="G3783" i="25"/>
  <c r="G2353" i="25"/>
  <c r="G3521" i="25"/>
  <c r="G446" i="25"/>
  <c r="G3515" i="25"/>
  <c r="G2673" i="25"/>
  <c r="H3074" i="25"/>
  <c r="H3052" i="25"/>
  <c r="G1141" i="25"/>
  <c r="G940" i="25"/>
  <c r="H1775" i="25"/>
  <c r="G768" i="25"/>
  <c r="G2462" i="25"/>
  <c r="G1055" i="25"/>
  <c r="G2430" i="25"/>
  <c r="G424" i="25"/>
  <c r="G2224" i="25"/>
  <c r="G1069" i="25"/>
  <c r="G407" i="25"/>
  <c r="G1640" i="25"/>
  <c r="G132" i="5"/>
  <c r="G652" i="25"/>
  <c r="G2301" i="25"/>
  <c r="H2942" i="25"/>
  <c r="G2878" i="25"/>
  <c r="G3206" i="25"/>
  <c r="G2262" i="25"/>
  <c r="G1631" i="25"/>
  <c r="G992" i="25"/>
  <c r="H65" i="5"/>
  <c r="G2528" i="25"/>
  <c r="G1829" i="25"/>
  <c r="H149" i="25"/>
  <c r="G3054" i="25"/>
  <c r="G1291" i="25"/>
  <c r="G3109" i="25"/>
  <c r="H3807" i="25"/>
  <c r="G673" i="25"/>
  <c r="H3152" i="25"/>
  <c r="H3138" i="25"/>
  <c r="H1771" i="25"/>
  <c r="G236" i="25"/>
  <c r="G4025" i="25"/>
  <c r="G922" i="25"/>
  <c r="G3979" i="25"/>
  <c r="G537" i="25"/>
  <c r="G36" i="25"/>
  <c r="G13" i="25"/>
  <c r="G3393" i="25"/>
  <c r="G3370" i="25"/>
  <c r="G213" i="25"/>
  <c r="G4021" i="25"/>
  <c r="G2523" i="25"/>
  <c r="G3960" i="25"/>
  <c r="G3923" i="25"/>
  <c r="G11" i="25"/>
  <c r="G3347" i="25"/>
  <c r="G216" i="25"/>
  <c r="G4028" i="25"/>
  <c r="G4019" i="25"/>
  <c r="G1988" i="25"/>
  <c r="G2493" i="25"/>
  <c r="G560" i="25"/>
  <c r="G458" i="25"/>
  <c r="G1582" i="25"/>
  <c r="G532" i="25"/>
  <c r="G577" i="25"/>
  <c r="G2496" i="25"/>
  <c r="G2033" i="25"/>
  <c r="G3948" i="25"/>
  <c r="G3961" i="25"/>
  <c r="G3921" i="25"/>
  <c r="G4004" i="25"/>
  <c r="G221" i="25"/>
  <c r="G230" i="25"/>
  <c r="G3409" i="25"/>
  <c r="G48" i="25"/>
  <c r="G3997" i="25"/>
  <c r="G223" i="25"/>
  <c r="G147" i="25"/>
  <c r="G231" i="25"/>
  <c r="G312" i="25"/>
  <c r="G490" i="25"/>
  <c r="G1992" i="25"/>
  <c r="G1585" i="25"/>
  <c r="G3399" i="25"/>
  <c r="G24" i="5"/>
  <c r="G77" i="5"/>
  <c r="G3195" i="25"/>
  <c r="H112" i="5"/>
  <c r="E28" i="5"/>
  <c r="H2303" i="25"/>
  <c r="G1479" i="25"/>
  <c r="G683" i="25"/>
  <c r="G161" i="25"/>
  <c r="G2861" i="25"/>
  <c r="G1618" i="25"/>
  <c r="G1498" i="25"/>
  <c r="G1455" i="25"/>
  <c r="G648" i="25"/>
  <c r="G1504" i="25"/>
  <c r="G1539" i="25"/>
  <c r="H2979" i="25"/>
  <c r="E20" i="5"/>
  <c r="H837" i="25"/>
  <c r="G3225" i="25"/>
  <c r="G1493" i="25"/>
  <c r="G661" i="25"/>
  <c r="G2836" i="25"/>
  <c r="G2963" i="25"/>
  <c r="G3216" i="25"/>
  <c r="G1483" i="25"/>
  <c r="G86" i="25"/>
  <c r="G649" i="25"/>
  <c r="G79" i="5"/>
  <c r="H182" i="25"/>
  <c r="G1622" i="25"/>
  <c r="G1465" i="25"/>
  <c r="G2923" i="25"/>
  <c r="G637" i="25"/>
  <c r="G1501" i="25"/>
  <c r="G1655" i="25"/>
  <c r="G1511" i="25"/>
  <c r="G655" i="25"/>
  <c r="G3601" i="25"/>
  <c r="G989" i="25"/>
  <c r="H153" i="25"/>
  <c r="G2086" i="25"/>
  <c r="G3127" i="25"/>
  <c r="G3754" i="25"/>
  <c r="G3675" i="25"/>
  <c r="G1299" i="25"/>
  <c r="G3105" i="25"/>
  <c r="G3623" i="25"/>
  <c r="G2525" i="25"/>
  <c r="H129" i="25"/>
  <c r="G3135" i="25"/>
  <c r="G2719" i="25"/>
  <c r="G3666" i="25"/>
  <c r="G1198" i="25"/>
  <c r="H519" i="25"/>
  <c r="L15" i="46"/>
  <c r="H2940" i="25"/>
  <c r="H113" i="5"/>
  <c r="H198" i="25"/>
  <c r="H224" i="25"/>
  <c r="H186" i="25"/>
  <c r="H227" i="25"/>
  <c r="H135" i="5"/>
  <c r="G2425" i="25"/>
  <c r="G2426" i="25"/>
  <c r="G2376" i="25"/>
  <c r="G2421" i="25"/>
  <c r="G2428" i="25"/>
  <c r="G2377" i="25"/>
  <c r="G2415" i="25"/>
  <c r="G2418" i="25"/>
  <c r="G2390" i="25"/>
  <c r="G2382" i="25"/>
  <c r="G2383" i="25"/>
  <c r="G1807" i="25"/>
  <c r="G1874" i="25"/>
  <c r="G1890" i="25"/>
  <c r="G1930" i="25"/>
  <c r="G1815" i="25"/>
  <c r="G1925" i="25"/>
  <c r="G1914" i="25"/>
  <c r="G1818" i="25"/>
  <c r="G1959" i="25"/>
  <c r="G1860" i="25"/>
  <c r="G1947" i="25"/>
  <c r="G1813" i="25"/>
  <c r="G1924" i="25"/>
  <c r="G1933" i="25"/>
  <c r="G1878" i="25"/>
  <c r="G1966" i="25"/>
  <c r="G1859" i="25"/>
  <c r="G1871" i="25"/>
  <c r="G1931" i="25"/>
  <c r="G1932" i="25"/>
  <c r="G1847" i="25"/>
  <c r="G1907" i="25"/>
  <c r="G1915" i="25"/>
  <c r="G1869" i="25"/>
  <c r="G1838" i="25"/>
  <c r="G1865" i="25"/>
  <c r="G1867" i="25"/>
  <c r="G1800" i="25"/>
  <c r="G1804" i="25"/>
  <c r="G1938" i="25"/>
  <c r="G1884" i="25"/>
  <c r="G1853" i="25"/>
  <c r="G1927" i="25"/>
  <c r="G1900" i="25"/>
  <c r="G1892" i="25"/>
  <c r="G1896" i="25"/>
  <c r="G1955" i="25"/>
  <c r="G3612" i="25"/>
  <c r="G3558" i="25"/>
  <c r="G3614" i="25"/>
  <c r="G3535" i="25"/>
  <c r="G3592" i="25"/>
  <c r="G3591" i="25"/>
  <c r="G3599" i="25"/>
  <c r="G3580" i="25"/>
  <c r="G3607" i="25"/>
  <c r="G3561" i="25"/>
  <c r="G3600" i="25"/>
  <c r="G3551" i="25"/>
  <c r="G3585" i="25"/>
  <c r="G3545" i="25"/>
  <c r="G3584" i="25"/>
  <c r="G3583" i="25"/>
  <c r="G3610" i="25"/>
  <c r="G3578" i="25"/>
  <c r="G3609" i="25"/>
  <c r="G3596" i="25"/>
  <c r="G3569" i="25"/>
  <c r="G3540" i="25"/>
  <c r="G3537" i="25"/>
  <c r="G3557" i="25"/>
  <c r="G3555" i="25"/>
  <c r="G2105" i="25"/>
  <c r="G2183" i="25"/>
  <c r="G2087" i="25"/>
  <c r="G2153" i="25"/>
  <c r="G2114" i="25"/>
  <c r="G2141" i="25"/>
  <c r="G2118" i="25"/>
  <c r="G2172" i="25"/>
  <c r="G2156" i="25"/>
  <c r="G2186" i="25"/>
  <c r="G2125" i="25"/>
  <c r="G2130" i="25"/>
  <c r="G2174" i="25"/>
  <c r="G2115" i="25"/>
  <c r="G2113" i="25"/>
  <c r="G2107" i="25"/>
  <c r="G2104" i="25"/>
  <c r="G2159" i="25"/>
  <c r="G2127" i="25"/>
  <c r="G2103" i="25"/>
  <c r="G2117" i="25"/>
  <c r="G2133" i="25"/>
  <c r="G2176" i="25"/>
  <c r="G2079" i="25"/>
  <c r="G2142" i="25"/>
  <c r="G2155" i="25"/>
  <c r="G2162" i="25"/>
  <c r="G2177" i="25"/>
  <c r="E41" i="5"/>
  <c r="G41" i="5"/>
  <c r="G1022" i="25"/>
  <c r="H2719" i="25"/>
  <c r="G29" i="5"/>
  <c r="G986" i="25"/>
  <c r="G987" i="25"/>
  <c r="G973" i="25"/>
  <c r="G980" i="25"/>
  <c r="G968" i="25"/>
  <c r="G967" i="25"/>
  <c r="G972" i="25"/>
  <c r="G983" i="25"/>
  <c r="G981" i="25"/>
  <c r="G969" i="25"/>
  <c r="W33" i="71"/>
  <c r="H29" i="5"/>
  <c r="H123" i="25"/>
  <c r="H138" i="25"/>
  <c r="G3289" i="25"/>
  <c r="G3056" i="25"/>
  <c r="G3106" i="25"/>
  <c r="G3139" i="25"/>
  <c r="G3130" i="25"/>
  <c r="G3131" i="25"/>
  <c r="H193" i="25"/>
  <c r="G3532" i="25"/>
  <c r="G3544" i="25"/>
  <c r="E69" i="5"/>
  <c r="H3553" i="25"/>
  <c r="G3745" i="25"/>
  <c r="G1854" i="25"/>
  <c r="G1721" i="25"/>
  <c r="G2547" i="25"/>
  <c r="G2129" i="25"/>
  <c r="G3742" i="25"/>
  <c r="G1810" i="25"/>
  <c r="G3747" i="25"/>
  <c r="G3736" i="25"/>
  <c r="H3775" i="25"/>
  <c r="G1254" i="25"/>
  <c r="G2081" i="25"/>
  <c r="G1298" i="25"/>
  <c r="G2533" i="25"/>
  <c r="U5" i="71"/>
  <c r="V5" i="71"/>
  <c r="G2146" i="25"/>
  <c r="G2075" i="25"/>
  <c r="G3274" i="25"/>
  <c r="H3915" i="25"/>
  <c r="H3894" i="25"/>
  <c r="H3862" i="25"/>
  <c r="H3844" i="25"/>
  <c r="H3771" i="25"/>
  <c r="H3818" i="25"/>
  <c r="H3874" i="25"/>
  <c r="H3870" i="25"/>
  <c r="H118" i="5"/>
  <c r="H3772" i="25"/>
  <c r="H3774" i="25"/>
  <c r="H3895" i="25"/>
  <c r="H3912" i="25"/>
  <c r="H3858" i="25"/>
  <c r="H3767" i="25"/>
  <c r="H3790" i="25"/>
  <c r="H3794" i="25"/>
  <c r="H3792" i="25"/>
  <c r="H3845" i="25"/>
  <c r="H3888" i="25"/>
  <c r="H145" i="25"/>
  <c r="H146" i="25"/>
  <c r="H151" i="25"/>
  <c r="H152" i="25"/>
  <c r="H144" i="25"/>
  <c r="H83" i="5"/>
  <c r="H2587" i="25"/>
  <c r="H17" i="5"/>
  <c r="G1160" i="25"/>
  <c r="G1265" i="25"/>
  <c r="G1261" i="25"/>
  <c r="G1191" i="25"/>
  <c r="G1162" i="25"/>
  <c r="G1195" i="25"/>
  <c r="G1222" i="25"/>
  <c r="G1256" i="25"/>
  <c r="G1300" i="25"/>
  <c r="G1204" i="25"/>
  <c r="G1178" i="25"/>
  <c r="G1213" i="25"/>
  <c r="G1211" i="25"/>
  <c r="G1319" i="25"/>
  <c r="G1228" i="25"/>
  <c r="G1279" i="25"/>
  <c r="G1262" i="25"/>
  <c r="G1199" i="25"/>
  <c r="G1186" i="25"/>
  <c r="G1302" i="25"/>
  <c r="G1183" i="25"/>
  <c r="G1192" i="25"/>
  <c r="G1179" i="25"/>
  <c r="G1241" i="25"/>
  <c r="G115" i="25"/>
  <c r="G116" i="25"/>
  <c r="H49" i="5"/>
  <c r="H730" i="25"/>
  <c r="H2941" i="25"/>
  <c r="G3288" i="25"/>
  <c r="G3068" i="25"/>
  <c r="G3132" i="25"/>
  <c r="H184" i="25"/>
  <c r="G3529" i="25"/>
  <c r="G3568" i="25"/>
  <c r="G3752" i="25"/>
  <c r="G1883" i="25"/>
  <c r="G3700" i="25"/>
  <c r="G3748" i="25"/>
  <c r="G3634" i="25"/>
  <c r="H3768" i="25"/>
  <c r="G3739" i="25"/>
  <c r="G1170" i="25"/>
  <c r="G3707" i="25"/>
  <c r="P29" i="71"/>
  <c r="H139" i="25"/>
  <c r="H135" i="25"/>
  <c r="H137" i="25"/>
  <c r="H125" i="25"/>
  <c r="H84" i="5"/>
  <c r="H142" i="25"/>
  <c r="H143" i="25"/>
  <c r="G2563" i="25"/>
  <c r="G2536" i="25"/>
  <c r="G2538" i="25"/>
  <c r="G2548" i="25"/>
  <c r="G2524" i="25"/>
  <c r="G2562" i="25"/>
  <c r="G2553" i="25"/>
  <c r="G2552" i="25"/>
  <c r="G2554" i="25"/>
  <c r="G2527" i="25"/>
  <c r="G2546" i="25"/>
  <c r="G2534" i="25"/>
  <c r="G2542" i="25"/>
  <c r="G2530" i="25"/>
  <c r="G2558" i="25"/>
  <c r="G2537" i="25"/>
  <c r="G2526" i="25"/>
  <c r="G2549" i="25"/>
  <c r="H148" i="25"/>
  <c r="H140" i="25"/>
  <c r="G3126" i="25"/>
  <c r="G3047" i="25"/>
  <c r="G3051" i="25"/>
  <c r="G3574" i="25"/>
  <c r="G3564" i="25"/>
  <c r="G2539" i="25"/>
  <c r="G3713" i="25"/>
  <c r="G2096" i="25"/>
  <c r="G2531" i="25"/>
  <c r="G2119" i="25"/>
  <c r="G1822" i="25"/>
  <c r="G1832" i="25"/>
  <c r="H3868" i="25"/>
  <c r="G3667" i="25"/>
  <c r="G2074" i="25"/>
  <c r="G978" i="25"/>
  <c r="G1168" i="25"/>
  <c r="X20" i="62"/>
  <c r="U20" i="62"/>
  <c r="V20" i="62"/>
  <c r="O7" i="65"/>
  <c r="O13" i="65"/>
  <c r="Q7" i="65"/>
  <c r="G113" i="5"/>
  <c r="H147" i="25"/>
  <c r="H150" i="25"/>
  <c r="H131" i="25"/>
  <c r="H132" i="25"/>
  <c r="G3092" i="25"/>
  <c r="G3064" i="25"/>
  <c r="G3137" i="25"/>
  <c r="G3110" i="25"/>
  <c r="H190" i="25"/>
  <c r="G3546" i="25"/>
  <c r="G3608" i="25"/>
  <c r="G3538" i="25"/>
  <c r="G3613" i="25"/>
  <c r="G2102" i="25"/>
  <c r="G3661" i="25"/>
  <c r="G3664" i="25"/>
  <c r="G1935" i="25"/>
  <c r="G2098" i="25"/>
  <c r="G2168" i="25"/>
  <c r="G2179" i="25"/>
  <c r="G3716" i="25"/>
  <c r="G3710" i="25"/>
  <c r="G49" i="5"/>
  <c r="H3815" i="25"/>
  <c r="H3909" i="25"/>
  <c r="G2378" i="25"/>
  <c r="G1916" i="25"/>
  <c r="G2409" i="25"/>
  <c r="G2157" i="25"/>
  <c r="G2170" i="25"/>
  <c r="G1259" i="25"/>
  <c r="G2090" i="25"/>
  <c r="U16" i="62"/>
  <c r="V16" i="62"/>
  <c r="X16" i="62"/>
  <c r="G3036" i="25"/>
  <c r="G3034" i="25"/>
  <c r="G3038" i="25"/>
  <c r="G3120" i="25"/>
  <c r="G3125" i="25"/>
  <c r="G3149" i="25"/>
  <c r="G3160" i="25"/>
  <c r="G3154" i="25"/>
  <c r="G3141" i="25"/>
  <c r="G3058" i="25"/>
  <c r="G3077" i="25"/>
  <c r="G3116" i="25"/>
  <c r="G3086" i="25"/>
  <c r="G3104" i="25"/>
  <c r="G3161" i="25"/>
  <c r="G3155" i="25"/>
  <c r="G3044" i="25"/>
  <c r="G3140" i="25"/>
  <c r="G3045" i="25"/>
  <c r="G3158" i="25"/>
  <c r="G3079" i="25"/>
  <c r="G3165" i="25"/>
  <c r="G3162" i="25"/>
  <c r="G3146" i="25"/>
  <c r="G3166" i="25"/>
  <c r="G3121" i="25"/>
  <c r="G3123" i="25"/>
  <c r="G3145" i="25"/>
  <c r="G3073" i="25"/>
  <c r="G3080" i="25"/>
  <c r="G3108" i="25"/>
  <c r="G3122" i="25"/>
  <c r="G3103" i="25"/>
  <c r="G3683" i="25"/>
  <c r="G3741" i="25"/>
  <c r="G3750" i="25"/>
  <c r="G3726" i="25"/>
  <c r="G3654" i="25"/>
  <c r="G3764" i="25"/>
  <c r="G3635" i="25"/>
  <c r="G3728" i="25"/>
  <c r="G3731" i="25"/>
  <c r="G3753" i="25"/>
  <c r="G3699" i="25"/>
  <c r="G3688" i="25"/>
  <c r="G3705" i="25"/>
  <c r="G3639" i="25"/>
  <c r="G3715" i="25"/>
  <c r="G3652" i="25"/>
  <c r="G3697" i="25"/>
  <c r="G3718" i="25"/>
  <c r="G3637" i="25"/>
  <c r="G3760" i="25"/>
  <c r="G3687" i="25"/>
  <c r="G3633" i="25"/>
  <c r="G3679" i="25"/>
  <c r="G3757" i="25"/>
  <c r="G3657" i="25"/>
  <c r="G3649" i="25"/>
  <c r="G3648" i="25"/>
  <c r="G3759" i="25"/>
  <c r="G3712" i="25"/>
  <c r="G3690" i="25"/>
  <c r="G3686" i="25"/>
  <c r="G3644" i="25"/>
  <c r="G3641" i="25"/>
  <c r="G3761" i="25"/>
  <c r="G3681" i="25"/>
  <c r="G3622" i="25"/>
  <c r="G3730" i="25"/>
  <c r="G3630" i="25"/>
  <c r="G3740" i="25"/>
  <c r="G3660" i="25"/>
  <c r="G3676" i="25"/>
  <c r="G3695" i="25"/>
  <c r="G3643" i="25"/>
  <c r="G3626" i="25"/>
  <c r="G3645" i="25"/>
  <c r="G3638" i="25"/>
  <c r="G3729" i="25"/>
  <c r="G3663" i="25"/>
  <c r="G3735" i="25"/>
  <c r="G3711" i="25"/>
  <c r="G3678" i="25"/>
  <c r="G3743" i="25"/>
  <c r="G3725" i="25"/>
  <c r="G3733" i="25"/>
  <c r="G3642" i="25"/>
  <c r="G1746" i="25"/>
  <c r="G1739" i="25"/>
  <c r="G1767" i="25"/>
  <c r="G1728" i="25"/>
  <c r="G1762" i="25"/>
  <c r="G1777" i="25"/>
  <c r="G1698" i="25"/>
  <c r="G1758" i="25"/>
  <c r="G1776" i="25"/>
  <c r="G1683" i="25"/>
  <c r="G1153" i="25"/>
  <c r="G1150" i="25"/>
  <c r="G1152" i="25"/>
  <c r="G1148" i="25"/>
  <c r="G2574" i="25"/>
  <c r="G2572" i="25"/>
  <c r="G2575" i="25"/>
  <c r="G2573" i="25"/>
  <c r="G2571" i="25"/>
  <c r="G3275" i="25"/>
  <c r="G3278" i="25"/>
  <c r="G3290" i="25"/>
  <c r="G3294" i="25"/>
  <c r="G3285" i="25"/>
  <c r="G831" i="25"/>
  <c r="G823" i="25"/>
  <c r="G826" i="25"/>
  <c r="G830" i="25"/>
  <c r="G832" i="25"/>
  <c r="P20" i="62"/>
  <c r="Q20" i="62"/>
  <c r="Q31" i="62"/>
  <c r="Q12" i="62"/>
  <c r="J11" i="75"/>
  <c r="N11" i="75"/>
  <c r="O17" i="71"/>
  <c r="O7" i="71"/>
  <c r="I11" i="75"/>
  <c r="L11" i="75"/>
  <c r="F11" i="75"/>
  <c r="M11" i="75"/>
  <c r="X7" i="62"/>
  <c r="H3123" i="25"/>
  <c r="H3084" i="25"/>
  <c r="H3111" i="25"/>
  <c r="H3116" i="25"/>
  <c r="H3127" i="25"/>
  <c r="H3048" i="25"/>
  <c r="H3148" i="25"/>
  <c r="H3145" i="25"/>
  <c r="H3134" i="25"/>
  <c r="H3067" i="25"/>
  <c r="H3165" i="25"/>
  <c r="H1764" i="25"/>
  <c r="H1757" i="25"/>
  <c r="H1779" i="25"/>
  <c r="H1781" i="25"/>
  <c r="H1709" i="25"/>
  <c r="H1780" i="25"/>
  <c r="H1687" i="25"/>
  <c r="H3117" i="25"/>
  <c r="H2025" i="25"/>
  <c r="X33" i="62"/>
  <c r="U33" i="62"/>
  <c r="V33" i="62"/>
  <c r="U31" i="62"/>
  <c r="V31" i="62"/>
  <c r="H2042" i="25"/>
  <c r="H2050" i="25"/>
  <c r="H2055" i="25"/>
  <c r="H2058" i="25"/>
  <c r="H2069" i="25"/>
  <c r="H2048" i="25"/>
  <c r="H2046" i="25"/>
  <c r="H2064" i="25"/>
  <c r="H2060" i="25"/>
  <c r="H2056" i="25"/>
  <c r="H2059" i="25"/>
  <c r="H127" i="5"/>
  <c r="H2045" i="25"/>
  <c r="S35" i="71"/>
  <c r="H3060" i="25"/>
  <c r="H3124" i="25"/>
  <c r="H2007" i="25"/>
  <c r="H3109" i="25"/>
  <c r="H3056" i="25"/>
  <c r="H3151" i="25"/>
  <c r="H3125" i="25"/>
  <c r="H3070" i="25"/>
  <c r="H2005" i="25"/>
  <c r="H3108" i="25"/>
  <c r="H3162" i="25"/>
  <c r="H3149" i="25"/>
  <c r="H3112" i="25"/>
  <c r="H1752" i="25"/>
  <c r="H1789" i="25"/>
  <c r="H1700" i="25"/>
  <c r="H1725" i="25"/>
  <c r="H1797" i="25"/>
  <c r="H1721" i="25"/>
  <c r="H2000" i="25"/>
  <c r="H3093" i="25"/>
  <c r="L15" i="69"/>
  <c r="H3064" i="25"/>
  <c r="H3079" i="25"/>
  <c r="H3086" i="25"/>
  <c r="H3043" i="25"/>
  <c r="H3143" i="25"/>
  <c r="H3059" i="25"/>
  <c r="H3072" i="25"/>
  <c r="H3083" i="25"/>
  <c r="H3047" i="25"/>
  <c r="H3097" i="25"/>
  <c r="H3128" i="25"/>
  <c r="H3069" i="25"/>
  <c r="U7" i="71"/>
  <c r="H2052" i="25"/>
  <c r="H1704" i="25"/>
  <c r="H1693" i="25"/>
  <c r="H1711" i="25"/>
  <c r="T18" i="62"/>
  <c r="S35" i="62"/>
  <c r="N13" i="65"/>
  <c r="Q11" i="65"/>
  <c r="H3103" i="25"/>
  <c r="H3161" i="25"/>
  <c r="H3167" i="25"/>
  <c r="H3065" i="25"/>
  <c r="H3126" i="25"/>
  <c r="H3140" i="25"/>
  <c r="H3099" i="25"/>
  <c r="H3066" i="25"/>
  <c r="H3131" i="25"/>
  <c r="H3166" i="25"/>
  <c r="H3119" i="25"/>
  <c r="H3164" i="25"/>
  <c r="H3063" i="25"/>
  <c r="H3160" i="25"/>
  <c r="H3045" i="25"/>
  <c r="H3076" i="25"/>
  <c r="H3105" i="25"/>
  <c r="H3137" i="25"/>
  <c r="H3147" i="25"/>
  <c r="H3120" i="25"/>
  <c r="H3081" i="25"/>
  <c r="H3087" i="25"/>
  <c r="H3098" i="25"/>
  <c r="H3085" i="25"/>
  <c r="H3071" i="25"/>
  <c r="H3100" i="25"/>
  <c r="H3104" i="25"/>
  <c r="H3141" i="25"/>
  <c r="H3057" i="25"/>
  <c r="H3091" i="25"/>
  <c r="H3110" i="25"/>
  <c r="H3139" i="25"/>
  <c r="H3155" i="25"/>
  <c r="H3053" i="25"/>
  <c r="H3121" i="25"/>
  <c r="H3115" i="25"/>
  <c r="H3050" i="25"/>
  <c r="H3092" i="25"/>
  <c r="H3159" i="25"/>
  <c r="H3136" i="25"/>
  <c r="H3144" i="25"/>
  <c r="H3106" i="25"/>
  <c r="H3102" i="25"/>
  <c r="H3107" i="25"/>
  <c r="H3095" i="25"/>
  <c r="H3132" i="25"/>
  <c r="H3113" i="25"/>
  <c r="H3114" i="25"/>
  <c r="H3130" i="25"/>
  <c r="H3118" i="25"/>
  <c r="H3163" i="25"/>
  <c r="H3080" i="25"/>
  <c r="H3062" i="25"/>
  <c r="H3046" i="25"/>
  <c r="H3090" i="25"/>
  <c r="H3122" i="25"/>
  <c r="H3078" i="25"/>
  <c r="H3068" i="25"/>
  <c r="H3049" i="25"/>
  <c r="H3154" i="25"/>
  <c r="H3088" i="25"/>
  <c r="H1991" i="25"/>
  <c r="H1974" i="25"/>
  <c r="H2011" i="25"/>
  <c r="H1977" i="25"/>
  <c r="H2008" i="25"/>
  <c r="H2036" i="25"/>
  <c r="H2034" i="25"/>
  <c r="H1995" i="25"/>
  <c r="H1973" i="25"/>
  <c r="H2035" i="25"/>
  <c r="H2032" i="25"/>
  <c r="H1984" i="25"/>
  <c r="H1982" i="25"/>
  <c r="H2003" i="25"/>
  <c r="H1997" i="25"/>
  <c r="H2029" i="25"/>
  <c r="G115" i="5"/>
  <c r="H1986" i="25"/>
  <c r="H2026" i="25"/>
  <c r="H1968" i="25"/>
  <c r="H1992" i="25"/>
  <c r="H2009" i="25"/>
  <c r="H2013" i="25"/>
  <c r="H2015" i="25"/>
  <c r="H2030" i="25"/>
  <c r="H2033" i="25"/>
  <c r="H1972" i="25"/>
  <c r="H1967" i="25"/>
  <c r="H1989" i="25"/>
  <c r="H2018" i="25"/>
  <c r="H1988" i="25"/>
  <c r="H2002" i="25"/>
  <c r="H2019" i="25"/>
  <c r="H1999" i="25"/>
  <c r="H1979" i="25"/>
  <c r="H1969" i="25"/>
  <c r="H2024" i="25"/>
  <c r="H1976" i="25"/>
  <c r="N15" i="46"/>
  <c r="H1778" i="25"/>
  <c r="H1748" i="25"/>
  <c r="H1745" i="25"/>
  <c r="H1763" i="25"/>
  <c r="H1703" i="25"/>
  <c r="H1726" i="25"/>
  <c r="H1796" i="25"/>
  <c r="H1701" i="25"/>
  <c r="H1784" i="25"/>
  <c r="H1692" i="25"/>
  <c r="H1753" i="25"/>
  <c r="H93" i="5"/>
  <c r="H1736" i="25"/>
  <c r="H1695" i="25"/>
  <c r="H1741" i="25"/>
  <c r="H1723" i="25"/>
  <c r="H1708" i="25"/>
  <c r="H1740" i="25"/>
  <c r="H1712" i="25"/>
  <c r="H1751" i="25"/>
  <c r="H1683" i="25"/>
  <c r="H1694" i="25"/>
  <c r="H1690" i="25"/>
  <c r="H1767" i="25"/>
  <c r="H1777" i="25"/>
  <c r="H1688" i="25"/>
  <c r="H1718" i="25"/>
  <c r="H1792" i="25"/>
  <c r="H1750" i="25"/>
  <c r="H1760" i="25"/>
  <c r="H1705" i="25"/>
  <c r="H1702" i="25"/>
  <c r="G93" i="5"/>
  <c r="H1755" i="25"/>
  <c r="H1794" i="25"/>
  <c r="H1758" i="25"/>
  <c r="H1737" i="25"/>
  <c r="H1686" i="25"/>
  <c r="H1719" i="25"/>
  <c r="H1749" i="25"/>
  <c r="H1699" i="25"/>
  <c r="H1733" i="25"/>
  <c r="H1765" i="25"/>
  <c r="H1710" i="25"/>
  <c r="H1786" i="25"/>
  <c r="H1787" i="25"/>
  <c r="H1747" i="25"/>
  <c r="H1739" i="25"/>
  <c r="H1793" i="25"/>
  <c r="H1769" i="25"/>
  <c r="H1744" i="25"/>
  <c r="H1697" i="25"/>
  <c r="H1681" i="25"/>
  <c r="H1756" i="25"/>
  <c r="H1799" i="25"/>
  <c r="H1766" i="25"/>
  <c r="H1720" i="25"/>
  <c r="H1798" i="25"/>
  <c r="H1717" i="25"/>
  <c r="H1713" i="25"/>
  <c r="H1735" i="25"/>
  <c r="H1773" i="25"/>
  <c r="H1772" i="25"/>
  <c r="H1689" i="25"/>
  <c r="H1707" i="25"/>
  <c r="H1774" i="25"/>
  <c r="H1696" i="25"/>
  <c r="H1759" i="25"/>
  <c r="H1731" i="25"/>
  <c r="H1790" i="25"/>
  <c r="H1788" i="25"/>
  <c r="H1698" i="25"/>
  <c r="H1732" i="25"/>
  <c r="H1728" i="25"/>
  <c r="H1762" i="25"/>
  <c r="H1782" i="25"/>
  <c r="H1738" i="25"/>
  <c r="H1685" i="25"/>
  <c r="H1795" i="25"/>
  <c r="H1742" i="25"/>
  <c r="H1729" i="25"/>
  <c r="H1684" i="25"/>
  <c r="H1770" i="25"/>
  <c r="H1715" i="25"/>
  <c r="H1785" i="25"/>
  <c r="H1691" i="25"/>
  <c r="H1768" i="25"/>
  <c r="H1716" i="25"/>
  <c r="H1714" i="25"/>
  <c r="H1746" i="25"/>
  <c r="H1776" i="25"/>
  <c r="H1734" i="25"/>
  <c r="H1679" i="25"/>
  <c r="H1730" i="25"/>
  <c r="H1682" i="25"/>
  <c r="G2356" i="25"/>
  <c r="G1044" i="25"/>
  <c r="G3497" i="25"/>
  <c r="G1027" i="25"/>
  <c r="G739" i="25"/>
  <c r="G2451" i="25"/>
  <c r="E38" i="5"/>
  <c r="G38" i="5"/>
  <c r="G1058" i="25"/>
  <c r="G397" i="25"/>
  <c r="G1081" i="25"/>
  <c r="G348" i="25"/>
  <c r="G742" i="25"/>
  <c r="G3231" i="25"/>
  <c r="G853" i="25"/>
  <c r="G845" i="25"/>
  <c r="G840" i="25"/>
  <c r="G943" i="25"/>
  <c r="G3319" i="25"/>
  <c r="G3310" i="25"/>
  <c r="G3327" i="25"/>
  <c r="G3324" i="25"/>
  <c r="G3317" i="25"/>
  <c r="G2242" i="25"/>
  <c r="E58" i="5"/>
  <c r="H58" i="5"/>
  <c r="G2478" i="25"/>
  <c r="E62" i="5"/>
  <c r="H2482" i="25"/>
  <c r="G2470" i="25"/>
  <c r="G1140" i="25"/>
  <c r="G1137" i="25"/>
  <c r="G1142" i="25"/>
  <c r="G352" i="25"/>
  <c r="G383" i="25"/>
  <c r="G426" i="25"/>
  <c r="G449" i="25"/>
  <c r="G390" i="25"/>
  <c r="G364" i="25"/>
  <c r="G2690" i="25"/>
  <c r="G775" i="25"/>
  <c r="G743" i="25"/>
  <c r="G801" i="25"/>
  <c r="G746" i="25"/>
  <c r="G745" i="25"/>
  <c r="G763" i="25"/>
  <c r="G800" i="25"/>
  <c r="G787" i="25"/>
  <c r="G747" i="25"/>
  <c r="G2195" i="25"/>
  <c r="G2213" i="25"/>
  <c r="G2200" i="25"/>
  <c r="G2228" i="25"/>
  <c r="G2223" i="25"/>
  <c r="G2192" i="25"/>
  <c r="G2216" i="25"/>
  <c r="G1028" i="25"/>
  <c r="G1114" i="25"/>
  <c r="G1030" i="25"/>
  <c r="G1123" i="25"/>
  <c r="G1070" i="25"/>
  <c r="G1116" i="25"/>
  <c r="G1101" i="25"/>
  <c r="G1098" i="25"/>
  <c r="G1067" i="25"/>
  <c r="G1052" i="25"/>
  <c r="G3790" i="25"/>
  <c r="G3899" i="25"/>
  <c r="G3235" i="25"/>
  <c r="G346" i="25"/>
  <c r="G2355" i="25"/>
  <c r="G3447" i="25"/>
  <c r="G3425" i="25"/>
  <c r="G1100" i="25"/>
  <c r="G3490" i="25"/>
  <c r="G792" i="25"/>
  <c r="G442" i="25"/>
  <c r="G3484" i="25"/>
  <c r="G3867" i="25"/>
  <c r="G2638" i="25"/>
  <c r="G3429" i="25"/>
  <c r="G405" i="25"/>
  <c r="G2345" i="25"/>
  <c r="G2711" i="25"/>
  <c r="G2199" i="25"/>
  <c r="G3854" i="25"/>
  <c r="G3466" i="25"/>
  <c r="E50" i="5"/>
  <c r="H50" i="5"/>
  <c r="G408" i="25"/>
  <c r="G377" i="25"/>
  <c r="G790" i="25"/>
  <c r="G3829" i="25"/>
  <c r="G3832" i="25"/>
  <c r="G3462" i="25"/>
  <c r="G2635" i="25"/>
  <c r="G2655" i="25"/>
  <c r="G3808" i="25"/>
  <c r="G1120" i="25"/>
  <c r="G341" i="25"/>
  <c r="G1115" i="25"/>
  <c r="G757" i="25"/>
  <c r="G786" i="25"/>
  <c r="G1092" i="25"/>
  <c r="G373" i="25"/>
  <c r="G1057" i="25"/>
  <c r="G450" i="25"/>
  <c r="G1060" i="25"/>
  <c r="G3428" i="25"/>
  <c r="G857" i="25"/>
  <c r="G852" i="25"/>
  <c r="G954" i="25"/>
  <c r="G942" i="25"/>
  <c r="G3325" i="25"/>
  <c r="G3305" i="25"/>
  <c r="G3302" i="25"/>
  <c r="G3304" i="25"/>
  <c r="G3329" i="25"/>
  <c r="G2244" i="25"/>
  <c r="G2433" i="25"/>
  <c r="G2464" i="25"/>
  <c r="G2472" i="25"/>
  <c r="G2476" i="25"/>
  <c r="G1131" i="25"/>
  <c r="G1129" i="25"/>
  <c r="G1130" i="25"/>
  <c r="G430" i="25"/>
  <c r="G437" i="25"/>
  <c r="G358" i="25"/>
  <c r="G409" i="25"/>
  <c r="G445" i="25"/>
  <c r="G2668" i="25"/>
  <c r="G2680" i="25"/>
  <c r="G734" i="25"/>
  <c r="G812" i="25"/>
  <c r="G736" i="25"/>
  <c r="G782" i="25"/>
  <c r="G805" i="25"/>
  <c r="G799" i="25"/>
  <c r="G806" i="25"/>
  <c r="G774" i="25"/>
  <c r="G750" i="25"/>
  <c r="G2203" i="25"/>
  <c r="G2191" i="25"/>
  <c r="G2190" i="25"/>
  <c r="G2193" i="25"/>
  <c r="G2196" i="25"/>
  <c r="G2187" i="25"/>
  <c r="G1041" i="25"/>
  <c r="G1037" i="25"/>
  <c r="G1051" i="25"/>
  <c r="G1121" i="25"/>
  <c r="G1056" i="25"/>
  <c r="G1117" i="25"/>
  <c r="G1059" i="25"/>
  <c r="G1035" i="25"/>
  <c r="G1085" i="25"/>
  <c r="G1031" i="25"/>
  <c r="G1086" i="25"/>
  <c r="G3816" i="25"/>
  <c r="G3917" i="25"/>
  <c r="G3233" i="25"/>
  <c r="G2365" i="25"/>
  <c r="G3520" i="25"/>
  <c r="G3504" i="25"/>
  <c r="G1065" i="25"/>
  <c r="G2482" i="25"/>
  <c r="G842" i="25"/>
  <c r="G1099" i="25"/>
  <c r="G3433" i="25"/>
  <c r="G3826" i="25"/>
  <c r="G3321" i="25"/>
  <c r="G359" i="25"/>
  <c r="G369" i="25"/>
  <c r="G2455" i="25"/>
  <c r="G2342" i="25"/>
  <c r="G2659" i="25"/>
  <c r="G2233" i="25"/>
  <c r="G2706" i="25"/>
  <c r="G3772" i="25"/>
  <c r="G2204" i="25"/>
  <c r="G3427" i="25"/>
  <c r="G2652" i="25"/>
  <c r="G375" i="25"/>
  <c r="G761" i="25"/>
  <c r="G3886" i="25"/>
  <c r="G3847" i="25"/>
  <c r="G3451" i="25"/>
  <c r="G1068" i="25"/>
  <c r="G1091" i="25"/>
  <c r="G2371" i="25"/>
  <c r="G1095" i="25"/>
  <c r="G770" i="25"/>
  <c r="G3814" i="25"/>
  <c r="G1093" i="25"/>
  <c r="G807" i="25"/>
  <c r="G1097" i="25"/>
  <c r="G401" i="25"/>
  <c r="G785" i="25"/>
  <c r="G2366" i="25"/>
  <c r="G1079" i="25"/>
  <c r="G3878" i="25"/>
  <c r="G1106" i="25"/>
  <c r="G2637" i="25"/>
  <c r="E34" i="5"/>
  <c r="H3324" i="25"/>
  <c r="G754" i="25"/>
  <c r="G2357" i="25"/>
  <c r="G371" i="25"/>
  <c r="G3435" i="25"/>
  <c r="G856" i="25"/>
  <c r="G1105" i="25"/>
  <c r="G415" i="25"/>
  <c r="G854" i="25"/>
  <c r="G846" i="25"/>
  <c r="G952" i="25"/>
  <c r="G953" i="25"/>
  <c r="G3311" i="25"/>
  <c r="G3312" i="25"/>
  <c r="G3301" i="25"/>
  <c r="G3322" i="25"/>
  <c r="G3314" i="25"/>
  <c r="G2465" i="25"/>
  <c r="G2450" i="25"/>
  <c r="G2457" i="25"/>
  <c r="G2446" i="25"/>
  <c r="G1145" i="25"/>
  <c r="G1136" i="25"/>
  <c r="G438" i="25"/>
  <c r="G393" i="25"/>
  <c r="G417" i="25"/>
  <c r="G362" i="25"/>
  <c r="G443" i="25"/>
  <c r="G419" i="25"/>
  <c r="G2676" i="25"/>
  <c r="G2671" i="25"/>
  <c r="G811" i="25"/>
  <c r="G733" i="25"/>
  <c r="G758" i="25"/>
  <c r="G795" i="25"/>
  <c r="G804" i="25"/>
  <c r="G741" i="25"/>
  <c r="G773" i="25"/>
  <c r="G762" i="25"/>
  <c r="G2207" i="25"/>
  <c r="G2197" i="25"/>
  <c r="G2225" i="25"/>
  <c r="G2230" i="25"/>
  <c r="G2208" i="25"/>
  <c r="G2222" i="25"/>
  <c r="G1042" i="25"/>
  <c r="G1043" i="25"/>
  <c r="G1072" i="25"/>
  <c r="G1029" i="25"/>
  <c r="G1090" i="25"/>
  <c r="G1023" i="25"/>
  <c r="G1125" i="25"/>
  <c r="G1071" i="25"/>
  <c r="G1126" i="25"/>
  <c r="G1024" i="25"/>
  <c r="G1046" i="25"/>
  <c r="G3801" i="25"/>
  <c r="G3782" i="25"/>
  <c r="G2360" i="25"/>
  <c r="G3496" i="25"/>
  <c r="G3516" i="25"/>
  <c r="G3503" i="25"/>
  <c r="G3450" i="25"/>
  <c r="G3830" i="25"/>
  <c r="G2454" i="25"/>
  <c r="G3900" i="25"/>
  <c r="G2648" i="25"/>
  <c r="G2678" i="25"/>
  <c r="G440" i="25"/>
  <c r="G3432" i="25"/>
  <c r="G3884" i="25"/>
  <c r="G2715" i="25"/>
  <c r="E14" i="5"/>
  <c r="H2713" i="25"/>
  <c r="G2714" i="25"/>
  <c r="G2713" i="25"/>
  <c r="G2718" i="25"/>
  <c r="G2712" i="25"/>
  <c r="G3470" i="25"/>
  <c r="G3424" i="25"/>
  <c r="G3445" i="25"/>
  <c r="G3511" i="25"/>
  <c r="G3467" i="25"/>
  <c r="G3463" i="25"/>
  <c r="G3446" i="25"/>
  <c r="G3471" i="25"/>
  <c r="G3472" i="25"/>
  <c r="G3528" i="25"/>
  <c r="G3518" i="25"/>
  <c r="G3485" i="25"/>
  <c r="G3498" i="25"/>
  <c r="G3499" i="25"/>
  <c r="G3461" i="25"/>
  <c r="G3449" i="25"/>
  <c r="G3500" i="25"/>
  <c r="G3444" i="25"/>
  <c r="G3453" i="25"/>
  <c r="G3474" i="25"/>
  <c r="G3488" i="25"/>
  <c r="G3482" i="25"/>
  <c r="G3455" i="25"/>
  <c r="G3481" i="25"/>
  <c r="G3483" i="25"/>
  <c r="G3434" i="25"/>
  <c r="G3505" i="25"/>
  <c r="G3501" i="25"/>
  <c r="G3436" i="25"/>
  <c r="G3495" i="25"/>
  <c r="G3512" i="25"/>
  <c r="G3477" i="25"/>
  <c r="G3509" i="25"/>
  <c r="G3473" i="25"/>
  <c r="G3517" i="25"/>
  <c r="G3507" i="25"/>
  <c r="G3452" i="25"/>
  <c r="G3438" i="25"/>
  <c r="G3440" i="25"/>
  <c r="G3513" i="25"/>
  <c r="G3431" i="25"/>
  <c r="G3478" i="25"/>
  <c r="G3457" i="25"/>
  <c r="G3489" i="25"/>
  <c r="G3508" i="25"/>
  <c r="G3519" i="25"/>
  <c r="G3524" i="25"/>
  <c r="G3510" i="25"/>
  <c r="G3502" i="25"/>
  <c r="G3439" i="25"/>
  <c r="G3522" i="25"/>
  <c r="G3476" i="25"/>
  <c r="G3465" i="25"/>
  <c r="G3514" i="25"/>
  <c r="G3494" i="25"/>
  <c r="G3426" i="25"/>
  <c r="G3506" i="25"/>
  <c r="G3456" i="25"/>
  <c r="G3460" i="25"/>
  <c r="G3448" i="25"/>
  <c r="G3454" i="25"/>
  <c r="G3430" i="25"/>
  <c r="G3441" i="25"/>
  <c r="G3459" i="25"/>
  <c r="G3464" i="25"/>
  <c r="G2374" i="25"/>
  <c r="G2339" i="25"/>
  <c r="G2368" i="25"/>
  <c r="G2350" i="25"/>
  <c r="G2351" i="25"/>
  <c r="G2340" i="25"/>
  <c r="G2372" i="25"/>
  <c r="G2352" i="25"/>
  <c r="G2341" i="25"/>
  <c r="G2364" i="25"/>
  <c r="G2354" i="25"/>
  <c r="G2367" i="25"/>
  <c r="G2369" i="25"/>
  <c r="G2361" i="25"/>
  <c r="G2346" i="25"/>
  <c r="G2358" i="25"/>
  <c r="G2362" i="25"/>
  <c r="G2338" i="25"/>
  <c r="G2347" i="25"/>
  <c r="G2363" i="25"/>
  <c r="G2344" i="25"/>
  <c r="G2370" i="25"/>
  <c r="G2348" i="25"/>
  <c r="G1568" i="25"/>
  <c r="G1567" i="25"/>
  <c r="G1566" i="25"/>
  <c r="G345" i="25"/>
  <c r="G337" i="25"/>
  <c r="G340" i="25"/>
  <c r="G342" i="25"/>
  <c r="G343" i="25"/>
  <c r="G3238" i="25"/>
  <c r="G3236" i="25"/>
  <c r="G3237" i="25"/>
  <c r="G3789" i="25"/>
  <c r="G3843" i="25"/>
  <c r="G3850" i="25"/>
  <c r="G3831" i="25"/>
  <c r="G3804" i="25"/>
  <c r="G3818" i="25"/>
  <c r="G3794" i="25"/>
  <c r="G3836" i="25"/>
  <c r="G3840" i="25"/>
  <c r="G3778" i="25"/>
  <c r="G3879" i="25"/>
  <c r="G3802" i="25"/>
  <c r="G3798" i="25"/>
  <c r="G3916" i="25"/>
  <c r="G3864" i="25"/>
  <c r="G3841" i="25"/>
  <c r="G3871" i="25"/>
  <c r="G3809" i="25"/>
  <c r="G3796" i="25"/>
  <c r="G3894" i="25"/>
  <c r="G3885" i="25"/>
  <c r="G3820" i="25"/>
  <c r="G3904" i="25"/>
  <c r="G3862" i="25"/>
  <c r="G3856" i="25"/>
  <c r="G3914" i="25"/>
  <c r="G3873" i="25"/>
  <c r="G3897" i="25"/>
  <c r="G3795" i="25"/>
  <c r="G3785" i="25"/>
  <c r="G3769" i="25"/>
  <c r="G3896" i="25"/>
  <c r="G3891" i="25"/>
  <c r="G3855" i="25"/>
  <c r="G3787" i="25"/>
  <c r="G3895" i="25"/>
  <c r="G3883" i="25"/>
  <c r="G3768" i="25"/>
  <c r="G3793" i="25"/>
  <c r="G3888" i="25"/>
  <c r="G3860" i="25"/>
  <c r="G3913" i="25"/>
  <c r="G3827" i="25"/>
  <c r="G3776" i="25"/>
  <c r="G3845" i="25"/>
  <c r="G3799" i="25"/>
  <c r="G3868" i="25"/>
  <c r="G3842" i="25"/>
  <c r="G3852" i="25"/>
  <c r="G3803" i="25"/>
  <c r="G3775" i="25"/>
  <c r="G3898" i="25"/>
  <c r="G3779" i="25"/>
  <c r="G3877" i="25"/>
  <c r="G3788" i="25"/>
  <c r="G3887" i="25"/>
  <c r="G3857" i="25"/>
  <c r="G3869" i="25"/>
  <c r="G3880" i="25"/>
  <c r="G3822" i="25"/>
  <c r="G3834" i="25"/>
  <c r="G3905" i="25"/>
  <c r="G3907" i="25"/>
  <c r="G3819" i="25"/>
  <c r="G3870" i="25"/>
  <c r="G3784" i="25"/>
  <c r="G3835" i="25"/>
  <c r="G3893" i="25"/>
  <c r="G3815" i="25"/>
  <c r="G3771" i="25"/>
  <c r="G3805" i="25"/>
  <c r="G3849" i="25"/>
  <c r="G3902" i="25"/>
  <c r="G3823" i="25"/>
  <c r="G3901" i="25"/>
  <c r="G3810" i="25"/>
  <c r="G3817" i="25"/>
  <c r="G3851" i="25"/>
  <c r="G3892" i="25"/>
  <c r="G3911" i="25"/>
  <c r="G3890" i="25"/>
  <c r="G3838" i="25"/>
  <c r="G3773" i="25"/>
  <c r="G3866" i="25"/>
  <c r="G3824" i="25"/>
  <c r="G3858" i="25"/>
  <c r="G3859" i="25"/>
  <c r="G3906" i="25"/>
  <c r="G3774" i="25"/>
  <c r="G3882" i="25"/>
  <c r="G3915" i="25"/>
  <c r="G3807" i="25"/>
  <c r="G3837" i="25"/>
  <c r="G3872" i="25"/>
  <c r="G3912" i="25"/>
  <c r="G3844" i="25"/>
  <c r="G3853" i="25"/>
  <c r="G3910" i="25"/>
  <c r="G1103" i="25"/>
  <c r="G1049" i="25"/>
  <c r="G1034" i="25"/>
  <c r="G1107" i="25"/>
  <c r="G1045" i="25"/>
  <c r="G1096" i="25"/>
  <c r="G1040" i="25"/>
  <c r="G1084" i="25"/>
  <c r="G1063" i="25"/>
  <c r="G1053" i="25"/>
  <c r="G1047" i="25"/>
  <c r="G1118" i="25"/>
  <c r="G1122" i="25"/>
  <c r="G1025" i="25"/>
  <c r="G1089" i="25"/>
  <c r="G1073" i="25"/>
  <c r="G1113" i="25"/>
  <c r="G1094" i="25"/>
  <c r="G1033" i="25"/>
  <c r="G1127" i="25"/>
  <c r="G2226" i="25"/>
  <c r="G2235" i="25"/>
  <c r="G2231" i="25"/>
  <c r="G2219" i="25"/>
  <c r="G2206" i="25"/>
  <c r="G2198" i="25"/>
  <c r="G2229" i="25"/>
  <c r="G2232" i="25"/>
  <c r="G2221" i="25"/>
  <c r="G2217" i="25"/>
  <c r="G2212" i="25"/>
  <c r="G2227" i="25"/>
  <c r="G2194" i="25"/>
  <c r="G2218" i="25"/>
  <c r="G2189" i="25"/>
  <c r="G767" i="25"/>
  <c r="G760" i="25"/>
  <c r="G765" i="25"/>
  <c r="G753" i="25"/>
  <c r="G793" i="25"/>
  <c r="G769" i="25"/>
  <c r="G771" i="25"/>
  <c r="G732" i="25"/>
  <c r="G809" i="25"/>
  <c r="G813" i="25"/>
  <c r="G738" i="25"/>
  <c r="G731" i="25"/>
  <c r="G759" i="25"/>
  <c r="G756" i="25"/>
  <c r="G777" i="25"/>
  <c r="G808" i="25"/>
  <c r="G781" i="25"/>
  <c r="G788" i="25"/>
  <c r="G737" i="25"/>
  <c r="G803" i="25"/>
  <c r="G735" i="25"/>
  <c r="G802" i="25"/>
  <c r="G772" i="25"/>
  <c r="G796" i="25"/>
  <c r="G764" i="25"/>
  <c r="G749" i="25"/>
  <c r="G2665" i="25"/>
  <c r="G2670" i="25"/>
  <c r="G2663" i="25"/>
  <c r="G2698" i="25"/>
  <c r="G2661" i="25"/>
  <c r="G2700" i="25"/>
  <c r="G2701" i="25"/>
  <c r="G2662" i="25"/>
  <c r="G2649" i="25"/>
  <c r="G2654" i="25"/>
  <c r="G2640" i="25"/>
  <c r="G2699" i="25"/>
  <c r="G2666" i="25"/>
  <c r="G2694" i="25"/>
  <c r="G2685" i="25"/>
  <c r="G2707" i="25"/>
  <c r="G2651" i="25"/>
  <c r="G2653" i="25"/>
  <c r="G2708" i="25"/>
  <c r="G2703" i="25"/>
  <c r="G2675" i="25"/>
  <c r="G2710" i="25"/>
  <c r="G2660" i="25"/>
  <c r="G2692" i="25"/>
  <c r="G2636" i="25"/>
  <c r="G2704" i="25"/>
  <c r="G2650" i="25"/>
  <c r="G2644" i="25"/>
  <c r="G2664" i="25"/>
  <c r="G2709" i="25"/>
  <c r="G2646" i="25"/>
  <c r="G2682" i="25"/>
  <c r="G2667" i="25"/>
  <c r="G2643" i="25"/>
  <c r="G2684" i="25"/>
  <c r="G2696" i="25"/>
  <c r="G2681" i="25"/>
  <c r="G2695" i="25"/>
  <c r="G2658" i="25"/>
  <c r="G2656" i="25"/>
  <c r="G2686" i="25"/>
  <c r="G2705" i="25"/>
  <c r="G2679" i="25"/>
  <c r="G2657" i="25"/>
  <c r="G2647" i="25"/>
  <c r="G2691" i="25"/>
  <c r="G2674" i="25"/>
  <c r="G2687" i="25"/>
  <c r="G2689" i="25"/>
  <c r="G2693" i="25"/>
  <c r="G414" i="25"/>
  <c r="G384" i="25"/>
  <c r="G374" i="25"/>
  <c r="G431" i="25"/>
  <c r="G394" i="25"/>
  <c r="G413" i="25"/>
  <c r="G391" i="25"/>
  <c r="G392" i="25"/>
  <c r="G399" i="25"/>
  <c r="G354" i="25"/>
  <c r="G410" i="25"/>
  <c r="G400" i="25"/>
  <c r="G448" i="25"/>
  <c r="G423" i="25"/>
  <c r="G379" i="25"/>
  <c r="G389" i="25"/>
  <c r="G427" i="25"/>
  <c r="G365" i="25"/>
  <c r="G382" i="25"/>
  <c r="G349" i="25"/>
  <c r="G432" i="25"/>
  <c r="G404" i="25"/>
  <c r="G351" i="25"/>
  <c r="G381" i="25"/>
  <c r="G402" i="25"/>
  <c r="G403" i="25"/>
  <c r="G395" i="25"/>
  <c r="G444" i="25"/>
  <c r="G385" i="25"/>
  <c r="G428" i="25"/>
  <c r="G447" i="25"/>
  <c r="G376" i="25"/>
  <c r="G370" i="25"/>
  <c r="G406" i="25"/>
  <c r="G418" i="25"/>
  <c r="G386" i="25"/>
  <c r="G387" i="25"/>
  <c r="G411" i="25"/>
  <c r="G355" i="25"/>
  <c r="G439" i="25"/>
  <c r="G421" i="25"/>
  <c r="G435" i="25"/>
  <c r="G368" i="25"/>
  <c r="G434" i="25"/>
  <c r="G416" i="25"/>
  <c r="G347" i="25"/>
  <c r="G378" i="25"/>
  <c r="G429" i="25"/>
  <c r="G398" i="25"/>
  <c r="G350" i="25"/>
  <c r="G366" i="25"/>
  <c r="G412" i="25"/>
  <c r="G361" i="25"/>
  <c r="G360" i="25"/>
  <c r="G422" i="25"/>
  <c r="G425" i="25"/>
  <c r="G420" i="25"/>
  <c r="G433" i="25"/>
  <c r="G357" i="25"/>
  <c r="G2443" i="25"/>
  <c r="G2447" i="25"/>
  <c r="G2474" i="25"/>
  <c r="G2475" i="25"/>
  <c r="G2456" i="25"/>
  <c r="G2444" i="25"/>
  <c r="G2448" i="25"/>
  <c r="G2441" i="25"/>
  <c r="G2467" i="25"/>
  <c r="G2459" i="25"/>
  <c r="G2471" i="25"/>
  <c r="G2438" i="25"/>
  <c r="G2436" i="25"/>
  <c r="G2477" i="25"/>
  <c r="G2480" i="25"/>
  <c r="G2432" i="25"/>
  <c r="G2468" i="25"/>
  <c r="G2434" i="25"/>
  <c r="G2469" i="25"/>
  <c r="G2460" i="25"/>
  <c r="G2479" i="25"/>
  <c r="G2453" i="25"/>
  <c r="G118" i="25"/>
  <c r="E46" i="5"/>
  <c r="H118" i="25"/>
  <c r="E42" i="5"/>
  <c r="G2238" i="25"/>
  <c r="G941" i="25"/>
  <c r="G951" i="25"/>
  <c r="G1016" i="25"/>
  <c r="G1015" i="25"/>
  <c r="G1021" i="25"/>
  <c r="G1013" i="25"/>
  <c r="Q19" i="62"/>
  <c r="P19" i="62"/>
  <c r="H356" i="25"/>
  <c r="H364" i="25"/>
  <c r="H3820" i="25"/>
  <c r="H3899" i="25"/>
  <c r="H3859" i="25"/>
  <c r="H3784" i="25"/>
  <c r="H3910" i="25"/>
  <c r="H3821" i="25"/>
  <c r="H3878" i="25"/>
  <c r="G118" i="5"/>
  <c r="H3816" i="25"/>
  <c r="H3867" i="25"/>
  <c r="H3893" i="25"/>
  <c r="H3890" i="25"/>
  <c r="H3879" i="25"/>
  <c r="G1206" i="25"/>
  <c r="G1303" i="25"/>
  <c r="G1236" i="25"/>
  <c r="G3724" i="25"/>
  <c r="G1939" i="25"/>
  <c r="G1154" i="25"/>
  <c r="G2185" i="25"/>
  <c r="G2577" i="25"/>
  <c r="G2169" i="25"/>
  <c r="G2108" i="25"/>
  <c r="G2395" i="25"/>
  <c r="G1163" i="25"/>
  <c r="G1294" i="25"/>
  <c r="G3041" i="25"/>
  <c r="G3076" i="25"/>
  <c r="G3668" i="25"/>
  <c r="G1714" i="25"/>
  <c r="G1221" i="25"/>
  <c r="G1200" i="25"/>
  <c r="G3081" i="25"/>
  <c r="G1903" i="25"/>
  <c r="G2148" i="25"/>
  <c r="G730" i="25"/>
  <c r="E21" i="5"/>
  <c r="H21" i="5"/>
  <c r="G1311" i="25"/>
  <c r="G1253" i="25"/>
  <c r="G1260" i="25"/>
  <c r="G3624" i="25"/>
  <c r="G2184" i="25"/>
  <c r="G2151" i="25"/>
  <c r="G991" i="25"/>
  <c r="G1956" i="25"/>
  <c r="G3075" i="25"/>
  <c r="G3039" i="25"/>
  <c r="G2150" i="25"/>
  <c r="G990" i="25"/>
  <c r="G3719" i="25"/>
  <c r="G3114" i="25"/>
  <c r="G2138" i="25"/>
  <c r="G824" i="25"/>
  <c r="G1877" i="25"/>
  <c r="G1196" i="25"/>
  <c r="G1760" i="25"/>
  <c r="G2550" i="25"/>
  <c r="G3708" i="25"/>
  <c r="G1923" i="25"/>
  <c r="G3284" i="25"/>
  <c r="G833" i="25"/>
  <c r="G979" i="25"/>
  <c r="G1743" i="25"/>
  <c r="G1951" i="25"/>
  <c r="G2541" i="25"/>
  <c r="G2559" i="25"/>
  <c r="G2555" i="25"/>
  <c r="E57" i="5"/>
  <c r="H2578" i="25"/>
  <c r="G3295" i="25"/>
  <c r="H3853" i="25"/>
  <c r="H3828" i="25"/>
  <c r="H3848" i="25"/>
  <c r="H3798" i="25"/>
  <c r="H3770" i="25"/>
  <c r="H3782" i="25"/>
  <c r="H3861" i="25"/>
  <c r="H3822" i="25"/>
  <c r="H3780" i="25"/>
  <c r="H3827" i="25"/>
  <c r="H3791" i="25"/>
  <c r="H3831" i="25"/>
  <c r="H3796" i="25"/>
  <c r="H3819" i="25"/>
  <c r="G2379" i="25"/>
  <c r="G3701" i="25"/>
  <c r="G2565" i="25"/>
  <c r="G3280" i="25"/>
  <c r="G970" i="25"/>
  <c r="G993" i="25"/>
  <c r="G2557" i="25"/>
  <c r="G2545" i="25"/>
  <c r="G2576" i="25"/>
  <c r="G2570" i="25"/>
  <c r="G3286" i="25"/>
  <c r="G2551" i="25"/>
  <c r="G3616" i="25"/>
  <c r="G2535" i="25"/>
  <c r="H2642" i="25"/>
  <c r="H954" i="25"/>
  <c r="H2070" i="25"/>
  <c r="H2063" i="25"/>
  <c r="H2054" i="25"/>
  <c r="H2071" i="25"/>
  <c r="H2043" i="25"/>
  <c r="H3146" i="25"/>
  <c r="H1971" i="25"/>
  <c r="H1978" i="25"/>
  <c r="H2023" i="25"/>
  <c r="H2062" i="25"/>
  <c r="H2067" i="25"/>
  <c r="H115" i="5"/>
  <c r="H2031" i="25"/>
  <c r="H1990" i="25"/>
  <c r="H2028" i="25"/>
  <c r="H2006" i="25"/>
  <c r="H2038" i="25"/>
  <c r="H1994" i="25"/>
  <c r="H117" i="5"/>
  <c r="H3044" i="25"/>
  <c r="H3157" i="25"/>
  <c r="H3082" i="25"/>
  <c r="H3158" i="25"/>
  <c r="H3051" i="25"/>
  <c r="H3135" i="25"/>
  <c r="H3133" i="25"/>
  <c r="H3096" i="25"/>
  <c r="H3156" i="25"/>
  <c r="H3058" i="25"/>
  <c r="H3073" i="25"/>
  <c r="H2057" i="25"/>
  <c r="H2049" i="25"/>
  <c r="H2053" i="25"/>
  <c r="H2047" i="25"/>
  <c r="H1754" i="25"/>
  <c r="H1783" i="25"/>
  <c r="H2027" i="25"/>
  <c r="H2016" i="25"/>
  <c r="H3077" i="25"/>
  <c r="H1680" i="25"/>
  <c r="H1791" i="25"/>
  <c r="H1706" i="25"/>
  <c r="H1727" i="25"/>
  <c r="H2001" i="25"/>
  <c r="H2022" i="25"/>
  <c r="H3142" i="25"/>
  <c r="H1743" i="25"/>
  <c r="H1980" i="25"/>
  <c r="H3075" i="25"/>
  <c r="H1987" i="25"/>
  <c r="G1375" i="25"/>
  <c r="G1331" i="25"/>
  <c r="G1354" i="25"/>
  <c r="G1359" i="25"/>
  <c r="G1408" i="25"/>
  <c r="G1407" i="25"/>
  <c r="G1338" i="25"/>
  <c r="G1369" i="25"/>
  <c r="G1373" i="25"/>
  <c r="G1379" i="25"/>
  <c r="G1341" i="25"/>
  <c r="G1353" i="25"/>
  <c r="G1374" i="25"/>
  <c r="G1324" i="25"/>
  <c r="G1404" i="25"/>
  <c r="G1349" i="25"/>
  <c r="G1380" i="25"/>
  <c r="G1367" i="25"/>
  <c r="G1326" i="25"/>
  <c r="G1364" i="25"/>
  <c r="G1370" i="25"/>
  <c r="G1361" i="25"/>
  <c r="G1334" i="25"/>
  <c r="G1340" i="25"/>
  <c r="G1406" i="25"/>
  <c r="G1394" i="25"/>
  <c r="G1378" i="25"/>
  <c r="G1342" i="25"/>
  <c r="G1360" i="25"/>
  <c r="G1333" i="25"/>
  <c r="E8" i="5"/>
  <c r="H1385" i="25"/>
  <c r="G1403" i="25"/>
  <c r="G1382" i="25"/>
  <c r="G1377" i="25"/>
  <c r="G1401" i="25"/>
  <c r="G1383" i="25"/>
  <c r="G1386" i="25"/>
  <c r="G1393" i="25"/>
  <c r="G1389" i="25"/>
  <c r="G1337" i="25"/>
  <c r="G1336" i="25"/>
  <c r="G1368" i="25"/>
  <c r="G1392" i="25"/>
  <c r="G1351" i="25"/>
  <c r="G1405" i="25"/>
  <c r="G1350" i="25"/>
  <c r="G1366" i="25"/>
  <c r="G1372" i="25"/>
  <c r="G1346" i="25"/>
  <c r="G1322" i="25"/>
  <c r="G1384" i="25"/>
  <c r="G1325" i="25"/>
  <c r="G1363" i="25"/>
  <c r="G1413" i="25"/>
  <c r="G1400" i="25"/>
  <c r="G1396" i="25"/>
  <c r="G1414" i="25"/>
  <c r="G1381" i="25"/>
  <c r="G1398" i="25"/>
  <c r="G1391" i="25"/>
  <c r="G1329" i="25"/>
  <c r="G1348" i="25"/>
  <c r="G1330" i="25"/>
  <c r="G1332" i="25"/>
  <c r="G1385" i="25"/>
  <c r="G1399" i="25"/>
  <c r="G1411" i="25"/>
  <c r="G1345" i="25"/>
  <c r="G1344" i="25"/>
  <c r="G1328" i="25"/>
  <c r="G1412" i="25"/>
  <c r="G1335" i="25"/>
  <c r="G1321" i="25"/>
  <c r="G1347" i="25"/>
  <c r="G1390" i="25"/>
  <c r="G1402" i="25"/>
  <c r="G1323" i="25"/>
  <c r="G1355" i="25"/>
  <c r="G1358" i="25"/>
  <c r="G1395" i="25"/>
  <c r="G1343" i="25"/>
  <c r="G1327" i="25"/>
  <c r="G1339" i="25"/>
  <c r="G1357" i="25"/>
  <c r="G1371" i="25"/>
  <c r="G1388" i="25"/>
  <c r="G1356" i="25"/>
  <c r="G178" i="25"/>
  <c r="G181" i="25"/>
  <c r="G179" i="25"/>
  <c r="G2269" i="25"/>
  <c r="G2264" i="25"/>
  <c r="G2288" i="25"/>
  <c r="G2294" i="25"/>
  <c r="G2267" i="25"/>
  <c r="G2280" i="25"/>
  <c r="G2299" i="25"/>
  <c r="G2291" i="25"/>
  <c r="G2268" i="25"/>
  <c r="G2271" i="25"/>
  <c r="G2278" i="25"/>
  <c r="G2296" i="25"/>
  <c r="G2263" i="25"/>
  <c r="G2286" i="25"/>
  <c r="G2284" i="25"/>
  <c r="G2276" i="25"/>
  <c r="G2261" i="25"/>
  <c r="G2282" i="25"/>
  <c r="G2258" i="25"/>
  <c r="G2297" i="25"/>
  <c r="G2290" i="25"/>
  <c r="G2256" i="25"/>
  <c r="G2259" i="25"/>
  <c r="G2287" i="25"/>
  <c r="G2260" i="25"/>
  <c r="G2273" i="25"/>
  <c r="G2265" i="25"/>
  <c r="G2274" i="25"/>
  <c r="G2275" i="25"/>
  <c r="G2277" i="25"/>
  <c r="G2281" i="25"/>
  <c r="G2285" i="25"/>
  <c r="G2283" i="25"/>
  <c r="G2266" i="25"/>
  <c r="G123" i="25"/>
  <c r="G141" i="25"/>
  <c r="G127" i="25"/>
  <c r="G134" i="25"/>
  <c r="G130" i="25"/>
  <c r="G125" i="25"/>
  <c r="G133" i="25"/>
  <c r="G122" i="25"/>
  <c r="G139" i="25"/>
  <c r="G132" i="25"/>
  <c r="G126" i="25"/>
  <c r="G137" i="25"/>
  <c r="G142" i="25"/>
  <c r="G119" i="25"/>
  <c r="G121" i="25"/>
  <c r="G120" i="25"/>
  <c r="G128" i="25"/>
  <c r="G135" i="25"/>
  <c r="G140" i="25"/>
  <c r="G129" i="25"/>
  <c r="G136" i="25"/>
  <c r="G2993" i="25"/>
  <c r="G3004" i="25"/>
  <c r="G3015" i="25"/>
  <c r="G3032" i="25"/>
  <c r="G3025" i="25"/>
  <c r="G3024" i="25"/>
  <c r="G3028" i="25"/>
  <c r="G2994" i="25"/>
  <c r="G3014" i="25"/>
  <c r="G3018" i="25"/>
  <c r="G2985" i="25"/>
  <c r="G3009" i="25"/>
  <c r="G3002" i="25"/>
  <c r="G2995" i="25"/>
  <c r="G3012" i="25"/>
  <c r="G3019" i="25"/>
  <c r="G3007" i="25"/>
  <c r="G3013" i="25"/>
  <c r="G2981" i="25"/>
  <c r="G3005" i="25"/>
  <c r="G3010" i="25"/>
  <c r="G3033" i="25"/>
  <c r="G3001" i="25"/>
  <c r="G3006" i="25"/>
  <c r="G2986" i="25"/>
  <c r="G3031" i="25"/>
  <c r="G2990" i="25"/>
  <c r="G3000" i="25"/>
  <c r="G2997" i="25"/>
  <c r="G3029" i="25"/>
  <c r="G3008" i="25"/>
  <c r="G2999" i="25"/>
  <c r="G3016" i="25"/>
  <c r="G3021" i="25"/>
  <c r="E64" i="5"/>
  <c r="H3009" i="25"/>
  <c r="G2996" i="25"/>
  <c r="G2992" i="25"/>
  <c r="G3017" i="25"/>
  <c r="G2988" i="25"/>
  <c r="G3030" i="25"/>
  <c r="G3011" i="25"/>
  <c r="G2989" i="25"/>
  <c r="G2998" i="25"/>
  <c r="G2991" i="25"/>
  <c r="G3020" i="25"/>
  <c r="G3027" i="25"/>
  <c r="G2984" i="25"/>
  <c r="G3003" i="25"/>
  <c r="G2987" i="25"/>
  <c r="G2983" i="25"/>
  <c r="G3022" i="25"/>
  <c r="G2982" i="25"/>
  <c r="G3023" i="25"/>
  <c r="G3299" i="25"/>
  <c r="G3297" i="25"/>
  <c r="G3201" i="25"/>
  <c r="G3197" i="25"/>
  <c r="G3183" i="25"/>
  <c r="G3208" i="25"/>
  <c r="G3222" i="25"/>
  <c r="G3186" i="25"/>
  <c r="G3203" i="25"/>
  <c r="G3212" i="25"/>
  <c r="G3217" i="25"/>
  <c r="E40" i="5"/>
  <c r="H3174" i="25"/>
  <c r="G3204" i="25"/>
  <c r="G3192" i="25"/>
  <c r="G3196" i="25"/>
  <c r="G3211" i="25"/>
  <c r="G3191" i="25"/>
  <c r="G3198" i="25"/>
  <c r="G3207" i="25"/>
  <c r="G3182" i="25"/>
  <c r="G3267" i="25"/>
  <c r="G3265" i="25"/>
  <c r="G3260" i="25"/>
  <c r="G3254" i="25"/>
  <c r="G3269" i="25"/>
  <c r="G3268" i="25"/>
  <c r="G3272" i="25"/>
  <c r="G3263" i="25"/>
  <c r="G3257" i="25"/>
  <c r="E32" i="5"/>
  <c r="H3258" i="25"/>
  <c r="G3259" i="25"/>
  <c r="G52" i="25"/>
  <c r="G67" i="25"/>
  <c r="G65" i="25"/>
  <c r="G59" i="25"/>
  <c r="G63" i="25"/>
  <c r="G62" i="25"/>
  <c r="G57" i="25"/>
  <c r="G60" i="25"/>
  <c r="G54" i="25"/>
  <c r="G55" i="25"/>
  <c r="G56" i="25"/>
  <c r="G61" i="25"/>
  <c r="G53" i="25"/>
  <c r="G66" i="25"/>
  <c r="G51" i="25"/>
  <c r="G3248" i="25"/>
  <c r="G3251" i="25"/>
  <c r="G3244" i="25"/>
  <c r="G3242" i="25"/>
  <c r="G3241" i="25"/>
  <c r="G3247" i="25"/>
  <c r="G3252" i="25"/>
  <c r="G3249" i="25"/>
  <c r="G3250" i="25"/>
  <c r="G3243" i="25"/>
  <c r="G3240" i="25"/>
  <c r="G3246" i="25"/>
  <c r="G3245" i="25"/>
  <c r="G2254" i="25"/>
  <c r="G2252" i="25"/>
  <c r="G2251" i="25"/>
  <c r="G2253" i="25"/>
  <c r="G2248" i="25"/>
  <c r="G2247" i="25"/>
  <c r="G2249" i="25"/>
  <c r="G2752" i="25"/>
  <c r="G2846" i="25"/>
  <c r="G2800" i="25"/>
  <c r="G2876" i="25"/>
  <c r="G2885" i="25"/>
  <c r="G2884" i="25"/>
  <c r="G2823" i="25"/>
  <c r="G2933" i="25"/>
  <c r="G2804" i="25"/>
  <c r="G2781" i="25"/>
  <c r="G2937" i="25"/>
  <c r="G2830" i="25"/>
  <c r="G2728" i="25"/>
  <c r="G2918" i="25"/>
  <c r="G2882" i="25"/>
  <c r="G2897" i="25"/>
  <c r="G2855" i="25"/>
  <c r="G2895" i="25"/>
  <c r="G2782" i="25"/>
  <c r="G2790" i="25"/>
  <c r="G2739" i="25"/>
  <c r="G2912" i="25"/>
  <c r="G2780" i="25"/>
  <c r="G2787" i="25"/>
  <c r="G2753" i="25"/>
  <c r="G2899" i="25"/>
  <c r="G2867" i="25"/>
  <c r="G2788" i="25"/>
  <c r="G2824" i="25"/>
  <c r="G2815" i="25"/>
  <c r="G2853" i="25"/>
  <c r="G2765" i="25"/>
  <c r="G2865" i="25"/>
  <c r="G2928" i="25"/>
  <c r="G2763" i="25"/>
  <c r="G2737" i="25"/>
  <c r="G2826" i="25"/>
  <c r="G2721" i="25"/>
  <c r="G2903" i="25"/>
  <c r="G2838" i="25"/>
  <c r="G2740" i="25"/>
  <c r="G2797" i="25"/>
  <c r="G2748" i="25"/>
  <c r="G2834" i="25"/>
  <c r="G2854" i="25"/>
  <c r="G2742" i="25"/>
  <c r="G2890" i="25"/>
  <c r="G2848" i="25"/>
  <c r="G2891" i="25"/>
  <c r="G2932" i="25"/>
  <c r="G2733" i="25"/>
  <c r="G2736" i="25"/>
  <c r="G2863" i="25"/>
  <c r="G2820" i="25"/>
  <c r="G2913" i="25"/>
  <c r="G2926" i="25"/>
  <c r="G2814" i="25"/>
  <c r="G2841" i="25"/>
  <c r="G2822" i="25"/>
  <c r="G2817" i="25"/>
  <c r="G2858" i="25"/>
  <c r="G2921" i="25"/>
  <c r="G2793" i="25"/>
  <c r="G2805" i="25"/>
  <c r="G2893" i="25"/>
  <c r="G2919" i="25"/>
  <c r="G2843" i="25"/>
  <c r="G2868" i="25"/>
  <c r="G2756" i="25"/>
  <c r="G2860" i="25"/>
  <c r="G2896" i="25"/>
  <c r="G2877" i="25"/>
  <c r="G2796" i="25"/>
  <c r="G2809" i="25"/>
  <c r="G2914" i="25"/>
  <c r="G2745" i="25"/>
  <c r="G2746" i="25"/>
  <c r="G2879" i="25"/>
  <c r="G2827" i="25"/>
  <c r="G2732" i="25"/>
  <c r="G2767" i="25"/>
  <c r="G2881" i="25"/>
  <c r="G2791" i="25"/>
  <c r="G2762" i="25"/>
  <c r="G2901" i="25"/>
  <c r="G2908" i="25"/>
  <c r="G2808" i="25"/>
  <c r="G2726" i="25"/>
  <c r="G2931" i="25"/>
  <c r="G2935" i="25"/>
  <c r="G2813" i="25"/>
  <c r="G2738" i="25"/>
  <c r="G2845" i="25"/>
  <c r="G2859" i="25"/>
  <c r="G2760" i="25"/>
  <c r="G2875" i="25"/>
  <c r="G2775" i="25"/>
  <c r="G2906" i="25"/>
  <c r="G2769" i="25"/>
  <c r="G2898" i="25"/>
  <c r="G2773" i="25"/>
  <c r="G2904" i="25"/>
  <c r="G2751" i="25"/>
  <c r="G2731" i="25"/>
  <c r="G2798" i="25"/>
  <c r="G2833" i="25"/>
  <c r="G2783" i="25"/>
  <c r="G2720" i="25"/>
  <c r="G2806" i="25"/>
  <c r="G2794" i="25"/>
  <c r="G2851" i="25"/>
  <c r="G2894" i="25"/>
  <c r="G2784" i="25"/>
  <c r="G2812" i="25"/>
  <c r="G2849" i="25"/>
  <c r="G2770" i="25"/>
  <c r="G2872" i="25"/>
  <c r="G2757" i="25"/>
  <c r="G2892" i="25"/>
  <c r="G2825" i="25"/>
  <c r="G2832" i="25"/>
  <c r="G2873" i="25"/>
  <c r="G2803" i="25"/>
  <c r="G2729" i="25"/>
  <c r="G2900" i="25"/>
  <c r="G2922" i="25"/>
  <c r="G2764" i="25"/>
  <c r="G2862" i="25"/>
  <c r="G2795" i="25"/>
  <c r="G2792" i="25"/>
  <c r="G2761" i="25"/>
  <c r="G2844" i="25"/>
  <c r="G2850" i="25"/>
  <c r="G2807" i="25"/>
  <c r="G2750" i="25"/>
  <c r="G2887" i="25"/>
  <c r="G2909" i="25"/>
  <c r="G2774" i="25"/>
  <c r="G2744" i="25"/>
  <c r="G2789" i="25"/>
  <c r="G2840" i="25"/>
  <c r="G2759" i="25"/>
  <c r="G2936" i="25"/>
  <c r="G2924" i="25"/>
  <c r="G2766" i="25"/>
  <c r="G2831" i="25"/>
  <c r="G2786" i="25"/>
  <c r="G2829" i="25"/>
  <c r="G2802" i="25"/>
  <c r="G2880" i="25"/>
  <c r="G2755" i="25"/>
  <c r="G2810" i="25"/>
  <c r="G2816" i="25"/>
  <c r="G2811" i="25"/>
  <c r="G2730" i="25"/>
  <c r="G2727" i="25"/>
  <c r="G2741" i="25"/>
  <c r="G2910" i="25"/>
  <c r="G2856" i="25"/>
  <c r="G2886" i="25"/>
  <c r="G2743" i="25"/>
  <c r="G2758" i="25"/>
  <c r="G2772" i="25"/>
  <c r="G2771" i="25"/>
  <c r="G2857" i="25"/>
  <c r="G2785" i="25"/>
  <c r="G2819" i="25"/>
  <c r="G2818" i="25"/>
  <c r="G2837" i="25"/>
  <c r="G2915" i="25"/>
  <c r="G2735" i="25"/>
  <c r="G2866" i="25"/>
  <c r="G2927" i="25"/>
  <c r="G2902" i="25"/>
  <c r="G2930" i="25"/>
  <c r="G2889" i="25"/>
  <c r="G2724" i="25"/>
  <c r="G2869" i="25"/>
  <c r="G2934" i="25"/>
  <c r="G1006" i="25"/>
  <c r="G1005" i="25"/>
  <c r="G1003" i="25"/>
  <c r="G1004" i="25"/>
  <c r="G1532" i="25"/>
  <c r="G1453" i="25"/>
  <c r="G1544" i="25"/>
  <c r="G1449" i="25"/>
  <c r="G1514" i="25"/>
  <c r="G1546" i="25"/>
  <c r="G1531" i="25"/>
  <c r="E60" i="5"/>
  <c r="H1472" i="25"/>
  <c r="G1434" i="25"/>
  <c r="G1472" i="25"/>
  <c r="G1515" i="25"/>
  <c r="G1527" i="25"/>
  <c r="G1440" i="25"/>
  <c r="G1464" i="25"/>
  <c r="G1446" i="25"/>
  <c r="G1484" i="25"/>
  <c r="G1422" i="25"/>
  <c r="G1505" i="25"/>
  <c r="G1470" i="25"/>
  <c r="G1548" i="25"/>
  <c r="G1475" i="25"/>
  <c r="G1492" i="25"/>
  <c r="G1520" i="25"/>
  <c r="G1496" i="25"/>
  <c r="G1469" i="25"/>
  <c r="G1448" i="25"/>
  <c r="G1502" i="25"/>
  <c r="G1524" i="25"/>
  <c r="G1487" i="25"/>
  <c r="G1517" i="25"/>
  <c r="G1427" i="25"/>
  <c r="G1538" i="25"/>
  <c r="G1443" i="25"/>
  <c r="G1436" i="25"/>
  <c r="G1518" i="25"/>
  <c r="G1454" i="25"/>
  <c r="G1419" i="25"/>
  <c r="G1529" i="25"/>
  <c r="G1452" i="25"/>
  <c r="G1461" i="25"/>
  <c r="G1536" i="25"/>
  <c r="G1542" i="25"/>
  <c r="G1423" i="25"/>
  <c r="G1458" i="25"/>
  <c r="G1525" i="25"/>
  <c r="G1495" i="25"/>
  <c r="G1543" i="25"/>
  <c r="G1463" i="25"/>
  <c r="G1485" i="25"/>
  <c r="G1426" i="25"/>
  <c r="G1523" i="25"/>
  <c r="G1547" i="25"/>
  <c r="G1481" i="25"/>
  <c r="G1420" i="25"/>
  <c r="G1500" i="25"/>
  <c r="G1526" i="25"/>
  <c r="G1480" i="25"/>
  <c r="G1486" i="25"/>
  <c r="G1457" i="25"/>
  <c r="G1425" i="25"/>
  <c r="G1476" i="25"/>
  <c r="G1482" i="25"/>
  <c r="G1445" i="25"/>
  <c r="G1429" i="25"/>
  <c r="G1506" i="25"/>
  <c r="G1509" i="25"/>
  <c r="G1435" i="25"/>
  <c r="G1478" i="25"/>
  <c r="G1433" i="25"/>
  <c r="G1442" i="25"/>
  <c r="G1494" i="25"/>
  <c r="G1447" i="25"/>
  <c r="G1530" i="25"/>
  <c r="G1513" i="25"/>
  <c r="G1507" i="25"/>
  <c r="G1468" i="25"/>
  <c r="G1516" i="25"/>
  <c r="G1521" i="25"/>
  <c r="G1441" i="25"/>
  <c r="G1519" i="25"/>
  <c r="G1438" i="25"/>
  <c r="G1462" i="25"/>
  <c r="G1534" i="25"/>
  <c r="G1537" i="25"/>
  <c r="G1439" i="25"/>
  <c r="G1522" i="25"/>
  <c r="G1535" i="25"/>
  <c r="G1460" i="25"/>
  <c r="G1421" i="25"/>
  <c r="G1428" i="25"/>
  <c r="G1444" i="25"/>
  <c r="H130" i="5"/>
  <c r="H2978" i="25"/>
  <c r="H2245" i="25"/>
  <c r="G839" i="25"/>
  <c r="G3220" i="25"/>
  <c r="G3194" i="25"/>
  <c r="G3187" i="25"/>
  <c r="G3214" i="25"/>
  <c r="H572" i="25"/>
  <c r="G3270" i="25"/>
  <c r="G1619" i="25"/>
  <c r="G1642" i="25"/>
  <c r="G1657" i="25"/>
  <c r="G1488" i="25"/>
  <c r="G1466" i="25"/>
  <c r="G1545" i="25"/>
  <c r="G711" i="25"/>
  <c r="G707" i="25"/>
  <c r="G712" i="25"/>
  <c r="G2295" i="25"/>
  <c r="G2279" i="25"/>
  <c r="G83" i="25"/>
  <c r="G2722" i="25"/>
  <c r="G2835" i="25"/>
  <c r="G2870" i="25"/>
  <c r="G2842" i="25"/>
  <c r="G641" i="25"/>
  <c r="G58" i="25"/>
  <c r="H559" i="25"/>
  <c r="G1628" i="25"/>
  <c r="G3253" i="25"/>
  <c r="E36" i="5"/>
  <c r="H1618" i="25"/>
  <c r="G1663" i="25"/>
  <c r="G1533" i="25"/>
  <c r="G1451" i="25"/>
  <c r="G1541" i="25"/>
  <c r="G1497" i="25"/>
  <c r="G1431" i="25"/>
  <c r="G2304" i="25"/>
  <c r="G675" i="25"/>
  <c r="G687" i="25"/>
  <c r="G131" i="25"/>
  <c r="G2776" i="25"/>
  <c r="G2916" i="25"/>
  <c r="G2749" i="25"/>
  <c r="G182" i="25"/>
  <c r="G598" i="25"/>
  <c r="G1352" i="25"/>
  <c r="G2821" i="25"/>
  <c r="G1397" i="25"/>
  <c r="E100" i="5"/>
  <c r="H107" i="25"/>
  <c r="E106" i="5"/>
  <c r="H2195" i="25"/>
  <c r="E103" i="5"/>
  <c r="H933" i="25"/>
  <c r="E108" i="5"/>
  <c r="H2896" i="25"/>
  <c r="E105" i="5"/>
  <c r="H1884" i="25"/>
  <c r="E101" i="5"/>
  <c r="G101" i="5"/>
  <c r="E107" i="5"/>
  <c r="H2504" i="25"/>
  <c r="E109" i="5"/>
  <c r="H3653" i="25"/>
  <c r="H180" i="25"/>
  <c r="H178" i="25"/>
  <c r="G2483" i="25"/>
  <c r="E2" i="5"/>
  <c r="H2484" i="25"/>
  <c r="K2" i="5"/>
  <c r="G1557" i="25"/>
  <c r="G1556" i="25"/>
  <c r="G1558" i="25"/>
  <c r="G1561" i="25"/>
  <c r="G1564" i="25"/>
  <c r="G1562" i="25"/>
  <c r="G1554" i="25"/>
  <c r="G1563" i="25"/>
  <c r="G1560" i="25"/>
  <c r="G1555" i="25"/>
  <c r="G2943" i="25"/>
  <c r="G2945" i="25"/>
  <c r="G2951" i="25"/>
  <c r="G2959" i="25"/>
  <c r="G2949" i="25"/>
  <c r="G2962" i="25"/>
  <c r="G2960" i="25"/>
  <c r="G2950" i="25"/>
  <c r="G2948" i="25"/>
  <c r="G2967" i="25"/>
  <c r="G2972" i="25"/>
  <c r="G2973" i="25"/>
  <c r="G2965" i="25"/>
  <c r="G2957" i="25"/>
  <c r="G2955" i="25"/>
  <c r="G2966" i="25"/>
  <c r="G2956" i="25"/>
  <c r="G2947" i="25"/>
  <c r="G2969" i="25"/>
  <c r="G2952" i="25"/>
  <c r="G2961" i="25"/>
  <c r="G2974" i="25"/>
  <c r="G2944" i="25"/>
  <c r="G2946" i="25"/>
  <c r="G2968" i="25"/>
  <c r="G2975" i="25"/>
  <c r="G2954" i="25"/>
  <c r="G99" i="25"/>
  <c r="G102" i="25"/>
  <c r="G74" i="25"/>
  <c r="G106" i="25"/>
  <c r="G79" i="25"/>
  <c r="G85" i="25"/>
  <c r="G104" i="25"/>
  <c r="G75" i="25"/>
  <c r="G101" i="25"/>
  <c r="G93" i="25"/>
  <c r="G80" i="25"/>
  <c r="G77" i="25"/>
  <c r="G76" i="25"/>
  <c r="G95" i="25"/>
  <c r="G97" i="25"/>
  <c r="G89" i="25"/>
  <c r="G87" i="25"/>
  <c r="G82" i="25"/>
  <c r="G84" i="25"/>
  <c r="G78" i="25"/>
  <c r="G92" i="25"/>
  <c r="G98" i="25"/>
  <c r="G100" i="25"/>
  <c r="G94" i="25"/>
  <c r="G105" i="25"/>
  <c r="G90" i="25"/>
  <c r="G88" i="25"/>
  <c r="G171" i="25"/>
  <c r="G160" i="25"/>
  <c r="G172" i="25"/>
  <c r="G163" i="25"/>
  <c r="G167" i="25"/>
  <c r="G165" i="25"/>
  <c r="G177" i="25"/>
  <c r="G166" i="25"/>
  <c r="G176" i="25"/>
  <c r="G162" i="25"/>
  <c r="G156" i="25"/>
  <c r="G155" i="25"/>
  <c r="G157" i="25"/>
  <c r="G173" i="25"/>
  <c r="G170" i="25"/>
  <c r="G174" i="25"/>
  <c r="G175" i="25"/>
  <c r="G169" i="25"/>
  <c r="G164" i="25"/>
  <c r="G159" i="25"/>
  <c r="E72" i="5"/>
  <c r="G2633" i="25"/>
  <c r="G724" i="25"/>
  <c r="G696" i="25"/>
  <c r="G723" i="25"/>
  <c r="G695" i="25"/>
  <c r="G697" i="25"/>
  <c r="G713" i="25"/>
  <c r="G664" i="25"/>
  <c r="G685" i="25"/>
  <c r="G656" i="25"/>
  <c r="G719" i="25"/>
  <c r="G691" i="25"/>
  <c r="G666" i="25"/>
  <c r="E68" i="5"/>
  <c r="H719" i="25"/>
  <c r="G684" i="25"/>
  <c r="G690" i="25"/>
  <c r="G679" i="25"/>
  <c r="G714" i="25"/>
  <c r="G686" i="25"/>
  <c r="G654" i="25"/>
  <c r="G729" i="25"/>
  <c r="G674" i="25"/>
  <c r="G717" i="25"/>
  <c r="G703" i="25"/>
  <c r="G721" i="25"/>
  <c r="G657" i="25"/>
  <c r="G727" i="25"/>
  <c r="G718" i="25"/>
  <c r="G701" i="25"/>
  <c r="G692" i="25"/>
  <c r="G728" i="25"/>
  <c r="G669" i="25"/>
  <c r="G671" i="25"/>
  <c r="G698" i="25"/>
  <c r="G667" i="25"/>
  <c r="G665" i="25"/>
  <c r="G689" i="25"/>
  <c r="G708" i="25"/>
  <c r="G658" i="25"/>
  <c r="G704" i="25"/>
  <c r="G715" i="25"/>
  <c r="G676" i="25"/>
  <c r="G688" i="25"/>
  <c r="G720" i="25"/>
  <c r="G681" i="25"/>
  <c r="G660" i="25"/>
  <c r="G653" i="25"/>
  <c r="G705" i="25"/>
  <c r="G682" i="25"/>
  <c r="G706" i="25"/>
  <c r="G663" i="25"/>
  <c r="G678" i="25"/>
  <c r="G722" i="25"/>
  <c r="G693" i="25"/>
  <c r="G700" i="25"/>
  <c r="G659" i="25"/>
  <c r="G726" i="25"/>
  <c r="G702" i="25"/>
  <c r="G709" i="25"/>
  <c r="G710" i="25"/>
  <c r="G716" i="25"/>
  <c r="G996" i="25"/>
  <c r="G1000" i="25"/>
  <c r="G1002" i="25"/>
  <c r="H77" i="5"/>
  <c r="H2246" i="25"/>
  <c r="H181" i="25"/>
  <c r="G3180" i="25"/>
  <c r="G3223" i="25"/>
  <c r="G3185" i="25"/>
  <c r="H2938" i="25"/>
  <c r="H563" i="25"/>
  <c r="G3261" i="25"/>
  <c r="G1632" i="25"/>
  <c r="G1528" i="25"/>
  <c r="G1430" i="25"/>
  <c r="G1459" i="25"/>
  <c r="G1503" i="25"/>
  <c r="G662" i="25"/>
  <c r="G677" i="25"/>
  <c r="G143" i="25"/>
  <c r="G2293" i="25"/>
  <c r="G2289" i="25"/>
  <c r="G91" i="25"/>
  <c r="G2907" i="25"/>
  <c r="G2747" i="25"/>
  <c r="G2883" i="25"/>
  <c r="G2925" i="25"/>
  <c r="G2953" i="25"/>
  <c r="G1362" i="25"/>
  <c r="G1649" i="25"/>
  <c r="G2306" i="25"/>
  <c r="G3264" i="25"/>
  <c r="G3169" i="25"/>
  <c r="G999" i="25"/>
  <c r="G1437" i="25"/>
  <c r="G1510" i="25"/>
  <c r="G1490" i="25"/>
  <c r="G1499" i="25"/>
  <c r="G1424" i="25"/>
  <c r="G1450" i="25"/>
  <c r="G725" i="25"/>
  <c r="G672" i="25"/>
  <c r="G2272" i="25"/>
  <c r="G154" i="25"/>
  <c r="G2864" i="25"/>
  <c r="G2888" i="25"/>
  <c r="G2847" i="25"/>
  <c r="G1559" i="25"/>
  <c r="G1387" i="25"/>
  <c r="E12" i="5"/>
  <c r="H52" i="25"/>
  <c r="G1474" i="25"/>
  <c r="G2958" i="25"/>
  <c r="G1365" i="25"/>
  <c r="G73" i="25"/>
  <c r="G2929" i="25"/>
  <c r="E16" i="5"/>
  <c r="H2586" i="25"/>
  <c r="G2586" i="25"/>
  <c r="G605" i="25"/>
  <c r="G618" i="25"/>
  <c r="G631" i="25"/>
  <c r="G622" i="25"/>
  <c r="G587" i="25"/>
  <c r="G616" i="25"/>
  <c r="G647" i="25"/>
  <c r="G599" i="25"/>
  <c r="E4" i="5"/>
  <c r="H628" i="25"/>
  <c r="G614" i="25"/>
  <c r="G621" i="25"/>
  <c r="G608" i="25"/>
  <c r="G595" i="25"/>
  <c r="G627" i="25"/>
  <c r="G636" i="25"/>
  <c r="G609" i="25"/>
  <c r="G594" i="25"/>
  <c r="G643" i="25"/>
  <c r="G632" i="25"/>
  <c r="G597" i="25"/>
  <c r="G601" i="25"/>
  <c r="G591" i="25"/>
  <c r="G642" i="25"/>
  <c r="G644" i="25"/>
  <c r="G651" i="25"/>
  <c r="G590" i="25"/>
  <c r="G617" i="25"/>
  <c r="G611" i="25"/>
  <c r="G629" i="25"/>
  <c r="G630" i="25"/>
  <c r="G589" i="25"/>
  <c r="G624" i="25"/>
  <c r="G626" i="25"/>
  <c r="G646" i="25"/>
  <c r="G650" i="25"/>
  <c r="G607" i="25"/>
  <c r="G613" i="25"/>
  <c r="G602" i="25"/>
  <c r="G625" i="25"/>
  <c r="G639" i="25"/>
  <c r="G635" i="25"/>
  <c r="G596" i="25"/>
  <c r="G615" i="25"/>
  <c r="G588" i="25"/>
  <c r="G593" i="25"/>
  <c r="G634" i="25"/>
  <c r="G640" i="25"/>
  <c r="G606" i="25"/>
  <c r="G604" i="25"/>
  <c r="G623" i="25"/>
  <c r="G620" i="25"/>
  <c r="G638" i="25"/>
  <c r="G612" i="25"/>
  <c r="G603" i="25"/>
  <c r="G592" i="25"/>
  <c r="G610" i="25"/>
  <c r="G633" i="25"/>
  <c r="G2487" i="25"/>
  <c r="G2488" i="25"/>
  <c r="G2490" i="25"/>
  <c r="G2489" i="25"/>
  <c r="G2486" i="25"/>
  <c r="G2491" i="25"/>
  <c r="G1664" i="25"/>
  <c r="G1639" i="25"/>
  <c r="G1669" i="25"/>
  <c r="G1645" i="25"/>
  <c r="G1668" i="25"/>
  <c r="G1673" i="25"/>
  <c r="G1637" i="25"/>
  <c r="G1676" i="25"/>
  <c r="G1636" i="25"/>
  <c r="G1659" i="25"/>
  <c r="G1670" i="25"/>
  <c r="G1647" i="25"/>
  <c r="G1651" i="25"/>
  <c r="G1678" i="25"/>
  <c r="G1635" i="25"/>
  <c r="G1641" i="25"/>
  <c r="G1630" i="25"/>
  <c r="G1646" i="25"/>
  <c r="G1672" i="25"/>
  <c r="G1675" i="25"/>
  <c r="G1671" i="25"/>
  <c r="G1677" i="25"/>
  <c r="G1610" i="25"/>
  <c r="G1589" i="25"/>
  <c r="G1614" i="25"/>
  <c r="G1592" i="25"/>
  <c r="G1596" i="25"/>
  <c r="G1611" i="25"/>
  <c r="G1626" i="25"/>
  <c r="G1623" i="25"/>
  <c r="G1590" i="25"/>
  <c r="G1604" i="25"/>
  <c r="G1613" i="25"/>
  <c r="G1597" i="25"/>
  <c r="G1601" i="25"/>
  <c r="G836" i="25"/>
  <c r="G838" i="25"/>
  <c r="H2976" i="25"/>
  <c r="G829" i="25"/>
  <c r="H179" i="25"/>
  <c r="G3189" i="25"/>
  <c r="G3170" i="25"/>
  <c r="G3193" i="25"/>
  <c r="G3181" i="25"/>
  <c r="H497" i="25"/>
  <c r="G2302" i="25"/>
  <c r="G3256" i="25"/>
  <c r="G1603" i="25"/>
  <c r="G1652" i="25"/>
  <c r="G1471" i="25"/>
  <c r="G1477" i="25"/>
  <c r="G1540" i="25"/>
  <c r="G1508" i="25"/>
  <c r="G668" i="25"/>
  <c r="G694" i="25"/>
  <c r="G124" i="25"/>
  <c r="G2298" i="25"/>
  <c r="G168" i="25"/>
  <c r="G96" i="25"/>
  <c r="G2839" i="25"/>
  <c r="G2799" i="25"/>
  <c r="G2801" i="25"/>
  <c r="G2970" i="25"/>
  <c r="G628" i="25"/>
  <c r="G1409" i="25"/>
  <c r="G1512" i="25"/>
  <c r="G2303" i="25"/>
  <c r="G3266" i="25"/>
  <c r="G3213" i="25"/>
  <c r="G1666" i="25"/>
  <c r="G1658" i="25"/>
  <c r="G1456" i="25"/>
  <c r="G1432" i="25"/>
  <c r="G1418" i="25"/>
  <c r="G1491" i="25"/>
  <c r="G1489" i="25"/>
  <c r="G3224" i="25"/>
  <c r="G699" i="25"/>
  <c r="G670" i="25"/>
  <c r="G2257" i="25"/>
  <c r="G103" i="25"/>
  <c r="G2734" i="25"/>
  <c r="G2777" i="25"/>
  <c r="G2971" i="25"/>
  <c r="G600" i="25"/>
  <c r="G1376" i="25"/>
  <c r="E102" i="5"/>
  <c r="H736" i="25"/>
  <c r="G107" i="25"/>
  <c r="G645" i="25"/>
  <c r="G2484" i="25"/>
  <c r="G998" i="25"/>
  <c r="G2917" i="25"/>
  <c r="G2754" i="25"/>
  <c r="G2270" i="25"/>
  <c r="H351" i="25"/>
  <c r="H553" i="25"/>
  <c r="H460" i="25"/>
  <c r="H938" i="25"/>
  <c r="H952" i="25"/>
  <c r="H47" i="5"/>
  <c r="H948" i="25"/>
  <c r="H943" i="25"/>
  <c r="H3793" i="25"/>
  <c r="H3806" i="25"/>
  <c r="H3872" i="25"/>
  <c r="H3866" i="25"/>
  <c r="H3851" i="25"/>
  <c r="H3833" i="25"/>
  <c r="H3786" i="25"/>
  <c r="H3795" i="25"/>
  <c r="H3834" i="25"/>
  <c r="H3841" i="25"/>
  <c r="H3823" i="25"/>
  <c r="H3769" i="25"/>
  <c r="H3781" i="25"/>
  <c r="H3842" i="25"/>
  <c r="H3898" i="25"/>
  <c r="H3849" i="25"/>
  <c r="H3810" i="25"/>
  <c r="G1315" i="25"/>
  <c r="G1786" i="25"/>
  <c r="G1697" i="25"/>
  <c r="G3060" i="25"/>
  <c r="G982" i="25"/>
  <c r="G988" i="25"/>
  <c r="G3276" i="25"/>
  <c r="G3277" i="25"/>
  <c r="E53" i="5"/>
  <c r="G53" i="5"/>
  <c r="G1240" i="25"/>
  <c r="G3163" i="25"/>
  <c r="G2567" i="25"/>
  <c r="G2092" i="25"/>
  <c r="G3282" i="25"/>
  <c r="G2556" i="25"/>
  <c r="E45" i="5"/>
  <c r="H1128" i="25"/>
  <c r="G3119" i="25"/>
  <c r="H947" i="25"/>
  <c r="H937" i="25"/>
  <c r="H951" i="25"/>
  <c r="H385" i="25"/>
  <c r="H449" i="25"/>
  <c r="H547" i="25"/>
  <c r="H489" i="25"/>
  <c r="H508" i="25"/>
  <c r="H533" i="25"/>
  <c r="H452" i="25"/>
  <c r="H517" i="25"/>
  <c r="H458" i="25"/>
  <c r="H569" i="25"/>
  <c r="H514" i="25"/>
  <c r="H2637" i="25"/>
  <c r="H2706" i="25"/>
  <c r="H923" i="25"/>
  <c r="H2657" i="25"/>
  <c r="H2346" i="25"/>
  <c r="H931" i="25"/>
  <c r="H2664" i="25"/>
  <c r="H2704" i="25"/>
  <c r="H552" i="25"/>
  <c r="H578" i="25"/>
  <c r="H487" i="25"/>
  <c r="H581" i="25"/>
  <c r="H571" i="25"/>
  <c r="H476" i="25"/>
  <c r="H467" i="25"/>
  <c r="H520" i="25"/>
  <c r="H537" i="25"/>
  <c r="G3388" i="25"/>
  <c r="G4043" i="25"/>
  <c r="H43" i="5"/>
  <c r="H2678" i="25"/>
  <c r="H2689" i="25"/>
  <c r="H2645" i="25"/>
  <c r="H2705" i="25"/>
  <c r="H474" i="25"/>
  <c r="H511" i="25"/>
  <c r="H493" i="25"/>
  <c r="H470" i="25"/>
  <c r="H484" i="25"/>
  <c r="H586" i="25"/>
  <c r="H483" i="25"/>
  <c r="H573" i="25"/>
  <c r="H575" i="25"/>
  <c r="G886" i="25"/>
  <c r="H2341" i="25"/>
  <c r="H953" i="25"/>
  <c r="H935" i="25"/>
  <c r="H941" i="25"/>
  <c r="H361" i="25"/>
  <c r="H2370" i="25"/>
  <c r="H912" i="25"/>
  <c r="H362" i="25"/>
  <c r="H448" i="25"/>
  <c r="H428" i="25"/>
  <c r="H380" i="25"/>
  <c r="H2363" i="25"/>
  <c r="H919" i="25"/>
  <c r="G47" i="5"/>
  <c r="H414" i="25"/>
  <c r="H584" i="25"/>
  <c r="H546" i="25"/>
  <c r="H434" i="25"/>
  <c r="H348" i="25"/>
  <c r="H360" i="25"/>
  <c r="H1003" i="25"/>
  <c r="H1005" i="25"/>
  <c r="H1006" i="25"/>
  <c r="H3905" i="25"/>
  <c r="H3908" i="25"/>
  <c r="H3787" i="25"/>
  <c r="H3891" i="25"/>
  <c r="H3812" i="25"/>
  <c r="H3882" i="25"/>
  <c r="H3916" i="25"/>
  <c r="H3856" i="25"/>
  <c r="H3906" i="25"/>
  <c r="H3839" i="25"/>
  <c r="H3854" i="25"/>
  <c r="H3843" i="25"/>
  <c r="H3880" i="25"/>
  <c r="H3801" i="25"/>
  <c r="H3789" i="25"/>
  <c r="H3783" i="25"/>
  <c r="H3829" i="25"/>
  <c r="H3811" i="25"/>
  <c r="H3850" i="25"/>
  <c r="H3837" i="25"/>
  <c r="H3857" i="25"/>
  <c r="H3884" i="25"/>
  <c r="H3911" i="25"/>
  <c r="H3917" i="25"/>
  <c r="H3825" i="25"/>
  <c r="H3907" i="25"/>
  <c r="H3817" i="25"/>
  <c r="H3860" i="25"/>
  <c r="H3869" i="25"/>
  <c r="H3863" i="25"/>
  <c r="H3885" i="25"/>
  <c r="H3802" i="25"/>
  <c r="H3808" i="25"/>
  <c r="H3846" i="25"/>
  <c r="G2095" i="25"/>
  <c r="G1258" i="25"/>
  <c r="G1189" i="25"/>
  <c r="G3097" i="25"/>
  <c r="G1809" i="25"/>
  <c r="G3279" i="25"/>
  <c r="G1689" i="25"/>
  <c r="G971" i="25"/>
  <c r="G2073" i="25"/>
  <c r="E25" i="5"/>
  <c r="H971" i="25"/>
  <c r="G966" i="25"/>
  <c r="G975" i="25"/>
  <c r="G976" i="25"/>
  <c r="G1295" i="25"/>
  <c r="G965" i="25"/>
  <c r="G964" i="25"/>
  <c r="G1943" i="25"/>
  <c r="G2375" i="25"/>
  <c r="G1184" i="25"/>
  <c r="G3766" i="25"/>
  <c r="G1252" i="25"/>
  <c r="G2540" i="25"/>
  <c r="G3594" i="25"/>
  <c r="G974" i="25"/>
  <c r="G2578" i="25"/>
  <c r="G2529" i="25"/>
  <c r="G3744" i="25"/>
  <c r="G977" i="25"/>
  <c r="G3291" i="25"/>
  <c r="G2560" i="25"/>
  <c r="G2543" i="25"/>
  <c r="G2564" i="25"/>
  <c r="G1687" i="25"/>
  <c r="G963" i="25"/>
  <c r="H3814" i="25"/>
  <c r="H3777" i="25"/>
  <c r="H3836" i="25"/>
  <c r="H3824" i="25"/>
  <c r="H3897" i="25"/>
  <c r="H3881" i="25"/>
  <c r="H3883" i="25"/>
  <c r="H3847" i="25"/>
  <c r="H3892" i="25"/>
  <c r="H3788" i="25"/>
  <c r="H3875" i="25"/>
  <c r="H3840" i="25"/>
  <c r="H3778" i="25"/>
  <c r="H3900" i="25"/>
  <c r="H3901" i="25"/>
  <c r="H3873" i="25"/>
  <c r="H3776" i="25"/>
  <c r="H3913" i="25"/>
  <c r="H3855" i="25"/>
  <c r="H3804" i="25"/>
  <c r="H3914" i="25"/>
  <c r="H3800" i="25"/>
  <c r="H3832" i="25"/>
  <c r="H3864" i="25"/>
  <c r="H3877" i="25"/>
  <c r="H3876" i="25"/>
  <c r="H3773" i="25"/>
  <c r="H3903" i="25"/>
  <c r="H3852" i="25"/>
  <c r="H3835" i="25"/>
  <c r="H3803" i="25"/>
  <c r="H3797" i="25"/>
  <c r="H3865" i="25"/>
  <c r="G828" i="25"/>
  <c r="G2385" i="25"/>
  <c r="G1220" i="25"/>
  <c r="G1764" i="25"/>
  <c r="H3904" i="25"/>
  <c r="G1824" i="25"/>
  <c r="G1942" i="25"/>
  <c r="G2106" i="25"/>
  <c r="G3281" i="25"/>
  <c r="E33" i="5"/>
  <c r="H33" i="5"/>
  <c r="G827" i="25"/>
  <c r="G994" i="25"/>
  <c r="G1831" i="25"/>
  <c r="G1205" i="25"/>
  <c r="G3287" i="25"/>
  <c r="G3283" i="25"/>
  <c r="G1705" i="25"/>
  <c r="E37" i="5"/>
  <c r="H2555" i="25"/>
  <c r="G2566" i="25"/>
  <c r="G3620" i="25"/>
  <c r="G2135" i="25"/>
  <c r="G1962" i="25"/>
  <c r="G335" i="25"/>
  <c r="G3293" i="25"/>
  <c r="G3273" i="25"/>
  <c r="G2561" i="25"/>
  <c r="G2532" i="25"/>
  <c r="G2569" i="25"/>
  <c r="G984" i="25"/>
  <c r="H504" i="25"/>
  <c r="H502" i="25"/>
  <c r="H4045" i="25"/>
  <c r="H393" i="25"/>
  <c r="H384" i="25"/>
  <c r="H425" i="25"/>
  <c r="H399" i="25"/>
  <c r="H409" i="25"/>
  <c r="H371" i="25"/>
  <c r="H412" i="25"/>
  <c r="H378" i="25"/>
  <c r="H430" i="25"/>
  <c r="H391" i="25"/>
  <c r="H422" i="25"/>
  <c r="H446" i="25"/>
  <c r="H424" i="25"/>
  <c r="H387" i="25"/>
  <c r="H386" i="25"/>
  <c r="H2337" i="25"/>
  <c r="H2351" i="25"/>
  <c r="H2369" i="25"/>
  <c r="H2367" i="25"/>
  <c r="H2366" i="25"/>
  <c r="H2355" i="25"/>
  <c r="H2357" i="25"/>
  <c r="H936" i="25"/>
  <c r="H949" i="25"/>
  <c r="H950" i="25"/>
  <c r="H2342" i="25"/>
  <c r="H2364" i="25"/>
  <c r="H2352" i="25"/>
  <c r="H2373" i="25"/>
  <c r="H30" i="5"/>
  <c r="G30" i="5"/>
  <c r="H2338" i="25"/>
  <c r="H2365" i="25"/>
  <c r="H6" i="5"/>
  <c r="H2349" i="25"/>
  <c r="H2354" i="25"/>
  <c r="H2371" i="25"/>
  <c r="H2350" i="25"/>
  <c r="H945" i="25"/>
  <c r="H2356" i="25"/>
  <c r="H2360" i="25"/>
  <c r="G6" i="5"/>
  <c r="H2344" i="25"/>
  <c r="H2358" i="25"/>
  <c r="H2359" i="25"/>
  <c r="H2362" i="25"/>
  <c r="H2374" i="25"/>
  <c r="H928" i="25"/>
  <c r="H94" i="5"/>
  <c r="H2680" i="25"/>
  <c r="H2701" i="25"/>
  <c r="H4041" i="25"/>
  <c r="H1118" i="25"/>
  <c r="G900" i="25"/>
  <c r="G902" i="25"/>
  <c r="G878" i="25"/>
  <c r="G2255" i="25"/>
  <c r="G9" i="25"/>
  <c r="G37" i="25"/>
  <c r="G10" i="25"/>
  <c r="G5" i="25"/>
  <c r="G27" i="25"/>
  <c r="G2" i="25"/>
  <c r="G43" i="25"/>
  <c r="G3411" i="25"/>
  <c r="G3340" i="25"/>
  <c r="G3366" i="25"/>
  <c r="G3398" i="25"/>
  <c r="G3354" i="25"/>
  <c r="G3395" i="25"/>
  <c r="G3420" i="25"/>
  <c r="G3357" i="25"/>
  <c r="G3373" i="25"/>
  <c r="G2585" i="25"/>
  <c r="E3" i="5"/>
  <c r="G217" i="25"/>
  <c r="G202" i="25"/>
  <c r="G204" i="25"/>
  <c r="G185" i="25"/>
  <c r="G212" i="25"/>
  <c r="G2071" i="25"/>
  <c r="G2044" i="25"/>
  <c r="G2052" i="25"/>
  <c r="G3973" i="25"/>
  <c r="G3955" i="25"/>
  <c r="G3925" i="25"/>
  <c r="G3935" i="25"/>
  <c r="G3937" i="25"/>
  <c r="G3975" i="25"/>
  <c r="G3967" i="25"/>
  <c r="G3987" i="25"/>
  <c r="G3949" i="25"/>
  <c r="G3939" i="25"/>
  <c r="G3938" i="25"/>
  <c r="G3958" i="25"/>
  <c r="G3994" i="25"/>
  <c r="G3999" i="25"/>
  <c r="G4034" i="25"/>
  <c r="G4036" i="25"/>
  <c r="G3936" i="25"/>
  <c r="G3974" i="25"/>
  <c r="G3942" i="25"/>
  <c r="G4018" i="25"/>
  <c r="G3996" i="25"/>
  <c r="G4029" i="25"/>
  <c r="G2018" i="25"/>
  <c r="G1998" i="25"/>
  <c r="G2023" i="25"/>
  <c r="G2020" i="25"/>
  <c r="G2027" i="25"/>
  <c r="G1995" i="25"/>
  <c r="G2002" i="25"/>
  <c r="G1978" i="25"/>
  <c r="G1976" i="25"/>
  <c r="G2512" i="25"/>
  <c r="G2505" i="25"/>
  <c r="G2499" i="25"/>
  <c r="G2309" i="25"/>
  <c r="G2335" i="25"/>
  <c r="G2316" i="25"/>
  <c r="G2330" i="25"/>
  <c r="G2311" i="25"/>
  <c r="G2321" i="25"/>
  <c r="G506" i="25"/>
  <c r="G492" i="25"/>
  <c r="G570" i="25"/>
  <c r="G584" i="25"/>
  <c r="G569" i="25"/>
  <c r="G464" i="25"/>
  <c r="G554" i="25"/>
  <c r="G546" i="25"/>
  <c r="G480" i="25"/>
  <c r="G475" i="25"/>
  <c r="G512" i="25"/>
  <c r="G526" i="25"/>
  <c r="G489" i="25"/>
  <c r="G477" i="25"/>
  <c r="G487" i="25"/>
  <c r="G542" i="25"/>
  <c r="G533" i="25"/>
  <c r="G2627" i="25"/>
  <c r="E63" i="5"/>
  <c r="H2631" i="25"/>
  <c r="G2607" i="25"/>
  <c r="G2622" i="25"/>
  <c r="G2625" i="25"/>
  <c r="G2614" i="25"/>
  <c r="G2605" i="25"/>
  <c r="G2596" i="25"/>
  <c r="G253" i="25"/>
  <c r="G320" i="25"/>
  <c r="G284" i="25"/>
  <c r="G295" i="25"/>
  <c r="G261" i="25"/>
  <c r="G234" i="25"/>
  <c r="G273" i="25"/>
  <c r="G306" i="25"/>
  <c r="G260" i="25"/>
  <c r="G331" i="25"/>
  <c r="G244" i="25"/>
  <c r="G287" i="25"/>
  <c r="G292" i="25"/>
  <c r="G303" i="25"/>
  <c r="G920" i="25"/>
  <c r="G916" i="25"/>
  <c r="G926" i="25"/>
  <c r="G923" i="25"/>
  <c r="G928" i="25"/>
  <c r="G913" i="25"/>
  <c r="G921" i="25"/>
  <c r="G919" i="25"/>
  <c r="G917" i="25"/>
  <c r="G909" i="25"/>
  <c r="G4044" i="25"/>
  <c r="G4052" i="25"/>
  <c r="G4050" i="25"/>
  <c r="G4040" i="25"/>
  <c r="G4053" i="25"/>
  <c r="G4056" i="25"/>
  <c r="G4051" i="25"/>
  <c r="G4045" i="25"/>
  <c r="G4042" i="25"/>
  <c r="G4055" i="25"/>
  <c r="G4048" i="25"/>
  <c r="G4049" i="25"/>
  <c r="G4046" i="25"/>
  <c r="G4054" i="25"/>
  <c r="G4047" i="25"/>
  <c r="E31" i="5"/>
  <c r="H816" i="25"/>
  <c r="G814" i="25"/>
  <c r="G822" i="25"/>
  <c r="G819" i="25"/>
  <c r="G820" i="25"/>
  <c r="G817" i="25"/>
  <c r="G1571" i="25"/>
  <c r="E27" i="5"/>
  <c r="H1586" i="25"/>
  <c r="G1584" i="25"/>
  <c r="G1586" i="25"/>
  <c r="G1574" i="25"/>
  <c r="G1580" i="25"/>
  <c r="G1588" i="25"/>
  <c r="G1569" i="25"/>
  <c r="G1577" i="25"/>
  <c r="G1579" i="25"/>
  <c r="G1576" i="25"/>
  <c r="G1587" i="25"/>
  <c r="G1570" i="25"/>
  <c r="G1575" i="25"/>
  <c r="G891" i="25"/>
  <c r="G867" i="25"/>
  <c r="G898" i="25"/>
  <c r="G907" i="25"/>
  <c r="G904" i="25"/>
  <c r="G871" i="25"/>
  <c r="G885" i="25"/>
  <c r="G905" i="25"/>
  <c r="G899" i="25"/>
  <c r="G875" i="25"/>
  <c r="G884" i="25"/>
  <c r="G892" i="25"/>
  <c r="G874" i="25"/>
  <c r="G876" i="25"/>
  <c r="G873" i="25"/>
  <c r="G879" i="25"/>
  <c r="G893" i="25"/>
  <c r="E23" i="5"/>
  <c r="H882" i="25"/>
  <c r="G887" i="25"/>
  <c r="G906" i="25"/>
  <c r="G868" i="25"/>
  <c r="G866" i="25"/>
  <c r="G860" i="25"/>
  <c r="G894" i="25"/>
  <c r="G863" i="25"/>
  <c r="G877" i="25"/>
  <c r="G881" i="25"/>
  <c r="G882" i="25"/>
  <c r="G883" i="25"/>
  <c r="G869" i="25"/>
  <c r="G889" i="25"/>
  <c r="G888" i="25"/>
  <c r="G865" i="25"/>
  <c r="G895" i="25"/>
  <c r="G870" i="25"/>
  <c r="H926" i="25"/>
  <c r="H2656" i="25"/>
  <c r="H2672" i="25"/>
  <c r="H2640" i="25"/>
  <c r="H2685" i="25"/>
  <c r="H2695" i="25"/>
  <c r="H4048" i="25"/>
  <c r="H4051" i="25"/>
  <c r="H3947" i="25"/>
  <c r="G92" i="5"/>
  <c r="H1075" i="25"/>
  <c r="G2602" i="25"/>
  <c r="G453" i="25"/>
  <c r="G2599" i="25"/>
  <c r="G2058" i="25"/>
  <c r="G918" i="25"/>
  <c r="G3920" i="25"/>
  <c r="G3928" i="25"/>
  <c r="G3991" i="25"/>
  <c r="G4023" i="25"/>
  <c r="E11" i="5"/>
  <c r="H47" i="25"/>
  <c r="G3350" i="25"/>
  <c r="G3404" i="25"/>
  <c r="G3333" i="25"/>
  <c r="G208" i="25"/>
  <c r="H1058" i="25"/>
  <c r="G555" i="25"/>
  <c r="G3982" i="25"/>
  <c r="G329" i="25"/>
  <c r="G3400" i="25"/>
  <c r="G501" i="25"/>
  <c r="G12" i="25"/>
  <c r="G3356" i="25"/>
  <c r="G209" i="25"/>
  <c r="G2069" i="25"/>
  <c r="G3932" i="25"/>
  <c r="G3953" i="25"/>
  <c r="G1981" i="25"/>
  <c r="G2010" i="25"/>
  <c r="G2518" i="25"/>
  <c r="G543" i="25"/>
  <c r="G576" i="25"/>
  <c r="G529" i="25"/>
  <c r="G816" i="25"/>
  <c r="G908" i="25"/>
  <c r="G561" i="25"/>
  <c r="G578" i="25"/>
  <c r="G2313" i="25"/>
  <c r="G2514" i="25"/>
  <c r="G2038" i="25"/>
  <c r="G2032" i="25"/>
  <c r="G4011" i="25"/>
  <c r="G4013" i="25"/>
  <c r="G4014" i="25"/>
  <c r="G3962" i="25"/>
  <c r="G4008" i="25"/>
  <c r="G2060" i="25"/>
  <c r="G191" i="25"/>
  <c r="G3387" i="25"/>
  <c r="G3380" i="25"/>
  <c r="G26" i="25"/>
  <c r="G47" i="25"/>
  <c r="G565" i="25"/>
  <c r="G228" i="25"/>
  <c r="G28" i="25"/>
  <c r="G2055" i="25"/>
  <c r="G2030" i="25"/>
  <c r="G465" i="25"/>
  <c r="G4060" i="25"/>
  <c r="G308" i="25"/>
  <c r="G332" i="25"/>
  <c r="G2592" i="25"/>
  <c r="G145" i="25"/>
  <c r="G488" i="25"/>
  <c r="G2501" i="25"/>
  <c r="G4017" i="25"/>
  <c r="G3930" i="25"/>
  <c r="G2068" i="25"/>
  <c r="G3392" i="25"/>
  <c r="G237" i="25"/>
  <c r="G3352" i="25"/>
  <c r="G864" i="25"/>
  <c r="G4059" i="25"/>
  <c r="G4057" i="25"/>
  <c r="G896" i="25"/>
  <c r="G872" i="25"/>
  <c r="G1573" i="25"/>
  <c r="G4041" i="25"/>
  <c r="G897" i="25"/>
  <c r="H2666" i="25"/>
  <c r="H1116" i="25"/>
  <c r="H1042" i="25"/>
  <c r="G556" i="25"/>
  <c r="G862" i="25"/>
  <c r="G914" i="25"/>
  <c r="G880" i="25"/>
  <c r="G903" i="25"/>
  <c r="G815" i="25"/>
  <c r="G924" i="25"/>
  <c r="H347" i="25"/>
  <c r="H427" i="25"/>
  <c r="H375" i="25"/>
  <c r="H368" i="25"/>
  <c r="H420" i="25"/>
  <c r="H426" i="25"/>
  <c r="H438" i="25"/>
  <c r="H4042" i="25"/>
  <c r="H4049" i="25"/>
  <c r="H450" i="25"/>
  <c r="H2372" i="25"/>
  <c r="H2348" i="25"/>
  <c r="H2340" i="25"/>
  <c r="H2345" i="25"/>
  <c r="H2347" i="25"/>
  <c r="H2339" i="25"/>
  <c r="H2361" i="25"/>
  <c r="H2353" i="25"/>
  <c r="H2368" i="25"/>
  <c r="H376" i="25"/>
  <c r="H946" i="25"/>
  <c r="H942" i="25"/>
  <c r="H944" i="25"/>
  <c r="H411" i="25"/>
  <c r="H442" i="25"/>
  <c r="H383" i="25"/>
  <c r="H415" i="25"/>
  <c r="H377" i="25"/>
  <c r="H366" i="25"/>
  <c r="H359" i="25"/>
  <c r="H439" i="25"/>
  <c r="H404" i="25"/>
  <c r="H431" i="25"/>
  <c r="H407" i="25"/>
  <c r="H440" i="25"/>
  <c r="H400" i="25"/>
  <c r="H349" i="25"/>
  <c r="H398" i="25"/>
  <c r="H363" i="25"/>
  <c r="H443" i="25"/>
  <c r="H396" i="25"/>
  <c r="H447" i="25"/>
  <c r="H423" i="25"/>
  <c r="H372" i="25"/>
  <c r="H394" i="25"/>
  <c r="H379" i="25"/>
  <c r="H369" i="25"/>
  <c r="H436" i="25"/>
  <c r="H408" i="25"/>
  <c r="H2065" i="25"/>
  <c r="H2066" i="25"/>
  <c r="H2044" i="25"/>
  <c r="H2061" i="25"/>
  <c r="H2051" i="25"/>
  <c r="H2068" i="25"/>
  <c r="H4052" i="25"/>
  <c r="H3061" i="25"/>
  <c r="H1981" i="25"/>
  <c r="H2021" i="25"/>
  <c r="H2014" i="25"/>
  <c r="H1996" i="25"/>
  <c r="G3493" i="25"/>
  <c r="E10" i="5"/>
  <c r="H3503" i="25"/>
  <c r="H2017" i="25"/>
  <c r="H1983" i="25"/>
  <c r="G3780" i="25"/>
  <c r="G3806" i="25"/>
  <c r="G3846" i="25"/>
  <c r="G3876" i="25"/>
  <c r="G3881" i="25"/>
  <c r="G3903" i="25"/>
  <c r="G3821" i="25"/>
  <c r="G3781" i="25"/>
  <c r="G3861" i="25"/>
  <c r="G3825" i="25"/>
  <c r="G3811" i="25"/>
  <c r="G3813" i="25"/>
  <c r="G3863" i="25"/>
  <c r="G3848" i="25"/>
  <c r="G3909" i="25"/>
  <c r="G3480" i="25"/>
  <c r="G3479" i="25"/>
  <c r="G3523" i="25"/>
  <c r="G3475" i="25"/>
  <c r="G3487" i="25"/>
  <c r="G3486" i="25"/>
  <c r="G3437" i="25"/>
  <c r="G3525" i="25"/>
  <c r="G3458" i="25"/>
  <c r="H1970" i="25"/>
  <c r="G3791" i="25"/>
  <c r="G353" i="25"/>
  <c r="G1080" i="25"/>
  <c r="G3786" i="25"/>
  <c r="H1993" i="25"/>
  <c r="G3770" i="25"/>
  <c r="G2677" i="25"/>
  <c r="G3443" i="25"/>
  <c r="G372" i="25"/>
  <c r="G2669" i="25"/>
  <c r="G3442" i="25"/>
  <c r="G90" i="5"/>
  <c r="H397" i="25"/>
  <c r="H354" i="25"/>
  <c r="H403" i="25"/>
  <c r="H406" i="25"/>
  <c r="H381" i="25"/>
  <c r="H433" i="25"/>
  <c r="H350" i="25"/>
  <c r="H389" i="25"/>
  <c r="H374" i="25"/>
  <c r="H416" i="25"/>
  <c r="H405" i="25"/>
  <c r="H417" i="25"/>
  <c r="H367" i="25"/>
  <c r="H388" i="25"/>
  <c r="H444" i="25"/>
  <c r="H429" i="25"/>
  <c r="H413" i="25"/>
  <c r="H353" i="25"/>
  <c r="H401" i="25"/>
  <c r="H3055" i="25"/>
  <c r="H2010" i="25"/>
  <c r="H2020" i="25"/>
  <c r="H1975" i="25"/>
  <c r="H2037" i="25"/>
  <c r="H2012" i="25"/>
  <c r="H539" i="25"/>
  <c r="H566" i="25"/>
  <c r="H530" i="25"/>
  <c r="H541" i="25"/>
  <c r="H505" i="25"/>
  <c r="H481" i="25"/>
  <c r="H451" i="25"/>
  <c r="H585" i="25"/>
  <c r="H550" i="25"/>
  <c r="H558" i="25"/>
  <c r="H545" i="25"/>
  <c r="H562" i="25"/>
  <c r="H521" i="25"/>
  <c r="H560" i="25"/>
  <c r="H522" i="25"/>
  <c r="H510" i="25"/>
  <c r="H469" i="25"/>
  <c r="H542" i="25"/>
  <c r="H486" i="25"/>
  <c r="H579" i="25"/>
  <c r="H544" i="25"/>
  <c r="H583" i="25"/>
  <c r="H524" i="25"/>
  <c r="H551" i="25"/>
  <c r="H515" i="25"/>
  <c r="H548" i="25"/>
  <c r="H536" i="25"/>
  <c r="H472" i="25"/>
  <c r="H482" i="25"/>
  <c r="H464" i="25"/>
  <c r="H496" i="25"/>
  <c r="H512" i="25"/>
  <c r="H574" i="25"/>
  <c r="H495" i="25"/>
  <c r="H564" i="25"/>
  <c r="H459" i="25"/>
  <c r="H531" i="25"/>
  <c r="H523" i="25"/>
  <c r="H91" i="5"/>
  <c r="H471" i="25"/>
  <c r="H516" i="25"/>
  <c r="H104" i="5"/>
  <c r="H556" i="25"/>
  <c r="H576" i="25"/>
  <c r="H463" i="25"/>
  <c r="H570" i="25"/>
  <c r="H535" i="25"/>
  <c r="H513" i="25"/>
  <c r="H557" i="25"/>
  <c r="H509" i="25"/>
  <c r="H582" i="25"/>
  <c r="H549" i="25"/>
  <c r="H529" i="25"/>
  <c r="H532" i="25"/>
  <c r="H491" i="25"/>
  <c r="H500" i="25"/>
  <c r="H506" i="25"/>
  <c r="H485" i="25"/>
  <c r="H555" i="25"/>
  <c r="H456" i="25"/>
  <c r="H580" i="25"/>
  <c r="H526" i="25"/>
  <c r="H492" i="25"/>
  <c r="H540" i="25"/>
  <c r="H455" i="25"/>
  <c r="H561" i="25"/>
  <c r="H543" i="25"/>
  <c r="H528" i="25"/>
  <c r="H554" i="25"/>
  <c r="H477" i="25"/>
  <c r="H538" i="25"/>
  <c r="H478" i="25"/>
  <c r="H498" i="25"/>
  <c r="H527" i="25"/>
  <c r="H568" i="25"/>
  <c r="H567" i="25"/>
  <c r="H2244" i="25"/>
  <c r="H501" i="25"/>
  <c r="H503" i="25"/>
  <c r="H525" i="25"/>
  <c r="H490" i="25"/>
  <c r="H518" i="25"/>
  <c r="H507" i="25"/>
  <c r="H466" i="25"/>
  <c r="H465" i="25"/>
  <c r="H473" i="25"/>
  <c r="H480" i="25"/>
  <c r="H494" i="25"/>
  <c r="H499" i="25"/>
  <c r="H534" i="25"/>
  <c r="H457" i="25"/>
  <c r="H453" i="25"/>
  <c r="H475" i="25"/>
  <c r="H3356" i="25"/>
  <c r="H4047" i="25"/>
  <c r="H3361" i="25"/>
  <c r="H3406" i="25"/>
  <c r="H479" i="25"/>
  <c r="H461" i="25"/>
  <c r="H3364" i="25"/>
  <c r="H3336" i="25"/>
  <c r="H4054" i="25"/>
  <c r="H4060" i="25"/>
  <c r="H4057" i="25"/>
  <c r="H4056" i="25"/>
  <c r="G35" i="5"/>
  <c r="H4058" i="25"/>
  <c r="H4053" i="25"/>
  <c r="H4046" i="25"/>
  <c r="H4050" i="25"/>
  <c r="H35" i="5"/>
  <c r="H382" i="25"/>
  <c r="H90" i="5"/>
  <c r="H357" i="25"/>
  <c r="H373" i="25"/>
  <c r="H395" i="25"/>
  <c r="H358" i="25"/>
  <c r="H352" i="25"/>
  <c r="H390" i="25"/>
  <c r="H421" i="25"/>
  <c r="H392" i="25"/>
  <c r="H432" i="25"/>
  <c r="H441" i="25"/>
  <c r="H410" i="25"/>
  <c r="H419" i="25"/>
  <c r="H370" i="25"/>
  <c r="H355" i="25"/>
  <c r="H402" i="25"/>
  <c r="H435" i="25"/>
  <c r="H445" i="25"/>
  <c r="H418" i="25"/>
  <c r="H365" i="25"/>
  <c r="H468" i="25"/>
  <c r="H454" i="25"/>
  <c r="H488" i="25"/>
  <c r="G91" i="5"/>
  <c r="H54" i="5"/>
  <c r="H3363" i="25"/>
  <c r="H3412" i="25"/>
  <c r="H4010" i="25"/>
  <c r="H1035" i="25"/>
  <c r="H1122" i="25"/>
  <c r="H1108" i="25"/>
  <c r="H1060" i="25"/>
  <c r="H1056" i="25"/>
  <c r="H2711" i="25"/>
  <c r="H2644" i="25"/>
  <c r="H2707" i="25"/>
  <c r="H2686" i="25"/>
  <c r="H2643" i="25"/>
  <c r="H2710" i="25"/>
  <c r="H2688" i="25"/>
  <c r="H2650" i="25"/>
  <c r="H2694" i="25"/>
  <c r="H2684" i="25"/>
  <c r="H2679" i="25"/>
  <c r="H2682" i="25"/>
  <c r="H2709" i="25"/>
  <c r="H2673" i="25"/>
  <c r="H2675" i="25"/>
  <c r="H2653" i="25"/>
  <c r="H2641" i="25"/>
  <c r="H2663" i="25"/>
  <c r="H2702" i="25"/>
  <c r="H2667" i="25"/>
  <c r="H2697" i="25"/>
  <c r="H2658" i="25"/>
  <c r="H2698" i="25"/>
  <c r="H2662" i="25"/>
  <c r="H2674" i="25"/>
  <c r="H2693" i="25"/>
  <c r="H2708" i="25"/>
  <c r="H2639" i="25"/>
  <c r="H2655" i="25"/>
  <c r="H2636" i="25"/>
  <c r="H2681" i="25"/>
  <c r="H2691" i="25"/>
  <c r="H2638" i="25"/>
  <c r="G94" i="5"/>
  <c r="H2676" i="25"/>
  <c r="H2668" i="25"/>
  <c r="H2661" i="25"/>
  <c r="H2687" i="25"/>
  <c r="H2651" i="25"/>
  <c r="H2648" i="25"/>
  <c r="H1072" i="25"/>
  <c r="H823" i="25"/>
  <c r="H2654" i="25"/>
  <c r="H2699" i="25"/>
  <c r="H2669" i="25"/>
  <c r="H2670" i="25"/>
  <c r="H2659" i="25"/>
  <c r="H2677" i="25"/>
  <c r="H2660" i="25"/>
  <c r="H2652" i="25"/>
  <c r="H2690" i="25"/>
  <c r="H2692" i="25"/>
  <c r="H2683" i="25"/>
  <c r="H2649" i="25"/>
  <c r="H2635" i="25"/>
  <c r="H2700" i="25"/>
  <c r="H2646" i="25"/>
  <c r="H2696" i="25"/>
  <c r="H2665" i="25"/>
  <c r="H2671" i="25"/>
  <c r="H2703" i="25"/>
  <c r="G81" i="5"/>
  <c r="E99" i="5"/>
  <c r="E98" i="5"/>
  <c r="G98" i="5"/>
  <c r="G3229" i="25"/>
  <c r="G3226" i="25"/>
  <c r="G3228" i="25"/>
  <c r="G3227" i="25"/>
  <c r="G46" i="25"/>
  <c r="G3" i="25"/>
  <c r="G21" i="25"/>
  <c r="G34" i="25"/>
  <c r="G42" i="25"/>
  <c r="G29" i="25"/>
  <c r="G25" i="25"/>
  <c r="G15" i="25"/>
  <c r="G35" i="25"/>
  <c r="G33" i="25"/>
  <c r="G8" i="25"/>
  <c r="G14" i="25"/>
  <c r="G17" i="25"/>
  <c r="G45" i="25"/>
  <c r="G6" i="25"/>
  <c r="G3363" i="25"/>
  <c r="G3383" i="25"/>
  <c r="G3397" i="25"/>
  <c r="G3346" i="25"/>
  <c r="G3405" i="25"/>
  <c r="G3414" i="25"/>
  <c r="G3415" i="25"/>
  <c r="G3410" i="25"/>
  <c r="G3423" i="25"/>
  <c r="G3379" i="25"/>
  <c r="G3360" i="25"/>
  <c r="G3336" i="25"/>
  <c r="G3417" i="25"/>
  <c r="G3334" i="25"/>
  <c r="G3342" i="25"/>
  <c r="G3413" i="25"/>
  <c r="G3335" i="25"/>
  <c r="G3396" i="25"/>
  <c r="G3394" i="25"/>
  <c r="G3359" i="25"/>
  <c r="G3361" i="25"/>
  <c r="G3416" i="25"/>
  <c r="G3402" i="25"/>
  <c r="G3331" i="25"/>
  <c r="G3385" i="25"/>
  <c r="G3362" i="25"/>
  <c r="G3421" i="25"/>
  <c r="G3367" i="25"/>
  <c r="G3351" i="25"/>
  <c r="G3419" i="25"/>
  <c r="G3386" i="25"/>
  <c r="G3378" i="25"/>
  <c r="G3353" i="25"/>
  <c r="G3349" i="25"/>
  <c r="G2581" i="25"/>
  <c r="G2582" i="25"/>
  <c r="G184" i="25"/>
  <c r="G199" i="25"/>
  <c r="G224" i="25"/>
  <c r="G190" i="25"/>
  <c r="G215" i="25"/>
  <c r="G187" i="25"/>
  <c r="G189" i="25"/>
  <c r="G229" i="25"/>
  <c r="G188" i="25"/>
  <c r="G211" i="25"/>
  <c r="G227" i="25"/>
  <c r="G210" i="25"/>
  <c r="G192" i="25"/>
  <c r="G197" i="25"/>
  <c r="G183" i="25"/>
  <c r="G2062" i="25"/>
  <c r="G2050" i="25"/>
  <c r="G2066" i="25"/>
  <c r="G2053" i="25"/>
  <c r="G2051" i="25"/>
  <c r="G2049" i="25"/>
  <c r="G2054" i="25"/>
  <c r="G2045" i="25"/>
  <c r="G2061" i="25"/>
  <c r="G2046" i="25"/>
  <c r="G2059" i="25"/>
  <c r="G2042" i="25"/>
  <c r="G4002" i="25"/>
  <c r="G3927" i="25"/>
  <c r="G3931" i="25"/>
  <c r="G3995" i="25"/>
  <c r="G4015" i="25"/>
  <c r="G4035" i="25"/>
  <c r="G3981" i="25"/>
  <c r="G4038" i="25"/>
  <c r="G3986" i="25"/>
  <c r="G3978" i="25"/>
  <c r="G3945" i="25"/>
  <c r="G3969" i="25"/>
  <c r="G4020" i="25"/>
  <c r="G4024" i="25"/>
  <c r="G3919" i="25"/>
  <c r="G4012" i="25"/>
  <c r="G4010" i="25"/>
  <c r="G4030" i="25"/>
  <c r="G3983" i="25"/>
  <c r="G3984" i="25"/>
  <c r="G3922" i="25"/>
  <c r="G3926" i="25"/>
  <c r="G3988" i="25"/>
  <c r="G4026" i="25"/>
  <c r="G3964" i="25"/>
  <c r="G3971" i="25"/>
  <c r="G3968" i="25"/>
  <c r="G3972" i="25"/>
  <c r="G4005" i="25"/>
  <c r="G3944" i="25"/>
  <c r="G1975" i="25"/>
  <c r="G1989" i="25"/>
  <c r="G2029" i="25"/>
  <c r="G2005" i="25"/>
  <c r="G2025" i="25"/>
  <c r="G1991" i="25"/>
  <c r="G2007" i="25"/>
  <c r="G1971" i="25"/>
  <c r="G2034" i="25"/>
  <c r="G1986" i="25"/>
  <c r="G2013" i="25"/>
  <c r="G2014" i="25"/>
  <c r="G2026" i="25"/>
  <c r="G1994" i="25"/>
  <c r="G2035" i="25"/>
  <c r="G2009" i="25"/>
  <c r="G2037" i="25"/>
  <c r="G2011" i="25"/>
  <c r="G2031" i="25"/>
  <c r="G1987" i="25"/>
  <c r="G1993" i="25"/>
  <c r="G2000" i="25"/>
  <c r="G2036" i="25"/>
  <c r="G1983" i="25"/>
  <c r="G2024" i="25"/>
  <c r="G1982" i="25"/>
  <c r="G2019" i="25"/>
  <c r="G1970" i="25"/>
  <c r="G1985" i="25"/>
  <c r="G2003" i="25"/>
  <c r="G1979" i="25"/>
  <c r="G1967" i="25"/>
  <c r="G2508" i="25"/>
  <c r="G2519" i="25"/>
  <c r="G2504" i="25"/>
  <c r="G2497" i="25"/>
  <c r="G2495" i="25"/>
  <c r="G2502" i="25"/>
  <c r="G2498" i="25"/>
  <c r="G2510" i="25"/>
  <c r="G2521" i="25"/>
  <c r="G2516" i="25"/>
  <c r="G2323" i="25"/>
  <c r="G2324" i="25"/>
  <c r="G2332" i="25"/>
  <c r="G2327" i="25"/>
  <c r="G2336" i="25"/>
  <c r="G2326" i="25"/>
  <c r="G2331" i="25"/>
  <c r="G2315" i="25"/>
  <c r="G2329" i="25"/>
  <c r="G2328" i="25"/>
  <c r="G2318" i="25"/>
  <c r="G2322" i="25"/>
  <c r="G468" i="25"/>
  <c r="G527" i="25"/>
  <c r="G544" i="25"/>
  <c r="G563" i="25"/>
  <c r="G471" i="25"/>
  <c r="G582" i="25"/>
  <c r="G504" i="25"/>
  <c r="G459" i="25"/>
  <c r="G553" i="25"/>
  <c r="G552" i="25"/>
  <c r="G523" i="25"/>
  <c r="G516" i="25"/>
  <c r="G467" i="25"/>
  <c r="G466" i="25"/>
  <c r="G515" i="25"/>
  <c r="G581" i="25"/>
  <c r="G545" i="25"/>
  <c r="G572" i="25"/>
  <c r="G505" i="25"/>
  <c r="G522" i="25"/>
  <c r="G551" i="25"/>
  <c r="G525" i="25"/>
  <c r="G534" i="25"/>
  <c r="G514" i="25"/>
  <c r="G476" i="25"/>
  <c r="G483" i="25"/>
  <c r="G463" i="25"/>
  <c r="G513" i="25"/>
  <c r="G535" i="25"/>
  <c r="G484" i="25"/>
  <c r="G548" i="25"/>
  <c r="G455" i="25"/>
  <c r="G580" i="25"/>
  <c r="G469" i="25"/>
  <c r="G518" i="25"/>
  <c r="G509" i="25"/>
  <c r="G486" i="25"/>
  <c r="G586" i="25"/>
  <c r="G574" i="25"/>
  <c r="G571" i="25"/>
  <c r="G461" i="25"/>
  <c r="G531" i="25"/>
  <c r="G508" i="25"/>
  <c r="G472" i="25"/>
  <c r="G583" i="25"/>
  <c r="G567" i="25"/>
  <c r="G520" i="25"/>
  <c r="G498" i="25"/>
  <c r="G481" i="25"/>
  <c r="G497" i="25"/>
  <c r="G502" i="25"/>
  <c r="G541" i="25"/>
  <c r="G473" i="25"/>
  <c r="G144" i="25"/>
  <c r="G153" i="25"/>
  <c r="G148" i="25"/>
  <c r="G152" i="25"/>
  <c r="G71" i="5"/>
  <c r="H71" i="5"/>
  <c r="G2629" i="25"/>
  <c r="G2591" i="25"/>
  <c r="G2623" i="25"/>
  <c r="G2601" i="25"/>
  <c r="G2593" i="25"/>
  <c r="G2617" i="25"/>
  <c r="G2606" i="25"/>
  <c r="G2619" i="25"/>
  <c r="G2618" i="25"/>
  <c r="G2621" i="25"/>
  <c r="G2603" i="25"/>
  <c r="G2616" i="25"/>
  <c r="G2613" i="25"/>
  <c r="G2631" i="25"/>
  <c r="G2609" i="25"/>
  <c r="G2600" i="25"/>
  <c r="G2594" i="25"/>
  <c r="G2615" i="25"/>
  <c r="G2597" i="25"/>
  <c r="G2598" i="25"/>
  <c r="G2630" i="25"/>
  <c r="G2604" i="25"/>
  <c r="G279" i="25"/>
  <c r="G256" i="25"/>
  <c r="G297" i="25"/>
  <c r="G290" i="25"/>
  <c r="G257" i="25"/>
  <c r="G282" i="25"/>
  <c r="G315" i="25"/>
  <c r="G316" i="25"/>
  <c r="G266" i="25"/>
  <c r="G232" i="25"/>
  <c r="G310" i="25"/>
  <c r="G249" i="25"/>
  <c r="G254" i="25"/>
  <c r="G265" i="25"/>
  <c r="G318" i="25"/>
  <c r="G301" i="25"/>
  <c r="G289" i="25"/>
  <c r="G275" i="25"/>
  <c r="G309" i="25"/>
  <c r="G324" i="25"/>
  <c r="G325" i="25"/>
  <c r="G296" i="25"/>
  <c r="G264" i="25"/>
  <c r="G238" i="25"/>
  <c r="G298" i="25"/>
  <c r="G281" i="25"/>
  <c r="G271" i="25"/>
  <c r="G252" i="25"/>
  <c r="G278" i="25"/>
  <c r="G272" i="25"/>
  <c r="G313" i="25"/>
  <c r="G323" i="25"/>
  <c r="G319" i="25"/>
  <c r="G330" i="25"/>
  <c r="G274" i="25"/>
  <c r="G311" i="25"/>
  <c r="G305" i="25"/>
  <c r="G251" i="25"/>
  <c r="G259" i="25"/>
  <c r="G300" i="25"/>
  <c r="G288" i="25"/>
  <c r="G304" i="25"/>
  <c r="G302" i="25"/>
  <c r="E56" i="5"/>
  <c r="G1667" i="25"/>
  <c r="G1633" i="25"/>
  <c r="G1665" i="25"/>
  <c r="G1654" i="25"/>
  <c r="G1648" i="25"/>
  <c r="G1653" i="25"/>
  <c r="G1661" i="25"/>
  <c r="G1650" i="25"/>
  <c r="G1660" i="25"/>
  <c r="E44" i="5"/>
  <c r="G2308" i="25"/>
  <c r="G3171" i="25"/>
  <c r="G3200" i="25"/>
  <c r="G3209" i="25"/>
  <c r="G3215" i="25"/>
  <c r="G3184" i="25"/>
  <c r="G3176" i="25"/>
  <c r="G3218" i="25"/>
  <c r="G3205" i="25"/>
  <c r="G3168" i="25"/>
  <c r="G3199" i="25"/>
  <c r="G1606" i="25"/>
  <c r="G1627" i="25"/>
  <c r="G1595" i="25"/>
  <c r="G1616" i="25"/>
  <c r="G1609" i="25"/>
  <c r="G1620" i="25"/>
  <c r="G1605" i="25"/>
  <c r="G1593" i="25"/>
  <c r="G1602" i="25"/>
  <c r="E48" i="5"/>
  <c r="H48" i="5"/>
  <c r="G3173" i="25"/>
  <c r="G1607" i="25"/>
  <c r="G1591" i="25"/>
  <c r="G3177" i="25"/>
  <c r="G1629" i="25"/>
  <c r="G3178" i="25"/>
  <c r="G1600" i="25"/>
  <c r="G1599" i="25"/>
  <c r="G3188" i="25"/>
  <c r="G3190" i="25"/>
  <c r="G997" i="25"/>
  <c r="G1634" i="25"/>
  <c r="G285" i="25"/>
  <c r="G241" i="25"/>
  <c r="G248" i="25"/>
  <c r="G503" i="25"/>
  <c r="G564" i="25"/>
  <c r="G454" i="25"/>
  <c r="G550" i="25"/>
  <c r="G2333" i="25"/>
  <c r="G2017" i="25"/>
  <c r="G1990" i="25"/>
  <c r="G2001" i="25"/>
  <c r="G225" i="25"/>
  <c r="G200" i="25"/>
  <c r="G3406" i="25"/>
  <c r="G3348" i="25"/>
  <c r="G18" i="25"/>
  <c r="G32" i="25"/>
  <c r="G3337" i="25"/>
  <c r="G2325" i="25"/>
  <c r="G507" i="25"/>
  <c r="G245" i="25"/>
  <c r="G327" i="25"/>
  <c r="G277" i="25"/>
  <c r="G276" i="25"/>
  <c r="G559" i="25"/>
  <c r="G500" i="25"/>
  <c r="G511" i="25"/>
  <c r="G478" i="25"/>
  <c r="G2520" i="25"/>
  <c r="G2043" i="25"/>
  <c r="G3376" i="25"/>
  <c r="G558" i="25"/>
  <c r="E59" i="5"/>
  <c r="G547" i="25"/>
  <c r="G1612" i="25"/>
  <c r="G995" i="25"/>
  <c r="G291" i="25"/>
  <c r="G528" i="25"/>
  <c r="G3369" i="25"/>
  <c r="G519" i="25"/>
  <c r="G1656" i="25"/>
  <c r="G3219" i="25"/>
  <c r="G1598" i="25"/>
  <c r="G1625" i="25"/>
  <c r="G1617" i="25"/>
  <c r="G3172" i="25"/>
  <c r="G3202" i="25"/>
  <c r="E52" i="5"/>
  <c r="G52" i="5"/>
  <c r="G1674" i="25"/>
  <c r="G246" i="25"/>
  <c r="G294" i="25"/>
  <c r="G321" i="25"/>
  <c r="G566" i="25"/>
  <c r="G456" i="25"/>
  <c r="G485" i="25"/>
  <c r="G452" i="25"/>
  <c r="G2522" i="25"/>
  <c r="G1969" i="25"/>
  <c r="G1996" i="25"/>
  <c r="G2067" i="25"/>
  <c r="G193" i="25"/>
  <c r="G206" i="25"/>
  <c r="G3364" i="25"/>
  <c r="G3418" i="25"/>
  <c r="G50" i="25"/>
  <c r="E15" i="5"/>
  <c r="G3332" i="25"/>
  <c r="G2317" i="25"/>
  <c r="G20" i="25"/>
  <c r="G286" i="25"/>
  <c r="G235" i="25"/>
  <c r="G314" i="25"/>
  <c r="G250" i="25"/>
  <c r="G495" i="25"/>
  <c r="G499" i="25"/>
  <c r="G460" i="25"/>
  <c r="G457" i="25"/>
  <c r="G2028" i="25"/>
  <c r="G218" i="25"/>
  <c r="G41" i="25"/>
  <c r="G219" i="25"/>
  <c r="G3990" i="25"/>
  <c r="G1984" i="25"/>
  <c r="G3179" i="25"/>
  <c r="G1662" i="25"/>
  <c r="G334" i="25"/>
  <c r="G2334" i="25"/>
  <c r="G524" i="25"/>
  <c r="G1643" i="25"/>
  <c r="G1615" i="25"/>
  <c r="G3298" i="25"/>
  <c r="G3174" i="25"/>
  <c r="G1608" i="25"/>
  <c r="G1624" i="25"/>
  <c r="G1594" i="25"/>
  <c r="G3210" i="25"/>
  <c r="G3296" i="25"/>
  <c r="G1638" i="25"/>
  <c r="G326" i="25"/>
  <c r="G243" i="25"/>
  <c r="G151" i="25"/>
  <c r="G579" i="25"/>
  <c r="G496" i="25"/>
  <c r="G530" i="25"/>
  <c r="G2320" i="25"/>
  <c r="G2513" i="25"/>
  <c r="G2012" i="25"/>
  <c r="G2022" i="25"/>
  <c r="G2063" i="25"/>
  <c r="G195" i="25"/>
  <c r="G3358" i="25"/>
  <c r="G3338" i="25"/>
  <c r="G3341" i="25"/>
  <c r="G19" i="25"/>
  <c r="G2015" i="25"/>
  <c r="G3375" i="25"/>
  <c r="G2056" i="25"/>
  <c r="G24" i="25"/>
  <c r="G317" i="25"/>
  <c r="G270" i="25"/>
  <c r="G233" i="25"/>
  <c r="G247" i="25"/>
  <c r="G585" i="25"/>
  <c r="G479" i="25"/>
  <c r="G575" i="25"/>
  <c r="G573" i="25"/>
  <c r="G2004" i="25"/>
  <c r="G3391" i="25"/>
  <c r="G3412" i="25"/>
  <c r="G1974" i="25"/>
  <c r="G3382" i="25"/>
  <c r="G3221" i="25"/>
  <c r="G322" i="25"/>
  <c r="G2632" i="25"/>
  <c r="G1977" i="25"/>
  <c r="G2300" i="25"/>
  <c r="G2305" i="25"/>
  <c r="G3255" i="25"/>
  <c r="G837" i="25"/>
  <c r="G3258" i="25"/>
  <c r="G834" i="25"/>
  <c r="G3262" i="25"/>
  <c r="H2786" i="25"/>
  <c r="H3887" i="25"/>
  <c r="H3809" i="25"/>
  <c r="H3871" i="25"/>
  <c r="H3779" i="25"/>
  <c r="H3805" i="25"/>
  <c r="H3889" i="25"/>
  <c r="H3838" i="25"/>
  <c r="H3826" i="25"/>
  <c r="G80" i="5"/>
  <c r="H80" i="5"/>
  <c r="G70" i="25"/>
  <c r="E13" i="5"/>
  <c r="G68" i="25"/>
  <c r="G69" i="25"/>
  <c r="G2399" i="25"/>
  <c r="G2396" i="25"/>
  <c r="G2404" i="25"/>
  <c r="G2397" i="25"/>
  <c r="G2388" i="25"/>
  <c r="G2423" i="25"/>
  <c r="G2380" i="25"/>
  <c r="G2412" i="25"/>
  <c r="G2398" i="25"/>
  <c r="G2393" i="25"/>
  <c r="G2403" i="25"/>
  <c r="G2411" i="25"/>
  <c r="G2407" i="25"/>
  <c r="G2422" i="25"/>
  <c r="G2427" i="25"/>
  <c r="G2394" i="25"/>
  <c r="G2410" i="25"/>
  <c r="G1157" i="25"/>
  <c r="G1304" i="25"/>
  <c r="G1235" i="25"/>
  <c r="G1264" i="25"/>
  <c r="G1284" i="25"/>
  <c r="G1219" i="25"/>
  <c r="G1188" i="25"/>
  <c r="G1247" i="25"/>
  <c r="G1250" i="25"/>
  <c r="G1156" i="25"/>
  <c r="G1257" i="25"/>
  <c r="G1271" i="25"/>
  <c r="G1237" i="25"/>
  <c r="G1312" i="25"/>
  <c r="G1244" i="25"/>
  <c r="G1317" i="25"/>
  <c r="G1175" i="25"/>
  <c r="G1313" i="25"/>
  <c r="G1229" i="25"/>
  <c r="G1187" i="25"/>
  <c r="G1181" i="25"/>
  <c r="G1276" i="25"/>
  <c r="G1307" i="25"/>
  <c r="G1290" i="25"/>
  <c r="G1239" i="25"/>
  <c r="G1274" i="25"/>
  <c r="G1193" i="25"/>
  <c r="G1214" i="25"/>
  <c r="G1174" i="25"/>
  <c r="G1223" i="25"/>
  <c r="G1231" i="25"/>
  <c r="G1270" i="25"/>
  <c r="G1316" i="25"/>
  <c r="G1230" i="25"/>
  <c r="G1197" i="25"/>
  <c r="G1171" i="25"/>
  <c r="G1309" i="25"/>
  <c r="G1292" i="25"/>
  <c r="G1217" i="25"/>
  <c r="G1288" i="25"/>
  <c r="G1245" i="25"/>
  <c r="G1227" i="25"/>
  <c r="G1165" i="25"/>
  <c r="G1180" i="25"/>
  <c r="G1296" i="25"/>
  <c r="G1273" i="25"/>
  <c r="G1161" i="25"/>
  <c r="E5" i="5"/>
  <c r="H1201" i="25"/>
  <c r="G1289" i="25"/>
  <c r="G1208" i="25"/>
  <c r="G1177" i="25"/>
  <c r="G1226" i="25"/>
  <c r="G1314" i="25"/>
  <c r="G1287" i="25"/>
  <c r="G109" i="25"/>
  <c r="G117" i="25"/>
  <c r="G114" i="25"/>
  <c r="G3037" i="25"/>
  <c r="G3040" i="25"/>
  <c r="G3055" i="25"/>
  <c r="G3072" i="25"/>
  <c r="G3063" i="25"/>
  <c r="G3083" i="25"/>
  <c r="G3113" i="25"/>
  <c r="G3167" i="25"/>
  <c r="G3138" i="25"/>
  <c r="G3096" i="25"/>
  <c r="G3061" i="25"/>
  <c r="G3159" i="25"/>
  <c r="G3152" i="25"/>
  <c r="G3153" i="25"/>
  <c r="G3084" i="25"/>
  <c r="G3164" i="25"/>
  <c r="G3136" i="25"/>
  <c r="G3049" i="25"/>
  <c r="G3046" i="25"/>
  <c r="G3099" i="25"/>
  <c r="G3042" i="25"/>
  <c r="G3050" i="25"/>
  <c r="G3066" i="25"/>
  <c r="G3107" i="25"/>
  <c r="G3065" i="25"/>
  <c r="G3053" i="25"/>
  <c r="G3095" i="25"/>
  <c r="G3156" i="25"/>
  <c r="G3101" i="25"/>
  <c r="G3093" i="25"/>
  <c r="G3128" i="25"/>
  <c r="G3067" i="25"/>
  <c r="G3151" i="25"/>
  <c r="G3048" i="25"/>
  <c r="G3102" i="25"/>
  <c r="G2940" i="25"/>
  <c r="G2939" i="25"/>
  <c r="G2941" i="25"/>
  <c r="G3717" i="25"/>
  <c r="G3720" i="25"/>
  <c r="G3665" i="25"/>
  <c r="G3677" i="25"/>
  <c r="G3749" i="25"/>
  <c r="G3692" i="25"/>
  <c r="G3732" i="25"/>
  <c r="G3698" i="25"/>
  <c r="G3706" i="25"/>
  <c r="G3734" i="25"/>
  <c r="G3727" i="25"/>
  <c r="G3746" i="25"/>
  <c r="G3756" i="25"/>
  <c r="G3651" i="25"/>
  <c r="G3674" i="25"/>
  <c r="G3704" i="25"/>
  <c r="G3646" i="25"/>
  <c r="G3702" i="25"/>
  <c r="G3722" i="25"/>
  <c r="G3627" i="25"/>
  <c r="G3696" i="25"/>
  <c r="G3703" i="25"/>
  <c r="G3650" i="25"/>
  <c r="G3670" i="25"/>
  <c r="G3662" i="25"/>
  <c r="G3765" i="25"/>
  <c r="G3636" i="25"/>
  <c r="G3640" i="25"/>
  <c r="G3694" i="25"/>
  <c r="G3656" i="25"/>
  <c r="G3628" i="25"/>
  <c r="G3631" i="25"/>
  <c r="G3714" i="25"/>
  <c r="G1952" i="25"/>
  <c r="G1806" i="25"/>
  <c r="G1828" i="25"/>
  <c r="G1910" i="25"/>
  <c r="G1852" i="25"/>
  <c r="G1846" i="25"/>
  <c r="G1848" i="25"/>
  <c r="G1946" i="25"/>
  <c r="G1928" i="25"/>
  <c r="G1821" i="25"/>
  <c r="G1840" i="25"/>
  <c r="G1817" i="25"/>
  <c r="G1857" i="25"/>
  <c r="G1934" i="25"/>
  <c r="G1949" i="25"/>
  <c r="G1941" i="25"/>
  <c r="G1901" i="25"/>
  <c r="G1803" i="25"/>
  <c r="G1954" i="25"/>
  <c r="G1919" i="25"/>
  <c r="G1920" i="25"/>
  <c r="G1855" i="25"/>
  <c r="G1965" i="25"/>
  <c r="G1894" i="25"/>
  <c r="G1826" i="25"/>
  <c r="G1844" i="25"/>
  <c r="G1891" i="25"/>
  <c r="G1913" i="25"/>
  <c r="G1940" i="25"/>
  <c r="G1801" i="25"/>
  <c r="G1906" i="25"/>
  <c r="G1825" i="25"/>
  <c r="G1898" i="25"/>
  <c r="G1904" i="25"/>
  <c r="G1893" i="25"/>
  <c r="G1886" i="25"/>
  <c r="G1856" i="25"/>
  <c r="G1905" i="25"/>
  <c r="G1866" i="25"/>
  <c r="G1875" i="25"/>
  <c r="G1816" i="25"/>
  <c r="G1960" i="25"/>
  <c r="G1873" i="25"/>
  <c r="G1843" i="25"/>
  <c r="G1912" i="25"/>
  <c r="G1834" i="25"/>
  <c r="G1902" i="25"/>
  <c r="G1850" i="25"/>
  <c r="G1862" i="25"/>
  <c r="G1953" i="25"/>
  <c r="G1872" i="25"/>
  <c r="G1808" i="25"/>
  <c r="G1839" i="25"/>
  <c r="G1864" i="25"/>
  <c r="G1880" i="25"/>
  <c r="G1917" i="25"/>
  <c r="G1851" i="25"/>
  <c r="G1882" i="25"/>
  <c r="G1550" i="25"/>
  <c r="G1553" i="25"/>
  <c r="G1552" i="25"/>
  <c r="G1684" i="25"/>
  <c r="G1733" i="25"/>
  <c r="G1707" i="25"/>
  <c r="G1755" i="25"/>
  <c r="G1795" i="25"/>
  <c r="G1696" i="25"/>
  <c r="G1712" i="25"/>
  <c r="G1709" i="25"/>
  <c r="G1783" i="25"/>
  <c r="G1682" i="25"/>
  <c r="G1727" i="25"/>
  <c r="G1731" i="25"/>
  <c r="G1769" i="25"/>
  <c r="G1718" i="25"/>
  <c r="G1789" i="25"/>
  <c r="G1732" i="25"/>
  <c r="G1791" i="25"/>
  <c r="G1797" i="25"/>
  <c r="G1796" i="25"/>
  <c r="G1779" i="25"/>
  <c r="G1686" i="25"/>
  <c r="G1753" i="25"/>
  <c r="G1711" i="25"/>
  <c r="G1724" i="25"/>
  <c r="G1759" i="25"/>
  <c r="G1782" i="25"/>
  <c r="G1792" i="25"/>
  <c r="G1685" i="25"/>
  <c r="G1702" i="25"/>
  <c r="G1793" i="25"/>
  <c r="G1742" i="25"/>
  <c r="G1749" i="25"/>
  <c r="G1775" i="25"/>
  <c r="G1773" i="25"/>
  <c r="G1768" i="25"/>
  <c r="G1763" i="25"/>
  <c r="G1706" i="25"/>
  <c r="G1744" i="25"/>
  <c r="G1738" i="25"/>
  <c r="G1774" i="25"/>
  <c r="G1730" i="25"/>
  <c r="G1765" i="25"/>
  <c r="G1692" i="25"/>
  <c r="G1785" i="25"/>
  <c r="G1694" i="25"/>
  <c r="G1735" i="25"/>
  <c r="G1710" i="25"/>
  <c r="G1747" i="25"/>
  <c r="G1704" i="25"/>
  <c r="G1716" i="25"/>
  <c r="G2979" i="25"/>
  <c r="G2978" i="25"/>
  <c r="E73" i="5"/>
  <c r="G2634" i="25"/>
  <c r="G3571" i="25"/>
  <c r="G3605" i="25"/>
  <c r="G3570" i="25"/>
  <c r="G3552" i="25"/>
  <c r="G3533" i="25"/>
  <c r="G3559" i="25"/>
  <c r="G3549" i="25"/>
  <c r="G3586" i="25"/>
  <c r="G3543" i="25"/>
  <c r="G3553" i="25"/>
  <c r="G3593" i="25"/>
  <c r="G3560" i="25"/>
  <c r="G3531" i="25"/>
  <c r="G3573" i="25"/>
  <c r="G3604" i="25"/>
  <c r="G3617" i="25"/>
  <c r="G3577" i="25"/>
  <c r="G3595" i="25"/>
  <c r="G3598" i="25"/>
  <c r="G3541" i="25"/>
  <c r="G3567" i="25"/>
  <c r="G3602" i="25"/>
  <c r="G3550" i="25"/>
  <c r="G3548" i="25"/>
  <c r="G3576" i="25"/>
  <c r="G3536" i="25"/>
  <c r="G3615" i="25"/>
  <c r="G3566" i="25"/>
  <c r="G3565" i="25"/>
  <c r="G3563" i="25"/>
  <c r="G3575" i="25"/>
  <c r="G2128" i="25"/>
  <c r="G2175" i="25"/>
  <c r="G2166" i="25"/>
  <c r="G2160" i="25"/>
  <c r="G2140" i="25"/>
  <c r="G2154" i="25"/>
  <c r="E61" i="5"/>
  <c r="H2157" i="25"/>
  <c r="G2077" i="25"/>
  <c r="G2100" i="25"/>
  <c r="G2181" i="25"/>
  <c r="G2112" i="25"/>
  <c r="G2123" i="25"/>
  <c r="G2161" i="25"/>
  <c r="G2163" i="25"/>
  <c r="G2137" i="25"/>
  <c r="G2171" i="25"/>
  <c r="G2131" i="25"/>
  <c r="G2122" i="25"/>
  <c r="G2076" i="25"/>
  <c r="G2167" i="25"/>
  <c r="G2149" i="25"/>
  <c r="G2099" i="25"/>
  <c r="G2165" i="25"/>
  <c r="G2084" i="25"/>
  <c r="G2097" i="25"/>
  <c r="G2072" i="25"/>
  <c r="G2110" i="25"/>
  <c r="G2145" i="25"/>
  <c r="E22" i="5"/>
  <c r="H844" i="25"/>
  <c r="G858" i="25"/>
  <c r="G1017" i="25"/>
  <c r="G936" i="25"/>
  <c r="G1010" i="25"/>
  <c r="G937" i="25"/>
  <c r="G859" i="25"/>
  <c r="G944" i="25"/>
  <c r="G949" i="25"/>
  <c r="G2237" i="25"/>
  <c r="G3070" i="25"/>
  <c r="G1297" i="25"/>
  <c r="G3582" i="25"/>
  <c r="G1757" i="25"/>
  <c r="G2401" i="25"/>
  <c r="G2424" i="25"/>
  <c r="G1225" i="25"/>
  <c r="G1268" i="25"/>
  <c r="G1169" i="25"/>
  <c r="G3147" i="25"/>
  <c r="G3074" i="25"/>
  <c r="G3625" i="25"/>
  <c r="G3653" i="25"/>
  <c r="G1802" i="25"/>
  <c r="G1945" i="25"/>
  <c r="G1737" i="25"/>
  <c r="G1681" i="25"/>
  <c r="G1277" i="25"/>
  <c r="G2134" i="25"/>
  <c r="G1725" i="25"/>
  <c r="G1771" i="25"/>
  <c r="G1861" i="25"/>
  <c r="G2111" i="25"/>
  <c r="G1719" i="25"/>
  <c r="G2182" i="25"/>
  <c r="G2083" i="25"/>
  <c r="G2080" i="25"/>
  <c r="G3059" i="25"/>
  <c r="G3118" i="25"/>
  <c r="G1833" i="25"/>
  <c r="G1899" i="25"/>
  <c r="G3621" i="25"/>
  <c r="G3751" i="25"/>
  <c r="G1194" i="25"/>
  <c r="G1734" i="25"/>
  <c r="G1740" i="25"/>
  <c r="G1691" i="25"/>
  <c r="G113" i="25"/>
  <c r="G1895" i="25"/>
  <c r="G1679" i="25"/>
  <c r="G2381" i="25"/>
  <c r="G3618" i="25"/>
  <c r="G1870" i="25"/>
  <c r="G3085" i="25"/>
  <c r="G2158" i="25"/>
  <c r="G1233" i="25"/>
  <c r="G3693" i="25"/>
  <c r="G1819" i="25"/>
  <c r="G3534" i="25"/>
  <c r="G1798" i="25"/>
  <c r="G1752" i="25"/>
  <c r="G2391" i="25"/>
  <c r="G1282" i="25"/>
  <c r="G3737" i="25"/>
  <c r="G1310" i="25"/>
  <c r="G3150" i="25"/>
  <c r="G1885" i="25"/>
  <c r="G3589" i="25"/>
  <c r="G2091" i="25"/>
  <c r="G3542" i="25"/>
  <c r="G1701" i="25"/>
  <c r="G1812" i="25"/>
  <c r="G3043" i="25"/>
  <c r="G2406" i="25"/>
  <c r="G2236" i="25"/>
  <c r="E26" i="5"/>
  <c r="H1011" i="25"/>
  <c r="G1009" i="25"/>
  <c r="G1018" i="25"/>
  <c r="G1007" i="25"/>
  <c r="G1019" i="25"/>
  <c r="G946" i="25"/>
  <c r="G935" i="25"/>
  <c r="G3682" i="25"/>
  <c r="G1207" i="25"/>
  <c r="G3590" i="25"/>
  <c r="G1881" i="25"/>
  <c r="G1745" i="25"/>
  <c r="G2386" i="25"/>
  <c r="G2420" i="25"/>
  <c r="G1281" i="25"/>
  <c r="G1280" i="25"/>
  <c r="G1209" i="25"/>
  <c r="G3078" i="25"/>
  <c r="G3134" i="25"/>
  <c r="G3738" i="25"/>
  <c r="G1926" i="25"/>
  <c r="G1836" i="25"/>
  <c r="G1835" i="25"/>
  <c r="G1788" i="25"/>
  <c r="G1690" i="25"/>
  <c r="G3669" i="25"/>
  <c r="G1888" i="25"/>
  <c r="G1778" i="25"/>
  <c r="G1948" i="25"/>
  <c r="G1781" i="25"/>
  <c r="G1680" i="25"/>
  <c r="G1814" i="25"/>
  <c r="G2093" i="25"/>
  <c r="G2178" i="25"/>
  <c r="G2180" i="25"/>
  <c r="G2152" i="25"/>
  <c r="G3071" i="25"/>
  <c r="G3082" i="25"/>
  <c r="G1950" i="25"/>
  <c r="G1842" i="25"/>
  <c r="G3709" i="25"/>
  <c r="G71" i="25"/>
  <c r="G1248" i="25"/>
  <c r="G1766" i="25"/>
  <c r="G1922" i="25"/>
  <c r="G1158" i="25"/>
  <c r="G1830" i="25"/>
  <c r="G1963" i="25"/>
  <c r="G1897" i="25"/>
  <c r="G1715" i="25"/>
  <c r="G1699" i="25"/>
  <c r="G3755" i="25"/>
  <c r="G3684" i="25"/>
  <c r="G2587" i="25"/>
  <c r="G1172" i="25"/>
  <c r="G3629" i="25"/>
  <c r="G1929" i="25"/>
  <c r="G3556" i="25"/>
  <c r="G1285" i="25"/>
  <c r="G3606" i="25"/>
  <c r="G3672" i="25"/>
  <c r="G1887" i="25"/>
  <c r="G1964" i="25"/>
  <c r="G1275" i="25"/>
  <c r="G3098" i="25"/>
  <c r="G1823" i="25"/>
  <c r="G2164" i="25"/>
  <c r="G2143" i="25"/>
  <c r="G3539" i="25"/>
  <c r="G1748" i="25"/>
  <c r="G3658" i="25"/>
  <c r="G1166" i="25"/>
  <c r="G1794" i="25"/>
  <c r="G1243" i="25"/>
  <c r="G950" i="25"/>
  <c r="G855" i="25"/>
  <c r="G1012" i="25"/>
  <c r="G938" i="25"/>
  <c r="G2239" i="25"/>
  <c r="G3117" i="25"/>
  <c r="G1305" i="25"/>
  <c r="G3655" i="25"/>
  <c r="G1741" i="25"/>
  <c r="G3087" i="25"/>
  <c r="G2387" i="25"/>
  <c r="G1293" i="25"/>
  <c r="G1278" i="25"/>
  <c r="G1269" i="25"/>
  <c r="G110" i="25"/>
  <c r="G3062" i="25"/>
  <c r="G3142" i="25"/>
  <c r="G3632" i="25"/>
  <c r="G1849" i="25"/>
  <c r="G1820" i="25"/>
  <c r="G1549" i="25"/>
  <c r="G1695" i="25"/>
  <c r="G2101" i="25"/>
  <c r="G1688" i="25"/>
  <c r="G1936" i="25"/>
  <c r="G1700" i="25"/>
  <c r="G1784" i="25"/>
  <c r="G1750" i="25"/>
  <c r="G1827" i="25"/>
  <c r="G1787" i="25"/>
  <c r="G2116" i="25"/>
  <c r="G2126" i="25"/>
  <c r="G3089" i="25"/>
  <c r="G3057" i="25"/>
  <c r="G3124" i="25"/>
  <c r="G1845" i="25"/>
  <c r="G1889" i="25"/>
  <c r="G3671" i="25"/>
  <c r="G1283" i="25"/>
  <c r="G1320" i="25"/>
  <c r="G1723" i="25"/>
  <c r="G1811" i="25"/>
  <c r="G1159" i="25"/>
  <c r="G1908" i="25"/>
  <c r="G1751" i="25"/>
  <c r="G1212" i="25"/>
  <c r="G2389" i="25"/>
  <c r="G3090" i="25"/>
  <c r="G1286" i="25"/>
  <c r="G1879" i="25"/>
  <c r="G1318" i="25"/>
  <c r="G1176" i="25"/>
  <c r="G3157" i="25"/>
  <c r="G3673" i="25"/>
  <c r="G1937" i="25"/>
  <c r="G2085" i="25"/>
  <c r="G1713" i="25"/>
  <c r="G1918" i="25"/>
  <c r="G1173" i="25"/>
  <c r="G2132" i="25"/>
  <c r="G3572" i="25"/>
  <c r="G1249" i="25"/>
  <c r="G3680" i="25"/>
  <c r="G1876" i="25"/>
  <c r="G2088" i="25"/>
  <c r="G1754" i="25"/>
  <c r="G1551" i="25"/>
  <c r="G3685" i="25"/>
  <c r="G1190" i="25"/>
  <c r="G2416" i="25"/>
  <c r="H3785" i="25"/>
  <c r="H3902" i="25"/>
  <c r="G2419" i="25"/>
  <c r="G2413" i="25"/>
  <c r="G2402" i="25"/>
  <c r="G2417" i="25"/>
  <c r="G2392" i="25"/>
  <c r="G2384" i="25"/>
  <c r="G2405" i="25"/>
  <c r="G1255" i="25"/>
  <c r="G1301" i="25"/>
  <c r="G1224" i="25"/>
  <c r="G1164" i="25"/>
  <c r="G1242" i="25"/>
  <c r="G1246" i="25"/>
  <c r="G1215" i="25"/>
  <c r="G1238" i="25"/>
  <c r="G1201" i="25"/>
  <c r="G1234" i="25"/>
  <c r="G1266" i="25"/>
  <c r="G1308" i="25"/>
  <c r="G1210" i="25"/>
  <c r="G1251" i="25"/>
  <c r="G1218" i="25"/>
  <c r="G112" i="25"/>
  <c r="G111" i="25"/>
  <c r="G3069" i="25"/>
  <c r="G3143" i="25"/>
  <c r="G3091" i="25"/>
  <c r="G3148" i="25"/>
  <c r="G3115" i="25"/>
  <c r="G3144" i="25"/>
  <c r="G3111" i="25"/>
  <c r="G3088" i="25"/>
  <c r="G3112" i="25"/>
  <c r="G3052" i="25"/>
  <c r="G3133" i="25"/>
  <c r="G3647" i="25"/>
  <c r="G3689" i="25"/>
  <c r="G3691" i="25"/>
  <c r="G3762" i="25"/>
  <c r="G3763" i="25"/>
  <c r="G3758" i="25"/>
  <c r="G3721" i="25"/>
  <c r="G3723" i="25"/>
  <c r="G1837" i="25"/>
  <c r="G1958" i="25"/>
  <c r="G1863" i="25"/>
  <c r="G1921" i="25"/>
  <c r="G1911" i="25"/>
  <c r="G1841" i="25"/>
  <c r="G1868" i="25"/>
  <c r="G1805" i="25"/>
  <c r="G1957" i="25"/>
  <c r="G1944" i="25"/>
  <c r="G1909" i="25"/>
  <c r="G1772" i="25"/>
  <c r="G1729" i="25"/>
  <c r="G1756" i="25"/>
  <c r="G1693" i="25"/>
  <c r="G1703" i="25"/>
  <c r="G1726" i="25"/>
  <c r="G1770" i="25"/>
  <c r="G1761" i="25"/>
  <c r="G1799" i="25"/>
  <c r="G1717" i="25"/>
  <c r="G1736" i="25"/>
  <c r="G1780" i="25"/>
  <c r="G1720" i="25"/>
  <c r="G1708" i="25"/>
  <c r="G1722" i="25"/>
  <c r="G1149" i="25"/>
  <c r="G1155" i="25"/>
  <c r="G2977" i="25"/>
  <c r="G2976" i="25"/>
  <c r="G3597" i="25"/>
  <c r="G3547" i="25"/>
  <c r="G3611" i="25"/>
  <c r="G3588" i="25"/>
  <c r="G3619" i="25"/>
  <c r="G3562" i="25"/>
  <c r="G3587" i="25"/>
  <c r="G3603" i="25"/>
  <c r="G3579" i="25"/>
  <c r="G3581" i="25"/>
  <c r="G2124" i="25"/>
  <c r="G2121" i="25"/>
  <c r="G2144" i="25"/>
  <c r="G2094" i="25"/>
  <c r="G2120" i="25"/>
  <c r="G2082" i="25"/>
  <c r="G2139" i="25"/>
  <c r="G2078" i="25"/>
  <c r="G2109" i="25"/>
  <c r="G2089" i="25"/>
  <c r="G2173" i="25"/>
  <c r="G1011" i="25"/>
  <c r="G1008" i="25"/>
  <c r="H3830" i="25"/>
  <c r="H3896" i="25"/>
  <c r="G3094" i="25"/>
  <c r="H3813" i="25"/>
  <c r="H3886" i="25"/>
  <c r="G108" i="25"/>
  <c r="G1203" i="25"/>
  <c r="G1263" i="25"/>
  <c r="G1272" i="25"/>
  <c r="G1306" i="25"/>
  <c r="G1167" i="25"/>
  <c r="G1202" i="25"/>
  <c r="G2414" i="25"/>
  <c r="E9" i="5"/>
  <c r="G2400" i="25"/>
  <c r="G2408" i="25"/>
  <c r="G1216" i="25"/>
  <c r="G1267" i="25"/>
  <c r="G1232" i="25"/>
  <c r="G1185" i="25"/>
  <c r="G3129" i="25"/>
  <c r="G1858" i="25"/>
  <c r="H3347" i="25"/>
  <c r="G7" i="5"/>
  <c r="H335" i="25"/>
  <c r="H336" i="25"/>
  <c r="G133" i="5"/>
  <c r="H133" i="5"/>
  <c r="H939" i="25"/>
  <c r="H3590" i="25"/>
  <c r="G34" i="5"/>
  <c r="H1443" i="25"/>
  <c r="H3411" i="25"/>
  <c r="H3391" i="25"/>
  <c r="H1498" i="25"/>
  <c r="H4043" i="25"/>
  <c r="H4044" i="25"/>
  <c r="H1525" i="25"/>
  <c r="H4059" i="25"/>
  <c r="H3340" i="25"/>
  <c r="H3360" i="25"/>
  <c r="H3387" i="25"/>
  <c r="H1505" i="25"/>
  <c r="H4055" i="25"/>
  <c r="H124" i="5"/>
  <c r="G124" i="5"/>
  <c r="H2251" i="25"/>
  <c r="H2250" i="25"/>
  <c r="H2253" i="25"/>
  <c r="H2252" i="25"/>
  <c r="H2254" i="25"/>
  <c r="H3567" i="25"/>
  <c r="H3557" i="25"/>
  <c r="H3585" i="25"/>
  <c r="H3560" i="25"/>
  <c r="G54" i="5"/>
  <c r="H3571" i="25"/>
  <c r="H3587" i="25"/>
  <c r="H3540" i="25"/>
  <c r="H3600" i="25"/>
  <c r="H70" i="5"/>
  <c r="H1553" i="25"/>
  <c r="H1550" i="25"/>
  <c r="H1549" i="25"/>
  <c r="H1551" i="25"/>
  <c r="H1552" i="25"/>
  <c r="H1090" i="25"/>
  <c r="H1115" i="25"/>
  <c r="H4031" i="25"/>
  <c r="H1086" i="25"/>
  <c r="H1117" i="25"/>
  <c r="H1053" i="25"/>
  <c r="H1097" i="25"/>
  <c r="H3322" i="25"/>
  <c r="H2242" i="25"/>
  <c r="H2243" i="25"/>
  <c r="H2980" i="25"/>
  <c r="G78" i="5"/>
  <c r="H3381" i="25"/>
  <c r="H3331" i="25"/>
  <c r="H3267" i="25"/>
  <c r="G122" i="5"/>
  <c r="H1071" i="25"/>
  <c r="H1096" i="25"/>
  <c r="H3936" i="25"/>
  <c r="H1039" i="25"/>
  <c r="G2871" i="25"/>
  <c r="G2778" i="25"/>
  <c r="G2723" i="25"/>
  <c r="G2905" i="25"/>
  <c r="G2725" i="25"/>
  <c r="G2779" i="25"/>
  <c r="G2768" i="25"/>
  <c r="G2828" i="25"/>
  <c r="G2852" i="25"/>
  <c r="G239" i="25"/>
  <c r="G299" i="25"/>
  <c r="G258" i="25"/>
  <c r="G333" i="25"/>
  <c r="G242" i="25"/>
  <c r="G268" i="25"/>
  <c r="G328" i="25"/>
  <c r="G255" i="25"/>
  <c r="G307" i="25"/>
  <c r="G293" i="25"/>
  <c r="G262" i="25"/>
  <c r="G2595" i="25"/>
  <c r="G2624" i="25"/>
  <c r="G2612" i="25"/>
  <c r="G2610" i="25"/>
  <c r="G2611" i="25"/>
  <c r="G2628" i="25"/>
  <c r="H129" i="5"/>
  <c r="H115" i="25"/>
  <c r="G129" i="5"/>
  <c r="H109" i="25"/>
  <c r="H112" i="25"/>
  <c r="H111" i="25"/>
  <c r="H116" i="25"/>
  <c r="H114" i="25"/>
  <c r="H108" i="25"/>
  <c r="H117" i="25"/>
  <c r="H113" i="25"/>
  <c r="H110" i="25"/>
  <c r="H66" i="5"/>
  <c r="G66" i="5"/>
  <c r="H2318" i="25"/>
  <c r="H2319" i="25"/>
  <c r="H2311" i="25"/>
  <c r="H2322" i="25"/>
  <c r="H2315" i="25"/>
  <c r="H2333" i="25"/>
  <c r="H2317" i="25"/>
  <c r="H2336" i="25"/>
  <c r="H2310" i="25"/>
  <c r="H2325" i="25"/>
  <c r="H2326" i="25"/>
  <c r="H2331" i="25"/>
  <c r="H95" i="5"/>
  <c r="H2332" i="25"/>
  <c r="H2324" i="25"/>
  <c r="H2313" i="25"/>
  <c r="H2320" i="25"/>
  <c r="H2334" i="25"/>
  <c r="G95" i="5"/>
  <c r="H2327" i="25"/>
  <c r="H2321" i="25"/>
  <c r="H2312" i="25"/>
  <c r="H2316" i="25"/>
  <c r="H2314" i="25"/>
  <c r="H2335" i="25"/>
  <c r="H2309" i="25"/>
  <c r="H2328" i="25"/>
  <c r="H2329" i="25"/>
  <c r="H2323" i="25"/>
  <c r="H2330" i="25"/>
  <c r="H189" i="25"/>
  <c r="H214" i="25"/>
  <c r="H206" i="25"/>
  <c r="H183" i="25"/>
  <c r="H219" i="25"/>
  <c r="H222" i="25"/>
  <c r="H226" i="25"/>
  <c r="H185" i="25"/>
  <c r="H187" i="25"/>
  <c r="H228" i="25"/>
  <c r="H188" i="25"/>
  <c r="H211" i="25"/>
  <c r="H213" i="25"/>
  <c r="H194" i="25"/>
  <c r="H217" i="25"/>
  <c r="H205" i="25"/>
  <c r="H191" i="25"/>
  <c r="H197" i="25"/>
  <c r="H218" i="25"/>
  <c r="H212" i="25"/>
  <c r="H207" i="25"/>
  <c r="H196" i="25"/>
  <c r="H195" i="25"/>
  <c r="H209" i="25"/>
  <c r="H204" i="25"/>
  <c r="G135" i="5"/>
  <c r="H215" i="25"/>
  <c r="H199" i="25"/>
  <c r="H230" i="25"/>
  <c r="H220" i="25"/>
  <c r="H202" i="25"/>
  <c r="H201" i="25"/>
  <c r="H216" i="25"/>
  <c r="H210" i="25"/>
  <c r="H203" i="25"/>
  <c r="H225" i="25"/>
  <c r="H229" i="25"/>
  <c r="H200" i="25"/>
  <c r="H223" i="25"/>
  <c r="H221" i="25"/>
  <c r="H192" i="25"/>
  <c r="H960" i="25"/>
  <c r="G74" i="5"/>
  <c r="H74" i="5"/>
  <c r="H961" i="25"/>
  <c r="H959" i="25"/>
  <c r="H131" i="5"/>
  <c r="G131" i="5"/>
  <c r="H164" i="25"/>
  <c r="H162" i="25"/>
  <c r="H176" i="25"/>
  <c r="H172" i="25"/>
  <c r="H166" i="25"/>
  <c r="H157" i="25"/>
  <c r="H165" i="25"/>
  <c r="H96" i="5"/>
  <c r="H154" i="25"/>
  <c r="H155" i="25"/>
  <c r="H170" i="25"/>
  <c r="H171" i="25"/>
  <c r="H158" i="25"/>
  <c r="H163" i="25"/>
  <c r="H127" i="25"/>
  <c r="H121" i="25"/>
  <c r="H128" i="25"/>
  <c r="H134" i="25"/>
  <c r="H136" i="25"/>
  <c r="H133" i="25"/>
  <c r="H124" i="25"/>
  <c r="H119" i="25"/>
  <c r="H122" i="25"/>
  <c r="G84" i="5"/>
  <c r="H120" i="25"/>
  <c r="H126" i="25"/>
  <c r="H141" i="25"/>
  <c r="H82" i="5"/>
  <c r="G82" i="5"/>
  <c r="H1554" i="25"/>
  <c r="H1560" i="25"/>
  <c r="H1559" i="25"/>
  <c r="H1557" i="25"/>
  <c r="H1558" i="25"/>
  <c r="H1556" i="25"/>
  <c r="H1563" i="25"/>
  <c r="H1562" i="25"/>
  <c r="H1561" i="25"/>
  <c r="H1564" i="25"/>
  <c r="H136" i="5"/>
  <c r="G136" i="5"/>
  <c r="H1555" i="25"/>
  <c r="H1129" i="25"/>
  <c r="H1136" i="25"/>
  <c r="H1143" i="25"/>
  <c r="H1142" i="25"/>
  <c r="H1140" i="25"/>
  <c r="H1139" i="25"/>
  <c r="H1131" i="25"/>
  <c r="H1132" i="25"/>
  <c r="H1133" i="25"/>
  <c r="H1135" i="25"/>
  <c r="H1138" i="25"/>
  <c r="H1130" i="25"/>
  <c r="H1134" i="25"/>
  <c r="H86" i="5"/>
  <c r="H1147" i="25"/>
  <c r="H1141" i="25"/>
  <c r="H1146" i="25"/>
  <c r="H1144" i="25"/>
  <c r="H1145" i="25"/>
  <c r="G86" i="5"/>
  <c r="H1137" i="25"/>
  <c r="H111" i="5"/>
  <c r="G111" i="5"/>
  <c r="H3366" i="25"/>
  <c r="H3344" i="25"/>
  <c r="H3385" i="25"/>
  <c r="G110" i="5"/>
  <c r="H110" i="5"/>
  <c r="H3379" i="25"/>
  <c r="H3041" i="25"/>
  <c r="H3035" i="25"/>
  <c r="G125" i="5"/>
  <c r="H3037" i="25"/>
  <c r="H125" i="5"/>
  <c r="H3036" i="25"/>
  <c r="H3039" i="25"/>
  <c r="H3040" i="25"/>
  <c r="H3348" i="25"/>
  <c r="H3409" i="25"/>
  <c r="H3407" i="25"/>
  <c r="H3400" i="25"/>
  <c r="H3396" i="25"/>
  <c r="H577" i="25"/>
  <c r="H565" i="25"/>
  <c r="H1059" i="25"/>
  <c r="H2742" i="25"/>
  <c r="H3333" i="25"/>
  <c r="G58" i="5"/>
  <c r="H3265" i="25"/>
  <c r="H833" i="25"/>
  <c r="H3313" i="25"/>
  <c r="H3565" i="25"/>
  <c r="H3548" i="25"/>
  <c r="H3607" i="25"/>
  <c r="H3599" i="25"/>
  <c r="H3549" i="25"/>
  <c r="H3544" i="25"/>
  <c r="H3588" i="25"/>
  <c r="H3563" i="25"/>
  <c r="H3570" i="25"/>
  <c r="H3595" i="25"/>
  <c r="H3597" i="25"/>
  <c r="H3610" i="25"/>
  <c r="H3532" i="25"/>
  <c r="H3537" i="25"/>
  <c r="H3558" i="25"/>
  <c r="H3541" i="25"/>
  <c r="H3554" i="25"/>
  <c r="H3577" i="25"/>
  <c r="H3612" i="25"/>
  <c r="H69" i="5"/>
  <c r="H3562" i="25"/>
  <c r="H3556" i="25"/>
  <c r="H3592" i="25"/>
  <c r="H3596" i="25"/>
  <c r="H3593" i="25"/>
  <c r="H3539" i="25"/>
  <c r="H3529" i="25"/>
  <c r="H3581" i="25"/>
  <c r="H3580" i="25"/>
  <c r="H3534" i="25"/>
  <c r="H3180" i="25"/>
  <c r="H3170" i="25"/>
  <c r="H4028" i="25"/>
  <c r="H839" i="25"/>
  <c r="H4014" i="25"/>
  <c r="H3319" i="25"/>
  <c r="H3991" i="25"/>
  <c r="H20" i="5"/>
  <c r="H3979" i="25"/>
  <c r="H34" i="5"/>
  <c r="H19" i="5"/>
  <c r="H3959" i="25"/>
  <c r="H3956" i="25"/>
  <c r="H3941" i="25"/>
  <c r="H3971" i="25"/>
  <c r="H3309" i="25"/>
  <c r="H4033" i="25"/>
  <c r="H4035" i="25"/>
  <c r="H3329" i="25"/>
  <c r="H2306" i="25"/>
  <c r="H2300" i="25"/>
  <c r="H4025" i="25"/>
  <c r="H1928" i="25"/>
  <c r="H3305" i="25"/>
  <c r="H3317" i="25"/>
  <c r="H2485" i="25"/>
  <c r="H834" i="25"/>
  <c r="H3304" i="25"/>
  <c r="H3303" i="25"/>
  <c r="H2307" i="25"/>
  <c r="H2301" i="25"/>
  <c r="G28" i="5"/>
  <c r="G14" i="5"/>
  <c r="H3938" i="25"/>
  <c r="H3920" i="25"/>
  <c r="H3965" i="25"/>
  <c r="H3312" i="25"/>
  <c r="H3932" i="25"/>
  <c r="H3968" i="25"/>
  <c r="H2715" i="25"/>
  <c r="H2304" i="25"/>
  <c r="H28" i="5"/>
  <c r="H4020" i="25"/>
  <c r="H3918" i="25"/>
  <c r="H3995" i="25"/>
  <c r="H3988" i="25"/>
  <c r="H3997" i="25"/>
  <c r="H4015" i="25"/>
  <c r="H3227" i="25"/>
  <c r="H1947" i="25"/>
  <c r="H3302" i="25"/>
  <c r="G50" i="5"/>
  <c r="H3307" i="25"/>
  <c r="H2714" i="25"/>
  <c r="H3300" i="25"/>
  <c r="H2302" i="25"/>
  <c r="H836" i="25"/>
  <c r="H3326" i="25"/>
  <c r="H3325" i="25"/>
  <c r="H829" i="25"/>
  <c r="H835" i="25"/>
  <c r="H838" i="25"/>
  <c r="H3308" i="25"/>
  <c r="H3323" i="25"/>
  <c r="H3314" i="25"/>
  <c r="H3321" i="25"/>
  <c r="H2305" i="25"/>
  <c r="G20" i="5"/>
  <c r="H3935" i="25"/>
  <c r="H4036" i="25"/>
  <c r="H3983" i="25"/>
  <c r="H3984" i="25"/>
  <c r="H3943" i="25"/>
  <c r="H3582" i="25"/>
  <c r="H3616" i="25"/>
  <c r="H3561" i="25"/>
  <c r="H3606" i="25"/>
  <c r="H3618" i="25"/>
  <c r="H3614" i="25"/>
  <c r="H3535" i="25"/>
  <c r="H3572" i="25"/>
  <c r="H3583" i="25"/>
  <c r="H3608" i="25"/>
  <c r="H3605" i="25"/>
  <c r="H3575" i="25"/>
  <c r="H3555" i="25"/>
  <c r="H3531" i="25"/>
  <c r="H3594" i="25"/>
  <c r="H3546" i="25"/>
  <c r="H3573" i="25"/>
  <c r="H3609" i="25"/>
  <c r="H3191" i="25"/>
  <c r="H3619" i="25"/>
  <c r="H3542" i="25"/>
  <c r="H3551" i="25"/>
  <c r="H3552" i="25"/>
  <c r="H3591" i="25"/>
  <c r="H3620" i="25"/>
  <c r="H3559" i="25"/>
  <c r="H3604" i="25"/>
  <c r="H3564" i="25"/>
  <c r="H3530" i="25"/>
  <c r="H3611" i="25"/>
  <c r="H3601" i="25"/>
  <c r="H3547" i="25"/>
  <c r="G69" i="5"/>
  <c r="H3569" i="25"/>
  <c r="H3574" i="25"/>
  <c r="H3545" i="25"/>
  <c r="H3602" i="25"/>
  <c r="H3613" i="25"/>
  <c r="H3550" i="25"/>
  <c r="H3586" i="25"/>
  <c r="H3543" i="25"/>
  <c r="H3181" i="25"/>
  <c r="H3175" i="25"/>
  <c r="H3589" i="25"/>
  <c r="H3566" i="25"/>
  <c r="H3598" i="25"/>
  <c r="H3578" i="25"/>
  <c r="H3617" i="25"/>
  <c r="H3538" i="25"/>
  <c r="H3579" i="25"/>
  <c r="H3533" i="25"/>
  <c r="G40" i="5"/>
  <c r="H3576" i="25"/>
  <c r="H3568" i="25"/>
  <c r="H3584" i="25"/>
  <c r="H3603" i="25"/>
  <c r="H3615" i="25"/>
  <c r="H3536" i="25"/>
  <c r="H2455" i="25"/>
  <c r="H1509" i="25"/>
  <c r="H1419" i="25"/>
  <c r="H1545" i="25"/>
  <c r="H1420" i="25"/>
  <c r="H915" i="25"/>
  <c r="H39" i="5"/>
  <c r="H916" i="25"/>
  <c r="H921" i="25"/>
  <c r="H909" i="25"/>
  <c r="H1445" i="25"/>
  <c r="H1514" i="25"/>
  <c r="H1496" i="25"/>
  <c r="H918" i="25"/>
  <c r="H1527" i="25"/>
  <c r="H1458" i="25"/>
  <c r="H1515" i="25"/>
  <c r="H924" i="25"/>
  <c r="H1513" i="25"/>
  <c r="H1538" i="25"/>
  <c r="H927" i="25"/>
  <c r="H917" i="25"/>
  <c r="H925" i="25"/>
  <c r="H908" i="25"/>
  <c r="G43" i="5"/>
  <c r="H16" i="5"/>
  <c r="H1471" i="25"/>
  <c r="H1429" i="25"/>
  <c r="H1426" i="25"/>
  <c r="H1463" i="25"/>
  <c r="H1424" i="25"/>
  <c r="H1502" i="25"/>
  <c r="H2576" i="25"/>
  <c r="H922" i="25"/>
  <c r="H913" i="25"/>
  <c r="H910" i="25"/>
  <c r="G39" i="5"/>
  <c r="H920" i="25"/>
  <c r="H911" i="25"/>
  <c r="H929" i="25"/>
  <c r="H3327" i="25"/>
  <c r="H90" i="25"/>
  <c r="H2717" i="25"/>
  <c r="H1434" i="25"/>
  <c r="H1493" i="25"/>
  <c r="H1548" i="25"/>
  <c r="H1441" i="25"/>
  <c r="H1503" i="25"/>
  <c r="H1466" i="25"/>
  <c r="H1536" i="25"/>
  <c r="H1547" i="25"/>
  <c r="H1444" i="25"/>
  <c r="H1454" i="25"/>
  <c r="H1483" i="25"/>
  <c r="H1477" i="25"/>
  <c r="H1532" i="25"/>
  <c r="H1510" i="25"/>
  <c r="H1537" i="25"/>
  <c r="H1447" i="25"/>
  <c r="H1522" i="25"/>
  <c r="H1460" i="25"/>
  <c r="H1519" i="25"/>
  <c r="H1543" i="25"/>
  <c r="H2567" i="25"/>
  <c r="H2565" i="25"/>
  <c r="H955" i="25"/>
  <c r="H1504" i="25"/>
  <c r="H1517" i="25"/>
  <c r="H1546" i="25"/>
  <c r="H1524" i="25"/>
  <c r="H1508" i="25"/>
  <c r="H1439" i="25"/>
  <c r="H1520" i="25"/>
  <c r="G60" i="5"/>
  <c r="H1468" i="25"/>
  <c r="H1461" i="25"/>
  <c r="H1473" i="25"/>
  <c r="H1475" i="25"/>
  <c r="H1455" i="25"/>
  <c r="H1457" i="25"/>
  <c r="H1459" i="25"/>
  <c r="H1494" i="25"/>
  <c r="H1423" i="25"/>
  <c r="H1453" i="25"/>
  <c r="H1485" i="25"/>
  <c r="H1449" i="25"/>
  <c r="H1523" i="25"/>
  <c r="H1482" i="25"/>
  <c r="H1418" i="25"/>
  <c r="H1490" i="25"/>
  <c r="H2572" i="25"/>
  <c r="H1382" i="25"/>
  <c r="H2574" i="25"/>
  <c r="H1516" i="25"/>
  <c r="H1446" i="25"/>
  <c r="H1432" i="25"/>
  <c r="H60" i="5"/>
  <c r="H1430" i="25"/>
  <c r="H1431" i="25"/>
  <c r="H1507" i="25"/>
  <c r="H1425" i="25"/>
  <c r="H1464" i="25"/>
  <c r="H1451" i="25"/>
  <c r="H1530" i="25"/>
  <c r="H1427" i="25"/>
  <c r="H1465" i="25"/>
  <c r="H1435" i="25"/>
  <c r="H1428" i="25"/>
  <c r="H1476" i="25"/>
  <c r="H1492" i="25"/>
  <c r="H1442" i="25"/>
  <c r="H1467" i="25"/>
  <c r="H1479" i="25"/>
  <c r="H1486" i="25"/>
  <c r="H1529" i="25"/>
  <c r="H57" i="5"/>
  <c r="H2571" i="25"/>
  <c r="H2569" i="25"/>
  <c r="H3253" i="25"/>
  <c r="H3257" i="25"/>
  <c r="H674" i="25"/>
  <c r="H3269" i="25"/>
  <c r="H3261" i="25"/>
  <c r="H3022" i="25"/>
  <c r="H32" i="5"/>
  <c r="H3270" i="25"/>
  <c r="H46" i="5"/>
  <c r="H3254" i="25"/>
  <c r="H3264" i="25"/>
  <c r="H3263" i="25"/>
  <c r="H3375" i="25"/>
  <c r="H681" i="25"/>
  <c r="H3020" i="25"/>
  <c r="H832" i="25"/>
  <c r="H957" i="25"/>
  <c r="G114" i="5"/>
  <c r="H3343" i="25"/>
  <c r="H665" i="25"/>
  <c r="H93" i="25"/>
  <c r="H2461" i="25"/>
  <c r="G16" i="5"/>
  <c r="H3228" i="25"/>
  <c r="H3944" i="25"/>
  <c r="H4018" i="25"/>
  <c r="H3967" i="25"/>
  <c r="H4003" i="25"/>
  <c r="H3961" i="25"/>
  <c r="H3922" i="25"/>
  <c r="H3953" i="25"/>
  <c r="H3975" i="25"/>
  <c r="H4016" i="25"/>
  <c r="H4012" i="25"/>
  <c r="H3966" i="25"/>
  <c r="H3998" i="25"/>
  <c r="H3921" i="25"/>
  <c r="H3999" i="25"/>
  <c r="H3990" i="25"/>
  <c r="H3974" i="25"/>
  <c r="H3934" i="25"/>
  <c r="H4030" i="25"/>
  <c r="H3230" i="25"/>
  <c r="H3925" i="25"/>
  <c r="H119" i="5"/>
  <c r="H4026" i="25"/>
  <c r="H3987" i="25"/>
  <c r="H4032" i="25"/>
  <c r="H4013" i="25"/>
  <c r="H3969" i="25"/>
  <c r="H3989" i="25"/>
  <c r="H4000" i="25"/>
  <c r="H3951" i="25"/>
  <c r="H3923" i="25"/>
  <c r="H3926" i="25"/>
  <c r="H4008" i="25"/>
  <c r="H3980" i="25"/>
  <c r="H3960" i="25"/>
  <c r="H4017" i="25"/>
  <c r="H4024" i="25"/>
  <c r="H970" i="25"/>
  <c r="H3215" i="25"/>
  <c r="H3222" i="25"/>
  <c r="H3211" i="25"/>
  <c r="H3172" i="25"/>
  <c r="H40" i="5"/>
  <c r="H3954" i="25"/>
  <c r="H3950" i="25"/>
  <c r="H3985" i="25"/>
  <c r="H4011" i="25"/>
  <c r="H4037" i="25"/>
  <c r="H3946" i="25"/>
  <c r="H3982" i="25"/>
  <c r="H4022" i="25"/>
  <c r="H3929" i="25"/>
  <c r="H3945" i="25"/>
  <c r="H4009" i="25"/>
  <c r="H3948" i="25"/>
  <c r="H3927" i="25"/>
  <c r="H3962" i="25"/>
  <c r="H3963" i="25"/>
  <c r="H4029" i="25"/>
  <c r="H4006" i="25"/>
  <c r="H4001" i="25"/>
  <c r="H3226" i="25"/>
  <c r="H3976" i="25"/>
  <c r="H3928" i="25"/>
  <c r="H3933" i="25"/>
  <c r="H3940" i="25"/>
  <c r="H4034" i="25"/>
  <c r="H3957" i="25"/>
  <c r="H3992" i="25"/>
  <c r="H3220" i="25"/>
  <c r="H3223" i="25"/>
  <c r="H3200" i="25"/>
  <c r="H3221" i="25"/>
  <c r="H3949" i="25"/>
  <c r="H4039" i="25"/>
  <c r="H4038" i="25"/>
  <c r="H4002" i="25"/>
  <c r="H3972" i="25"/>
  <c r="H3973" i="25"/>
  <c r="H3981" i="25"/>
  <c r="H4021" i="25"/>
  <c r="H3996" i="25"/>
  <c r="H3958" i="25"/>
  <c r="H3942" i="25"/>
  <c r="G119" i="5"/>
  <c r="H4005" i="25"/>
  <c r="H3213" i="25"/>
  <c r="H3176" i="25"/>
  <c r="H3192" i="25"/>
  <c r="H3184" i="25"/>
  <c r="H3206" i="25"/>
  <c r="H3177" i="25"/>
  <c r="H3183" i="25"/>
  <c r="H1620" i="25"/>
  <c r="H38" i="5"/>
  <c r="H3939" i="25"/>
  <c r="H4007" i="25"/>
  <c r="H3977" i="25"/>
  <c r="H4019" i="25"/>
  <c r="H3978" i="25"/>
  <c r="H4004" i="25"/>
  <c r="H3994" i="25"/>
  <c r="H3964" i="25"/>
  <c r="H3986" i="25"/>
  <c r="H3937" i="25"/>
  <c r="H3970" i="25"/>
  <c r="H4023" i="25"/>
  <c r="H3955" i="25"/>
  <c r="H4027" i="25"/>
  <c r="H3919" i="25"/>
  <c r="H3952" i="25"/>
  <c r="H3931" i="25"/>
  <c r="G19" i="5"/>
  <c r="H1847" i="25"/>
  <c r="H1346" i="25"/>
  <c r="H1863" i="25"/>
  <c r="H1911" i="25"/>
  <c r="H88" i="25"/>
  <c r="H651" i="25"/>
  <c r="H1854" i="25"/>
  <c r="H3423" i="25"/>
  <c r="H1627" i="25"/>
  <c r="H3401" i="25"/>
  <c r="H2476" i="25"/>
  <c r="H3346" i="25"/>
  <c r="H3392" i="25"/>
  <c r="H1113" i="25"/>
  <c r="H1119" i="25"/>
  <c r="H41" i="5"/>
  <c r="H3341" i="25"/>
  <c r="H3410" i="25"/>
  <c r="H3394" i="25"/>
  <c r="H3338" i="25"/>
  <c r="H3414" i="25"/>
  <c r="H1865" i="25"/>
  <c r="H1909" i="25"/>
  <c r="H648" i="25"/>
  <c r="H98" i="25"/>
  <c r="H105" i="25"/>
  <c r="H1849" i="25"/>
  <c r="H1840" i="25"/>
  <c r="H89" i="25"/>
  <c r="H1038" i="25"/>
  <c r="H1033" i="25"/>
  <c r="H3370" i="25"/>
  <c r="H3397" i="25"/>
  <c r="H3369" i="25"/>
  <c r="H1026" i="25"/>
  <c r="H1107" i="25"/>
  <c r="H7" i="5"/>
  <c r="H1077" i="25"/>
  <c r="H659" i="25"/>
  <c r="H2810" i="25"/>
  <c r="H683" i="25"/>
  <c r="H666" i="25"/>
  <c r="H3272" i="25"/>
  <c r="H825" i="25"/>
  <c r="H3310" i="25"/>
  <c r="H3318" i="25"/>
  <c r="H3315" i="25"/>
  <c r="H3316" i="25"/>
  <c r="H725" i="25"/>
  <c r="G68" i="5"/>
  <c r="H2755" i="25"/>
  <c r="H2760" i="25"/>
  <c r="H662" i="25"/>
  <c r="H669" i="25"/>
  <c r="H3268" i="25"/>
  <c r="H3266" i="25"/>
  <c r="H3262" i="25"/>
  <c r="H3271" i="25"/>
  <c r="H3260" i="25"/>
  <c r="H827" i="25"/>
  <c r="H830" i="25"/>
  <c r="H2712" i="25"/>
  <c r="H2716" i="25"/>
  <c r="H826" i="25"/>
  <c r="H14" i="5"/>
  <c r="H3306" i="25"/>
  <c r="H3320" i="25"/>
  <c r="H3328" i="25"/>
  <c r="H694" i="25"/>
  <c r="H2753" i="25"/>
  <c r="H729" i="25"/>
  <c r="H3255" i="25"/>
  <c r="H3259" i="25"/>
  <c r="H3256" i="25"/>
  <c r="H831" i="25"/>
  <c r="H3311" i="25"/>
  <c r="H3301" i="25"/>
  <c r="H672" i="25"/>
  <c r="H693" i="25"/>
  <c r="H657" i="25"/>
  <c r="H706" i="25"/>
  <c r="H717" i="25"/>
  <c r="H724" i="25"/>
  <c r="H661" i="25"/>
  <c r="H654" i="25"/>
  <c r="H716" i="25"/>
  <c r="H663" i="25"/>
  <c r="H2854" i="25"/>
  <c r="H682" i="25"/>
  <c r="H686" i="25"/>
  <c r="H685" i="25"/>
  <c r="H2788" i="25"/>
  <c r="H712" i="25"/>
  <c r="H700" i="25"/>
  <c r="H656" i="25"/>
  <c r="H698" i="25"/>
  <c r="H702" i="25"/>
  <c r="H707" i="25"/>
  <c r="H678" i="25"/>
  <c r="H688" i="25"/>
  <c r="H696" i="25"/>
  <c r="H667" i="25"/>
  <c r="H2874" i="25"/>
  <c r="H723" i="25"/>
  <c r="H68" i="5"/>
  <c r="H676" i="25"/>
  <c r="H699" i="25"/>
  <c r="H668" i="25"/>
  <c r="H701" i="25"/>
  <c r="H2879" i="25"/>
  <c r="H2804" i="25"/>
  <c r="H670" i="25"/>
  <c r="H653" i="25"/>
  <c r="H677" i="25"/>
  <c r="H689" i="25"/>
  <c r="H658" i="25"/>
  <c r="H692" i="25"/>
  <c r="H2608" i="25"/>
  <c r="H2864" i="25"/>
  <c r="H2754" i="25"/>
  <c r="H1406" i="25"/>
  <c r="H987" i="25"/>
  <c r="H2935" i="25"/>
  <c r="H2881" i="25"/>
  <c r="H3670" i="25"/>
  <c r="H2999" i="25"/>
  <c r="H708" i="25"/>
  <c r="H2797" i="25"/>
  <c r="H2920" i="25"/>
  <c r="H1897" i="25"/>
  <c r="H1807" i="25"/>
  <c r="H1845" i="25"/>
  <c r="H1956" i="25"/>
  <c r="H1954" i="25"/>
  <c r="H604" i="25"/>
  <c r="H82" i="25"/>
  <c r="H99" i="25"/>
  <c r="H79" i="25"/>
  <c r="H104" i="25"/>
  <c r="H73" i="25"/>
  <c r="H74" i="25"/>
  <c r="H102" i="25"/>
  <c r="H1874" i="25"/>
  <c r="H629" i="25"/>
  <c r="H1952" i="25"/>
  <c r="H2459" i="25"/>
  <c r="H2474" i="25"/>
  <c r="H2446" i="25"/>
  <c r="H2479" i="25"/>
  <c r="H1085" i="25"/>
  <c r="H1083" i="25"/>
  <c r="H1025" i="25"/>
  <c r="H1029" i="25"/>
  <c r="H1057" i="25"/>
  <c r="H1050" i="25"/>
  <c r="H1052" i="25"/>
  <c r="H1114" i="25"/>
  <c r="H3393" i="25"/>
  <c r="H3418" i="25"/>
  <c r="H3349" i="25"/>
  <c r="H3415" i="25"/>
  <c r="H3403" i="25"/>
  <c r="H3335" i="25"/>
  <c r="H3417" i="25"/>
  <c r="H3354" i="25"/>
  <c r="H3339" i="25"/>
  <c r="H3384" i="25"/>
  <c r="H3365" i="25"/>
  <c r="H3404" i="25"/>
  <c r="H3420" i="25"/>
  <c r="H3386" i="25"/>
  <c r="H1123" i="25"/>
  <c r="H1124" i="25"/>
  <c r="H1088" i="25"/>
  <c r="H1073" i="25"/>
  <c r="H1064" i="25"/>
  <c r="H114" i="5"/>
  <c r="H1040" i="25"/>
  <c r="H1037" i="25"/>
  <c r="H1092" i="25"/>
  <c r="H1125" i="25"/>
  <c r="H1022" i="25"/>
  <c r="H3355" i="25"/>
  <c r="H3389" i="25"/>
  <c r="H3395" i="25"/>
  <c r="H1109" i="25"/>
  <c r="H1044" i="25"/>
  <c r="H1105" i="25"/>
  <c r="H1054" i="25"/>
  <c r="H1960" i="25"/>
  <c r="H1880" i="25"/>
  <c r="H1927" i="25"/>
  <c r="H1939" i="25"/>
  <c r="G105" i="5"/>
  <c r="H1900" i="25"/>
  <c r="H1836" i="25"/>
  <c r="H1808" i="25"/>
  <c r="H613" i="25"/>
  <c r="H95" i="25"/>
  <c r="H100" i="25"/>
  <c r="H83" i="25"/>
  <c r="H75" i="25"/>
  <c r="H84" i="25"/>
  <c r="H100" i="5"/>
  <c r="H103" i="25"/>
  <c r="H97" i="25"/>
  <c r="H597" i="25"/>
  <c r="H1838" i="25"/>
  <c r="H3332" i="25"/>
  <c r="H2435" i="25"/>
  <c r="H2457" i="25"/>
  <c r="H2481" i="25"/>
  <c r="H1046" i="25"/>
  <c r="H1047" i="25"/>
  <c r="H1051" i="25"/>
  <c r="H1104" i="25"/>
  <c r="H1080" i="25"/>
  <c r="H1068" i="25"/>
  <c r="H1127" i="25"/>
  <c r="H1032" i="25"/>
  <c r="H1023" i="25"/>
  <c r="H1070" i="25"/>
  <c r="H1087" i="25"/>
  <c r="H3376" i="25"/>
  <c r="H3398" i="25"/>
  <c r="H3367" i="25"/>
  <c r="H3421" i="25"/>
  <c r="H3390" i="25"/>
  <c r="H3380" i="25"/>
  <c r="H3342" i="25"/>
  <c r="H3359" i="25"/>
  <c r="H3388" i="25"/>
  <c r="H3350" i="25"/>
  <c r="H3372" i="25"/>
  <c r="H3351" i="25"/>
  <c r="H2429" i="25"/>
  <c r="H2460" i="25"/>
  <c r="H1106" i="25"/>
  <c r="H1067" i="25"/>
  <c r="H1078" i="25"/>
  <c r="H1028" i="25"/>
  <c r="H1045" i="25"/>
  <c r="H1030" i="25"/>
  <c r="H1099" i="25"/>
  <c r="H1079" i="25"/>
  <c r="H1061" i="25"/>
  <c r="H1031" i="25"/>
  <c r="H3374" i="25"/>
  <c r="H3368" i="25"/>
  <c r="H3353" i="25"/>
  <c r="H1063" i="25"/>
  <c r="H1111" i="25"/>
  <c r="H3357" i="25"/>
  <c r="H1951" i="25"/>
  <c r="H1916" i="25"/>
  <c r="H1906" i="25"/>
  <c r="H1964" i="25"/>
  <c r="H1905" i="25"/>
  <c r="H1919" i="25"/>
  <c r="H1904" i="25"/>
  <c r="H1935" i="25"/>
  <c r="H605" i="25"/>
  <c r="H612" i="25"/>
  <c r="H77" i="25"/>
  <c r="H92" i="25"/>
  <c r="H85" i="25"/>
  <c r="H86" i="25"/>
  <c r="H78" i="25"/>
  <c r="H1848" i="25"/>
  <c r="H2441" i="25"/>
  <c r="H2456" i="25"/>
  <c r="H2472" i="25"/>
  <c r="H1091" i="25"/>
  <c r="H1065" i="25"/>
  <c r="H1043" i="25"/>
  <c r="H1102" i="25"/>
  <c r="H1081" i="25"/>
  <c r="H1112" i="25"/>
  <c r="H1066" i="25"/>
  <c r="H1089" i="25"/>
  <c r="H1034" i="25"/>
  <c r="H1126" i="25"/>
  <c r="H1048" i="25"/>
  <c r="H1101" i="25"/>
  <c r="H3371" i="25"/>
  <c r="H3408" i="25"/>
  <c r="H3337" i="25"/>
  <c r="H3405" i="25"/>
  <c r="H3382" i="25"/>
  <c r="H3416" i="25"/>
  <c r="H3373" i="25"/>
  <c r="H3334" i="25"/>
  <c r="H3402" i="25"/>
  <c r="H3330" i="25"/>
  <c r="H3352" i="25"/>
  <c r="H3358" i="25"/>
  <c r="H3422" i="25"/>
  <c r="H3419" i="25"/>
  <c r="H1041" i="25"/>
  <c r="H1069" i="25"/>
  <c r="H1024" i="25"/>
  <c r="H1100" i="25"/>
  <c r="H1094" i="25"/>
  <c r="H1036" i="25"/>
  <c r="H1098" i="25"/>
  <c r="H1049" i="25"/>
  <c r="H1093" i="25"/>
  <c r="H1027" i="25"/>
  <c r="H1062" i="25"/>
  <c r="H3377" i="25"/>
  <c r="H3399" i="25"/>
  <c r="H3383" i="25"/>
  <c r="H3413" i="25"/>
  <c r="H1103" i="25"/>
  <c r="H1074" i="25"/>
  <c r="H1121" i="25"/>
  <c r="H1110" i="25"/>
  <c r="H3362" i="25"/>
  <c r="H3378" i="25"/>
  <c r="H1354" i="25"/>
  <c r="G27" i="5"/>
  <c r="H1571" i="25"/>
  <c r="H62" i="5"/>
  <c r="H2477" i="25"/>
  <c r="H2439" i="25"/>
  <c r="H2480" i="25"/>
  <c r="H2473" i="25"/>
  <c r="H2462" i="25"/>
  <c r="H2471" i="25"/>
  <c r="H2453" i="25"/>
  <c r="H2478" i="25"/>
  <c r="H2444" i="25"/>
  <c r="H2447" i="25"/>
  <c r="H2466" i="25"/>
  <c r="H2445" i="25"/>
  <c r="H2454" i="25"/>
  <c r="H2443" i="25"/>
  <c r="H2468" i="25"/>
  <c r="H1584" i="25"/>
  <c r="H3678" i="25"/>
  <c r="H1323" i="25"/>
  <c r="H59" i="25"/>
  <c r="H3993" i="25"/>
  <c r="H3930" i="25"/>
  <c r="P26" i="62"/>
  <c r="P14" i="62"/>
  <c r="H1120" i="25"/>
  <c r="H1055" i="25"/>
  <c r="X19" i="62"/>
  <c r="G12" i="5"/>
  <c r="H66" i="25"/>
  <c r="H1944" i="25"/>
  <c r="H2469" i="25"/>
  <c r="H2452" i="25"/>
  <c r="H2438" i="25"/>
  <c r="H3452" i="25"/>
  <c r="H3464" i="25"/>
  <c r="H64" i="25"/>
  <c r="H1876" i="25"/>
  <c r="H2437" i="25"/>
  <c r="H2442" i="25"/>
  <c r="H2436" i="25"/>
  <c r="G62" i="5"/>
  <c r="H2458" i="25"/>
  <c r="H2434" i="25"/>
  <c r="H2465" i="25"/>
  <c r="H2432" i="25"/>
  <c r="H2475" i="25"/>
  <c r="H2451" i="25"/>
  <c r="H589" i="25"/>
  <c r="H626" i="25"/>
  <c r="H3505" i="25"/>
  <c r="H1885" i="25"/>
  <c r="H1962" i="25"/>
  <c r="H60" i="25"/>
  <c r="H1828" i="25"/>
  <c r="H1823" i="25"/>
  <c r="H2433" i="25"/>
  <c r="H2450" i="25"/>
  <c r="H2448" i="25"/>
  <c r="H2467" i="25"/>
  <c r="H2449" i="25"/>
  <c r="H2470" i="25"/>
  <c r="H2431" i="25"/>
  <c r="H2430" i="25"/>
  <c r="H2464" i="25"/>
  <c r="H2440" i="25"/>
  <c r="H2463" i="25"/>
  <c r="H3286" i="25"/>
  <c r="H2508" i="25"/>
  <c r="H2495" i="25"/>
  <c r="H1084" i="25"/>
  <c r="H1095" i="25"/>
  <c r="H1082" i="25"/>
  <c r="H1593" i="25"/>
  <c r="H3173" i="25"/>
  <c r="H2960" i="25"/>
  <c r="H116" i="5"/>
  <c r="H2964" i="25"/>
  <c r="H2950" i="25"/>
  <c r="H2948" i="25"/>
  <c r="H2965" i="25"/>
  <c r="H2945" i="25"/>
  <c r="H2946" i="25"/>
  <c r="H2956" i="25"/>
  <c r="H2959" i="25"/>
  <c r="H2944" i="25"/>
  <c r="H2951" i="25"/>
  <c r="H2958" i="25"/>
  <c r="H2963" i="25"/>
  <c r="H2943" i="25"/>
  <c r="H2947" i="25"/>
  <c r="H2954" i="25"/>
  <c r="H2953" i="25"/>
  <c r="H2962" i="25"/>
  <c r="G116" i="5"/>
  <c r="H2968" i="25"/>
  <c r="H2972" i="25"/>
  <c r="H2957" i="25"/>
  <c r="H2967" i="25"/>
  <c r="H2966" i="25"/>
  <c r="H2952" i="25"/>
  <c r="H2955" i="25"/>
  <c r="H2961" i="25"/>
  <c r="H2973" i="25"/>
  <c r="H2970" i="25"/>
  <c r="H2969" i="25"/>
  <c r="H2975" i="25"/>
  <c r="H2971" i="25"/>
  <c r="H2949" i="25"/>
  <c r="H2974" i="25"/>
  <c r="Q13" i="65"/>
  <c r="H1500" i="25"/>
  <c r="H1436" i="25"/>
  <c r="H1528" i="25"/>
  <c r="U31" i="71"/>
  <c r="V31" i="71"/>
  <c r="Q20" i="71"/>
  <c r="Q5" i="71"/>
  <c r="H44" i="25"/>
  <c r="H3679" i="25"/>
  <c r="H3736" i="25"/>
  <c r="H3672" i="25"/>
  <c r="H3724" i="25"/>
  <c r="H2919" i="25"/>
  <c r="H2" i="25"/>
  <c r="H878" i="25"/>
  <c r="H690" i="25"/>
  <c r="H2853" i="25"/>
  <c r="H2904" i="25"/>
  <c r="H2827" i="25"/>
  <c r="H2899" i="25"/>
  <c r="H2838" i="25"/>
  <c r="H3654" i="25"/>
  <c r="H3655" i="25"/>
  <c r="H3726" i="25"/>
  <c r="H3626" i="25"/>
  <c r="H3639" i="25"/>
  <c r="H3658" i="25"/>
  <c r="H3712" i="25"/>
  <c r="H3630" i="25"/>
  <c r="H3759" i="25"/>
  <c r="H3031" i="25"/>
  <c r="H2837" i="25"/>
  <c r="H2820" i="25"/>
  <c r="H21" i="25"/>
  <c r="H964" i="25"/>
  <c r="H718" i="25"/>
  <c r="H713" i="25"/>
  <c r="H684" i="25"/>
  <c r="H691" i="25"/>
  <c r="H679" i="25"/>
  <c r="H711" i="25"/>
  <c r="H671" i="25"/>
  <c r="H652" i="25"/>
  <c r="H714" i="25"/>
  <c r="H728" i="25"/>
  <c r="H872" i="25"/>
  <c r="G32" i="5"/>
  <c r="H2867" i="25"/>
  <c r="H2722" i="25"/>
  <c r="H2744" i="25"/>
  <c r="H2758" i="25"/>
  <c r="H2814" i="25"/>
  <c r="H3758" i="25"/>
  <c r="H3723" i="25"/>
  <c r="H3728" i="25"/>
  <c r="H3628" i="25"/>
  <c r="H3685" i="25"/>
  <c r="H3664" i="25"/>
  <c r="H3697" i="25"/>
  <c r="H3757" i="25"/>
  <c r="H2775" i="25"/>
  <c r="H16" i="25"/>
  <c r="H898" i="25"/>
  <c r="H2860" i="25"/>
  <c r="H2799" i="25"/>
  <c r="H3717" i="25"/>
  <c r="H3713" i="25"/>
  <c r="H3660" i="25"/>
  <c r="H3651" i="25"/>
  <c r="H3692" i="25"/>
  <c r="H3665" i="25"/>
  <c r="H3711" i="25"/>
  <c r="H3029" i="25"/>
  <c r="H2780" i="25"/>
  <c r="H2772" i="25"/>
  <c r="H2882" i="25"/>
  <c r="H2824" i="25"/>
  <c r="H2915" i="25"/>
  <c r="H3018" i="25"/>
  <c r="H3021" i="25"/>
  <c r="H3485" i="25"/>
  <c r="H3705" i="25"/>
  <c r="H3632" i="25"/>
  <c r="H3688" i="25"/>
  <c r="H3629" i="25"/>
  <c r="H3753" i="25"/>
  <c r="H3763" i="25"/>
  <c r="H3656" i="25"/>
  <c r="H3698" i="25"/>
  <c r="H3708" i="25"/>
  <c r="H3745" i="25"/>
  <c r="H607" i="25"/>
  <c r="H3744" i="25"/>
  <c r="H3752" i="25"/>
  <c r="H3682" i="25"/>
  <c r="H3703" i="25"/>
  <c r="H3676" i="25"/>
  <c r="G109" i="5"/>
  <c r="H3622" i="25"/>
  <c r="H1926" i="25"/>
  <c r="H2876" i="25"/>
  <c r="H2750" i="25"/>
  <c r="H2774" i="25"/>
  <c r="H3011" i="25"/>
  <c r="H709" i="25"/>
  <c r="H3635" i="25"/>
  <c r="H3762" i="25"/>
  <c r="H3684" i="25"/>
  <c r="H3743" i="25"/>
  <c r="H3666" i="25"/>
  <c r="H3704" i="25"/>
  <c r="H3669" i="25"/>
  <c r="H3694" i="25"/>
  <c r="H3725" i="25"/>
  <c r="H3737" i="25"/>
  <c r="H3732" i="25"/>
  <c r="H3755" i="25"/>
  <c r="H3673" i="25"/>
  <c r="H3709" i="25"/>
  <c r="H3633" i="25"/>
  <c r="H3686" i="25"/>
  <c r="H3735" i="25"/>
  <c r="H1850" i="25"/>
  <c r="H1937" i="25"/>
  <c r="H1899" i="25"/>
  <c r="H726" i="25"/>
  <c r="H2913" i="25"/>
  <c r="H2769" i="25"/>
  <c r="H98" i="5"/>
  <c r="H3645" i="25"/>
  <c r="H3675" i="25"/>
  <c r="H3625" i="25"/>
  <c r="H3727" i="25"/>
  <c r="H3644" i="25"/>
  <c r="H3661" i="25"/>
  <c r="H3636" i="25"/>
  <c r="H3718" i="25"/>
  <c r="H3650" i="25"/>
  <c r="H3715" i="25"/>
  <c r="H3765" i="25"/>
  <c r="H3623" i="25"/>
  <c r="H3739" i="25"/>
  <c r="H3751" i="25"/>
  <c r="H3714" i="25"/>
  <c r="H3695" i="25"/>
  <c r="H3729" i="25"/>
  <c r="H3689" i="25"/>
  <c r="H2745" i="25"/>
  <c r="H2723" i="25"/>
  <c r="H2763" i="25"/>
  <c r="H2830" i="25"/>
  <c r="H2805" i="25"/>
  <c r="H2796" i="25"/>
  <c r="H2790" i="25"/>
  <c r="H2741" i="25"/>
  <c r="H2884" i="25"/>
  <c r="H2737" i="25"/>
  <c r="H2877" i="25"/>
  <c r="H2770" i="25"/>
  <c r="H697" i="25"/>
  <c r="H2749" i="25"/>
  <c r="H2936" i="25"/>
  <c r="H2984" i="25"/>
  <c r="G21" i="5"/>
  <c r="H3764" i="25"/>
  <c r="H3756" i="25"/>
  <c r="H3690" i="25"/>
  <c r="H3733" i="25"/>
  <c r="H3761" i="25"/>
  <c r="H3634" i="25"/>
  <c r="H3760" i="25"/>
  <c r="H3699" i="25"/>
  <c r="H3642" i="25"/>
  <c r="H3638" i="25"/>
  <c r="H3741" i="25"/>
  <c r="H727" i="25"/>
  <c r="H3748" i="25"/>
  <c r="H2822" i="25"/>
  <c r="H2890" i="25"/>
  <c r="H2900" i="25"/>
  <c r="H2816" i="25"/>
  <c r="H2751" i="25"/>
  <c r="H2831" i="25"/>
  <c r="H2929" i="25"/>
  <c r="H2834" i="25"/>
  <c r="H2768" i="25"/>
  <c r="H2766" i="25"/>
  <c r="H2849" i="25"/>
  <c r="H2872" i="25"/>
  <c r="H2817" i="25"/>
  <c r="H2844" i="25"/>
  <c r="H3687" i="25"/>
  <c r="H3640" i="25"/>
  <c r="H824" i="25"/>
  <c r="H2718" i="25"/>
  <c r="H3677" i="25"/>
  <c r="H3707" i="25"/>
  <c r="H3740" i="25"/>
  <c r="H3734" i="25"/>
  <c r="H3766" i="25"/>
  <c r="H3691" i="25"/>
  <c r="H3747" i="25"/>
  <c r="H3706" i="25"/>
  <c r="H3749" i="25"/>
  <c r="H3716" i="25"/>
  <c r="H3641" i="25"/>
  <c r="H3730" i="25"/>
  <c r="H3648" i="25"/>
  <c r="H3700" i="25"/>
  <c r="H3671" i="25"/>
  <c r="H3663" i="25"/>
  <c r="H3662" i="25"/>
  <c r="H3702" i="25"/>
  <c r="H3731" i="25"/>
  <c r="H3738" i="25"/>
  <c r="H722" i="25"/>
  <c r="H660" i="25"/>
  <c r="H680" i="25"/>
  <c r="H2937" i="25"/>
  <c r="H2907" i="25"/>
  <c r="H2901" i="25"/>
  <c r="H2778" i="25"/>
  <c r="H2934" i="25"/>
  <c r="H2789" i="25"/>
  <c r="H2793" i="25"/>
  <c r="H2887" i="25"/>
  <c r="H2743" i="25"/>
  <c r="H2840" i="25"/>
  <c r="H2833" i="25"/>
  <c r="H2927" i="25"/>
  <c r="H2803" i="25"/>
  <c r="H2832" i="25"/>
  <c r="H2811" i="25"/>
  <c r="H3002" i="25"/>
  <c r="G64" i="5"/>
  <c r="H2494" i="25"/>
  <c r="G103" i="5"/>
  <c r="H1512" i="25"/>
  <c r="H623" i="25"/>
  <c r="H1889" i="25"/>
  <c r="H1831" i="25"/>
  <c r="H1914" i="25"/>
  <c r="H673" i="25"/>
  <c r="H2570" i="25"/>
  <c r="H2518" i="25"/>
  <c r="H3214" i="25"/>
  <c r="H2496" i="25"/>
  <c r="H2492" i="25"/>
  <c r="H1470" i="25"/>
  <c r="H1480" i="25"/>
  <c r="H1541" i="25"/>
  <c r="H1511" i="25"/>
  <c r="H1506" i="25"/>
  <c r="H1321" i="25"/>
  <c r="H1357" i="25"/>
  <c r="H1400" i="25"/>
  <c r="H1330" i="25"/>
  <c r="H1355" i="25"/>
  <c r="H2568" i="25"/>
  <c r="H2503" i="25"/>
  <c r="H2499" i="25"/>
  <c r="H1491" i="25"/>
  <c r="H1450" i="25"/>
  <c r="H1533" i="25"/>
  <c r="H1488" i="25"/>
  <c r="H1540" i="25"/>
  <c r="H1391" i="25"/>
  <c r="H1371" i="25"/>
  <c r="H1381" i="25"/>
  <c r="H1356" i="25"/>
  <c r="H1363" i="25"/>
  <c r="H2566" i="25"/>
  <c r="H958" i="25"/>
  <c r="H956" i="25"/>
  <c r="H818" i="25"/>
  <c r="H2520" i="25"/>
  <c r="H2510" i="25"/>
  <c r="H2505" i="25"/>
  <c r="H1501" i="25"/>
  <c r="H1474" i="25"/>
  <c r="H1542" i="25"/>
  <c r="H1437" i="25"/>
  <c r="H1456" i="25"/>
  <c r="H1478" i="25"/>
  <c r="H1544" i="25"/>
  <c r="H1327" i="25"/>
  <c r="H1375" i="25"/>
  <c r="H1374" i="25"/>
  <c r="H1328" i="25"/>
  <c r="H2573" i="25"/>
  <c r="H1469" i="25"/>
  <c r="H8" i="5"/>
  <c r="H687" i="25"/>
  <c r="H2483" i="25"/>
  <c r="G2" i="5"/>
  <c r="H3646" i="25"/>
  <c r="H2883" i="25"/>
  <c r="H2756" i="25"/>
  <c r="H2757" i="25"/>
  <c r="H2761" i="25"/>
  <c r="H2933" i="25"/>
  <c r="H2738" i="25"/>
  <c r="H2746" i="25"/>
  <c r="H2791" i="25"/>
  <c r="H2870" i="25"/>
  <c r="H2888" i="25"/>
  <c r="H2869" i="25"/>
  <c r="H2813" i="25"/>
  <c r="H2779" i="25"/>
  <c r="H2" i="5"/>
  <c r="H2812" i="25"/>
  <c r="H2866" i="25"/>
  <c r="H2729" i="25"/>
  <c r="H2720" i="25"/>
  <c r="H2931" i="25"/>
  <c r="H2894" i="25"/>
  <c r="H2858" i="25"/>
  <c r="H3028" i="25"/>
  <c r="H3003" i="25"/>
  <c r="H710" i="25"/>
  <c r="H2930" i="25"/>
  <c r="H2843" i="25"/>
  <c r="H2785" i="25"/>
  <c r="H2806" i="25"/>
  <c r="H2807" i="25"/>
  <c r="H3720" i="25"/>
  <c r="H2983" i="25"/>
  <c r="H2982" i="25"/>
  <c r="H828" i="25"/>
  <c r="H664" i="25"/>
  <c r="H3657" i="25"/>
  <c r="W22" i="71"/>
  <c r="Q21" i="71"/>
  <c r="W16" i="71"/>
  <c r="P9" i="71"/>
  <c r="P9" i="62"/>
  <c r="Q9" i="62"/>
  <c r="X14" i="62"/>
  <c r="U29" i="71"/>
  <c r="H606" i="25"/>
  <c r="H616" i="25"/>
  <c r="H614" i="25"/>
  <c r="H1903" i="25"/>
  <c r="H64" i="5"/>
  <c r="H3001" i="25"/>
  <c r="H695" i="25"/>
  <c r="H2759" i="25"/>
  <c r="H2818" i="25"/>
  <c r="H2736" i="25"/>
  <c r="H2823" i="25"/>
  <c r="H2891" i="25"/>
  <c r="H2906" i="25"/>
  <c r="H2748" i="25"/>
  <c r="H2902" i="25"/>
  <c r="H3680" i="25"/>
  <c r="H3030" i="25"/>
  <c r="H3000" i="25"/>
  <c r="H3004" i="25"/>
  <c r="H3643" i="25"/>
  <c r="H3005" i="25"/>
  <c r="H41" i="25"/>
  <c r="H39" i="25"/>
  <c r="H1576" i="25"/>
  <c r="H2537" i="25"/>
  <c r="H2536" i="25"/>
  <c r="H29" i="25"/>
  <c r="H1605" i="25"/>
  <c r="H1407" i="25"/>
  <c r="H1534" i="25"/>
  <c r="H1487" i="25"/>
  <c r="H3473" i="25"/>
  <c r="H2516" i="25"/>
  <c r="H1499" i="25"/>
  <c r="H1438" i="25"/>
  <c r="H1422" i="25"/>
  <c r="H1518" i="25"/>
  <c r="H1433" i="25"/>
  <c r="H932" i="25"/>
  <c r="H1526" i="25"/>
  <c r="H1384" i="25"/>
  <c r="H1408" i="25"/>
  <c r="H1389" i="25"/>
  <c r="H1365" i="25"/>
  <c r="H1336" i="25"/>
  <c r="H1440" i="25"/>
  <c r="H1383" i="25"/>
  <c r="H1367" i="25"/>
  <c r="H1402" i="25"/>
  <c r="H1398" i="25"/>
  <c r="H3467" i="25"/>
  <c r="H1535" i="25"/>
  <c r="H1421" i="25"/>
  <c r="H1414" i="25"/>
  <c r="H1344" i="25"/>
  <c r="H1339" i="25"/>
  <c r="H1871" i="25"/>
  <c r="H1945" i="25"/>
  <c r="H1877" i="25"/>
  <c r="H96" i="25"/>
  <c r="H1852" i="25"/>
  <c r="H1882" i="25"/>
  <c r="H1811" i="25"/>
  <c r="H1839" i="25"/>
  <c r="H637" i="25"/>
  <c r="H1801" i="25"/>
  <c r="H1822" i="25"/>
  <c r="H1826" i="25"/>
  <c r="H622" i="25"/>
  <c r="H1892" i="25"/>
  <c r="H1805" i="25"/>
  <c r="H37" i="25"/>
  <c r="H11" i="5"/>
  <c r="H24" i="25"/>
  <c r="H3" i="25"/>
  <c r="H1578" i="25"/>
  <c r="H35" i="25"/>
  <c r="H1570" i="25"/>
  <c r="H1588" i="25"/>
  <c r="H759" i="25"/>
  <c r="H2192" i="25"/>
  <c r="H761" i="25"/>
  <c r="G11" i="5"/>
  <c r="H1623" i="25"/>
  <c r="H1598" i="25"/>
  <c r="H10" i="25"/>
  <c r="H46" i="25"/>
  <c r="H17" i="25"/>
  <c r="H11" i="25"/>
  <c r="H28" i="25"/>
  <c r="H7" i="25"/>
  <c r="H3275" i="25"/>
  <c r="H1572" i="25"/>
  <c r="H32" i="25"/>
  <c r="H14" i="25"/>
  <c r="H1580" i="25"/>
  <c r="H1583" i="25"/>
  <c r="H2528" i="25"/>
  <c r="H3210" i="25"/>
  <c r="H31" i="25"/>
  <c r="H2225" i="25"/>
  <c r="H33" i="25"/>
  <c r="H1604" i="25"/>
  <c r="H1601" i="25"/>
  <c r="H2218" i="25"/>
  <c r="H1608" i="25"/>
  <c r="H40" i="25"/>
  <c r="H1573" i="25"/>
  <c r="H27" i="25"/>
  <c r="H25" i="25"/>
  <c r="H1581" i="25"/>
  <c r="H1592" i="25"/>
  <c r="H12" i="25"/>
  <c r="H45" i="25"/>
  <c r="H1575" i="25"/>
  <c r="H2188" i="25"/>
  <c r="H807" i="25"/>
  <c r="H2199" i="25"/>
  <c r="H22" i="25"/>
  <c r="H5" i="25"/>
  <c r="H3185" i="25"/>
  <c r="H1606" i="25"/>
  <c r="H2223" i="25"/>
  <c r="H2200" i="25"/>
  <c r="H3187" i="25"/>
  <c r="H3719" i="25"/>
  <c r="H3721" i="25"/>
  <c r="H3014" i="25"/>
  <c r="H3024" i="25"/>
  <c r="H2989" i="25"/>
  <c r="H3681" i="25"/>
  <c r="H3667" i="25"/>
  <c r="H2991" i="25"/>
  <c r="H2821" i="25"/>
  <c r="H2994" i="25"/>
  <c r="H1372" i="25"/>
  <c r="H2845" i="25"/>
  <c r="H2828" i="25"/>
  <c r="H2875" i="25"/>
  <c r="H3674" i="25"/>
  <c r="H3637" i="25"/>
  <c r="H2988" i="25"/>
  <c r="H2992" i="25"/>
  <c r="H3027" i="25"/>
  <c r="H3508" i="25"/>
  <c r="H2588" i="25"/>
  <c r="H3202" i="25"/>
  <c r="H2211" i="25"/>
  <c r="H998" i="25"/>
  <c r="H2562" i="25"/>
  <c r="H1484" i="25"/>
  <c r="H1377" i="25"/>
  <c r="H1387" i="25"/>
  <c r="H1340" i="25"/>
  <c r="H1368" i="25"/>
  <c r="H1394" i="25"/>
  <c r="H1333" i="25"/>
  <c r="H1409" i="25"/>
  <c r="H1343" i="25"/>
  <c r="H2575" i="25"/>
  <c r="H2577" i="25"/>
  <c r="H1337" i="25"/>
  <c r="H1495" i="25"/>
  <c r="H1481" i="25"/>
  <c r="H1462" i="25"/>
  <c r="H1364" i="25"/>
  <c r="H1334" i="25"/>
  <c r="H1411" i="25"/>
  <c r="H1412" i="25"/>
  <c r="H1325" i="25"/>
  <c r="G8" i="5"/>
  <c r="H1351" i="25"/>
  <c r="H1345" i="25"/>
  <c r="H1347" i="25"/>
  <c r="G46" i="5"/>
  <c r="H1342" i="25"/>
  <c r="H1322" i="25"/>
  <c r="H1401" i="25"/>
  <c r="H1392" i="25"/>
  <c r="H1352" i="25"/>
  <c r="H1379" i="25"/>
  <c r="H1359" i="25"/>
  <c r="H1386" i="25"/>
  <c r="H1358" i="25"/>
  <c r="G57" i="5"/>
  <c r="Q10" i="62"/>
  <c r="P10" i="62"/>
  <c r="U29" i="62"/>
  <c r="X29" i="62"/>
  <c r="W6" i="71"/>
  <c r="U6" i="71"/>
  <c r="T11" i="62"/>
  <c r="X11" i="62"/>
  <c r="L12" i="71"/>
  <c r="V6" i="71"/>
  <c r="T30" i="62"/>
  <c r="O11" i="62"/>
  <c r="T10" i="62"/>
  <c r="X10" i="62"/>
  <c r="P30" i="62"/>
  <c r="W21" i="71"/>
  <c r="U21" i="71"/>
  <c r="V21" i="71"/>
  <c r="H3520" i="25"/>
  <c r="H1331" i="25"/>
  <c r="H1413" i="25"/>
  <c r="H1338" i="25"/>
  <c r="H1366" i="25"/>
  <c r="H1380" i="25"/>
  <c r="H1332" i="25"/>
  <c r="H1396" i="25"/>
  <c r="H1362" i="25"/>
  <c r="H1399" i="25"/>
  <c r="H1403" i="25"/>
  <c r="H1326" i="25"/>
  <c r="H1353" i="25"/>
  <c r="P29" i="62"/>
  <c r="O12" i="71"/>
  <c r="X32" i="62"/>
  <c r="L6" i="71"/>
  <c r="K35" i="71"/>
  <c r="L35" i="71"/>
  <c r="U26" i="62"/>
  <c r="V26" i="62"/>
  <c r="T6" i="62"/>
  <c r="O6" i="62"/>
  <c r="H1452" i="25"/>
  <c r="H1489" i="25"/>
  <c r="T12" i="62"/>
  <c r="X12" i="62"/>
  <c r="L22" i="71"/>
  <c r="L12" i="62"/>
  <c r="U9" i="71"/>
  <c r="V9" i="71"/>
  <c r="H2918" i="25"/>
  <c r="H3647" i="25"/>
  <c r="H2787" i="25"/>
  <c r="H2889" i="25"/>
  <c r="H2732" i="25"/>
  <c r="H721" i="25"/>
  <c r="H2928" i="25"/>
  <c r="H2752" i="25"/>
  <c r="H36" i="25"/>
  <c r="H62" i="25"/>
  <c r="H592" i="25"/>
  <c r="H1859" i="25"/>
  <c r="H618" i="25"/>
  <c r="G48" i="5"/>
  <c r="H1963" i="25"/>
  <c r="H2859" i="25"/>
  <c r="H2782" i="25"/>
  <c r="H2764" i="25"/>
  <c r="H2932" i="25"/>
  <c r="H108" i="5"/>
  <c r="H2917" i="25"/>
  <c r="H2863" i="25"/>
  <c r="H109" i="5"/>
  <c r="H2880" i="25"/>
  <c r="H3631" i="25"/>
  <c r="H2856" i="25"/>
  <c r="H2921" i="25"/>
  <c r="H2829" i="25"/>
  <c r="H2825" i="25"/>
  <c r="H2784" i="25"/>
  <c r="H2783" i="25"/>
  <c r="H2852" i="25"/>
  <c r="H2747" i="25"/>
  <c r="H2777" i="25"/>
  <c r="H2985" i="25"/>
  <c r="H3026" i="25"/>
  <c r="H3477" i="25"/>
  <c r="H2909" i="25"/>
  <c r="H3649" i="25"/>
  <c r="H2897" i="25"/>
  <c r="H2733" i="25"/>
  <c r="H2781" i="25"/>
  <c r="H2993" i="25"/>
  <c r="H3017" i="25"/>
  <c r="U24" i="71"/>
  <c r="V24" i="71"/>
  <c r="W24" i="71"/>
  <c r="P26" i="71"/>
  <c r="Q26" i="71"/>
  <c r="W30" i="71"/>
  <c r="U30" i="71"/>
  <c r="V30" i="71"/>
  <c r="H35" i="62"/>
  <c r="P24" i="71"/>
  <c r="Q24" i="71"/>
  <c r="U26" i="71"/>
  <c r="V26" i="71"/>
  <c r="W26" i="71"/>
  <c r="P30" i="71"/>
  <c r="Q30" i="71"/>
  <c r="X21" i="62"/>
  <c r="U21" i="62"/>
  <c r="V21" i="62"/>
  <c r="U12" i="71"/>
  <c r="V12" i="71"/>
  <c r="W12" i="71"/>
  <c r="X22" i="62"/>
  <c r="U22" i="62"/>
  <c r="V22" i="62"/>
  <c r="P7" i="62"/>
  <c r="Q7" i="62"/>
  <c r="V32" i="71"/>
  <c r="O32" i="71"/>
  <c r="O5" i="62"/>
  <c r="L5" i="62"/>
  <c r="K35" i="62"/>
  <c r="L35" i="62"/>
  <c r="L23" i="62"/>
  <c r="T23" i="62"/>
  <c r="O23" i="62"/>
  <c r="Q19" i="71"/>
  <c r="P19" i="71"/>
  <c r="Q22" i="71"/>
  <c r="P22" i="71"/>
  <c r="O24" i="62"/>
  <c r="L24" i="62"/>
  <c r="T24" i="62"/>
  <c r="Q15" i="71"/>
  <c r="P15" i="71"/>
  <c r="O22" i="62"/>
  <c r="L22" i="62"/>
  <c r="W18" i="71"/>
  <c r="U18" i="71"/>
  <c r="V18" i="71"/>
  <c r="P14" i="71"/>
  <c r="Q14" i="71"/>
  <c r="L17" i="62"/>
  <c r="O17" i="62"/>
  <c r="T17" i="62"/>
  <c r="L27" i="62"/>
  <c r="O27" i="62"/>
  <c r="T32" i="71"/>
  <c r="W20" i="71"/>
  <c r="U20" i="71"/>
  <c r="V20" i="71"/>
  <c r="W15" i="71"/>
  <c r="U15" i="71"/>
  <c r="V15" i="71"/>
  <c r="P27" i="71"/>
  <c r="Q27" i="71"/>
  <c r="O25" i="62"/>
  <c r="L25" i="62"/>
  <c r="P23" i="71"/>
  <c r="Q23" i="71"/>
  <c r="V11" i="71"/>
  <c r="O11" i="71"/>
  <c r="O18" i="62"/>
  <c r="L18" i="62"/>
  <c r="P31" i="71"/>
  <c r="Q31" i="71"/>
  <c r="Q18" i="71"/>
  <c r="P18" i="71"/>
  <c r="W19" i="71"/>
  <c r="U19" i="71"/>
  <c r="V19" i="71"/>
  <c r="Q16" i="71"/>
  <c r="P16" i="71"/>
  <c r="U9" i="62"/>
  <c r="V9" i="62"/>
  <c r="X9" i="62"/>
  <c r="U27" i="62"/>
  <c r="V27" i="62"/>
  <c r="X27" i="62"/>
  <c r="U11" i="71"/>
  <c r="W11" i="71"/>
  <c r="Q21" i="62"/>
  <c r="P21" i="62"/>
  <c r="W23" i="71"/>
  <c r="U23" i="71"/>
  <c r="V23" i="71"/>
  <c r="U17" i="71"/>
  <c r="V17" i="71"/>
  <c r="W17" i="71"/>
  <c r="P6" i="71"/>
  <c r="Q6" i="71"/>
  <c r="U14" i="71"/>
  <c r="V14" i="71"/>
  <c r="W14" i="71"/>
  <c r="U5" i="62"/>
  <c r="V5" i="62"/>
  <c r="X5" i="62"/>
  <c r="X25" i="62"/>
  <c r="U25" i="62"/>
  <c r="V25" i="62"/>
  <c r="X15" i="62"/>
  <c r="U15" i="62"/>
  <c r="V15" i="62"/>
  <c r="P10" i="71"/>
  <c r="Q10" i="71"/>
  <c r="Q25" i="71"/>
  <c r="P25" i="71"/>
  <c r="W27" i="71"/>
  <c r="U27" i="71"/>
  <c r="V27" i="71"/>
  <c r="Q15" i="62"/>
  <c r="P15" i="62"/>
  <c r="Q32" i="62"/>
  <c r="P32" i="62"/>
  <c r="W10" i="71"/>
  <c r="U10" i="71"/>
  <c r="V10" i="71"/>
  <c r="U25" i="71"/>
  <c r="V25" i="71"/>
  <c r="W25" i="71"/>
  <c r="H3696" i="25"/>
  <c r="H2740" i="25"/>
  <c r="H2726" i="25"/>
  <c r="H2767" i="25"/>
  <c r="H2776" i="25"/>
  <c r="H2925" i="25"/>
  <c r="H2773" i="25"/>
  <c r="H2911" i="25"/>
  <c r="H2916" i="25"/>
  <c r="H2850" i="25"/>
  <c r="H2905" i="25"/>
  <c r="H3693" i="25"/>
  <c r="H2912" i="25"/>
  <c r="H2892" i="25"/>
  <c r="H3025" i="25"/>
  <c r="H640" i="25"/>
  <c r="H649" i="25"/>
  <c r="H870" i="25"/>
  <c r="H867" i="25"/>
  <c r="H860" i="25"/>
  <c r="H1611" i="25"/>
  <c r="H1610" i="25"/>
  <c r="H1617" i="25"/>
  <c r="H1607" i="25"/>
  <c r="H1616" i="25"/>
  <c r="H1591" i="25"/>
  <c r="H3201" i="25"/>
  <c r="H2216" i="25"/>
  <c r="H901" i="25"/>
  <c r="H748" i="25"/>
  <c r="H906" i="25"/>
  <c r="H1619" i="25"/>
  <c r="H1599" i="25"/>
  <c r="H1595" i="25"/>
  <c r="H36" i="5"/>
  <c r="H1589" i="25"/>
  <c r="H1603" i="25"/>
  <c r="H1625" i="25"/>
  <c r="H3197" i="25"/>
  <c r="H3198" i="25"/>
  <c r="H2189" i="25"/>
  <c r="H1851" i="25"/>
  <c r="H886" i="25"/>
  <c r="H846" i="25"/>
  <c r="H743" i="25"/>
  <c r="H801" i="25"/>
  <c r="H887" i="25"/>
  <c r="H1615" i="25"/>
  <c r="H1594" i="25"/>
  <c r="H1612" i="25"/>
  <c r="H1600" i="25"/>
  <c r="H1596" i="25"/>
  <c r="H1613" i="25"/>
  <c r="H1602" i="25"/>
  <c r="H1614" i="25"/>
  <c r="H1590" i="25"/>
  <c r="H3218" i="25"/>
  <c r="H1624" i="25"/>
  <c r="H3188" i="25"/>
  <c r="H3296" i="25"/>
  <c r="H2556" i="25"/>
  <c r="H703" i="25"/>
  <c r="H720" i="25"/>
  <c r="H705" i="25"/>
  <c r="H53" i="5"/>
  <c r="H2734" i="25"/>
  <c r="H2721" i="25"/>
  <c r="H2724" i="25"/>
  <c r="H2800" i="25"/>
  <c r="H3722" i="25"/>
  <c r="H2502" i="25"/>
  <c r="H3624" i="25"/>
  <c r="H3659" i="25"/>
  <c r="H3627" i="25"/>
  <c r="H1531" i="25"/>
  <c r="H1521" i="25"/>
  <c r="H1539" i="25"/>
  <c r="H2841" i="25"/>
  <c r="H3621" i="25"/>
  <c r="H3742" i="25"/>
  <c r="H2728" i="25"/>
  <c r="H3023" i="25"/>
  <c r="H3019" i="25"/>
  <c r="H3015" i="25"/>
  <c r="H3016" i="25"/>
  <c r="H2739" i="25"/>
  <c r="H2851" i="25"/>
  <c r="H2765" i="25"/>
  <c r="H2910" i="25"/>
  <c r="H2914" i="25"/>
  <c r="H3652" i="25"/>
  <c r="H2819" i="25"/>
  <c r="H2839" i="25"/>
  <c r="H2846" i="25"/>
  <c r="H1370" i="25"/>
  <c r="H1373" i="25"/>
  <c r="H2857" i="25"/>
  <c r="H3710" i="25"/>
  <c r="H2898" i="25"/>
  <c r="H1405" i="25"/>
  <c r="H1324" i="25"/>
  <c r="H2808" i="25"/>
  <c r="H2862" i="25"/>
  <c r="H1397" i="25"/>
  <c r="H1349" i="25"/>
  <c r="H1376" i="25"/>
  <c r="H2727" i="25"/>
  <c r="H2815" i="25"/>
  <c r="H1395" i="25"/>
  <c r="H1335" i="25"/>
  <c r="H2725" i="25"/>
  <c r="H1341" i="25"/>
  <c r="H3010" i="25"/>
  <c r="H3008" i="25"/>
  <c r="H2997" i="25"/>
  <c r="H1360" i="25"/>
  <c r="H1390" i="25"/>
  <c r="H2986" i="25"/>
  <c r="H2995" i="25"/>
  <c r="H52" i="5"/>
  <c r="H3299" i="25"/>
  <c r="H3287" i="25"/>
  <c r="H2532" i="25"/>
  <c r="H704" i="25"/>
  <c r="H715" i="25"/>
  <c r="H655" i="25"/>
  <c r="H675" i="25"/>
  <c r="H2847" i="25"/>
  <c r="H2865" i="25"/>
  <c r="H2922" i="25"/>
  <c r="H2895" i="25"/>
  <c r="H2926" i="25"/>
  <c r="H2513" i="25"/>
  <c r="H3754" i="25"/>
  <c r="H3750" i="25"/>
  <c r="H3701" i="25"/>
  <c r="H3683" i="25"/>
  <c r="H2809" i="25"/>
  <c r="H2842" i="25"/>
  <c r="H3668" i="25"/>
  <c r="H3746" i="25"/>
  <c r="H2998" i="25"/>
  <c r="G108" i="5"/>
  <c r="H3033" i="25"/>
  <c r="H2981" i="25"/>
  <c r="H2795" i="25"/>
  <c r="H3013" i="25"/>
  <c r="H2903" i="25"/>
  <c r="H2771" i="25"/>
  <c r="H2802" i="25"/>
  <c r="H2798" i="25"/>
  <c r="H2923" i="25"/>
  <c r="H2735" i="25"/>
  <c r="H2886" i="25"/>
  <c r="H2893" i="25"/>
  <c r="H2878" i="25"/>
  <c r="H2762" i="25"/>
  <c r="H2848" i="25"/>
  <c r="H1361" i="25"/>
  <c r="H1388" i="25"/>
  <c r="H2868" i="25"/>
  <c r="H2908" i="25"/>
  <c r="H2924" i="25"/>
  <c r="H1350" i="25"/>
  <c r="H1378" i="25"/>
  <c r="H2836" i="25"/>
  <c r="H2731" i="25"/>
  <c r="H1329" i="25"/>
  <c r="H1369" i="25"/>
  <c r="H2855" i="25"/>
  <c r="H1348" i="25"/>
  <c r="H2990" i="25"/>
  <c r="H3032" i="25"/>
  <c r="H2885" i="25"/>
  <c r="H2861" i="25"/>
  <c r="H2730" i="25"/>
  <c r="H1404" i="25"/>
  <c r="H2589" i="25"/>
  <c r="H1827" i="25"/>
  <c r="H650" i="25"/>
  <c r="H641" i="25"/>
  <c r="H1815" i="25"/>
  <c r="H1833" i="25"/>
  <c r="H1866" i="25"/>
  <c r="H1934" i="25"/>
  <c r="H1879" i="25"/>
  <c r="H603" i="25"/>
  <c r="H587" i="25"/>
  <c r="H63" i="25"/>
  <c r="H1881" i="25"/>
  <c r="H588" i="25"/>
  <c r="H1870" i="25"/>
  <c r="H1907" i="25"/>
  <c r="H1868" i="25"/>
  <c r="H1902" i="25"/>
  <c r="H106" i="25"/>
  <c r="H1862" i="25"/>
  <c r="H1890" i="25"/>
  <c r="H621" i="25"/>
  <c r="H1950" i="25"/>
  <c r="H1886" i="25"/>
  <c r="H643" i="25"/>
  <c r="H611" i="25"/>
  <c r="H1804" i="25"/>
  <c r="H635" i="25"/>
  <c r="H1924" i="25"/>
  <c r="H646" i="25"/>
  <c r="H633" i="25"/>
  <c r="H1936" i="25"/>
  <c r="H1941" i="25"/>
  <c r="H1837" i="25"/>
  <c r="H1834" i="25"/>
  <c r="H1820" i="25"/>
  <c r="H615" i="25"/>
  <c r="H91" i="25"/>
  <c r="H1869" i="25"/>
  <c r="H627" i="25"/>
  <c r="H1818" i="25"/>
  <c r="H1857" i="25"/>
  <c r="H1898" i="25"/>
  <c r="G100" i="5"/>
  <c r="H1891" i="25"/>
  <c r="H2623" i="25"/>
  <c r="H977" i="25"/>
  <c r="H2598" i="25"/>
  <c r="H1842" i="25"/>
  <c r="H1921" i="25"/>
  <c r="H1806" i="25"/>
  <c r="H1829" i="25"/>
  <c r="H620" i="25"/>
  <c r="H1938" i="25"/>
  <c r="H1948" i="25"/>
  <c r="H625" i="25"/>
  <c r="H594" i="25"/>
  <c r="H1878" i="25"/>
  <c r="H1872" i="25"/>
  <c r="H1844" i="25"/>
  <c r="H602" i="25"/>
  <c r="H1933" i="25"/>
  <c r="H590" i="25"/>
  <c r="H634" i="25"/>
  <c r="H87" i="25"/>
  <c r="H599" i="25"/>
  <c r="H1915" i="25"/>
  <c r="H1824" i="25"/>
  <c r="H600" i="25"/>
  <c r="H608" i="25"/>
  <c r="H1810" i="25"/>
  <c r="H1893" i="25"/>
  <c r="H1925" i="25"/>
  <c r="H1853" i="25"/>
  <c r="H1830" i="25"/>
  <c r="H1812" i="25"/>
  <c r="H1896" i="25"/>
  <c r="H1946" i="25"/>
  <c r="H1910" i="25"/>
  <c r="H1966" i="25"/>
  <c r="H1887" i="25"/>
  <c r="H1867" i="25"/>
  <c r="H1832" i="25"/>
  <c r="H638" i="25"/>
  <c r="H81" i="25"/>
  <c r="H1875" i="25"/>
  <c r="H1817" i="25"/>
  <c r="H1883" i="25"/>
  <c r="H57" i="25"/>
  <c r="H94" i="25"/>
  <c r="H2611" i="25"/>
  <c r="H2590" i="25"/>
  <c r="H989" i="25"/>
  <c r="H596" i="25"/>
  <c r="H1932" i="25"/>
  <c r="H1800" i="25"/>
  <c r="H609" i="25"/>
  <c r="H1843" i="25"/>
  <c r="H601" i="25"/>
  <c r="H1920" i="25"/>
  <c r="H1873" i="25"/>
  <c r="H593" i="25"/>
  <c r="H54" i="25"/>
  <c r="H105" i="5"/>
  <c r="H645" i="25"/>
  <c r="H1864" i="25"/>
  <c r="H642" i="25"/>
  <c r="H1895" i="25"/>
  <c r="H636" i="25"/>
  <c r="H619" i="25"/>
  <c r="H80" i="25"/>
  <c r="H1888" i="25"/>
  <c r="H1929" i="25"/>
  <c r="H1922" i="25"/>
  <c r="H591" i="25"/>
  <c r="H631" i="25"/>
  <c r="H1825" i="25"/>
  <c r="H1855" i="25"/>
  <c r="H1814" i="25"/>
  <c r="H598" i="25"/>
  <c r="H1821" i="25"/>
  <c r="H1965" i="25"/>
  <c r="H1813" i="25"/>
  <c r="H76" i="25"/>
  <c r="H1912" i="25"/>
  <c r="H1856" i="25"/>
  <c r="H1819" i="25"/>
  <c r="H1901" i="25"/>
  <c r="H1835" i="25"/>
  <c r="H630" i="25"/>
  <c r="H65" i="25"/>
  <c r="H1802" i="25"/>
  <c r="H624" i="25"/>
  <c r="H56" i="25"/>
  <c r="H58" i="25"/>
  <c r="H27" i="5"/>
  <c r="H974" i="25"/>
  <c r="H101" i="25"/>
  <c r="H1894" i="25"/>
  <c r="H55" i="25"/>
  <c r="H1957" i="25"/>
  <c r="H1908" i="25"/>
  <c r="H3453" i="25"/>
  <c r="H3476" i="25"/>
  <c r="H3509" i="25"/>
  <c r="H3482" i="25"/>
  <c r="H3491" i="25"/>
  <c r="H3298" i="25"/>
  <c r="H45" i="5"/>
  <c r="H595" i="25"/>
  <c r="H755" i="25"/>
  <c r="H3204" i="25"/>
  <c r="H3205" i="25"/>
  <c r="H2601" i="25"/>
  <c r="H2215" i="25"/>
  <c r="H2603" i="25"/>
  <c r="G45" i="5"/>
  <c r="H765" i="25"/>
  <c r="G36" i="5"/>
  <c r="H3168" i="25"/>
  <c r="H1019" i="25"/>
  <c r="H2519" i="25"/>
  <c r="H1448" i="25"/>
  <c r="H107" i="5"/>
  <c r="H753" i="25"/>
  <c r="H780" i="25"/>
  <c r="H23" i="25"/>
  <c r="H4" i="25"/>
  <c r="H873" i="25"/>
  <c r="H905" i="25"/>
  <c r="H897" i="25"/>
  <c r="H990" i="25"/>
  <c r="H892" i="25"/>
  <c r="H3196" i="25"/>
  <c r="H809" i="25"/>
  <c r="H3219" i="25"/>
  <c r="H2212" i="25"/>
  <c r="H2224" i="25"/>
  <c r="H2234" i="25"/>
  <c r="H25" i="5"/>
  <c r="H967" i="25"/>
  <c r="H795" i="25"/>
  <c r="H793" i="25"/>
  <c r="H747" i="25"/>
  <c r="H1597" i="25"/>
  <c r="H751" i="25"/>
  <c r="H772" i="25"/>
  <c r="H2196" i="25"/>
  <c r="H3194" i="25"/>
  <c r="H3217" i="25"/>
  <c r="H3189" i="25"/>
  <c r="H3193" i="25"/>
  <c r="H2210" i="25"/>
  <c r="H3224" i="25"/>
  <c r="H1626" i="25"/>
  <c r="H3171" i="25"/>
  <c r="H787" i="25"/>
  <c r="H3199" i="25"/>
  <c r="H3195" i="25"/>
  <c r="H2191" i="25"/>
  <c r="H2214" i="25"/>
  <c r="H2187" i="25"/>
  <c r="H980" i="25"/>
  <c r="H2209" i="25"/>
  <c r="H783" i="25"/>
  <c r="H777" i="25"/>
  <c r="H811" i="25"/>
  <c r="H740" i="25"/>
  <c r="H779" i="25"/>
  <c r="H2201" i="25"/>
  <c r="H3178" i="25"/>
  <c r="H3225" i="25"/>
  <c r="H3212" i="25"/>
  <c r="H3169" i="25"/>
  <c r="H3203" i="25"/>
  <c r="H3207" i="25"/>
  <c r="H3208" i="25"/>
  <c r="H3186" i="25"/>
  <c r="H991" i="25"/>
  <c r="H2203" i="25"/>
  <c r="G106" i="5"/>
  <c r="H2213" i="25"/>
  <c r="H2190" i="25"/>
  <c r="H802" i="25"/>
  <c r="H782" i="25"/>
  <c r="H786" i="25"/>
  <c r="H101" i="5"/>
  <c r="H1621" i="25"/>
  <c r="H1622" i="25"/>
  <c r="H796" i="25"/>
  <c r="H2228" i="25"/>
  <c r="H3179" i="25"/>
  <c r="H3190" i="25"/>
  <c r="H3216" i="25"/>
  <c r="H3182" i="25"/>
  <c r="H3209" i="25"/>
  <c r="H2109" i="25"/>
  <c r="H775" i="25"/>
  <c r="H26" i="5"/>
  <c r="H966" i="25"/>
  <c r="H2564" i="25"/>
  <c r="P17" i="71"/>
  <c r="Q17" i="71"/>
  <c r="H2514" i="25"/>
  <c r="P7" i="71"/>
  <c r="Q7" i="71"/>
  <c r="H1497" i="25"/>
  <c r="Q12" i="71"/>
  <c r="P12" i="71"/>
  <c r="X18" i="62"/>
  <c r="U18" i="62"/>
  <c r="V18" i="62"/>
  <c r="H2237" i="25"/>
  <c r="H2238" i="25"/>
  <c r="H42" i="5"/>
  <c r="H2239" i="25"/>
  <c r="H2240" i="25"/>
  <c r="G42" i="5"/>
  <c r="H2236" i="25"/>
  <c r="V7" i="71"/>
  <c r="V7" i="62"/>
  <c r="H3457" i="25"/>
  <c r="H3515" i="25"/>
  <c r="H3470" i="25"/>
  <c r="H3517" i="25"/>
  <c r="H975" i="25"/>
  <c r="H993" i="25"/>
  <c r="H984" i="25"/>
  <c r="H992" i="25"/>
  <c r="H969" i="25"/>
  <c r="G102" i="5"/>
  <c r="H791" i="25"/>
  <c r="H798" i="25"/>
  <c r="H767" i="25"/>
  <c r="H790" i="25"/>
  <c r="H732" i="25"/>
  <c r="H764" i="25"/>
  <c r="H758" i="25"/>
  <c r="H805" i="25"/>
  <c r="H760" i="25"/>
  <c r="H776" i="25"/>
  <c r="H2235" i="25"/>
  <c r="H2219" i="25"/>
  <c r="H2227" i="25"/>
  <c r="H2198" i="25"/>
  <c r="H2206" i="25"/>
  <c r="H2208" i="25"/>
  <c r="H2194" i="25"/>
  <c r="H2207" i="25"/>
  <c r="H3486" i="25"/>
  <c r="H3487" i="25"/>
  <c r="H965" i="25"/>
  <c r="H978" i="25"/>
  <c r="H985" i="25"/>
  <c r="H812" i="25"/>
  <c r="H735" i="25"/>
  <c r="H806" i="25"/>
  <c r="H789" i="25"/>
  <c r="H738" i="25"/>
  <c r="H746" i="25"/>
  <c r="H2226" i="25"/>
  <c r="H2221" i="25"/>
  <c r="H2230" i="25"/>
  <c r="H2217" i="25"/>
  <c r="H810" i="25"/>
  <c r="H2222" i="25"/>
  <c r="H2204" i="25"/>
  <c r="H2220" i="25"/>
  <c r="H2197" i="25"/>
  <c r="H3461" i="25"/>
  <c r="H3428" i="25"/>
  <c r="H3459" i="25"/>
  <c r="H3436" i="25"/>
  <c r="H3528" i="25"/>
  <c r="H973" i="25"/>
  <c r="H968" i="25"/>
  <c r="H972" i="25"/>
  <c r="G25" i="5"/>
  <c r="H741" i="25"/>
  <c r="H769" i="25"/>
  <c r="H768" i="25"/>
  <c r="H749" i="25"/>
  <c r="H742" i="25"/>
  <c r="H752" i="25"/>
  <c r="H739" i="25"/>
  <c r="H731" i="25"/>
  <c r="H737" i="25"/>
  <c r="H799" i="25"/>
  <c r="H757" i="25"/>
  <c r="H750" i="25"/>
  <c r="H766" i="25"/>
  <c r="H1609" i="25"/>
  <c r="H2229" i="25"/>
  <c r="H2233" i="25"/>
  <c r="H2193" i="25"/>
  <c r="H2202" i="25"/>
  <c r="H2232" i="25"/>
  <c r="H2205" i="25"/>
  <c r="H106" i="5"/>
  <c r="H2231" i="25"/>
  <c r="H2557" i="25"/>
  <c r="H2539" i="25"/>
  <c r="H2542" i="25"/>
  <c r="H53" i="25"/>
  <c r="H1955" i="25"/>
  <c r="H1943" i="25"/>
  <c r="H1858" i="25"/>
  <c r="H647" i="25"/>
  <c r="H1918" i="25"/>
  <c r="H67" i="25"/>
  <c r="H1809" i="25"/>
  <c r="H644" i="25"/>
  <c r="H1816" i="25"/>
  <c r="H1959" i="25"/>
  <c r="H1942" i="25"/>
  <c r="H1803" i="25"/>
  <c r="H4" i="5"/>
  <c r="H1949" i="25"/>
  <c r="H1958" i="25"/>
  <c r="H1182" i="25"/>
  <c r="H31" i="5"/>
  <c r="H2558" i="25"/>
  <c r="H2535" i="25"/>
  <c r="H2545" i="25"/>
  <c r="H2543" i="25"/>
  <c r="H2561" i="25"/>
  <c r="H3281" i="25"/>
  <c r="H2538" i="25"/>
  <c r="H3276" i="25"/>
  <c r="G37" i="5"/>
  <c r="H2493" i="25"/>
  <c r="H2523" i="25"/>
  <c r="H2497" i="25"/>
  <c r="G107" i="5"/>
  <c r="H819" i="25"/>
  <c r="H3277" i="25"/>
  <c r="H1163" i="25"/>
  <c r="H820" i="25"/>
  <c r="H2534" i="25"/>
  <c r="H2544" i="25"/>
  <c r="H2525" i="25"/>
  <c r="H1228" i="25"/>
  <c r="H3284" i="25"/>
  <c r="H3274" i="25"/>
  <c r="H814" i="25"/>
  <c r="H821" i="25"/>
  <c r="H2549" i="25"/>
  <c r="H2509" i="25"/>
  <c r="H2500" i="25"/>
  <c r="H2531" i="25"/>
  <c r="H2551" i="25"/>
  <c r="H37" i="5"/>
  <c r="H2629" i="25"/>
  <c r="H934" i="25"/>
  <c r="H3288" i="25"/>
  <c r="H2533" i="25"/>
  <c r="H2522" i="25"/>
  <c r="H2507" i="25"/>
  <c r="H2515" i="25"/>
  <c r="H2501" i="25"/>
  <c r="H610" i="25"/>
  <c r="H51" i="25"/>
  <c r="H1931" i="25"/>
  <c r="H1913" i="25"/>
  <c r="H2512" i="25"/>
  <c r="H1930" i="25"/>
  <c r="H1953" i="25"/>
  <c r="H2511" i="25"/>
  <c r="H3289" i="25"/>
  <c r="H1007" i="25"/>
  <c r="H1295" i="25"/>
  <c r="H2547" i="25"/>
  <c r="H2524" i="25"/>
  <c r="H2526" i="25"/>
  <c r="H2498" i="25"/>
  <c r="H103" i="5"/>
  <c r="H2559" i="25"/>
  <c r="H2550" i="25"/>
  <c r="H2541" i="25"/>
  <c r="H2540" i="25"/>
  <c r="H2529" i="25"/>
  <c r="H2563" i="25"/>
  <c r="H3292" i="25"/>
  <c r="H2554" i="25"/>
  <c r="H2506" i="25"/>
  <c r="H2530" i="25"/>
  <c r="H2521" i="25"/>
  <c r="H2517" i="25"/>
  <c r="H12" i="5"/>
  <c r="H617" i="25"/>
  <c r="H1917" i="25"/>
  <c r="H1961" i="25"/>
  <c r="H1860" i="25"/>
  <c r="H1861" i="25"/>
  <c r="H1841" i="25"/>
  <c r="H61" i="25"/>
  <c r="G63" i="5"/>
  <c r="H1587" i="25"/>
  <c r="H808" i="25"/>
  <c r="H745" i="25"/>
  <c r="H771" i="25"/>
  <c r="H2140" i="25"/>
  <c r="H784" i="25"/>
  <c r="H733" i="25"/>
  <c r="H102" i="5"/>
  <c r="H788" i="25"/>
  <c r="H756" i="25"/>
  <c r="H773" i="25"/>
  <c r="H778" i="25"/>
  <c r="H774" i="25"/>
  <c r="H797" i="25"/>
  <c r="H762" i="25"/>
  <c r="H754" i="25"/>
  <c r="H794" i="25"/>
  <c r="H804" i="25"/>
  <c r="H813" i="25"/>
  <c r="H734" i="25"/>
  <c r="H744" i="25"/>
  <c r="H792" i="25"/>
  <c r="H770" i="25"/>
  <c r="H781" i="25"/>
  <c r="H803" i="25"/>
  <c r="H763" i="25"/>
  <c r="H800" i="25"/>
  <c r="H785" i="25"/>
  <c r="H2987" i="25"/>
  <c r="H3007" i="25"/>
  <c r="H3006" i="25"/>
  <c r="H2996" i="25"/>
  <c r="H3012" i="25"/>
  <c r="H1410" i="25"/>
  <c r="H1393" i="25"/>
  <c r="H2826" i="25"/>
  <c r="H2871" i="25"/>
  <c r="H2835" i="25"/>
  <c r="H2873" i="25"/>
  <c r="H2801" i="25"/>
  <c r="H72" i="5"/>
  <c r="G72" i="5"/>
  <c r="H2633" i="25"/>
  <c r="H3291" i="25"/>
  <c r="H2794" i="25"/>
  <c r="H2792" i="25"/>
  <c r="H639" i="25"/>
  <c r="G4" i="5"/>
  <c r="H632" i="25"/>
  <c r="H1940" i="25"/>
  <c r="H1846" i="25"/>
  <c r="H1923" i="25"/>
  <c r="H1199" i="25"/>
  <c r="H1292" i="25"/>
  <c r="H1176" i="25"/>
  <c r="H1231" i="25"/>
  <c r="H1311" i="25"/>
  <c r="H1285" i="25"/>
  <c r="H1313" i="25"/>
  <c r="H1255" i="25"/>
  <c r="H1171" i="25"/>
  <c r="H1253" i="25"/>
  <c r="H1209" i="25"/>
  <c r="H2606" i="25"/>
  <c r="H2607" i="25"/>
  <c r="H1250" i="25"/>
  <c r="H1184" i="25"/>
  <c r="H1226" i="25"/>
  <c r="H2617" i="25"/>
  <c r="H2610" i="25"/>
  <c r="H2625" i="25"/>
  <c r="H1186" i="25"/>
  <c r="H1239" i="25"/>
  <c r="H1312" i="25"/>
  <c r="H1306" i="25"/>
  <c r="H1194" i="25"/>
  <c r="H2630" i="25"/>
  <c r="H2604" i="25"/>
  <c r="H2553" i="25"/>
  <c r="H1206" i="25"/>
  <c r="H1183" i="25"/>
  <c r="H1175" i="25"/>
  <c r="H1279" i="25"/>
  <c r="H1246" i="25"/>
  <c r="H1308" i="25"/>
  <c r="H1229" i="25"/>
  <c r="H1208" i="25"/>
  <c r="H1160" i="25"/>
  <c r="H1248" i="25"/>
  <c r="H1314" i="25"/>
  <c r="H2546" i="25"/>
  <c r="H1225" i="25"/>
  <c r="H1190" i="25"/>
  <c r="H1236" i="25"/>
  <c r="H1298" i="25"/>
  <c r="H1238" i="25"/>
  <c r="H1197" i="25"/>
  <c r="H1189" i="25"/>
  <c r="H1294" i="25"/>
  <c r="H1245" i="25"/>
  <c r="H1290" i="25"/>
  <c r="H1207" i="25"/>
  <c r="H1280" i="25"/>
  <c r="H1243" i="25"/>
  <c r="H1230" i="25"/>
  <c r="H1159" i="25"/>
  <c r="H1192" i="25"/>
  <c r="H1262" i="25"/>
  <c r="H1235" i="25"/>
  <c r="H15" i="25"/>
  <c r="H1203" i="25"/>
  <c r="H1158" i="25"/>
  <c r="H1296" i="25"/>
  <c r="H1232" i="25"/>
  <c r="H6" i="25"/>
  <c r="H38" i="25"/>
  <c r="H2560" i="25"/>
  <c r="H3283" i="25"/>
  <c r="H3285" i="25"/>
  <c r="H1010" i="25"/>
  <c r="H13" i="25"/>
  <c r="H48" i="25"/>
  <c r="H50" i="25"/>
  <c r="H1577" i="25"/>
  <c r="H3279" i="25"/>
  <c r="H3280" i="25"/>
  <c r="H3295" i="25"/>
  <c r="H1202" i="25"/>
  <c r="H3297" i="25"/>
  <c r="H18" i="25"/>
  <c r="H3293" i="25"/>
  <c r="H3290" i="25"/>
  <c r="H3282" i="25"/>
  <c r="H1270" i="25"/>
  <c r="H1222" i="25"/>
  <c r="H1265" i="25"/>
  <c r="H1211" i="25"/>
  <c r="H1212" i="25"/>
  <c r="H5" i="5"/>
  <c r="H1215" i="25"/>
  <c r="H1240" i="25"/>
  <c r="G61" i="5"/>
  <c r="H2152" i="25"/>
  <c r="H2088" i="25"/>
  <c r="H2180" i="25"/>
  <c r="H3475" i="25"/>
  <c r="H963" i="25"/>
  <c r="H981" i="25"/>
  <c r="H988" i="25"/>
  <c r="H982" i="25"/>
  <c r="H994" i="25"/>
  <c r="H983" i="25"/>
  <c r="H976" i="25"/>
  <c r="H986" i="25"/>
  <c r="H979" i="25"/>
  <c r="H2527" i="25"/>
  <c r="H2548" i="25"/>
  <c r="H2552" i="25"/>
  <c r="H3278" i="25"/>
  <c r="H3273" i="25"/>
  <c r="G33" i="5"/>
  <c r="H3294" i="25"/>
  <c r="H850" i="25"/>
  <c r="H857" i="25"/>
  <c r="H9" i="25"/>
  <c r="H43" i="25"/>
  <c r="H3433" i="25"/>
  <c r="G10" i="5"/>
  <c r="H3507" i="25"/>
  <c r="H3506" i="25"/>
  <c r="H3504" i="25"/>
  <c r="H3468" i="25"/>
  <c r="H3456" i="25"/>
  <c r="H3458" i="25"/>
  <c r="H3463" i="25"/>
  <c r="H3519" i="25"/>
  <c r="H3434" i="25"/>
  <c r="H3437" i="25"/>
  <c r="H3502" i="25"/>
  <c r="H3483" i="25"/>
  <c r="H3455" i="25"/>
  <c r="H3525" i="25"/>
  <c r="H3471" i="25"/>
  <c r="H3474" i="25"/>
  <c r="H3522" i="25"/>
  <c r="H20" i="25"/>
  <c r="H26" i="25"/>
  <c r="H3499" i="25"/>
  <c r="H3489" i="25"/>
  <c r="H3430" i="25"/>
  <c r="H10" i="5"/>
  <c r="H3451" i="25"/>
  <c r="H3454" i="25"/>
  <c r="H3448" i="25"/>
  <c r="H3478" i="25"/>
  <c r="H3490" i="25"/>
  <c r="H3500" i="25"/>
  <c r="H3424" i="25"/>
  <c r="H3460" i="25"/>
  <c r="H3495" i="25"/>
  <c r="H3516" i="25"/>
  <c r="H3427" i="25"/>
  <c r="H3493" i="25"/>
  <c r="H3501" i="25"/>
  <c r="H3446" i="25"/>
  <c r="H3480" i="25"/>
  <c r="H3443" i="25"/>
  <c r="H49" i="25"/>
  <c r="H19" i="25"/>
  <c r="H8" i="25"/>
  <c r="H3518" i="25"/>
  <c r="H3510" i="25"/>
  <c r="H881" i="25"/>
  <c r="H3425" i="25"/>
  <c r="H3494" i="25"/>
  <c r="H3444" i="25"/>
  <c r="H3445" i="25"/>
  <c r="H3527" i="25"/>
  <c r="H3488" i="25"/>
  <c r="H3514" i="25"/>
  <c r="H3462" i="25"/>
  <c r="H3524" i="25"/>
  <c r="H3465" i="25"/>
  <c r="H3438" i="25"/>
  <c r="H3523" i="25"/>
  <c r="H3439" i="25"/>
  <c r="H3479" i="25"/>
  <c r="H3441" i="25"/>
  <c r="H3511" i="25"/>
  <c r="H3426" i="25"/>
  <c r="H3466" i="25"/>
  <c r="H903" i="25"/>
  <c r="H34" i="25"/>
  <c r="H30" i="25"/>
  <c r="H42" i="25"/>
  <c r="H3492" i="25"/>
  <c r="H1021" i="25"/>
  <c r="H1015" i="25"/>
  <c r="H1008" i="25"/>
  <c r="G26" i="5"/>
  <c r="H817" i="25"/>
  <c r="H822" i="25"/>
  <c r="G31" i="5"/>
  <c r="H815" i="25"/>
  <c r="H1579" i="25"/>
  <c r="H1585" i="25"/>
  <c r="H1574" i="25"/>
  <c r="H1582" i="25"/>
  <c r="H1569" i="25"/>
  <c r="H2579" i="25"/>
  <c r="H3" i="5"/>
  <c r="H2580" i="25"/>
  <c r="H2585" i="25"/>
  <c r="G3" i="5"/>
  <c r="H2584" i="25"/>
  <c r="H2581" i="25"/>
  <c r="H2583" i="25"/>
  <c r="H2582" i="25"/>
  <c r="H2628" i="25"/>
  <c r="H2622" i="25"/>
  <c r="H2626" i="25"/>
  <c r="H2613" i="25"/>
  <c r="H2592" i="25"/>
  <c r="H2619" i="25"/>
  <c r="H2632" i="25"/>
  <c r="H2597" i="25"/>
  <c r="H2600" i="25"/>
  <c r="H2605" i="25"/>
  <c r="H2614" i="25"/>
  <c r="H2624" i="25"/>
  <c r="H2615" i="25"/>
  <c r="H2596" i="25"/>
  <c r="H63" i="5"/>
  <c r="H2599" i="25"/>
  <c r="H2595" i="25"/>
  <c r="H2591" i="25"/>
  <c r="H2620" i="25"/>
  <c r="H2602" i="25"/>
  <c r="H2616" i="25"/>
  <c r="H2627" i="25"/>
  <c r="H2593" i="25"/>
  <c r="H2618" i="25"/>
  <c r="H2621" i="25"/>
  <c r="H2609" i="25"/>
  <c r="H2612" i="25"/>
  <c r="H2594" i="25"/>
  <c r="H865" i="25"/>
  <c r="H889" i="25"/>
  <c r="H879" i="25"/>
  <c r="H23" i="5"/>
  <c r="H869" i="25"/>
  <c r="H874" i="25"/>
  <c r="H900" i="25"/>
  <c r="H884" i="25"/>
  <c r="H893" i="25"/>
  <c r="H876" i="25"/>
  <c r="H899" i="25"/>
  <c r="H862" i="25"/>
  <c r="H888" i="25"/>
  <c r="H904" i="25"/>
  <c r="H868" i="25"/>
  <c r="H863" i="25"/>
  <c r="G23" i="5"/>
  <c r="H861" i="25"/>
  <c r="H907" i="25"/>
  <c r="H875" i="25"/>
  <c r="H864" i="25"/>
  <c r="H896" i="25"/>
  <c r="H883" i="25"/>
  <c r="H871" i="25"/>
  <c r="H891" i="25"/>
  <c r="H895" i="25"/>
  <c r="H902" i="25"/>
  <c r="H894" i="25"/>
  <c r="H890" i="25"/>
  <c r="H877" i="25"/>
  <c r="H866" i="25"/>
  <c r="H885" i="25"/>
  <c r="H880" i="25"/>
  <c r="H3497" i="25"/>
  <c r="H3429" i="25"/>
  <c r="H3498" i="25"/>
  <c r="H3484" i="25"/>
  <c r="H3431" i="25"/>
  <c r="H3521" i="25"/>
  <c r="H3513" i="25"/>
  <c r="H3526" i="25"/>
  <c r="H3435" i="25"/>
  <c r="H3440" i="25"/>
  <c r="H3442" i="25"/>
  <c r="H3449" i="25"/>
  <c r="H3472" i="25"/>
  <c r="H3481" i="25"/>
  <c r="H3469" i="25"/>
  <c r="H3496" i="25"/>
  <c r="H3512" i="25"/>
  <c r="H3432" i="25"/>
  <c r="H3450" i="25"/>
  <c r="H3447" i="25"/>
  <c r="H1009" i="25"/>
  <c r="H1014" i="25"/>
  <c r="H1013" i="25"/>
  <c r="H1012" i="25"/>
  <c r="H1018" i="25"/>
  <c r="H1016" i="25"/>
  <c r="G44" i="5"/>
  <c r="H44" i="5"/>
  <c r="H2308" i="25"/>
  <c r="H15" i="5"/>
  <c r="G15" i="5"/>
  <c r="H1417" i="25"/>
  <c r="H1416" i="25"/>
  <c r="H1415" i="25"/>
  <c r="H275" i="25"/>
  <c r="H287" i="25"/>
  <c r="H298" i="25"/>
  <c r="H261" i="25"/>
  <c r="H264" i="25"/>
  <c r="H325" i="25"/>
  <c r="H310" i="25"/>
  <c r="H285" i="25"/>
  <c r="H332" i="25"/>
  <c r="H316" i="25"/>
  <c r="H306" i="25"/>
  <c r="H278" i="25"/>
  <c r="H294" i="25"/>
  <c r="H330" i="25"/>
  <c r="H236" i="25"/>
  <c r="H283" i="25"/>
  <c r="H290" i="25"/>
  <c r="H319" i="25"/>
  <c r="H266" i="25"/>
  <c r="H296" i="25"/>
  <c r="H293" i="25"/>
  <c r="H268" i="25"/>
  <c r="H309" i="25"/>
  <c r="H312" i="25"/>
  <c r="H248" i="25"/>
  <c r="H235" i="25"/>
  <c r="H239" i="25"/>
  <c r="H238" i="25"/>
  <c r="H250" i="25"/>
  <c r="H237" i="25"/>
  <c r="H282" i="25"/>
  <c r="H303" i="25"/>
  <c r="H240" i="25"/>
  <c r="H289" i="25"/>
  <c r="H291" i="25"/>
  <c r="H313" i="25"/>
  <c r="H333" i="25"/>
  <c r="H231" i="25"/>
  <c r="H328" i="25"/>
  <c r="H324" i="25"/>
  <c r="H274" i="25"/>
  <c r="H255" i="25"/>
  <c r="H304" i="25"/>
  <c r="H326" i="25"/>
  <c r="H284" i="25"/>
  <c r="H292" i="25"/>
  <c r="G59" i="5"/>
  <c r="H249" i="25"/>
  <c r="H259" i="25"/>
  <c r="H272" i="25"/>
  <c r="H243" i="25"/>
  <c r="H318" i="25"/>
  <c r="H334" i="25"/>
  <c r="H302" i="25"/>
  <c r="H256" i="25"/>
  <c r="H263" i="25"/>
  <c r="H246" i="25"/>
  <c r="H247" i="25"/>
  <c r="H271" i="25"/>
  <c r="H323" i="25"/>
  <c r="H331" i="25"/>
  <c r="H270" i="25"/>
  <c r="H260" i="25"/>
  <c r="H327" i="25"/>
  <c r="H314" i="25"/>
  <c r="H281" i="25"/>
  <c r="H269" i="25"/>
  <c r="H286" i="25"/>
  <c r="H299" i="25"/>
  <c r="H308" i="25"/>
  <c r="H59" i="5"/>
  <c r="H315" i="25"/>
  <c r="H262" i="25"/>
  <c r="H232" i="25"/>
  <c r="H257" i="25"/>
  <c r="H276" i="25"/>
  <c r="H305" i="25"/>
  <c r="H233" i="25"/>
  <c r="H301" i="25"/>
  <c r="H321" i="25"/>
  <c r="H234" i="25"/>
  <c r="H279" i="25"/>
  <c r="H254" i="25"/>
  <c r="H241" i="25"/>
  <c r="H253" i="25"/>
  <c r="H245" i="25"/>
  <c r="H242" i="25"/>
  <c r="H244" i="25"/>
  <c r="H297" i="25"/>
  <c r="H329" i="25"/>
  <c r="H300" i="25"/>
  <c r="H251" i="25"/>
  <c r="H277" i="25"/>
  <c r="H273" i="25"/>
  <c r="H317" i="25"/>
  <c r="H311" i="25"/>
  <c r="H258" i="25"/>
  <c r="H280" i="25"/>
  <c r="H267" i="25"/>
  <c r="H265" i="25"/>
  <c r="H307" i="25"/>
  <c r="H320" i="25"/>
  <c r="H322" i="25"/>
  <c r="H252" i="25"/>
  <c r="H295" i="25"/>
  <c r="H288" i="25"/>
  <c r="H1649" i="25"/>
  <c r="H1657" i="25"/>
  <c r="H1659" i="25"/>
  <c r="H1667" i="25"/>
  <c r="H1676" i="25"/>
  <c r="H1634" i="25"/>
  <c r="H1631" i="25"/>
  <c r="H1673" i="25"/>
  <c r="H1654" i="25"/>
  <c r="H1642" i="25"/>
  <c r="H1666" i="25"/>
  <c r="H1671" i="25"/>
  <c r="H1670" i="25"/>
  <c r="H1658" i="25"/>
  <c r="H1678" i="25"/>
  <c r="H1643" i="25"/>
  <c r="H1647" i="25"/>
  <c r="H1637" i="25"/>
  <c r="H1672" i="25"/>
  <c r="H1645" i="25"/>
  <c r="H1674" i="25"/>
  <c r="H1660" i="25"/>
  <c r="H1653" i="25"/>
  <c r="H1661" i="25"/>
  <c r="H1641" i="25"/>
  <c r="H1655" i="25"/>
  <c r="H1668" i="25"/>
  <c r="H1632" i="25"/>
  <c r="H1677" i="25"/>
  <c r="H1669" i="25"/>
  <c r="H1639" i="25"/>
  <c r="H1629" i="25"/>
  <c r="H1651" i="25"/>
  <c r="H1675" i="25"/>
  <c r="H1652" i="25"/>
  <c r="H1650" i="25"/>
  <c r="H1640" i="25"/>
  <c r="H1662" i="25"/>
  <c r="H1648" i="25"/>
  <c r="H1628" i="25"/>
  <c r="H1635" i="25"/>
  <c r="H1665" i="25"/>
  <c r="H1646" i="25"/>
  <c r="H1663" i="25"/>
  <c r="H1664" i="25"/>
  <c r="H1656" i="25"/>
  <c r="G56" i="5"/>
  <c r="H1644" i="25"/>
  <c r="H1630" i="25"/>
  <c r="H1633" i="25"/>
  <c r="H56" i="5"/>
  <c r="H1636" i="25"/>
  <c r="H1638" i="25"/>
  <c r="H99" i="5"/>
  <c r="G99" i="5"/>
  <c r="H999" i="25"/>
  <c r="H996" i="25"/>
  <c r="H1001" i="25"/>
  <c r="H1002" i="25"/>
  <c r="H997" i="25"/>
  <c r="H995" i="25"/>
  <c r="H1000" i="25"/>
  <c r="H1219" i="25"/>
  <c r="H1204" i="25"/>
  <c r="H1164" i="25"/>
  <c r="H1303" i="25"/>
  <c r="H1319" i="25"/>
  <c r="H1320" i="25"/>
  <c r="H1282" i="25"/>
  <c r="H1169" i="25"/>
  <c r="H1260" i="25"/>
  <c r="H1210" i="25"/>
  <c r="H1237" i="25"/>
  <c r="H1157" i="25"/>
  <c r="H1268" i="25"/>
  <c r="H1244" i="25"/>
  <c r="H1271" i="25"/>
  <c r="H1315" i="25"/>
  <c r="H1234" i="25"/>
  <c r="H1287" i="25"/>
  <c r="H1299" i="25"/>
  <c r="H1174" i="25"/>
  <c r="H1170" i="25"/>
  <c r="H1252" i="25"/>
  <c r="H1220" i="25"/>
  <c r="H1221" i="25"/>
  <c r="H1172" i="25"/>
  <c r="H1307" i="25"/>
  <c r="H1200" i="25"/>
  <c r="H1257" i="25"/>
  <c r="H1272" i="25"/>
  <c r="H1156" i="25"/>
  <c r="H1284" i="25"/>
  <c r="H1173" i="25"/>
  <c r="H1168" i="25"/>
  <c r="H1213" i="25"/>
  <c r="H1274" i="25"/>
  <c r="H1264" i="25"/>
  <c r="H1297" i="25"/>
  <c r="H1317" i="25"/>
  <c r="H1179" i="25"/>
  <c r="H1258" i="25"/>
  <c r="H1266" i="25"/>
  <c r="H1247" i="25"/>
  <c r="H1256" i="25"/>
  <c r="H1180" i="25"/>
  <c r="H1273" i="25"/>
  <c r="H1267" i="25"/>
  <c r="H1318" i="25"/>
  <c r="H1188" i="25"/>
  <c r="H1242" i="25"/>
  <c r="H1316" i="25"/>
  <c r="H1198" i="25"/>
  <c r="H1177" i="25"/>
  <c r="H1195" i="25"/>
  <c r="H1251" i="25"/>
  <c r="H1166" i="25"/>
  <c r="H1178" i="25"/>
  <c r="H1205" i="25"/>
  <c r="H1167" i="25"/>
  <c r="H1283" i="25"/>
  <c r="H1161" i="25"/>
  <c r="H1223" i="25"/>
  <c r="H1187" i="25"/>
  <c r="H1291" i="25"/>
  <c r="G5" i="5"/>
  <c r="H1165" i="25"/>
  <c r="H1241" i="25"/>
  <c r="H1281" i="25"/>
  <c r="H1305" i="25"/>
  <c r="H1218" i="25"/>
  <c r="H1286" i="25"/>
  <c r="H1269" i="25"/>
  <c r="H1193" i="25"/>
  <c r="H1302" i="25"/>
  <c r="H1293" i="25"/>
  <c r="H1224" i="25"/>
  <c r="H1288" i="25"/>
  <c r="H1309" i="25"/>
  <c r="H1214" i="25"/>
  <c r="H1261" i="25"/>
  <c r="H1263" i="25"/>
  <c r="H1181" i="25"/>
  <c r="H1185" i="25"/>
  <c r="H1254" i="25"/>
  <c r="H1300" i="25"/>
  <c r="H1278" i="25"/>
  <c r="H1277" i="25"/>
  <c r="H1310" i="25"/>
  <c r="H1162" i="25"/>
  <c r="H1191" i="25"/>
  <c r="H1259" i="25"/>
  <c r="H1304" i="25"/>
  <c r="H1249" i="25"/>
  <c r="H1216" i="25"/>
  <c r="H1227" i="25"/>
  <c r="H1196" i="25"/>
  <c r="H1233" i="25"/>
  <c r="H1301" i="25"/>
  <c r="H1289" i="25"/>
  <c r="H1275" i="25"/>
  <c r="H1217" i="25"/>
  <c r="H1276" i="25"/>
  <c r="H854" i="25"/>
  <c r="H852" i="25"/>
  <c r="H849" i="25"/>
  <c r="H859" i="25"/>
  <c r="H841" i="25"/>
  <c r="H855" i="25"/>
  <c r="H851" i="25"/>
  <c r="H856" i="25"/>
  <c r="H845" i="25"/>
  <c r="H847" i="25"/>
  <c r="H842" i="25"/>
  <c r="H848" i="25"/>
  <c r="H843" i="25"/>
  <c r="H22" i="5"/>
  <c r="G22" i="5"/>
  <c r="H858" i="25"/>
  <c r="H853" i="25"/>
  <c r="H840" i="25"/>
  <c r="H1017" i="25"/>
  <c r="H1020" i="25"/>
  <c r="H2634" i="25"/>
  <c r="G73" i="5"/>
  <c r="H73" i="5"/>
  <c r="H2172" i="25"/>
  <c r="H2138" i="25"/>
  <c r="H2095" i="25"/>
  <c r="H2073" i="25"/>
  <c r="H2182" i="25"/>
  <c r="H2080" i="25"/>
  <c r="H2089" i="25"/>
  <c r="H2126" i="25"/>
  <c r="H2184" i="25"/>
  <c r="H2114" i="25"/>
  <c r="H2125" i="25"/>
  <c r="H2155" i="25"/>
  <c r="H2162" i="25"/>
  <c r="H2076" i="25"/>
  <c r="H2112" i="25"/>
  <c r="H2176" i="25"/>
  <c r="H2163" i="25"/>
  <c r="H2110" i="25"/>
  <c r="H2144" i="25"/>
  <c r="H2113" i="25"/>
  <c r="H2147" i="25"/>
  <c r="H2171" i="25"/>
  <c r="H2149" i="25"/>
  <c r="H2174" i="25"/>
  <c r="H2096" i="25"/>
  <c r="H2170" i="25"/>
  <c r="H2121" i="25"/>
  <c r="H2079" i="25"/>
  <c r="H2117" i="25"/>
  <c r="H2181" i="25"/>
  <c r="H2161" i="25"/>
  <c r="H2178" i="25"/>
  <c r="H2175" i="25"/>
  <c r="H2169" i="25"/>
  <c r="H2177" i="25"/>
  <c r="H2154" i="25"/>
  <c r="H2179" i="25"/>
  <c r="H2160" i="25"/>
  <c r="H2091" i="25"/>
  <c r="H2136" i="25"/>
  <c r="H61" i="5"/>
  <c r="H2098" i="25"/>
  <c r="H2115" i="25"/>
  <c r="H2124" i="25"/>
  <c r="H2118" i="25"/>
  <c r="H2151" i="25"/>
  <c r="H2128" i="25"/>
  <c r="H2094" i="25"/>
  <c r="H2183" i="25"/>
  <c r="H2156" i="25"/>
  <c r="H2093" i="25"/>
  <c r="H2129" i="25"/>
  <c r="H2132" i="25"/>
  <c r="H2165" i="25"/>
  <c r="H2107" i="25"/>
  <c r="H2102" i="25"/>
  <c r="H2166" i="25"/>
  <c r="H2101" i="25"/>
  <c r="H2100" i="25"/>
  <c r="H2072" i="25"/>
  <c r="H2153" i="25"/>
  <c r="H2077" i="25"/>
  <c r="H2143" i="25"/>
  <c r="H2081" i="25"/>
  <c r="H2173" i="25"/>
  <c r="H2167" i="25"/>
  <c r="H2074" i="25"/>
  <c r="H2130" i="25"/>
  <c r="H2099" i="25"/>
  <c r="H2106" i="25"/>
  <c r="H2105" i="25"/>
  <c r="H2145" i="25"/>
  <c r="H2111" i="25"/>
  <c r="H2131" i="25"/>
  <c r="H2092" i="25"/>
  <c r="H2083" i="25"/>
  <c r="H2185" i="25"/>
  <c r="H2164" i="25"/>
  <c r="H2142" i="25"/>
  <c r="H2108" i="25"/>
  <c r="H2134" i="25"/>
  <c r="H2141" i="25"/>
  <c r="H2122" i="25"/>
  <c r="H2158" i="25"/>
  <c r="H2104" i="25"/>
  <c r="H2084" i="25"/>
  <c r="H2146" i="25"/>
  <c r="H2148" i="25"/>
  <c r="H2078" i="25"/>
  <c r="H2086" i="25"/>
  <c r="H2137" i="25"/>
  <c r="H2186" i="25"/>
  <c r="H2127" i="25"/>
  <c r="H2119" i="25"/>
  <c r="H2135" i="25"/>
  <c r="H2090" i="25"/>
  <c r="H2150" i="25"/>
  <c r="H2123" i="25"/>
  <c r="H2139" i="25"/>
  <c r="H2103" i="25"/>
  <c r="H2087" i="25"/>
  <c r="H2097" i="25"/>
  <c r="H2082" i="25"/>
  <c r="H2085" i="25"/>
  <c r="H2159" i="25"/>
  <c r="H2133" i="25"/>
  <c r="H2120" i="25"/>
  <c r="H2075" i="25"/>
  <c r="H2168" i="25"/>
  <c r="H2116" i="25"/>
  <c r="H70" i="25"/>
  <c r="H13" i="5"/>
  <c r="G13" i="5"/>
  <c r="H68" i="25"/>
  <c r="H71" i="25"/>
  <c r="H69" i="25"/>
  <c r="H72" i="25"/>
  <c r="H2395" i="25"/>
  <c r="H2379" i="25"/>
  <c r="H2382" i="25"/>
  <c r="H2415" i="25"/>
  <c r="H2403" i="25"/>
  <c r="H2383" i="25"/>
  <c r="H2406" i="25"/>
  <c r="H2424" i="25"/>
  <c r="H2420" i="25"/>
  <c r="H2405" i="25"/>
  <c r="H2385" i="25"/>
  <c r="H2400" i="25"/>
  <c r="H2387" i="25"/>
  <c r="H2393" i="25"/>
  <c r="H2392" i="25"/>
  <c r="H2409" i="25"/>
  <c r="H2422" i="25"/>
  <c r="H9" i="5"/>
  <c r="H2391" i="25"/>
  <c r="H2396" i="25"/>
  <c r="H2378" i="25"/>
  <c r="H2404" i="25"/>
  <c r="H2399" i="25"/>
  <c r="H2421" i="25"/>
  <c r="H2417" i="25"/>
  <c r="H2414" i="25"/>
  <c r="H2416" i="25"/>
  <c r="H2423" i="25"/>
  <c r="H2397" i="25"/>
  <c r="H2381" i="25"/>
  <c r="H2389" i="25"/>
  <c r="H2427" i="25"/>
  <c r="H2418" i="25"/>
  <c r="H2390" i="25"/>
  <c r="H2377" i="25"/>
  <c r="H2412" i="25"/>
  <c r="H2380" i="25"/>
  <c r="H2401" i="25"/>
  <c r="H2398" i="25"/>
  <c r="H2425" i="25"/>
  <c r="G9" i="5"/>
  <c r="H2426" i="25"/>
  <c r="H2402" i="25"/>
  <c r="H2428" i="25"/>
  <c r="H2384" i="25"/>
  <c r="H2376" i="25"/>
  <c r="H2413" i="25"/>
  <c r="H2394" i="25"/>
  <c r="H2410" i="25"/>
  <c r="H2407" i="25"/>
  <c r="H2375" i="25"/>
  <c r="H2386" i="25"/>
  <c r="H2419" i="25"/>
  <c r="H2408" i="25"/>
  <c r="H2388" i="25"/>
  <c r="H2411" i="25"/>
  <c r="O35" i="71"/>
  <c r="U10" i="62"/>
  <c r="V10" i="62"/>
  <c r="U11" i="62"/>
  <c r="U12" i="62"/>
  <c r="V12" i="62"/>
  <c r="Q6" i="62"/>
  <c r="P6" i="62"/>
  <c r="U6" i="62"/>
  <c r="X6" i="62"/>
  <c r="P11" i="62"/>
  <c r="Q11" i="62"/>
  <c r="T35" i="62"/>
  <c r="X30" i="62"/>
  <c r="U30" i="62"/>
  <c r="V30" i="62"/>
  <c r="Q18" i="62"/>
  <c r="P18" i="62"/>
  <c r="X24" i="62"/>
  <c r="U24" i="62"/>
  <c r="V24" i="62"/>
  <c r="X23" i="62"/>
  <c r="U23" i="62"/>
  <c r="V23" i="62"/>
  <c r="Q5" i="62"/>
  <c r="P5" i="62"/>
  <c r="O35" i="62"/>
  <c r="P11" i="71"/>
  <c r="Q11" i="71"/>
  <c r="U17" i="62"/>
  <c r="X17" i="62"/>
  <c r="Q22" i="62"/>
  <c r="P22" i="62"/>
  <c r="P32" i="71"/>
  <c r="Q32" i="71"/>
  <c r="Q25" i="62"/>
  <c r="P25" i="62"/>
  <c r="U32" i="71"/>
  <c r="U35" i="71"/>
  <c r="W32" i="71"/>
  <c r="W35" i="71"/>
  <c r="Q17" i="62"/>
  <c r="P17" i="62"/>
  <c r="P24" i="62"/>
  <c r="Q24" i="62"/>
  <c r="Q27" i="62"/>
  <c r="P27" i="62"/>
  <c r="Q23" i="62"/>
  <c r="P23" i="62"/>
  <c r="T35" i="71"/>
  <c r="Q35" i="71"/>
  <c r="X35" i="62"/>
  <c r="P35" i="71"/>
  <c r="Q35" i="62"/>
  <c r="V17" i="62"/>
  <c r="U35" i="62"/>
  <c r="P35" i="62"/>
  <c r="H17" i="76"/>
  <c r="H34" i="76"/>
  <c r="I17" i="76"/>
  <c r="I34" i="76"/>
</calcChain>
</file>

<file path=xl/sharedStrings.xml><?xml version="1.0" encoding="utf-8"?>
<sst xmlns="http://schemas.openxmlformats.org/spreadsheetml/2006/main" count="80004" uniqueCount="11369">
  <si>
    <t>DistrictIndex</t>
  </si>
  <si>
    <t>Sub-districtIndex</t>
  </si>
  <si>
    <t>Sub-Sector</t>
  </si>
  <si>
    <t xml:space="preserve">Activity </t>
  </si>
  <si>
    <t>Status</t>
  </si>
  <si>
    <t>Estimated completion date</t>
  </si>
  <si>
    <t>Comments</t>
  </si>
  <si>
    <t>Health</t>
  </si>
  <si>
    <t>Complete</t>
  </si>
  <si>
    <t>Education</t>
  </si>
  <si>
    <t>Ongoing</t>
  </si>
  <si>
    <t>Protection</t>
  </si>
  <si>
    <t>Planned</t>
  </si>
  <si>
    <t>WASH</t>
  </si>
  <si>
    <t>NFI</t>
  </si>
  <si>
    <t>Shelter</t>
  </si>
  <si>
    <t>Food Security and livelihoods</t>
  </si>
  <si>
    <t>Logistics</t>
  </si>
  <si>
    <t>Sector</t>
  </si>
  <si>
    <t>Health1</t>
  </si>
  <si>
    <t>Education1</t>
  </si>
  <si>
    <t>Education2</t>
  </si>
  <si>
    <t>Education3</t>
  </si>
  <si>
    <t>Protection1</t>
  </si>
  <si>
    <t>Protection2</t>
  </si>
  <si>
    <t>Protection3</t>
  </si>
  <si>
    <t>WASH1</t>
  </si>
  <si>
    <t>WASH2</t>
  </si>
  <si>
    <t>WASH3</t>
  </si>
  <si>
    <t>NFI1</t>
  </si>
  <si>
    <t>Shelter1</t>
  </si>
  <si>
    <t>Food Security and livelihoods1</t>
  </si>
  <si>
    <t>Logistics1</t>
  </si>
  <si>
    <t>NFI2</t>
  </si>
  <si>
    <t>NFI3</t>
  </si>
  <si>
    <t>Shelter2</t>
  </si>
  <si>
    <t>Shelter3</t>
  </si>
  <si>
    <t>Food Security and livelihoods2</t>
  </si>
  <si>
    <t>Food Security and livelihoods3</t>
  </si>
  <si>
    <t>Logistics2</t>
  </si>
  <si>
    <t>Logistics3</t>
  </si>
  <si>
    <t>Notes</t>
  </si>
  <si>
    <t>Other</t>
  </si>
  <si>
    <t>Actual completion date 
e.g. 14 Feb 13</t>
  </si>
  <si>
    <t xml:space="preserve">Estimated / actual start date </t>
  </si>
  <si>
    <t>rank</t>
  </si>
  <si>
    <t>Sara</t>
  </si>
  <si>
    <t>Mare</t>
  </si>
  <si>
    <t>Tala</t>
  </si>
  <si>
    <t>Camp</t>
  </si>
  <si>
    <t>Nutrititon</t>
  </si>
  <si>
    <t>Beneficiaries</t>
  </si>
  <si>
    <t>Sector
(from list)</t>
  </si>
  <si>
    <t>Status
(from list)</t>
  </si>
  <si>
    <t>Town / Village P-code</t>
  </si>
  <si>
    <t>People or households</t>
  </si>
  <si>
    <t>Direct beneficiaries number</t>
  </si>
  <si>
    <t>Assessment</t>
  </si>
  <si>
    <t>Health2</t>
  </si>
  <si>
    <t>Health3</t>
  </si>
  <si>
    <t>adm1</t>
  </si>
  <si>
    <t>adm1 code</t>
  </si>
  <si>
    <t>adm2</t>
  </si>
  <si>
    <t>adm2 code</t>
  </si>
  <si>
    <t>adm3</t>
  </si>
  <si>
    <t>adm3 code</t>
  </si>
  <si>
    <t>stle</t>
  </si>
  <si>
    <t>stle code</t>
  </si>
  <si>
    <t>Capital_adm</t>
  </si>
  <si>
    <t>Select a cell and go to 'data validation' (ALT-A-V-V)</t>
  </si>
  <si>
    <t>This is a named range, defined as an array formula</t>
  </si>
  <si>
    <t>To see the named range, go to the name manager (CTRL-F3) and select =ListGeoAdm2</t>
  </si>
  <si>
    <t>Note the curly brackets</t>
  </si>
  <si>
    <t>To explain the basic method for the 'cascading' drop down lists</t>
  </si>
  <si>
    <t>Note that this formula uses named ranges too</t>
  </si>
  <si>
    <t>=ListGeoAdm2</t>
  </si>
  <si>
    <t>Look at the 'source', for example:</t>
  </si>
  <si>
    <t>Now try to exlain the formula! For example:</t>
  </si>
  <si>
    <t>{…}</t>
  </si>
  <si>
    <t>The lookup range size varies according to how many admin units there are, e.g. for adm1:</t>
  </si>
  <si>
    <t>A$2:B$15</t>
  </si>
  <si>
    <t>A$2:B$10000</t>
  </si>
  <si>
    <t>This could as well be adjusted to a consistent large number (e.g. 10,000) to accommodate different list lengths</t>
  </si>
  <si>
    <t>Examples</t>
  </si>
  <si>
    <t>In referring to admin units, "ad1" could have been used to comply with the data naming convention. However, "adm1" is used to avoid resemblance to cell references.</t>
  </si>
  <si>
    <t>In this sheet, the Pcodes are found using VLOOKUP rather than INDEX…MATCH. In this case, the only significant implication is that the lookup column must me on the nleft of the lookup range.</t>
  </si>
  <si>
    <t>SubSector</t>
  </si>
  <si>
    <t>Town / Village
(stle)</t>
  </si>
  <si>
    <t>stle ref</t>
  </si>
  <si>
    <t>Cells in grey automatically populated</t>
  </si>
  <si>
    <t>=OFFSET(OffsetRefAdm2,MATCH(Main_Data!A4,MatchAdm1,0)-1,0,COUNTIF(MatchAdm1,Main_Data!A4),1)</t>
  </si>
  <si>
    <t>General notes on how this spreadsheet works</t>
  </si>
  <si>
    <t>Source and revision history</t>
  </si>
  <si>
    <t>Add a note of the source used for admin data (URL, date) and any revisions</t>
  </si>
  <si>
    <t>History</t>
  </si>
  <si>
    <t>Template created by MapAction 14 July 2014</t>
  </si>
  <si>
    <t>FID</t>
  </si>
  <si>
    <t>Shape *</t>
  </si>
  <si>
    <t>adm0code</t>
  </si>
  <si>
    <t>adm1label</t>
  </si>
  <si>
    <t>adm1code</t>
  </si>
  <si>
    <t>adm0label</t>
  </si>
  <si>
    <t>TORBA</t>
  </si>
  <si>
    <t>VUT01</t>
  </si>
  <si>
    <t>VUT0101</t>
  </si>
  <si>
    <t>Vanuatu</t>
  </si>
  <si>
    <t>PENAMA</t>
  </si>
  <si>
    <t>VUT0103</t>
  </si>
  <si>
    <t>SANMA</t>
  </si>
  <si>
    <t>VUT0102</t>
  </si>
  <si>
    <t>MALAMPA</t>
  </si>
  <si>
    <t>VUT0104</t>
  </si>
  <si>
    <t>SHEFA</t>
  </si>
  <si>
    <t>VUT0105</t>
  </si>
  <si>
    <t>TAFEA</t>
  </si>
  <si>
    <t>VUT0106</t>
  </si>
  <si>
    <t>adm2label</t>
  </si>
  <si>
    <t>adm2code</t>
  </si>
  <si>
    <t>Gaua</t>
  </si>
  <si>
    <t>VUT0101010</t>
  </si>
  <si>
    <t>Hiu</t>
  </si>
  <si>
    <t>VUT0101011</t>
  </si>
  <si>
    <t>Loh</t>
  </si>
  <si>
    <t>VUT0101012</t>
  </si>
  <si>
    <t>Mere Lava</t>
  </si>
  <si>
    <t>VUT0101019</t>
  </si>
  <si>
    <t>Mota Lava</t>
  </si>
  <si>
    <t>VUT0101020</t>
  </si>
  <si>
    <t>Tegua</t>
  </si>
  <si>
    <t>VUT0101024</t>
  </si>
  <si>
    <t>Toga</t>
  </si>
  <si>
    <t>VUT0101025</t>
  </si>
  <si>
    <t>Ureparapara</t>
  </si>
  <si>
    <t>VUT0101027</t>
  </si>
  <si>
    <t>Vanua Lava</t>
  </si>
  <si>
    <t>VUT0101028</t>
  </si>
  <si>
    <t>Kwakea</t>
  </si>
  <si>
    <t>VUT0101045</t>
  </si>
  <si>
    <t>Merig</t>
  </si>
  <si>
    <t>VUT0101063</t>
  </si>
  <si>
    <t>Metoma</t>
  </si>
  <si>
    <t>VUT0101064</t>
  </si>
  <si>
    <t>Mota</t>
  </si>
  <si>
    <t>VUT0101066</t>
  </si>
  <si>
    <t>Rah</t>
  </si>
  <si>
    <t>VUT0101072</t>
  </si>
  <si>
    <t>Reef</t>
  </si>
  <si>
    <t>VUT0101074</t>
  </si>
  <si>
    <t>Kwetenwul</t>
  </si>
  <si>
    <t>VUT0101106</t>
  </si>
  <si>
    <t>Nawila</t>
  </si>
  <si>
    <t>VUT0101129</t>
  </si>
  <si>
    <t>Ngere Newet</t>
  </si>
  <si>
    <t>VUT0101131</t>
  </si>
  <si>
    <t>Ngwel</t>
  </si>
  <si>
    <t>VUT0101134</t>
  </si>
  <si>
    <t>Ravenga</t>
  </si>
  <si>
    <t>VUT0101139</t>
  </si>
  <si>
    <t>Vot Tande</t>
  </si>
  <si>
    <t>VUT0101149</t>
  </si>
  <si>
    <t>Vot Totlav</t>
  </si>
  <si>
    <t>VUT0101150</t>
  </si>
  <si>
    <t>Malo</t>
  </si>
  <si>
    <t>VUT0102017</t>
  </si>
  <si>
    <t>Aese</t>
  </si>
  <si>
    <t>VUT0102029</t>
  </si>
  <si>
    <t>Santo</t>
  </si>
  <si>
    <t>Aore</t>
  </si>
  <si>
    <t>VUT0102031</t>
  </si>
  <si>
    <t>Araki</t>
  </si>
  <si>
    <t>VUT0102032</t>
  </si>
  <si>
    <t>Bokissa</t>
  </si>
  <si>
    <t>VUT0102036</t>
  </si>
  <si>
    <t>Elia</t>
  </si>
  <si>
    <t>VUT0102038</t>
  </si>
  <si>
    <t>Lataro</t>
  </si>
  <si>
    <t>VUT0102048</t>
  </si>
  <si>
    <t>Lataroa</t>
  </si>
  <si>
    <t>VUT0102049</t>
  </si>
  <si>
    <t>Lathu</t>
  </si>
  <si>
    <t>VUT0102050</t>
  </si>
  <si>
    <t>Malheunvol</t>
  </si>
  <si>
    <t>VUT0102053</t>
  </si>
  <si>
    <t>Malleuth</t>
  </si>
  <si>
    <t>VUT0102054</t>
  </si>
  <si>
    <t>Malmas</t>
  </si>
  <si>
    <t>VUT0102055</t>
  </si>
  <si>
    <t>Malokilikiki</t>
  </si>
  <si>
    <t>VUT0102056</t>
  </si>
  <si>
    <t>Malotina</t>
  </si>
  <si>
    <t>VUT0102057</t>
  </si>
  <si>
    <t>Mavea</t>
  </si>
  <si>
    <t>VUT0102062</t>
  </si>
  <si>
    <t>Onevutu</t>
  </si>
  <si>
    <t>VUT0102069</t>
  </si>
  <si>
    <t>Tangisi</t>
  </si>
  <si>
    <t>VUT0102077</t>
  </si>
  <si>
    <t>Tangoa</t>
  </si>
  <si>
    <t>VUT0102078</t>
  </si>
  <si>
    <t>Thion</t>
  </si>
  <si>
    <t>VUT0102081</t>
  </si>
  <si>
    <t>Tutuba</t>
  </si>
  <si>
    <t>VUT0102084</t>
  </si>
  <si>
    <t>Tuvana</t>
  </si>
  <si>
    <t>VUT0102085</t>
  </si>
  <si>
    <t>Urelapa</t>
  </si>
  <si>
    <t>VUT0102086</t>
  </si>
  <si>
    <t>Venue</t>
  </si>
  <si>
    <t>VUT0102090</t>
  </si>
  <si>
    <t>Amalo Vorivori</t>
  </si>
  <si>
    <t>VUT0102092</t>
  </si>
  <si>
    <t>Asuleka</t>
  </si>
  <si>
    <t>VUT0102095</t>
  </si>
  <si>
    <t>Laororo</t>
  </si>
  <si>
    <t>VUT0102108</t>
  </si>
  <si>
    <t>Lathi (sakao)</t>
  </si>
  <si>
    <t>VUT0102109</t>
  </si>
  <si>
    <t>Malao</t>
  </si>
  <si>
    <t>VUT0102111</t>
  </si>
  <si>
    <t>Malli</t>
  </si>
  <si>
    <t>VUT0102112</t>
  </si>
  <si>
    <t>Malohu</t>
  </si>
  <si>
    <t>VUT0102113</t>
  </si>
  <si>
    <t>Malone</t>
  </si>
  <si>
    <t>VUT0102114</t>
  </si>
  <si>
    <t>Maloveleo</t>
  </si>
  <si>
    <t>VUT0102115</t>
  </si>
  <si>
    <t>Malparavu (oyster)</t>
  </si>
  <si>
    <t>VUT0102116</t>
  </si>
  <si>
    <t>Maltinerava</t>
  </si>
  <si>
    <t>VUT0102117</t>
  </si>
  <si>
    <t>Malvanua</t>
  </si>
  <si>
    <t>VUT0102118</t>
  </si>
  <si>
    <t>Malvapevu</t>
  </si>
  <si>
    <t>VUT0102119</t>
  </si>
  <si>
    <t>Malve</t>
  </si>
  <si>
    <t>VUT0102120</t>
  </si>
  <si>
    <t>Malvorol</t>
  </si>
  <si>
    <t>VUT0102121</t>
  </si>
  <si>
    <t>Malwepe</t>
  </si>
  <si>
    <t>VUT0102122</t>
  </si>
  <si>
    <t>Melevatu</t>
  </si>
  <si>
    <t>VUT0102124</t>
  </si>
  <si>
    <t>Purumamasa</t>
  </si>
  <si>
    <t>VUT0102136</t>
  </si>
  <si>
    <t>Ratua</t>
  </si>
  <si>
    <t>VUT0102137</t>
  </si>
  <si>
    <t>Ureiova Rock</t>
  </si>
  <si>
    <t>VUT0102144</t>
  </si>
  <si>
    <t>Urenahuepe</t>
  </si>
  <si>
    <t>VUT0102146</t>
  </si>
  <si>
    <t>Urenarave</t>
  </si>
  <si>
    <t>VUT0102147</t>
  </si>
  <si>
    <t>Ambae</t>
  </si>
  <si>
    <t>VUT0103001</t>
  </si>
  <si>
    <t>Maewo</t>
  </si>
  <si>
    <t>VUT0103014</t>
  </si>
  <si>
    <t>Pentecost</t>
  </si>
  <si>
    <t>VUT0103022</t>
  </si>
  <si>
    <t>Ambrym</t>
  </si>
  <si>
    <t>VUT0104002</t>
  </si>
  <si>
    <t>Lopevi</t>
  </si>
  <si>
    <t>VUT0104013</t>
  </si>
  <si>
    <t>Malekula</t>
  </si>
  <si>
    <t>VUT0104016</t>
  </si>
  <si>
    <t>Paama</t>
  </si>
  <si>
    <t>VUT0104021</t>
  </si>
  <si>
    <t>Akhamb</t>
  </si>
  <si>
    <t>VUT0104030</t>
  </si>
  <si>
    <t>Atchin</t>
  </si>
  <si>
    <t>VUT0104033</t>
  </si>
  <si>
    <t>Avokh</t>
  </si>
  <si>
    <t>VUT0104034</t>
  </si>
  <si>
    <t>Awei</t>
  </si>
  <si>
    <t>VUT0104035</t>
  </si>
  <si>
    <t>Lembong</t>
  </si>
  <si>
    <t>VUT0104052</t>
  </si>
  <si>
    <t>Maskeylenes</t>
  </si>
  <si>
    <t>VUT0104058</t>
  </si>
  <si>
    <t>Maskeylenes - Batghu</t>
  </si>
  <si>
    <t>VUT0104059</t>
  </si>
  <si>
    <t>Maskeylenes - Khunev</t>
  </si>
  <si>
    <t>VUT0104060</t>
  </si>
  <si>
    <t>Rano</t>
  </si>
  <si>
    <t>VUT0104073</t>
  </si>
  <si>
    <t>Sowan</t>
  </si>
  <si>
    <t>VUT0104075</t>
  </si>
  <si>
    <t>Staro</t>
  </si>
  <si>
    <t>VUT0104076</t>
  </si>
  <si>
    <t>Tomman</t>
  </si>
  <si>
    <t>VUT0104082</t>
  </si>
  <si>
    <t>Uri</t>
  </si>
  <si>
    <t>VUT0104087</t>
  </si>
  <si>
    <t>Uripiv</t>
  </si>
  <si>
    <t>VUT0104088</t>
  </si>
  <si>
    <t>Vao</t>
  </si>
  <si>
    <t>VUT0104089</t>
  </si>
  <si>
    <t>Wala</t>
  </si>
  <si>
    <t>VUT0104091</t>
  </si>
  <si>
    <t>Lanur</t>
  </si>
  <si>
    <t>VUT0104107</t>
  </si>
  <si>
    <t>Leumanang</t>
  </si>
  <si>
    <t>VUT0104110</t>
  </si>
  <si>
    <t>Mbogoreugh Rock</t>
  </si>
  <si>
    <t>VUT0104123</t>
  </si>
  <si>
    <t>Metai</t>
  </si>
  <si>
    <t>VUT0104125</t>
  </si>
  <si>
    <t>Moloimbi</t>
  </si>
  <si>
    <t>VUT0104126</t>
  </si>
  <si>
    <t>Namaltiptip</t>
  </si>
  <si>
    <t>VUT0104127</t>
  </si>
  <si>
    <t>Neurtombu (raneor)</t>
  </si>
  <si>
    <t>VUT0104130</t>
  </si>
  <si>
    <t>Porlamb</t>
  </si>
  <si>
    <t>VUT0104135</t>
  </si>
  <si>
    <t>Raunampa</t>
  </si>
  <si>
    <t>VUT0104138</t>
  </si>
  <si>
    <t>Tetaka</t>
  </si>
  <si>
    <t>VUT0104142</t>
  </si>
  <si>
    <t>Ulendeuv</t>
  </si>
  <si>
    <t>VUT0104143</t>
  </si>
  <si>
    <t>Efate</t>
  </si>
  <si>
    <t>VUT0105005</t>
  </si>
  <si>
    <t>Emae</t>
  </si>
  <si>
    <t>VUT0105006</t>
  </si>
  <si>
    <t>Epi</t>
  </si>
  <si>
    <t>VUT0105007</t>
  </si>
  <si>
    <t>Makira</t>
  </si>
  <si>
    <t>VUT0105015</t>
  </si>
  <si>
    <t>Mataso - Matah Alam</t>
  </si>
  <si>
    <t>VUT0105018</t>
  </si>
  <si>
    <t>Tongoa</t>
  </si>
  <si>
    <t>VUT0105026</t>
  </si>
  <si>
    <t>Buninga</t>
  </si>
  <si>
    <t>VUT0105037</t>
  </si>
  <si>
    <t>Emau</t>
  </si>
  <si>
    <t>VUT0105039</t>
  </si>
  <si>
    <t>Etarik</t>
  </si>
  <si>
    <t>VUT0105040</t>
  </si>
  <si>
    <t>Hideaway</t>
  </si>
  <si>
    <t>VUT0105041</t>
  </si>
  <si>
    <t>Ifira</t>
  </si>
  <si>
    <t>VUT0105042</t>
  </si>
  <si>
    <t>Iririki</t>
  </si>
  <si>
    <t>VUT0105043</t>
  </si>
  <si>
    <t>Kakula</t>
  </si>
  <si>
    <t>VUT0105044</t>
  </si>
  <si>
    <t>Laika</t>
  </si>
  <si>
    <t>VUT0105046</t>
  </si>
  <si>
    <t>Lamen</t>
  </si>
  <si>
    <t>VUT0105047</t>
  </si>
  <si>
    <t>Lelepa</t>
  </si>
  <si>
    <t>VUT0105051</t>
  </si>
  <si>
    <t>Mataso - Matah Susum</t>
  </si>
  <si>
    <t>VUT0105061</t>
  </si>
  <si>
    <t>Moso</t>
  </si>
  <si>
    <t>VUT0105065</t>
  </si>
  <si>
    <t>Namuka</t>
  </si>
  <si>
    <t>VUT0105067</t>
  </si>
  <si>
    <t>Nguna</t>
  </si>
  <si>
    <t>VUT0105068</t>
  </si>
  <si>
    <t>Pele</t>
  </si>
  <si>
    <t>VUT0105070</t>
  </si>
  <si>
    <t>Port Vila</t>
  </si>
  <si>
    <t>VUT0105071</t>
  </si>
  <si>
    <t>Tevala</t>
  </si>
  <si>
    <t>VUT0105079</t>
  </si>
  <si>
    <t>Tevala Kiki</t>
  </si>
  <si>
    <t>VUT0105080</t>
  </si>
  <si>
    <t>Tongariki</t>
  </si>
  <si>
    <t>VUT0105083</t>
  </si>
  <si>
    <t>Artoka</t>
  </si>
  <si>
    <t>VUT0105094</t>
  </si>
  <si>
    <t>Ekapum Lep</t>
  </si>
  <si>
    <t>VUT0105096</t>
  </si>
  <si>
    <t>Ekapum Rik</t>
  </si>
  <si>
    <t>VUT0105097</t>
  </si>
  <si>
    <t>Emal</t>
  </si>
  <si>
    <t>VUT0105098</t>
  </si>
  <si>
    <t>Eratap</t>
  </si>
  <si>
    <t>VUT0105099</t>
  </si>
  <si>
    <t>Erueti - Lep</t>
  </si>
  <si>
    <t>VUT0105100</t>
  </si>
  <si>
    <t>Erueti - Rik</t>
  </si>
  <si>
    <t>VUT0105101</t>
  </si>
  <si>
    <t>Ewose</t>
  </si>
  <si>
    <t>VUT0105102</t>
  </si>
  <si>
    <t>Falea</t>
  </si>
  <si>
    <t>VUT0105103</t>
  </si>
  <si>
    <t>Fitimasun Rock</t>
  </si>
  <si>
    <t>VUT0105104</t>
  </si>
  <si>
    <t>Naore</t>
  </si>
  <si>
    <t>VUT0105128</t>
  </si>
  <si>
    <t>Ngiolala</t>
  </si>
  <si>
    <t>VUT0105132</t>
  </si>
  <si>
    <t>Ngiotiparas</t>
  </si>
  <si>
    <t>VUT0105133</t>
  </si>
  <si>
    <t>Uremanu</t>
  </si>
  <si>
    <t>VUT0105145</t>
  </si>
  <si>
    <t>Aneityum</t>
  </si>
  <si>
    <t>VUT0106003</t>
  </si>
  <si>
    <t>Aniwa</t>
  </si>
  <si>
    <t>VUT0106004</t>
  </si>
  <si>
    <t>Erromango</t>
  </si>
  <si>
    <t>VUT0106008</t>
  </si>
  <si>
    <t>Fortuna</t>
  </si>
  <si>
    <t>VUT0106009</t>
  </si>
  <si>
    <t>Tanna</t>
  </si>
  <si>
    <t>VUT0106023</t>
  </si>
  <si>
    <t>Nokobure</t>
  </si>
  <si>
    <t>VUT0106030</t>
  </si>
  <si>
    <t>Anehetou</t>
  </si>
  <si>
    <t>VUT0106093</t>
  </si>
  <si>
    <t>Inyeuc</t>
  </si>
  <si>
    <t>VUT0106105</t>
  </si>
  <si>
    <t>Tanpondit</t>
  </si>
  <si>
    <t>VUT0106141</t>
  </si>
  <si>
    <t>Vetemanu</t>
  </si>
  <si>
    <t>VUT0106148</t>
  </si>
  <si>
    <t>adm3label</t>
  </si>
  <si>
    <t>adm3code</t>
  </si>
  <si>
    <t xml:space="preserve"> </t>
  </si>
  <si>
    <t>Aneityum (Aneityum)</t>
  </si>
  <si>
    <t>VUT0106003000</t>
  </si>
  <si>
    <t>Aniwa (Aniwa)</t>
  </si>
  <si>
    <t>VUT0106004008</t>
  </si>
  <si>
    <t>Canal - Fanafo (Santo)</t>
  </si>
  <si>
    <t>VUT0102029100</t>
  </si>
  <si>
    <t>Canal - Fanafo (Aore)</t>
  </si>
  <si>
    <t>VUT0102031093</t>
  </si>
  <si>
    <t>Canal - Fanafo (Tutuba)</t>
  </si>
  <si>
    <t>VUT0102084094</t>
  </si>
  <si>
    <t>Canal - Fanafo (Bokissa)</t>
  </si>
  <si>
    <t>VUT0102036090</t>
  </si>
  <si>
    <t>VUT0102029099</t>
  </si>
  <si>
    <t>Canal - Fanafo (Venue)</t>
  </si>
  <si>
    <t>VUT0102090091</t>
  </si>
  <si>
    <t>Central Area Council (Vanua Lava)</t>
  </si>
  <si>
    <t>VUT0101028126</t>
  </si>
  <si>
    <t>Central Area Council (Ureparapara)</t>
  </si>
  <si>
    <t>VUT0101027130</t>
  </si>
  <si>
    <t>Central Area Council (Mota Lava)</t>
  </si>
  <si>
    <t>VUT0101020128</t>
  </si>
  <si>
    <t>Central Area Council (Mota)</t>
  </si>
  <si>
    <t>VUT0101066125</t>
  </si>
  <si>
    <t>Central Area Council (Kwakea)</t>
  </si>
  <si>
    <t>VUT0101045124</t>
  </si>
  <si>
    <t>Central Area Council (Reef)</t>
  </si>
  <si>
    <t>VUT0101074129</t>
  </si>
  <si>
    <t>Central Area Council (Rah)</t>
  </si>
  <si>
    <t>VUT0101072127</t>
  </si>
  <si>
    <t>VUT0101074133</t>
  </si>
  <si>
    <t>Central Malekula (Malekula)</t>
  </si>
  <si>
    <t>VUT0104016065</t>
  </si>
  <si>
    <t>Central Malekula (Uri)</t>
  </si>
  <si>
    <t>VUT0104087068</t>
  </si>
  <si>
    <t>Central Malekula (Uripiv)</t>
  </si>
  <si>
    <t>VUT0104088069</t>
  </si>
  <si>
    <t>Central Malekula (Staro)</t>
  </si>
  <si>
    <t>VUT0104076067</t>
  </si>
  <si>
    <t>Central Malekula (Sowan)</t>
  </si>
  <si>
    <t>VUT0104075066</t>
  </si>
  <si>
    <t>Central Pentecost 1 (Pentecost)</t>
  </si>
  <si>
    <t>VUT0103022084</t>
  </si>
  <si>
    <t>Central Pentecost 2 (Pentecost)</t>
  </si>
  <si>
    <t>VUT0103022078</t>
  </si>
  <si>
    <t>VUT0103022077</t>
  </si>
  <si>
    <t>East Ambae (Ambae)</t>
  </si>
  <si>
    <t>VUT0103001106</t>
  </si>
  <si>
    <t>East Malo (Malo)</t>
  </si>
  <si>
    <t>VUT0102017082</t>
  </si>
  <si>
    <t>East Malo (Malokilikiki)</t>
  </si>
  <si>
    <t>VUT0102056079</t>
  </si>
  <si>
    <t>East Malo (Malotina)</t>
  </si>
  <si>
    <t>VUT0102057081</t>
  </si>
  <si>
    <t>East Malo (Onevutu)</t>
  </si>
  <si>
    <t>VUT0102069080</t>
  </si>
  <si>
    <t>East Santo (Santo)</t>
  </si>
  <si>
    <t>VUT0102029112</t>
  </si>
  <si>
    <t>East Santo (Lataro)</t>
  </si>
  <si>
    <t>VUT0102048109</t>
  </si>
  <si>
    <t>East Santo (Thion)</t>
  </si>
  <si>
    <t>VUT0102081118</t>
  </si>
  <si>
    <t>East Santo (Lathu)</t>
  </si>
  <si>
    <t>VUT0102050114</t>
  </si>
  <si>
    <t>East Santo (Malheunvol)</t>
  </si>
  <si>
    <t>VUT0102053115</t>
  </si>
  <si>
    <t>East Santo (Malmas)</t>
  </si>
  <si>
    <t>VUT0102055116</t>
  </si>
  <si>
    <t>East Santo (Malleuth)</t>
  </si>
  <si>
    <t>VUT0102054117</t>
  </si>
  <si>
    <t>Emau (Emau)</t>
  </si>
  <si>
    <t>VUT0105039030</t>
  </si>
  <si>
    <t>Erakor</t>
  </si>
  <si>
    <t>Erakor (Efate)</t>
  </si>
  <si>
    <t>VUT0105005020</t>
  </si>
  <si>
    <t>VUT0105005013</t>
  </si>
  <si>
    <t>Eratap (Efate)</t>
  </si>
  <si>
    <t>VUT0105005011</t>
  </si>
  <si>
    <t>Eton (Efate)</t>
  </si>
  <si>
    <t>VUT0105005018</t>
  </si>
  <si>
    <t>Futuna</t>
  </si>
  <si>
    <t>Futuna (Fortuna)</t>
  </si>
  <si>
    <t>VUT0106009003</t>
  </si>
  <si>
    <t>Ifira (Efate)</t>
  </si>
  <si>
    <t>VUT0105005014</t>
  </si>
  <si>
    <t>Ifira (Ifira)</t>
  </si>
  <si>
    <t>VUT0105042015</t>
  </si>
  <si>
    <t>Luganville (Santo)</t>
  </si>
  <si>
    <t>VUT0102029098</t>
  </si>
  <si>
    <t>VUT0102029097</t>
  </si>
  <si>
    <t>Makimae (Emae)</t>
  </si>
  <si>
    <t>VUT0105006036</t>
  </si>
  <si>
    <t>Makimae (Makira)</t>
  </si>
  <si>
    <t>VUT0105015035</t>
  </si>
  <si>
    <t>Makimae (Mataso - Matah Alam)</t>
  </si>
  <si>
    <t>VUT0105018034</t>
  </si>
  <si>
    <t>Makimae (Mataso - Matah Susum)</t>
  </si>
  <si>
    <t>VUT0105061033</t>
  </si>
  <si>
    <t>Makimae (Etarik)</t>
  </si>
  <si>
    <t>VUT0105040032</t>
  </si>
  <si>
    <t>Malorua (Efate)</t>
  </si>
  <si>
    <t>VUT0105005022</t>
  </si>
  <si>
    <t>Malorua (Moso)</t>
  </si>
  <si>
    <t>VUT0105065026</t>
  </si>
  <si>
    <t>Malorua (Lelepa)</t>
  </si>
  <si>
    <t>VUT0105051023</t>
  </si>
  <si>
    <t>VUT0105065027</t>
  </si>
  <si>
    <t>VUT0105065025</t>
  </si>
  <si>
    <t>Mele</t>
  </si>
  <si>
    <t>Mele (Efate)</t>
  </si>
  <si>
    <t>VUT0105005021</t>
  </si>
  <si>
    <t>Mele (Hideaway)</t>
  </si>
  <si>
    <t>VUT0105041019</t>
  </si>
  <si>
    <t>Middle Bush Tanna (Tanna)</t>
  </si>
  <si>
    <t>VUT0106023006</t>
  </si>
  <si>
    <t>Nguna (Nguna)</t>
  </si>
  <si>
    <t>VUT0105068031</t>
  </si>
  <si>
    <t>Nguna (Pele)</t>
  </si>
  <si>
    <t>VUT0105070029</t>
  </si>
  <si>
    <t>Nguna (Kakula)</t>
  </si>
  <si>
    <t>VUT0105044028</t>
  </si>
  <si>
    <t>North Ambae (Ambae)</t>
  </si>
  <si>
    <t>VUT0103001107</t>
  </si>
  <si>
    <t>North Ambrym (Ambrym)</t>
  </si>
  <si>
    <t>VUT0104002064</t>
  </si>
  <si>
    <t>North East Malekula (Malekula)</t>
  </si>
  <si>
    <t>VUT0104016073</t>
  </si>
  <si>
    <t>North East Malekula (Rano)</t>
  </si>
  <si>
    <t>VUT0104073071</t>
  </si>
  <si>
    <t>North East Malekula (Vao)</t>
  </si>
  <si>
    <t>VUT0104089075</t>
  </si>
  <si>
    <t>North East Malekula (Wala)</t>
  </si>
  <si>
    <t>VUT0104091072</t>
  </si>
  <si>
    <t>North East Malekula (Atchin)</t>
  </si>
  <si>
    <t>VUT0104033074</t>
  </si>
  <si>
    <t>North Efate (Efate)</t>
  </si>
  <si>
    <t>VUT0105005024</t>
  </si>
  <si>
    <t>North Erromango (Erromango)</t>
  </si>
  <si>
    <t>VUT0106008010</t>
  </si>
  <si>
    <t>North Maewo (Maewo)</t>
  </si>
  <si>
    <t>VUT0103014119</t>
  </si>
  <si>
    <t>North Pentecost (Pentecost)</t>
  </si>
  <si>
    <t>VUT0103022095</t>
  </si>
  <si>
    <t>North Santo (Santo)</t>
  </si>
  <si>
    <t>VUT0102029111</t>
  </si>
  <si>
    <t>North Tanna (Tanna)</t>
  </si>
  <si>
    <t>VUT0106023007</t>
  </si>
  <si>
    <t>North Tongoa (Tongoa)</t>
  </si>
  <si>
    <t>VUT0105026040</t>
  </si>
  <si>
    <t>North Tongoa (Laika)</t>
  </si>
  <si>
    <t>VUT0105046042</t>
  </si>
  <si>
    <t>North Tongoa (Tevala)</t>
  </si>
  <si>
    <t>VUT0105079044</t>
  </si>
  <si>
    <t>North Tongoa (Tevala Kiki)</t>
  </si>
  <si>
    <t>VUT0105080043</t>
  </si>
  <si>
    <t>North West Malekula (Malekula)</t>
  </si>
  <si>
    <t>VUT0104016070</t>
  </si>
  <si>
    <t>North West Santo (Santo)</t>
  </si>
  <si>
    <t>VUT0102029120</t>
  </si>
  <si>
    <t>Northern Area Council (Hiu)</t>
  </si>
  <si>
    <t>VUT0101011136</t>
  </si>
  <si>
    <t>Northern Area Council (Tegua)</t>
  </si>
  <si>
    <t>VUT0101024134</t>
  </si>
  <si>
    <t>Northern Area Council (Toga)</t>
  </si>
  <si>
    <t>VUT0101025131</t>
  </si>
  <si>
    <t>Northern Area Council (Loh)</t>
  </si>
  <si>
    <t>VUT0101012132</t>
  </si>
  <si>
    <t>Northern Area Council (Metoma)</t>
  </si>
  <si>
    <t>VUT0101064135</t>
  </si>
  <si>
    <t>Paama (Paama)</t>
  </si>
  <si>
    <t>VUT0104021058</t>
  </si>
  <si>
    <t>Paama (Lopevi)</t>
  </si>
  <si>
    <t>VUT0104013057</t>
  </si>
  <si>
    <t>Pango</t>
  </si>
  <si>
    <t>Pango (Efate)</t>
  </si>
  <si>
    <t>VUT0105005012</t>
  </si>
  <si>
    <t>Port Vila (Port Vila)</t>
  </si>
  <si>
    <t>VUT0105071017</t>
  </si>
  <si>
    <t>Port Vila (Iririki)</t>
  </si>
  <si>
    <t>VUT0105043016</t>
  </si>
  <si>
    <t>South Ambae (Ambae)</t>
  </si>
  <si>
    <t>VUT0103001102</t>
  </si>
  <si>
    <t>South East Ambrym (Ambrym)</t>
  </si>
  <si>
    <t>VUT0104002062</t>
  </si>
  <si>
    <t>South East Malekula (Malekula)</t>
  </si>
  <si>
    <t>VUT0104016061</t>
  </si>
  <si>
    <t>South East Santo (Santo)</t>
  </si>
  <si>
    <t>VUT0102029104</t>
  </si>
  <si>
    <t>South East Santo (Aese)</t>
  </si>
  <si>
    <t>VUT0102029101</t>
  </si>
  <si>
    <t>South East Santo (Mavea)</t>
  </si>
  <si>
    <t>VUT0102062105</t>
  </si>
  <si>
    <t>South East Santo (Lataroa)</t>
  </si>
  <si>
    <t>VUT0102049108</t>
  </si>
  <si>
    <t>South Erromango (Erromango)</t>
  </si>
  <si>
    <t>VUT0106008009</t>
  </si>
  <si>
    <t>South Maewo (Maewo)</t>
  </si>
  <si>
    <t>VUT0103014110</t>
  </si>
  <si>
    <t>South Malekula (Malekula)</t>
  </si>
  <si>
    <t>VUT0104016059</t>
  </si>
  <si>
    <t>South Malekula (Lembong)</t>
  </si>
  <si>
    <t>VUT0104052054</t>
  </si>
  <si>
    <t>South Malekula (Akhamb)</t>
  </si>
  <si>
    <t>VUT0104030056</t>
  </si>
  <si>
    <t>South Malekula (Awei)</t>
  </si>
  <si>
    <t>VUT0104035051</t>
  </si>
  <si>
    <t>South Malekula (Maskeylenes - Batghu)</t>
  </si>
  <si>
    <t>VUT0104059053</t>
  </si>
  <si>
    <t>South Malekula (Maskeylenes - Khunev)</t>
  </si>
  <si>
    <t>VUT0104060052</t>
  </si>
  <si>
    <t>South Malekula (Avokh)</t>
  </si>
  <si>
    <t>VUT0104034055</t>
  </si>
  <si>
    <t>South Pentecost (Pentecost)</t>
  </si>
  <si>
    <t>VUT0103022076</t>
  </si>
  <si>
    <t>South Santo (Santo)</t>
  </si>
  <si>
    <t>VUT0102029096</t>
  </si>
  <si>
    <t>South Santo (Araki)</t>
  </si>
  <si>
    <t>VUT0102032085</t>
  </si>
  <si>
    <t>South Santo (Urelapa)</t>
  </si>
  <si>
    <t>VUT0102086086</t>
  </si>
  <si>
    <t>South Santo (Tangoa)</t>
  </si>
  <si>
    <t>VUT0102078089</t>
  </si>
  <si>
    <t>South Santo (Tangisi)</t>
  </si>
  <si>
    <t>VUT0102077092</t>
  </si>
  <si>
    <t>South Santo (Tuvana)</t>
  </si>
  <si>
    <t>VUT0102085087</t>
  </si>
  <si>
    <t>South Santo (Elia)</t>
  </si>
  <si>
    <t>VUT0102038088</t>
  </si>
  <si>
    <t>South Tanna (Tanna)</t>
  </si>
  <si>
    <t>VUT0106023001</t>
  </si>
  <si>
    <t>South TORBA (Mere Lava)</t>
  </si>
  <si>
    <t>VUT0101019121</t>
  </si>
  <si>
    <t>South TORBA (Merig)</t>
  </si>
  <si>
    <t>VUT0101063122</t>
  </si>
  <si>
    <t>South West Malekula (Malekula)</t>
  </si>
  <si>
    <t>VUT0104016060</t>
  </si>
  <si>
    <t>South West Malekula (Tomman)</t>
  </si>
  <si>
    <t>VUT0104082049</t>
  </si>
  <si>
    <t>South West Tanna (Tanna)</t>
  </si>
  <si>
    <t>VUT0106023002</t>
  </si>
  <si>
    <t>Southern Area Council (Gaua)</t>
  </si>
  <si>
    <t>VUT0101010123</t>
  </si>
  <si>
    <t>Tongariki (Tongoa)</t>
  </si>
  <si>
    <t>VUT0105026039</t>
  </si>
  <si>
    <t>Tongariki (Tongariki)</t>
  </si>
  <si>
    <t>VUT0105083038</t>
  </si>
  <si>
    <t>Tongariki (Buninga)</t>
  </si>
  <si>
    <t>VUT0105037037</t>
  </si>
  <si>
    <t>Varisu (Epi)</t>
  </si>
  <si>
    <t>VUT0105007047</t>
  </si>
  <si>
    <t>Vermali (Epi)</t>
  </si>
  <si>
    <t>VUT0105007048</t>
  </si>
  <si>
    <t>Vermali (Lamen)</t>
  </si>
  <si>
    <t>VUT0105047050</t>
  </si>
  <si>
    <t>Vermaul (Epi)</t>
  </si>
  <si>
    <t>VUT0105007046</t>
  </si>
  <si>
    <t>West Ambae (Ambae)</t>
  </si>
  <si>
    <t>VUT0103001103</t>
  </si>
  <si>
    <t>West Ambrym (Ambrym)</t>
  </si>
  <si>
    <t>VUT0104002063</t>
  </si>
  <si>
    <t>West Malo (Malo)</t>
  </si>
  <si>
    <t>VUT0102017083</t>
  </si>
  <si>
    <t>West Santo (Santo)</t>
  </si>
  <si>
    <t>VUT0102029113</t>
  </si>
  <si>
    <t>West Tanna (Tanna)</t>
  </si>
  <si>
    <t>VUT0106023005</t>
  </si>
  <si>
    <t>Whitesands (Tanna)</t>
  </si>
  <si>
    <t>VUT0106023004</t>
  </si>
  <si>
    <t>Yarsu (Epi)</t>
  </si>
  <si>
    <t>VUT0105007045</t>
  </si>
  <si>
    <t>Yarsu (Namuka)</t>
  </si>
  <si>
    <t>VUT0105067041</t>
  </si>
  <si>
    <t>FID_VUT_pp</t>
  </si>
  <si>
    <t>NAME</t>
  </si>
  <si>
    <t>TYPE</t>
  </si>
  <si>
    <t>SIZE_CODE</t>
  </si>
  <si>
    <t>ISVISIBLE</t>
  </si>
  <si>
    <t>Affected_L</t>
  </si>
  <si>
    <t>stleLabel</t>
  </si>
  <si>
    <t>stleCode</t>
  </si>
  <si>
    <t>Point</t>
  </si>
  <si>
    <t>ANEDUON INACLEN NUMU</t>
  </si>
  <si>
    <t>Area</t>
  </si>
  <si>
    <t>VUT01060030000000</t>
  </si>
  <si>
    <t>Anwanhao</t>
  </si>
  <si>
    <t>Village</t>
  </si>
  <si>
    <t>VUT01060030000001</t>
  </si>
  <si>
    <t>Umetch</t>
  </si>
  <si>
    <t>VUT01060030000002</t>
  </si>
  <si>
    <t>Ahajom</t>
  </si>
  <si>
    <t>VUT01060030000003</t>
  </si>
  <si>
    <t>Ehili</t>
  </si>
  <si>
    <t>VUT01060030000004</t>
  </si>
  <si>
    <t>Anisinecen</t>
  </si>
  <si>
    <t>VUT01060030000005</t>
  </si>
  <si>
    <t>Anecdae</t>
  </si>
  <si>
    <t>VUT01060030000006</t>
  </si>
  <si>
    <t>Animi</t>
  </si>
  <si>
    <t>VUT01060030000007</t>
  </si>
  <si>
    <t>Aneuthan Nomo</t>
  </si>
  <si>
    <t>VUT01060030000008</t>
  </si>
  <si>
    <t>Anoyac</t>
  </si>
  <si>
    <t>VUT01060030000009</t>
  </si>
  <si>
    <t>Ithvarei</t>
  </si>
  <si>
    <t>VUT01060030000010</t>
  </si>
  <si>
    <t>Unepelitap</t>
  </si>
  <si>
    <t>VUT01060030000011</t>
  </si>
  <si>
    <t>Amplithei</t>
  </si>
  <si>
    <t>VUT01060030000012</t>
  </si>
  <si>
    <t>Anadwei</t>
  </si>
  <si>
    <t>VUT01060030000013</t>
  </si>
  <si>
    <t>Anahajeninkajae</t>
  </si>
  <si>
    <t>VUT01060030000014</t>
  </si>
  <si>
    <t>Anelghowhat</t>
  </si>
  <si>
    <t>VUT01060030000015</t>
  </si>
  <si>
    <t>Inyamet</t>
  </si>
  <si>
    <t>VUT01060030000016</t>
  </si>
  <si>
    <t>Analvingyec</t>
  </si>
  <si>
    <t>VUT01060030000017</t>
  </si>
  <si>
    <t>Anirinbakel</t>
  </si>
  <si>
    <t>VUT01060030000018</t>
  </si>
  <si>
    <t>Uwonmohoc</t>
  </si>
  <si>
    <t>VUT01060030000019</t>
  </si>
  <si>
    <t>Ivanelhat</t>
  </si>
  <si>
    <t>VUT01060030000020</t>
  </si>
  <si>
    <t>Anelluhu</t>
  </si>
  <si>
    <t>VUT01060030000021</t>
  </si>
  <si>
    <t>Antap</t>
  </si>
  <si>
    <t>VUT01060030000022</t>
  </si>
  <si>
    <t>Anowunamlao</t>
  </si>
  <si>
    <t>VUT01060030000023</t>
  </si>
  <si>
    <t>Yatalotu</t>
  </si>
  <si>
    <t>VUT01060030000024</t>
  </si>
  <si>
    <t>Yatalao</t>
  </si>
  <si>
    <t>VUT01060030000025</t>
  </si>
  <si>
    <t>Utche</t>
  </si>
  <si>
    <t>VUT01060030000026</t>
  </si>
  <si>
    <t>Idec</t>
  </si>
  <si>
    <t>VUT01060030000027</t>
  </si>
  <si>
    <t>ANEKRO</t>
  </si>
  <si>
    <t>VUT01060030000028</t>
  </si>
  <si>
    <t>Ingowei</t>
  </si>
  <si>
    <t>VUT01060030000029</t>
  </si>
  <si>
    <t>Anwaitch</t>
  </si>
  <si>
    <t>VUT01060030000030</t>
  </si>
  <si>
    <t>ANUMETCH</t>
  </si>
  <si>
    <t>VUT01060030000031</t>
  </si>
  <si>
    <t>Yalela</t>
  </si>
  <si>
    <t>VUT01060030000032</t>
  </si>
  <si>
    <t>Imttania</t>
  </si>
  <si>
    <t>VUT01060030000033</t>
  </si>
  <si>
    <t>Island</t>
  </si>
  <si>
    <t>VUT01060030000034</t>
  </si>
  <si>
    <t>EJASES</t>
  </si>
  <si>
    <t>VUT01060030000035</t>
  </si>
  <si>
    <t>ANELBUNBEKO</t>
  </si>
  <si>
    <t>VUT01060030000036</t>
  </si>
  <si>
    <t>Ejases</t>
  </si>
  <si>
    <t>VUT01060030000037</t>
  </si>
  <si>
    <t>ANAWANJEI</t>
  </si>
  <si>
    <t>VUT01060030000038</t>
  </si>
  <si>
    <t>Esino</t>
  </si>
  <si>
    <t>VUT01060030000039</t>
  </si>
  <si>
    <t>AHATCH</t>
  </si>
  <si>
    <t>VUT01060030000040</t>
  </si>
  <si>
    <t>Ehilghao</t>
  </si>
  <si>
    <t>VUT01060030000041</t>
  </si>
  <si>
    <t>VUT01060030000042</t>
  </si>
  <si>
    <t>Anemtanhi</t>
  </si>
  <si>
    <t>VUT01060030000043</t>
  </si>
  <si>
    <t>Itchepthav</t>
  </si>
  <si>
    <t>VUT01060030000044</t>
  </si>
  <si>
    <t>Anpekeh</t>
  </si>
  <si>
    <t>VUT01060030000045</t>
  </si>
  <si>
    <t>Anawamet</t>
  </si>
  <si>
    <t>VUT01060030000046</t>
  </si>
  <si>
    <t>Anwucei</t>
  </si>
  <si>
    <t>VUT01060030000047</t>
  </si>
  <si>
    <t>Inap</t>
  </si>
  <si>
    <t>VUT01060030000048</t>
  </si>
  <si>
    <t>Enirui</t>
  </si>
  <si>
    <t>Nakamal</t>
  </si>
  <si>
    <t>VUT01060230020049</t>
  </si>
  <si>
    <t>Eprimai</t>
  </si>
  <si>
    <t>VUT01060230020050</t>
  </si>
  <si>
    <t>Yankuanapkapa</t>
  </si>
  <si>
    <t>VUT01060230020051</t>
  </si>
  <si>
    <t>Ianatom</t>
  </si>
  <si>
    <t>VUT01060230020052</t>
  </si>
  <si>
    <t>Iakuankuma</t>
  </si>
  <si>
    <t>VUT01060230020053</t>
  </si>
  <si>
    <t>Iravaru</t>
  </si>
  <si>
    <t>VUT01060230010054</t>
  </si>
  <si>
    <t>Yeruareng</t>
  </si>
  <si>
    <t>VUT01060230020055</t>
  </si>
  <si>
    <t>Kwamera</t>
  </si>
  <si>
    <t>VUT01060230010056</t>
  </si>
  <si>
    <t>Yakmanuia</t>
  </si>
  <si>
    <t>VUT01060230020057</t>
  </si>
  <si>
    <t>Kavinei</t>
  </si>
  <si>
    <t>VUT01060230020058</t>
  </si>
  <si>
    <t>Yapkapen</t>
  </si>
  <si>
    <t>VUT01060230020059</t>
  </si>
  <si>
    <t>Yaneai</t>
  </si>
  <si>
    <t>VUT01060230020060</t>
  </si>
  <si>
    <t>VUT01060230020061</t>
  </si>
  <si>
    <t>Iakompaku</t>
  </si>
  <si>
    <t>VUT01060230020062</t>
  </si>
  <si>
    <t>TRAMSUMAS</t>
  </si>
  <si>
    <t>VUT01060230020063</t>
  </si>
  <si>
    <t>Yenuao</t>
  </si>
  <si>
    <t>Tribe</t>
  </si>
  <si>
    <t>VUT01060230020064</t>
  </si>
  <si>
    <t>Yenawan</t>
  </si>
  <si>
    <t>VUT01060230020065</t>
  </si>
  <si>
    <t>Yaka Sever</t>
  </si>
  <si>
    <t>VUT01060230020066</t>
  </si>
  <si>
    <t>Itaku</t>
  </si>
  <si>
    <t>VUT01060230020067</t>
  </si>
  <si>
    <t>Iakopau</t>
  </si>
  <si>
    <t>VUT01060230020068</t>
  </si>
  <si>
    <t>Yankwa Nenpek Sius</t>
  </si>
  <si>
    <t>VUT01060230020069</t>
  </si>
  <si>
    <t>Yakwaraka</t>
  </si>
  <si>
    <t>VUT01060230010070</t>
  </si>
  <si>
    <t>Ikunap</t>
  </si>
  <si>
    <t>VUT01060230020071</t>
  </si>
  <si>
    <t>Lapatua</t>
  </si>
  <si>
    <t>VUT01060230010072</t>
  </si>
  <si>
    <t>Elaiuk</t>
  </si>
  <si>
    <t>VUT01060230020073</t>
  </si>
  <si>
    <t>IKUNAP</t>
  </si>
  <si>
    <t>VUT01060230020074</t>
  </si>
  <si>
    <t>Yanemarei</t>
  </si>
  <si>
    <t>VUT01060230010075</t>
  </si>
  <si>
    <t>Ienmerai</t>
  </si>
  <si>
    <t>VUT01060230010076</t>
  </si>
  <si>
    <t>NAKUAINTATA</t>
  </si>
  <si>
    <t>VUT01060230020077</t>
  </si>
  <si>
    <t>Green Point</t>
  </si>
  <si>
    <t>VUT01060230020078</t>
  </si>
  <si>
    <t>Ikakahak</t>
  </si>
  <si>
    <t>VUT01060230020079</t>
  </si>
  <si>
    <t>Yahpema</t>
  </si>
  <si>
    <t>VUT01060230010080</t>
  </si>
  <si>
    <t>Ivere</t>
  </si>
  <si>
    <t>VUT01060230010081</t>
  </si>
  <si>
    <t>Ipakas</t>
  </si>
  <si>
    <t>VUT01060230010082</t>
  </si>
  <si>
    <t>Yankuanenetata</t>
  </si>
  <si>
    <t>VUT01060230020083</t>
  </si>
  <si>
    <t>Isiai</t>
  </si>
  <si>
    <t>VUT01060230010084</t>
  </si>
  <si>
    <t>Iratumo</t>
  </si>
  <si>
    <t>VUT01060230010085</t>
  </si>
  <si>
    <t>Yenarpon</t>
  </si>
  <si>
    <t>VUT01060230010086</t>
  </si>
  <si>
    <t>Itapua</t>
  </si>
  <si>
    <t>VUT01060230010087</t>
  </si>
  <si>
    <t>Ianamu</t>
  </si>
  <si>
    <t>VUT01060230010088</t>
  </si>
  <si>
    <t>Isiwan</t>
  </si>
  <si>
    <t>VUT01060230020089</t>
  </si>
  <si>
    <t>Yakamnene</t>
  </si>
  <si>
    <t>VUT01060230020090</t>
  </si>
  <si>
    <t>Imarekak</t>
  </si>
  <si>
    <t>VUT01060230010091</t>
  </si>
  <si>
    <t>Ianarou</t>
  </si>
  <si>
    <t>VUT01060230010092</t>
  </si>
  <si>
    <t>Yankwa Neneai</t>
  </si>
  <si>
    <t>VUT01060230020093</t>
  </si>
  <si>
    <t>Yankwa Nenepum</t>
  </si>
  <si>
    <t>VUT01060230020094</t>
  </si>
  <si>
    <t>Yanahupareu</t>
  </si>
  <si>
    <t>VUT01060230010095</t>
  </si>
  <si>
    <t>Imaki</t>
  </si>
  <si>
    <t>VUT01060230010096</t>
  </si>
  <si>
    <t>Iapangnava</t>
  </si>
  <si>
    <t>VUT01060230020097</t>
  </si>
  <si>
    <t>Yakwa Tumien</t>
  </si>
  <si>
    <t>VUT01060230010098</t>
  </si>
  <si>
    <t>Iakeaptiu</t>
  </si>
  <si>
    <t>VUT01060230020099</t>
  </si>
  <si>
    <t>Yakunawis</t>
  </si>
  <si>
    <t>VUT01060230010100</t>
  </si>
  <si>
    <t>Yahkarakara</t>
  </si>
  <si>
    <t>VUT01060230010101</t>
  </si>
  <si>
    <t>Imovaru</t>
  </si>
  <si>
    <t>VUT01060230020102</t>
  </si>
  <si>
    <t>Iakuaur</t>
  </si>
  <si>
    <t>VUT01060230020103</t>
  </si>
  <si>
    <t>Nakaka</t>
  </si>
  <si>
    <t>VUT01060230020104</t>
  </si>
  <si>
    <t>Yamatukwa</t>
  </si>
  <si>
    <t>VUT01060230020105</t>
  </si>
  <si>
    <t>Ienmainares</t>
  </si>
  <si>
    <t>VUT01060230010106</t>
  </si>
  <si>
    <t>Yarofi</t>
  </si>
  <si>
    <t>VUT01060230010107</t>
  </si>
  <si>
    <t>Yenpinan</t>
  </si>
  <si>
    <t>VUT01060230020108</t>
  </si>
  <si>
    <t>Kwataparen</t>
  </si>
  <si>
    <t>VUT01060230020109</t>
  </si>
  <si>
    <t>Isasia</t>
  </si>
  <si>
    <t>VUT01060230020110</t>
  </si>
  <si>
    <t>Yakunevarvar</t>
  </si>
  <si>
    <t>VUT01060230010111</t>
  </si>
  <si>
    <t>High Hill</t>
  </si>
  <si>
    <t>VUT01060230010112</t>
  </si>
  <si>
    <t>Iabkil</t>
  </si>
  <si>
    <t>VUT01060230020113</t>
  </si>
  <si>
    <t>Ikurapow</t>
  </si>
  <si>
    <t>VUT01060230020114</t>
  </si>
  <si>
    <t>Naiguane</t>
  </si>
  <si>
    <t>VUT01060230020115</t>
  </si>
  <si>
    <t>Yaneumra</t>
  </si>
  <si>
    <t>VUT01060230020116</t>
  </si>
  <si>
    <t>Ianarawia</t>
  </si>
  <si>
    <t>VUT01060230010117</t>
  </si>
  <si>
    <t>Ikiti</t>
  </si>
  <si>
    <t>VUT01060230020118</t>
  </si>
  <si>
    <t>Ianamirou</t>
  </si>
  <si>
    <t>VUT01060230020119</t>
  </si>
  <si>
    <t>Iakuma Nerei</t>
  </si>
  <si>
    <t>VUT01060230010120</t>
  </si>
  <si>
    <t>Yenhup</t>
  </si>
  <si>
    <t>VUT01060230020121</t>
  </si>
  <si>
    <t>Iapkapen</t>
  </si>
  <si>
    <t>VUT01060230010122</t>
  </si>
  <si>
    <t>Yankonau</t>
  </si>
  <si>
    <t>VUT01060230020123</t>
  </si>
  <si>
    <t>Iesmatanes</t>
  </si>
  <si>
    <t>VUT01060230010124</t>
  </si>
  <si>
    <t>Koraioken</t>
  </si>
  <si>
    <t>VUT01060230020125</t>
  </si>
  <si>
    <t>Yakuanaviaka</t>
  </si>
  <si>
    <t>VUT01060230010126</t>
  </si>
  <si>
    <t>Yakunaviaka</t>
  </si>
  <si>
    <t>VUT01060230010127</t>
  </si>
  <si>
    <t>VUT01060230020128</t>
  </si>
  <si>
    <t>Etap</t>
  </si>
  <si>
    <t>VUT01060230020129</t>
  </si>
  <si>
    <t>Yakwariteng</t>
  </si>
  <si>
    <t>VUT01060230010130</t>
  </si>
  <si>
    <t>Yerutana</t>
  </si>
  <si>
    <t>VUT01060230020131</t>
  </si>
  <si>
    <t>Imana</t>
  </si>
  <si>
    <t>VUT01060230020132</t>
  </si>
  <si>
    <t>Entankwanap</t>
  </si>
  <si>
    <t>VUT01060230020133</t>
  </si>
  <si>
    <t>Yanweker</t>
  </si>
  <si>
    <t>VUT01060230010134</t>
  </si>
  <si>
    <t>Yamanuwou</t>
  </si>
  <si>
    <t>VUT01060230020135</t>
  </si>
  <si>
    <t>Irukuan</t>
  </si>
  <si>
    <t>VUT01060230020136</t>
  </si>
  <si>
    <t>Imata</t>
  </si>
  <si>
    <t>VUT01060230040137</t>
  </si>
  <si>
    <t>Yanareu</t>
  </si>
  <si>
    <t>VUT01060230020138</t>
  </si>
  <si>
    <t>Yetahuk</t>
  </si>
  <si>
    <t>VUT01060230020139</t>
  </si>
  <si>
    <t>Imlau</t>
  </si>
  <si>
    <t>Resort</t>
  </si>
  <si>
    <t>VUT01060230020140</t>
  </si>
  <si>
    <t>Yatukwei</t>
  </si>
  <si>
    <t>VUT01060230040141</t>
  </si>
  <si>
    <t>NAKEPAU</t>
  </si>
  <si>
    <t>VUT01060230020142</t>
  </si>
  <si>
    <t>Yakasap</t>
  </si>
  <si>
    <t>VUT01060230020143</t>
  </si>
  <si>
    <t>Enfitana</t>
  </si>
  <si>
    <t>VUT01060230020144</t>
  </si>
  <si>
    <t>Iakuel</t>
  </si>
  <si>
    <t>VUT01060230020145</t>
  </si>
  <si>
    <t>Yatakapau</t>
  </si>
  <si>
    <t>VUT01060230020146</t>
  </si>
  <si>
    <t>Ikwipir</t>
  </si>
  <si>
    <t>VUT01060230020147</t>
  </si>
  <si>
    <t>Matana Waili</t>
  </si>
  <si>
    <t>VUT01060230040148</t>
  </si>
  <si>
    <t>Yenkwipir</t>
  </si>
  <si>
    <t>VUT01060230020149</t>
  </si>
  <si>
    <t>Yeneai</t>
  </si>
  <si>
    <t>VUT01060230040150</t>
  </si>
  <si>
    <t>Ilapla</t>
  </si>
  <si>
    <t>VUT01060230020151</t>
  </si>
  <si>
    <t>Imaraka</t>
  </si>
  <si>
    <t>VUT01060230020152</t>
  </si>
  <si>
    <t>Yetan Meren</t>
  </si>
  <si>
    <t>VUT01060230020153</t>
  </si>
  <si>
    <t>Ikiyo</t>
  </si>
  <si>
    <t>VUT01060230020154</t>
  </si>
  <si>
    <t>Imalayumwene</t>
  </si>
  <si>
    <t>VUT01060230040155</t>
  </si>
  <si>
    <t>Yapiro</t>
  </si>
  <si>
    <t>VUT01060230040156</t>
  </si>
  <si>
    <t>Neheurana</t>
  </si>
  <si>
    <t>VUT01060230040157</t>
  </si>
  <si>
    <t>Ikunpen</t>
  </si>
  <si>
    <t>VUT01060230020158</t>
  </si>
  <si>
    <t>Yenemava</t>
  </si>
  <si>
    <t>VUT01060230020159</t>
  </si>
  <si>
    <t>Yakutera</t>
  </si>
  <si>
    <t>VUT01060230040160</t>
  </si>
  <si>
    <t>Yankwa Nerni</t>
  </si>
  <si>
    <t>VUT01060230040161</t>
  </si>
  <si>
    <t>Yatukwas</t>
  </si>
  <si>
    <t>VUT01060230020162</t>
  </si>
  <si>
    <t>Ienpenhawen</t>
  </si>
  <si>
    <t>VUT01060230020163</t>
  </si>
  <si>
    <t>Ikurup</t>
  </si>
  <si>
    <t>VUT01060230040164</t>
  </si>
  <si>
    <t>Isakei</t>
  </si>
  <si>
    <t>VUT01060230040165</t>
  </si>
  <si>
    <t>Yakuriruang</t>
  </si>
  <si>
    <t>VUT01060230020166</t>
  </si>
  <si>
    <t>Yakwan Npaker</t>
  </si>
  <si>
    <t>VUT01060230040167</t>
  </si>
  <si>
    <t>Iatarip</t>
  </si>
  <si>
    <t>VUT01060230040168</t>
  </si>
  <si>
    <t>Yenaes</t>
  </si>
  <si>
    <t>VUT01060230040169</t>
  </si>
  <si>
    <t>Yanapkasu</t>
  </si>
  <si>
    <t>VUT01060230020170</t>
  </si>
  <si>
    <t>Ianasure</t>
  </si>
  <si>
    <t>VUT01060230040171</t>
  </si>
  <si>
    <t>Nauklamine</t>
  </si>
  <si>
    <t>VUT01060230020172</t>
  </si>
  <si>
    <t>Sameria</t>
  </si>
  <si>
    <t>VUT01060230040173</t>
  </si>
  <si>
    <t>Imapel</t>
  </si>
  <si>
    <t>VUT01060230020174</t>
  </si>
  <si>
    <t>Imapouliaul</t>
  </si>
  <si>
    <t>VUT01060230020175</t>
  </si>
  <si>
    <t>Yenatoka</t>
  </si>
  <si>
    <t>VUT01060230040176</t>
  </si>
  <si>
    <t>Yeroan</t>
  </si>
  <si>
    <t>VUT01060230020177</t>
  </si>
  <si>
    <t>Ikunara</t>
  </si>
  <si>
    <t>VUT01060230020178</t>
  </si>
  <si>
    <t>Iansup</t>
  </si>
  <si>
    <t>VUT01060230020179</t>
  </si>
  <si>
    <t>Isangel</t>
  </si>
  <si>
    <t>VUT01060230020180</t>
  </si>
  <si>
    <t>Iakuanapirawa</t>
  </si>
  <si>
    <t>VUT01060230040181</t>
  </si>
  <si>
    <t>Yalkis</t>
  </si>
  <si>
    <t>VUT01060230020182</t>
  </si>
  <si>
    <t>Yakunava</t>
  </si>
  <si>
    <t>VUT01060230040183</t>
  </si>
  <si>
    <t>Yenakul</t>
  </si>
  <si>
    <t>VUT01060230020184</t>
  </si>
  <si>
    <t>Imayo</t>
  </si>
  <si>
    <t>VUT01060230040185</t>
  </si>
  <si>
    <t>Iepilmai</t>
  </si>
  <si>
    <t>VUT01060230020186</t>
  </si>
  <si>
    <t>Imekal</t>
  </si>
  <si>
    <t>VUT01060230020187</t>
  </si>
  <si>
    <t>Iatapu</t>
  </si>
  <si>
    <t>VUT01060230040188</t>
  </si>
  <si>
    <t>Laukau</t>
  </si>
  <si>
    <t>VUT01060230020189</t>
  </si>
  <si>
    <t>Iamanse</t>
  </si>
  <si>
    <t>VUT01060230040190</t>
  </si>
  <si>
    <t>Nefe</t>
  </si>
  <si>
    <t>VUT01060230040191</t>
  </si>
  <si>
    <t>Yatanas</t>
  </si>
  <si>
    <t>VUT01060230020192</t>
  </si>
  <si>
    <t>Tanna Beach</t>
  </si>
  <si>
    <t>VUT01060230050193</t>
  </si>
  <si>
    <t>Yenata</t>
  </si>
  <si>
    <t>VUT01060230020194</t>
  </si>
  <si>
    <t>Tapum</t>
  </si>
  <si>
    <t>VUT01060230020195</t>
  </si>
  <si>
    <t>Irimwene</t>
  </si>
  <si>
    <t>VUT01060230040196</t>
  </si>
  <si>
    <t>Yakutapunga</t>
  </si>
  <si>
    <t>VUT01060230040197</t>
  </si>
  <si>
    <t>Ianalual</t>
  </si>
  <si>
    <t>VUT01060230020198</t>
  </si>
  <si>
    <t>Lowkamas</t>
  </si>
  <si>
    <t>VUT01060230020199</t>
  </si>
  <si>
    <t>Kraitanaigen</t>
  </si>
  <si>
    <t>VUT01060230020200</t>
  </si>
  <si>
    <t>Lenkuru</t>
  </si>
  <si>
    <t>VUT01060230040201</t>
  </si>
  <si>
    <t>Iapnoutaling</t>
  </si>
  <si>
    <t>VUT01060230020202</t>
  </si>
  <si>
    <t>Yanuak</t>
  </si>
  <si>
    <t>VUT01060230040203</t>
  </si>
  <si>
    <t>Bethel</t>
  </si>
  <si>
    <t>VUT01060230050204</t>
  </si>
  <si>
    <t>Ietelket</t>
  </si>
  <si>
    <t>VUT01060230020205</t>
  </si>
  <si>
    <t>Iakunares</t>
  </si>
  <si>
    <t>VUT01060230040206</t>
  </si>
  <si>
    <t>Manuapen</t>
  </si>
  <si>
    <t>VUT01060230040207</t>
  </si>
  <si>
    <t>Yenpenarap</t>
  </si>
  <si>
    <t>VUT01060230020208</t>
  </si>
  <si>
    <t>Loanengou</t>
  </si>
  <si>
    <t>Bangalow</t>
  </si>
  <si>
    <t>VUT01060230040209</t>
  </si>
  <si>
    <t>Imal</t>
  </si>
  <si>
    <t>VUT01060230050210</t>
  </si>
  <si>
    <t>VUT01060230040211</t>
  </si>
  <si>
    <t>Lounuwua</t>
  </si>
  <si>
    <t>VUT01060230020212</t>
  </si>
  <si>
    <t>Iakuanving</t>
  </si>
  <si>
    <t>VUT01060230020213</t>
  </si>
  <si>
    <t>Loaneng</t>
  </si>
  <si>
    <t>VUT01060230040214</t>
  </si>
  <si>
    <t>Yavenkula</t>
  </si>
  <si>
    <t>VUT01060230020215</t>
  </si>
  <si>
    <t>IAKUS</t>
  </si>
  <si>
    <t>VUT01060230020216</t>
  </si>
  <si>
    <t>Yurnaip</t>
  </si>
  <si>
    <t>VUT01060230050217</t>
  </si>
  <si>
    <t>Yapowul</t>
  </si>
  <si>
    <t>VUT01060230040218</t>
  </si>
  <si>
    <t>Iounambas</t>
  </si>
  <si>
    <t>VUT01060230020219</t>
  </si>
  <si>
    <t>Yanfulia</t>
  </si>
  <si>
    <t>VUT01060230020220</t>
  </si>
  <si>
    <t>Napua</t>
  </si>
  <si>
    <t>VUT01060090030221</t>
  </si>
  <si>
    <t>Iakel</t>
  </si>
  <si>
    <t>VUT01060230020222</t>
  </si>
  <si>
    <t>Yatakwaskamil</t>
  </si>
  <si>
    <t>VUT01060230020223</t>
  </si>
  <si>
    <t>Yanapek</t>
  </si>
  <si>
    <t>VUT01060230020224</t>
  </si>
  <si>
    <t>Yahlia</t>
  </si>
  <si>
    <t>VUT01060230020225</t>
  </si>
  <si>
    <t>Yakukak</t>
  </si>
  <si>
    <t>VUT01060230020226</t>
  </si>
  <si>
    <t>Ilepau</t>
  </si>
  <si>
    <t>VUT01060230020227</t>
  </si>
  <si>
    <t>Iakana</t>
  </si>
  <si>
    <t>VUT01060090030228</t>
  </si>
  <si>
    <t>VUT01060230050229</t>
  </si>
  <si>
    <t>Yakulpow</t>
  </si>
  <si>
    <t>VUT01060230050230</t>
  </si>
  <si>
    <t>Imapia</t>
  </si>
  <si>
    <t>VUT01060230020231</t>
  </si>
  <si>
    <t>Loaneai</t>
  </si>
  <si>
    <t>VUT01060230050232</t>
  </si>
  <si>
    <t>Yanemilen</t>
  </si>
  <si>
    <t>VUT01060230040233</t>
  </si>
  <si>
    <t>Yapkeusep</t>
  </si>
  <si>
    <t>VUT01060230020234</t>
  </si>
  <si>
    <t>Lenipirpir</t>
  </si>
  <si>
    <t>VUT01060230050235</t>
  </si>
  <si>
    <t>Ikunakut</t>
  </si>
  <si>
    <t>VUT01060230020236</t>
  </si>
  <si>
    <t>Tennis</t>
  </si>
  <si>
    <t>VUT01060230050237</t>
  </si>
  <si>
    <t>Matangi</t>
  </si>
  <si>
    <t>VUT01060090030238</t>
  </si>
  <si>
    <t>Iapkaveja</t>
  </si>
  <si>
    <t>VUT01060230020239</t>
  </si>
  <si>
    <t>IANKUENEKAP</t>
  </si>
  <si>
    <t>VUT01060230020240</t>
  </si>
  <si>
    <t>Ienepir</t>
  </si>
  <si>
    <t>VUT01060230050241</t>
  </si>
  <si>
    <t>Yakel</t>
  </si>
  <si>
    <t>VUT01060230020242</t>
  </si>
  <si>
    <t>Tchinaroa</t>
  </si>
  <si>
    <t>VUT01060090030243</t>
  </si>
  <si>
    <t>Yapkwelin</t>
  </si>
  <si>
    <t>VUT01060230020244</t>
  </si>
  <si>
    <t>Yaohnamen</t>
  </si>
  <si>
    <t>VUT01060230020245</t>
  </si>
  <si>
    <t>Nasup</t>
  </si>
  <si>
    <t>VUT01060230040246</t>
  </si>
  <si>
    <t>Ivei</t>
  </si>
  <si>
    <t>VUT01060230020247</t>
  </si>
  <si>
    <t>Imarae</t>
  </si>
  <si>
    <t>VUT01060090030248</t>
  </si>
  <si>
    <t>Iapangtuai</t>
  </si>
  <si>
    <t>VUT01060230050249</t>
  </si>
  <si>
    <t>Iankuanekap</t>
  </si>
  <si>
    <t>VUT01060230020250</t>
  </si>
  <si>
    <t>Yaleuku Nuwi</t>
  </si>
  <si>
    <t>VUT01060230040251</t>
  </si>
  <si>
    <t>Iamalmalba</t>
  </si>
  <si>
    <t>VUT01060230020252</t>
  </si>
  <si>
    <t>Ikutengteng</t>
  </si>
  <si>
    <t>VUT01060230050253</t>
  </si>
  <si>
    <t>Itapapa</t>
  </si>
  <si>
    <t>VUT01060090030254</t>
  </si>
  <si>
    <t>Itapasesi</t>
  </si>
  <si>
    <t>VUT01060090030255</t>
  </si>
  <si>
    <t>Ikiakis</t>
  </si>
  <si>
    <t>VUT01060230050256</t>
  </si>
  <si>
    <t>Imanam</t>
  </si>
  <si>
    <t>VUT01060230050257</t>
  </si>
  <si>
    <t>Yakapuang</t>
  </si>
  <si>
    <t>VUT01060230020258</t>
  </si>
  <si>
    <t>Saikariaeken</t>
  </si>
  <si>
    <t>VUT01060230050259</t>
  </si>
  <si>
    <t>Leneai</t>
  </si>
  <si>
    <t>VUT01060230050260</t>
  </si>
  <si>
    <t>Ikurakus</t>
  </si>
  <si>
    <t>VUT01060230050261</t>
  </si>
  <si>
    <t>Kalili</t>
  </si>
  <si>
    <t>VUT01060230040262</t>
  </si>
  <si>
    <t>Laukanuk</t>
  </si>
  <si>
    <t>VUT01060230050263</t>
  </si>
  <si>
    <t>Yakunaveuka</t>
  </si>
  <si>
    <t>VUT01060230050264</t>
  </si>
  <si>
    <t>Louanatuan</t>
  </si>
  <si>
    <t>VUT01060230050265</t>
  </si>
  <si>
    <t>Agriculture station</t>
  </si>
  <si>
    <t>VUT01060230050266</t>
  </si>
  <si>
    <t>Isini</t>
  </si>
  <si>
    <t>VUT01060230050267</t>
  </si>
  <si>
    <t>Launakuka</t>
  </si>
  <si>
    <t>VUT01060230050268</t>
  </si>
  <si>
    <t>Yankua Natatna</t>
  </si>
  <si>
    <t>VUT01060230050269</t>
  </si>
  <si>
    <t>Latukletuk</t>
  </si>
  <si>
    <t>VUT01060230050270</t>
  </si>
  <si>
    <t>Ilpanak</t>
  </si>
  <si>
    <t>VUT01060230050271</t>
  </si>
  <si>
    <t>Ikuningen</t>
  </si>
  <si>
    <t>VUT01060230050272</t>
  </si>
  <si>
    <t>Isaka</t>
  </si>
  <si>
    <t>VUT01060230040273</t>
  </si>
  <si>
    <t>Yanekahi</t>
  </si>
  <si>
    <t>VUT01060230040274</t>
  </si>
  <si>
    <t>Lenakel</t>
  </si>
  <si>
    <t>VUT01060230050275</t>
  </si>
  <si>
    <t>Yenaohia</t>
  </si>
  <si>
    <t>VUT01060230050276</t>
  </si>
  <si>
    <t>Lapangmeta</t>
  </si>
  <si>
    <t>VUT01060230050277</t>
  </si>
  <si>
    <t>Imai</t>
  </si>
  <si>
    <t>VUT01060230050278</t>
  </si>
  <si>
    <t>Tapa</t>
  </si>
  <si>
    <t>VUT01060230050279</t>
  </si>
  <si>
    <t>Fetarapa</t>
  </si>
  <si>
    <t>VUT01060230040280</t>
  </si>
  <si>
    <t>Yetpaleniel</t>
  </si>
  <si>
    <t>VUT01060230020281</t>
  </si>
  <si>
    <t>Labangtuai</t>
  </si>
  <si>
    <t>VUT01060230050282</t>
  </si>
  <si>
    <t>VUT01060090030283</t>
  </si>
  <si>
    <t>VUT01060230050284</t>
  </si>
  <si>
    <t>Mathovai</t>
  </si>
  <si>
    <t>VUT01060090030285</t>
  </si>
  <si>
    <t>Iasoa</t>
  </si>
  <si>
    <t>VUT01060090030286</t>
  </si>
  <si>
    <t>Yankula</t>
  </si>
  <si>
    <t>VUT01060230040287</t>
  </si>
  <si>
    <t>Lapkaioaio</t>
  </si>
  <si>
    <t>VUT01060230050288</t>
  </si>
  <si>
    <t>Lenuvalu</t>
  </si>
  <si>
    <t>VUT01060230050289</t>
  </si>
  <si>
    <t>Nakiroa</t>
  </si>
  <si>
    <t>VUT01060090030290</t>
  </si>
  <si>
    <t>Lenus</t>
  </si>
  <si>
    <t>VUT01060230050291</t>
  </si>
  <si>
    <t>Iraro</t>
  </si>
  <si>
    <t>VUT01060090030292</t>
  </si>
  <si>
    <t>Lemanien</t>
  </si>
  <si>
    <t>VUT01060230050293</t>
  </si>
  <si>
    <t>Lenagiang</t>
  </si>
  <si>
    <t>VUT01060230050294</t>
  </si>
  <si>
    <t>Lenawowo</t>
  </si>
  <si>
    <t>VUT01060230050295</t>
  </si>
  <si>
    <t>Yakuveran</t>
  </si>
  <si>
    <t>VUT01060230040296</t>
  </si>
  <si>
    <t>Sorenau</t>
  </si>
  <si>
    <t>VUT01060090030297</t>
  </si>
  <si>
    <t>Pangkales</t>
  </si>
  <si>
    <t>VUT01060230050298</t>
  </si>
  <si>
    <t>Lapurmat</t>
  </si>
  <si>
    <t>VUT01060230050299</t>
  </si>
  <si>
    <t>Lakalangia</t>
  </si>
  <si>
    <t>VUT01060230050300</t>
  </si>
  <si>
    <t>Larkam</t>
  </si>
  <si>
    <t>VUT01060230050301</t>
  </si>
  <si>
    <t>Lafna</t>
  </si>
  <si>
    <t>VUT01060230050302</t>
  </si>
  <si>
    <t>Lamaniu Tuan</t>
  </si>
  <si>
    <t>VUT01060230050303</t>
  </si>
  <si>
    <t>Loukahin</t>
  </si>
  <si>
    <t>VUT01060230050304</t>
  </si>
  <si>
    <t>Yetukuri</t>
  </si>
  <si>
    <t>VUT01060230040305</t>
  </si>
  <si>
    <t>Lauiaulien</t>
  </si>
  <si>
    <t>VUT01060230050306</t>
  </si>
  <si>
    <t>Imerang</t>
  </si>
  <si>
    <t>VUT01060230040307</t>
  </si>
  <si>
    <t>Lenmawut</t>
  </si>
  <si>
    <t>VUT01060230050308</t>
  </si>
  <si>
    <t>Imasu</t>
  </si>
  <si>
    <t>VUT01060230050309</t>
  </si>
  <si>
    <t>Rakauroa</t>
  </si>
  <si>
    <t>VUT01060090030310</t>
  </si>
  <si>
    <t>Tamaruk</t>
  </si>
  <si>
    <t>VUT01060230020311</t>
  </si>
  <si>
    <t>Imloksan</t>
  </si>
  <si>
    <t>Foot Path Area</t>
  </si>
  <si>
    <t>VUT01060230020312</t>
  </si>
  <si>
    <t>Loukearu</t>
  </si>
  <si>
    <t>VUT01060230050313</t>
  </si>
  <si>
    <t>Mounga Ilhuga</t>
  </si>
  <si>
    <t>VUT01060090030314</t>
  </si>
  <si>
    <t>Loukulua</t>
  </si>
  <si>
    <t>VUT01060230050315</t>
  </si>
  <si>
    <t>Nariari</t>
  </si>
  <si>
    <t>VUT01060090030316</t>
  </si>
  <si>
    <t>Lounapik Mita</t>
  </si>
  <si>
    <t>VUT01060230050317</t>
  </si>
  <si>
    <t>Letakran</t>
  </si>
  <si>
    <t>VUT01060230050318</t>
  </si>
  <si>
    <t>Lenaulaul</t>
  </si>
  <si>
    <t>VUT01060230050319</t>
  </si>
  <si>
    <t>Ienatam</t>
  </si>
  <si>
    <t>VUT01060230050320</t>
  </si>
  <si>
    <t>Lowliuliu</t>
  </si>
  <si>
    <t>VUT01060230050321</t>
  </si>
  <si>
    <t>Lenatam</t>
  </si>
  <si>
    <t>VUT01060230050322</t>
  </si>
  <si>
    <t>Ishia</t>
  </si>
  <si>
    <t>VUT01060090030323</t>
  </si>
  <si>
    <t>Letawus</t>
  </si>
  <si>
    <t>VUT01060230050324</t>
  </si>
  <si>
    <t>Loumukmuk</t>
  </si>
  <si>
    <t>VUT01060230050325</t>
  </si>
  <si>
    <t>Yanaolowul</t>
  </si>
  <si>
    <t>VUT01060230020326</t>
  </si>
  <si>
    <t>Tanna white beach</t>
  </si>
  <si>
    <t>VUT01060230050327</t>
  </si>
  <si>
    <t>Louun</t>
  </si>
  <si>
    <t>VUT01060230050328</t>
  </si>
  <si>
    <t>Loutaliko</t>
  </si>
  <si>
    <t>VUT01060230050329</t>
  </si>
  <si>
    <t>Elualu</t>
  </si>
  <si>
    <t>Farm</t>
  </si>
  <si>
    <t>VUT01060230050330</t>
  </si>
  <si>
    <t>Itaroumara</t>
  </si>
  <si>
    <t>VUT01060090030331</t>
  </si>
  <si>
    <t>Napau</t>
  </si>
  <si>
    <t>VUT01060090030332</t>
  </si>
  <si>
    <t>Imanariakene</t>
  </si>
  <si>
    <t>VUT01060230050333</t>
  </si>
  <si>
    <t>Ibau</t>
  </si>
  <si>
    <t>VUT01060090030334</t>
  </si>
  <si>
    <t>Isakwai</t>
  </si>
  <si>
    <t>VUT01060230050335</t>
  </si>
  <si>
    <t>Loubalanik</t>
  </si>
  <si>
    <t>VUT01060230050336</t>
  </si>
  <si>
    <t>Karangnameiken</t>
  </si>
  <si>
    <t>VUT01060230020337</t>
  </si>
  <si>
    <t>Lounekauek</t>
  </si>
  <si>
    <t>VUT01060230050338</t>
  </si>
  <si>
    <t>Tamtautu</t>
  </si>
  <si>
    <t>VUT01060090030339</t>
  </si>
  <si>
    <t>Loumanuma</t>
  </si>
  <si>
    <t>VUT01060230050340</t>
  </si>
  <si>
    <t>Imaen</t>
  </si>
  <si>
    <t>VUT01060230050341</t>
  </si>
  <si>
    <t>Yenapuas</t>
  </si>
  <si>
    <t>VUT01060230060342</t>
  </si>
  <si>
    <t>Ipikel</t>
  </si>
  <si>
    <t>VUT01060230040343</t>
  </si>
  <si>
    <t>Laruanu</t>
  </si>
  <si>
    <t>VUT01060230050344</t>
  </si>
  <si>
    <t>Lanamir</t>
  </si>
  <si>
    <t>VUT01060230050345</t>
  </si>
  <si>
    <t>Lowkatai</t>
  </si>
  <si>
    <t>VUT01060230050346</t>
  </si>
  <si>
    <t>Itunga</t>
  </si>
  <si>
    <t>VUT01060230050347</t>
  </si>
  <si>
    <t>Lamahnuat</t>
  </si>
  <si>
    <t>VUT01060230050348</t>
  </si>
  <si>
    <t>Lapkit</t>
  </si>
  <si>
    <t>VUT01060230050349</t>
  </si>
  <si>
    <t>Kuanpukaeken</t>
  </si>
  <si>
    <t>VUT01060230020350</t>
  </si>
  <si>
    <t>Leninik</t>
  </si>
  <si>
    <t>VUT01060230050351</t>
  </si>
  <si>
    <t>Lownel Apen</t>
  </si>
  <si>
    <t>VUT01060230050352</t>
  </si>
  <si>
    <t>Loutabuas</t>
  </si>
  <si>
    <t>VUT01060230040353</t>
  </si>
  <si>
    <t>Lenkougan</t>
  </si>
  <si>
    <t>VUT01060230050354</t>
  </si>
  <si>
    <t>Loulumus</t>
  </si>
  <si>
    <t>VUT01060230050355</t>
  </si>
  <si>
    <t>Louikao</t>
  </si>
  <si>
    <t>VUT01060230050356</t>
  </si>
  <si>
    <t>Imale</t>
  </si>
  <si>
    <t>VUT01060230040357</t>
  </si>
  <si>
    <t>Lounara</t>
  </si>
  <si>
    <t>VUT01060230050358</t>
  </si>
  <si>
    <t>Lowkas</t>
  </si>
  <si>
    <t>VUT01060230050359</t>
  </si>
  <si>
    <t>Leniakis</t>
  </si>
  <si>
    <t>VUT01060230050360</t>
  </si>
  <si>
    <t>Yaneumakel</t>
  </si>
  <si>
    <t>VUT01060230040361</t>
  </si>
  <si>
    <t>Konaiasiken</t>
  </si>
  <si>
    <t>VUT01060230050362</t>
  </si>
  <si>
    <t>Lenpeukel</t>
  </si>
  <si>
    <t>VUT01060230050363</t>
  </si>
  <si>
    <t>Loanatom</t>
  </si>
  <si>
    <t>VUT01060230050364</t>
  </si>
  <si>
    <t>Ikaoras</t>
  </si>
  <si>
    <t>VUT01060230050365</t>
  </si>
  <si>
    <t>Kukarua</t>
  </si>
  <si>
    <t>VUT01060230040366</t>
  </si>
  <si>
    <t>Yanapukul</t>
  </si>
  <si>
    <t>VUT01060230050367</t>
  </si>
  <si>
    <t>Lenarawia</t>
  </si>
  <si>
    <t>VUT01060230050368</t>
  </si>
  <si>
    <t>Irakik</t>
  </si>
  <si>
    <t>VUT01060230050369</t>
  </si>
  <si>
    <t>Ianakuli</t>
  </si>
  <si>
    <t>VUT01060230040370</t>
  </si>
  <si>
    <t>Yunaras</t>
  </si>
  <si>
    <t>VUT01060230050371</t>
  </si>
  <si>
    <t>Maleliu</t>
  </si>
  <si>
    <t>VUT01060230040372</t>
  </si>
  <si>
    <t>VUT01060230050373</t>
  </si>
  <si>
    <t>Ipai</t>
  </si>
  <si>
    <t>VUT01060230050374</t>
  </si>
  <si>
    <t>Louaneai</t>
  </si>
  <si>
    <t>VUT01060230050375</t>
  </si>
  <si>
    <t>Yenaol</t>
  </si>
  <si>
    <t>VUT01060230040376</t>
  </si>
  <si>
    <t>Letobom</t>
  </si>
  <si>
    <t>VUT01060230050377</t>
  </si>
  <si>
    <t>Lomteuheakal</t>
  </si>
  <si>
    <t>VUT01060230050378</t>
  </si>
  <si>
    <t>Lenasiliang</t>
  </si>
  <si>
    <t>VUT01060230050379</t>
  </si>
  <si>
    <t>Lapnuman</t>
  </si>
  <si>
    <t>VUT01060230050380</t>
  </si>
  <si>
    <t>Louteth</t>
  </si>
  <si>
    <t>VUT01060230050381</t>
  </si>
  <si>
    <t>Lounapkamei</t>
  </si>
  <si>
    <t>VUT01060230050382</t>
  </si>
  <si>
    <t>Lounapkiko</t>
  </si>
  <si>
    <t>VUT01060230050383</t>
  </si>
  <si>
    <t>VUT01060230040384</t>
  </si>
  <si>
    <t>Yenemaha</t>
  </si>
  <si>
    <t>VUT01060230040385</t>
  </si>
  <si>
    <t>Loutal</t>
  </si>
  <si>
    <t>VUT01060230050386</t>
  </si>
  <si>
    <t>LAUNUTUAN</t>
  </si>
  <si>
    <t>VUT01060230050387</t>
  </si>
  <si>
    <t>Latun</t>
  </si>
  <si>
    <t>VUT01060230050388</t>
  </si>
  <si>
    <t>Lowiepeng</t>
  </si>
  <si>
    <t>VUT01060230040389</t>
  </si>
  <si>
    <t>White Sands</t>
  </si>
  <si>
    <t>VUT01060230040390</t>
  </si>
  <si>
    <t>Louiasurirau</t>
  </si>
  <si>
    <t>VUT01060230050391</t>
  </si>
  <si>
    <t>Lounapkau Langis</t>
  </si>
  <si>
    <t>VUT01060230060392</t>
  </si>
  <si>
    <t>Yuunier</t>
  </si>
  <si>
    <t>VUT01060230050393</t>
  </si>
  <si>
    <t>Etelekei</t>
  </si>
  <si>
    <t>VUT01060230040394</t>
  </si>
  <si>
    <t>Ipkangien</t>
  </si>
  <si>
    <t>VUT01060230040395</t>
  </si>
  <si>
    <t>Lekapo</t>
  </si>
  <si>
    <t>VUT01060230050396</t>
  </si>
  <si>
    <t>Lounik</t>
  </si>
  <si>
    <t>VUT01060230050397</t>
  </si>
  <si>
    <t>Ialepan</t>
  </si>
  <si>
    <t>VUT01060230040398</t>
  </si>
  <si>
    <t>Lownapik</t>
  </si>
  <si>
    <t>VUT01060230060399</t>
  </si>
  <si>
    <t>Lousiganu</t>
  </si>
  <si>
    <t>VUT01060230060400</t>
  </si>
  <si>
    <t>Iunier</t>
  </si>
  <si>
    <t>VUT01060230050401</t>
  </si>
  <si>
    <t>Lounapalulua</t>
  </si>
  <si>
    <t>VUT01060230060402</t>
  </si>
  <si>
    <t>Louaniko</t>
  </si>
  <si>
    <t>VUT01060230060403</t>
  </si>
  <si>
    <t>Yarkel</t>
  </si>
  <si>
    <t>VUT01060230040404</t>
  </si>
  <si>
    <t>VUT01060230050405</t>
  </si>
  <si>
    <t>Lamenaura</t>
  </si>
  <si>
    <t>VUT01060230060406</t>
  </si>
  <si>
    <t>VUT01060230050407</t>
  </si>
  <si>
    <t>Louiawanen</t>
  </si>
  <si>
    <t>VUT01060230050408</t>
  </si>
  <si>
    <t>Laukaukel</t>
  </si>
  <si>
    <t>VUT01060230050409</t>
  </si>
  <si>
    <t>Lousivir</t>
  </si>
  <si>
    <t>VUT01060230050410</t>
  </si>
  <si>
    <t>Ikalev</t>
  </si>
  <si>
    <t>VUT01060230060411</t>
  </si>
  <si>
    <t>Lapangnagen Kupa</t>
  </si>
  <si>
    <t>VUT01060230060412</t>
  </si>
  <si>
    <t>Lapelina</t>
  </si>
  <si>
    <t>VUT01060230050413</t>
  </si>
  <si>
    <t>Yetaus</t>
  </si>
  <si>
    <t>VUT01060230040414</t>
  </si>
  <si>
    <t>Eluei</t>
  </si>
  <si>
    <t>VUT01060230040415</t>
  </si>
  <si>
    <t>Imaru</t>
  </si>
  <si>
    <t>VUT01060230060416</t>
  </si>
  <si>
    <t>Yuniar</t>
  </si>
  <si>
    <t>VUT01060230050417</t>
  </si>
  <si>
    <t>Lamanapiepi</t>
  </si>
  <si>
    <t>VUT01060230040418</t>
  </si>
  <si>
    <t>Lamitatal</t>
  </si>
  <si>
    <t>VUT01060230060419</t>
  </si>
  <si>
    <t>Loukweria</t>
  </si>
  <si>
    <t>VUT01060230050420</t>
  </si>
  <si>
    <t>Lownasunen</t>
  </si>
  <si>
    <t>VUT01060230040421</t>
  </si>
  <si>
    <t>Lamkail</t>
  </si>
  <si>
    <t>VUT01060230050422</t>
  </si>
  <si>
    <t>Dip Point</t>
  </si>
  <si>
    <t>VUT01060230040423</t>
  </si>
  <si>
    <t>Lownara</t>
  </si>
  <si>
    <t>VUT01060230060424</t>
  </si>
  <si>
    <t>Lamrao</t>
  </si>
  <si>
    <t>VUT01060230050425</t>
  </si>
  <si>
    <t>Loubali</t>
  </si>
  <si>
    <t>VUT01060230040426</t>
  </si>
  <si>
    <t>Yawus</t>
  </si>
  <si>
    <t>VUT01060230060427</t>
  </si>
  <si>
    <t>Ifa</t>
  </si>
  <si>
    <t>VUT01060230050428</t>
  </si>
  <si>
    <t>Karunanen</t>
  </si>
  <si>
    <t>VUT01060230040429</t>
  </si>
  <si>
    <t>Lounapik Tuan</t>
  </si>
  <si>
    <t>VUT01060230050430</t>
  </si>
  <si>
    <t>Lamankolau</t>
  </si>
  <si>
    <t>VUT01060230050431</t>
  </si>
  <si>
    <t>Enima</t>
  </si>
  <si>
    <t>VUT01060230040432</t>
  </si>
  <si>
    <t>King Cross</t>
  </si>
  <si>
    <t>VUT01060230040433</t>
  </si>
  <si>
    <t>Lounou</t>
  </si>
  <si>
    <t>VUT01060230040434</t>
  </si>
  <si>
    <t>Nakurne</t>
  </si>
  <si>
    <t>VUT01060230050435</t>
  </si>
  <si>
    <t>Loukauan</t>
  </si>
  <si>
    <t>VUT01060230040436</t>
  </si>
  <si>
    <t>Kukauaseken</t>
  </si>
  <si>
    <t>VUT01060230060437</t>
  </si>
  <si>
    <t>Imanmaneng</t>
  </si>
  <si>
    <t>VUT01060230040438</t>
  </si>
  <si>
    <t>Yanarawia</t>
  </si>
  <si>
    <t>VUT01060230040439</t>
  </si>
  <si>
    <t>Enapil</t>
  </si>
  <si>
    <t>VUT01060230040440</t>
  </si>
  <si>
    <t>Yuia</t>
  </si>
  <si>
    <t>VUT01060230060441</t>
  </si>
  <si>
    <t>Lounapuas</t>
  </si>
  <si>
    <t>VUT01060230040442</t>
  </si>
  <si>
    <t>Lenola</t>
  </si>
  <si>
    <t>VUT01060230050443</t>
  </si>
  <si>
    <t>Ihlareng</t>
  </si>
  <si>
    <t>VUT01060230040444</t>
  </si>
  <si>
    <t>Louealeuv</t>
  </si>
  <si>
    <t>VUT01060230050445</t>
  </si>
  <si>
    <t>Koyarwelekiken</t>
  </si>
  <si>
    <t>VUT01060230060446</t>
  </si>
  <si>
    <t>Loukane</t>
  </si>
  <si>
    <t>VUT01060230040447</t>
  </si>
  <si>
    <t>Enalngunia</t>
  </si>
  <si>
    <t>VUT01060230040448</t>
  </si>
  <si>
    <t>Letaunalul</t>
  </si>
  <si>
    <t>VUT01060230050449</t>
  </si>
  <si>
    <t>Katinaluluiken</t>
  </si>
  <si>
    <t>VUT01060230050450</t>
  </si>
  <si>
    <t>Ikunafekfek</t>
  </si>
  <si>
    <t>VUT01060230060451</t>
  </si>
  <si>
    <t>Loanbalala</t>
  </si>
  <si>
    <t>VUT01060230040452</t>
  </si>
  <si>
    <t>Yunahun</t>
  </si>
  <si>
    <t>VUT01060230050453</t>
  </si>
  <si>
    <t>LOUNIKAUIK AFIL</t>
  </si>
  <si>
    <t>VUT01060230050454</t>
  </si>
  <si>
    <t>Loutapunga</t>
  </si>
  <si>
    <t>VUT01060230040455</t>
  </si>
  <si>
    <t>Imareupow</t>
  </si>
  <si>
    <t>VUT01060230040456</t>
  </si>
  <si>
    <t>Ilislis</t>
  </si>
  <si>
    <t>VUT01060230040457</t>
  </si>
  <si>
    <t>Lenpupunamel</t>
  </si>
  <si>
    <t>VUT01060230060458</t>
  </si>
  <si>
    <t>Lomana Ruan</t>
  </si>
  <si>
    <t>VUT01060230040459</t>
  </si>
  <si>
    <t>Imalet</t>
  </si>
  <si>
    <t>VUT01060230040460</t>
  </si>
  <si>
    <t>Loukawia</t>
  </si>
  <si>
    <t>VUT01060230060461</t>
  </si>
  <si>
    <t>Lomang Ngoviati</t>
  </si>
  <si>
    <t>VUT01060230040462</t>
  </si>
  <si>
    <t>Lounamin</t>
  </si>
  <si>
    <t>VUT01060230040463</t>
  </si>
  <si>
    <t>Lamanamilang</t>
  </si>
  <si>
    <t>VUT01060230050464</t>
  </si>
  <si>
    <t>Lapang Towa</t>
  </si>
  <si>
    <t>VUT01060230040465</t>
  </si>
  <si>
    <t>Loukaluameng</t>
  </si>
  <si>
    <t>VUT01060230040466</t>
  </si>
  <si>
    <t>Loukatopen</t>
  </si>
  <si>
    <t>VUT01060230040467</t>
  </si>
  <si>
    <t>Lowkanel</t>
  </si>
  <si>
    <t>VUT01060230040468</t>
  </si>
  <si>
    <t>Lautabil</t>
  </si>
  <si>
    <t>VUT01060230040469</t>
  </si>
  <si>
    <t>Lokaim</t>
  </si>
  <si>
    <t>VUT01060230040470</t>
  </si>
  <si>
    <t>Yenamahu</t>
  </si>
  <si>
    <t>VUT01060230040471</t>
  </si>
  <si>
    <t>Enaola</t>
  </si>
  <si>
    <t>VUT01060230040472</t>
  </si>
  <si>
    <t>Loukakil</t>
  </si>
  <si>
    <t>VUT01060230040473</t>
  </si>
  <si>
    <t>Lounapik Tenangia</t>
  </si>
  <si>
    <t>VUT01060230050474</t>
  </si>
  <si>
    <t>Imaelone</t>
  </si>
  <si>
    <t>VUT01060230050475</t>
  </si>
  <si>
    <t>Ilputu</t>
  </si>
  <si>
    <t>VUT01060230060476</t>
  </si>
  <si>
    <t>Lanauna</t>
  </si>
  <si>
    <t>VUT01060230060477</t>
  </si>
  <si>
    <t>VUT01060230050478</t>
  </si>
  <si>
    <t>Eniai</t>
  </si>
  <si>
    <t>VUT01060230040479</t>
  </si>
  <si>
    <t>Yuniel</t>
  </si>
  <si>
    <t>VUT01060230060480</t>
  </si>
  <si>
    <t>Lapeiu</t>
  </si>
  <si>
    <t>VUT01060230040481</t>
  </si>
  <si>
    <t>Louniel</t>
  </si>
  <si>
    <t>VUT01060230040482</t>
  </si>
  <si>
    <t>Lahwenuwi</t>
  </si>
  <si>
    <t>VUT01060230040483</t>
  </si>
  <si>
    <t>Lounang</t>
  </si>
  <si>
    <t>VUT01060230040484</t>
  </si>
  <si>
    <t>Lounuotuan</t>
  </si>
  <si>
    <t>VUT01060230060485</t>
  </si>
  <si>
    <t>LAMANBENMOUL</t>
  </si>
  <si>
    <t>VUT01060230040486</t>
  </si>
  <si>
    <t>Enarawia</t>
  </si>
  <si>
    <t>VUT01060230040487</t>
  </si>
  <si>
    <t>Koalimiken</t>
  </si>
  <si>
    <t>VUT01060230060488</t>
  </si>
  <si>
    <t>Loearfi</t>
  </si>
  <si>
    <t>VUT01060230040489</t>
  </si>
  <si>
    <t>Leoangi</t>
  </si>
  <si>
    <t>VUT01060230040490</t>
  </si>
  <si>
    <t>Krainuye Yeuken</t>
  </si>
  <si>
    <t>VUT01060230060491</t>
  </si>
  <si>
    <t>Lavavia</t>
  </si>
  <si>
    <t>VUT01060230040492</t>
  </si>
  <si>
    <t>Lounapik</t>
  </si>
  <si>
    <t>VUT01060230040493</t>
  </si>
  <si>
    <t>Latapu</t>
  </si>
  <si>
    <t>VUT01060230040494</t>
  </si>
  <si>
    <t>Ikeupow</t>
  </si>
  <si>
    <t>VUT01060230060495</t>
  </si>
  <si>
    <t>Loutuei</t>
  </si>
  <si>
    <t>VUT01060230040496</t>
  </si>
  <si>
    <t>Lanow</t>
  </si>
  <si>
    <t>VUT01060230060497</t>
  </si>
  <si>
    <t>Iwarau</t>
  </si>
  <si>
    <t>VUT01060230050498</t>
  </si>
  <si>
    <t>Loukao</t>
  </si>
  <si>
    <t>VUT01060230040499</t>
  </si>
  <si>
    <t>Lounavigen</t>
  </si>
  <si>
    <t>VUT01060230060500</t>
  </si>
  <si>
    <t>Loumenapil</t>
  </si>
  <si>
    <t>VUT01060230060501</t>
  </si>
  <si>
    <t>Loufafaku</t>
  </si>
  <si>
    <t>VUT01060230040502</t>
  </si>
  <si>
    <t>Waisisi</t>
  </si>
  <si>
    <t>VUT01060230040503</t>
  </si>
  <si>
    <t>VUT01060230050504</t>
  </si>
  <si>
    <t>Lowanuapil</t>
  </si>
  <si>
    <t>VUT01060230060505</t>
  </si>
  <si>
    <t>Lounamelkikin</t>
  </si>
  <si>
    <t>VUT01060230060506</t>
  </si>
  <si>
    <t>Kaonomeiken</t>
  </si>
  <si>
    <t>VUT01060230060507</t>
  </si>
  <si>
    <t>Lounapikau</t>
  </si>
  <si>
    <t>VUT01060230050508</t>
  </si>
  <si>
    <t>Lemanafa</t>
  </si>
  <si>
    <t>VUT01060230050509</t>
  </si>
  <si>
    <t>Lanpupunipen</t>
  </si>
  <si>
    <t>VUT01060230060510</t>
  </si>
  <si>
    <t>Entauat</t>
  </si>
  <si>
    <t>VUT01060230040511</t>
  </si>
  <si>
    <t>Lowpheia</t>
  </si>
  <si>
    <t>VUT01060230040512</t>
  </si>
  <si>
    <t>Natanu</t>
  </si>
  <si>
    <t>VUT01060230040513</t>
  </si>
  <si>
    <t>Enma Tangi</t>
  </si>
  <si>
    <t>VUT01060230040514</t>
  </si>
  <si>
    <t>Lounaparu</t>
  </si>
  <si>
    <t>VUT01060230050515</t>
  </si>
  <si>
    <t>Lamanuo</t>
  </si>
  <si>
    <t>VUT01060230060516</t>
  </si>
  <si>
    <t>Lamanoak</t>
  </si>
  <si>
    <t>VUT01060230060517</t>
  </si>
  <si>
    <t>Enketelei</t>
  </si>
  <si>
    <t>VUT01060230040518</t>
  </si>
  <si>
    <t>Levlik</t>
  </si>
  <si>
    <t>VUT01060230060519</t>
  </si>
  <si>
    <t>Loetimah</t>
  </si>
  <si>
    <t>VUT01060230040520</t>
  </si>
  <si>
    <t>LAUTABIL</t>
  </si>
  <si>
    <t>VUT01060230040521</t>
  </si>
  <si>
    <t>Lamnatu</t>
  </si>
  <si>
    <t>VUT01060230060522</t>
  </si>
  <si>
    <t>Lounahuru</t>
  </si>
  <si>
    <t>VUT01060230060523</t>
  </si>
  <si>
    <t>Lownien Apihil</t>
  </si>
  <si>
    <t>VUT01060230040524</t>
  </si>
  <si>
    <t>Lounakiamapen</t>
  </si>
  <si>
    <t>VUT01060230060525</t>
  </si>
  <si>
    <t>Lahonui</t>
  </si>
  <si>
    <t>VUT01060230040526</t>
  </si>
  <si>
    <t>Lounamel</t>
  </si>
  <si>
    <t>VUT01060230060527</t>
  </si>
  <si>
    <t>Enegan</t>
  </si>
  <si>
    <t>VUT01060230060528</t>
  </si>
  <si>
    <t>Iunapek</t>
  </si>
  <si>
    <t>VUT01060230060529</t>
  </si>
  <si>
    <t>Lounamilo</t>
  </si>
  <si>
    <t>VUT01060230060530</t>
  </si>
  <si>
    <t>Ipeuk</t>
  </si>
  <si>
    <t>VUT01060230060531</t>
  </si>
  <si>
    <t>Lounatem</t>
  </si>
  <si>
    <t>VUT01060230060532</t>
  </si>
  <si>
    <t>Loueao</t>
  </si>
  <si>
    <t>VUT01060230060533</t>
  </si>
  <si>
    <t>Epau</t>
  </si>
  <si>
    <t>VUT01060230040534</t>
  </si>
  <si>
    <t>Imanaka</t>
  </si>
  <si>
    <t>VUT01060230050535</t>
  </si>
  <si>
    <t>VUT01060230060536</t>
  </si>
  <si>
    <t>VUT01060230050537</t>
  </si>
  <si>
    <t>Enbaraben</t>
  </si>
  <si>
    <t>VUT01060230040538</t>
  </si>
  <si>
    <t>Lamlu</t>
  </si>
  <si>
    <t>VUT01060230060539</t>
  </si>
  <si>
    <t>Letowat</t>
  </si>
  <si>
    <t>VUT01060230060540</t>
  </si>
  <si>
    <t>Loanpakel</t>
  </si>
  <si>
    <t>VUT01060230050541</t>
  </si>
  <si>
    <t>Lamenahul</t>
  </si>
  <si>
    <t>VUT01060230060542</t>
  </si>
  <si>
    <t>Ivaruva</t>
  </si>
  <si>
    <t>VUT01060230060543</t>
  </si>
  <si>
    <t>Lenaken</t>
  </si>
  <si>
    <t>VUT01060230060544</t>
  </si>
  <si>
    <t>VUT01060230050545</t>
  </si>
  <si>
    <t>Lamanien</t>
  </si>
  <si>
    <t>VUT01060230060546</t>
  </si>
  <si>
    <t>Laukai</t>
  </si>
  <si>
    <t>VUT01060230060547</t>
  </si>
  <si>
    <t>Lenek</t>
  </si>
  <si>
    <t>VUT01060230060548</t>
  </si>
  <si>
    <t>Lounakik</t>
  </si>
  <si>
    <t>VUT01060230060549</t>
  </si>
  <si>
    <t>Lamalamita</t>
  </si>
  <si>
    <t>VUT01060230060550</t>
  </si>
  <si>
    <t>Lapang Nuying</t>
  </si>
  <si>
    <t>VUT01060230060551</t>
  </si>
  <si>
    <t>Lahwenata</t>
  </si>
  <si>
    <t>VUT01060230060552</t>
  </si>
  <si>
    <t>Ilmanga</t>
  </si>
  <si>
    <t>VUT01060230060553</t>
  </si>
  <si>
    <t>Lownihm</t>
  </si>
  <si>
    <t>VUT01060230060554</t>
  </si>
  <si>
    <t>Loukalou</t>
  </si>
  <si>
    <t>VUT01060230060555</t>
  </si>
  <si>
    <t>Louanamageng</t>
  </si>
  <si>
    <t>VUT01060230060556</t>
  </si>
  <si>
    <t>VUT01060230060557</t>
  </si>
  <si>
    <t>Louteklepe Tuan</t>
  </si>
  <si>
    <t>VUT01060230060558</t>
  </si>
  <si>
    <t>Iwahlan</t>
  </si>
  <si>
    <t>VUT01060230060559</t>
  </si>
  <si>
    <t>Laol</t>
  </si>
  <si>
    <t>VUT01060230060560</t>
  </si>
  <si>
    <t>Loukanine</t>
  </si>
  <si>
    <t>VUT01060230060561</t>
  </si>
  <si>
    <t>Lounalou</t>
  </si>
  <si>
    <t>VUT01060230060562</t>
  </si>
  <si>
    <t>Lanemita</t>
  </si>
  <si>
    <t>VUT01060230060563</t>
  </si>
  <si>
    <t>Imakei</t>
  </si>
  <si>
    <t>VUT01060230060564</t>
  </si>
  <si>
    <t>Loumia</t>
  </si>
  <si>
    <t>VUT01060230060565</t>
  </si>
  <si>
    <t>Loukaru</t>
  </si>
  <si>
    <t>VUT01060230060566</t>
  </si>
  <si>
    <t>Loumatumatu</t>
  </si>
  <si>
    <t>VUT01060230060567</t>
  </si>
  <si>
    <t>Loukasapen</t>
  </si>
  <si>
    <t>VUT01060230060568</t>
  </si>
  <si>
    <t>Lounakura</t>
  </si>
  <si>
    <t>VUT01060230060569</t>
  </si>
  <si>
    <t>Unapek</t>
  </si>
  <si>
    <t>VUT01060230060570</t>
  </si>
  <si>
    <t>Lawmelu</t>
  </si>
  <si>
    <t>VUT01060230060571</t>
  </si>
  <si>
    <t>Lenepin</t>
  </si>
  <si>
    <t>VUT01060230060572</t>
  </si>
  <si>
    <t>LENKNOWNGEN (WHITE GRASS)</t>
  </si>
  <si>
    <t>VUT01060230050573</t>
  </si>
  <si>
    <t>VUT01060230060574</t>
  </si>
  <si>
    <t>Isis</t>
  </si>
  <si>
    <t>VUT01060230060575</t>
  </si>
  <si>
    <t>Letanu</t>
  </si>
  <si>
    <t>VUT01060230060576</t>
  </si>
  <si>
    <t>Lamenul</t>
  </si>
  <si>
    <t>VUT01060230060577</t>
  </si>
  <si>
    <t>Loumen Apen</t>
  </si>
  <si>
    <t>VUT01060230060578</t>
  </si>
  <si>
    <t>Loukahmal</t>
  </si>
  <si>
    <t>VUT01060230060579</t>
  </si>
  <si>
    <t>Laminuha</t>
  </si>
  <si>
    <t>VUT01060230060580</t>
  </si>
  <si>
    <t>Lamngetuan</t>
  </si>
  <si>
    <t>VUT01060230060581</t>
  </si>
  <si>
    <t>Louiaru</t>
  </si>
  <si>
    <t>VUT01060230060582</t>
  </si>
  <si>
    <t>Lowkaleuv</t>
  </si>
  <si>
    <t>VUT01060230060583</t>
  </si>
  <si>
    <t>Lelualu</t>
  </si>
  <si>
    <t>VUT01060230060584</t>
  </si>
  <si>
    <t>White Grass Bungalow</t>
  </si>
  <si>
    <t>VUT01060230050585</t>
  </si>
  <si>
    <t>Lounahuan</t>
  </si>
  <si>
    <t>VUT01060230060586</t>
  </si>
  <si>
    <t>Louiauinpat</t>
  </si>
  <si>
    <t>VUT01060230060587</t>
  </si>
  <si>
    <t>Lenatuan</t>
  </si>
  <si>
    <t>VUT01060230060588</t>
  </si>
  <si>
    <t>Kohokeheviteiken</t>
  </si>
  <si>
    <t>VUT01060230060589</t>
  </si>
  <si>
    <t>Loumapruan</t>
  </si>
  <si>
    <t>VUT01060230060590</t>
  </si>
  <si>
    <t>Lounuala</t>
  </si>
  <si>
    <t>VUT01060230060591</t>
  </si>
  <si>
    <t>Loaketapus</t>
  </si>
  <si>
    <t>VUT01060230060592</t>
  </si>
  <si>
    <t>VUT01060230060593</t>
  </si>
  <si>
    <t>Leniakapom</t>
  </si>
  <si>
    <t>VUT01060230050594</t>
  </si>
  <si>
    <t>Loukris</t>
  </si>
  <si>
    <t>VUT01060230060595</t>
  </si>
  <si>
    <t>Iuiak</t>
  </si>
  <si>
    <t>VUT01060230050596</t>
  </si>
  <si>
    <t>Louakus</t>
  </si>
  <si>
    <t>VUT01060230050597</t>
  </si>
  <si>
    <t>Louakal</t>
  </si>
  <si>
    <t>VUT01060230060598</t>
  </si>
  <si>
    <t>Latuei</t>
  </si>
  <si>
    <t>VUT01060230060599</t>
  </si>
  <si>
    <t>Imaus</t>
  </si>
  <si>
    <t>VUT01060230050600</t>
  </si>
  <si>
    <t>Loualisnamulat</t>
  </si>
  <si>
    <t>VUT01060230060601</t>
  </si>
  <si>
    <t>Laupukas</t>
  </si>
  <si>
    <t>VUT01060230060602</t>
  </si>
  <si>
    <t>Yakislanuman</t>
  </si>
  <si>
    <t>VUT01060230060603</t>
  </si>
  <si>
    <t>VUT01060230070604</t>
  </si>
  <si>
    <t>Fetukai</t>
  </si>
  <si>
    <t>VUT01060230070605</t>
  </si>
  <si>
    <t>Lounasunan</t>
  </si>
  <si>
    <t>VUT01060230060606</t>
  </si>
  <si>
    <t>Lamuenatu</t>
  </si>
  <si>
    <t>VUT01060230070607</t>
  </si>
  <si>
    <t>Loknarap</t>
  </si>
  <si>
    <t>VUT01060230070608</t>
  </si>
  <si>
    <t>VUT01060230070609</t>
  </si>
  <si>
    <t>Lenaokas</t>
  </si>
  <si>
    <t>VUT01060230070610</t>
  </si>
  <si>
    <t>Louamel</t>
  </si>
  <si>
    <t>VUT01060230070611</t>
  </si>
  <si>
    <t>Imaneuhne</t>
  </si>
  <si>
    <t>VUT01060230050612</t>
  </si>
  <si>
    <t>Lounapaiu</t>
  </si>
  <si>
    <t>VUT01060230070613</t>
  </si>
  <si>
    <t>Lakahap</t>
  </si>
  <si>
    <t>VUT01060230070614</t>
  </si>
  <si>
    <t>Ipak</t>
  </si>
  <si>
    <t>VUT01060230050615</t>
  </si>
  <si>
    <t>Ivenkula</t>
  </si>
  <si>
    <t>VUT01060230070616</t>
  </si>
  <si>
    <t>Imnalkaip</t>
  </si>
  <si>
    <t>VUT01060230070617</t>
  </si>
  <si>
    <t>Lapangnuo</t>
  </si>
  <si>
    <t>VUT01060230070618</t>
  </si>
  <si>
    <t>Ipneme</t>
  </si>
  <si>
    <t>VUT01060230070619</t>
  </si>
  <si>
    <t>Lomakaun</t>
  </si>
  <si>
    <t>VUT01060230070620</t>
  </si>
  <si>
    <t>Lonanruan</t>
  </si>
  <si>
    <t>VUT01060230070621</t>
  </si>
  <si>
    <t>Elvai</t>
  </si>
  <si>
    <t>VUT01060230070622</t>
  </si>
  <si>
    <t>Lounakke</t>
  </si>
  <si>
    <t>VUT01060230070623</t>
  </si>
  <si>
    <t>Lauir</t>
  </si>
  <si>
    <t>VUT01060230070624</t>
  </si>
  <si>
    <t>Enuahrat</t>
  </si>
  <si>
    <t>VUT01060230070625</t>
  </si>
  <si>
    <t>Lenafa</t>
  </si>
  <si>
    <t>VUT01060230070626</t>
  </si>
  <si>
    <t>Loupilpil</t>
  </si>
  <si>
    <t>VUT01060230070627</t>
  </si>
  <si>
    <t>Iataul</t>
  </si>
  <si>
    <t>VUT01060230070628</t>
  </si>
  <si>
    <t>Lamanapiep</t>
  </si>
  <si>
    <t>VUT01060230070629</t>
  </si>
  <si>
    <t>Launaleng</t>
  </si>
  <si>
    <t>VUT01060230070630</t>
  </si>
  <si>
    <t>Namtawasne</t>
  </si>
  <si>
    <t>VUT01060230070631</t>
  </si>
  <si>
    <t>Green Hill</t>
  </si>
  <si>
    <t>VUT01060230070632</t>
  </si>
  <si>
    <t>Lambangnao</t>
  </si>
  <si>
    <t>VUT01060230070633</t>
  </si>
  <si>
    <t>Launiel</t>
  </si>
  <si>
    <t>VUT01060230070634</t>
  </si>
  <si>
    <t>Itaing</t>
  </si>
  <si>
    <t>VUT01060230070635</t>
  </si>
  <si>
    <t>Lesinan</t>
  </si>
  <si>
    <t>VUT01060230070636</t>
  </si>
  <si>
    <t>Ikolau</t>
  </si>
  <si>
    <t>VUT01060230070637</t>
  </si>
  <si>
    <t>lapasalis</t>
  </si>
  <si>
    <t>VUT01060230070638</t>
  </si>
  <si>
    <t>Enmarara</t>
  </si>
  <si>
    <t>VUT01060230070639</t>
  </si>
  <si>
    <t>Louioanrup</t>
  </si>
  <si>
    <t>VUT01060230070640</t>
  </si>
  <si>
    <t>Lawital</t>
  </si>
  <si>
    <t>VUT01060230070641</t>
  </si>
  <si>
    <t>Nazaret</t>
  </si>
  <si>
    <t>VUT01060230070642</t>
  </si>
  <si>
    <t>Nalne</t>
  </si>
  <si>
    <t>VUT01060230070643</t>
  </si>
  <si>
    <t>Lakaio</t>
  </si>
  <si>
    <t>VUT01060230070644</t>
  </si>
  <si>
    <t>Loukaolis</t>
  </si>
  <si>
    <t>VUT01060230070645</t>
  </si>
  <si>
    <t>Loukaramagen</t>
  </si>
  <si>
    <t>VUT01060230070646</t>
  </si>
  <si>
    <t>Louelapoma</t>
  </si>
  <si>
    <t>VUT01060230070647</t>
  </si>
  <si>
    <t>Laketam</t>
  </si>
  <si>
    <t>VUT01060230070648</t>
  </si>
  <si>
    <t>Latatua</t>
  </si>
  <si>
    <t>VUT01060230070649</t>
  </si>
  <si>
    <t>Laur</t>
  </si>
  <si>
    <t>VUT01060230070650</t>
  </si>
  <si>
    <t>VUT01060230070651</t>
  </si>
  <si>
    <t>Itonga</t>
  </si>
  <si>
    <t>VUT01060230070652</t>
  </si>
  <si>
    <t>Enamel</t>
  </si>
  <si>
    <t>VUT01060230070653</t>
  </si>
  <si>
    <t>Lepuku</t>
  </si>
  <si>
    <t>VUT01060230070654</t>
  </si>
  <si>
    <t>Ehniu</t>
  </si>
  <si>
    <t>VUT01060230070655</t>
  </si>
  <si>
    <t>Lakaskasik</t>
  </si>
  <si>
    <t>VUT01060230070656</t>
  </si>
  <si>
    <t>Lakhalu</t>
  </si>
  <si>
    <t>VUT01060230070657</t>
  </si>
  <si>
    <t>Lamal</t>
  </si>
  <si>
    <t>VUT01060230070658</t>
  </si>
  <si>
    <t>Enuwaker</t>
  </si>
  <si>
    <t>VUT01060230070659</t>
  </si>
  <si>
    <t>Lounoah</t>
  </si>
  <si>
    <t>VUT01060230070660</t>
  </si>
  <si>
    <t>Ilanga</t>
  </si>
  <si>
    <t>VUT01060230070661</t>
  </si>
  <si>
    <t>VUT01060230070662</t>
  </si>
  <si>
    <t>Lavis</t>
  </si>
  <si>
    <t>VUT01060230070663</t>
  </si>
  <si>
    <t>Imafin</t>
  </si>
  <si>
    <t>VUT01060230070664</t>
  </si>
  <si>
    <t>Lamaling</t>
  </si>
  <si>
    <t>VUT01060230070665</t>
  </si>
  <si>
    <t>Kontehei-ikin</t>
  </si>
  <si>
    <t>VUT01060230070666</t>
  </si>
  <si>
    <t>Lounimapen</t>
  </si>
  <si>
    <t>VUT01060230070667</t>
  </si>
  <si>
    <t>Lampikaril</t>
  </si>
  <si>
    <t>VUT01060230070668</t>
  </si>
  <si>
    <t>Lounapil</t>
  </si>
  <si>
    <t>VUT01060230070669</t>
  </si>
  <si>
    <t>Lounuantop</t>
  </si>
  <si>
    <t>VUT01060230070670</t>
  </si>
  <si>
    <t>Lokarua</t>
  </si>
  <si>
    <t>VUT01060230070671</t>
  </si>
  <si>
    <t>Lounepina</t>
  </si>
  <si>
    <t>VUT01060230070672</t>
  </si>
  <si>
    <t>Lewiar</t>
  </si>
  <si>
    <t>VUT01060230070673</t>
  </si>
  <si>
    <t>Hebron</t>
  </si>
  <si>
    <t>VUT01060230070674</t>
  </si>
  <si>
    <t>Louital</t>
  </si>
  <si>
    <t>VUT01060230070675</t>
  </si>
  <si>
    <t>Lounatanu</t>
  </si>
  <si>
    <t>VUT01060230070676</t>
  </si>
  <si>
    <t>Lounapikruan</t>
  </si>
  <si>
    <t>VUT01060230070677</t>
  </si>
  <si>
    <t>VUT01060230070678</t>
  </si>
  <si>
    <t>Tafanua Palo</t>
  </si>
  <si>
    <t>VUT01060040080679</t>
  </si>
  <si>
    <t>Ityo</t>
  </si>
  <si>
    <t>VUT01060040080680</t>
  </si>
  <si>
    <t>Ikaukau</t>
  </si>
  <si>
    <t>VUT01060040080681</t>
  </si>
  <si>
    <t>Ifangawe</t>
  </si>
  <si>
    <t>VUT01060040080682</t>
  </si>
  <si>
    <t>Imasa</t>
  </si>
  <si>
    <t>VUT01060040080683</t>
  </si>
  <si>
    <t>Itangutu</t>
  </si>
  <si>
    <t>VUT01060040080684</t>
  </si>
  <si>
    <t>Isavai</t>
  </si>
  <si>
    <t>VUT01060040080685</t>
  </si>
  <si>
    <t>VUT01060040080686</t>
  </si>
  <si>
    <t>Inamtanerou</t>
  </si>
  <si>
    <t>VUT01060040080687</t>
  </si>
  <si>
    <t>Ilamletu</t>
  </si>
  <si>
    <t>VUT01060040080688</t>
  </si>
  <si>
    <t>Ibae</t>
  </si>
  <si>
    <t>VUT01060040080689</t>
  </si>
  <si>
    <t>Itangouia</t>
  </si>
  <si>
    <t>VUT01060040080690</t>
  </si>
  <si>
    <t>Iapapa</t>
  </si>
  <si>
    <t>VUT01060040080691</t>
  </si>
  <si>
    <t>Tafanua Sore</t>
  </si>
  <si>
    <t>VUT01060040080692</t>
  </si>
  <si>
    <t>Kamkaveni</t>
  </si>
  <si>
    <t>Pool</t>
  </si>
  <si>
    <t>VUT01060040080693</t>
  </si>
  <si>
    <t>Tafanua Sisi</t>
  </si>
  <si>
    <t>VUT01060040080694</t>
  </si>
  <si>
    <t>Itangakoko</t>
  </si>
  <si>
    <t>VUT01060040080695</t>
  </si>
  <si>
    <t>Rampunwemog</t>
  </si>
  <si>
    <t>VUT01060080090696</t>
  </si>
  <si>
    <t>Bunuma</t>
  </si>
  <si>
    <t>VUT01060080090697</t>
  </si>
  <si>
    <t>Yahusakui</t>
  </si>
  <si>
    <t>VUT01060080090698</t>
  </si>
  <si>
    <t>Yasauwi</t>
  </si>
  <si>
    <t>VUT01060080090699</t>
  </si>
  <si>
    <t>Potkuvat</t>
  </si>
  <si>
    <t>VUT01060080090700</t>
  </si>
  <si>
    <t>Potak Virok</t>
  </si>
  <si>
    <t>VUT01060080090701</t>
  </si>
  <si>
    <t>Unonogpi</t>
  </si>
  <si>
    <t>VUT01060080090702</t>
  </si>
  <si>
    <t>YAWISAKWI</t>
  </si>
  <si>
    <t>VUT01060080090703</t>
  </si>
  <si>
    <t>RAMPUNISIAN</t>
  </si>
  <si>
    <t>VUT01060080090704</t>
  </si>
  <si>
    <t>Unorah</t>
  </si>
  <si>
    <t>VUT01060080090705</t>
  </si>
  <si>
    <t>Umpon Mompu</t>
  </si>
  <si>
    <t>VUT01060080090706</t>
  </si>
  <si>
    <t>Imdavin</t>
  </si>
  <si>
    <t>VUT01060080090707</t>
  </si>
  <si>
    <t>Potmovota</t>
  </si>
  <si>
    <t>VUT01060080090708</t>
  </si>
  <si>
    <t>Ponnumbia</t>
  </si>
  <si>
    <t>VUT01060080090709</t>
  </si>
  <si>
    <t>Nevsem</t>
  </si>
  <si>
    <t>VUT01060080090710</t>
  </si>
  <si>
    <t>Pontutu</t>
  </si>
  <si>
    <t>VUT01060080090711</t>
  </si>
  <si>
    <t>Potlusi</t>
  </si>
  <si>
    <t>VUT01060080090712</t>
  </si>
  <si>
    <t>Taiwi</t>
  </si>
  <si>
    <t>VUT01060080090713</t>
  </si>
  <si>
    <t>Rampatnurote</t>
  </si>
  <si>
    <t>VUT01060080090714</t>
  </si>
  <si>
    <t>Rampunrungu</t>
  </si>
  <si>
    <t>VUT01060080090715</t>
  </si>
  <si>
    <t>Unovoki</t>
  </si>
  <si>
    <t>VUT01060080090716</t>
  </si>
  <si>
    <t>Pontiraosak</t>
  </si>
  <si>
    <t>VUT01060080090717</t>
  </si>
  <si>
    <t>Sivnu</t>
  </si>
  <si>
    <t>VUT01060080090718</t>
  </si>
  <si>
    <t>Ifo</t>
  </si>
  <si>
    <t>VUT01060080090719</t>
  </si>
  <si>
    <t>VUT01060080090720</t>
  </si>
  <si>
    <t>Narvinampap</t>
  </si>
  <si>
    <t>VUT01060080090721</t>
  </si>
  <si>
    <t>Tobunemet</t>
  </si>
  <si>
    <t>VUT01060080090722</t>
  </si>
  <si>
    <t>Umpon Yelongi</t>
  </si>
  <si>
    <t>VUT01060080090723</t>
  </si>
  <si>
    <t>Rampunmougo</t>
  </si>
  <si>
    <t>VUT01060080090724</t>
  </si>
  <si>
    <t>Rampunumo</t>
  </si>
  <si>
    <t>VUT01060080090725</t>
  </si>
  <si>
    <t>Ponkil</t>
  </si>
  <si>
    <t>VUT01060080090726</t>
  </si>
  <si>
    <t>Punompuat</t>
  </si>
  <si>
    <t>VUT01060080090727</t>
  </si>
  <si>
    <t>Rampunaiao</t>
  </si>
  <si>
    <t>VUT01060080090728</t>
  </si>
  <si>
    <t>Tamsal</t>
  </si>
  <si>
    <t>VUT01060080090729</t>
  </si>
  <si>
    <t>Ogor</t>
  </si>
  <si>
    <t>VUT01060080090730</t>
  </si>
  <si>
    <t>Unefsem</t>
  </si>
  <si>
    <t>VUT01060080090731</t>
  </si>
  <si>
    <t>Buniakup</t>
  </si>
  <si>
    <t>VUT01060080090732</t>
  </si>
  <si>
    <t>Ponkimeni</t>
  </si>
  <si>
    <t>VUT01060080100733</t>
  </si>
  <si>
    <t>Pot Nopulormun</t>
  </si>
  <si>
    <t>VUT01060080100734</t>
  </si>
  <si>
    <t>Netoutou</t>
  </si>
  <si>
    <t>VUT01060080100735</t>
  </si>
  <si>
    <t>Ipota</t>
  </si>
  <si>
    <t>VUT01060080100736</t>
  </si>
  <si>
    <t>Ipota Clinic</t>
  </si>
  <si>
    <t>Health Centre</t>
  </si>
  <si>
    <t>VUT01060080100737</t>
  </si>
  <si>
    <t>Potmelo</t>
  </si>
  <si>
    <t>VUT01060080100738</t>
  </si>
  <si>
    <t>Potnevre</t>
  </si>
  <si>
    <t>VUT01060080100739</t>
  </si>
  <si>
    <t>Punsemphart</t>
  </si>
  <si>
    <t>VUT01060080090740</t>
  </si>
  <si>
    <t>Ipota Mission</t>
  </si>
  <si>
    <t>VUT01060080100741</t>
  </si>
  <si>
    <t>Narvin Church</t>
  </si>
  <si>
    <t>VUT01060080100742</t>
  </si>
  <si>
    <t>Melvi</t>
  </si>
  <si>
    <t>VUT01060080100743</t>
  </si>
  <si>
    <t>Usule</t>
  </si>
  <si>
    <t>VUT01060080090744</t>
  </si>
  <si>
    <t>White Grass</t>
  </si>
  <si>
    <t>VUT01060080090745</t>
  </si>
  <si>
    <t>Rantuopongil</t>
  </si>
  <si>
    <t>VUT01060080100746</t>
  </si>
  <si>
    <t>Unpongor</t>
  </si>
  <si>
    <t>VUT01060080100747</t>
  </si>
  <si>
    <t>Vimpil</t>
  </si>
  <si>
    <t>VUT01060080100748</t>
  </si>
  <si>
    <t>Nuorong</t>
  </si>
  <si>
    <t>VUT01060080100749</t>
  </si>
  <si>
    <t>Nokutai</t>
  </si>
  <si>
    <t>VUT01060080100750</t>
  </si>
  <si>
    <t>Ununpong</t>
  </si>
  <si>
    <t>VUT01060080100751</t>
  </si>
  <si>
    <t>Utelap</t>
  </si>
  <si>
    <t>VUT01060080100752</t>
  </si>
  <si>
    <t>Unalwin</t>
  </si>
  <si>
    <t>VUT01060080100753</t>
  </si>
  <si>
    <t>Nipminopmi</t>
  </si>
  <si>
    <t>VUT01060080100754</t>
  </si>
  <si>
    <t>Rampuntom</t>
  </si>
  <si>
    <t>VUT01060080100755</t>
  </si>
  <si>
    <t>Ilvukalam</t>
  </si>
  <si>
    <t>VUT01060080100756</t>
  </si>
  <si>
    <t>Potwai</t>
  </si>
  <si>
    <t>VUT01060080100757</t>
  </si>
  <si>
    <t>Untou</t>
  </si>
  <si>
    <t>VUT01060080100758</t>
  </si>
  <si>
    <t>Pontalnai</t>
  </si>
  <si>
    <t>VUT01060080100759</t>
  </si>
  <si>
    <t>Towit</t>
  </si>
  <si>
    <t>VUT01060080100760</t>
  </si>
  <si>
    <t>Bokurok</t>
  </si>
  <si>
    <t>VUT01060080100761</t>
  </si>
  <si>
    <t>Nimpi Lilu</t>
  </si>
  <si>
    <t>VUT01060080100762</t>
  </si>
  <si>
    <t>Potchiarusip Noriwa</t>
  </si>
  <si>
    <t>VUT01060080100763</t>
  </si>
  <si>
    <t>Yoksiweve</t>
  </si>
  <si>
    <t>VUT01060080100764</t>
  </si>
  <si>
    <t>Unavwolu</t>
  </si>
  <si>
    <t>VUT01060080100765</t>
  </si>
  <si>
    <t>Potnarvin</t>
  </si>
  <si>
    <t>VUT01060080100766</t>
  </si>
  <si>
    <t>Suvuva</t>
  </si>
  <si>
    <t>VUT01060080100767</t>
  </si>
  <si>
    <t>Poutal</t>
  </si>
  <si>
    <t>VUT01060080100768</t>
  </si>
  <si>
    <t>Puntamram</t>
  </si>
  <si>
    <t>VUT01060080100769</t>
  </si>
  <si>
    <t>Tangrak</t>
  </si>
  <si>
    <t>VUT01060080100770</t>
  </si>
  <si>
    <t>Souki</t>
  </si>
  <si>
    <t>VUT01060080100771</t>
  </si>
  <si>
    <t>Palong</t>
  </si>
  <si>
    <t>VUT01060080100772</t>
  </si>
  <si>
    <t>Rampunavat</t>
  </si>
  <si>
    <t>VUT01060080100773</t>
  </si>
  <si>
    <t>Ponamlas</t>
  </si>
  <si>
    <t>VUT01060080100774</t>
  </si>
  <si>
    <t>Tamanu Beach</t>
  </si>
  <si>
    <t>VUT01050050110775</t>
  </si>
  <si>
    <t>White Sand Counrty Club</t>
  </si>
  <si>
    <t>VUT01050050110776</t>
  </si>
  <si>
    <t>Narpow-Point</t>
  </si>
  <si>
    <t>Estate</t>
  </si>
  <si>
    <t>VUT01050050110777</t>
  </si>
  <si>
    <t>Rentapao</t>
  </si>
  <si>
    <t>VUT01050050110778</t>
  </si>
  <si>
    <t>Blue Water</t>
  </si>
  <si>
    <t>VUT01050050180779</t>
  </si>
  <si>
    <t>Orasfiu</t>
  </si>
  <si>
    <t>VUT01050050180780</t>
  </si>
  <si>
    <t>Elkuk</t>
  </si>
  <si>
    <t>VUT01050050180781</t>
  </si>
  <si>
    <t>Rentapao City</t>
  </si>
  <si>
    <t>VUT01050050180782</t>
  </si>
  <si>
    <t>Teouma</t>
  </si>
  <si>
    <t>VUT01050050110783</t>
  </si>
  <si>
    <t>Naenenatong</t>
  </si>
  <si>
    <t>VUT01050050180784</t>
  </si>
  <si>
    <t>Euwentao</t>
  </si>
  <si>
    <t>VUT01050050110785</t>
  </si>
  <si>
    <t>Cemetry</t>
  </si>
  <si>
    <t>VUT01050050110786</t>
  </si>
  <si>
    <t>Brun Green House</t>
  </si>
  <si>
    <t>VUT01050050180787</t>
  </si>
  <si>
    <t>Oval</t>
  </si>
  <si>
    <t>Playing field</t>
  </si>
  <si>
    <t>VUT01050050110788</t>
  </si>
  <si>
    <t>VUT01050050110789</t>
  </si>
  <si>
    <t>Emat Cemetery</t>
  </si>
  <si>
    <t>Cemetery</t>
  </si>
  <si>
    <t>VUT01050050130790</t>
  </si>
  <si>
    <t>Earkol</t>
  </si>
  <si>
    <t>VUT01050050180791</t>
  </si>
  <si>
    <t>Elakles</t>
  </si>
  <si>
    <t>VUT01050050110792</t>
  </si>
  <si>
    <t>Oralim</t>
  </si>
  <si>
    <t>VUT01050050180793</t>
  </si>
  <si>
    <t>VUT01050050120794</t>
  </si>
  <si>
    <t>VUT01050050130795</t>
  </si>
  <si>
    <t>Eslasfir</t>
  </si>
  <si>
    <t>VUT01050050120796</t>
  </si>
  <si>
    <t>Teouma Fish</t>
  </si>
  <si>
    <t>VUT01050050110797</t>
  </si>
  <si>
    <t>Meslep</t>
  </si>
  <si>
    <t>VUT01050050180798</t>
  </si>
  <si>
    <t>VUT01050050120799</t>
  </si>
  <si>
    <t>VUT01050050130800</t>
  </si>
  <si>
    <t>Teouma Ville</t>
  </si>
  <si>
    <t>VUT01050050110801</t>
  </si>
  <si>
    <t>VUT01050050130802</t>
  </si>
  <si>
    <t>Esnar</t>
  </si>
  <si>
    <t>VUT01050050120803</t>
  </si>
  <si>
    <t>Epangtuei</t>
  </si>
  <si>
    <t>VUT01050050120804</t>
  </si>
  <si>
    <t>Ewar</t>
  </si>
  <si>
    <t>VUT01050050120805</t>
  </si>
  <si>
    <t>Elluk</t>
  </si>
  <si>
    <t>VUT01050050120806</t>
  </si>
  <si>
    <t>Belair</t>
  </si>
  <si>
    <t>VUT01050050110807</t>
  </si>
  <si>
    <t>Emten</t>
  </si>
  <si>
    <t>VUT01050050110808</t>
  </si>
  <si>
    <t>Rentapao Station</t>
  </si>
  <si>
    <t>VUT01050050180809</t>
  </si>
  <si>
    <t>Epor</t>
  </si>
  <si>
    <t>VUT01050050180810</t>
  </si>
  <si>
    <t>Epuen</t>
  </si>
  <si>
    <t>VUT01050050180811</t>
  </si>
  <si>
    <t>Pango Paradise Cove</t>
  </si>
  <si>
    <t>VUT01050050120812</t>
  </si>
  <si>
    <t>Mix Community Tu</t>
  </si>
  <si>
    <t>VUT01050050110813</t>
  </si>
  <si>
    <t>Nambatri</t>
  </si>
  <si>
    <t>VUT01050710170814</t>
  </si>
  <si>
    <t>Blue Lagoon</t>
  </si>
  <si>
    <t>VUT01050050180815</t>
  </si>
  <si>
    <t>Mix Community Tri</t>
  </si>
  <si>
    <t>VUT01050050110816</t>
  </si>
  <si>
    <t>Eleo</t>
  </si>
  <si>
    <t>VUT01050710170817</t>
  </si>
  <si>
    <t>Elakgkaspo</t>
  </si>
  <si>
    <t>VUT01050050130818</t>
  </si>
  <si>
    <t>Ekasup</t>
  </si>
  <si>
    <t>VUT01050050130819</t>
  </si>
  <si>
    <t>Island Community</t>
  </si>
  <si>
    <t>VUT01050050110820</t>
  </si>
  <si>
    <t>Tanna Community</t>
  </si>
  <si>
    <t>VUT01050050180821</t>
  </si>
  <si>
    <t>Pentecost Community</t>
  </si>
  <si>
    <t>VUT01050050110822</t>
  </si>
  <si>
    <t>Mix Community  Fo</t>
  </si>
  <si>
    <t>VUT01050050110823</t>
  </si>
  <si>
    <t>VUT01050710170824</t>
  </si>
  <si>
    <t>Emasrik</t>
  </si>
  <si>
    <t>VUT01050050180825</t>
  </si>
  <si>
    <t>Matanamal</t>
  </si>
  <si>
    <t>VUT01050050110826</t>
  </si>
  <si>
    <t>Vielou (Eton)</t>
  </si>
  <si>
    <t>VUT01050050180827</t>
  </si>
  <si>
    <t>Tongoa Community</t>
  </si>
  <si>
    <t>VUT01050050180828</t>
  </si>
  <si>
    <t>VUT01050050200829</t>
  </si>
  <si>
    <t>Vielou</t>
  </si>
  <si>
    <t>VUT01050050180830</t>
  </si>
  <si>
    <t>Elaukai</t>
  </si>
  <si>
    <t>VUT01050050130831</t>
  </si>
  <si>
    <t>Nambatu</t>
  </si>
  <si>
    <t>VUT01050710170832</t>
  </si>
  <si>
    <t>VUT01050420150833</t>
  </si>
  <si>
    <t>Emasine</t>
  </si>
  <si>
    <t>VUT01050050180834</t>
  </si>
  <si>
    <t>Namba Tu Lagoon</t>
  </si>
  <si>
    <t>VUT01050710170835</t>
  </si>
  <si>
    <t>Ernas</t>
  </si>
  <si>
    <t>Plantation</t>
  </si>
  <si>
    <t>VUT01050050130836</t>
  </si>
  <si>
    <t>VUT01050420150837</t>
  </si>
  <si>
    <t>VUT01050430160838</t>
  </si>
  <si>
    <t>Sea Side</t>
  </si>
  <si>
    <t>VUT01050710170839</t>
  </si>
  <si>
    <t>Meltangel Ne Ornpuk</t>
  </si>
  <si>
    <t>VUT01050050180840</t>
  </si>
  <si>
    <t>Independence</t>
  </si>
  <si>
    <t>Park</t>
  </si>
  <si>
    <t>VUT01050710170841</t>
  </si>
  <si>
    <t>Enslar</t>
  </si>
  <si>
    <t>VUT01050050130842</t>
  </si>
  <si>
    <t>Ekoftau</t>
  </si>
  <si>
    <t>VUT01050050130843</t>
  </si>
  <si>
    <t>Pounaie</t>
  </si>
  <si>
    <t>VUT01050050180844</t>
  </si>
  <si>
    <t>Polown</t>
  </si>
  <si>
    <t>VUT01050050180845</t>
  </si>
  <si>
    <t>Tassiriki</t>
  </si>
  <si>
    <t>VUT01050710170846</t>
  </si>
  <si>
    <t>Korman</t>
  </si>
  <si>
    <t>Stadium</t>
  </si>
  <si>
    <t>VUT01050710170847</t>
  </si>
  <si>
    <t>Town</t>
  </si>
  <si>
    <t>VUT01050710170848</t>
  </si>
  <si>
    <t>Municipal</t>
  </si>
  <si>
    <t>VUT01050710170849</t>
  </si>
  <si>
    <t>Malapoa Estate</t>
  </si>
  <si>
    <t>VUT01050710170850</t>
  </si>
  <si>
    <t>Bellevue</t>
  </si>
  <si>
    <t>VUT01050050200851</t>
  </si>
  <si>
    <t>Lololima</t>
  </si>
  <si>
    <t>VUT01050050200852</t>
  </si>
  <si>
    <t>VUT01050710170853</t>
  </si>
  <si>
    <t>VUT01050710170854</t>
  </si>
  <si>
    <t>VUT01050710170855</t>
  </si>
  <si>
    <t>VUT01050710170856</t>
  </si>
  <si>
    <t>Fres Wota</t>
  </si>
  <si>
    <t>VUT01050710170857</t>
  </si>
  <si>
    <t>Vila Farming</t>
  </si>
  <si>
    <t>VUT01050050200858</t>
  </si>
  <si>
    <t>Onepara</t>
  </si>
  <si>
    <t>VUT01050050220859</t>
  </si>
  <si>
    <t>Orat</t>
  </si>
  <si>
    <t>VUT01050050180860</t>
  </si>
  <si>
    <t>VUT01050050180861</t>
  </si>
  <si>
    <t>Bellevue Park</t>
  </si>
  <si>
    <t>VUT01050050200862</t>
  </si>
  <si>
    <t>Field</t>
  </si>
  <si>
    <t>VUT01050710170863</t>
  </si>
  <si>
    <t>Kaweriki</t>
  </si>
  <si>
    <t>VUT01050710170864</t>
  </si>
  <si>
    <t>Anabrou</t>
  </si>
  <si>
    <t>VUT01050710170865</t>
  </si>
  <si>
    <t>VUT01050050200866</t>
  </si>
  <si>
    <t>Kawene</t>
  </si>
  <si>
    <t>VUT01050050220867</t>
  </si>
  <si>
    <t>Tebakor</t>
  </si>
  <si>
    <t>VUT01050710170868</t>
  </si>
  <si>
    <t>Emarof</t>
  </si>
  <si>
    <t>VUT01050050180869</t>
  </si>
  <si>
    <t>Emasne</t>
  </si>
  <si>
    <t>VUT01050050180870</t>
  </si>
  <si>
    <t>VUT01050050220871</t>
  </si>
  <si>
    <t>Ohlen</t>
  </si>
  <si>
    <t>VUT01050710170872</t>
  </si>
  <si>
    <t>Manples</t>
  </si>
  <si>
    <t>VUT01050710170873</t>
  </si>
  <si>
    <t>Narfon</t>
  </si>
  <si>
    <t>VUT01050050180874</t>
  </si>
  <si>
    <t>Ocean Shore</t>
  </si>
  <si>
    <t>VUT01050050220875</t>
  </si>
  <si>
    <t>La Cressonniere</t>
  </si>
  <si>
    <t>VUT01050050180876</t>
  </si>
  <si>
    <t>Fres Wind</t>
  </si>
  <si>
    <t>VUT01050710170877</t>
  </si>
  <si>
    <t>Narvona</t>
  </si>
  <si>
    <t>VUT01050050180878</t>
  </si>
  <si>
    <t>Buraoloa</t>
  </si>
  <si>
    <t>VUT01050050180879</t>
  </si>
  <si>
    <t>Tukutuku</t>
  </si>
  <si>
    <t>VUT01050050220880</t>
  </si>
  <si>
    <t>Tagabe</t>
  </si>
  <si>
    <t>VUT01050710170881</t>
  </si>
  <si>
    <t>Rock Pools</t>
  </si>
  <si>
    <t>VUT01050050220882</t>
  </si>
  <si>
    <t>Switi</t>
  </si>
  <si>
    <t>VUT01050710170883</t>
  </si>
  <si>
    <t>Afai</t>
  </si>
  <si>
    <t>VUT01050050220884</t>
  </si>
  <si>
    <t>Bladineres</t>
  </si>
  <si>
    <t>VUT01050710170885</t>
  </si>
  <si>
    <t>Manuro</t>
  </si>
  <si>
    <t>VUT01050050180886</t>
  </si>
  <si>
    <t>Taonono</t>
  </si>
  <si>
    <t>VUT01050050210887</t>
  </si>
  <si>
    <t>Matlangel</t>
  </si>
  <si>
    <t>VUT01050050180888</t>
  </si>
  <si>
    <t>Ipeka</t>
  </si>
  <si>
    <t>VUT01050050200889</t>
  </si>
  <si>
    <t>Pukura</t>
  </si>
  <si>
    <t>VUT01050050220890</t>
  </si>
  <si>
    <t>Melkapo</t>
  </si>
  <si>
    <t>VUT01050050180891</t>
  </si>
  <si>
    <t>Malaora</t>
  </si>
  <si>
    <t>VUT01050050210892</t>
  </si>
  <si>
    <t>Patche</t>
  </si>
  <si>
    <t>VUT01050050210893</t>
  </si>
  <si>
    <t>VUT01050410190894</t>
  </si>
  <si>
    <t>Ewa</t>
  </si>
  <si>
    <t>VUT01050050180895</t>
  </si>
  <si>
    <t>Rainbow Garden</t>
  </si>
  <si>
    <t>VUT01050710170896</t>
  </si>
  <si>
    <t>Port Vila Golf Course</t>
  </si>
  <si>
    <t>VUT01050050210897</t>
  </si>
  <si>
    <t>Lakanasei</t>
  </si>
  <si>
    <t>VUT01050050220898</t>
  </si>
  <si>
    <t>VUT01050050210899</t>
  </si>
  <si>
    <t>Felix</t>
  </si>
  <si>
    <t>VUT01050050180900</t>
  </si>
  <si>
    <t>Acropara</t>
  </si>
  <si>
    <t>VUT01050050220901</t>
  </si>
  <si>
    <t>Melae</t>
  </si>
  <si>
    <t>VUT01050050180902</t>
  </si>
  <si>
    <t>Tumonia Orovia</t>
  </si>
  <si>
    <t>VUT01050050220903</t>
  </si>
  <si>
    <t>Poi</t>
  </si>
  <si>
    <t>VUT01050050180904</t>
  </si>
  <si>
    <t>Pekel</t>
  </si>
  <si>
    <t>VUT01050050180905</t>
  </si>
  <si>
    <t>Elako</t>
  </si>
  <si>
    <t>VUT01050050180906</t>
  </si>
  <si>
    <t>VUT01050050210907</t>
  </si>
  <si>
    <t>Malair</t>
  </si>
  <si>
    <t>VUT01050050180908</t>
  </si>
  <si>
    <t>Forari</t>
  </si>
  <si>
    <t>VUT01050050180909</t>
  </si>
  <si>
    <t>Savaroa</t>
  </si>
  <si>
    <t>VUT01050050210910</t>
  </si>
  <si>
    <t>VUT01050050210911</t>
  </si>
  <si>
    <t>VUT01050050210912</t>
  </si>
  <si>
    <t>Mele Village Cemetery</t>
  </si>
  <si>
    <t>VUT01050050210913</t>
  </si>
  <si>
    <t>Ever Green</t>
  </si>
  <si>
    <t>VUT01050050220914</t>
  </si>
  <si>
    <t>VUT01050050210915</t>
  </si>
  <si>
    <t>Neimu</t>
  </si>
  <si>
    <t>VUT01050050180916</t>
  </si>
  <si>
    <t>Mun Topu</t>
  </si>
  <si>
    <t>VUT01050050220917</t>
  </si>
  <si>
    <t>Sip</t>
  </si>
  <si>
    <t>VUT01050050210918</t>
  </si>
  <si>
    <t>Mele Lama</t>
  </si>
  <si>
    <t>VUT01050050220919</t>
  </si>
  <si>
    <t>Etok</t>
  </si>
  <si>
    <t>VUT01050050180920</t>
  </si>
  <si>
    <t>Mele Maat</t>
  </si>
  <si>
    <t>VUT01050050210921</t>
  </si>
  <si>
    <t>Awako</t>
  </si>
  <si>
    <t>VUT01050050220922</t>
  </si>
  <si>
    <t>PangPang</t>
  </si>
  <si>
    <t>VUT01050050180923</t>
  </si>
  <si>
    <t>Paoni</t>
  </si>
  <si>
    <t>VUT01050050210924</t>
  </si>
  <si>
    <t>Lakura</t>
  </si>
  <si>
    <t>VUT01050050210925</t>
  </si>
  <si>
    <t>Tamate</t>
  </si>
  <si>
    <t>VUT01050050220926</t>
  </si>
  <si>
    <t>Malarip 2</t>
  </si>
  <si>
    <t>VUT01050050180927</t>
  </si>
  <si>
    <t>Laktumtau</t>
  </si>
  <si>
    <t>VUT01050050220928</t>
  </si>
  <si>
    <t>Vitin Lima</t>
  </si>
  <si>
    <t>VUT01050050220929</t>
  </si>
  <si>
    <t>Malarip 1</t>
  </si>
  <si>
    <t>VUT01050050180930</t>
  </si>
  <si>
    <t>Kakola</t>
  </si>
  <si>
    <t>VUT01050050220931</t>
  </si>
  <si>
    <t>Mangaliu</t>
  </si>
  <si>
    <t>VUT01050050220932</t>
  </si>
  <si>
    <t>Laklupualor</t>
  </si>
  <si>
    <t>VUT01050050220933</t>
  </si>
  <si>
    <t>Sumansaone</t>
  </si>
  <si>
    <t>VUT01050050220934</t>
  </si>
  <si>
    <t>Moru Napanoi</t>
  </si>
  <si>
    <t>VUT01050050220935</t>
  </si>
  <si>
    <t>VUT01050050180936</t>
  </si>
  <si>
    <t>Putuet</t>
  </si>
  <si>
    <t>VUT01050050240937</t>
  </si>
  <si>
    <t>Natapau</t>
  </si>
  <si>
    <t>VUT01050510230938</t>
  </si>
  <si>
    <t>Mangaturua</t>
  </si>
  <si>
    <t>VUT01050510230939</t>
  </si>
  <si>
    <t>Trotakel</t>
  </si>
  <si>
    <t>VUT01050510230940</t>
  </si>
  <si>
    <t>Laktalia</t>
  </si>
  <si>
    <t>VUT01050510230941</t>
  </si>
  <si>
    <t>Lelo</t>
  </si>
  <si>
    <t>VUT01050510230942</t>
  </si>
  <si>
    <t>Sukulukul</t>
  </si>
  <si>
    <t>VUT01050510230943</t>
  </si>
  <si>
    <t>VUT01050510230944</t>
  </si>
  <si>
    <t>Ngustap</t>
  </si>
  <si>
    <t>VUT01050050180945</t>
  </si>
  <si>
    <t>Losa</t>
  </si>
  <si>
    <t>VUT01050510230946</t>
  </si>
  <si>
    <t>Ekipe</t>
  </si>
  <si>
    <t>VUT01050050240947</t>
  </si>
  <si>
    <t>Matarisu</t>
  </si>
  <si>
    <t>VUT01050050240948</t>
  </si>
  <si>
    <t>Malafau</t>
  </si>
  <si>
    <t>VUT01050050220949</t>
  </si>
  <si>
    <t>Epule</t>
  </si>
  <si>
    <t>VUT01050050240950</t>
  </si>
  <si>
    <t>Tanoliu</t>
  </si>
  <si>
    <t>VUT01050050220951</t>
  </si>
  <si>
    <t>Port Havannah</t>
  </si>
  <si>
    <t>VUT01050050220952</t>
  </si>
  <si>
    <t>Esema</t>
  </si>
  <si>
    <t>VUT01050050220953</t>
  </si>
  <si>
    <t>VUT01050050240954</t>
  </si>
  <si>
    <t>Meten</t>
  </si>
  <si>
    <t>VUT01050050220955</t>
  </si>
  <si>
    <t>Tasiriki</t>
  </si>
  <si>
    <t>VUT01050650260956</t>
  </si>
  <si>
    <t>Lakenasua</t>
  </si>
  <si>
    <t>VUT01050050220957</t>
  </si>
  <si>
    <t>Tapumara</t>
  </si>
  <si>
    <t>VUT01050050240958</t>
  </si>
  <si>
    <t>Malassa</t>
  </si>
  <si>
    <t>VUT01050050240959</t>
  </si>
  <si>
    <t>Saama</t>
  </si>
  <si>
    <t>VUT01050050240960</t>
  </si>
  <si>
    <t>Safaki</t>
  </si>
  <si>
    <t>VUT01050050240961</t>
  </si>
  <si>
    <t>Takara Landing</t>
  </si>
  <si>
    <t>VUT01050050240962</t>
  </si>
  <si>
    <t>VUT01050050240963</t>
  </si>
  <si>
    <t>Emua</t>
  </si>
  <si>
    <t>VUT01050050240964</t>
  </si>
  <si>
    <t>Maritao</t>
  </si>
  <si>
    <t>VUT01050050220965</t>
  </si>
  <si>
    <t>Takara</t>
  </si>
  <si>
    <t>VUT01050050240966</t>
  </si>
  <si>
    <t>Nasinu</t>
  </si>
  <si>
    <t>VUT01050050240967</t>
  </si>
  <si>
    <t>Maolapa</t>
  </si>
  <si>
    <t>VUT01050050240968</t>
  </si>
  <si>
    <t>Laonkarai</t>
  </si>
  <si>
    <t>VUT01050050240969</t>
  </si>
  <si>
    <t>Moala</t>
  </si>
  <si>
    <t>VUT01050050240970</t>
  </si>
  <si>
    <t>Paonangisu</t>
  </si>
  <si>
    <t>VUT01050050240971</t>
  </si>
  <si>
    <t>Vareani Saipiri</t>
  </si>
  <si>
    <t>VUT01050050240972</t>
  </si>
  <si>
    <t>Baofatu</t>
  </si>
  <si>
    <t>VUT01050050240973</t>
  </si>
  <si>
    <t>Sunae</t>
  </si>
  <si>
    <t>VUT01050650260974</t>
  </si>
  <si>
    <t>VUT01050650260975</t>
  </si>
  <si>
    <t>Malakesa</t>
  </si>
  <si>
    <t>VUT01050050220976</t>
  </si>
  <si>
    <t>Sifiri</t>
  </si>
  <si>
    <t>VUT01050050220977</t>
  </si>
  <si>
    <t>Singa</t>
  </si>
  <si>
    <t>VUT01050650260978</t>
  </si>
  <si>
    <t>VUT01050440280979</t>
  </si>
  <si>
    <t>Worariki</t>
  </si>
  <si>
    <t>VUT01050700290980</t>
  </si>
  <si>
    <t>Worasifiu</t>
  </si>
  <si>
    <t>VUT01050700290981</t>
  </si>
  <si>
    <t>Piliura</t>
  </si>
  <si>
    <t>VUT01050700290982</t>
  </si>
  <si>
    <t>VUT01050700290983</t>
  </si>
  <si>
    <t>Launamoa</t>
  </si>
  <si>
    <t>VUT01050700290984</t>
  </si>
  <si>
    <t>Wiana</t>
  </si>
  <si>
    <t>VUT01050390300985</t>
  </si>
  <si>
    <t>Laosake</t>
  </si>
  <si>
    <t>VUT01050390300986</t>
  </si>
  <si>
    <t>Vatkanas</t>
  </si>
  <si>
    <t>VUT01050700290987</t>
  </si>
  <si>
    <t>Vatkoro</t>
  </si>
  <si>
    <t>VUT01050700290988</t>
  </si>
  <si>
    <t>Ngurua</t>
  </si>
  <si>
    <t>VUT01050390300989</t>
  </si>
  <si>
    <t>Fatpelerakugma</t>
  </si>
  <si>
    <t>VUT01050390300990</t>
  </si>
  <si>
    <t>Worearu</t>
  </si>
  <si>
    <t>VUT01050700290991</t>
  </si>
  <si>
    <t>Lanallera</t>
  </si>
  <si>
    <t>VUT01050390300992</t>
  </si>
  <si>
    <t>Taloa</t>
  </si>
  <si>
    <t>VUT01050680310993</t>
  </si>
  <si>
    <t>Marow</t>
  </si>
  <si>
    <t>VUT01050390300994</t>
  </si>
  <si>
    <t>Udapua</t>
  </si>
  <si>
    <t>VUT01050680310995</t>
  </si>
  <si>
    <t>Ne Kapa</t>
  </si>
  <si>
    <t>VUT01050680310996</t>
  </si>
  <si>
    <t>Fata</t>
  </si>
  <si>
    <t>VUT01050680310997</t>
  </si>
  <si>
    <t>Malarei</t>
  </si>
  <si>
    <t>VUT01050680310998</t>
  </si>
  <si>
    <t>Mangarongo</t>
  </si>
  <si>
    <t>VUT01050390300999</t>
  </si>
  <si>
    <t>Mapua</t>
  </si>
  <si>
    <t>VUT01050390301000</t>
  </si>
  <si>
    <t>VUT01050390301001</t>
  </si>
  <si>
    <t>Unakapu</t>
  </si>
  <si>
    <t>VUT01050680311002</t>
  </si>
  <si>
    <t>Fanuatapu</t>
  </si>
  <si>
    <t>VUT01050680311003</t>
  </si>
  <si>
    <t>Fatangara</t>
  </si>
  <si>
    <t>VUT01050680311004</t>
  </si>
  <si>
    <t>Malaliu</t>
  </si>
  <si>
    <t>VUT01050680311005</t>
  </si>
  <si>
    <t>Mere</t>
  </si>
  <si>
    <t>VUT01050680311006</t>
  </si>
  <si>
    <t>Matoa</t>
  </si>
  <si>
    <t>VUT01050680311007</t>
  </si>
  <si>
    <t>Rewoka Namalasi</t>
  </si>
  <si>
    <t>VUT01050680311008</t>
  </si>
  <si>
    <t>Rewoka Napua</t>
  </si>
  <si>
    <t>VUT01050680311009</t>
  </si>
  <si>
    <t>VUT01050680311010</t>
  </si>
  <si>
    <t>Farealapa</t>
  </si>
  <si>
    <t>VUT01050680311011</t>
  </si>
  <si>
    <t>Laken Namariu</t>
  </si>
  <si>
    <t>Camo</t>
  </si>
  <si>
    <t>VUT01050680311012</t>
  </si>
  <si>
    <t>Kadi</t>
  </si>
  <si>
    <t>VUT01050680311013</t>
  </si>
  <si>
    <t>Utanlangi</t>
  </si>
  <si>
    <t>VUT01050680311014</t>
  </si>
  <si>
    <t>Orata</t>
  </si>
  <si>
    <t>VUT01050680311015</t>
  </si>
  <si>
    <t>VUT01050400321016</t>
  </si>
  <si>
    <t>Matah Susum</t>
  </si>
  <si>
    <t>VUT01050610331017</t>
  </si>
  <si>
    <t>Na'Asang</t>
  </si>
  <si>
    <t>VUT01050180341018</t>
  </si>
  <si>
    <t>Etamatiteu</t>
  </si>
  <si>
    <t>VUT01050180341019</t>
  </si>
  <si>
    <t>Matah Alam</t>
  </si>
  <si>
    <t>VUT01050180341020</t>
  </si>
  <si>
    <t>VUT01050150351021</t>
  </si>
  <si>
    <t>Rewoka</t>
  </si>
  <si>
    <t>VUT01050150351022</t>
  </si>
  <si>
    <t>Malakoto</t>
  </si>
  <si>
    <t>VUT01050150351023</t>
  </si>
  <si>
    <t>Siwo</t>
  </si>
  <si>
    <t>VUT01050060361024</t>
  </si>
  <si>
    <t>Na Ave Ave</t>
  </si>
  <si>
    <t>VUT01050060361025</t>
  </si>
  <si>
    <t>Vaitini</t>
  </si>
  <si>
    <t>VUT01050060361026</t>
  </si>
  <si>
    <t>Sangafa</t>
  </si>
  <si>
    <t>VUT01050060361027</t>
  </si>
  <si>
    <t>Leputa</t>
  </si>
  <si>
    <t>VUT01050060361028</t>
  </si>
  <si>
    <t>Tongamea</t>
  </si>
  <si>
    <t>VUT01050060361029</t>
  </si>
  <si>
    <t>Worarana</t>
  </si>
  <si>
    <t>VUT01050060361030</t>
  </si>
  <si>
    <t>Tuvulonga</t>
  </si>
  <si>
    <t>VUT01050060361031</t>
  </si>
  <si>
    <t>Vaima</t>
  </si>
  <si>
    <t>VUT01050060361032</t>
  </si>
  <si>
    <t>Ngaone</t>
  </si>
  <si>
    <t>VUT01050060361033</t>
  </si>
  <si>
    <t>Mbotuai</t>
  </si>
  <si>
    <t>VUT01050060361034</t>
  </si>
  <si>
    <t>Finonge</t>
  </si>
  <si>
    <t>VUT01050060361035</t>
  </si>
  <si>
    <t>VUT01050060361036</t>
  </si>
  <si>
    <t>TAPAKORO</t>
  </si>
  <si>
    <t>VUT01050060361037</t>
  </si>
  <si>
    <t>Tapakoro</t>
  </si>
  <si>
    <t>VUT01050060361038</t>
  </si>
  <si>
    <t>Makatu</t>
  </si>
  <si>
    <t>VUT01050060361039</t>
  </si>
  <si>
    <t>Rarotoa</t>
  </si>
  <si>
    <t>VUT01050060361040</t>
  </si>
  <si>
    <t>Sasake</t>
  </si>
  <si>
    <t>VUT01050060361041</t>
  </si>
  <si>
    <t>Magatu Titi</t>
  </si>
  <si>
    <t>VUT01050060361042</t>
  </si>
  <si>
    <t>VUT01050060361043</t>
  </si>
  <si>
    <t>VUT01050370371044</t>
  </si>
  <si>
    <t>Mulohol</t>
  </si>
  <si>
    <t>VUT01050370371045</t>
  </si>
  <si>
    <t>Kavik</t>
  </si>
  <si>
    <t>VUT01050370371046</t>
  </si>
  <si>
    <t>Kurumbat</t>
  </si>
  <si>
    <t>VUT01050370371047</t>
  </si>
  <si>
    <t>Mbarira</t>
  </si>
  <si>
    <t>VUT01050370371048</t>
  </si>
  <si>
    <t>Erata</t>
  </si>
  <si>
    <t>VUT01050830381049</t>
  </si>
  <si>
    <t>Tafia</t>
  </si>
  <si>
    <t>VUT01050830381050</t>
  </si>
  <si>
    <t>Muur</t>
  </si>
  <si>
    <t>VUT01050830381051</t>
  </si>
  <si>
    <t>MUUR</t>
  </si>
  <si>
    <t>VUT01050830381052</t>
  </si>
  <si>
    <t>Kokonak</t>
  </si>
  <si>
    <t>VUT01050830381053</t>
  </si>
  <si>
    <t>VUT01050830381054</t>
  </si>
  <si>
    <t>Lakilia</t>
  </si>
  <si>
    <t>VUT01050830381055</t>
  </si>
  <si>
    <t>Silimaori</t>
  </si>
  <si>
    <t>VUT01050830381056</t>
  </si>
  <si>
    <t>Lewaima</t>
  </si>
  <si>
    <t>VUT01050830381057</t>
  </si>
  <si>
    <t>Meriu</t>
  </si>
  <si>
    <t>VUT01050260391058</t>
  </si>
  <si>
    <t>Kamalaba</t>
  </si>
  <si>
    <t>VUT01050260391059</t>
  </si>
  <si>
    <t>Tampale</t>
  </si>
  <si>
    <t>VUT01050260391060</t>
  </si>
  <si>
    <t>Bongabonga</t>
  </si>
  <si>
    <t>VUT01050260391061</t>
  </si>
  <si>
    <t>Panitakiki</t>
  </si>
  <si>
    <t>VUT01050260391062</t>
  </si>
  <si>
    <t>Buoso</t>
  </si>
  <si>
    <t>VUT01050260391063</t>
  </si>
  <si>
    <t>Lamboroe</t>
  </si>
  <si>
    <t>VUT01050260391064</t>
  </si>
  <si>
    <t>Malakes</t>
  </si>
  <si>
    <t>VUT01050260401065</t>
  </si>
  <si>
    <t>Kiliu</t>
  </si>
  <si>
    <t>VUT01050260401066</t>
  </si>
  <si>
    <t>Mangarisu</t>
  </si>
  <si>
    <t>VUT01050260401067</t>
  </si>
  <si>
    <t>Leongoro</t>
  </si>
  <si>
    <t>VUT01050260391068</t>
  </si>
  <si>
    <t>Mt Zion</t>
  </si>
  <si>
    <t>VUT01050260391069</t>
  </si>
  <si>
    <t>Saisailak</t>
  </si>
  <si>
    <t>VUT01050260401070</t>
  </si>
  <si>
    <t>Simat</t>
  </si>
  <si>
    <t>VUT01050260401071</t>
  </si>
  <si>
    <t>Panita</t>
  </si>
  <si>
    <t>VUT01050260391072</t>
  </si>
  <si>
    <t>Safiu</t>
  </si>
  <si>
    <t>VUT01050260391073</t>
  </si>
  <si>
    <t>Kanan</t>
  </si>
  <si>
    <t>VUT01050260391074</t>
  </si>
  <si>
    <t>Lumbukuti</t>
  </si>
  <si>
    <t>VUT01050260391075</t>
  </si>
  <si>
    <t>Poriki</t>
  </si>
  <si>
    <t>VUT01050260401076</t>
  </si>
  <si>
    <t>Euta</t>
  </si>
  <si>
    <t>VUT01050260401077</t>
  </si>
  <si>
    <t>VUT01050260401078</t>
  </si>
  <si>
    <t>Morua</t>
  </si>
  <si>
    <t>VUT01050260401079</t>
  </si>
  <si>
    <t>Rafenga Elangi</t>
  </si>
  <si>
    <t>VUT01050260401080</t>
  </si>
  <si>
    <t>Farea ni Tafa</t>
  </si>
  <si>
    <t>VUT01050260401081</t>
  </si>
  <si>
    <t>Rafenga Kuskusu</t>
  </si>
  <si>
    <t>VUT01050260401082</t>
  </si>
  <si>
    <t>Tefala</t>
  </si>
  <si>
    <t>VUT01050260401083</t>
  </si>
  <si>
    <t>Namparaematua</t>
  </si>
  <si>
    <t>VUT01050260401084</t>
  </si>
  <si>
    <t>Itakoma</t>
  </si>
  <si>
    <t>VUT01050260401085</t>
  </si>
  <si>
    <t>Senekae</t>
  </si>
  <si>
    <t>VUT01050260401086</t>
  </si>
  <si>
    <t>Selembanga</t>
  </si>
  <si>
    <t>VUT01050260401087</t>
  </si>
  <si>
    <t>Worafiu</t>
  </si>
  <si>
    <t>VUT01050260401088</t>
  </si>
  <si>
    <t>VUT01050260401089</t>
  </si>
  <si>
    <t>Pangimea</t>
  </si>
  <si>
    <t>VUT01050260401090</t>
  </si>
  <si>
    <t>VUT01050260401091</t>
  </si>
  <si>
    <t>Karie</t>
  </si>
  <si>
    <t>VUT01050260401092</t>
  </si>
  <si>
    <t>Lupalea</t>
  </si>
  <si>
    <t>VUT01050260401093</t>
  </si>
  <si>
    <t>Fareanampora</t>
  </si>
  <si>
    <t>VUT01050260401094</t>
  </si>
  <si>
    <t>Nasamakau</t>
  </si>
  <si>
    <t>VUT01050260401095</t>
  </si>
  <si>
    <t>Nomeapentahu</t>
  </si>
  <si>
    <t>VUT01050260401096</t>
  </si>
  <si>
    <t>Farea ni Malala</t>
  </si>
  <si>
    <t>VUT01050260401097</t>
  </si>
  <si>
    <t>Mataso</t>
  </si>
  <si>
    <t>VUT01050260401098</t>
  </si>
  <si>
    <t>Purao</t>
  </si>
  <si>
    <t>VUT01050260401099</t>
  </si>
  <si>
    <t>Kurumambwe</t>
  </si>
  <si>
    <t>VUT01050260401100</t>
  </si>
  <si>
    <t>Nalema</t>
  </si>
  <si>
    <t>VUT01050070451101</t>
  </si>
  <si>
    <t>VUT01050670411102</t>
  </si>
  <si>
    <t>VUT01050460421103</t>
  </si>
  <si>
    <t>Tefala Kiki</t>
  </si>
  <si>
    <t>VUT01050800431104</t>
  </si>
  <si>
    <t>Amaro</t>
  </si>
  <si>
    <t>VUT01050070451105</t>
  </si>
  <si>
    <t>Woliliu</t>
  </si>
  <si>
    <t>VUT01050070451106</t>
  </si>
  <si>
    <t>VUT01050790441107</t>
  </si>
  <si>
    <t>Noumea</t>
  </si>
  <si>
    <t>VUT01050070451108</t>
  </si>
  <si>
    <t>Filakara</t>
  </si>
  <si>
    <t>VUT01050070451109</t>
  </si>
  <si>
    <t>Wambi</t>
  </si>
  <si>
    <t>VUT01050070461110</t>
  </si>
  <si>
    <t>Rana</t>
  </si>
  <si>
    <t>VUT01050070451111</t>
  </si>
  <si>
    <t>Metano</t>
  </si>
  <si>
    <t>VUT01050070461112</t>
  </si>
  <si>
    <t>Mbembe</t>
  </si>
  <si>
    <t>VUT01050070461113</t>
  </si>
  <si>
    <t>VUT01050070461114</t>
  </si>
  <si>
    <t>Sakau</t>
  </si>
  <si>
    <t>VUT01050070451115</t>
  </si>
  <si>
    <t>Mbosovanoi</t>
  </si>
  <si>
    <t>VUT01050070461116</t>
  </si>
  <si>
    <t>Redstone</t>
  </si>
  <si>
    <t>VUT01050070451117</t>
  </si>
  <si>
    <t>Epi Island beach resort</t>
  </si>
  <si>
    <t>VUT01050070461118</t>
  </si>
  <si>
    <t>Coldwater</t>
  </si>
  <si>
    <t>VUT01050070461119</t>
  </si>
  <si>
    <t>Potuaovatu</t>
  </si>
  <si>
    <t>VUT01050070461120</t>
  </si>
  <si>
    <t>Kuknua</t>
  </si>
  <si>
    <t>VUT01050070461121</t>
  </si>
  <si>
    <t>Votlo</t>
  </si>
  <si>
    <t>VUT01050070461122</t>
  </si>
  <si>
    <t>Oreau</t>
  </si>
  <si>
    <t>VUT01050070451123</t>
  </si>
  <si>
    <t>Nazareth</t>
  </si>
  <si>
    <t>VUT01050070451124</t>
  </si>
  <si>
    <t>Lemaroro</t>
  </si>
  <si>
    <t>VUT01050070451125</t>
  </si>
  <si>
    <t>Mbosau</t>
  </si>
  <si>
    <t>VUT01050070461126</t>
  </si>
  <si>
    <t>Port Kuimie</t>
  </si>
  <si>
    <t>VUT01050070451127</t>
  </si>
  <si>
    <t>Valesdir</t>
  </si>
  <si>
    <t>VUT01050070461128</t>
  </si>
  <si>
    <t>Botndaso</t>
  </si>
  <si>
    <t>VUT01050070461129</t>
  </si>
  <si>
    <t>Pulupe</t>
  </si>
  <si>
    <t>VUT01050070451130</t>
  </si>
  <si>
    <t>Vatukiki</t>
  </si>
  <si>
    <t>VUT01050070451131</t>
  </si>
  <si>
    <t>Lopalis</t>
  </si>
  <si>
    <t>VUT01050070451132</t>
  </si>
  <si>
    <t>Samatua</t>
  </si>
  <si>
    <t>VUT01050070461133</t>
  </si>
  <si>
    <t>Tikelele</t>
  </si>
  <si>
    <t>VUT01050070451134</t>
  </si>
  <si>
    <t>Panga</t>
  </si>
  <si>
    <t>VUT01050070461135</t>
  </si>
  <si>
    <t>Mematanga</t>
  </si>
  <si>
    <t>VUT01050070451136</t>
  </si>
  <si>
    <t>Longlaki</t>
  </si>
  <si>
    <t>VUT01050070451137</t>
  </si>
  <si>
    <t>Melvan</t>
  </si>
  <si>
    <t>VUT01050070451138</t>
  </si>
  <si>
    <t>Nul</t>
  </si>
  <si>
    <t>VUT01050070451139</t>
  </si>
  <si>
    <t>Mapvilao</t>
  </si>
  <si>
    <t>VUT01050070461140</t>
  </si>
  <si>
    <t>Lumbil</t>
  </si>
  <si>
    <t>VUT01050070461141</t>
  </si>
  <si>
    <t>Tamasina</t>
  </si>
  <si>
    <t>VUT01050070451142</t>
  </si>
  <si>
    <t>Pute</t>
  </si>
  <si>
    <t>VUT01050070461143</t>
  </si>
  <si>
    <t>Lempeto</t>
  </si>
  <si>
    <t>VUT01050070461144</t>
  </si>
  <si>
    <t>Anduan</t>
  </si>
  <si>
    <t>VUT01050070461145</t>
  </si>
  <si>
    <t>Rovoliu</t>
  </si>
  <si>
    <t>VUT01050070461146</t>
  </si>
  <si>
    <t>Kalala</t>
  </si>
  <si>
    <t>VUT01050070461147</t>
  </si>
  <si>
    <t>VUT01050070461148</t>
  </si>
  <si>
    <t>Manul</t>
  </si>
  <si>
    <t>VUT01050070471149</t>
  </si>
  <si>
    <t>Burumba</t>
  </si>
  <si>
    <t>VUT01050070461150</t>
  </si>
  <si>
    <t>Burcelot</t>
  </si>
  <si>
    <t>VUT01050070461151</t>
  </si>
  <si>
    <t>Lemam</t>
  </si>
  <si>
    <t>VUT01050070471152</t>
  </si>
  <si>
    <t>Masou</t>
  </si>
  <si>
    <t>VUT01050070461153</t>
  </si>
  <si>
    <t>Magongo</t>
  </si>
  <si>
    <t>VUT01050070471154</t>
  </si>
  <si>
    <t>Liro</t>
  </si>
  <si>
    <t>VUT01050070471155</t>
  </si>
  <si>
    <t>Burumarmar</t>
  </si>
  <si>
    <t>VUT01050070461156</t>
  </si>
  <si>
    <t>Lepa</t>
  </si>
  <si>
    <t>VUT01050070471157</t>
  </si>
  <si>
    <t>Pilate</t>
  </si>
  <si>
    <t>VUT01050070471158</t>
  </si>
  <si>
    <t>Yowa</t>
  </si>
  <si>
    <t>VUT01050070471159</t>
  </si>
  <si>
    <t>Maganua</t>
  </si>
  <si>
    <t>VUT01050070471160</t>
  </si>
  <si>
    <t>Mialu</t>
  </si>
  <si>
    <t>VUT01050070471161</t>
  </si>
  <si>
    <t>Prilmalko</t>
  </si>
  <si>
    <t>VUT01050070471162</t>
  </si>
  <si>
    <t>Komarampeni</t>
  </si>
  <si>
    <t>VUT01050070471163</t>
  </si>
  <si>
    <t>Foreland</t>
  </si>
  <si>
    <t>VUT01050070461164</t>
  </si>
  <si>
    <t>Mate Tu</t>
  </si>
  <si>
    <t>VUT01050070471165</t>
  </si>
  <si>
    <t>Mate Wan</t>
  </si>
  <si>
    <t>VUT01050070471166</t>
  </si>
  <si>
    <t>Lokopuwi</t>
  </si>
  <si>
    <t>VUT01050070471167</t>
  </si>
  <si>
    <t>Chumasmoe</t>
  </si>
  <si>
    <t>VUT01050070461168</t>
  </si>
  <si>
    <t>Paen</t>
  </si>
  <si>
    <t>VUT01050070461169</t>
  </si>
  <si>
    <t>Ponkovia</t>
  </si>
  <si>
    <t>VUT01050070481170</t>
  </si>
  <si>
    <t>Alepa</t>
  </si>
  <si>
    <t>VUT01050070471171</t>
  </si>
  <si>
    <t>Swaili</t>
  </si>
  <si>
    <t>VUT01050070471172</t>
  </si>
  <si>
    <t>Sarmet</t>
  </si>
  <si>
    <t>VUT01050070481173</t>
  </si>
  <si>
    <t>Komerana</t>
  </si>
  <si>
    <t>VUT01050070481174</t>
  </si>
  <si>
    <t>Nuvi</t>
  </si>
  <si>
    <t>VUT01050070471175</t>
  </si>
  <si>
    <t>Niu Ples</t>
  </si>
  <si>
    <t>VUT01050070481176</t>
  </si>
  <si>
    <t>Nikaura</t>
  </si>
  <si>
    <t>VUT01050070471177</t>
  </si>
  <si>
    <t>Yapuna</t>
  </si>
  <si>
    <t>VUT01050070481178</t>
  </si>
  <si>
    <t>Malpasi</t>
  </si>
  <si>
    <t>VUT01050070481179</t>
  </si>
  <si>
    <t>Rovo Bay</t>
  </si>
  <si>
    <t>VUT01050070481180</t>
  </si>
  <si>
    <t>Nivenue</t>
  </si>
  <si>
    <t>VUT01050070471181</t>
  </si>
  <si>
    <t>Alak</t>
  </si>
  <si>
    <t>VUT01050070481182</t>
  </si>
  <si>
    <t>Mampeipei</t>
  </si>
  <si>
    <t>VUT01050070481183</t>
  </si>
  <si>
    <t>Walavea</t>
  </si>
  <si>
    <t>VUT01050070481184</t>
  </si>
  <si>
    <t>Wenia</t>
  </si>
  <si>
    <t>VUT01050070481185</t>
  </si>
  <si>
    <t>Moriu</t>
  </si>
  <si>
    <t>VUT01050070471186</t>
  </si>
  <si>
    <t>Mapuna</t>
  </si>
  <si>
    <t>VUT01050070481187</t>
  </si>
  <si>
    <t>Memeremere</t>
  </si>
  <si>
    <t>VUT01050070481188</t>
  </si>
  <si>
    <t>Leungor</t>
  </si>
  <si>
    <t>VUT01040820491189</t>
  </si>
  <si>
    <t>Vunbang</t>
  </si>
  <si>
    <t>VUT01040820491190</t>
  </si>
  <si>
    <t>Niku</t>
  </si>
  <si>
    <t>VUT01050070481191</t>
  </si>
  <si>
    <t>Purke</t>
  </si>
  <si>
    <t>VUT01050070481192</t>
  </si>
  <si>
    <t>Toman Island</t>
  </si>
  <si>
    <t>VUT01040820491193</t>
  </si>
  <si>
    <t>Vela</t>
  </si>
  <si>
    <t>VUT01050070481194</t>
  </si>
  <si>
    <t>VUN AI AMP</t>
  </si>
  <si>
    <t>VUT01040820491195</t>
  </si>
  <si>
    <t>Ranpepeupal Island</t>
  </si>
  <si>
    <t>VUT01040160601196</t>
  </si>
  <si>
    <t>Lamen Bay</t>
  </si>
  <si>
    <t>VUT01050070481197</t>
  </si>
  <si>
    <t>Lumawa</t>
  </si>
  <si>
    <t>VUT01050070481198</t>
  </si>
  <si>
    <t>Ngalovasoro</t>
  </si>
  <si>
    <t>VUT01050470501199</t>
  </si>
  <si>
    <t>Vaemali</t>
  </si>
  <si>
    <t>VUT01050070481200</t>
  </si>
  <si>
    <t>Vatmbuang</t>
  </si>
  <si>
    <t>VUT01040820491201</t>
  </si>
  <si>
    <t>Ohiveu</t>
  </si>
  <si>
    <t>VUT01040820491202</t>
  </si>
  <si>
    <t>Ngalokomal</t>
  </si>
  <si>
    <t>VUT01050470501203</t>
  </si>
  <si>
    <t>Worles</t>
  </si>
  <si>
    <t>VUT01040820491204</t>
  </si>
  <si>
    <t>Vunaiamp</t>
  </si>
  <si>
    <t>VUT01040820491205</t>
  </si>
  <si>
    <t>Ngaloparua</t>
  </si>
  <si>
    <t>VUT01050470501206</t>
  </si>
  <si>
    <t>Paia</t>
  </si>
  <si>
    <t>VUT01050070481207</t>
  </si>
  <si>
    <t>Silowe</t>
  </si>
  <si>
    <t>VUT01050470501208</t>
  </si>
  <si>
    <t>Melip</t>
  </si>
  <si>
    <t>VUT01040160601209</t>
  </si>
  <si>
    <t>Louru</t>
  </si>
  <si>
    <t>VUT01050070481210</t>
  </si>
  <si>
    <t>Veingbongbong</t>
  </si>
  <si>
    <t>VUT01040160601211</t>
  </si>
  <si>
    <t>Lemaru</t>
  </si>
  <si>
    <t>VUT01050070481212</t>
  </si>
  <si>
    <t>Mesoro</t>
  </si>
  <si>
    <t>VUT01050070481213</t>
  </si>
  <si>
    <t>Mbwat Bang</t>
  </si>
  <si>
    <t>VUT01040160601214</t>
  </si>
  <si>
    <t>Vorburi</t>
  </si>
  <si>
    <t>VUT01040160601215</t>
  </si>
  <si>
    <t>Luumow</t>
  </si>
  <si>
    <t>VUT01040160601216</t>
  </si>
  <si>
    <t>CAROLINE BAY</t>
  </si>
  <si>
    <t>Bay</t>
  </si>
  <si>
    <t>VUT01040160601217</t>
  </si>
  <si>
    <t>Lovormavis</t>
  </si>
  <si>
    <t>VUT01040160601218</t>
  </si>
  <si>
    <t>Lourop</t>
  </si>
  <si>
    <t>VUT01040160601219</t>
  </si>
  <si>
    <t>Malfakhal</t>
  </si>
  <si>
    <t>VUT01040160601220</t>
  </si>
  <si>
    <t>Ranvatleu</t>
  </si>
  <si>
    <t>VUT01040160601221</t>
  </si>
  <si>
    <t>Vulai</t>
  </si>
  <si>
    <t>VUT01040160591222</t>
  </si>
  <si>
    <t>Witava</t>
  </si>
  <si>
    <t>VUT01040160601223</t>
  </si>
  <si>
    <t>Lenoimala</t>
  </si>
  <si>
    <t>VUT01040160601224</t>
  </si>
  <si>
    <t>Varo</t>
  </si>
  <si>
    <t>VUT01040160591225</t>
  </si>
  <si>
    <t>Venbirtib</t>
  </si>
  <si>
    <t>VUT01040160601226</t>
  </si>
  <si>
    <t>Hokai</t>
  </si>
  <si>
    <t>VUT01040160591227</t>
  </si>
  <si>
    <t>Khuneveo</t>
  </si>
  <si>
    <t>VUT01040600521228</t>
  </si>
  <si>
    <t>VUT01040350511229</t>
  </si>
  <si>
    <t>Volombau</t>
  </si>
  <si>
    <t>VUT01040160591230</t>
  </si>
  <si>
    <t>Marpagho</t>
  </si>
  <si>
    <t>VUT01040160591231</t>
  </si>
  <si>
    <t>Mbonvor</t>
  </si>
  <si>
    <t>VUT01040160601232</t>
  </si>
  <si>
    <t>Lutes</t>
  </si>
  <si>
    <t>VUT01040160591233</t>
  </si>
  <si>
    <t>LOKIENUEN</t>
  </si>
  <si>
    <t>VUT01040160591234</t>
  </si>
  <si>
    <t>Batghutong</t>
  </si>
  <si>
    <t>VUT01040590531235</t>
  </si>
  <si>
    <t>Sangalai</t>
  </si>
  <si>
    <t>VUT01040160591236</t>
  </si>
  <si>
    <t>Peskarus</t>
  </si>
  <si>
    <t>VUT01040160591237</t>
  </si>
  <si>
    <t>Maskelyne</t>
  </si>
  <si>
    <t>VUT01040160591238</t>
  </si>
  <si>
    <t>Barmundr</t>
  </si>
  <si>
    <t>VUT01040160591239</t>
  </si>
  <si>
    <t>Lombrevuh</t>
  </si>
  <si>
    <t>VUT01040160591240</t>
  </si>
  <si>
    <t>Urkeke</t>
  </si>
  <si>
    <t>VUT01040520541241</t>
  </si>
  <si>
    <t>Arseo</t>
  </si>
  <si>
    <t>VUT01040160591242</t>
  </si>
  <si>
    <t>VUT01040300561243</t>
  </si>
  <si>
    <t>Mrenser</t>
  </si>
  <si>
    <t>VUT01040300561244</t>
  </si>
  <si>
    <t>Livghos</t>
  </si>
  <si>
    <t>VUT01040340551245</t>
  </si>
  <si>
    <t>Turak</t>
  </si>
  <si>
    <t>VUT01040300561246</t>
  </si>
  <si>
    <t>Penbaghur</t>
  </si>
  <si>
    <t>VUT01040300561247</t>
  </si>
  <si>
    <t>Reupanias</t>
  </si>
  <si>
    <t>VUT01040300561248</t>
  </si>
  <si>
    <t>Mais</t>
  </si>
  <si>
    <t>VUT01040160591249</t>
  </si>
  <si>
    <t>Limlandr</t>
  </si>
  <si>
    <t>VUT01040300561250</t>
  </si>
  <si>
    <t>Lesesa</t>
  </si>
  <si>
    <t>VUT01040300561251</t>
  </si>
  <si>
    <t>Leungaihor</t>
  </si>
  <si>
    <t>VUT01040160601252</t>
  </si>
  <si>
    <t>Worlesles</t>
  </si>
  <si>
    <t>VUT01040160601253</t>
  </si>
  <si>
    <t>Evol</t>
  </si>
  <si>
    <t>VUT01040210581254</t>
  </si>
  <si>
    <t>Naraniem</t>
  </si>
  <si>
    <t>VUT01040160591255</t>
  </si>
  <si>
    <t>Hingal</t>
  </si>
  <si>
    <t>VUT01040210581256</t>
  </si>
  <si>
    <t>VUT01040210581257</t>
  </si>
  <si>
    <t>Wailep</t>
  </si>
  <si>
    <t>VUT01040210581258</t>
  </si>
  <si>
    <t>Vutekai</t>
  </si>
  <si>
    <t>VUT01040210581259</t>
  </si>
  <si>
    <t>VUT01040210581260</t>
  </si>
  <si>
    <t>VUT01040210581261</t>
  </si>
  <si>
    <t>Asue</t>
  </si>
  <si>
    <t>VUT01040160591262</t>
  </si>
  <si>
    <t>Tahal Netan</t>
  </si>
  <si>
    <t>VUT01040210581263</t>
  </si>
  <si>
    <t>Bul Bul</t>
  </si>
  <si>
    <t>VUT01040160601264</t>
  </si>
  <si>
    <t>VUT01040210581265</t>
  </si>
  <si>
    <t>Arumai</t>
  </si>
  <si>
    <t>VUT01040160601266</t>
  </si>
  <si>
    <t>VUT01040130571267</t>
  </si>
  <si>
    <t>Lembinwen</t>
  </si>
  <si>
    <t>VUT01040160601268</t>
  </si>
  <si>
    <t>VUT01040160591269</t>
  </si>
  <si>
    <t>Livivang</t>
  </si>
  <si>
    <t>VUT01040160591270</t>
  </si>
  <si>
    <t>Khoti</t>
  </si>
  <si>
    <t>VUT01040160591271</t>
  </si>
  <si>
    <t>Beneur</t>
  </si>
  <si>
    <t>VUT01040160601272</t>
  </si>
  <si>
    <t>Laama</t>
  </si>
  <si>
    <t>VUT01040160601273</t>
  </si>
  <si>
    <t>Tahal Nesa</t>
  </si>
  <si>
    <t>VUT01040210581274</t>
  </si>
  <si>
    <t>VUT01040210581275</t>
  </si>
  <si>
    <t>Lamango</t>
  </si>
  <si>
    <t>VUT01040160601276</t>
  </si>
  <si>
    <t>Leumir</t>
  </si>
  <si>
    <t>VUT01040160591277</t>
  </si>
  <si>
    <t>Vaoleli</t>
  </si>
  <si>
    <t>VUT01040210581278</t>
  </si>
  <si>
    <t>Vaoleli Nesa</t>
  </si>
  <si>
    <t>VUT01040210581279</t>
  </si>
  <si>
    <t>Nevane (Vaoleli)</t>
  </si>
  <si>
    <t>VUT01040210581280</t>
  </si>
  <si>
    <t>Tonomial</t>
  </si>
  <si>
    <t>VUT01040160591281</t>
  </si>
  <si>
    <t>Kelai</t>
  </si>
  <si>
    <t>VUT01040210581282</t>
  </si>
  <si>
    <t>VUNDARLAMP</t>
  </si>
  <si>
    <t>VUT01040160601283</t>
  </si>
  <si>
    <t>Tasimate</t>
  </si>
  <si>
    <t>VUT01040210581284</t>
  </si>
  <si>
    <t>Lehili</t>
  </si>
  <si>
    <t>VUT01040210581285</t>
  </si>
  <si>
    <t>Wintua</t>
  </si>
  <si>
    <t>VUT01040160601286</t>
  </si>
  <si>
    <t>Tevali Aot</t>
  </si>
  <si>
    <t>VUT01040210581287</t>
  </si>
  <si>
    <t>Lanoai</t>
  </si>
  <si>
    <t>VUT01040210581288</t>
  </si>
  <si>
    <t>Lorlow</t>
  </si>
  <si>
    <t>VUT01040160601289</t>
  </si>
  <si>
    <t>Lanoai (Tavulai)</t>
  </si>
  <si>
    <t>VUT01040210581290</t>
  </si>
  <si>
    <t>Lakelai (Tavulai)</t>
  </si>
  <si>
    <t>VUT01040210581291</t>
  </si>
  <si>
    <t>Venambo</t>
  </si>
  <si>
    <t>VUT01040160601292</t>
  </si>
  <si>
    <t>Teaim Nessa (Tavulai)</t>
  </si>
  <si>
    <t>VUT01040210581293</t>
  </si>
  <si>
    <t>Tavoai</t>
  </si>
  <si>
    <t>VUT01040210581294</t>
  </si>
  <si>
    <t>Venembuas</t>
  </si>
  <si>
    <t>VUT01040160601295</t>
  </si>
  <si>
    <t>Amoilep</t>
  </si>
  <si>
    <t>VUT01040210581296</t>
  </si>
  <si>
    <t>PRAVO</t>
  </si>
  <si>
    <t>VUT01040160591297</t>
  </si>
  <si>
    <t>Tevali</t>
  </si>
  <si>
    <t>VUT01040210581298</t>
  </si>
  <si>
    <t>Sise</t>
  </si>
  <si>
    <t>VUT01040210581299</t>
  </si>
  <si>
    <t>VUT01040210581300</t>
  </si>
  <si>
    <t>Tahi Nessa</t>
  </si>
  <si>
    <t>VUT01040210581301</t>
  </si>
  <si>
    <t>Nasise</t>
  </si>
  <si>
    <t>VUT01040210581302</t>
  </si>
  <si>
    <t>Nanamoru</t>
  </si>
  <si>
    <t>VUT01040160591303</t>
  </si>
  <si>
    <t>Tahi</t>
  </si>
  <si>
    <t>VUT01040210581304</t>
  </si>
  <si>
    <t>Tahi Fill</t>
  </si>
  <si>
    <t>VUT01040210581305</t>
  </si>
  <si>
    <t>VUT01040210581306</t>
  </si>
  <si>
    <t>Latatah</t>
  </si>
  <si>
    <t>VUT01040160601307</t>
  </si>
  <si>
    <t>Rasponak</t>
  </si>
  <si>
    <t>VUT01040160591308</t>
  </si>
  <si>
    <t>Lulep Nesa</t>
  </si>
  <si>
    <t>VUT01040210581309</t>
  </si>
  <si>
    <t>Vinoale</t>
  </si>
  <si>
    <t>VUT01040210581310</t>
  </si>
  <si>
    <t>Lulep Netan</t>
  </si>
  <si>
    <t>VUT01040210581311</t>
  </si>
  <si>
    <t>Nou</t>
  </si>
  <si>
    <t>VUT01040210581312</t>
  </si>
  <si>
    <t>Barisengaol</t>
  </si>
  <si>
    <t>VUT01040160591313</t>
  </si>
  <si>
    <t>Mbarav Ngot</t>
  </si>
  <si>
    <t>VUT01040160591314</t>
  </si>
  <si>
    <t>Asuas</t>
  </si>
  <si>
    <t>VUT01040210581315</t>
  </si>
  <si>
    <t>Lumeur</t>
  </si>
  <si>
    <t>VUT01040160591316</t>
  </si>
  <si>
    <t>Labo</t>
  </si>
  <si>
    <t>VUT01040160601317</t>
  </si>
  <si>
    <t>Voravor</t>
  </si>
  <si>
    <t>VUT01040210581318</t>
  </si>
  <si>
    <t>Lampu</t>
  </si>
  <si>
    <t>VUT01040160591319</t>
  </si>
  <si>
    <t>Seneali</t>
  </si>
  <si>
    <t>VUT01040210581320</t>
  </si>
  <si>
    <t>Barngindre</t>
  </si>
  <si>
    <t>VUT01040160591321</t>
  </si>
  <si>
    <t>BARIAS</t>
  </si>
  <si>
    <t>VUT01040160591322</t>
  </si>
  <si>
    <t>Lamlo</t>
  </si>
  <si>
    <t>VUT01040160601323</t>
  </si>
  <si>
    <t>VUT01040210581324</t>
  </si>
  <si>
    <t>Meninemboas</t>
  </si>
  <si>
    <t>VUT01040160591325</t>
  </si>
  <si>
    <t>Lironesa</t>
  </si>
  <si>
    <t>VUT01040210581326</t>
  </si>
  <si>
    <t>Lainduo</t>
  </si>
  <si>
    <t>VUT01040160601327</t>
  </si>
  <si>
    <t>Tamiss</t>
  </si>
  <si>
    <t>VUT01040160591328</t>
  </si>
  <si>
    <t>Luli</t>
  </si>
  <si>
    <t>VUT01040210581329</t>
  </si>
  <si>
    <t>Lawa</t>
  </si>
  <si>
    <t>VUT01040160601330</t>
  </si>
  <si>
    <t>Mahapo</t>
  </si>
  <si>
    <t>VUT01040160601331</t>
  </si>
  <si>
    <t>Marharh</t>
  </si>
  <si>
    <t>VUT01040160591332</t>
  </si>
  <si>
    <t>Lawanemis</t>
  </si>
  <si>
    <t>VUT01040160601333</t>
  </si>
  <si>
    <t>Barias</t>
  </si>
  <si>
    <t>VUT01040160591334</t>
  </si>
  <si>
    <t>Tsiach</t>
  </si>
  <si>
    <t>VUT01040160591335</t>
  </si>
  <si>
    <t>Port Sandwich</t>
  </si>
  <si>
    <t>VUT01040160591336</t>
  </si>
  <si>
    <t>Tavienesa</t>
  </si>
  <si>
    <t>VUT01040210581337</t>
  </si>
  <si>
    <t>Tavie</t>
  </si>
  <si>
    <t>VUT01040210581338</t>
  </si>
  <si>
    <t>Merivar</t>
  </si>
  <si>
    <t>VUT01040160591339</t>
  </si>
  <si>
    <t>Penesies</t>
  </si>
  <si>
    <t>VUT01040160591340</t>
  </si>
  <si>
    <t>Lenukh</t>
  </si>
  <si>
    <t>VUT01040160591341</t>
  </si>
  <si>
    <t>Leuvis</t>
  </si>
  <si>
    <t>VUT01040160591342</t>
  </si>
  <si>
    <t>Penap</t>
  </si>
  <si>
    <t>VUT01040160591343</t>
  </si>
  <si>
    <t>Rambuan</t>
  </si>
  <si>
    <t>VUT01040160591344</t>
  </si>
  <si>
    <t>Haikor</t>
  </si>
  <si>
    <t>VUT01040160591345</t>
  </si>
  <si>
    <t>Lamap</t>
  </si>
  <si>
    <t>VUT01040160591346</t>
  </si>
  <si>
    <t>LENDAMBOI</t>
  </si>
  <si>
    <t>VUT01040160601347</t>
  </si>
  <si>
    <t>Baobaobuluk</t>
  </si>
  <si>
    <t>VUT01040160601348</t>
  </si>
  <si>
    <t>Labulwol</t>
  </si>
  <si>
    <t>VUT01040160601349</t>
  </si>
  <si>
    <t>MOBAREK</t>
  </si>
  <si>
    <t>VUT01040160601350</t>
  </si>
  <si>
    <t>Ronevier</t>
  </si>
  <si>
    <t>VUT01040160611351</t>
  </si>
  <si>
    <t>Bambu</t>
  </si>
  <si>
    <t>VUT01040160611352</t>
  </si>
  <si>
    <t>VETBONG</t>
  </si>
  <si>
    <t>VUT01040160611353</t>
  </si>
  <si>
    <t>Legeibuas</t>
  </si>
  <si>
    <t>VUT01040160601354</t>
  </si>
  <si>
    <t>Levetbao</t>
  </si>
  <si>
    <t>VUT01040160611355</t>
  </si>
  <si>
    <t>Aktep</t>
  </si>
  <si>
    <t>VUT01040160611356</t>
  </si>
  <si>
    <t>MELROMBEUR</t>
  </si>
  <si>
    <t>VUT01040160601357</t>
  </si>
  <si>
    <t>Gami</t>
  </si>
  <si>
    <t>VUT01040160601358</t>
  </si>
  <si>
    <t>Kamanliveur</t>
  </si>
  <si>
    <t>VUT01040160601359</t>
  </si>
  <si>
    <t>YAPKAMAVIS</t>
  </si>
  <si>
    <t>VUT01040160601360</t>
  </si>
  <si>
    <t>Letokhas</t>
  </si>
  <si>
    <t>VUT01040160601361</t>
  </si>
  <si>
    <t>Mbengemavis</t>
  </si>
  <si>
    <t>VUT01040160601362</t>
  </si>
  <si>
    <t>Yapkatas</t>
  </si>
  <si>
    <t>VUT01040160601363</t>
  </si>
  <si>
    <t>Varak</t>
  </si>
  <si>
    <t>VUT01040160611364</t>
  </si>
  <si>
    <t>Retur</t>
  </si>
  <si>
    <t>VUT01040160611365</t>
  </si>
  <si>
    <t>Panlenum</t>
  </si>
  <si>
    <t>VUT01040020631366</t>
  </si>
  <si>
    <t>VUT01040020621367</t>
  </si>
  <si>
    <t>Sae</t>
  </si>
  <si>
    <t>VUT01040020621368</t>
  </si>
  <si>
    <t>Latwitambus</t>
  </si>
  <si>
    <t>VUT01040160601369</t>
  </si>
  <si>
    <t>Resnahi</t>
  </si>
  <si>
    <t>VUT01040020621370</t>
  </si>
  <si>
    <t>Taveak</t>
  </si>
  <si>
    <t>VUT01040020621371</t>
  </si>
  <si>
    <t>VUT01040020621372</t>
  </si>
  <si>
    <t>Moru</t>
  </si>
  <si>
    <t>VUT01040020621373</t>
  </si>
  <si>
    <t>Vonaair</t>
  </si>
  <si>
    <t>VUT01040020621374</t>
  </si>
  <si>
    <t>Wutumbou</t>
  </si>
  <si>
    <t>VUT01040020621375</t>
  </si>
  <si>
    <t>Silimauri</t>
  </si>
  <si>
    <t>VUT01040020621376</t>
  </si>
  <si>
    <t>Ramagani</t>
  </si>
  <si>
    <t>VUT01040020621377</t>
  </si>
  <si>
    <t>VUT01040020621378</t>
  </si>
  <si>
    <t>Senai</t>
  </si>
  <si>
    <t>VUT01040020621379</t>
  </si>
  <si>
    <t>Velite</t>
  </si>
  <si>
    <t>VUT01040020621380</t>
  </si>
  <si>
    <t>Utas</t>
  </si>
  <si>
    <t>VUT01040020621381</t>
  </si>
  <si>
    <t>Penat</t>
  </si>
  <si>
    <t>VUT01040020621382</t>
  </si>
  <si>
    <t>Talu</t>
  </si>
  <si>
    <t>VUT01040020621383</t>
  </si>
  <si>
    <t>Pawel</t>
  </si>
  <si>
    <t>VUT01040020621384</t>
  </si>
  <si>
    <t>Rapaksivir</t>
  </si>
  <si>
    <t>VUT01040160611385</t>
  </si>
  <si>
    <t>Awitatawhen</t>
  </si>
  <si>
    <t>VUT01040160601386</t>
  </si>
  <si>
    <t>Tumbon</t>
  </si>
  <si>
    <t>VUT01040020621387</t>
  </si>
  <si>
    <t>Lumai</t>
  </si>
  <si>
    <t>VUT01040020621388</t>
  </si>
  <si>
    <t>Vehosagat</t>
  </si>
  <si>
    <t>VUT01040020621389</t>
  </si>
  <si>
    <t>VUT01040020621390</t>
  </si>
  <si>
    <t>Vanen</t>
  </si>
  <si>
    <t>VUT01040020621391</t>
  </si>
  <si>
    <t>Eas LGC.HQ</t>
  </si>
  <si>
    <t>VUT01040020621392</t>
  </si>
  <si>
    <t>Bwele</t>
  </si>
  <si>
    <t>VUT01040020631393</t>
  </si>
  <si>
    <t>Tavendrua</t>
  </si>
  <si>
    <t>VUT01040160601394</t>
  </si>
  <si>
    <t>Penapo</t>
  </si>
  <si>
    <t>VUT01040020621395</t>
  </si>
  <si>
    <t>Batekfaev</t>
  </si>
  <si>
    <t>VUT01040160611396</t>
  </si>
  <si>
    <t>Vommaweh</t>
  </si>
  <si>
    <t>VUT01040020621397</t>
  </si>
  <si>
    <t>Melgen</t>
  </si>
  <si>
    <t>VUT01040160601398</t>
  </si>
  <si>
    <t>Larambus</t>
  </si>
  <si>
    <t>VUT01040160601399</t>
  </si>
  <si>
    <t>Fartapo</t>
  </si>
  <si>
    <t>VUT01040160611400</t>
  </si>
  <si>
    <t>LAMBULMBATUEI</t>
  </si>
  <si>
    <t>VUT01040160611401</t>
  </si>
  <si>
    <t>Aoutveil</t>
  </si>
  <si>
    <t>VUT01040160611402</t>
  </si>
  <si>
    <t>Pakea</t>
  </si>
  <si>
    <t>VUT01040020621403</t>
  </si>
  <si>
    <t>Banam Bay</t>
  </si>
  <si>
    <t>VUT01040160611404</t>
  </si>
  <si>
    <t>Lalinda</t>
  </si>
  <si>
    <t>VUT01040020631405</t>
  </si>
  <si>
    <t>Ma-at</t>
  </si>
  <si>
    <t>VUT01040020621406</t>
  </si>
  <si>
    <t>VUT01040020631407</t>
  </si>
  <si>
    <t>Lanver</t>
  </si>
  <si>
    <t>VUT01040020631408</t>
  </si>
  <si>
    <t>VUT01040020621409</t>
  </si>
  <si>
    <t>Pahasangat</t>
  </si>
  <si>
    <t>VUT01040020621410</t>
  </si>
  <si>
    <t>Vomaweok</t>
  </si>
  <si>
    <t>VUT01040020621411</t>
  </si>
  <si>
    <t>Lambulmbatuei</t>
  </si>
  <si>
    <t>VUT01040160611412</t>
  </si>
  <si>
    <t>Toak</t>
  </si>
  <si>
    <t>VUT01040020621413</t>
  </si>
  <si>
    <t>VUT01040020621414</t>
  </si>
  <si>
    <t>Vathural</t>
  </si>
  <si>
    <t>VUT01040020621415</t>
  </si>
  <si>
    <t>Vaeh</t>
  </si>
  <si>
    <t>VUT01040020621416</t>
  </si>
  <si>
    <t>Sahout 2</t>
  </si>
  <si>
    <t>VUT01040020621417</t>
  </si>
  <si>
    <t>Port Vato</t>
  </si>
  <si>
    <t>VUT01040020631418</t>
  </si>
  <si>
    <t>Kindu</t>
  </si>
  <si>
    <t>VUT01040160601419</t>
  </si>
  <si>
    <t>Ulei</t>
  </si>
  <si>
    <t>VUT01040020621420</t>
  </si>
  <si>
    <t>Batnamos</t>
  </si>
  <si>
    <t>VUT01040160611421</t>
  </si>
  <si>
    <t>Ahotwin</t>
  </si>
  <si>
    <t>VUT01040160611422</t>
  </si>
  <si>
    <t>Autof</t>
  </si>
  <si>
    <t>VUT01040160611423</t>
  </si>
  <si>
    <t>Pesiak</t>
  </si>
  <si>
    <t>VUT01040020631424</t>
  </si>
  <si>
    <t>Hortes</t>
  </si>
  <si>
    <t>VUT01040160611425</t>
  </si>
  <si>
    <t>Aulua</t>
  </si>
  <si>
    <t>VUT01040160611426</t>
  </si>
  <si>
    <t>Lanfitfit</t>
  </si>
  <si>
    <t>VUT01040160611427</t>
  </si>
  <si>
    <t>Lolonwei</t>
  </si>
  <si>
    <t>VUT01040020631428</t>
  </si>
  <si>
    <t>Sanesup</t>
  </si>
  <si>
    <t>VUT01040020631429</t>
  </si>
  <si>
    <t>Lonmei</t>
  </si>
  <si>
    <t>VUT01040020631430</t>
  </si>
  <si>
    <t>Amil</t>
  </si>
  <si>
    <t>VUT01040160611431</t>
  </si>
  <si>
    <t>Beumo</t>
  </si>
  <si>
    <t>VUT01040020631432</t>
  </si>
  <si>
    <t>Pamal</t>
  </si>
  <si>
    <t>VUT01040020621433</t>
  </si>
  <si>
    <t>Asurukh</t>
  </si>
  <si>
    <t>VUT01040160611434</t>
  </si>
  <si>
    <t>Agriculture Station</t>
  </si>
  <si>
    <t>VUT01040020631435</t>
  </si>
  <si>
    <t>Mulee</t>
  </si>
  <si>
    <t>Bungalow</t>
  </si>
  <si>
    <t>VUT01040020631436</t>
  </si>
  <si>
    <t>Namonae</t>
  </si>
  <si>
    <t>VUT01040020621437</t>
  </si>
  <si>
    <t>Vemali</t>
  </si>
  <si>
    <t>VUT01040020621438</t>
  </si>
  <si>
    <t>Assen</t>
  </si>
  <si>
    <t>VUT01040160611439</t>
  </si>
  <si>
    <t>Mbuleviau</t>
  </si>
  <si>
    <t>VUT01040020631440</t>
  </si>
  <si>
    <t>Yao</t>
  </si>
  <si>
    <t>VUT01040020631441</t>
  </si>
  <si>
    <t>Pemap</t>
  </si>
  <si>
    <t>VUT01040020631442</t>
  </si>
  <si>
    <t>VUT01040020631443</t>
  </si>
  <si>
    <t>Bakmir</t>
  </si>
  <si>
    <t>VUT01040020631444</t>
  </si>
  <si>
    <t>Sesivi</t>
  </si>
  <si>
    <t>VUT01040020631445</t>
  </si>
  <si>
    <t>Vetap</t>
  </si>
  <si>
    <t>VUT01040020631446</t>
  </si>
  <si>
    <t>Iyentinwamu</t>
  </si>
  <si>
    <t>VUT01040020631447</t>
  </si>
  <si>
    <t>Yelemangiap</t>
  </si>
  <si>
    <t>VUT01040020631448</t>
  </si>
  <si>
    <t>Belemapbolemio</t>
  </si>
  <si>
    <t>VUT01040020631449</t>
  </si>
  <si>
    <t>Yanbili</t>
  </si>
  <si>
    <t>VUT01040020631450</t>
  </si>
  <si>
    <t>Ase</t>
  </si>
  <si>
    <t>VUT01040020621451</t>
  </si>
  <si>
    <t>Renou</t>
  </si>
  <si>
    <t>VUT01040020621452</t>
  </si>
  <si>
    <t>Versup</t>
  </si>
  <si>
    <t>VUT01040020631453</t>
  </si>
  <si>
    <t>Fomavora</t>
  </si>
  <si>
    <t>VUT01040020621454</t>
  </si>
  <si>
    <t>Sameo</t>
  </si>
  <si>
    <t>VUT01040020621455</t>
  </si>
  <si>
    <t>VUT01040020621456</t>
  </si>
  <si>
    <t>Emiowat</t>
  </si>
  <si>
    <t>VUT01040020631457</t>
  </si>
  <si>
    <t>Yelahae</t>
  </si>
  <si>
    <t>VUT01040020631458</t>
  </si>
  <si>
    <t>Yelai Yelevotopheansa</t>
  </si>
  <si>
    <t>VUT01040020631459</t>
  </si>
  <si>
    <t>Tavios</t>
  </si>
  <si>
    <t>VUT01040020631460</t>
  </si>
  <si>
    <t>Emiowur</t>
  </si>
  <si>
    <t>VUT01040020631461</t>
  </si>
  <si>
    <t>Mbangir</t>
  </si>
  <si>
    <t>VUT01040160611462</t>
  </si>
  <si>
    <t>Mene</t>
  </si>
  <si>
    <t>Coop</t>
  </si>
  <si>
    <t>VUT01040020631463</t>
  </si>
  <si>
    <t>Poliavepiopio</t>
  </si>
  <si>
    <t>VUT01040020631464</t>
  </si>
  <si>
    <t>Yentelenio</t>
  </si>
  <si>
    <t>VUT01040020631465</t>
  </si>
  <si>
    <t>Methe</t>
  </si>
  <si>
    <t>VUT01040020621466</t>
  </si>
  <si>
    <t>Polivak</t>
  </si>
  <si>
    <t>VUT01040020631467</t>
  </si>
  <si>
    <t>Baiap</t>
  </si>
  <si>
    <t>VUT01040020631468</t>
  </si>
  <si>
    <t>Polimapongon</t>
  </si>
  <si>
    <t>VUT01040020631469</t>
  </si>
  <si>
    <t>Leve</t>
  </si>
  <si>
    <t>VUT01040020631470</t>
  </si>
  <si>
    <t>Miovsa</t>
  </si>
  <si>
    <t>VUT01040020631471</t>
  </si>
  <si>
    <t>Tisman</t>
  </si>
  <si>
    <t>VUT01040160611472</t>
  </si>
  <si>
    <t>Mapkinkin</t>
  </si>
  <si>
    <t>VUT01040020631473</t>
  </si>
  <si>
    <t>Hemerdabos</t>
  </si>
  <si>
    <t>VUT01040160611474</t>
  </si>
  <si>
    <t>Hot Water</t>
  </si>
  <si>
    <t>VUT01040020631475</t>
  </si>
  <si>
    <t>Taptio</t>
  </si>
  <si>
    <t>VUT01040020631476</t>
  </si>
  <si>
    <t>Vetkakas</t>
  </si>
  <si>
    <t>VUT01040160611477</t>
  </si>
  <si>
    <t>Yelevak</t>
  </si>
  <si>
    <t>VUT01040020631478</t>
  </si>
  <si>
    <t>Rembe</t>
  </si>
  <si>
    <t>VUT01040160611479</t>
  </si>
  <si>
    <t>Repanvaun</t>
  </si>
  <si>
    <t>VUT01040160611480</t>
  </si>
  <si>
    <t>Sue</t>
  </si>
  <si>
    <t>VUT01040020621481</t>
  </si>
  <si>
    <t>Yankusuvwovwo</t>
  </si>
  <si>
    <t>VUT01040020631482</t>
  </si>
  <si>
    <t>Pandehur</t>
  </si>
  <si>
    <t>VUT01040160611483</t>
  </si>
  <si>
    <t>Yelovuvu</t>
  </si>
  <si>
    <t>VUT01040020631484</t>
  </si>
  <si>
    <t>Danperper</t>
  </si>
  <si>
    <t>VUT01040160611485</t>
  </si>
  <si>
    <t>Ewu</t>
  </si>
  <si>
    <t>VUT01040020631486</t>
  </si>
  <si>
    <t>PENUVRE</t>
  </si>
  <si>
    <t>VUT01040160611487</t>
  </si>
  <si>
    <t>RARENKE</t>
  </si>
  <si>
    <t>VUT01040160611488</t>
  </si>
  <si>
    <t>Tpli</t>
  </si>
  <si>
    <t>VUT01040160651489</t>
  </si>
  <si>
    <t>Retchar</t>
  </si>
  <si>
    <t>VUT01040160611490</t>
  </si>
  <si>
    <t>Mbulio</t>
  </si>
  <si>
    <t>VUT01040020631491</t>
  </si>
  <si>
    <t>Tisvel</t>
  </si>
  <si>
    <t>Settlement</t>
  </si>
  <si>
    <t>VUT01040160651492</t>
  </si>
  <si>
    <t>Lonmuek</t>
  </si>
  <si>
    <t>VUT01040020631493</t>
  </si>
  <si>
    <t>Mboi</t>
  </si>
  <si>
    <t>VUT01040020621494</t>
  </si>
  <si>
    <t>Yanbie</t>
  </si>
  <si>
    <t>VUT01040020631495</t>
  </si>
  <si>
    <t>Malvet</t>
  </si>
  <si>
    <t>VUT01040020631496</t>
  </si>
  <si>
    <t>Poliumu</t>
  </si>
  <si>
    <t>VUT01040020631497</t>
  </si>
  <si>
    <t>Meup</t>
  </si>
  <si>
    <t>VUT01040020631498</t>
  </si>
  <si>
    <t>Lonver</t>
  </si>
  <si>
    <t>VUT01040020631499</t>
  </si>
  <si>
    <t>Repantchir</t>
  </si>
  <si>
    <t>VUT01040160611500</t>
  </si>
  <si>
    <t>Pisia</t>
  </si>
  <si>
    <t>VUT01040020631501</t>
  </si>
  <si>
    <t>Melbul</t>
  </si>
  <si>
    <t>VUT01040020631502</t>
  </si>
  <si>
    <t>Yautilie</t>
  </si>
  <si>
    <t>VUT01040020631503</t>
  </si>
  <si>
    <t>NTM center</t>
  </si>
  <si>
    <t>VUT01040020631504</t>
  </si>
  <si>
    <t>Rerep</t>
  </si>
  <si>
    <t>VUT01040160611505</t>
  </si>
  <si>
    <t>Lontupol</t>
  </si>
  <si>
    <t>VUT01040020631506</t>
  </si>
  <si>
    <t>Hormemado</t>
  </si>
  <si>
    <t>VUT01040020631507</t>
  </si>
  <si>
    <t>Tenak</t>
  </si>
  <si>
    <t>VUT01040020631508</t>
  </si>
  <si>
    <t>Polianpal</t>
  </si>
  <si>
    <t>VUT01040020631509</t>
  </si>
  <si>
    <t>Lele</t>
  </si>
  <si>
    <t>VUT01040020631510</t>
  </si>
  <si>
    <t>Yanluvuvia</t>
  </si>
  <si>
    <t>VUT01040020631511</t>
  </si>
  <si>
    <t>Graig Cove</t>
  </si>
  <si>
    <t>VUT01040020631512</t>
  </si>
  <si>
    <t>Peleteveurokon</t>
  </si>
  <si>
    <t>VUT01040020631513</t>
  </si>
  <si>
    <t>Melten</t>
  </si>
  <si>
    <t>VUT01040020631514</t>
  </si>
  <si>
    <t>Emeltungan</t>
  </si>
  <si>
    <t>VUT01040020631515</t>
  </si>
  <si>
    <t>Wuro</t>
  </si>
  <si>
    <t>VUT01040020631516</t>
  </si>
  <si>
    <t>Bakwe</t>
  </si>
  <si>
    <t>VUT01040020621517</t>
  </si>
  <si>
    <t>Enmila</t>
  </si>
  <si>
    <t>VUT01040020631518</t>
  </si>
  <si>
    <t>Lolimari</t>
  </si>
  <si>
    <t>VUT01040020631519</t>
  </si>
  <si>
    <t>Falimaplon</t>
  </si>
  <si>
    <t>VUT01040020631520</t>
  </si>
  <si>
    <t>Lonbulbul</t>
  </si>
  <si>
    <t>VUT01040020631521</t>
  </si>
  <si>
    <t>Tinisam</t>
  </si>
  <si>
    <t>VUT01040020631522</t>
  </si>
  <si>
    <t>Lonwol</t>
  </si>
  <si>
    <t>VUT01040020631523</t>
  </si>
  <si>
    <t>Lonbiteltel</t>
  </si>
  <si>
    <t>VUT01040020631524</t>
  </si>
  <si>
    <t>Endu Pahakol</t>
  </si>
  <si>
    <t>VUT01040020621525</t>
  </si>
  <si>
    <t>Mbwitin</t>
  </si>
  <si>
    <t>VUT01040160611526</t>
  </si>
  <si>
    <t>Fali</t>
  </si>
  <si>
    <t>VUT01040020631527</t>
  </si>
  <si>
    <t>Tim-Ahu</t>
  </si>
  <si>
    <t>VUT01040020621528</t>
  </si>
  <si>
    <t>Hau</t>
  </si>
  <si>
    <t>VUT01040020621529</t>
  </si>
  <si>
    <t>Navu</t>
  </si>
  <si>
    <t>VUT01040020631530</t>
  </si>
  <si>
    <t>Endu Poal</t>
  </si>
  <si>
    <t>VUT01040020621531</t>
  </si>
  <si>
    <t>Tareun</t>
  </si>
  <si>
    <t>VUT01040020621532</t>
  </si>
  <si>
    <t>Comercial center</t>
  </si>
  <si>
    <t>Commercial</t>
  </si>
  <si>
    <t>VUT01040020631533</t>
  </si>
  <si>
    <t>Lokohkoh</t>
  </si>
  <si>
    <t>VUT01040020631534</t>
  </si>
  <si>
    <t>Polibeak</t>
  </si>
  <si>
    <t>VUT01040020631535</t>
  </si>
  <si>
    <t>Lolibetaconcon</t>
  </si>
  <si>
    <t>VUT01040020631536</t>
  </si>
  <si>
    <t>Polipeak</t>
  </si>
  <si>
    <t>VUT01040020631537</t>
  </si>
  <si>
    <t>Sulol</t>
  </si>
  <si>
    <t>VUT01040020631538</t>
  </si>
  <si>
    <t>Metenua</t>
  </si>
  <si>
    <t>VUT01040160611539</t>
  </si>
  <si>
    <t>Roghuros</t>
  </si>
  <si>
    <t>VUT01040160611540</t>
  </si>
  <si>
    <t>Lonbiunedem</t>
  </si>
  <si>
    <t>VUT01040020631541</t>
  </si>
  <si>
    <t>Ranpili</t>
  </si>
  <si>
    <t>VUT01040020621542</t>
  </si>
  <si>
    <t>Lolibulo</t>
  </si>
  <si>
    <t>VUT01040020631543</t>
  </si>
  <si>
    <t>Lonamen</t>
  </si>
  <si>
    <t>VUT01040020631544</t>
  </si>
  <si>
    <t>Lowel</t>
  </si>
  <si>
    <t>VUT01040020631545</t>
  </si>
  <si>
    <t>Polibetakever</t>
  </si>
  <si>
    <t>VUT01040020631546</t>
  </si>
  <si>
    <t>Novor</t>
  </si>
  <si>
    <t>VUT01040160611547</t>
  </si>
  <si>
    <t>Falipuru</t>
  </si>
  <si>
    <t>VUT01040020631548</t>
  </si>
  <si>
    <t>Falimarmar</t>
  </si>
  <si>
    <t>VUT01040020631549</t>
  </si>
  <si>
    <t>Polimango</t>
  </si>
  <si>
    <t>VUT01040020631550</t>
  </si>
  <si>
    <t>Hawore</t>
  </si>
  <si>
    <t>VUT01040020631551</t>
  </si>
  <si>
    <t>Melta</t>
  </si>
  <si>
    <t>VUT01040020631552</t>
  </si>
  <si>
    <t>Polipetamemoro</t>
  </si>
  <si>
    <t>VUT01040020631553</t>
  </si>
  <si>
    <t>Lonparik</t>
  </si>
  <si>
    <t>VUT01040020631554</t>
  </si>
  <si>
    <t>Ranwolver</t>
  </si>
  <si>
    <t>VUT01040020631555</t>
  </si>
  <si>
    <t>Topol</t>
  </si>
  <si>
    <t>VUT01040020631556</t>
  </si>
  <si>
    <t>Vanowom</t>
  </si>
  <si>
    <t>VUT01040160651557</t>
  </si>
  <si>
    <t>Himir Mbuir</t>
  </si>
  <si>
    <t>VUT01040160611558</t>
  </si>
  <si>
    <t>Raghuh</t>
  </si>
  <si>
    <t>VUT01040160611559</t>
  </si>
  <si>
    <t>Penamur</t>
  </si>
  <si>
    <t>VUT01040160611560</t>
  </si>
  <si>
    <t>Lonnol</t>
  </si>
  <si>
    <t>VUT01040020631561</t>
  </si>
  <si>
    <t>Roghumbo</t>
  </si>
  <si>
    <t>VUT01040160611562</t>
  </si>
  <si>
    <t>Pontungi</t>
  </si>
  <si>
    <t>VUT01040020631563</t>
  </si>
  <si>
    <t>Tow</t>
  </si>
  <si>
    <t>VUT01040020631564</t>
  </si>
  <si>
    <t>Mbatambong</t>
  </si>
  <si>
    <t>VUT01040160611565</t>
  </si>
  <si>
    <t>Mboton</t>
  </si>
  <si>
    <t>VUT01040160611566</t>
  </si>
  <si>
    <t>Lonwolwol</t>
  </si>
  <si>
    <t>VUT01040020631567</t>
  </si>
  <si>
    <t>Policomolmol</t>
  </si>
  <si>
    <t>VUT01040020631568</t>
  </si>
  <si>
    <t>Vinmavis</t>
  </si>
  <si>
    <t>VUT01040160651569</t>
  </si>
  <si>
    <t>UNUA</t>
  </si>
  <si>
    <t>VUT01040160611570</t>
  </si>
  <si>
    <t>Wakon</t>
  </si>
  <si>
    <t>VUT01040020631571</t>
  </si>
  <si>
    <t>WELELE</t>
  </si>
  <si>
    <t>VUT01040160611572</t>
  </si>
  <si>
    <t>Mbarngen</t>
  </si>
  <si>
    <t>VUT01040160611573</t>
  </si>
  <si>
    <t>Kiki</t>
  </si>
  <si>
    <t>VUT01040160611574</t>
  </si>
  <si>
    <t>Tembimbi</t>
  </si>
  <si>
    <t>VUT01040160611575</t>
  </si>
  <si>
    <t>Limap</t>
  </si>
  <si>
    <t>VUT01040160651576</t>
  </si>
  <si>
    <t>Taremb</t>
  </si>
  <si>
    <t>VUT01040160611577</t>
  </si>
  <si>
    <t>KHIMIR TAMBOS</t>
  </si>
  <si>
    <t>VUT01040160651578</t>
  </si>
  <si>
    <t>Fandang</t>
  </si>
  <si>
    <t>VUT01040020641579</t>
  </si>
  <si>
    <t>Lingrah</t>
  </si>
  <si>
    <t>VUT01040020631580</t>
  </si>
  <si>
    <t>Buwoma</t>
  </si>
  <si>
    <t>VUT01040020631581</t>
  </si>
  <si>
    <t>Savoie</t>
  </si>
  <si>
    <t>VUT01040160611582</t>
  </si>
  <si>
    <t>RENSARI</t>
  </si>
  <si>
    <t>VUT01040160611583</t>
  </si>
  <si>
    <t>Ranverekon</t>
  </si>
  <si>
    <t>VUT01040020631584</t>
  </si>
  <si>
    <t>Rue Bakof</t>
  </si>
  <si>
    <t>VUT01040160651585</t>
  </si>
  <si>
    <t>Freddy's Community</t>
  </si>
  <si>
    <t>VUT01040160651586</t>
  </si>
  <si>
    <t>Faralo</t>
  </si>
  <si>
    <t>VUT01040160651587</t>
  </si>
  <si>
    <t>Sarmette</t>
  </si>
  <si>
    <t>VUT01040160651588</t>
  </si>
  <si>
    <t>VUT01040160651589</t>
  </si>
  <si>
    <t>Ranmir</t>
  </si>
  <si>
    <t>VUT01040020641590</t>
  </si>
  <si>
    <t>Vatukas</t>
  </si>
  <si>
    <t>VUT01040160651591</t>
  </si>
  <si>
    <t>Mbormet</t>
  </si>
  <si>
    <t>VUT01040160651592</t>
  </si>
  <si>
    <t>Hatbol</t>
  </si>
  <si>
    <t>VUT01040160651593</t>
  </si>
  <si>
    <t>Fatokas</t>
  </si>
  <si>
    <t>VUT01040160651594</t>
  </si>
  <si>
    <t>Lowni</t>
  </si>
  <si>
    <t>VUT01040160651595</t>
  </si>
  <si>
    <t>Longorkahlele</t>
  </si>
  <si>
    <t>VUT01040160651596</t>
  </si>
  <si>
    <t>Namburakai</t>
  </si>
  <si>
    <t>VUT01040160651597</t>
  </si>
  <si>
    <t>Lowet</t>
  </si>
  <si>
    <t>VUT01040160651598</t>
  </si>
  <si>
    <t>Lingarakh</t>
  </si>
  <si>
    <t>VUT01040160651599</t>
  </si>
  <si>
    <t>Filmbil</t>
  </si>
  <si>
    <t>VUT01040160651600</t>
  </si>
  <si>
    <t>Vanpal</t>
  </si>
  <si>
    <t>VUT01040020641601</t>
  </si>
  <si>
    <t>Lewesal</t>
  </si>
  <si>
    <t>VUT01040160651602</t>
  </si>
  <si>
    <t>Vili</t>
  </si>
  <si>
    <t>VUT01040160651603</t>
  </si>
  <si>
    <t>Larevet</t>
  </si>
  <si>
    <t>VUT01040160651604</t>
  </si>
  <si>
    <t>Ranveremto</t>
  </si>
  <si>
    <t>VUT01040020641605</t>
  </si>
  <si>
    <t>Formbukh</t>
  </si>
  <si>
    <t>VUT01040160651606</t>
  </si>
  <si>
    <t>Fonhali</t>
  </si>
  <si>
    <t>VUT01040020641607</t>
  </si>
  <si>
    <t>Vemolo</t>
  </si>
  <si>
    <t>VUT01040160651608</t>
  </si>
  <si>
    <t>VUT01040160651609</t>
  </si>
  <si>
    <t>Fonwor</t>
  </si>
  <si>
    <t>VUT01040020641610</t>
  </si>
  <si>
    <t>METAVEN</t>
  </si>
  <si>
    <t>VUT01040160651611</t>
  </si>
  <si>
    <t>Letevtev</t>
  </si>
  <si>
    <t>VUT01040160651612</t>
  </si>
  <si>
    <t>Barick</t>
  </si>
  <si>
    <t>VUT01040160651613</t>
  </si>
  <si>
    <t>Nahatur</t>
  </si>
  <si>
    <t>VUT01040020641614</t>
  </si>
  <si>
    <t>Amelaten</t>
  </si>
  <si>
    <t>VUT01040160651615</t>
  </si>
  <si>
    <t>Bushman's Bay</t>
  </si>
  <si>
    <t>VUT01040160651616</t>
  </si>
  <si>
    <t>Lolibwe</t>
  </si>
  <si>
    <t>VUT01040020641617</t>
  </si>
  <si>
    <t>WONMAGH</t>
  </si>
  <si>
    <t>VUT01040160701618</t>
  </si>
  <si>
    <t>Rosarsar</t>
  </si>
  <si>
    <t>VUT01040160651619</t>
  </si>
  <si>
    <t>Lonwel</t>
  </si>
  <si>
    <t>VUT01040020641620</t>
  </si>
  <si>
    <t>Faramsu</t>
  </si>
  <si>
    <t>VUT01040020641621</t>
  </si>
  <si>
    <t>Lonororo</t>
  </si>
  <si>
    <t>VUT01040020641622</t>
  </si>
  <si>
    <t>Pangul</t>
  </si>
  <si>
    <t>VUT01040020641623</t>
  </si>
  <si>
    <t>Pontidir</t>
  </si>
  <si>
    <t>VUT01040160651624</t>
  </si>
  <si>
    <t>Leunfal</t>
  </si>
  <si>
    <t>VUT01040020641625</t>
  </si>
  <si>
    <t>Ranvetlam</t>
  </si>
  <si>
    <t>VUT01040020641626</t>
  </si>
  <si>
    <t>Betuwal</t>
  </si>
  <si>
    <t>VUT01040160651627</t>
  </si>
  <si>
    <t>Ameli</t>
  </si>
  <si>
    <t>VUT01040160651628</t>
  </si>
  <si>
    <t>Lalas</t>
  </si>
  <si>
    <t>VUT01040160701629</t>
  </si>
  <si>
    <t>Unmakh</t>
  </si>
  <si>
    <t>VUT01040160701630</t>
  </si>
  <si>
    <t>Himorol</t>
  </si>
  <si>
    <t>VUT01040160651631</t>
  </si>
  <si>
    <t>Port Standley</t>
  </si>
  <si>
    <t>VUT01040160651632</t>
  </si>
  <si>
    <t>Lonmbe</t>
  </si>
  <si>
    <t>VUT01040020641633</t>
  </si>
  <si>
    <t>Lendo</t>
  </si>
  <si>
    <t>VUT01040160651634</t>
  </si>
  <si>
    <t>Ranbwe</t>
  </si>
  <si>
    <t>VUT01040020641635</t>
  </si>
  <si>
    <t>Vanumul</t>
  </si>
  <si>
    <t>VUT01040020641636</t>
  </si>
  <si>
    <t>Molku</t>
  </si>
  <si>
    <t>VUT01040160651637</t>
  </si>
  <si>
    <t>Konkon</t>
  </si>
  <si>
    <t>VUT01040020641638</t>
  </si>
  <si>
    <t>Metitar</t>
  </si>
  <si>
    <t>VUT01040160651639</t>
  </si>
  <si>
    <t>Leviamp 2</t>
  </si>
  <si>
    <t>VUT01040160701640</t>
  </si>
  <si>
    <t>Ranon</t>
  </si>
  <si>
    <t>VUT01040020641641</t>
  </si>
  <si>
    <t>Liuhor</t>
  </si>
  <si>
    <t>VUT01040020641642</t>
  </si>
  <si>
    <t>Ginonarong</t>
  </si>
  <si>
    <t>VUT01040160651643</t>
  </si>
  <si>
    <t>Livet</t>
  </si>
  <si>
    <t>VUT01040160701644</t>
  </si>
  <si>
    <t>Nabnabar</t>
  </si>
  <si>
    <t>VUT01040160701645</t>
  </si>
  <si>
    <t>Olau</t>
  </si>
  <si>
    <t>VUT01040020641646</t>
  </si>
  <si>
    <t>Tulwei</t>
  </si>
  <si>
    <t>VUT01040160701647</t>
  </si>
  <si>
    <t>Enror</t>
  </si>
  <si>
    <t>VUT01040020641648</t>
  </si>
  <si>
    <t>Solomon bangalows</t>
  </si>
  <si>
    <t>VUT01040020641649</t>
  </si>
  <si>
    <t>Vatongtong</t>
  </si>
  <si>
    <t>VUT01040020641650</t>
  </si>
  <si>
    <t>Fanrereu</t>
  </si>
  <si>
    <t>VUT01040020641651</t>
  </si>
  <si>
    <t>Wiel</t>
  </si>
  <si>
    <t>VUT01040160701652</t>
  </si>
  <si>
    <t>Hawot</t>
  </si>
  <si>
    <t>VUT01040020641653</t>
  </si>
  <si>
    <t>Nenjing</t>
  </si>
  <si>
    <t>VUT01040160651654</t>
  </si>
  <si>
    <t>Lonlililiu</t>
  </si>
  <si>
    <t>VUT01040020641655</t>
  </si>
  <si>
    <t>Fantor</t>
  </si>
  <si>
    <t>VUT01040020641656</t>
  </si>
  <si>
    <t>Wiawi</t>
  </si>
  <si>
    <t>VUT01040160701657</t>
  </si>
  <si>
    <t>Ralibru</t>
  </si>
  <si>
    <t>VUT01040020641658</t>
  </si>
  <si>
    <t>Fanla</t>
  </si>
  <si>
    <t>VUT01040020641659</t>
  </si>
  <si>
    <t>Ranbe</t>
  </si>
  <si>
    <t>VUT01040020641660</t>
  </si>
  <si>
    <t>Brenwe</t>
  </si>
  <si>
    <t>VUT01040160701661</t>
  </si>
  <si>
    <t>Mengamone</t>
  </si>
  <si>
    <t>VUT01040020641662</t>
  </si>
  <si>
    <t>Alkampani</t>
  </si>
  <si>
    <t>VUT01040160701663</t>
  </si>
  <si>
    <t>Lonlullul</t>
  </si>
  <si>
    <t>VUT01040020641664</t>
  </si>
  <si>
    <t>Fantcheveur</t>
  </si>
  <si>
    <t>VUT01040020641665</t>
  </si>
  <si>
    <t>Lonmariaore</t>
  </si>
  <si>
    <t>VUT01040020641666</t>
  </si>
  <si>
    <t>Lonre</t>
  </si>
  <si>
    <t>VUT01040020641667</t>
  </si>
  <si>
    <t>MISSION</t>
  </si>
  <si>
    <t>VUT01040160701668</t>
  </si>
  <si>
    <t>Linbul</t>
  </si>
  <si>
    <t>VUT01040020641669</t>
  </si>
  <si>
    <t>Lehan</t>
  </si>
  <si>
    <t>VUT01040160701670</t>
  </si>
  <si>
    <t>Metamli</t>
  </si>
  <si>
    <t>VUT01040020641671</t>
  </si>
  <si>
    <t>Lalipasil</t>
  </si>
  <si>
    <t>VUT01040020641672</t>
  </si>
  <si>
    <t>Alnases</t>
  </si>
  <si>
    <t>VUT01040160701673</t>
  </si>
  <si>
    <t>Pledami Miel</t>
  </si>
  <si>
    <t>VUT01040160701674</t>
  </si>
  <si>
    <t>Wilit</t>
  </si>
  <si>
    <t>VUT01040020641675</t>
  </si>
  <si>
    <t>VUT01040020641676</t>
  </si>
  <si>
    <t>Farafuru</t>
  </si>
  <si>
    <t>VUT01040020641677</t>
  </si>
  <si>
    <t>Unmet</t>
  </si>
  <si>
    <t>VUT01040160701678</t>
  </si>
  <si>
    <t>Amel-Lil</t>
  </si>
  <si>
    <t>VUT01040160701679</t>
  </si>
  <si>
    <t>Tonbang</t>
  </si>
  <si>
    <t>VUT01040020641680</t>
  </si>
  <si>
    <t>Breha</t>
  </si>
  <si>
    <t>VUT01040160701681</t>
  </si>
  <si>
    <t>Abeurkah</t>
  </si>
  <si>
    <t>VUT01040160701682</t>
  </si>
  <si>
    <t>Ranhor</t>
  </si>
  <si>
    <t>VUT01040020641683</t>
  </si>
  <si>
    <t>VUT01040160701684</t>
  </si>
  <si>
    <t>Nokhiu</t>
  </si>
  <si>
    <t>VUT01040020641685</t>
  </si>
  <si>
    <t>Laniokon</t>
  </si>
  <si>
    <t>VUT01040020641686</t>
  </si>
  <si>
    <t>Albatei</t>
  </si>
  <si>
    <t>VUT01040160701687</t>
  </si>
  <si>
    <t>Neuwa</t>
  </si>
  <si>
    <t>VUT01040020641688</t>
  </si>
  <si>
    <t>Anuatak</t>
  </si>
  <si>
    <t>VUT01040160701689</t>
  </si>
  <si>
    <t>Fansar</t>
  </si>
  <si>
    <t>VUT01040020641690</t>
  </si>
  <si>
    <t>Alkakau</t>
  </si>
  <si>
    <t>VUT01040160701691</t>
  </si>
  <si>
    <t>Nehatling</t>
  </si>
  <si>
    <t>VUT01040020641692</t>
  </si>
  <si>
    <t>VUT01040020641693</t>
  </si>
  <si>
    <t>Melvar</t>
  </si>
  <si>
    <t>VUT01040020641694</t>
  </si>
  <si>
    <t>Unvar</t>
  </si>
  <si>
    <t>VUT01040160701695</t>
  </si>
  <si>
    <t>Baltaltalam</t>
  </si>
  <si>
    <t>VUT01040020641696</t>
  </si>
  <si>
    <t>Fanwotatau</t>
  </si>
  <si>
    <t>VUT01040020641697</t>
  </si>
  <si>
    <t>Likon</t>
  </si>
  <si>
    <t>VUT01040020641698</t>
  </si>
  <si>
    <t>Faramenmen</t>
  </si>
  <si>
    <t>VUT01040020641699</t>
  </si>
  <si>
    <t>Kona point 2</t>
  </si>
  <si>
    <t>VUT01040160651700</t>
  </si>
  <si>
    <t>Entor</t>
  </si>
  <si>
    <t>VUT01040020641701</t>
  </si>
  <si>
    <t>Wow</t>
  </si>
  <si>
    <t>VUT01040020641702</t>
  </si>
  <si>
    <t>Alemtu</t>
  </si>
  <si>
    <t>VUT01040160701703</t>
  </si>
  <si>
    <t>Pohor</t>
  </si>
  <si>
    <t>VUT01040020641704</t>
  </si>
  <si>
    <t>Pokor</t>
  </si>
  <si>
    <t>VUT01040020641705</t>
  </si>
  <si>
    <t>VUT01040020641706</t>
  </si>
  <si>
    <t>Kona point 1</t>
  </si>
  <si>
    <t>VUT01040160651707</t>
  </si>
  <si>
    <t>Melmbera</t>
  </si>
  <si>
    <t>VUT01040020641708</t>
  </si>
  <si>
    <t>Fona</t>
  </si>
  <si>
    <t>VUT01040020641709</t>
  </si>
  <si>
    <t>Lonawa</t>
  </si>
  <si>
    <t>VUT01040020641710</t>
  </si>
  <si>
    <t>Litslits</t>
  </si>
  <si>
    <t>VUT01040160651711</t>
  </si>
  <si>
    <t>Ranbetewal</t>
  </si>
  <si>
    <t>VUT01040020641712</t>
  </si>
  <si>
    <t>Alnivert</t>
  </si>
  <si>
    <t>VUT01040160701713</t>
  </si>
  <si>
    <t>Fantan</t>
  </si>
  <si>
    <t>VUT01040020641714</t>
  </si>
  <si>
    <t>Lawesinwe 2</t>
  </si>
  <si>
    <t>VUT01040160701715</t>
  </si>
  <si>
    <t>Lawesinwe 1</t>
  </si>
  <si>
    <t>VUT01040160701716</t>
  </si>
  <si>
    <t>Melpulpul</t>
  </si>
  <si>
    <t>VUT01040020641717</t>
  </si>
  <si>
    <t>Falibeur</t>
  </si>
  <si>
    <t>VUT01040020641718</t>
  </si>
  <si>
    <t>Ferapupol</t>
  </si>
  <si>
    <t>VUT01040020641719</t>
  </si>
  <si>
    <t>Nopul</t>
  </si>
  <si>
    <t>VUT01040020641720</t>
  </si>
  <si>
    <t>Halhaltaworo</t>
  </si>
  <si>
    <t>VUT01040020641721</t>
  </si>
  <si>
    <t>Lonbul</t>
  </si>
  <si>
    <t>VUT01040020641722</t>
  </si>
  <si>
    <t>Fonteng</t>
  </si>
  <si>
    <t>VUT01040020641723</t>
  </si>
  <si>
    <t>Parereu</t>
  </si>
  <si>
    <t>VUT01040020641724</t>
  </si>
  <si>
    <t>Lakatoro</t>
  </si>
  <si>
    <t>VUT01040160651725</t>
  </si>
  <si>
    <t>Natafen</t>
  </si>
  <si>
    <t>VUT01040160651726</t>
  </si>
  <si>
    <t>Halhal</t>
  </si>
  <si>
    <t>VUT01040020641727</t>
  </si>
  <si>
    <t>Pinbang</t>
  </si>
  <si>
    <t>VUT01040020641728</t>
  </si>
  <si>
    <t>Forestry Station</t>
  </si>
  <si>
    <t>VUT01040160651729</t>
  </si>
  <si>
    <t>Mborkus</t>
  </si>
  <si>
    <t>VUT01040160651730</t>
  </si>
  <si>
    <t>Ranvergere</t>
  </si>
  <si>
    <t>VUT01040020641731</t>
  </si>
  <si>
    <t>Lonbasil</t>
  </si>
  <si>
    <t>VUT01040020641732</t>
  </si>
  <si>
    <t>Tenmial</t>
  </si>
  <si>
    <t>VUT01040160651733</t>
  </si>
  <si>
    <t>Fatima</t>
  </si>
  <si>
    <t>VUT01040020641734</t>
  </si>
  <si>
    <t>Melwara</t>
  </si>
  <si>
    <t>VUT01040020641735</t>
  </si>
  <si>
    <t>Metanwor</t>
  </si>
  <si>
    <t>VUT01040020641736</t>
  </si>
  <si>
    <t>Senal</t>
  </si>
  <si>
    <t>VUT01040160651737</t>
  </si>
  <si>
    <t>Rau</t>
  </si>
  <si>
    <t>VUT01040020641738</t>
  </si>
  <si>
    <t>Hahomlam</t>
  </si>
  <si>
    <t>VUT01040020641739</t>
  </si>
  <si>
    <t>VUT01040020641740</t>
  </si>
  <si>
    <t>Ranmuhu</t>
  </si>
  <si>
    <t>VUT01040020641741</t>
  </si>
  <si>
    <t>Ahomlam</t>
  </si>
  <si>
    <t>VUT01040020641742</t>
  </si>
  <si>
    <t>Farabtawonwon</t>
  </si>
  <si>
    <t>VUT01040020641743</t>
  </si>
  <si>
    <t>Harimal</t>
  </si>
  <si>
    <t>VUT01040020641744</t>
  </si>
  <si>
    <t>Taneo</t>
  </si>
  <si>
    <t>VUT01040020641745</t>
  </si>
  <si>
    <t>Fonmur</t>
  </si>
  <si>
    <t>VUT01040020641746</t>
  </si>
  <si>
    <t>Lonha</t>
  </si>
  <si>
    <t>VUT01040020641747</t>
  </si>
  <si>
    <t>Magam</t>
  </si>
  <si>
    <t>VUT01040020641748</t>
  </si>
  <si>
    <t>VUT01040020641749</t>
  </si>
  <si>
    <t>Olal</t>
  </si>
  <si>
    <t>VUT01040020641750</t>
  </si>
  <si>
    <t>Lonwara</t>
  </si>
  <si>
    <t>VUT01040020641751</t>
  </si>
  <si>
    <t>SENAL</t>
  </si>
  <si>
    <t>VUT01040160651752</t>
  </si>
  <si>
    <t>Tsele</t>
  </si>
  <si>
    <t>VUT01040160651753</t>
  </si>
  <si>
    <t>MAIAK</t>
  </si>
  <si>
    <t>VUT01040160701754</t>
  </si>
  <si>
    <t>TSELE</t>
  </si>
  <si>
    <t>VUT01040160651755</t>
  </si>
  <si>
    <t>Marybel</t>
  </si>
  <si>
    <t>VUT01040160651756</t>
  </si>
  <si>
    <t>Palu</t>
  </si>
  <si>
    <t>VUT01040160701757</t>
  </si>
  <si>
    <t>Willekh</t>
  </si>
  <si>
    <t>VUT01040160701758</t>
  </si>
  <si>
    <t>Pri</t>
  </si>
  <si>
    <t>VUT01040160701759</t>
  </si>
  <si>
    <t>Nanwut</t>
  </si>
  <si>
    <t>VUT01040870681760</t>
  </si>
  <si>
    <t>NANWUT</t>
  </si>
  <si>
    <t>VUT01040870681761</t>
  </si>
  <si>
    <t>VUT01040160701762</t>
  </si>
  <si>
    <t>MBANGALEMB</t>
  </si>
  <si>
    <t>VUT01040160651763</t>
  </si>
  <si>
    <t>Wiaru</t>
  </si>
  <si>
    <t>VUT01040160701764</t>
  </si>
  <si>
    <t>Apreukha</t>
  </si>
  <si>
    <t>VUT01040160701765</t>
  </si>
  <si>
    <t>Win</t>
  </si>
  <si>
    <t>VUT01040160701766</t>
  </si>
  <si>
    <t>AIAKA</t>
  </si>
  <si>
    <t>VUT01040160701767</t>
  </si>
  <si>
    <t>VUT01040160701768</t>
  </si>
  <si>
    <t>Bakor</t>
  </si>
  <si>
    <t>VUT01040160651769</t>
  </si>
  <si>
    <t>WIRU</t>
  </si>
  <si>
    <t>VUT01040160701770</t>
  </si>
  <si>
    <t>TSINORORO</t>
  </si>
  <si>
    <t>VUT01040160651771</t>
  </si>
  <si>
    <t>Tautu</t>
  </si>
  <si>
    <t>VUT01040160651772</t>
  </si>
  <si>
    <t>POTNAMBWE</t>
  </si>
  <si>
    <t>VUT01040880691773</t>
  </si>
  <si>
    <t>TAUTU</t>
  </si>
  <si>
    <t>VUT01040160651774</t>
  </si>
  <si>
    <t>Halau</t>
  </si>
  <si>
    <t>VUT01040160651775</t>
  </si>
  <si>
    <t>ANAVILALAO</t>
  </si>
  <si>
    <t>VUT01040160701776</t>
  </si>
  <si>
    <t>Potpotup</t>
  </si>
  <si>
    <t>VUT01040160651777</t>
  </si>
  <si>
    <t>Potnambwe</t>
  </si>
  <si>
    <t>VUT01040880691778</t>
  </si>
  <si>
    <t>TEVRI</t>
  </si>
  <si>
    <t>VUT01040880691779</t>
  </si>
  <si>
    <t>VUT01040160651780</t>
  </si>
  <si>
    <t>Tevri</t>
  </si>
  <si>
    <t>VUT01040880691781</t>
  </si>
  <si>
    <t>Amokh</t>
  </si>
  <si>
    <t>VUT01040160701782</t>
  </si>
  <si>
    <t>VILAVI</t>
  </si>
  <si>
    <t>VUT01040880691783</t>
  </si>
  <si>
    <t>Selenuwet</t>
  </si>
  <si>
    <t>VUT01040160651784</t>
  </si>
  <si>
    <t>Vilavi</t>
  </si>
  <si>
    <t>VUT01040880691785</t>
  </si>
  <si>
    <t>Aplaveunkhai</t>
  </si>
  <si>
    <t>VUT01040160701786</t>
  </si>
  <si>
    <t>NAPARAVET</t>
  </si>
  <si>
    <t>VUT01040160701787</t>
  </si>
  <si>
    <t>Tniu</t>
  </si>
  <si>
    <t>VUT01040160701788</t>
  </si>
  <si>
    <t>Lalpor</t>
  </si>
  <si>
    <t>VUT01040160651789</t>
  </si>
  <si>
    <t>Lalep</t>
  </si>
  <si>
    <t>VUT01040160651790</t>
  </si>
  <si>
    <t>VUT01040160701791</t>
  </si>
  <si>
    <t>Selektasimal</t>
  </si>
  <si>
    <t>VUT01040160651792</t>
  </si>
  <si>
    <t>POTUN</t>
  </si>
  <si>
    <t>VUT01040880691793</t>
  </si>
  <si>
    <t>Natafoa Station</t>
  </si>
  <si>
    <t>VUT01040160651794</t>
  </si>
  <si>
    <t>Lelwokrerum</t>
  </si>
  <si>
    <t>VUT01040160651795</t>
  </si>
  <si>
    <t>BIG NAMBAS</t>
  </si>
  <si>
    <t>VUT01040160701796</t>
  </si>
  <si>
    <t>Evenomolo</t>
  </si>
  <si>
    <t>VUT01040160701797</t>
  </si>
  <si>
    <t>SELELURAI</t>
  </si>
  <si>
    <t>VUT01040160651798</t>
  </si>
  <si>
    <t>Potun</t>
  </si>
  <si>
    <t>VUT01040880691799</t>
  </si>
  <si>
    <t>Pekriwriw</t>
  </si>
  <si>
    <t>VUT01040160651800</t>
  </si>
  <si>
    <t>Pinawe</t>
  </si>
  <si>
    <t>VUT01040160701801</t>
  </si>
  <si>
    <t>Jinuwomir</t>
  </si>
  <si>
    <t>VUT01040160651802</t>
  </si>
  <si>
    <t>VUT01040160651803</t>
  </si>
  <si>
    <t>Selelurai</t>
  </si>
  <si>
    <t>VUT01040160651804</t>
  </si>
  <si>
    <t>SELETASIMAL</t>
  </si>
  <si>
    <t>VUT01040160651805</t>
  </si>
  <si>
    <t>WIROP</t>
  </si>
  <si>
    <t>VUT01040880691806</t>
  </si>
  <si>
    <t>Wirop</t>
  </si>
  <si>
    <t>VUT01040880691807</t>
  </si>
  <si>
    <t>Pwitar</t>
  </si>
  <si>
    <t>VUT01040160701808</t>
  </si>
  <si>
    <t>NORSUP</t>
  </si>
  <si>
    <t>VUT01040160651809</t>
  </si>
  <si>
    <t>LUWEELRAGHA</t>
  </si>
  <si>
    <t>VUT01040160651810</t>
  </si>
  <si>
    <t>NAVILALO</t>
  </si>
  <si>
    <t>VUT01040160701811</t>
  </si>
  <si>
    <t>Serbubul</t>
  </si>
  <si>
    <t>VUT01040160651812</t>
  </si>
  <si>
    <t>VUT01040160651813</t>
  </si>
  <si>
    <t>NEVNALA</t>
  </si>
  <si>
    <t>VUT01040160701814</t>
  </si>
  <si>
    <t>Nunpa</t>
  </si>
  <si>
    <t>VUT01040160701815</t>
  </si>
  <si>
    <t>Lalmasis</t>
  </si>
  <si>
    <t>VUT01040160651816</t>
  </si>
  <si>
    <t>Lalkofe</t>
  </si>
  <si>
    <t>VUT01040160651817</t>
  </si>
  <si>
    <t>TSIMPIRIPIRI</t>
  </si>
  <si>
    <t>VUT01040160651818</t>
  </si>
  <si>
    <t>Saint Therese</t>
  </si>
  <si>
    <t>VUT01040160651819</t>
  </si>
  <si>
    <t>Luwelnalep</t>
  </si>
  <si>
    <t>VUT01040160651820</t>
  </si>
  <si>
    <t>Tsimpiripiri</t>
  </si>
  <si>
    <t>VUT01040160651821</t>
  </si>
  <si>
    <t>Mae</t>
  </si>
  <si>
    <t>VUT01040160651822</t>
  </si>
  <si>
    <t>Tsingolon</t>
  </si>
  <si>
    <t>VUT01040160651823</t>
  </si>
  <si>
    <t>MAE</t>
  </si>
  <si>
    <t>VUT01040160651824</t>
  </si>
  <si>
    <t>Botlach</t>
  </si>
  <si>
    <t>VUT01040160651825</t>
  </si>
  <si>
    <t>Mbotnebuvali</t>
  </si>
  <si>
    <t>VUT01040160651826</t>
  </si>
  <si>
    <t>Lasfata</t>
  </si>
  <si>
    <t>VUT01040160651827</t>
  </si>
  <si>
    <t>TSINGOLON</t>
  </si>
  <si>
    <t>VUT01040160651828</t>
  </si>
  <si>
    <t>Pikahar</t>
  </si>
  <si>
    <t>VUT01040160701829</t>
  </si>
  <si>
    <t>Lalnani</t>
  </si>
  <si>
    <t>VUT01040160651830</t>
  </si>
  <si>
    <t>VUT01040160651831</t>
  </si>
  <si>
    <t>Pao</t>
  </si>
  <si>
    <t>VUT01040160701832</t>
  </si>
  <si>
    <t>Luwelnial</t>
  </si>
  <si>
    <t>VUT01040160651833</t>
  </si>
  <si>
    <t>Mae Lalvenre</t>
  </si>
  <si>
    <t>VUT01040160651834</t>
  </si>
  <si>
    <t>Mblamae</t>
  </si>
  <si>
    <t>VUT01040160651835</t>
  </si>
  <si>
    <t>Peknatep</t>
  </si>
  <si>
    <t>VUT01040160701836</t>
  </si>
  <si>
    <t>INTER</t>
  </si>
  <si>
    <t>VUT01040160701837</t>
  </si>
  <si>
    <t>Tivel</t>
  </si>
  <si>
    <t>VUT01040160731838</t>
  </si>
  <si>
    <t>Mbotsamansi</t>
  </si>
  <si>
    <t>VUT01040160651839</t>
  </si>
  <si>
    <t>Mhawei</t>
  </si>
  <si>
    <t>VUT01040160701840</t>
  </si>
  <si>
    <t>Ablanili</t>
  </si>
  <si>
    <t>VUT01040160701841</t>
  </si>
  <si>
    <t>Rambek</t>
  </si>
  <si>
    <t>VUT01040160701842</t>
  </si>
  <si>
    <t>Bethany</t>
  </si>
  <si>
    <t>VUT01040160651843</t>
  </si>
  <si>
    <t>Tsinamur</t>
  </si>
  <si>
    <t>VUT01040160731844</t>
  </si>
  <si>
    <t>Bethvas</t>
  </si>
  <si>
    <t>VUT01040160651845</t>
  </si>
  <si>
    <t>Nasareth</t>
  </si>
  <si>
    <t>VUT01040160731846</t>
  </si>
  <si>
    <t>Nivet Mbeltung</t>
  </si>
  <si>
    <t>VUT01040160651847</t>
  </si>
  <si>
    <t>Rory</t>
  </si>
  <si>
    <t>VUT01040160731848</t>
  </si>
  <si>
    <t>NAIAO</t>
  </si>
  <si>
    <t>VUT01040160701849</t>
  </si>
  <si>
    <t>Bur</t>
  </si>
  <si>
    <t>VUT01040160701850</t>
  </si>
  <si>
    <t>VUT01040160731851</t>
  </si>
  <si>
    <t>Burao</t>
  </si>
  <si>
    <t>VUT01040160731852</t>
  </si>
  <si>
    <t>MBOTSAMANSI</t>
  </si>
  <si>
    <t>VUT01040160651853</t>
  </si>
  <si>
    <t>Lilep</t>
  </si>
  <si>
    <t>VUT01040160731854</t>
  </si>
  <si>
    <t>RORI</t>
  </si>
  <si>
    <t>VUT01040160731855</t>
  </si>
  <si>
    <t>Las Graon</t>
  </si>
  <si>
    <t>VUT01040160731856</t>
  </si>
  <si>
    <t>KARO</t>
  </si>
  <si>
    <t>VUT01040160701857</t>
  </si>
  <si>
    <t>Winma</t>
  </si>
  <si>
    <t>VUT01040160701858</t>
  </si>
  <si>
    <t>Ablanakalyamek</t>
  </si>
  <si>
    <t>VUT01040160701859</t>
  </si>
  <si>
    <t>Petmaur</t>
  </si>
  <si>
    <t>VUT01040160701860</t>
  </si>
  <si>
    <t>Tenmaru</t>
  </si>
  <si>
    <t>VUT01040160701861</t>
  </si>
  <si>
    <t>Chimelvenior</t>
  </si>
  <si>
    <t>VUT01040160651862</t>
  </si>
  <si>
    <t>Allamu Camp</t>
  </si>
  <si>
    <t>VUT01040160701863</t>
  </si>
  <si>
    <t>Nawimalet</t>
  </si>
  <si>
    <t>VUT01040160701864</t>
  </si>
  <si>
    <t>NDAPEN</t>
  </si>
  <si>
    <t>VUT01040160701865</t>
  </si>
  <si>
    <t>Gibungorvet</t>
  </si>
  <si>
    <t>VUT01040160731866</t>
  </si>
  <si>
    <t>Potindir</t>
  </si>
  <si>
    <t>VUT01040160731867</t>
  </si>
  <si>
    <t>Lapu</t>
  </si>
  <si>
    <t>VUT01040160731868</t>
  </si>
  <si>
    <t>BATARNARA</t>
  </si>
  <si>
    <t>VUT01040160701869</t>
  </si>
  <si>
    <t>Aknadum</t>
  </si>
  <si>
    <t>VUT01040160701870</t>
  </si>
  <si>
    <t>Melembilet</t>
  </si>
  <si>
    <t>VUT01040160731871</t>
  </si>
  <si>
    <t>Penut</t>
  </si>
  <si>
    <t>VUT01040160731872</t>
  </si>
  <si>
    <t>Nalo</t>
  </si>
  <si>
    <t>VUT01040160731873</t>
  </si>
  <si>
    <t>Tchimbwilet</t>
  </si>
  <si>
    <t>VUT01040160731874</t>
  </si>
  <si>
    <t>Gintutu</t>
  </si>
  <si>
    <t>VUT01040160731875</t>
  </si>
  <si>
    <t>Mbenenavet</t>
  </si>
  <si>
    <t>VUT01040160701876</t>
  </si>
  <si>
    <t>Chimbwilet</t>
  </si>
  <si>
    <t>VUT01040160731877</t>
  </si>
  <si>
    <t>Peterprep</t>
  </si>
  <si>
    <t>VUT01040160731878</t>
  </si>
  <si>
    <t>Peterlep</t>
  </si>
  <si>
    <t>VUT01040160731879</t>
  </si>
  <si>
    <t>Lelwo</t>
  </si>
  <si>
    <t>VUT01040160731880</t>
  </si>
  <si>
    <t>Amelbila</t>
  </si>
  <si>
    <t>VUT01040160731881</t>
  </si>
  <si>
    <t>Ndemel</t>
  </si>
  <si>
    <t>VUT01040160731882</t>
  </si>
  <si>
    <t>But</t>
  </si>
  <si>
    <t>VUT01040160731883</t>
  </si>
  <si>
    <t>Sale</t>
  </si>
  <si>
    <t>VUT01040160731884</t>
  </si>
  <si>
    <t>Elnisi  (not shown)</t>
  </si>
  <si>
    <t>VUT01040160701885</t>
  </si>
  <si>
    <t>Navapra</t>
  </si>
  <si>
    <t>VUT01040160701886</t>
  </si>
  <si>
    <t>Pinalum</t>
  </si>
  <si>
    <t>VUT01040160731887</t>
  </si>
  <si>
    <t>Elnisi</t>
  </si>
  <si>
    <t>VUT01040160701888</t>
  </si>
  <si>
    <t>Nunmari</t>
  </si>
  <si>
    <t>VUT01040160701889</t>
  </si>
  <si>
    <t>Tchinatot</t>
  </si>
  <si>
    <t>VUT01040160731890</t>
  </si>
  <si>
    <t>Lekan</t>
  </si>
  <si>
    <t>VUT01040160701891</t>
  </si>
  <si>
    <t>Utapep</t>
  </si>
  <si>
    <t>VUT01040160701892</t>
  </si>
  <si>
    <t>Armanpua (not shown)</t>
  </si>
  <si>
    <t>VUT01040160701893</t>
  </si>
  <si>
    <t>NDEMEL</t>
  </si>
  <si>
    <t>VUT01040160731894</t>
  </si>
  <si>
    <t>Teupeer</t>
  </si>
  <si>
    <t>VUT01040160731895</t>
  </si>
  <si>
    <t>Plemituyaimok</t>
  </si>
  <si>
    <t>VUT01040160701896</t>
  </si>
  <si>
    <t>Ndrafrukh</t>
  </si>
  <si>
    <t>VUT01040160701897</t>
  </si>
  <si>
    <t>Alndafrukh</t>
  </si>
  <si>
    <t>VUT01040160701898</t>
  </si>
  <si>
    <t>Wornambek</t>
  </si>
  <si>
    <t>VUT01040160701899</t>
  </si>
  <si>
    <t>Point Cross</t>
  </si>
  <si>
    <t>VUT01030220761900</t>
  </si>
  <si>
    <t>Amelvet</t>
  </si>
  <si>
    <t>VUT01040160731901</t>
  </si>
  <si>
    <t>VUT01040160731902</t>
  </si>
  <si>
    <t>Sandorosdelima</t>
  </si>
  <si>
    <t>VUT01040160731903</t>
  </si>
  <si>
    <t>Tsinemtenwo</t>
  </si>
  <si>
    <t>VUT01040160731904</t>
  </si>
  <si>
    <t>Lovrore</t>
  </si>
  <si>
    <t>VUT01040160731905</t>
  </si>
  <si>
    <t>Worlep</t>
  </si>
  <si>
    <t>VUT01040160731906</t>
  </si>
  <si>
    <t>Harop</t>
  </si>
  <si>
    <t>VUT01030220761907</t>
  </si>
  <si>
    <t>Paita</t>
  </si>
  <si>
    <t>VUT01040160731908</t>
  </si>
  <si>
    <t>Wolomsek</t>
  </si>
  <si>
    <t>VUT01040160731909</t>
  </si>
  <si>
    <t>Nuas</t>
  </si>
  <si>
    <t>VUT01040160701910</t>
  </si>
  <si>
    <t>Uhuruwau</t>
  </si>
  <si>
    <t>VUT01030220761911</t>
  </si>
  <si>
    <t>Wornari</t>
  </si>
  <si>
    <t>VUT01040160731912</t>
  </si>
  <si>
    <t>Wanuru</t>
  </si>
  <si>
    <t>VUT01030220761913</t>
  </si>
  <si>
    <t>Immaculler Conception</t>
  </si>
  <si>
    <t>VUT01040160731914</t>
  </si>
  <si>
    <t>Petere</t>
  </si>
  <si>
    <t>VUT01040160731915</t>
  </si>
  <si>
    <t>Albalak</t>
  </si>
  <si>
    <t>VUT01040160701916</t>
  </si>
  <si>
    <t>Tsinetra</t>
  </si>
  <si>
    <t>VUT01040160731917</t>
  </si>
  <si>
    <t>Saint.Therese</t>
  </si>
  <si>
    <t>VUT01040160731918</t>
  </si>
  <si>
    <t>Tsinevnu</t>
  </si>
  <si>
    <t>VUT01040160731919</t>
  </si>
  <si>
    <t>Saint.Maria</t>
  </si>
  <si>
    <t>VUT01040160731920</t>
  </si>
  <si>
    <t>Hili</t>
  </si>
  <si>
    <t>VUT01040160731921</t>
  </si>
  <si>
    <t>Melnator</t>
  </si>
  <si>
    <t>VUT01040160731922</t>
  </si>
  <si>
    <t>Melrevi</t>
  </si>
  <si>
    <t>VUT01040160731923</t>
  </si>
  <si>
    <t>Tsinasets</t>
  </si>
  <si>
    <t>VUT01040160731924</t>
  </si>
  <si>
    <t>Calvary</t>
  </si>
  <si>
    <t>VUT01040160731925</t>
  </si>
  <si>
    <t>Lonwabet</t>
  </si>
  <si>
    <t>VUT01030220761926</t>
  </si>
  <si>
    <t>Peterngar</t>
  </si>
  <si>
    <t>VUT01040160701927</t>
  </si>
  <si>
    <t>Tsidavo</t>
  </si>
  <si>
    <t>VUT01040160731928</t>
  </si>
  <si>
    <t>Saint.Joseph</t>
  </si>
  <si>
    <t>VUT01040160731929</t>
  </si>
  <si>
    <t>Paradiso</t>
  </si>
  <si>
    <t>VUT01040160731930</t>
  </si>
  <si>
    <t>Malua Bay</t>
  </si>
  <si>
    <t>VUT01040160701931</t>
  </si>
  <si>
    <t>Wowoyout</t>
  </si>
  <si>
    <t>VUT01040160731932</t>
  </si>
  <si>
    <t>Sisle</t>
  </si>
  <si>
    <t>VUT01040160731933</t>
  </si>
  <si>
    <t>Woromlaki</t>
  </si>
  <si>
    <t>VUT01040160731934</t>
  </si>
  <si>
    <t>Lepinmas</t>
  </si>
  <si>
    <t>VUT01040160731935</t>
  </si>
  <si>
    <t>VUT01040160731936</t>
  </si>
  <si>
    <t>Melarere</t>
  </si>
  <si>
    <t>VUT01040730711937</t>
  </si>
  <si>
    <t>Metkhun</t>
  </si>
  <si>
    <t>VUT01040160701938</t>
  </si>
  <si>
    <t>Notre Dame</t>
  </si>
  <si>
    <t>VUT01040160731939</t>
  </si>
  <si>
    <t>WALARANO</t>
  </si>
  <si>
    <t>VUT01040160731940</t>
  </si>
  <si>
    <t>Malua Bay 2</t>
  </si>
  <si>
    <t>VUT01040160701941</t>
  </si>
  <si>
    <t>Welae</t>
  </si>
  <si>
    <t>VUT01040160731942</t>
  </si>
  <si>
    <t>Wal</t>
  </si>
  <si>
    <t>VUT01040160701943</t>
  </si>
  <si>
    <t>Tchinengatep</t>
  </si>
  <si>
    <t>VUT01040730711944</t>
  </si>
  <si>
    <t>Tepune</t>
  </si>
  <si>
    <t>VUT01040160731945</t>
  </si>
  <si>
    <t>Tchinambon</t>
  </si>
  <si>
    <t>VUT01040730711946</t>
  </si>
  <si>
    <t>Sanaliv</t>
  </si>
  <si>
    <t>VUT01040160731947</t>
  </si>
  <si>
    <t>Tsibirpir</t>
  </si>
  <si>
    <t>VUT01040160731948</t>
  </si>
  <si>
    <t>Tanmiliu</t>
  </si>
  <si>
    <t>VUT01040160731949</t>
  </si>
  <si>
    <t>Lepitan</t>
  </si>
  <si>
    <t>VUT01040160731950</t>
  </si>
  <si>
    <t>VUT01030220761951</t>
  </si>
  <si>
    <t>Banmatmat</t>
  </si>
  <si>
    <t>VUT01030220761952</t>
  </si>
  <si>
    <t>Worpriv</t>
  </si>
  <si>
    <t>VUT01040160731953</t>
  </si>
  <si>
    <t>LALEP</t>
  </si>
  <si>
    <t>VUT01040160731954</t>
  </si>
  <si>
    <t>Tsinowone</t>
  </si>
  <si>
    <t>VUT01040160731955</t>
  </si>
  <si>
    <t>TCHINEMBIS</t>
  </si>
  <si>
    <t>VUT01040730711956</t>
  </si>
  <si>
    <t>Wortatsa</t>
  </si>
  <si>
    <t>VUT01040160731957</t>
  </si>
  <si>
    <t>Topet</t>
  </si>
  <si>
    <t>VUT01040160731958</t>
  </si>
  <si>
    <t>Pepeksat</t>
  </si>
  <si>
    <t>VUT01040160701959</t>
  </si>
  <si>
    <t>Potowar</t>
  </si>
  <si>
    <t>VUT01040160731960</t>
  </si>
  <si>
    <t>Pura</t>
  </si>
  <si>
    <t>VUT01040160731961</t>
  </si>
  <si>
    <t>Tsiptere</t>
  </si>
  <si>
    <t>VUT01040160731962</t>
  </si>
  <si>
    <t>Potora</t>
  </si>
  <si>
    <t>VUT01040730711963</t>
  </si>
  <si>
    <t>Selwori</t>
  </si>
  <si>
    <t>VUT01040160731964</t>
  </si>
  <si>
    <t>Sanwir</t>
  </si>
  <si>
    <t>VUT01040160731965</t>
  </si>
  <si>
    <t>NDEUPAL MALUGH</t>
  </si>
  <si>
    <t>VUT01040160701966</t>
  </si>
  <si>
    <t>Saint Louis</t>
  </si>
  <si>
    <t>VUT01040160731967</t>
  </si>
  <si>
    <t>Neumev</t>
  </si>
  <si>
    <t>VUT01040160731968</t>
  </si>
  <si>
    <t>Malprev</t>
  </si>
  <si>
    <t>VUT01040160731969</t>
  </si>
  <si>
    <t>Amelbuas</t>
  </si>
  <si>
    <t>VUT01040160731970</t>
  </si>
  <si>
    <t>Molin</t>
  </si>
  <si>
    <t>VUT01040160701971</t>
  </si>
  <si>
    <t>Sapa</t>
  </si>
  <si>
    <t>VUT01040160731972</t>
  </si>
  <si>
    <t>Peteros</t>
  </si>
  <si>
    <t>VUT01040910721973</t>
  </si>
  <si>
    <t>Twokori</t>
  </si>
  <si>
    <t>VUT01040160731974</t>
  </si>
  <si>
    <t>Clear River</t>
  </si>
  <si>
    <t>VUT01040160701975</t>
  </si>
  <si>
    <t>Leonare</t>
  </si>
  <si>
    <t>VUT01040160701976</t>
  </si>
  <si>
    <t>Serser</t>
  </si>
  <si>
    <t>VUT01040910721977</t>
  </si>
  <si>
    <t>Letephuei</t>
  </si>
  <si>
    <t>VUT01040160701978</t>
  </si>
  <si>
    <t>Wumul</t>
  </si>
  <si>
    <t>VUT01040160701979</t>
  </si>
  <si>
    <t>Poton</t>
  </si>
  <si>
    <t>VUT01040910721980</t>
  </si>
  <si>
    <t>Rosbay</t>
  </si>
  <si>
    <t>VUT01040160731981</t>
  </si>
  <si>
    <t>Ranputor</t>
  </si>
  <si>
    <t>VUT01030220761982</t>
  </si>
  <si>
    <t>Tanmalilip Merag</t>
  </si>
  <si>
    <t>VUT01040160701983</t>
  </si>
  <si>
    <t>Peterpu</t>
  </si>
  <si>
    <t>VUT01040160731984</t>
  </si>
  <si>
    <t>Paorbwus</t>
  </si>
  <si>
    <t>VUT01030220761985</t>
  </si>
  <si>
    <t>Tanmalilip</t>
  </si>
  <si>
    <t>VUT01040160701986</t>
  </si>
  <si>
    <t>Ramaso</t>
  </si>
  <si>
    <t>VUT01040160731987</t>
  </si>
  <si>
    <t>Orap</t>
  </si>
  <si>
    <t>VUT01040160731988</t>
  </si>
  <si>
    <t>Ranwas</t>
  </si>
  <si>
    <t>VUT01030220761989</t>
  </si>
  <si>
    <t>Melnatoro</t>
  </si>
  <si>
    <t>VUT01040910721990</t>
  </si>
  <si>
    <t>Oroni</t>
  </si>
  <si>
    <t>VUT01040160701991</t>
  </si>
  <si>
    <t>Petermel</t>
  </si>
  <si>
    <t>VUT01040160731992</t>
  </si>
  <si>
    <t>TONUMBONUMB</t>
  </si>
  <si>
    <t>VUT01040160731993</t>
  </si>
  <si>
    <t>Galili</t>
  </si>
  <si>
    <t>VUT01040160731994</t>
  </si>
  <si>
    <t>Lonapin</t>
  </si>
  <si>
    <t>VUT01030220761995</t>
  </si>
  <si>
    <t>Pakloas</t>
  </si>
  <si>
    <t>VUT01040160731996</t>
  </si>
  <si>
    <t>Wormet</t>
  </si>
  <si>
    <t>VUT01040160731997</t>
  </si>
  <si>
    <t>Bunlap</t>
  </si>
  <si>
    <t>VUT01030220761998</t>
  </si>
  <si>
    <t>Lonbwengan</t>
  </si>
  <si>
    <t>VUT01030220761999</t>
  </si>
  <si>
    <t>Lonlibwe</t>
  </si>
  <si>
    <t>VUT01030220762000</t>
  </si>
  <si>
    <t>Santar</t>
  </si>
  <si>
    <t>VUT01040160732001</t>
  </si>
  <si>
    <t>Ratap</t>
  </si>
  <si>
    <t>VUT01030220762002</t>
  </si>
  <si>
    <t>AMELBOAS (not shown)</t>
  </si>
  <si>
    <t>VUT01040160732003</t>
  </si>
  <si>
    <t>Powruru</t>
  </si>
  <si>
    <t>VUT01030220762004</t>
  </si>
  <si>
    <t>Homo</t>
  </si>
  <si>
    <t>VUT01030220762005</t>
  </si>
  <si>
    <t>VUT01030220762006</t>
  </si>
  <si>
    <t>Bwilaeut</t>
  </si>
  <si>
    <t>VUT01030220762007</t>
  </si>
  <si>
    <t>Pantor</t>
  </si>
  <si>
    <t>VUT01030220762008</t>
  </si>
  <si>
    <t>VIUNGNAOT</t>
  </si>
  <si>
    <t>VUT01040160732009</t>
  </si>
  <si>
    <t>Jerico</t>
  </si>
  <si>
    <t>VUT01040160732010</t>
  </si>
  <si>
    <t>Salap</t>
  </si>
  <si>
    <t>VUT01030220762011</t>
  </si>
  <si>
    <t>Worari</t>
  </si>
  <si>
    <t>VUT01040160732012</t>
  </si>
  <si>
    <t>Navtar</t>
  </si>
  <si>
    <t>VUT01040160702013</t>
  </si>
  <si>
    <t>Petervat</t>
  </si>
  <si>
    <t>VUT01040160732014</t>
  </si>
  <si>
    <t>Lei</t>
  </si>
  <si>
    <t>VUT01040160732015</t>
  </si>
  <si>
    <t>Rantebo</t>
  </si>
  <si>
    <t>VUT01030220762016</t>
  </si>
  <si>
    <t>Peker</t>
  </si>
  <si>
    <t>VUT01040160732017</t>
  </si>
  <si>
    <t>KARNAI</t>
  </si>
  <si>
    <t>VUT01040160732018</t>
  </si>
  <si>
    <t>Pangi</t>
  </si>
  <si>
    <t>VUT01030220762019</t>
  </si>
  <si>
    <t>Tanmial</t>
  </si>
  <si>
    <t>VUT01040160702020</t>
  </si>
  <si>
    <t>Lonmwi</t>
  </si>
  <si>
    <t>VUT01030220762021</t>
  </si>
  <si>
    <t>Panbanglap</t>
  </si>
  <si>
    <t>VUT01030220762022</t>
  </si>
  <si>
    <t>Omale</t>
  </si>
  <si>
    <t>VUT01040160732023</t>
  </si>
  <si>
    <t>Onma</t>
  </si>
  <si>
    <t>VUT01040330742024</t>
  </si>
  <si>
    <t>Rowar</t>
  </si>
  <si>
    <t>VUT01040330742025</t>
  </si>
  <si>
    <t>Fotinweiu</t>
  </si>
  <si>
    <t>VUT01040160732026</t>
  </si>
  <si>
    <t>Panlimsi</t>
  </si>
  <si>
    <t>VUT01030220762027</t>
  </si>
  <si>
    <t>SOVARIA</t>
  </si>
  <si>
    <t>VUT01040160702028</t>
  </si>
  <si>
    <t>Relaos</t>
  </si>
  <si>
    <t>VUT01030220762029</t>
  </si>
  <si>
    <t>Melep</t>
  </si>
  <si>
    <t>VUT01040330742030</t>
  </si>
  <si>
    <t>Lejernavun</t>
  </si>
  <si>
    <t>VUT01040160732031</t>
  </si>
  <si>
    <t>Longbwe</t>
  </si>
  <si>
    <t>VUT01030220762032</t>
  </si>
  <si>
    <t>Lavalsal</t>
  </si>
  <si>
    <t>VUT01040160732033</t>
  </si>
  <si>
    <t>Port Olry</t>
  </si>
  <si>
    <t>VUT01040160732034</t>
  </si>
  <si>
    <t>Sankara</t>
  </si>
  <si>
    <t>VUT01030220762035</t>
  </si>
  <si>
    <t>Sowol</t>
  </si>
  <si>
    <t>VUT01040160732036</t>
  </si>
  <si>
    <t>Tontarasak</t>
  </si>
  <si>
    <t>VUT01040160702037</t>
  </si>
  <si>
    <t>Ramason</t>
  </si>
  <si>
    <t>VUT01040160732038</t>
  </si>
  <si>
    <t>PALANUA</t>
  </si>
  <si>
    <t>VUT01040160732039</t>
  </si>
  <si>
    <t>Baie Barrier</t>
  </si>
  <si>
    <t>VUT01030220762040</t>
  </si>
  <si>
    <t>Panap</t>
  </si>
  <si>
    <t>VUT01030220762041</t>
  </si>
  <si>
    <t>Moruvak</t>
  </si>
  <si>
    <t>VUT01030220762042</t>
  </si>
  <si>
    <t>Wali</t>
  </si>
  <si>
    <t>VUT01030220762043</t>
  </si>
  <si>
    <t>Matanvath</t>
  </si>
  <si>
    <t>VUT01040160702044</t>
  </si>
  <si>
    <t>Panas</t>
  </si>
  <si>
    <t>VUT01030220762045</t>
  </si>
  <si>
    <t>Lonmirit</t>
  </si>
  <si>
    <t>VUT01030220762046</t>
  </si>
  <si>
    <t>Olparef</t>
  </si>
  <si>
    <t>VUT01040160702047</t>
  </si>
  <si>
    <t>LEBU</t>
  </si>
  <si>
    <t>VUT01040160732048</t>
  </si>
  <si>
    <t>Larur</t>
  </si>
  <si>
    <t>VUT01040160732049</t>
  </si>
  <si>
    <t>Malab</t>
  </si>
  <si>
    <t>VUT01040160732050</t>
  </si>
  <si>
    <t>Lonbiribak</t>
  </si>
  <si>
    <t>VUT01030220762051</t>
  </si>
  <si>
    <t>Senbughas</t>
  </si>
  <si>
    <t>VUT01040160702052</t>
  </si>
  <si>
    <t>Ranlitor</t>
  </si>
  <si>
    <t>VUT01030220762053</t>
  </si>
  <si>
    <t>Labung</t>
  </si>
  <si>
    <t>VUT01040160732054</t>
  </si>
  <si>
    <t>TONMALVAR</t>
  </si>
  <si>
    <t>VUT01040160732055</t>
  </si>
  <si>
    <t>Ranmaot</t>
  </si>
  <si>
    <t>VUT01030220762056</t>
  </si>
  <si>
    <t>VUT01040160702057</t>
  </si>
  <si>
    <t>Lawor</t>
  </si>
  <si>
    <t>VUT01040160732058</t>
  </si>
  <si>
    <t>Lambetbak</t>
  </si>
  <si>
    <t>VUT01040160732059</t>
  </si>
  <si>
    <t>Londot</t>
  </si>
  <si>
    <t>VUT01030220762060</t>
  </si>
  <si>
    <t>Veturah</t>
  </si>
  <si>
    <t>VUT01040160732061</t>
  </si>
  <si>
    <t>Lahambar</t>
  </si>
  <si>
    <t>VUT01040160732062</t>
  </si>
  <si>
    <t>Tontar</t>
  </si>
  <si>
    <t>VUT01040160702063</t>
  </si>
  <si>
    <t>Ranmahrah</t>
  </si>
  <si>
    <t>VUT01030220762064</t>
  </si>
  <si>
    <t>Longelesul</t>
  </si>
  <si>
    <t>VUT01030220762065</t>
  </si>
  <si>
    <t>Lerongrong</t>
  </si>
  <si>
    <t>VUT01040160702066</t>
  </si>
  <si>
    <t>Lasarap</t>
  </si>
  <si>
    <t>VUT01040160732067</t>
  </si>
  <si>
    <t>Ambilak</t>
  </si>
  <si>
    <t>VUT01040890752068</t>
  </si>
  <si>
    <t>LESEKERE</t>
  </si>
  <si>
    <t>VUT01040160732069</t>
  </si>
  <si>
    <t>Norowre</t>
  </si>
  <si>
    <t>VUT01040890752070</t>
  </si>
  <si>
    <t>Lavame</t>
  </si>
  <si>
    <t>VUT01040890752071</t>
  </si>
  <si>
    <t>St. Joseph</t>
  </si>
  <si>
    <t>VUT01030220762072</t>
  </si>
  <si>
    <t>Lehuru</t>
  </si>
  <si>
    <t>VUT01040160732073</t>
  </si>
  <si>
    <t>Singon</t>
  </si>
  <si>
    <t>VUT01040890752074</t>
  </si>
  <si>
    <t>Betehul</t>
  </si>
  <si>
    <t>VUT01040890752075</t>
  </si>
  <si>
    <t>Venu</t>
  </si>
  <si>
    <t>VUT01040890752076</t>
  </si>
  <si>
    <t>Tunmerer</t>
  </si>
  <si>
    <t>VUT01040160732077</t>
  </si>
  <si>
    <t>Lesarpati</t>
  </si>
  <si>
    <t>VUT01040890752078</t>
  </si>
  <si>
    <t>Botolvo</t>
  </si>
  <si>
    <t>VUT01040160702079</t>
  </si>
  <si>
    <t>Lehumb</t>
  </si>
  <si>
    <t>VUT01040890752080</t>
  </si>
  <si>
    <t>Beterihi</t>
  </si>
  <si>
    <t>VUT01040890752081</t>
  </si>
  <si>
    <t>Ponov</t>
  </si>
  <si>
    <t>VUT01030220762082</t>
  </si>
  <si>
    <t>Lomahave</t>
  </si>
  <si>
    <t>VUT01040890752083</t>
  </si>
  <si>
    <t>Tobghanu</t>
  </si>
  <si>
    <t>VUT01040890752084</t>
  </si>
  <si>
    <t>VUT01030220762085</t>
  </si>
  <si>
    <t>Lepotuam</t>
  </si>
  <si>
    <t>VUT01040160702086</t>
  </si>
  <si>
    <t>Lonle</t>
  </si>
  <si>
    <t>VUT01030220762087</t>
  </si>
  <si>
    <t>Tan Tranbol</t>
  </si>
  <si>
    <t>VUT01040160732088</t>
  </si>
  <si>
    <t>NALEO</t>
  </si>
  <si>
    <t>VUT01040160732089</t>
  </si>
  <si>
    <t>Lonov</t>
  </si>
  <si>
    <t>VUT01030220762090</t>
  </si>
  <si>
    <t>Ravang</t>
  </si>
  <si>
    <t>VUT01030220762091</t>
  </si>
  <si>
    <t>RENGENAR</t>
  </si>
  <si>
    <t>VUT01040160702092</t>
  </si>
  <si>
    <t>Lorelivo</t>
  </si>
  <si>
    <t>VUT01040160732093</t>
  </si>
  <si>
    <t>Lesarnalas</t>
  </si>
  <si>
    <t>VUT01040160702094</t>
  </si>
  <si>
    <t>Wowo</t>
  </si>
  <si>
    <t>VUT01040160702095</t>
  </si>
  <si>
    <t>Rabsunmel</t>
  </si>
  <si>
    <t>VUT01030220762096</t>
  </si>
  <si>
    <t>Hule</t>
  </si>
  <si>
    <t>VUT01040160732097</t>
  </si>
  <si>
    <t>Vatsare</t>
  </si>
  <si>
    <t>VUT01030220762098</t>
  </si>
  <si>
    <t>Anap</t>
  </si>
  <si>
    <t>VUT01040160732099</t>
  </si>
  <si>
    <t>Make</t>
  </si>
  <si>
    <t>VUT01040160732100</t>
  </si>
  <si>
    <t>Potovro</t>
  </si>
  <si>
    <t>VUT01040160732101</t>
  </si>
  <si>
    <t>Alavas</t>
  </si>
  <si>
    <t>VUT01040160732102</t>
  </si>
  <si>
    <t>Lembetiar</t>
  </si>
  <si>
    <t>VUT01040160732103</t>
  </si>
  <si>
    <t>Lenelnani</t>
  </si>
  <si>
    <t>VUT01040160732104</t>
  </si>
  <si>
    <t>NAORE</t>
  </si>
  <si>
    <t>VUT01040160732105</t>
  </si>
  <si>
    <t>Liav</t>
  </si>
  <si>
    <t>VUT01030220762106</t>
  </si>
  <si>
    <t>Olmoh</t>
  </si>
  <si>
    <t>VUT01030220762107</t>
  </si>
  <si>
    <t>Liavsumbhese</t>
  </si>
  <si>
    <t>VUT01030220762108</t>
  </si>
  <si>
    <t>Lalvangri</t>
  </si>
  <si>
    <t>VUT01030220762109</t>
  </si>
  <si>
    <t>Nevor</t>
  </si>
  <si>
    <t>VUT01030220762110</t>
  </si>
  <si>
    <t>Vambrik</t>
  </si>
  <si>
    <t>VUT01030220762111</t>
  </si>
  <si>
    <t>Salamb</t>
  </si>
  <si>
    <t>VUT01030220762112</t>
  </si>
  <si>
    <t>Batmwel</t>
  </si>
  <si>
    <t>VUT01030220782113</t>
  </si>
  <si>
    <t>Zowlet</t>
  </si>
  <si>
    <t>VUT01030220762114</t>
  </si>
  <si>
    <t>Baravet</t>
  </si>
  <si>
    <t>VUT01030220762115</t>
  </si>
  <si>
    <t>Suh</t>
  </si>
  <si>
    <t>VUT01030220762116</t>
  </si>
  <si>
    <t>Vetlul</t>
  </si>
  <si>
    <t>VUT01030220762117</t>
  </si>
  <si>
    <t>Waet Wota</t>
  </si>
  <si>
    <t>VUT01030220762118</t>
  </si>
  <si>
    <t>Levisendam</t>
  </si>
  <si>
    <t>VUT01030220762119</t>
  </si>
  <si>
    <t>Ranmawat</t>
  </si>
  <si>
    <t>VUT01030220762120</t>
  </si>
  <si>
    <t>Rurua</t>
  </si>
  <si>
    <t>VUT01030220762121</t>
  </si>
  <si>
    <t>Vanaia</t>
  </si>
  <si>
    <t>VUT01030220762122</t>
  </si>
  <si>
    <t>VUT01030220762123</t>
  </si>
  <si>
    <t>Vanvat</t>
  </si>
  <si>
    <t>VUT01030220762124</t>
  </si>
  <si>
    <t>Lebus</t>
  </si>
  <si>
    <t>VUT01030220762125</t>
  </si>
  <si>
    <t>Lasalako</t>
  </si>
  <si>
    <t>VUT01030220762126</t>
  </si>
  <si>
    <t>Vanu</t>
  </si>
  <si>
    <t>VUT01030220762127</t>
  </si>
  <si>
    <t>Larep</t>
  </si>
  <si>
    <t>VUT01030220762128</t>
  </si>
  <si>
    <t>Sawalaba</t>
  </si>
  <si>
    <t>VUT01030220762129</t>
  </si>
  <si>
    <t>VUT01030220762130</t>
  </si>
  <si>
    <t>Rowok</t>
  </si>
  <si>
    <t>VUT01030220762131</t>
  </si>
  <si>
    <t>Lebujubujuvet</t>
  </si>
  <si>
    <t>VUT01030220782132</t>
  </si>
  <si>
    <t>Vanwoki</t>
  </si>
  <si>
    <t>VUT01030220762133</t>
  </si>
  <si>
    <t>Resal</t>
  </si>
  <si>
    <t>VUT01030220782134</t>
  </si>
  <si>
    <t>Lalwori</t>
  </si>
  <si>
    <t>VUT01030220762135</t>
  </si>
  <si>
    <t>Sanmara</t>
  </si>
  <si>
    <t>VUT01030220762136</t>
  </si>
  <si>
    <t>Vanmasokorowt</t>
  </si>
  <si>
    <t>VUT01030220782137</t>
  </si>
  <si>
    <t>Lalwok</t>
  </si>
  <si>
    <t>VUT01030220782138</t>
  </si>
  <si>
    <t>Lalvetaes</t>
  </si>
  <si>
    <t>VUT01030220782139</t>
  </si>
  <si>
    <t>Lalba</t>
  </si>
  <si>
    <t>VUT01030220782140</t>
  </si>
  <si>
    <t>Vansemwakul</t>
  </si>
  <si>
    <t>VUT01030220782141</t>
  </si>
  <si>
    <t>Nuwuk</t>
  </si>
  <si>
    <t>VUT01030220782142</t>
  </si>
  <si>
    <t>Leguru</t>
  </si>
  <si>
    <t>VUT01030220782143</t>
  </si>
  <si>
    <t>Waiwos</t>
  </si>
  <si>
    <t>VUT01030220782144</t>
  </si>
  <si>
    <t>Lenwakmul</t>
  </si>
  <si>
    <t>VUT01030220782145</t>
  </si>
  <si>
    <t>Lenbujukok</t>
  </si>
  <si>
    <t>VUT01030220782146</t>
  </si>
  <si>
    <t>Avunarara</t>
  </si>
  <si>
    <t>VUT01020170822147</t>
  </si>
  <si>
    <t>Lalmamring</t>
  </si>
  <si>
    <t>VUT01030220782148</t>
  </si>
  <si>
    <t>VUT01030220782149</t>
  </si>
  <si>
    <t>Lenbok</t>
  </si>
  <si>
    <t>VUT01030220782150</t>
  </si>
  <si>
    <t>Ataripoi</t>
  </si>
  <si>
    <t>VUT01020170822151</t>
  </si>
  <si>
    <t>Amalo</t>
  </si>
  <si>
    <t>VUT01020170822152</t>
  </si>
  <si>
    <t>Asanawari</t>
  </si>
  <si>
    <t>VUT01020170822153</t>
  </si>
  <si>
    <t>Asatapu</t>
  </si>
  <si>
    <t>VUT01020170822154</t>
  </si>
  <si>
    <t>Lesubelakan</t>
  </si>
  <si>
    <t>VUT01030220782155</t>
  </si>
  <si>
    <t>Lense</t>
  </si>
  <si>
    <t>VUT01030220782156</t>
  </si>
  <si>
    <t>Salaba</t>
  </si>
  <si>
    <t>VUT01030220782157</t>
  </si>
  <si>
    <t>Wodung</t>
  </si>
  <si>
    <t>VUT01030220782158</t>
  </si>
  <si>
    <t>Levetnanbal</t>
  </si>
  <si>
    <t>VUT01030220782159</t>
  </si>
  <si>
    <t>Tamasevae</t>
  </si>
  <si>
    <t>VUT01020170822160</t>
  </si>
  <si>
    <t>AVUNAMARIU</t>
  </si>
  <si>
    <t>VUT01020170822161</t>
  </si>
  <si>
    <t>Taraibe</t>
  </si>
  <si>
    <t>VUT01030220782162</t>
  </si>
  <si>
    <t>Alowaru</t>
  </si>
  <si>
    <t>VUT01020170822163</t>
  </si>
  <si>
    <t>Tsinbwege</t>
  </si>
  <si>
    <t>VUT01030220782164</t>
  </si>
  <si>
    <t>APELI</t>
  </si>
  <si>
    <t>VUT01020170822165</t>
  </si>
  <si>
    <t>Melsisi</t>
  </si>
  <si>
    <t>VUT01030220782166</t>
  </si>
  <si>
    <t>Lengali</t>
  </si>
  <si>
    <t>VUT01030220782167</t>
  </si>
  <si>
    <t>Atalisa</t>
  </si>
  <si>
    <t>VUT01020170822168</t>
  </si>
  <si>
    <t>Vinungap</t>
  </si>
  <si>
    <t>VUT01030220782169</t>
  </si>
  <si>
    <t>Vanrasini</t>
  </si>
  <si>
    <t>VUT01030220782170</t>
  </si>
  <si>
    <t>Aremanapoe</t>
  </si>
  <si>
    <t>VUT01020170822171</t>
  </si>
  <si>
    <t>VUT01020170822172</t>
  </si>
  <si>
    <t>Arohan</t>
  </si>
  <si>
    <t>VUT01020170822173</t>
  </si>
  <si>
    <t>ASALAVA</t>
  </si>
  <si>
    <t>VUT01020170822174</t>
  </si>
  <si>
    <t>Adolala</t>
  </si>
  <si>
    <t>VUT01020170822175</t>
  </si>
  <si>
    <t>ILAMRE</t>
  </si>
  <si>
    <t>VUT01030220782176</t>
  </si>
  <si>
    <t>AVUNAGALATO</t>
  </si>
  <si>
    <t>VUT01020170822177</t>
  </si>
  <si>
    <t>VUT01030220782178</t>
  </si>
  <si>
    <t>Lihiuk</t>
  </si>
  <si>
    <t>VUT01030220782179</t>
  </si>
  <si>
    <t>Tankarang</t>
  </si>
  <si>
    <t>VUT01030220782180</t>
  </si>
  <si>
    <t>Asanasa</t>
  </si>
  <si>
    <t>VUT01020170822181</t>
  </si>
  <si>
    <t>ATOREA</t>
  </si>
  <si>
    <t>VUT01020170822182</t>
  </si>
  <si>
    <t>Lebubumatkali</t>
  </si>
  <si>
    <t>VUT01030220782183</t>
  </si>
  <si>
    <t>Lalgi</t>
  </si>
  <si>
    <t>VUT01030220782184</t>
  </si>
  <si>
    <t>Nokonsede</t>
  </si>
  <si>
    <t>VUT01030220782185</t>
  </si>
  <si>
    <t>Ilamre</t>
  </si>
  <si>
    <t>VUT01030220782186</t>
  </si>
  <si>
    <t>Salwol</t>
  </si>
  <si>
    <t>VUT01030220782187</t>
  </si>
  <si>
    <t>AVATULAE</t>
  </si>
  <si>
    <t>VUT01020170832188</t>
  </si>
  <si>
    <t>ENMANGAREP</t>
  </si>
  <si>
    <t>VUT01030220782189</t>
  </si>
  <si>
    <t>Lelda</t>
  </si>
  <si>
    <t>VUT01030220782190</t>
  </si>
  <si>
    <t>Amanusa</t>
  </si>
  <si>
    <t>VUT01020170832191</t>
  </si>
  <si>
    <t>Lemiligi</t>
  </si>
  <si>
    <t>VUT01030220782192</t>
  </si>
  <si>
    <t>AVIUA</t>
  </si>
  <si>
    <t>VUT01020170822193</t>
  </si>
  <si>
    <t>Uravinu</t>
  </si>
  <si>
    <t>VUT01030220782194</t>
  </si>
  <si>
    <t>Ativusa</t>
  </si>
  <si>
    <t>VUT01020170832195</t>
  </si>
  <si>
    <t>Asavahasa</t>
  </si>
  <si>
    <t>Plantation workers</t>
  </si>
  <si>
    <t>VUT01020170822196</t>
  </si>
  <si>
    <t>Belinboji</t>
  </si>
  <si>
    <t>VUT01020170822197</t>
  </si>
  <si>
    <t>AMAKEI</t>
  </si>
  <si>
    <t>VUT01020170832198</t>
  </si>
  <si>
    <t>Vanlailep</t>
  </si>
  <si>
    <t>VUT01030220782199</t>
  </si>
  <si>
    <t>Asamaranda</t>
  </si>
  <si>
    <t>VUT01020170822200</t>
  </si>
  <si>
    <t>Lemalda</t>
  </si>
  <si>
    <t>VUT01030220782201</t>
  </si>
  <si>
    <t>Bines</t>
  </si>
  <si>
    <t>VUT01030220782202</t>
  </si>
  <si>
    <t>AVUNAROA</t>
  </si>
  <si>
    <t>VUT01020170822203</t>
  </si>
  <si>
    <t>Saihak</t>
  </si>
  <si>
    <t>VUT01030220782204</t>
  </si>
  <si>
    <t>Avunabulu</t>
  </si>
  <si>
    <t>VUT01020170832205</t>
  </si>
  <si>
    <t>Lekul</t>
  </si>
  <si>
    <t>VUT01030220782206</t>
  </si>
  <si>
    <t>Bulhak</t>
  </si>
  <si>
    <t>VUT01030220782207</t>
  </si>
  <si>
    <t>Avunamasa</t>
  </si>
  <si>
    <t>VUT01020170832208</t>
  </si>
  <si>
    <t>Lewabarangmet</t>
  </si>
  <si>
    <t>VUT01030220782209</t>
  </si>
  <si>
    <t>AVIAUTA</t>
  </si>
  <si>
    <t>VUT01020170832210</t>
  </si>
  <si>
    <t>Libakla</t>
  </si>
  <si>
    <t>VUT01030220782211</t>
  </si>
  <si>
    <t>Lebujubu</t>
  </si>
  <si>
    <t>VUT01030220782212</t>
  </si>
  <si>
    <t>Apaone</t>
  </si>
  <si>
    <t>VUT01020170822213</t>
  </si>
  <si>
    <t>AVIVOLALAHA</t>
  </si>
  <si>
    <t>VUT01020170822214</t>
  </si>
  <si>
    <t>Nossing</t>
  </si>
  <si>
    <t>VUT01030220782215</t>
  </si>
  <si>
    <t>Bwaga</t>
  </si>
  <si>
    <t>VUT01030220782216</t>
  </si>
  <si>
    <t>Tansip</t>
  </si>
  <si>
    <t>VUT01030220782217</t>
  </si>
  <si>
    <t>Lesasa Nadam</t>
  </si>
  <si>
    <t>VUT01030220782218</t>
  </si>
  <si>
    <t>Avunamele</t>
  </si>
  <si>
    <t>VUT01020170832219</t>
  </si>
  <si>
    <t>Levetlis</t>
  </si>
  <si>
    <t>VUT01030220782220</t>
  </si>
  <si>
    <t>Amahirud</t>
  </si>
  <si>
    <t>VUT01020170832221</t>
  </si>
  <si>
    <t>Amalahaseate</t>
  </si>
  <si>
    <t>VUT01020170832222</t>
  </si>
  <si>
    <t>Saot</t>
  </si>
  <si>
    <t>VUT01030220782223</t>
  </si>
  <si>
    <t>Vansasa</t>
  </si>
  <si>
    <t>VUT01030220782224</t>
  </si>
  <si>
    <t>Avorani</t>
  </si>
  <si>
    <t>VUT01020170832225</t>
  </si>
  <si>
    <t>Urewerep</t>
  </si>
  <si>
    <t>VUT01030220782226</t>
  </si>
  <si>
    <t>Avunabahura</t>
  </si>
  <si>
    <t>VUT01020170832227</t>
  </si>
  <si>
    <t>AVUNABUE</t>
  </si>
  <si>
    <t>VUT01020170822228</t>
  </si>
  <si>
    <t>Lekaivi</t>
  </si>
  <si>
    <t>VUT01030220782229</t>
  </si>
  <si>
    <t>Lekaro</t>
  </si>
  <si>
    <t>VUT01030220782230</t>
  </si>
  <si>
    <t>Guun</t>
  </si>
  <si>
    <t>VUT01030220782231</t>
  </si>
  <si>
    <t>Lewawa</t>
  </si>
  <si>
    <t>VUT01030220782232</t>
  </si>
  <si>
    <t>Lebujidem</t>
  </si>
  <si>
    <t>VUT01030220782233</t>
  </si>
  <si>
    <t>Nokonvel</t>
  </si>
  <si>
    <t>VUT01030220782234</t>
  </si>
  <si>
    <t>AMATOVA</t>
  </si>
  <si>
    <t>VUT01020170832235</t>
  </si>
  <si>
    <t>Hubiku</t>
  </si>
  <si>
    <t>VUT01030220782236</t>
  </si>
  <si>
    <t>Lerukruk</t>
  </si>
  <si>
    <t>VUT01030220782237</t>
  </si>
  <si>
    <t>Nokonbwabal</t>
  </si>
  <si>
    <t>VUT01030220782238</t>
  </si>
  <si>
    <t>NAVINATU JOVINVIRIA</t>
  </si>
  <si>
    <t>VUT01020170822239</t>
  </si>
  <si>
    <t>Levini</t>
  </si>
  <si>
    <t>VUT01030220782240</t>
  </si>
  <si>
    <t>Avunavae</t>
  </si>
  <si>
    <t>VUT01020170832241</t>
  </si>
  <si>
    <t>Awasise</t>
  </si>
  <si>
    <t>VUT01020170822242</t>
  </si>
  <si>
    <t>Tambun Maweka</t>
  </si>
  <si>
    <t>VUT01020170832243</t>
  </si>
  <si>
    <t>Livitsitan</t>
  </si>
  <si>
    <t>VUT01030220782244</t>
  </si>
  <si>
    <t>Lebutsusap</t>
  </si>
  <si>
    <t>VUT01030220782245</t>
  </si>
  <si>
    <t>Savat</t>
  </si>
  <si>
    <t>VUT01030220782246</t>
  </si>
  <si>
    <t>Metaruk</t>
  </si>
  <si>
    <t>VUT01030220782247</t>
  </si>
  <si>
    <t>Nokonwanet</t>
  </si>
  <si>
    <t>VUT01030220782248</t>
  </si>
  <si>
    <t>Sanaambe</t>
  </si>
  <si>
    <t>VUT01020170832249</t>
  </si>
  <si>
    <t>Apuma</t>
  </si>
  <si>
    <t>VUT01020170822250</t>
  </si>
  <si>
    <t>Rongrong</t>
  </si>
  <si>
    <t>VUT01030220782251</t>
  </si>
  <si>
    <t>Lerankaro</t>
  </si>
  <si>
    <t>VUT01030220782252</t>
  </si>
  <si>
    <t>NAMORUBOE</t>
  </si>
  <si>
    <t>VUT01020170822253</t>
  </si>
  <si>
    <t>ASANAWARI</t>
  </si>
  <si>
    <t>VUT01020170822254</t>
  </si>
  <si>
    <t>AVUNASOWA</t>
  </si>
  <si>
    <t>VUT01020170832255</t>
  </si>
  <si>
    <t>Lemaviko</t>
  </si>
  <si>
    <t>VUT01030220782256</t>
  </si>
  <si>
    <t>Nokonkaop</t>
  </si>
  <si>
    <t>VUT01030220782257</t>
  </si>
  <si>
    <t>APUAE</t>
  </si>
  <si>
    <t>VUT01020170822258</t>
  </si>
  <si>
    <t>Lesasa Namal</t>
  </si>
  <si>
    <t>VUT01030220782259</t>
  </si>
  <si>
    <t>Sanial</t>
  </si>
  <si>
    <t>VUT01030220782260</t>
  </si>
  <si>
    <t>Vanuakam</t>
  </si>
  <si>
    <t>VUT01030220782261</t>
  </si>
  <si>
    <t>Lerasangul</t>
  </si>
  <si>
    <t>VUT01030220782262</t>
  </si>
  <si>
    <t>Aralitu</t>
  </si>
  <si>
    <t>VUT01020170822263</t>
  </si>
  <si>
    <t>Natanowaha</t>
  </si>
  <si>
    <t>VUT01020170822264</t>
  </si>
  <si>
    <t>Varabwa</t>
  </si>
  <si>
    <t>VUT01030220782265</t>
  </si>
  <si>
    <t>Avunatangi</t>
  </si>
  <si>
    <t>VUT01020170832266</t>
  </si>
  <si>
    <t>Metabwabwara</t>
  </si>
  <si>
    <t>VUT01030220782267</t>
  </si>
  <si>
    <t>Leranbutsuketap</t>
  </si>
  <si>
    <t>VUT01030220782268</t>
  </si>
  <si>
    <t>Nokoul</t>
  </si>
  <si>
    <t>VUT01030220782269</t>
  </si>
  <si>
    <t>Vanbwarus</t>
  </si>
  <si>
    <t>VUT01030220782270</t>
  </si>
  <si>
    <t>Nokondav</t>
  </si>
  <si>
    <t>VUT01030220782271</t>
  </si>
  <si>
    <t>Leodova</t>
  </si>
  <si>
    <t>VUT01030220782272</t>
  </si>
  <si>
    <t>VUT01020170822273</t>
  </si>
  <si>
    <t>Nokonbwa</t>
  </si>
  <si>
    <t>VUT01030220782274</t>
  </si>
  <si>
    <t>Nokonwawos</t>
  </si>
  <si>
    <t>VUT01030220782275</t>
  </si>
  <si>
    <t>Salevakal</t>
  </si>
  <si>
    <t>VUT01030220782276</t>
  </si>
  <si>
    <t>Vanguru</t>
  </si>
  <si>
    <t>VUT01030220782277</t>
  </si>
  <si>
    <t>Ebwelip</t>
  </si>
  <si>
    <t>VUT01030220782278</t>
  </si>
  <si>
    <t>Wading</t>
  </si>
  <si>
    <t>VUT01030220782279</t>
  </si>
  <si>
    <t>Lebwa</t>
  </si>
  <si>
    <t>VUT01030220782280</t>
  </si>
  <si>
    <t>Sarinlang</t>
  </si>
  <si>
    <t>VUT01030220782281</t>
  </si>
  <si>
    <t>Nokonruka</t>
  </si>
  <si>
    <t>VUT01030220782282</t>
  </si>
  <si>
    <t>Onlaba</t>
  </si>
  <si>
    <t>VUT01030220782283</t>
  </si>
  <si>
    <t>Bethelem</t>
  </si>
  <si>
    <t>VUT01020170822284</t>
  </si>
  <si>
    <t>Likavik</t>
  </si>
  <si>
    <t>VUT01030220782285</t>
  </si>
  <si>
    <t>Kowi</t>
  </si>
  <si>
    <t>VUT01030220782286</t>
  </si>
  <si>
    <t>Madas</t>
  </si>
  <si>
    <t>VUT01030220782287</t>
  </si>
  <si>
    <t>Tawi Field</t>
  </si>
  <si>
    <t>VUT01020170832288</t>
  </si>
  <si>
    <t>Avunambaka</t>
  </si>
  <si>
    <t>VUT01020170832289</t>
  </si>
  <si>
    <t>AROKE</t>
  </si>
  <si>
    <t>VUT01020170822290</t>
  </si>
  <si>
    <t>Wawo</t>
  </si>
  <si>
    <t>VUT01030220782291</t>
  </si>
  <si>
    <t>Natanomaroe</t>
  </si>
  <si>
    <t>VUT01020170822292</t>
  </si>
  <si>
    <t>Likasak</t>
  </si>
  <si>
    <t>VUT01030220782293</t>
  </si>
  <si>
    <t>Nanucu</t>
  </si>
  <si>
    <t>VUT01020170832294</t>
  </si>
  <si>
    <t>Vanwaknasimo</t>
  </si>
  <si>
    <t>VUT01030220782295</t>
  </si>
  <si>
    <t>Ambatuhutu</t>
  </si>
  <si>
    <t>VUT01020170832296</t>
  </si>
  <si>
    <t>BANMIT</t>
  </si>
  <si>
    <t>VUT01030220782297</t>
  </si>
  <si>
    <t>Haetumpu</t>
  </si>
  <si>
    <t>VUT01020170832298</t>
  </si>
  <si>
    <t>Avunapokarae</t>
  </si>
  <si>
    <t>VUT01020170822299</t>
  </si>
  <si>
    <t>Levatkainmel</t>
  </si>
  <si>
    <t>VUT01030220782300</t>
  </si>
  <si>
    <t>Vanis</t>
  </si>
  <si>
    <t>VUT01030220782301</t>
  </si>
  <si>
    <t>Amleiha</t>
  </si>
  <si>
    <t>VUT01020170832302</t>
  </si>
  <si>
    <t>Vansede</t>
  </si>
  <si>
    <t>VUT01030220782303</t>
  </si>
  <si>
    <t>Ana (Coop)</t>
  </si>
  <si>
    <t>VUT01020170832304</t>
  </si>
  <si>
    <t>NAMAVU</t>
  </si>
  <si>
    <t>VUT01020170832305</t>
  </si>
  <si>
    <t>Rogong</t>
  </si>
  <si>
    <t>VUT01030220782306</t>
  </si>
  <si>
    <t>Levuk</t>
  </si>
  <si>
    <t>VUT01030220782307</t>
  </si>
  <si>
    <t>Lijukunkasi</t>
  </si>
  <si>
    <t>VUT01030220782308</t>
  </si>
  <si>
    <t>Tole</t>
  </si>
  <si>
    <t>VUT01030220782309</t>
  </si>
  <si>
    <t>Nokonbok</t>
  </si>
  <si>
    <t>VUT01030220782310</t>
  </si>
  <si>
    <t>Levaka</t>
  </si>
  <si>
    <t>VUT01030220782311</t>
  </si>
  <si>
    <t>Leratowo</t>
  </si>
  <si>
    <t>VUT01030220782312</t>
  </si>
  <si>
    <t>Banmit</t>
  </si>
  <si>
    <t>VUT01030220782313</t>
  </si>
  <si>
    <t>NAVIARU</t>
  </si>
  <si>
    <t>VUT01020170822314</t>
  </si>
  <si>
    <t>Amborosi</t>
  </si>
  <si>
    <t>VUT01020170832315</t>
  </si>
  <si>
    <t>Narango</t>
  </si>
  <si>
    <t>VUT01020170832316</t>
  </si>
  <si>
    <t>Wadomaba</t>
  </si>
  <si>
    <t>VUT01030220782317</t>
  </si>
  <si>
    <t>Nalivulaivanua</t>
  </si>
  <si>
    <t>VUT01020170822318</t>
  </si>
  <si>
    <t>Vetroworok</t>
  </si>
  <si>
    <t>VUT01030220782319</t>
  </si>
  <si>
    <t>Ambabaniu</t>
  </si>
  <si>
    <t>VUT01020170832320</t>
  </si>
  <si>
    <t>AVUNAVILAE</t>
  </si>
  <si>
    <t>VUT01020170822321</t>
  </si>
  <si>
    <t>Mbwil</t>
  </si>
  <si>
    <t>VUT01030220782322</t>
  </si>
  <si>
    <t>Wumeram</t>
  </si>
  <si>
    <t>VUT01030220782323</t>
  </si>
  <si>
    <t>Variwirip</t>
  </si>
  <si>
    <t>VUT01030220782324</t>
  </si>
  <si>
    <t>Leto</t>
  </si>
  <si>
    <t>VUT01030220782325</t>
  </si>
  <si>
    <t>Lebwibwi</t>
  </si>
  <si>
    <t>VUT01030220782326</t>
  </si>
  <si>
    <t>Avunamalai</t>
  </si>
  <si>
    <t>VUT01020170832327</t>
  </si>
  <si>
    <t>Libukuvini</t>
  </si>
  <si>
    <t>VUT01030220782328</t>
  </si>
  <si>
    <t>Tongwe</t>
  </si>
  <si>
    <t>VUT01030220782329</t>
  </si>
  <si>
    <t>Naruwa</t>
  </si>
  <si>
    <t>VUT01030220842330</t>
  </si>
  <si>
    <t>Avunamabe</t>
  </si>
  <si>
    <t>VUT01020170822331</t>
  </si>
  <si>
    <t>Avunamalaus</t>
  </si>
  <si>
    <t>VUT01020170832332</t>
  </si>
  <si>
    <t>Wadungmelda</t>
  </si>
  <si>
    <t>VUT01030220842333</t>
  </si>
  <si>
    <t>Saharamba</t>
  </si>
  <si>
    <t>VUT01020170832334</t>
  </si>
  <si>
    <t>Ambilahe</t>
  </si>
  <si>
    <t>VUT01020170832335</t>
  </si>
  <si>
    <t>AVUNABULU</t>
  </si>
  <si>
    <t>VUT01020170832336</t>
  </si>
  <si>
    <t>Lulu</t>
  </si>
  <si>
    <t>VUT01020170822337</t>
  </si>
  <si>
    <t>Lewadidi</t>
  </si>
  <si>
    <t>VUT01030220782338</t>
  </si>
  <si>
    <t>Lewaibilak</t>
  </si>
  <si>
    <t>VUT01030220782339</t>
  </si>
  <si>
    <t>Lemalmal</t>
  </si>
  <si>
    <t>VUT01030220782340</t>
  </si>
  <si>
    <t>Arohae</t>
  </si>
  <si>
    <t>VUT01020170822341</t>
  </si>
  <si>
    <t>Lebutsubutsuvet</t>
  </si>
  <si>
    <t>VUT01030220782342</t>
  </si>
  <si>
    <t>Altan</t>
  </si>
  <si>
    <t>VUT01030220782343</t>
  </si>
  <si>
    <t>Lebetabok</t>
  </si>
  <si>
    <t>VUT01030220842344</t>
  </si>
  <si>
    <t>Ambabaitano</t>
  </si>
  <si>
    <t>VUT01020170832345</t>
  </si>
  <si>
    <t>Avunaburing</t>
  </si>
  <si>
    <t>VUT01020170832346</t>
  </si>
  <si>
    <t>Genesis</t>
  </si>
  <si>
    <t>VUT01020170822347</t>
  </si>
  <si>
    <t>AVUNABALAKO</t>
  </si>
  <si>
    <t>VUT01020170832348</t>
  </si>
  <si>
    <t>Lebetamit</t>
  </si>
  <si>
    <t>VUT01030220782349</t>
  </si>
  <si>
    <t>Vanaar</t>
  </si>
  <si>
    <t>VUT01030220842350</t>
  </si>
  <si>
    <t>Sadar</t>
  </si>
  <si>
    <t>VUT01030220782351</t>
  </si>
  <si>
    <t>Alovutora</t>
  </si>
  <si>
    <t>VUT01020170832352</t>
  </si>
  <si>
    <t>Sadi</t>
  </si>
  <si>
    <t>VUT01030220782353</t>
  </si>
  <si>
    <t>Atarihae</t>
  </si>
  <si>
    <t>VUT01020170822354</t>
  </si>
  <si>
    <t>Melelal</t>
  </si>
  <si>
    <t>VUT01030220842355</t>
  </si>
  <si>
    <t>SOROPESE</t>
  </si>
  <si>
    <t>VUT01020170822356</t>
  </si>
  <si>
    <t>Kulbaga</t>
  </si>
  <si>
    <t>VUT01030220782357</t>
  </si>
  <si>
    <t>Tosi</t>
  </si>
  <si>
    <t>VUT01030220842358</t>
  </si>
  <si>
    <t>Vanrewerep</t>
  </si>
  <si>
    <t>VUT01030220842359</t>
  </si>
  <si>
    <t>Nangasa</t>
  </si>
  <si>
    <t>VUT01020170832360</t>
  </si>
  <si>
    <t>Wombaldo</t>
  </si>
  <si>
    <t>VUT01020170832361</t>
  </si>
  <si>
    <t>Apersula</t>
  </si>
  <si>
    <t>VUT01020170822362</t>
  </si>
  <si>
    <t>AREHATA</t>
  </si>
  <si>
    <t>VUT01020170822363</t>
  </si>
  <si>
    <t>Ampatuwotu</t>
  </si>
  <si>
    <t>VUT01020170822364</t>
  </si>
  <si>
    <t>Atapu</t>
  </si>
  <si>
    <t>VUT01020170822365</t>
  </si>
  <si>
    <t>Lebetamase</t>
  </si>
  <si>
    <t>VUT01030220782366</t>
  </si>
  <si>
    <t>VUT01020170832367</t>
  </si>
  <si>
    <t>SISVA</t>
  </si>
  <si>
    <t>VUT01030220842368</t>
  </si>
  <si>
    <t>Tapikanga</t>
  </si>
  <si>
    <t>VUT01030220842369</t>
  </si>
  <si>
    <t>Naviova</t>
  </si>
  <si>
    <t>VUT01020170822370</t>
  </si>
  <si>
    <t>Sanaboe</t>
  </si>
  <si>
    <t>VUT01020170832371</t>
  </si>
  <si>
    <t>Amamwbea</t>
  </si>
  <si>
    <t>VUT01020170832372</t>
  </si>
  <si>
    <t>Lememblenke</t>
  </si>
  <si>
    <t>VUT01030220842373</t>
  </si>
  <si>
    <t>VUT01020170822374</t>
  </si>
  <si>
    <t>Nokontawen</t>
  </si>
  <si>
    <t>VUT01030220842375</t>
  </si>
  <si>
    <t>Nokonkulkul</t>
  </si>
  <si>
    <t>VUT01030220842376</t>
  </si>
  <si>
    <t>Levilhi</t>
  </si>
  <si>
    <t>VUT01030220842377</t>
  </si>
  <si>
    <t>Wudjunmel</t>
  </si>
  <si>
    <t>VUT01030220842378</t>
  </si>
  <si>
    <t>Wambalao</t>
  </si>
  <si>
    <t>VUT01020170832379</t>
  </si>
  <si>
    <t>Lebukutan</t>
  </si>
  <si>
    <t>VUT01030220842380</t>
  </si>
  <si>
    <t>Vankasi</t>
  </si>
  <si>
    <t>VUT01030220842381</t>
  </si>
  <si>
    <t>Vanvalakaro</t>
  </si>
  <si>
    <t>VUT01030220842382</t>
  </si>
  <si>
    <t>MWBELAVOKO</t>
  </si>
  <si>
    <t>VUT01020170822383</t>
  </si>
  <si>
    <t>Avunaresi</t>
  </si>
  <si>
    <t>VUT01020170832384</t>
  </si>
  <si>
    <t>Lelislis</t>
  </si>
  <si>
    <t>VUT01030220782385</t>
  </si>
  <si>
    <t>Amapelao</t>
  </si>
  <si>
    <t>VUT01020170822386</t>
  </si>
  <si>
    <t>Leutke</t>
  </si>
  <si>
    <t>VUT01030220842387</t>
  </si>
  <si>
    <t>Lekal</t>
  </si>
  <si>
    <t>VUT01030220842388</t>
  </si>
  <si>
    <t>Niwi</t>
  </si>
  <si>
    <t>VUT01030220842389</t>
  </si>
  <si>
    <t>Leravinanposvi</t>
  </si>
  <si>
    <t>VUT01030220842390</t>
  </si>
  <si>
    <t>Tanbok</t>
  </si>
  <si>
    <t>VUT01030220842391</t>
  </si>
  <si>
    <t>Nokonraboga</t>
  </si>
  <si>
    <t>VUT01030220842392</t>
  </si>
  <si>
    <t>NAJINGO</t>
  </si>
  <si>
    <t>VUT01020170832393</t>
  </si>
  <si>
    <t>Lesasa</t>
  </si>
  <si>
    <t>VUT01030220842394</t>
  </si>
  <si>
    <t>Lebaluji</t>
  </si>
  <si>
    <t>VUT01030220842395</t>
  </si>
  <si>
    <t>Mwbelinevun</t>
  </si>
  <si>
    <t>VUT01020170832396</t>
  </si>
  <si>
    <t>Nokongirih</t>
  </si>
  <si>
    <t>VUT01030220842397</t>
  </si>
  <si>
    <t>Leni</t>
  </si>
  <si>
    <t>VUT01030220842398</t>
  </si>
  <si>
    <t>Natanodaeha</t>
  </si>
  <si>
    <t>VUT01020170832399</t>
  </si>
  <si>
    <t>Nokontanbwi</t>
  </si>
  <si>
    <t>VUT01030220842400</t>
  </si>
  <si>
    <t>Lesing</t>
  </si>
  <si>
    <t>VUT01030220842401</t>
  </si>
  <si>
    <t>Dirihi</t>
  </si>
  <si>
    <t>VUT01030220842402</t>
  </si>
  <si>
    <t>Lenga</t>
  </si>
  <si>
    <t>VUT01030220842403</t>
  </si>
  <si>
    <t>Envelkabwa</t>
  </si>
  <si>
    <t>VUT01030220842404</t>
  </si>
  <si>
    <t>Vankaviala</t>
  </si>
  <si>
    <t>VUT01030220842405</t>
  </si>
  <si>
    <t>Wanlegok</t>
  </si>
  <si>
    <t>VUT01030220842406</t>
  </si>
  <si>
    <t>Lemelang</t>
  </si>
  <si>
    <t>VUT01030220842407</t>
  </si>
  <si>
    <t>Libaen</t>
  </si>
  <si>
    <t>VUT01030220842408</t>
  </si>
  <si>
    <t>Metaname</t>
  </si>
  <si>
    <t>VUT01030220842409</t>
  </si>
  <si>
    <t>Envelbai</t>
  </si>
  <si>
    <t>VUT01030220842410</t>
  </si>
  <si>
    <t>Lesarintamat</t>
  </si>
  <si>
    <t>VUT01030220842411</t>
  </si>
  <si>
    <t>Ena</t>
  </si>
  <si>
    <t>VUT01030220842412</t>
  </si>
  <si>
    <t>MWBELIVUNATUNG</t>
  </si>
  <si>
    <t>VUT01020170832413</t>
  </si>
  <si>
    <t>Libura</t>
  </si>
  <si>
    <t>VUT01030220842414</t>
  </si>
  <si>
    <t>Avunarani</t>
  </si>
  <si>
    <t>VUT01020170832415</t>
  </si>
  <si>
    <t>Lese</t>
  </si>
  <si>
    <t>VUT01030220782416</t>
  </si>
  <si>
    <t>Nokonmemeh</t>
  </si>
  <si>
    <t>VUT01030220842417</t>
  </si>
  <si>
    <t>Vunavinue</t>
  </si>
  <si>
    <t>VUT01020170822418</t>
  </si>
  <si>
    <t>Ledodo</t>
  </si>
  <si>
    <t>VUT01030220842419</t>
  </si>
  <si>
    <t>Vatmarif</t>
  </si>
  <si>
    <t>VUT01020170832420</t>
  </si>
  <si>
    <t>HAMPURENI</t>
  </si>
  <si>
    <t>VUT01020170832421</t>
  </si>
  <si>
    <t>Avunambue</t>
  </si>
  <si>
    <t>VUT01020170832422</t>
  </si>
  <si>
    <t>Lematete</t>
  </si>
  <si>
    <t>VUT01030220842423</t>
  </si>
  <si>
    <t>Liwawut</t>
  </si>
  <si>
    <t>VUT01030220842424</t>
  </si>
  <si>
    <t>VUT01020170822425</t>
  </si>
  <si>
    <t>Verewib</t>
  </si>
  <si>
    <t>VUT01030220842426</t>
  </si>
  <si>
    <t>Bwatnapne</t>
  </si>
  <si>
    <t>VUT01030220842427</t>
  </si>
  <si>
    <t>Livelkaak</t>
  </si>
  <si>
    <t>VUT01030220842428</t>
  </si>
  <si>
    <t>Dun-Hill</t>
  </si>
  <si>
    <t>VUT01020290962429</t>
  </si>
  <si>
    <t>Lihiwuk</t>
  </si>
  <si>
    <t>VUT01030220842430</t>
  </si>
  <si>
    <t>Mbahurasumbe</t>
  </si>
  <si>
    <t>VUT01020170832431</t>
  </si>
  <si>
    <t>Tangara</t>
  </si>
  <si>
    <t>VUT01030220842432</t>
  </si>
  <si>
    <t>Bowul</t>
  </si>
  <si>
    <t>VUT01030220842433</t>
  </si>
  <si>
    <t>Watabwek</t>
  </si>
  <si>
    <t>VUT01030220842434</t>
  </si>
  <si>
    <t>Aventunpoe</t>
  </si>
  <si>
    <t>VUT01020170822435</t>
  </si>
  <si>
    <t>Navondavatu</t>
  </si>
  <si>
    <t>VUT01020170832436</t>
  </si>
  <si>
    <t>Vasba</t>
  </si>
  <si>
    <t>VUT01030220842437</t>
  </si>
  <si>
    <t>WAILEI</t>
  </si>
  <si>
    <t>VUT01020170832438</t>
  </si>
  <si>
    <t>Keke</t>
  </si>
  <si>
    <t>VUT01030220842439</t>
  </si>
  <si>
    <t>KEREMEL</t>
  </si>
  <si>
    <t>VUT01020290962440</t>
  </si>
  <si>
    <t>Wolingan</t>
  </si>
  <si>
    <t>VUT01030220842441</t>
  </si>
  <si>
    <t>VUT01020290962442</t>
  </si>
  <si>
    <t>Lesaa</t>
  </si>
  <si>
    <t>VUT01030220842443</t>
  </si>
  <si>
    <t>Mwbelavoko</t>
  </si>
  <si>
    <t>VUT01020170832444</t>
  </si>
  <si>
    <t>Nasa</t>
  </si>
  <si>
    <t>VUT01030220842445</t>
  </si>
  <si>
    <t>VUT01030220842446</t>
  </si>
  <si>
    <t>Vilel</t>
  </si>
  <si>
    <t>VUT01030220842447</t>
  </si>
  <si>
    <t>ANAONE TAVERA</t>
  </si>
  <si>
    <t>VUT01020170822448</t>
  </si>
  <si>
    <t>Wanbukelan</t>
  </si>
  <si>
    <t>VUT01030220842449</t>
  </si>
  <si>
    <t>Nawiambu</t>
  </si>
  <si>
    <t>VUT01020170832450</t>
  </si>
  <si>
    <t>AVUNABAKA</t>
  </si>
  <si>
    <t>VUT01020170832451</t>
  </si>
  <si>
    <t>VAREO</t>
  </si>
  <si>
    <t>VUT01020170822452</t>
  </si>
  <si>
    <t>Leboma</t>
  </si>
  <si>
    <t>VUT01030220842453</t>
  </si>
  <si>
    <t>Levingabinevi</t>
  </si>
  <si>
    <t>VUT01030220842454</t>
  </si>
  <si>
    <t>Aravita</t>
  </si>
  <si>
    <t>VUT01020170832455</t>
  </si>
  <si>
    <t>Lekatraba</t>
  </si>
  <si>
    <t>VUT01030220842456</t>
  </si>
  <si>
    <t>Sauriki</t>
  </si>
  <si>
    <t>VUT01020170822457</t>
  </si>
  <si>
    <t>Tampu Toavisoviso</t>
  </si>
  <si>
    <t>VUT01020170822458</t>
  </si>
  <si>
    <t>Nokonbongelan</t>
  </si>
  <si>
    <t>VUT01030220842459</t>
  </si>
  <si>
    <t>Limalngan</t>
  </si>
  <si>
    <t>VUT01030220842460</t>
  </si>
  <si>
    <t>TOALANDOLANDO</t>
  </si>
  <si>
    <t>VUT01020170832461</t>
  </si>
  <si>
    <t>WAILAPA</t>
  </si>
  <si>
    <t>VUT01020170832462</t>
  </si>
  <si>
    <t>Netis</t>
  </si>
  <si>
    <t>VUT01030220842463</t>
  </si>
  <si>
    <t>Vatuemba</t>
  </si>
  <si>
    <t>VUT01020170832464</t>
  </si>
  <si>
    <t>KERENAVURA</t>
  </si>
  <si>
    <t>VUT01020290962465</t>
  </si>
  <si>
    <t>Avunabuho</t>
  </si>
  <si>
    <t>VUT01020170832466</t>
  </si>
  <si>
    <t>Avunambakaliko</t>
  </si>
  <si>
    <t>VUT01020170832467</t>
  </si>
  <si>
    <t>ALINGIA TAVERA</t>
  </si>
  <si>
    <t>VUT01020170822468</t>
  </si>
  <si>
    <t>AVUNA VITU</t>
  </si>
  <si>
    <t>VUT01020170832469</t>
  </si>
  <si>
    <t>Kerenavura</t>
  </si>
  <si>
    <t>VUT01020290962470</t>
  </si>
  <si>
    <t>Navusovuso</t>
  </si>
  <si>
    <t>VUT01020170832471</t>
  </si>
  <si>
    <t>Enkem</t>
  </si>
  <si>
    <t>VUT01030220842472</t>
  </si>
  <si>
    <t>NARANGO</t>
  </si>
  <si>
    <t>VUT01020170832473</t>
  </si>
  <si>
    <t>Ranka</t>
  </si>
  <si>
    <t>VUT01030220842474</t>
  </si>
  <si>
    <t>WAMPAULIULI</t>
  </si>
  <si>
    <t>VUT01020170832475</t>
  </si>
  <si>
    <t>Vansende</t>
  </si>
  <si>
    <t>VUT01030220842476</t>
  </si>
  <si>
    <t>Matadkal</t>
  </si>
  <si>
    <t>VUT01030220842477</t>
  </si>
  <si>
    <t>Naviaru</t>
  </si>
  <si>
    <t>VUT01020170822478</t>
  </si>
  <si>
    <t>Naru</t>
  </si>
  <si>
    <t>VUT01020170832479</t>
  </si>
  <si>
    <t>Navava</t>
  </si>
  <si>
    <t>VUT01020170832480</t>
  </si>
  <si>
    <t>Enkok</t>
  </si>
  <si>
    <t>VUT01030220842481</t>
  </si>
  <si>
    <t>Amaliaru</t>
  </si>
  <si>
    <t>VUT01020170832482</t>
  </si>
  <si>
    <t>LAVUSVO</t>
  </si>
  <si>
    <t>VUT01020290962483</t>
  </si>
  <si>
    <t>Lavusvo</t>
  </si>
  <si>
    <t>VUT01020290962484</t>
  </si>
  <si>
    <t>Avunaleleo</t>
  </si>
  <si>
    <t>VUT01020170832485</t>
  </si>
  <si>
    <t>Bivanua</t>
  </si>
  <si>
    <t>VUT01020170822486</t>
  </si>
  <si>
    <t>Ambahura</t>
  </si>
  <si>
    <t>VUT01020170822487</t>
  </si>
  <si>
    <t>Enbanga Matmat</t>
  </si>
  <si>
    <t>VUT01030220842488</t>
  </si>
  <si>
    <t>Santanive</t>
  </si>
  <si>
    <t>VUT01020170822489</t>
  </si>
  <si>
    <t>AVUNATARI BOHAV</t>
  </si>
  <si>
    <t>VUT01020170832490</t>
  </si>
  <si>
    <t>Libetalalak</t>
  </si>
  <si>
    <t>VUT01030220842491</t>
  </si>
  <si>
    <t>VOURNER</t>
  </si>
  <si>
    <t>VUT01020290962492</t>
  </si>
  <si>
    <t>SANAWARI</t>
  </si>
  <si>
    <t>VUT01020170822493</t>
  </si>
  <si>
    <t>Asawan</t>
  </si>
  <si>
    <t>VUT01020170832494</t>
  </si>
  <si>
    <t>Nanomb</t>
  </si>
  <si>
    <t>VUT01020290962495</t>
  </si>
  <si>
    <t>Ledoo</t>
  </si>
  <si>
    <t>VUT01030220842496</t>
  </si>
  <si>
    <t>Afnaro</t>
  </si>
  <si>
    <t>VUT01020170822497</t>
  </si>
  <si>
    <t>Lian</t>
  </si>
  <si>
    <t>VUT01030220842498</t>
  </si>
  <si>
    <t>EREVOULAY</t>
  </si>
  <si>
    <t>VUT01020290962499</t>
  </si>
  <si>
    <t>Amoru</t>
  </si>
  <si>
    <t>VUT01020170822500</t>
  </si>
  <si>
    <t>Avunatari</t>
  </si>
  <si>
    <t>VUT01020170832501</t>
  </si>
  <si>
    <t>Ainunur</t>
  </si>
  <si>
    <t>VUT01020290962502</t>
  </si>
  <si>
    <t>Tarik</t>
  </si>
  <si>
    <t>VUT01030220842503</t>
  </si>
  <si>
    <t>Lekakao</t>
  </si>
  <si>
    <t>VUT01030220842504</t>
  </si>
  <si>
    <t>TAPUIPILI</t>
  </si>
  <si>
    <t>VUT01020290962505</t>
  </si>
  <si>
    <t>Lewaleme</t>
  </si>
  <si>
    <t>VUT01030220842506</t>
  </si>
  <si>
    <t>Tabuibil</t>
  </si>
  <si>
    <t>VUT01020290962507</t>
  </si>
  <si>
    <t>Vanuatambe</t>
  </si>
  <si>
    <t>VUT01020170822508</t>
  </si>
  <si>
    <t>Vanvel</t>
  </si>
  <si>
    <t>VUT01030220842509</t>
  </si>
  <si>
    <t>Navarea Vurohi</t>
  </si>
  <si>
    <t>VUT01020170832510</t>
  </si>
  <si>
    <t>Sanarova</t>
  </si>
  <si>
    <t>VUT01020170832511</t>
  </si>
  <si>
    <t>Saenawar</t>
  </si>
  <si>
    <t>VUT01030220842512</t>
  </si>
  <si>
    <t>Vasa</t>
  </si>
  <si>
    <t>VUT01030220842513</t>
  </si>
  <si>
    <t>Jingontana</t>
  </si>
  <si>
    <t>VUT01020170832514</t>
  </si>
  <si>
    <t>World War II Base</t>
  </si>
  <si>
    <t>VUT01020290962515</t>
  </si>
  <si>
    <t>Avunapahura</t>
  </si>
  <si>
    <t>VUT01020170832516</t>
  </si>
  <si>
    <t>Sanawari</t>
  </si>
  <si>
    <t>VUT01020170832517</t>
  </si>
  <si>
    <t>Dilingbaba</t>
  </si>
  <si>
    <t>VUT01030220842518</t>
  </si>
  <si>
    <t>LAERE</t>
  </si>
  <si>
    <t>VUT01020290962519</t>
  </si>
  <si>
    <t>VUT01020290962520</t>
  </si>
  <si>
    <t>ENTO</t>
  </si>
  <si>
    <t>VUT01030220842521</t>
  </si>
  <si>
    <t>LAVINAP</t>
  </si>
  <si>
    <t>VUT01020290962522</t>
  </si>
  <si>
    <t>LAVINAD</t>
  </si>
  <si>
    <t>VUT01020290962523</t>
  </si>
  <si>
    <t>Rongnap</t>
  </si>
  <si>
    <t>VUT01030220842524</t>
  </si>
  <si>
    <t>Vanbwelesangul</t>
  </si>
  <si>
    <t>VUT01030220842525</t>
  </si>
  <si>
    <t>Lebundog</t>
  </si>
  <si>
    <t>VUT01030220842526</t>
  </si>
  <si>
    <t>VUT01020170822527</t>
  </si>
  <si>
    <t>VUT01020320852528</t>
  </si>
  <si>
    <t>Sanapoe</t>
  </si>
  <si>
    <t>VUT01020170832529</t>
  </si>
  <si>
    <t>VALAE</t>
  </si>
  <si>
    <t>VUT01020290962530</t>
  </si>
  <si>
    <t>NAMELE</t>
  </si>
  <si>
    <t>VUT01020170822531</t>
  </si>
  <si>
    <t>Jingongoru</t>
  </si>
  <si>
    <t>VUT01020170832532</t>
  </si>
  <si>
    <t>VUT01020290962533</t>
  </si>
  <si>
    <t>Lijukunbuvet</t>
  </si>
  <si>
    <t>VUT01030220842534</t>
  </si>
  <si>
    <t>Wosak</t>
  </si>
  <si>
    <t>VUT01030220842535</t>
  </si>
  <si>
    <t>Enbangoa</t>
  </si>
  <si>
    <t>VUT01030220842536</t>
  </si>
  <si>
    <t>Namoruru</t>
  </si>
  <si>
    <t>VUT01020170822537</t>
  </si>
  <si>
    <t>Tsingonkoru</t>
  </si>
  <si>
    <t>VUT01020170832538</t>
  </si>
  <si>
    <t>Tanovusvus</t>
  </si>
  <si>
    <t>VUT01020290962539</t>
  </si>
  <si>
    <t>VUT01020170832540</t>
  </si>
  <si>
    <t>Meri</t>
  </si>
  <si>
    <t>VUT01030220842541</t>
  </si>
  <si>
    <t>Avunarevorevo</t>
  </si>
  <si>
    <t>VUT01020170832542</t>
  </si>
  <si>
    <t>TANOVUSIVUSI</t>
  </si>
  <si>
    <t>VUT01020290962543</t>
  </si>
  <si>
    <t>Namaram</t>
  </si>
  <si>
    <t>VUT01030220842544</t>
  </si>
  <si>
    <t>AVUNAMOLI</t>
  </si>
  <si>
    <t>VUT01020170832545</t>
  </si>
  <si>
    <t>VUT01030220842546</t>
  </si>
  <si>
    <t>Supe</t>
  </si>
  <si>
    <t>VUT01020320852547</t>
  </si>
  <si>
    <t>Libwipeta</t>
  </si>
  <si>
    <t>VUT01030220842548</t>
  </si>
  <si>
    <t>Nanucu (Coop)</t>
  </si>
  <si>
    <t>VUT01020170832549</t>
  </si>
  <si>
    <t>Nanucu Vorivori</t>
  </si>
  <si>
    <t>VUT01020170832550</t>
  </si>
  <si>
    <t>Malo Pass</t>
  </si>
  <si>
    <t>VUT01020170822551</t>
  </si>
  <si>
    <t>MWBELINVUROMPU</t>
  </si>
  <si>
    <t>VUT01020170832552</t>
  </si>
  <si>
    <t>Vunamarivu</t>
  </si>
  <si>
    <t>VUT01020290962553</t>
  </si>
  <si>
    <t>Vinabahura</t>
  </si>
  <si>
    <t>VUT01020320852554</t>
  </si>
  <si>
    <t>LAMBWAONE</t>
  </si>
  <si>
    <t>VUT01020290962555</t>
  </si>
  <si>
    <t>Raton</t>
  </si>
  <si>
    <t>VUT01030220842556</t>
  </si>
  <si>
    <t>Nandiutu</t>
  </si>
  <si>
    <t>VUT01020170822557</t>
  </si>
  <si>
    <t>Baril</t>
  </si>
  <si>
    <t>VUT01020320852558</t>
  </si>
  <si>
    <t>TSAROVA</t>
  </si>
  <si>
    <t>VUT01020290962559</t>
  </si>
  <si>
    <t>Jarova</t>
  </si>
  <si>
    <t>VUT01020290962560</t>
  </si>
  <si>
    <t>Peao</t>
  </si>
  <si>
    <t>VUT01020170832561</t>
  </si>
  <si>
    <t>Lovuvenu</t>
  </si>
  <si>
    <t>VUT01020290962562</t>
  </si>
  <si>
    <t>Melerep</t>
  </si>
  <si>
    <t>VUT01030220842563</t>
  </si>
  <si>
    <t>ARAKI</t>
  </si>
  <si>
    <t>VUT01020320852564</t>
  </si>
  <si>
    <t>Bariliaru</t>
  </si>
  <si>
    <t>VUT01020320852565</t>
  </si>
  <si>
    <t>LOVENUE</t>
  </si>
  <si>
    <t>VUT01020290962566</t>
  </si>
  <si>
    <t>PAKAPOULTOL</t>
  </si>
  <si>
    <t>VUT01020290962567</t>
  </si>
  <si>
    <t>Violas</t>
  </si>
  <si>
    <t>VUT01020290962568</t>
  </si>
  <si>
    <t>Namwele</t>
  </si>
  <si>
    <t>VUT01020170832569</t>
  </si>
  <si>
    <t>Sasuli</t>
  </si>
  <si>
    <t>VUT01020170822570</t>
  </si>
  <si>
    <t>Lovujiji</t>
  </si>
  <si>
    <t>VUT01020290962571</t>
  </si>
  <si>
    <t>Mwasi</t>
  </si>
  <si>
    <t>VUT01030220842572</t>
  </si>
  <si>
    <t>Surukavian</t>
  </si>
  <si>
    <t>VUT01030220842573</t>
  </si>
  <si>
    <t>Vimomo</t>
  </si>
  <si>
    <t>VUT01020290962574</t>
  </si>
  <si>
    <t>Levundo</t>
  </si>
  <si>
    <t>VUT01030220952575</t>
  </si>
  <si>
    <t>Belinta</t>
  </si>
  <si>
    <t>VUT01020320852576</t>
  </si>
  <si>
    <t>Kasap</t>
  </si>
  <si>
    <t>VUT01030220842577</t>
  </si>
  <si>
    <t>Mbulmara</t>
  </si>
  <si>
    <t>VUT01020290962578</t>
  </si>
  <si>
    <t>IPAYATO</t>
  </si>
  <si>
    <t>VUT01020290962579</t>
  </si>
  <si>
    <t>VIURU</t>
  </si>
  <si>
    <t>VUT01020290962580</t>
  </si>
  <si>
    <t>Tavorai</t>
  </si>
  <si>
    <t>VUT01030220952581</t>
  </si>
  <si>
    <t>Malori</t>
  </si>
  <si>
    <t>VUT01020290962582</t>
  </si>
  <si>
    <t>Geren</t>
  </si>
  <si>
    <t>VUT01030220842583</t>
  </si>
  <si>
    <t>Ipayato</t>
  </si>
  <si>
    <t>VUT01020290962584</t>
  </si>
  <si>
    <t>Taberan</t>
  </si>
  <si>
    <t>VUT01030220842585</t>
  </si>
  <si>
    <t>Viuru</t>
  </si>
  <si>
    <t>VUT01020290962586</t>
  </si>
  <si>
    <t>Pelmoli</t>
  </si>
  <si>
    <t>VUT01020290962587</t>
  </si>
  <si>
    <t>PELMOL</t>
  </si>
  <si>
    <t>VUT01020290962588</t>
  </si>
  <si>
    <t>Metabwabara</t>
  </si>
  <si>
    <t>VUT01030220842589</t>
  </si>
  <si>
    <t>VIMALA</t>
  </si>
  <si>
    <t>VUT01020290962590</t>
  </si>
  <si>
    <t>Fimala</t>
  </si>
  <si>
    <t>VUT01020290962591</t>
  </si>
  <si>
    <t>Bangul</t>
  </si>
  <si>
    <t>VUT01030220842592</t>
  </si>
  <si>
    <t>Popmarauni</t>
  </si>
  <si>
    <t>VUT01020290962593</t>
  </si>
  <si>
    <t>LALOVUPATA</t>
  </si>
  <si>
    <t>VUT01020290962594</t>
  </si>
  <si>
    <t>Sion</t>
  </si>
  <si>
    <t>VUT01020290962595</t>
  </si>
  <si>
    <t>TASMALOUM</t>
  </si>
  <si>
    <t>VUT01020290962596</t>
  </si>
  <si>
    <t>Natui</t>
  </si>
  <si>
    <t>VUT01020290962597</t>
  </si>
  <si>
    <t>LAORORO</t>
  </si>
  <si>
    <t>VUT01020290962598</t>
  </si>
  <si>
    <t>MALOVIRA</t>
  </si>
  <si>
    <t>VUT01020290962599</t>
  </si>
  <si>
    <t>Vunapisu</t>
  </si>
  <si>
    <t>VUT01020290962600</t>
  </si>
  <si>
    <t>VUT01020850872601</t>
  </si>
  <si>
    <t>VELAVONGO</t>
  </si>
  <si>
    <t>VUT01020310932602</t>
  </si>
  <si>
    <t>Potaibumturi</t>
  </si>
  <si>
    <t>VUT01020290962603</t>
  </si>
  <si>
    <t>Malovira</t>
  </si>
  <si>
    <t>VUT01020290962604</t>
  </si>
  <si>
    <t>Wansa</t>
  </si>
  <si>
    <t>VUT01030220952605</t>
  </si>
  <si>
    <t>Wotip</t>
  </si>
  <si>
    <t>VUT01030220842606</t>
  </si>
  <si>
    <t>Tasvarongo</t>
  </si>
  <si>
    <t>VUT01030220842607</t>
  </si>
  <si>
    <t>Namakoiere</t>
  </si>
  <si>
    <t>VUT01020290962608</t>
  </si>
  <si>
    <t>BONGSI</t>
  </si>
  <si>
    <t>VUT01030220952609</t>
  </si>
  <si>
    <t>Najara</t>
  </si>
  <si>
    <t>VUT01020290962610</t>
  </si>
  <si>
    <t>Tasmalum</t>
  </si>
  <si>
    <t>VUT01020290962611</t>
  </si>
  <si>
    <t>Nakapakapa</t>
  </si>
  <si>
    <t>VUT01030220952612</t>
  </si>
  <si>
    <t>SONARAVE</t>
  </si>
  <si>
    <t>VUT01020310932613</t>
  </si>
  <si>
    <t>VUT01020380882614</t>
  </si>
  <si>
    <t>LAORATAIMOTO</t>
  </si>
  <si>
    <t>VUT01020290962615</t>
  </si>
  <si>
    <t>Viorloko</t>
  </si>
  <si>
    <t>VUT01020290962616</t>
  </si>
  <si>
    <t>Jaraitui - Tavui</t>
  </si>
  <si>
    <t>VUT01020290962617</t>
  </si>
  <si>
    <t>TCHINEAROU</t>
  </si>
  <si>
    <t>VUT01020291002618</t>
  </si>
  <si>
    <t>Singmwel</t>
  </si>
  <si>
    <t>VUT01030220952619</t>
  </si>
  <si>
    <t>LALUVUKAKA</t>
  </si>
  <si>
    <t>VUT01020290962620</t>
  </si>
  <si>
    <t>Pakataora</t>
  </si>
  <si>
    <t>VUT01020290962621</t>
  </si>
  <si>
    <t>Avulavotu</t>
  </si>
  <si>
    <t>VUT01030220952622</t>
  </si>
  <si>
    <t>PAKATAORA</t>
  </si>
  <si>
    <t>VUT01020290962623</t>
  </si>
  <si>
    <t>Kervalis</t>
  </si>
  <si>
    <t>VUT01020290962624</t>
  </si>
  <si>
    <t>Lavathigo</t>
  </si>
  <si>
    <t>VUT01030220952625</t>
  </si>
  <si>
    <t>Nagolum</t>
  </si>
  <si>
    <t>VUT01030220952626</t>
  </si>
  <si>
    <t>TASIRIKI</t>
  </si>
  <si>
    <t>VUT01020290962627</t>
  </si>
  <si>
    <t>VUT01020780892628</t>
  </si>
  <si>
    <t>WAEROWA</t>
  </si>
  <si>
    <t>VUT01020291002629</t>
  </si>
  <si>
    <t>VUT01020290962630</t>
  </si>
  <si>
    <t>Lavatgaiveiu</t>
  </si>
  <si>
    <t>VUT01030220952631</t>
  </si>
  <si>
    <t>Larorobue</t>
  </si>
  <si>
    <t>VUT01020290962632</t>
  </si>
  <si>
    <t>Nalailan</t>
  </si>
  <si>
    <t>VUT01020290962633</t>
  </si>
  <si>
    <t>Umatua</t>
  </si>
  <si>
    <t>VUT01030220952634</t>
  </si>
  <si>
    <t>VUT01020780892635</t>
  </si>
  <si>
    <t>Nasulesule</t>
  </si>
  <si>
    <t>VUT01020290962636</t>
  </si>
  <si>
    <t>Labwatmalihilihi</t>
  </si>
  <si>
    <t>VUT01030220952637</t>
  </si>
  <si>
    <t>TANGOA</t>
  </si>
  <si>
    <t>VUT01020780892638</t>
  </si>
  <si>
    <t>Nagriamel</t>
  </si>
  <si>
    <t>VUT01020290962639</t>
  </si>
  <si>
    <t>Bwegu</t>
  </si>
  <si>
    <t>VUT01030220952640</t>
  </si>
  <si>
    <t>Labwatunmango</t>
  </si>
  <si>
    <t>VUT01030220952641</t>
  </si>
  <si>
    <t>VUT01030220952642</t>
  </si>
  <si>
    <t>NASULESULE</t>
  </si>
  <si>
    <t>VUT01020290962643</t>
  </si>
  <si>
    <t>Kereiparana</t>
  </si>
  <si>
    <t>VUT01020290962644</t>
  </si>
  <si>
    <t>Loltoi</t>
  </si>
  <si>
    <t>VUT01030220952645</t>
  </si>
  <si>
    <t>Renbura</t>
  </si>
  <si>
    <t>VUT01030220952646</t>
  </si>
  <si>
    <t>Jarakoru</t>
  </si>
  <si>
    <t>VUT01020290962647</t>
  </si>
  <si>
    <t>Avantavoa</t>
  </si>
  <si>
    <t>VUT01030220952648</t>
  </si>
  <si>
    <t>Paoroni</t>
  </si>
  <si>
    <t>VUT01020290962649</t>
  </si>
  <si>
    <t>Taibo 2</t>
  </si>
  <si>
    <t>VUT01020290962650</t>
  </si>
  <si>
    <t>UKORO</t>
  </si>
  <si>
    <t>VUT01020290962651</t>
  </si>
  <si>
    <t>Hukoro</t>
  </si>
  <si>
    <t>VUT01020290962652</t>
  </si>
  <si>
    <t>Taibo 1</t>
  </si>
  <si>
    <t>VUT01020290962653</t>
  </si>
  <si>
    <t>TANGISI</t>
  </si>
  <si>
    <t>VUT01020770922654</t>
  </si>
  <si>
    <t>LAVINGABIN</t>
  </si>
  <si>
    <t>VUT01030220952655</t>
  </si>
  <si>
    <t>Ureibo</t>
  </si>
  <si>
    <t>VUT01020290962656</t>
  </si>
  <si>
    <t>Jingon Karai</t>
  </si>
  <si>
    <t>VUT01020290962657</t>
  </si>
  <si>
    <t>Lawai</t>
  </si>
  <si>
    <t>VUT01030220952658</t>
  </si>
  <si>
    <t>NAKERE</t>
  </si>
  <si>
    <t>VUT01020290962659</t>
  </si>
  <si>
    <t>Meletau</t>
  </si>
  <si>
    <t>VUT01020290962660</t>
  </si>
  <si>
    <t>Nambwarangiut</t>
  </si>
  <si>
    <t>VUT01030220952661</t>
  </si>
  <si>
    <t>TAPUN</t>
  </si>
  <si>
    <t>VUT01020290962662</t>
  </si>
  <si>
    <t>Nakere</t>
  </si>
  <si>
    <t>VUT01020290962663</t>
  </si>
  <si>
    <t>NAVOTA</t>
  </si>
  <si>
    <t>VUT01020290962664</t>
  </si>
  <si>
    <t>VUT01020290962665</t>
  </si>
  <si>
    <t>TAVOTAVO</t>
  </si>
  <si>
    <t>VUT01020290962666</t>
  </si>
  <si>
    <t>Wailapa</t>
  </si>
  <si>
    <t>VUT01020290962667</t>
  </si>
  <si>
    <t>NAMALO</t>
  </si>
  <si>
    <t>VUT01020290962668</t>
  </si>
  <si>
    <t>Navota</t>
  </si>
  <si>
    <t>VUT01020290962669</t>
  </si>
  <si>
    <t>Venabisu</t>
  </si>
  <si>
    <t>VUT01020290962670</t>
  </si>
  <si>
    <t>VULES EPE</t>
  </si>
  <si>
    <t>VUT01020290962671</t>
  </si>
  <si>
    <t>WOUNAOUSS</t>
  </si>
  <si>
    <t>VUT01020290962672</t>
  </si>
  <si>
    <t>RATARD</t>
  </si>
  <si>
    <t>VUT01020291002673</t>
  </si>
  <si>
    <t>VIASE</t>
  </si>
  <si>
    <t>VUT01020290962674</t>
  </si>
  <si>
    <t>Bellmolle</t>
  </si>
  <si>
    <t>VUT01020291002675</t>
  </si>
  <si>
    <t>VUT01020291002676</t>
  </si>
  <si>
    <t>Toava</t>
  </si>
  <si>
    <t>VUT01020840942677</t>
  </si>
  <si>
    <t>Namalo</t>
  </si>
  <si>
    <t>VUT01020290962678</t>
  </si>
  <si>
    <t>Wunamoli</t>
  </si>
  <si>
    <t>VUT01020290962679</t>
  </si>
  <si>
    <t>Jino Aru</t>
  </si>
  <si>
    <t>VUT01020291002680</t>
  </si>
  <si>
    <t>Lavatmangemu</t>
  </si>
  <si>
    <t>VUT01030220952681</t>
  </si>
  <si>
    <t>NEAVU</t>
  </si>
  <si>
    <t>VUT01020291002682</t>
  </si>
  <si>
    <t>Naonetas</t>
  </si>
  <si>
    <t>VUT01020290962683</t>
  </si>
  <si>
    <t>WUNAMOLI</t>
  </si>
  <si>
    <t>VUT01020290962684</t>
  </si>
  <si>
    <t>Viavoji</t>
  </si>
  <si>
    <t>VUT01020290962685</t>
  </si>
  <si>
    <t>Vules Epe</t>
  </si>
  <si>
    <t>VUT01020290962686</t>
  </si>
  <si>
    <t>NANOE</t>
  </si>
  <si>
    <t>VUT01020290962687</t>
  </si>
  <si>
    <t>TUMBURIA</t>
  </si>
  <si>
    <t>VUT01020290962688</t>
  </si>
  <si>
    <t>VUT01020290962689</t>
  </si>
  <si>
    <t>Nagegeha</t>
  </si>
  <si>
    <t>VUT01030220952690</t>
  </si>
  <si>
    <t>Nagove</t>
  </si>
  <si>
    <t>VUT01030220952691</t>
  </si>
  <si>
    <t>Puama</t>
  </si>
  <si>
    <t>VUT01020290962692</t>
  </si>
  <si>
    <t>Tabumbatu</t>
  </si>
  <si>
    <t>VUT01020840942693</t>
  </si>
  <si>
    <t>HASEVAEA</t>
  </si>
  <si>
    <t>VUT01020290962694</t>
  </si>
  <si>
    <t>Ooro</t>
  </si>
  <si>
    <t>VUT01020290962695</t>
  </si>
  <si>
    <t>Orori</t>
  </si>
  <si>
    <t>VUT01020290962696</t>
  </si>
  <si>
    <t>Anousa</t>
  </si>
  <si>
    <t>VUT01020840942697</t>
  </si>
  <si>
    <t>VUT01020290962698</t>
  </si>
  <si>
    <t>Vunavae</t>
  </si>
  <si>
    <t>VUT01020840942699</t>
  </si>
  <si>
    <t>Loldanu</t>
  </si>
  <si>
    <t>VUT01030220952700</t>
  </si>
  <si>
    <t>TANOVOLI</t>
  </si>
  <si>
    <t>VUT01020291002701</t>
  </si>
  <si>
    <t>LOSOVE</t>
  </si>
  <si>
    <t>VUT01020290962702</t>
  </si>
  <si>
    <t>Avareligo</t>
  </si>
  <si>
    <t>VUT01030220952703</t>
  </si>
  <si>
    <t>Rungamburu</t>
  </si>
  <si>
    <t>VUT01020840942704</t>
  </si>
  <si>
    <t>Avanguresi</t>
  </si>
  <si>
    <t>VUT01030220952705</t>
  </si>
  <si>
    <t>Namoru</t>
  </si>
  <si>
    <t>VUT01020290962706</t>
  </si>
  <si>
    <t>Tambunamalao</t>
  </si>
  <si>
    <t>VUT01020840942707</t>
  </si>
  <si>
    <t>PARISA</t>
  </si>
  <si>
    <t>VUT01020290962708</t>
  </si>
  <si>
    <t>Louis Douyere</t>
  </si>
  <si>
    <t>VUT01020310932709</t>
  </si>
  <si>
    <t>Parisa</t>
  </si>
  <si>
    <t>VUT01020290962710</t>
  </si>
  <si>
    <t>NAMORU</t>
  </si>
  <si>
    <t>VUT01020290962711</t>
  </si>
  <si>
    <t>Abwatunvutu</t>
  </si>
  <si>
    <t>VUT01030220952712</t>
  </si>
  <si>
    <t>Patumbuma</t>
  </si>
  <si>
    <t>VUT01020840942713</t>
  </si>
  <si>
    <t>TSARATI</t>
  </si>
  <si>
    <t>VUT01020290962714</t>
  </si>
  <si>
    <t>Vunasori</t>
  </si>
  <si>
    <t>VUT01020840942715</t>
  </si>
  <si>
    <t>Namavun</t>
  </si>
  <si>
    <t>VUT01020290962716</t>
  </si>
  <si>
    <t>Ataduvae</t>
  </si>
  <si>
    <t>VUT01030220952717</t>
  </si>
  <si>
    <t>Jarati</t>
  </si>
  <si>
    <t>VUT01020290962718</t>
  </si>
  <si>
    <t>Jara Mauri</t>
  </si>
  <si>
    <t>VUT01020290962719</t>
  </si>
  <si>
    <t>Lolbwahu</t>
  </si>
  <si>
    <t>VUT01030220952720</t>
  </si>
  <si>
    <t>VUT01020840942721</t>
  </si>
  <si>
    <t>Banban</t>
  </si>
  <si>
    <t>VUT01020310932722</t>
  </si>
  <si>
    <t>Garonboga</t>
  </si>
  <si>
    <t>VUT01030220952723</t>
  </si>
  <si>
    <t>Avoliu</t>
  </si>
  <si>
    <t>VUT01030220952724</t>
  </si>
  <si>
    <t>Irire</t>
  </si>
  <si>
    <t>VUT01030220952725</t>
  </si>
  <si>
    <t>Suleepe</t>
  </si>
  <si>
    <t>VUT01020290962726</t>
  </si>
  <si>
    <t>Ambwalulua</t>
  </si>
  <si>
    <t>VUT01030220952727</t>
  </si>
  <si>
    <t>Labwarunvisi</t>
  </si>
  <si>
    <t>VUT01030220952728</t>
  </si>
  <si>
    <t>Vepuevono</t>
  </si>
  <si>
    <t>VUT01020290962729</t>
  </si>
  <si>
    <t>Atabualasi</t>
  </si>
  <si>
    <t>VUT01030220952730</t>
  </si>
  <si>
    <t>Taopevaro</t>
  </si>
  <si>
    <t>VUT01020290962731</t>
  </si>
  <si>
    <t>TALASI</t>
  </si>
  <si>
    <t>VUT01020291132732</t>
  </si>
  <si>
    <t>Vunamalae</t>
  </si>
  <si>
    <t>VUT01020840942733</t>
  </si>
  <si>
    <t>Picardie</t>
  </si>
  <si>
    <t>VUT01020310932734</t>
  </si>
  <si>
    <t>TANOPOUSA</t>
  </si>
  <si>
    <t>VUT01020290962735</t>
  </si>
  <si>
    <t>Pagaruru</t>
  </si>
  <si>
    <t>VUT01020290962736</t>
  </si>
  <si>
    <t>SULEEPE</t>
  </si>
  <si>
    <t>VUT01020290962737</t>
  </si>
  <si>
    <t>Vione</t>
  </si>
  <si>
    <t>VUT01020290962738</t>
  </si>
  <si>
    <t>Asalmangaru</t>
  </si>
  <si>
    <t>VUT01030220952739</t>
  </si>
  <si>
    <t>TAOPE</t>
  </si>
  <si>
    <t>VUT01020290962740</t>
  </si>
  <si>
    <t>ARTACHA</t>
  </si>
  <si>
    <t>VUT01020291002741</t>
  </si>
  <si>
    <t>Asaola</t>
  </si>
  <si>
    <t>VUT01030220952742</t>
  </si>
  <si>
    <t>Lasive</t>
  </si>
  <si>
    <t>VUT01030220952743</t>
  </si>
  <si>
    <t>NASULNUN</t>
  </si>
  <si>
    <t>VUT01020291002744</t>
  </si>
  <si>
    <t>Kerevinumbu</t>
  </si>
  <si>
    <t>VUT01020291132745</t>
  </si>
  <si>
    <t>SOSOROUARIRI</t>
  </si>
  <si>
    <t>VUT01020291132746</t>
  </si>
  <si>
    <t>Lolbiribirishul</t>
  </si>
  <si>
    <t>VUT01030220952747</t>
  </si>
  <si>
    <t>Vipue</t>
  </si>
  <si>
    <t>VUT01020290962748</t>
  </si>
  <si>
    <t>FIPUE</t>
  </si>
  <si>
    <t>VUT01020290962749</t>
  </si>
  <si>
    <t>Loldovae</t>
  </si>
  <si>
    <t>VUT01030220952750</t>
  </si>
  <si>
    <t>Jaraimatsa</t>
  </si>
  <si>
    <t>VUT01020290962751</t>
  </si>
  <si>
    <t>Fimele</t>
  </si>
  <si>
    <t>VUT01020290962752</t>
  </si>
  <si>
    <t>Amagilua</t>
  </si>
  <si>
    <t>VUT01030220952753</t>
  </si>
  <si>
    <t>Latano</t>
  </si>
  <si>
    <t>VUT01030220952754</t>
  </si>
  <si>
    <t>SARETE</t>
  </si>
  <si>
    <t>VUT01020290962755</t>
  </si>
  <si>
    <t>FIMELE</t>
  </si>
  <si>
    <t>VUT01020290962756</t>
  </si>
  <si>
    <t>Pakatam</t>
  </si>
  <si>
    <t>VUT01020290962757</t>
  </si>
  <si>
    <t>VUT01020290962758</t>
  </si>
  <si>
    <t>SULEPONKOKO</t>
  </si>
  <si>
    <t>VUT01020290962759</t>
  </si>
  <si>
    <t>Abwatunmamalau</t>
  </si>
  <si>
    <t>VUT01030220952760</t>
  </si>
  <si>
    <t>LOLCACAO</t>
  </si>
  <si>
    <t>VUT01030220952761</t>
  </si>
  <si>
    <t>VUT01030220952762</t>
  </si>
  <si>
    <t>Vologigia</t>
  </si>
  <si>
    <t>VUT01020290962763</t>
  </si>
  <si>
    <t>Tapule</t>
  </si>
  <si>
    <t>VUT01020290962764</t>
  </si>
  <si>
    <t>Supemalao</t>
  </si>
  <si>
    <t>VUT01020290962765</t>
  </si>
  <si>
    <t>Tovotovo</t>
  </si>
  <si>
    <t>VUT01020291132766</t>
  </si>
  <si>
    <t>VUT01020290962767</t>
  </si>
  <si>
    <t>Kereabu</t>
  </si>
  <si>
    <t>VUT01020291132768</t>
  </si>
  <si>
    <t>Lolmatova</t>
  </si>
  <si>
    <t>VUT01030220952769</t>
  </si>
  <si>
    <t>Vavavia</t>
  </si>
  <si>
    <t>VUT01020290962770</t>
  </si>
  <si>
    <t>Virura</t>
  </si>
  <si>
    <t>VUT01020290962771</t>
  </si>
  <si>
    <t>Kerei</t>
  </si>
  <si>
    <t>VUT01020290962772</t>
  </si>
  <si>
    <t>Arivribarai</t>
  </si>
  <si>
    <t>VUT01030220952773</t>
  </si>
  <si>
    <t>Atabuao</t>
  </si>
  <si>
    <t>VUT01030220952774</t>
  </si>
  <si>
    <t>Loltong</t>
  </si>
  <si>
    <t>VUT01030220952775</t>
  </si>
  <si>
    <t>VUT01020290962776</t>
  </si>
  <si>
    <t>Malotao</t>
  </si>
  <si>
    <t>VUT01020290962777</t>
  </si>
  <si>
    <t>Narata</t>
  </si>
  <si>
    <t>VUT01020290962778</t>
  </si>
  <si>
    <t>Mataipevu</t>
  </si>
  <si>
    <t>VUT01020290962779</t>
  </si>
  <si>
    <t>TANORIKI</t>
  </si>
  <si>
    <t>VUT01020290962780</t>
  </si>
  <si>
    <t>Funafosi</t>
  </si>
  <si>
    <t>VUT01020290962781</t>
  </si>
  <si>
    <t>Labatbubu</t>
  </si>
  <si>
    <t>VUT01030220952782</t>
  </si>
  <si>
    <t>FUNAFOSI</t>
  </si>
  <si>
    <t>VUT01020290962783</t>
  </si>
  <si>
    <t>NAVOIU</t>
  </si>
  <si>
    <t>VUT01020290962784</t>
  </si>
  <si>
    <t>NAVOLU</t>
  </si>
  <si>
    <t>VUT01020290962785</t>
  </si>
  <si>
    <t>Pakasule</t>
  </si>
  <si>
    <t>VUT01020290962786</t>
  </si>
  <si>
    <t>Anbute</t>
  </si>
  <si>
    <t>VUT01030220952787</t>
  </si>
  <si>
    <t>labultamata</t>
  </si>
  <si>
    <t>VUT01030220952788</t>
  </si>
  <si>
    <t>TSINIONI</t>
  </si>
  <si>
    <t>VUT01020291132789</t>
  </si>
  <si>
    <t>SAKEANI</t>
  </si>
  <si>
    <t>VUT01020291132790</t>
  </si>
  <si>
    <t>Lamoruntoa</t>
  </si>
  <si>
    <t>VUT01030220952791</t>
  </si>
  <si>
    <t>NAPARANA</t>
  </si>
  <si>
    <t>VUT01020290962792</t>
  </si>
  <si>
    <t>Marun Lif</t>
  </si>
  <si>
    <t>VUT01020291002793</t>
  </si>
  <si>
    <t>Morugare</t>
  </si>
  <si>
    <t>VUT01020290962794</t>
  </si>
  <si>
    <t>Kerenbae</t>
  </si>
  <si>
    <t>VUT01020290962795</t>
  </si>
  <si>
    <t>Abwatariu</t>
  </si>
  <si>
    <t>VUT01030220952796</t>
  </si>
  <si>
    <t>VUT01030220952797</t>
  </si>
  <si>
    <t>KORIARI</t>
  </si>
  <si>
    <t>VUT01020290962798</t>
  </si>
  <si>
    <t>VUT01020290962799</t>
  </si>
  <si>
    <t>Lavaiova</t>
  </si>
  <si>
    <t>VUT01030220952800</t>
  </si>
  <si>
    <t>Lawelena</t>
  </si>
  <si>
    <t>VUT01030220952801</t>
  </si>
  <si>
    <t>Lamoru</t>
  </si>
  <si>
    <t>VUT01030220952802</t>
  </si>
  <si>
    <t>Jarailani</t>
  </si>
  <si>
    <t>VUT01020290962803</t>
  </si>
  <si>
    <t>Arevo</t>
  </si>
  <si>
    <t>VUT01030220952804</t>
  </si>
  <si>
    <t>Lolbwatgarabihu</t>
  </si>
  <si>
    <t>VUT01030220952805</t>
  </si>
  <si>
    <t>Abuanga</t>
  </si>
  <si>
    <t>VUT01030220952806</t>
  </si>
  <si>
    <t>Lalaolo</t>
  </si>
  <si>
    <t>VUT01020291132807</t>
  </si>
  <si>
    <t>Lolbubulusi</t>
  </si>
  <si>
    <t>VUT01030220952808</t>
  </si>
  <si>
    <t>KEREI</t>
  </si>
  <si>
    <t>VUT01020290962809</t>
  </si>
  <si>
    <t>Penbinmoli</t>
  </si>
  <si>
    <t>VUT01020290962810</t>
  </si>
  <si>
    <t>Avatuaru</t>
  </si>
  <si>
    <t>VUT01030220952811</t>
  </si>
  <si>
    <t>VUT01020290962812</t>
  </si>
  <si>
    <t>Lagarotavoa</t>
  </si>
  <si>
    <t>VUT01030220952813</t>
  </si>
  <si>
    <t>Lagaranboga</t>
  </si>
  <si>
    <t>VUT01030220952814</t>
  </si>
  <si>
    <t>LAAROU</t>
  </si>
  <si>
    <t>VUT01020291132815</t>
  </si>
  <si>
    <t>PATMARIFU</t>
  </si>
  <si>
    <t>VUT01020290962816</t>
  </si>
  <si>
    <t>Abwatuntari</t>
  </si>
  <si>
    <t>VUT01030220952817</t>
  </si>
  <si>
    <t>Jaramaja</t>
  </si>
  <si>
    <t>VUT01020290962818</t>
  </si>
  <si>
    <t>SOULEOURAIKAM</t>
  </si>
  <si>
    <t>VUT01020291132819</t>
  </si>
  <si>
    <t>Saransavagoro</t>
  </si>
  <si>
    <t>VUT01030220952820</t>
  </si>
  <si>
    <t>MILLION DOLLAR POINT</t>
  </si>
  <si>
    <t>VUT01020291042821</t>
  </si>
  <si>
    <t>Amatbobo</t>
  </si>
  <si>
    <t>VUT01030220952822</t>
  </si>
  <si>
    <t>Labwatgugu</t>
  </si>
  <si>
    <t>VUT01030220952823</t>
  </si>
  <si>
    <t>Labwatgawaga</t>
  </si>
  <si>
    <t>VUT01030220952824</t>
  </si>
  <si>
    <t>Atumu</t>
  </si>
  <si>
    <t>VUT01030220952825</t>
  </si>
  <si>
    <t>Lahalbulbulu</t>
  </si>
  <si>
    <t>VUT01030220952826</t>
  </si>
  <si>
    <t>Laumu</t>
  </si>
  <si>
    <t>VUT01030220952827</t>
  </si>
  <si>
    <t>PATUNMEVU</t>
  </si>
  <si>
    <t>VUT01020290962828</t>
  </si>
  <si>
    <t>Avatvotu</t>
  </si>
  <si>
    <t>VUT01030220952829</t>
  </si>
  <si>
    <t>PATASULE</t>
  </si>
  <si>
    <t>VUT01020290962830</t>
  </si>
  <si>
    <t>Adovonai</t>
  </si>
  <si>
    <t>VUT01030220952831</t>
  </si>
  <si>
    <t>Puilovu</t>
  </si>
  <si>
    <t>VUT01020291132832</t>
  </si>
  <si>
    <t>Lavanutagaro</t>
  </si>
  <si>
    <t>VUT01030220952833</t>
  </si>
  <si>
    <t>Labwatgongorou</t>
  </si>
  <si>
    <t>VUT01030220952834</t>
  </si>
  <si>
    <t>Vusinborote</t>
  </si>
  <si>
    <t>VUT01020290962835</t>
  </si>
  <si>
    <t>BANBAN</t>
  </si>
  <si>
    <t>Suburb</t>
  </si>
  <si>
    <t>VUT01020291042836</t>
  </si>
  <si>
    <t>Batounaroutoul</t>
  </si>
  <si>
    <t>VUT01020290962837</t>
  </si>
  <si>
    <t>Patunmevu</t>
  </si>
  <si>
    <t>VUT01020290962838</t>
  </si>
  <si>
    <t>Ataleva</t>
  </si>
  <si>
    <t>VUT01030220952839</t>
  </si>
  <si>
    <t>Atavtabanga</t>
  </si>
  <si>
    <t>VUT01030220952840</t>
  </si>
  <si>
    <t>Toramaori</t>
  </si>
  <si>
    <t>VUT01020291132841</t>
  </si>
  <si>
    <t>Tavuien</t>
  </si>
  <si>
    <t>VUT01020290962842</t>
  </si>
  <si>
    <t>BATOUNAROUTOUL</t>
  </si>
  <si>
    <t>VUT01020290962843</t>
  </si>
  <si>
    <t>SULEPARAV</t>
  </si>
  <si>
    <t>VUT01020290962844</t>
  </si>
  <si>
    <t>Patasule</t>
  </si>
  <si>
    <t>VUT01020290962845</t>
  </si>
  <si>
    <t>Alologeha</t>
  </si>
  <si>
    <t>VUT01030220952846</t>
  </si>
  <si>
    <t>MANGO</t>
  </si>
  <si>
    <t>VUT01020290972847</t>
  </si>
  <si>
    <t>Anvahili</t>
  </si>
  <si>
    <t>VUT01030220952848</t>
  </si>
  <si>
    <t>Sulemaury</t>
  </si>
  <si>
    <t>VUT01020291132849</t>
  </si>
  <si>
    <t>Jaramele</t>
  </si>
  <si>
    <t>VUT01020290962850</t>
  </si>
  <si>
    <t>NAMBAKA</t>
  </si>
  <si>
    <t>VUT01020290962851</t>
  </si>
  <si>
    <t>Anmalabua</t>
  </si>
  <si>
    <t>VUT01030220952852</t>
  </si>
  <si>
    <t>Malawilan</t>
  </si>
  <si>
    <t>VUT01020290962853</t>
  </si>
  <si>
    <t>Suleparav</t>
  </si>
  <si>
    <t>VUT01020290962854</t>
  </si>
  <si>
    <t>Lolbili</t>
  </si>
  <si>
    <t>VUT01030220952855</t>
  </si>
  <si>
    <t>Lavusvatu</t>
  </si>
  <si>
    <t>VUT01030220952856</t>
  </si>
  <si>
    <t>Patumbei</t>
  </si>
  <si>
    <t>VUT01020290962857</t>
  </si>
  <si>
    <t>SOUARA</t>
  </si>
  <si>
    <t>VUT01020291132858</t>
  </si>
  <si>
    <t>Lambue</t>
  </si>
  <si>
    <t>VUT01020291002859</t>
  </si>
  <si>
    <t>NALETO</t>
  </si>
  <si>
    <t>VUT01020291132860</t>
  </si>
  <si>
    <t>Aroa</t>
  </si>
  <si>
    <t>VUT01030220952861</t>
  </si>
  <si>
    <t>MALAWILAN</t>
  </si>
  <si>
    <t>VUT01020290962862</t>
  </si>
  <si>
    <t>Morokari</t>
  </si>
  <si>
    <t>VUT01020290962863</t>
  </si>
  <si>
    <t>Nambaka</t>
  </si>
  <si>
    <t>VUT01020290962864</t>
  </si>
  <si>
    <t>PATUMBEL</t>
  </si>
  <si>
    <t>VUT01020290962865</t>
  </si>
  <si>
    <t>VUT01020291132866</t>
  </si>
  <si>
    <t>Alememea</t>
  </si>
  <si>
    <t>VUT01030220952867</t>
  </si>
  <si>
    <t>SARAKATA</t>
  </si>
  <si>
    <t>VUT01020290982868</t>
  </si>
  <si>
    <t>Amelhubwe</t>
  </si>
  <si>
    <t>VUT01030220952869</t>
  </si>
  <si>
    <t>Patu Mele</t>
  </si>
  <si>
    <t>VUT01020290962870</t>
  </si>
  <si>
    <t>Belmol</t>
  </si>
  <si>
    <t>VUT01020291002871</t>
  </si>
  <si>
    <t>MOROKARI</t>
  </si>
  <si>
    <t>VUT01020290962872</t>
  </si>
  <si>
    <t>LOWOUNMALIOU</t>
  </si>
  <si>
    <t>VUT01020291132873</t>
  </si>
  <si>
    <t>Amalarere</t>
  </si>
  <si>
    <t>VUT01030220952874</t>
  </si>
  <si>
    <t>Mareovo</t>
  </si>
  <si>
    <t>VUT01020290962875</t>
  </si>
  <si>
    <t>Avuiapu</t>
  </si>
  <si>
    <t>VUT01020290962876</t>
  </si>
  <si>
    <t>Arasa</t>
  </si>
  <si>
    <t>VUT01030220952877</t>
  </si>
  <si>
    <t>Roua</t>
  </si>
  <si>
    <t>VUT01020291132878</t>
  </si>
  <si>
    <t>Taluiere</t>
  </si>
  <si>
    <t>VUT01020290962879</t>
  </si>
  <si>
    <t>LALAOLO</t>
  </si>
  <si>
    <t>VUT01020290962880</t>
  </si>
  <si>
    <t>TSARAEPAE</t>
  </si>
  <si>
    <t>VUT01020290962881</t>
  </si>
  <si>
    <t>CHAPI</t>
  </si>
  <si>
    <t>VUT01020290982882</t>
  </si>
  <si>
    <t>Tsaraepae</t>
  </si>
  <si>
    <t>VUT01020290962883</t>
  </si>
  <si>
    <t>Amagalalau</t>
  </si>
  <si>
    <t>VUT01030220952884</t>
  </si>
  <si>
    <t>Tapunva</t>
  </si>
  <si>
    <t>VUT01020290962885</t>
  </si>
  <si>
    <t>Jaranavusvus</t>
  </si>
  <si>
    <t>VUT01020291132886</t>
  </si>
  <si>
    <t>VUT01020290962887</t>
  </si>
  <si>
    <t>Belembut</t>
  </si>
  <si>
    <t>VUT01020291002888</t>
  </si>
  <si>
    <t>ATABAGUBAGU</t>
  </si>
  <si>
    <t>VUT01030220952889</t>
  </si>
  <si>
    <t>TAPUNVA</t>
  </si>
  <si>
    <t>VUT01020290962890</t>
  </si>
  <si>
    <t>Osovi</t>
  </si>
  <si>
    <t>VUT01020290962891</t>
  </si>
  <si>
    <t>OUROMAKALA</t>
  </si>
  <si>
    <t>VUT01020291132892</t>
  </si>
  <si>
    <t>Tanokoru</t>
  </si>
  <si>
    <t>VUT01020291132893</t>
  </si>
  <si>
    <t>Amagao</t>
  </si>
  <si>
    <t>VUT01030220952894</t>
  </si>
  <si>
    <t>Poitara</t>
  </si>
  <si>
    <t>VUT01020291042895</t>
  </si>
  <si>
    <t>Vitolo</t>
  </si>
  <si>
    <t>VUT01020290962896</t>
  </si>
  <si>
    <t>Tabwimoli</t>
  </si>
  <si>
    <t>VUT01020290962897</t>
  </si>
  <si>
    <t>Avatuna</t>
  </si>
  <si>
    <t>VUT01030220952898</t>
  </si>
  <si>
    <t>SOLWAY</t>
  </si>
  <si>
    <t>VUT01020291002899</t>
  </si>
  <si>
    <t>NATINAE</t>
  </si>
  <si>
    <t>VUT01020291042900</t>
  </si>
  <si>
    <t>Abwatuntora</t>
  </si>
  <si>
    <t>VUT01030220952901</t>
  </si>
  <si>
    <t>PATMELEMELE</t>
  </si>
  <si>
    <t>VUT01020291132902</t>
  </si>
  <si>
    <t>PIRIA</t>
  </si>
  <si>
    <t>VUT01020291042903</t>
  </si>
  <si>
    <t>Anarasi</t>
  </si>
  <si>
    <t>VUT01030220952904</t>
  </si>
  <si>
    <t>VUT01030220952905</t>
  </si>
  <si>
    <t>Angiama</t>
  </si>
  <si>
    <t>VUT01030220952906</t>
  </si>
  <si>
    <t>Teproma</t>
  </si>
  <si>
    <t>VUT01020291042907</t>
  </si>
  <si>
    <t>Utalapa</t>
  </si>
  <si>
    <t>VUT01020290962908</t>
  </si>
  <si>
    <t>Valapei</t>
  </si>
  <si>
    <t>VUT01020291132909</t>
  </si>
  <si>
    <t>N/A</t>
  </si>
  <si>
    <t>VUT01020290982910</t>
  </si>
  <si>
    <t>Paama Community</t>
  </si>
  <si>
    <t>VUT01020291042911</t>
  </si>
  <si>
    <t>Beleru</t>
  </si>
  <si>
    <t>VUT01020291002912</t>
  </si>
  <si>
    <t>Papaisale</t>
  </si>
  <si>
    <t>VUT01020291132913</t>
  </si>
  <si>
    <t>PENKULA</t>
  </si>
  <si>
    <t>VUT01020291042914</t>
  </si>
  <si>
    <t>TALAPON</t>
  </si>
  <si>
    <t>VUT01020290962915</t>
  </si>
  <si>
    <t>Tsaraparo</t>
  </si>
  <si>
    <t>VUT01020290962916</t>
  </si>
  <si>
    <t>Atangurua</t>
  </si>
  <si>
    <t>VUT01030220952917</t>
  </si>
  <si>
    <t>PATLIU</t>
  </si>
  <si>
    <t>VUT01020290962918</t>
  </si>
  <si>
    <t>Birian</t>
  </si>
  <si>
    <t>VUT01020291042919</t>
  </si>
  <si>
    <t>Arivalipo</t>
  </si>
  <si>
    <t>VUT01020290962920</t>
  </si>
  <si>
    <t>Pereivae</t>
  </si>
  <si>
    <t>VUT01020290962921</t>
  </si>
  <si>
    <t>Tsaraitaviri</t>
  </si>
  <si>
    <t>VUT01020290962922</t>
  </si>
  <si>
    <t>Varuru</t>
  </si>
  <si>
    <t>VUT01020290962923</t>
  </si>
  <si>
    <t>Kerenakoe</t>
  </si>
  <si>
    <t>VUT01020291132924</t>
  </si>
  <si>
    <t>Belnatsa</t>
  </si>
  <si>
    <t>VUT01020291002925</t>
  </si>
  <si>
    <t>Pareo</t>
  </si>
  <si>
    <t>VUT01020291132926</t>
  </si>
  <si>
    <t>BATOUNESER</t>
  </si>
  <si>
    <t>VUT01020290962927</t>
  </si>
  <si>
    <t>Tataolivo</t>
  </si>
  <si>
    <t>VUT01020290962928</t>
  </si>
  <si>
    <t>Aruvai</t>
  </si>
  <si>
    <t>VUT01020290962929</t>
  </si>
  <si>
    <t>BATOUNBATAORO</t>
  </si>
  <si>
    <t>VUT01020290962930</t>
  </si>
  <si>
    <t>NAPEROL</t>
  </si>
  <si>
    <t>VUT01020290962931</t>
  </si>
  <si>
    <t>Atabulu</t>
  </si>
  <si>
    <t>VUT01030220952932</t>
  </si>
  <si>
    <t>Samansin</t>
  </si>
  <si>
    <t>VUT01020291002933</t>
  </si>
  <si>
    <t>Anariverive</t>
  </si>
  <si>
    <t>VUT01030220952934</t>
  </si>
  <si>
    <t>Arivalis</t>
  </si>
  <si>
    <t>VUT01020290962935</t>
  </si>
  <si>
    <t>Mapelepa</t>
  </si>
  <si>
    <t>VUT01020290962936</t>
  </si>
  <si>
    <t>Arumalate</t>
  </si>
  <si>
    <t>VUT01020291132937</t>
  </si>
  <si>
    <t>Patunpaeo</t>
  </si>
  <si>
    <t>VUT01020290962938</t>
  </si>
  <si>
    <t>Abwatunbuliva</t>
  </si>
  <si>
    <t>VUT01030220952939</t>
  </si>
  <si>
    <t>Tataikala</t>
  </si>
  <si>
    <t>VUT01020290962940</t>
  </si>
  <si>
    <t>Aviriana</t>
  </si>
  <si>
    <t>VUT01030220952941</t>
  </si>
  <si>
    <t>Navura</t>
  </si>
  <si>
    <t>VUT01020291132942</t>
  </si>
  <si>
    <t>Tapjamali</t>
  </si>
  <si>
    <t>VUT01020290962943</t>
  </si>
  <si>
    <t>Patui</t>
  </si>
  <si>
    <t>VUT01020291132944</t>
  </si>
  <si>
    <t>Moriuli</t>
  </si>
  <si>
    <t>VUT01020290962945</t>
  </si>
  <si>
    <t>Belsi</t>
  </si>
  <si>
    <t>VUT01020291002946</t>
  </si>
  <si>
    <t>Awi</t>
  </si>
  <si>
    <t>VUT01020291132947</t>
  </si>
  <si>
    <t>Loone</t>
  </si>
  <si>
    <t>VUT01030011022948</t>
  </si>
  <si>
    <t>Tambotalo</t>
  </si>
  <si>
    <t>VUT01020291002949</t>
  </si>
  <si>
    <t>Laone</t>
  </si>
  <si>
    <t>VUT01030220952950</t>
  </si>
  <si>
    <t>Lovungwele</t>
  </si>
  <si>
    <t>VUT01030011022951</t>
  </si>
  <si>
    <t>VUT01030220952952</t>
  </si>
  <si>
    <t>MATAAIPI NEPEROU</t>
  </si>
  <si>
    <t>VUT01020291132953</t>
  </si>
  <si>
    <t>Arongbwaratu</t>
  </si>
  <si>
    <t>VUT01030220952954</t>
  </si>
  <si>
    <t>Lolombanga</t>
  </si>
  <si>
    <t>VUT01030011032955</t>
  </si>
  <si>
    <t>Naliu</t>
  </si>
  <si>
    <t>VUT01020290962956</t>
  </si>
  <si>
    <t>Kerena</t>
  </si>
  <si>
    <t>VUT01020291132957</t>
  </si>
  <si>
    <t>Lolovele Vusi</t>
  </si>
  <si>
    <t>VUT01030011022958</t>
  </si>
  <si>
    <t>Lovundao</t>
  </si>
  <si>
    <t>VUT01030011022959</t>
  </si>
  <si>
    <t>Abwatvenue</t>
  </si>
  <si>
    <t>VUT01030220952960</t>
  </si>
  <si>
    <t>Nambolankrusa</t>
  </si>
  <si>
    <t>VUT01020291002961</t>
  </si>
  <si>
    <t>Voke</t>
  </si>
  <si>
    <t>VUT01020291132962</t>
  </si>
  <si>
    <t>Biribiri</t>
  </si>
  <si>
    <t>VUT01030011022963</t>
  </si>
  <si>
    <t>Vuimele</t>
  </si>
  <si>
    <t>VUT01020291132964</t>
  </si>
  <si>
    <t>Lovuha</t>
  </si>
  <si>
    <t>VUT01020291132965</t>
  </si>
  <si>
    <t>Mbutima</t>
  </si>
  <si>
    <t>VUT01030011032966</t>
  </si>
  <si>
    <t>Lamalanga</t>
  </si>
  <si>
    <t>VUT01030220952967</t>
  </si>
  <si>
    <t>Asaratamata</t>
  </si>
  <si>
    <t>VUT01030220952968</t>
  </si>
  <si>
    <t>Sarantari</t>
  </si>
  <si>
    <t>VUT01030011022969</t>
  </si>
  <si>
    <t>Lagaviga</t>
  </si>
  <si>
    <t>VUT01030220952970</t>
  </si>
  <si>
    <t>Nakatama</t>
  </si>
  <si>
    <t>VUT01030011022971</t>
  </si>
  <si>
    <t>Angarena</t>
  </si>
  <si>
    <t>VUT01030220952972</t>
  </si>
  <si>
    <t>MALOUIBAKARANAE</t>
  </si>
  <si>
    <t>VUT01020291132973</t>
  </si>
  <si>
    <t>Lovatalai</t>
  </si>
  <si>
    <t>VUT01030011022974</t>
  </si>
  <si>
    <t>Matsakarai</t>
  </si>
  <si>
    <t>VUT01020290962975</t>
  </si>
  <si>
    <t>Wai Bulu</t>
  </si>
  <si>
    <t>VUT01030011022976</t>
  </si>
  <si>
    <t>Vinarara</t>
  </si>
  <si>
    <t>VUT01030011022977</t>
  </si>
  <si>
    <t>Lombas</t>
  </si>
  <si>
    <t>VUT01030011022978</t>
  </si>
  <si>
    <t>Avulevule</t>
  </si>
  <si>
    <t>VUT01030220952979</t>
  </si>
  <si>
    <t>Tavilora</t>
  </si>
  <si>
    <t>VUT01030011022980</t>
  </si>
  <si>
    <t>Vuti Rovo</t>
  </si>
  <si>
    <t>VUT01030011022981</t>
  </si>
  <si>
    <t>Angoro</t>
  </si>
  <si>
    <t>VUT01030220952982</t>
  </si>
  <si>
    <t>Berkauti</t>
  </si>
  <si>
    <t>VUT01020291042983</t>
  </si>
  <si>
    <t>VUT01030220952984</t>
  </si>
  <si>
    <t>TSINMAKA</t>
  </si>
  <si>
    <t>VUT01020290962985</t>
  </si>
  <si>
    <t>MAVUNU</t>
  </si>
  <si>
    <t>VUT01020290962986</t>
  </si>
  <si>
    <t>Napuan</t>
  </si>
  <si>
    <t>VUT01020291132987</t>
  </si>
  <si>
    <t>Nabuluaru</t>
  </si>
  <si>
    <t>VUT01020291042988</t>
  </si>
  <si>
    <t>Voilin</t>
  </si>
  <si>
    <t>VUT01020290962989</t>
  </si>
  <si>
    <t>Patunvava</t>
  </si>
  <si>
    <t>VUT01020291132990</t>
  </si>
  <si>
    <t>Solokave</t>
  </si>
  <si>
    <t>VUT01030011022991</t>
  </si>
  <si>
    <t>Lavusi</t>
  </si>
  <si>
    <t>VUT01030220952992</t>
  </si>
  <si>
    <t>Lotipa</t>
  </si>
  <si>
    <t>VUT01020291132993</t>
  </si>
  <si>
    <t>Agatoa</t>
  </si>
  <si>
    <t>VUT01030220952994</t>
  </si>
  <si>
    <t>Baki</t>
  </si>
  <si>
    <t>VUT01020291132995</t>
  </si>
  <si>
    <t>Matantsari</t>
  </si>
  <si>
    <t>VUT01020290962996</t>
  </si>
  <si>
    <t>BATOUNTALBARAV</t>
  </si>
  <si>
    <t>VUT01020291132997</t>
  </si>
  <si>
    <t>Nambel</t>
  </si>
  <si>
    <t>VUT01020291002998</t>
  </si>
  <si>
    <t>Malangai Takaro</t>
  </si>
  <si>
    <t>VUT01030011022999</t>
  </si>
  <si>
    <t>Lolbuavatu</t>
  </si>
  <si>
    <t>VUT01030220953000</t>
  </si>
  <si>
    <t>Avatubwe</t>
  </si>
  <si>
    <t>VUT01030220953001</t>
  </si>
  <si>
    <t>Balakori</t>
  </si>
  <si>
    <t>VUT01020290963002</t>
  </si>
  <si>
    <t>Lagatava</t>
  </si>
  <si>
    <t>VUT01030220953003</t>
  </si>
  <si>
    <t>Lolovele</t>
  </si>
  <si>
    <t>VUT01030011023004</t>
  </si>
  <si>
    <t>Matamea</t>
  </si>
  <si>
    <t>VUT01020291133005</t>
  </si>
  <si>
    <t>SEVOA</t>
  </si>
  <si>
    <t>VUT01020291003006</t>
  </si>
  <si>
    <t>Labwaru</t>
  </si>
  <si>
    <t>VUT01030220953007</t>
  </si>
  <si>
    <t>Papaisule</t>
  </si>
  <si>
    <t>VUT01020291133008</t>
  </si>
  <si>
    <t>VUT01030220953009</t>
  </si>
  <si>
    <t>Natuntulai 2</t>
  </si>
  <si>
    <t>VUT01020291003010</t>
  </si>
  <si>
    <t>MATAABE</t>
  </si>
  <si>
    <t>VUT01020291133011</t>
  </si>
  <si>
    <t>NASIVORAVE</t>
  </si>
  <si>
    <t>VUT01020291133012</t>
  </si>
  <si>
    <t>Nambauk</t>
  </si>
  <si>
    <t>VUT01020291003013</t>
  </si>
  <si>
    <t>FINIMBU</t>
  </si>
  <si>
    <t>VUT01020291133014</t>
  </si>
  <si>
    <t>Natuntulai 1</t>
  </si>
  <si>
    <t>VUT01020291003015</t>
  </si>
  <si>
    <t>Fortsenale</t>
  </si>
  <si>
    <t>VUT01020291133016</t>
  </si>
  <si>
    <t>Sarai Tangwa</t>
  </si>
  <si>
    <t>VUT01030011023017</t>
  </si>
  <si>
    <t>Naonememea (Tavalangwala)</t>
  </si>
  <si>
    <t>VUT01030011033018</t>
  </si>
  <si>
    <t>Persil</t>
  </si>
  <si>
    <t>VUT01020291003019</t>
  </si>
  <si>
    <t>VATINOSOUSOU</t>
  </si>
  <si>
    <t>VUT01020291133020</t>
  </si>
  <si>
    <t>Natuntulai 3</t>
  </si>
  <si>
    <t>VUT01020291003021</t>
  </si>
  <si>
    <t>Pilipili</t>
  </si>
  <si>
    <t>VUT01020291133022</t>
  </si>
  <si>
    <t>Funaspef</t>
  </si>
  <si>
    <t>VUT01020291003023</t>
  </si>
  <si>
    <t>SIVIRAT</t>
  </si>
  <si>
    <t>VUT01020291003024</t>
  </si>
  <si>
    <t>Sanmarada</t>
  </si>
  <si>
    <t>VUT01020291013025</t>
  </si>
  <si>
    <t>Kuptana</t>
  </si>
  <si>
    <t>VUT01020291133026</t>
  </si>
  <si>
    <t>Lolovatali</t>
  </si>
  <si>
    <t>VUT01030011023027</t>
  </si>
  <si>
    <t>Narumaj</t>
  </si>
  <si>
    <t>VUT01020291133028</t>
  </si>
  <si>
    <t>Ngwaruihokota</t>
  </si>
  <si>
    <t>VUT01030011033029</t>
  </si>
  <si>
    <t>Vunpati</t>
  </si>
  <si>
    <t>VUT01020291133030</t>
  </si>
  <si>
    <t>Morikiriv</t>
  </si>
  <si>
    <t>VUT01020291133031</t>
  </si>
  <si>
    <t>Erano</t>
  </si>
  <si>
    <t>VUT01030011033032</t>
  </si>
  <si>
    <t>TAFWAKAR</t>
  </si>
  <si>
    <t>VUT01020291003033</t>
  </si>
  <si>
    <t>TANOI</t>
  </si>
  <si>
    <t>VUT01020291133034</t>
  </si>
  <si>
    <t>Tanmet</t>
  </si>
  <si>
    <t>VUT01020291133035</t>
  </si>
  <si>
    <t>Betounsara</t>
  </si>
  <si>
    <t>VUT01020291133036</t>
  </si>
  <si>
    <t>Latavoa</t>
  </si>
  <si>
    <t>VUT01020291133037</t>
  </si>
  <si>
    <t>Vunalevu</t>
  </si>
  <si>
    <t>VUT01020291133038</t>
  </si>
  <si>
    <t>Pelnaore</t>
  </si>
  <si>
    <t>VUT01020291133039</t>
  </si>
  <si>
    <t>ROBOROBO</t>
  </si>
  <si>
    <t>VUT01020291133040</t>
  </si>
  <si>
    <t>Nukupospos</t>
  </si>
  <si>
    <t>VUT01020291133041</t>
  </si>
  <si>
    <t>PUTAWAT</t>
  </si>
  <si>
    <t>VUT01020291133042</t>
  </si>
  <si>
    <t>Lavuslapa</t>
  </si>
  <si>
    <t>VUT01020291133043</t>
  </si>
  <si>
    <t>Loureure</t>
  </si>
  <si>
    <t>VUT01030011023044</t>
  </si>
  <si>
    <t>Mapten</t>
  </si>
  <si>
    <t>VUT01020291133045</t>
  </si>
  <si>
    <t>Wunbembe</t>
  </si>
  <si>
    <t>VUT01020291133046</t>
  </si>
  <si>
    <t>Potlavaisevu</t>
  </si>
  <si>
    <t>VUT01020291133047</t>
  </si>
  <si>
    <t>Sakao</t>
  </si>
  <si>
    <t>VUT01030011023048</t>
  </si>
  <si>
    <t>LEMBEN</t>
  </si>
  <si>
    <t>VUT01020291133049</t>
  </si>
  <si>
    <t>Nduria</t>
  </si>
  <si>
    <t>VUT01020291133050</t>
  </si>
  <si>
    <t>Namakova</t>
  </si>
  <si>
    <t>VUT01020291133051</t>
  </si>
  <si>
    <t>Salavoa (Camp)</t>
  </si>
  <si>
    <t>VUT01020291013052</t>
  </si>
  <si>
    <t>Malala</t>
  </si>
  <si>
    <t>VUT01020291133053</t>
  </si>
  <si>
    <t>Lanombu</t>
  </si>
  <si>
    <t>VUT01020291133054</t>
  </si>
  <si>
    <t>Tonsiki</t>
  </si>
  <si>
    <t>VUT01020291133055</t>
  </si>
  <si>
    <t>Tsinonvonaro</t>
  </si>
  <si>
    <t>VUT01020291133056</t>
  </si>
  <si>
    <t>Marao</t>
  </si>
  <si>
    <t>VUT01020291133057</t>
  </si>
  <si>
    <t>VUT01020291043058</t>
  </si>
  <si>
    <t>Amblomb</t>
  </si>
  <si>
    <t>VUT01020291133059</t>
  </si>
  <si>
    <t>Vikas</t>
  </si>
  <si>
    <t>VUT01030011033060</t>
  </si>
  <si>
    <t>Patuitano</t>
  </si>
  <si>
    <t>VUT01020291133061</t>
  </si>
  <si>
    <t>BATOUNLAMEVOUS</t>
  </si>
  <si>
    <t>VUT01020291133062</t>
  </si>
  <si>
    <t>Mataevura</t>
  </si>
  <si>
    <t>VUT01020291133063</t>
  </si>
  <si>
    <t>Lokakule</t>
  </si>
  <si>
    <t>VUT01030011033064</t>
  </si>
  <si>
    <t>Lovunkevike</t>
  </si>
  <si>
    <t>VUT01030011023065</t>
  </si>
  <si>
    <t>Natanara</t>
  </si>
  <si>
    <t>VUT01020291043066</t>
  </si>
  <si>
    <t>Motiu</t>
  </si>
  <si>
    <t>VUT01020291133067</t>
  </si>
  <si>
    <t>Vinambulu</t>
  </si>
  <si>
    <t>VUT01030011033068</t>
  </si>
  <si>
    <t>Visio</t>
  </si>
  <si>
    <t>VUT01020291133069</t>
  </si>
  <si>
    <t>Namelemele</t>
  </si>
  <si>
    <t>VUT01020291133070</t>
  </si>
  <si>
    <t>Mon Exil</t>
  </si>
  <si>
    <t>VUT01020291003071</t>
  </si>
  <si>
    <t>Katambolo</t>
  </si>
  <si>
    <t>VUT01030011033072</t>
  </si>
  <si>
    <t>Moruas</t>
  </si>
  <si>
    <t>VUT01020291133073</t>
  </si>
  <si>
    <t>Saraikwala</t>
  </si>
  <si>
    <t>VUT01030011033074</t>
  </si>
  <si>
    <t>Namberukwonge</t>
  </si>
  <si>
    <t>VUT01030011033075</t>
  </si>
  <si>
    <t>Luari</t>
  </si>
  <si>
    <t>VUT01020291133076</t>
  </si>
  <si>
    <t>Halalulu</t>
  </si>
  <si>
    <t>VUT01030011033077</t>
  </si>
  <si>
    <t>Vilakalaka</t>
  </si>
  <si>
    <t>VUT01030011033078</t>
  </si>
  <si>
    <t>Lovatutambura</t>
  </si>
  <si>
    <t>VUT01030011033079</t>
  </si>
  <si>
    <t>Vunato</t>
  </si>
  <si>
    <t>VUT01020291133080</t>
  </si>
  <si>
    <t>Lepurpuri</t>
  </si>
  <si>
    <t>VUT01020291133081</t>
  </si>
  <si>
    <t>Halahake</t>
  </si>
  <si>
    <t>VUT01030011023082</t>
  </si>
  <si>
    <t>Mon Exil 2</t>
  </si>
  <si>
    <t>VUT01020291003083</t>
  </si>
  <si>
    <t>Lombonoi</t>
  </si>
  <si>
    <t>VUT01030011033084</t>
  </si>
  <si>
    <t>Londulendule</t>
  </si>
  <si>
    <t>VUT01030011033085</t>
  </si>
  <si>
    <t>Lovunimbanga Kwari Maraka</t>
  </si>
  <si>
    <t>VUT01030011023086</t>
  </si>
  <si>
    <t>Halatamorina</t>
  </si>
  <si>
    <t>VUT01030011033087</t>
  </si>
  <si>
    <t>Lomango</t>
  </si>
  <si>
    <t>VUT01030011033088</t>
  </si>
  <si>
    <t>Patiare</t>
  </si>
  <si>
    <t>VUT01020291133089</t>
  </si>
  <si>
    <t>Tonvar</t>
  </si>
  <si>
    <t>VUT01020291133090</t>
  </si>
  <si>
    <t>Mon Exil 3</t>
  </si>
  <si>
    <t>VUT01020291003091</t>
  </si>
  <si>
    <t>Navuti</t>
  </si>
  <si>
    <t>VUT01020291133092</t>
  </si>
  <si>
    <t>Lomarasama</t>
  </si>
  <si>
    <t>VUT01030011033093</t>
  </si>
  <si>
    <t>Namarao</t>
  </si>
  <si>
    <t>VUT01020291133094</t>
  </si>
  <si>
    <t>Naturuk</t>
  </si>
  <si>
    <t>VUT01020291043095</t>
  </si>
  <si>
    <t>Vatuhake</t>
  </si>
  <si>
    <t>VUT01030011023096</t>
  </si>
  <si>
    <t>Patunbanga</t>
  </si>
  <si>
    <t>VUT01020291133097</t>
  </si>
  <si>
    <t>Maram</t>
  </si>
  <si>
    <t>VUT01020291133098</t>
  </si>
  <si>
    <t>Apopo</t>
  </si>
  <si>
    <t>VUT01030011033099</t>
  </si>
  <si>
    <t>Vuspari</t>
  </si>
  <si>
    <t>VUT01020291133100</t>
  </si>
  <si>
    <t>Usieve</t>
  </si>
  <si>
    <t>VUT01020291133101</t>
  </si>
  <si>
    <t>Winbu</t>
  </si>
  <si>
    <t>VUT01020291133102</t>
  </si>
  <si>
    <t>PATUNASEVU</t>
  </si>
  <si>
    <t>VUT01020291133103</t>
  </si>
  <si>
    <t>Walaha</t>
  </si>
  <si>
    <t>VUT01030011033104</t>
  </si>
  <si>
    <t>Lovatumbiri</t>
  </si>
  <si>
    <t>VUT01030011033105</t>
  </si>
  <si>
    <t>Toravonau</t>
  </si>
  <si>
    <t>VUT01020291133106</t>
  </si>
  <si>
    <t>Tavuimoli</t>
  </si>
  <si>
    <t>VUT01020291133107</t>
  </si>
  <si>
    <t>NAVOUTLAPA</t>
  </si>
  <si>
    <t>VUT01020291133108</t>
  </si>
  <si>
    <t>Sarai Buru</t>
  </si>
  <si>
    <t>VUT01030011033109</t>
  </si>
  <si>
    <t>Tamburi</t>
  </si>
  <si>
    <t>VUT01020291133110</t>
  </si>
  <si>
    <t>Vatuhangele</t>
  </si>
  <si>
    <t>VUT01030011033111</t>
  </si>
  <si>
    <t>Lolovenue</t>
  </si>
  <si>
    <t>VUT01030011023112</t>
  </si>
  <si>
    <t>Lolomangwe</t>
  </si>
  <si>
    <t>VUT01030011023113</t>
  </si>
  <si>
    <t>Namberungwele</t>
  </si>
  <si>
    <t>VUT01030011033114</t>
  </si>
  <si>
    <t>Banairiki</t>
  </si>
  <si>
    <t>VUT01030011033115</t>
  </si>
  <si>
    <t>Liosara</t>
  </si>
  <si>
    <t>VUT01020291133116</t>
  </si>
  <si>
    <t>Vutikerekere</t>
  </si>
  <si>
    <t>VUT01030011033117</t>
  </si>
  <si>
    <t>Lombanga</t>
  </si>
  <si>
    <t>VUT01030011033118</t>
  </si>
  <si>
    <t>Lovutikerekere</t>
  </si>
  <si>
    <t>VUT01030011033119</t>
  </si>
  <si>
    <t>Natungwanga</t>
  </si>
  <si>
    <t>VUT01030011033120</t>
  </si>
  <si>
    <t>Tafala</t>
  </si>
  <si>
    <t>VUT01030011033121</t>
  </si>
  <si>
    <t>Fanafo</t>
  </si>
  <si>
    <t>VUT01020291003122</t>
  </si>
  <si>
    <t>Tavalavuti</t>
  </si>
  <si>
    <t>VUT01030011033123</t>
  </si>
  <si>
    <t>Lolotitimba</t>
  </si>
  <si>
    <t>VUT01030011033124</t>
  </si>
  <si>
    <t>Arae</t>
  </si>
  <si>
    <t>VUT01020291133125</t>
  </si>
  <si>
    <t>Amseran</t>
  </si>
  <si>
    <t>VUT01020621053126</t>
  </si>
  <si>
    <t>Paturuna</t>
  </si>
  <si>
    <t>VUT01020291133127</t>
  </si>
  <si>
    <t>Sarakarangwa</t>
  </si>
  <si>
    <t>VUT01030011033128</t>
  </si>
  <si>
    <t>Putanro</t>
  </si>
  <si>
    <t>VUT01020291133129</t>
  </si>
  <si>
    <t>Santartara</t>
  </si>
  <si>
    <t>VUT01020621053130</t>
  </si>
  <si>
    <t>Latuptup</t>
  </si>
  <si>
    <t>VUT01020291133131</t>
  </si>
  <si>
    <t>Saranavia</t>
  </si>
  <si>
    <t>VUT01030011033132</t>
  </si>
  <si>
    <t>Namarasama</t>
  </si>
  <si>
    <t>VUT01030011033133</t>
  </si>
  <si>
    <t>Sara Bulu</t>
  </si>
  <si>
    <t>VUT01030011023134</t>
  </si>
  <si>
    <t>Saralokambu</t>
  </si>
  <si>
    <t>VUT01030011033135</t>
  </si>
  <si>
    <t>Amata</t>
  </si>
  <si>
    <t>VUT01030011033136</t>
  </si>
  <si>
    <t>Tambeusar</t>
  </si>
  <si>
    <t>VUT01020291043137</t>
  </si>
  <si>
    <t>Tabunson</t>
  </si>
  <si>
    <t>VUT01020291133138</t>
  </si>
  <si>
    <t>Saramahanga</t>
  </si>
  <si>
    <t>VUT01030011033139</t>
  </si>
  <si>
    <t>Bondum</t>
  </si>
  <si>
    <t>VUT01020291043140</t>
  </si>
  <si>
    <t>Nangweangwea</t>
  </si>
  <si>
    <t>VUT01030011033141</t>
  </si>
  <si>
    <t>Saralongwandu</t>
  </si>
  <si>
    <t>VUT01030011033142</t>
  </si>
  <si>
    <t>Linduri</t>
  </si>
  <si>
    <t>VUT01020291133143</t>
  </si>
  <si>
    <t>Natiuleo</t>
  </si>
  <si>
    <t>VUT01030011033144</t>
  </si>
  <si>
    <t>Nanako Lovunmangwe Dingding</t>
  </si>
  <si>
    <t>VUT01030011023145</t>
  </si>
  <si>
    <t>Saktui</t>
  </si>
  <si>
    <t>VUT01020291133146</t>
  </si>
  <si>
    <t>Longwele Natakaro</t>
  </si>
  <si>
    <t>VUT01030011033147</t>
  </si>
  <si>
    <t>Lotalemba</t>
  </si>
  <si>
    <t>VUT01030011033148</t>
  </si>
  <si>
    <t>Vunobuma</t>
  </si>
  <si>
    <t>VUT01020621053149</t>
  </si>
  <si>
    <t>Lovunivele Malava</t>
  </si>
  <si>
    <t>VUT01030011023150</t>
  </si>
  <si>
    <t>Vinamangwe</t>
  </si>
  <si>
    <t>VUT01030011033151</t>
  </si>
  <si>
    <t>Saratangaulu</t>
  </si>
  <si>
    <t>VUT01030011033152</t>
  </si>
  <si>
    <t>Waindumi</t>
  </si>
  <si>
    <t>VUT01030011023153</t>
  </si>
  <si>
    <t>Lotalu</t>
  </si>
  <si>
    <t>VUT01030011033154</t>
  </si>
  <si>
    <t>Takaro</t>
  </si>
  <si>
    <t>VUT01030011033155</t>
  </si>
  <si>
    <t>Avanbatai</t>
  </si>
  <si>
    <t>VUT01030141103156</t>
  </si>
  <si>
    <t>POTSARA</t>
  </si>
  <si>
    <t>VUT01020291133157</t>
  </si>
  <si>
    <t>VAKULA</t>
  </si>
  <si>
    <t>VUT01020291133158</t>
  </si>
  <si>
    <t>Longwaru</t>
  </si>
  <si>
    <t>VUT01030011033159</t>
  </si>
  <si>
    <t>Mataiganu</t>
  </si>
  <si>
    <t>VUT01030011033160</t>
  </si>
  <si>
    <t>Sarai Rahu</t>
  </si>
  <si>
    <t>VUT01030011033161</t>
  </si>
  <si>
    <t>Saranambuka</t>
  </si>
  <si>
    <t>VUT01030011033162</t>
  </si>
  <si>
    <t>Lologelato</t>
  </si>
  <si>
    <t>VUT01030011033163</t>
  </si>
  <si>
    <t>Napel</t>
  </si>
  <si>
    <t>VUT01020291133164</t>
  </si>
  <si>
    <t>Peulak Venue</t>
  </si>
  <si>
    <t>VUT01020291133165</t>
  </si>
  <si>
    <t>Paka</t>
  </si>
  <si>
    <t>VUT01020291133166</t>
  </si>
  <si>
    <t>Naedua</t>
  </si>
  <si>
    <t>VUT01020621053167</t>
  </si>
  <si>
    <t>Lomaito</t>
  </si>
  <si>
    <t>VUT01030011033168</t>
  </si>
  <si>
    <t>Gerr</t>
  </si>
  <si>
    <t>VUT01020291043169</t>
  </si>
  <si>
    <t>Lovanualikoutu</t>
  </si>
  <si>
    <t>VUT01030011033170</t>
  </si>
  <si>
    <t>Lolombinanungwa</t>
  </si>
  <si>
    <t>VUT01030011033171</t>
  </si>
  <si>
    <t>La Tan Dumdumi</t>
  </si>
  <si>
    <t>VUT01030141103172</t>
  </si>
  <si>
    <t>Lotunai</t>
  </si>
  <si>
    <t>VUT01020291133173</t>
  </si>
  <si>
    <t>VUT01030011033174</t>
  </si>
  <si>
    <t>Vatroto</t>
  </si>
  <si>
    <t>VUT01020291133175</t>
  </si>
  <si>
    <t>Lololase</t>
  </si>
  <si>
    <t>VUT01030011033176</t>
  </si>
  <si>
    <t>Matanvuso</t>
  </si>
  <si>
    <t>VUT01020621053177</t>
  </si>
  <si>
    <t>Anvanua Bulbula</t>
  </si>
  <si>
    <t>VUT01030141103178</t>
  </si>
  <si>
    <t>Vatu Anga</t>
  </si>
  <si>
    <t>VUT01030011033179</t>
  </si>
  <si>
    <t>Asanvari</t>
  </si>
  <si>
    <t>VUT01030141103180</t>
  </si>
  <si>
    <t>Lomaki</t>
  </si>
  <si>
    <t>VUT01030011033181</t>
  </si>
  <si>
    <t>Lololongo Baeko</t>
  </si>
  <si>
    <t>VUT01030011023182</t>
  </si>
  <si>
    <t>Nalapa</t>
  </si>
  <si>
    <t>VUT01020621053183</t>
  </si>
  <si>
    <t>Lovunkatambolo Karembuhi</t>
  </si>
  <si>
    <t>VUT01030011023184</t>
  </si>
  <si>
    <t>Nambangahake</t>
  </si>
  <si>
    <t>VUT01030011033185</t>
  </si>
  <si>
    <t>Ruluwas Varvare</t>
  </si>
  <si>
    <t>VUT01020291133186</t>
  </si>
  <si>
    <t>Lokwalkwaluki</t>
  </si>
  <si>
    <t>VUT01030011033187</t>
  </si>
  <si>
    <t>Wunrevorevo</t>
  </si>
  <si>
    <t>VUT01020291133188</t>
  </si>
  <si>
    <t>Ngwarangaihaha</t>
  </si>
  <si>
    <t>VUT01030011033189</t>
  </si>
  <si>
    <t>Ndui Ndui</t>
  </si>
  <si>
    <t>VUT01030011033190</t>
  </si>
  <si>
    <t>Sarailengwasa</t>
  </si>
  <si>
    <t>VUT01030011023191</t>
  </si>
  <si>
    <t>Hukarere</t>
  </si>
  <si>
    <t>VUT01030011033192</t>
  </si>
  <si>
    <t>Tungriki</t>
  </si>
  <si>
    <t>VUT01030011023193</t>
  </si>
  <si>
    <t>Lanut</t>
  </si>
  <si>
    <t>VUT01020291133194</t>
  </si>
  <si>
    <t>Nanako</t>
  </si>
  <si>
    <t>VUT01030011033195</t>
  </si>
  <si>
    <t>Ngwangwelaholaho</t>
  </si>
  <si>
    <t>VUT01030011033196</t>
  </si>
  <si>
    <t>Kwainavoha</t>
  </si>
  <si>
    <t>VUT01030011033197</t>
  </si>
  <si>
    <t>Lovusi Kamalwei</t>
  </si>
  <si>
    <t>VUT01030011023198</t>
  </si>
  <si>
    <t>Lowaindelie</t>
  </si>
  <si>
    <t>VUT01030011023199</t>
  </si>
  <si>
    <t>Vatrukruk</t>
  </si>
  <si>
    <t>VUT01030011023200</t>
  </si>
  <si>
    <t>Loloveveo</t>
  </si>
  <si>
    <t>VUT01030011033201</t>
  </si>
  <si>
    <t>Kwalui Voli</t>
  </si>
  <si>
    <t>VUT01030011023202</t>
  </si>
  <si>
    <t>Navitora</t>
  </si>
  <si>
    <t>VUT01030011033203</t>
  </si>
  <si>
    <t>Ahuku</t>
  </si>
  <si>
    <t>VUT01030011033204</t>
  </si>
  <si>
    <t>Punoro</t>
  </si>
  <si>
    <t>VUT01020291133205</t>
  </si>
  <si>
    <t>Ambore</t>
  </si>
  <si>
    <t>VUT01030011033206</t>
  </si>
  <si>
    <t>Nokuru</t>
  </si>
  <si>
    <t>VUT01020291133207</t>
  </si>
  <si>
    <t>Asataleva</t>
  </si>
  <si>
    <t>VUT01030141103208</t>
  </si>
  <si>
    <t>Lovulanduru</t>
  </si>
  <si>
    <t>VUT01030011033209</t>
  </si>
  <si>
    <t>Wusi</t>
  </si>
  <si>
    <t>VUT01020291133210</t>
  </si>
  <si>
    <t>BAMBOO (Abandoned)</t>
  </si>
  <si>
    <t>VUT01020291043211</t>
  </si>
  <si>
    <t>Londua</t>
  </si>
  <si>
    <t>VUT01030011033212</t>
  </si>
  <si>
    <t>Nendelie</t>
  </si>
  <si>
    <t>VUT01020291133213</t>
  </si>
  <si>
    <t>Saranangwai</t>
  </si>
  <si>
    <t>VUT01030011033214</t>
  </si>
  <si>
    <t>PEREN</t>
  </si>
  <si>
    <t>VUT01020291043215</t>
  </si>
  <si>
    <t>Tombet</t>
  </si>
  <si>
    <t>VUT01020291133216</t>
  </si>
  <si>
    <t>Lo one Kwekwehu</t>
  </si>
  <si>
    <t>VUT01030011033217</t>
  </si>
  <si>
    <t>Lovunmangwe Ndamu</t>
  </si>
  <si>
    <t>VUT01030011063218</t>
  </si>
  <si>
    <t>Lovikavike</t>
  </si>
  <si>
    <t>VUT01030011033219</t>
  </si>
  <si>
    <t>Matuibulaiduru</t>
  </si>
  <si>
    <t>VUT01030011033220</t>
  </si>
  <si>
    <t>Longwilo</t>
  </si>
  <si>
    <t>VUT01030011063221</t>
  </si>
  <si>
    <t>Backotulovatu</t>
  </si>
  <si>
    <t>VUT01030011033222</t>
  </si>
  <si>
    <t>Saraililiu</t>
  </si>
  <si>
    <t>VUT01030011033223</t>
  </si>
  <si>
    <t>VUT01030011073224</t>
  </si>
  <si>
    <t>Lovuivele Mahanga</t>
  </si>
  <si>
    <t>VUT01030011063225</t>
  </si>
  <si>
    <t>Lovunangaitalai</t>
  </si>
  <si>
    <t>VUT01030011063226</t>
  </si>
  <si>
    <t>Lovuidao</t>
  </si>
  <si>
    <t>VUT01030011033227</t>
  </si>
  <si>
    <t>Lovundingory</t>
  </si>
  <si>
    <t>VUT01030011063228</t>
  </si>
  <si>
    <t>Lomalangvon</t>
  </si>
  <si>
    <t>VUT01030011063229</t>
  </si>
  <si>
    <t>Lolotinge</t>
  </si>
  <si>
    <t>VUT01030011033230</t>
  </si>
  <si>
    <t>Valavalet</t>
  </si>
  <si>
    <t>VUT01020291043231</t>
  </si>
  <si>
    <t>Loloara</t>
  </si>
  <si>
    <t>VUT01030011063232</t>
  </si>
  <si>
    <t>Tamorino</t>
  </si>
  <si>
    <t>VUT01030011033233</t>
  </si>
  <si>
    <t>Vatbill</t>
  </si>
  <si>
    <t>VUT01020291043234</t>
  </si>
  <si>
    <t>Wunapion</t>
  </si>
  <si>
    <t>VUT01020291133235</t>
  </si>
  <si>
    <t>Sararua</t>
  </si>
  <si>
    <t>VUT01020291113236</t>
  </si>
  <si>
    <t>LAMETIN</t>
  </si>
  <si>
    <t>VUT01020291113237</t>
  </si>
  <si>
    <t>Patvut Paravu</t>
  </si>
  <si>
    <t>VUT01020291113238</t>
  </si>
  <si>
    <t>Mbutuwaman</t>
  </si>
  <si>
    <t>VUT01020291043239</t>
  </si>
  <si>
    <t>Lorumburu</t>
  </si>
  <si>
    <t>VUT01030011033240</t>
  </si>
  <si>
    <t>Lovondabiti</t>
  </si>
  <si>
    <t>VUT01030011063241</t>
  </si>
  <si>
    <t>Nungwebaevora</t>
  </si>
  <si>
    <t>VUT01030011033242</t>
  </si>
  <si>
    <t>Lovunikatambolo</t>
  </si>
  <si>
    <t>VUT01030011063243</t>
  </si>
  <si>
    <t>Butmas</t>
  </si>
  <si>
    <t>VUT01020291113244</t>
  </si>
  <si>
    <t>Tolbodeo</t>
  </si>
  <si>
    <t>VUT01030011033245</t>
  </si>
  <si>
    <t>Lotambuireti</t>
  </si>
  <si>
    <t>VUT01030011033246</t>
  </si>
  <si>
    <t>Sarai Lohu</t>
  </si>
  <si>
    <t>VUT01030011033247</t>
  </si>
  <si>
    <t>Lolobalakambu</t>
  </si>
  <si>
    <t>VUT01030011033248</t>
  </si>
  <si>
    <t>Lovuneru</t>
  </si>
  <si>
    <t>VUT01030011063249</t>
  </si>
  <si>
    <t>Lotambona</t>
  </si>
  <si>
    <t>VUT01030011033250</t>
  </si>
  <si>
    <t>Kona</t>
  </si>
  <si>
    <t>VUT01020291043251</t>
  </si>
  <si>
    <t>Palon 2</t>
  </si>
  <si>
    <t>VUT01020291043252</t>
  </si>
  <si>
    <t>Vunakara</t>
  </si>
  <si>
    <t>VUT01020291043253</t>
  </si>
  <si>
    <t>Sara Lovitora</t>
  </si>
  <si>
    <t>VUT01030011033254</t>
  </si>
  <si>
    <t>Nokovula</t>
  </si>
  <si>
    <t>VUT01020291113255</t>
  </si>
  <si>
    <t>Londuruk</t>
  </si>
  <si>
    <t>VUT01030011033256</t>
  </si>
  <si>
    <t>VUT01030011033257</t>
  </si>
  <si>
    <t>Stone Hill</t>
  </si>
  <si>
    <t>VUT01020291043258</t>
  </si>
  <si>
    <t>Lololalakwo</t>
  </si>
  <si>
    <t>VUT01030011033259</t>
  </si>
  <si>
    <t>Smotan</t>
  </si>
  <si>
    <t>VUT01020291043260</t>
  </si>
  <si>
    <t>Lolomari</t>
  </si>
  <si>
    <t>VUT01030011063261</t>
  </si>
  <si>
    <t>VOLOLO</t>
  </si>
  <si>
    <t>VUT01020291113262</t>
  </si>
  <si>
    <t>Lolobinbolo</t>
  </si>
  <si>
    <t>VUT01030011063263</t>
  </si>
  <si>
    <t>Wailengi</t>
  </si>
  <si>
    <t>VUT01030011063264</t>
  </si>
  <si>
    <t>VUT01030011063265</t>
  </si>
  <si>
    <t>Tavel Ndanga</t>
  </si>
  <si>
    <t>VUT01020291113266</t>
  </si>
  <si>
    <t>Palon 1</t>
  </si>
  <si>
    <t>VUT01020291043267</t>
  </si>
  <si>
    <t>Lolombaeko</t>
  </si>
  <si>
    <t>VUT01030011073268</t>
  </si>
  <si>
    <t>Havutu</t>
  </si>
  <si>
    <t>VUT01030011063269</t>
  </si>
  <si>
    <t>Takaro Varangwangeki</t>
  </si>
  <si>
    <t>VUT01030011073270</t>
  </si>
  <si>
    <t>RETEBOUD</t>
  </si>
  <si>
    <t>VUT01020291113271</t>
  </si>
  <si>
    <t>Navakasara</t>
  </si>
  <si>
    <t>VUT01030011063272</t>
  </si>
  <si>
    <t>Lovunibaekovora</t>
  </si>
  <si>
    <t>VUT01030011063273</t>
  </si>
  <si>
    <t>Morai (Wailakau)</t>
  </si>
  <si>
    <t>VUT01030011063274</t>
  </si>
  <si>
    <t>Lovunidao</t>
  </si>
  <si>
    <t>VUT01030011063275</t>
  </si>
  <si>
    <t>Nanigama</t>
  </si>
  <si>
    <t>VUT01030011063276</t>
  </si>
  <si>
    <t>Lovuibuke Vuigalato</t>
  </si>
  <si>
    <t>VUT01030011073277</t>
  </si>
  <si>
    <t>NAVARAS</t>
  </si>
  <si>
    <t>VUT01020291113278</t>
  </si>
  <si>
    <t>Lolonduvu</t>
  </si>
  <si>
    <t>VUT01030011063279</t>
  </si>
  <si>
    <t>Lovunimbukevui</t>
  </si>
  <si>
    <t>VUT01030011063280</t>
  </si>
  <si>
    <t>Longwirutaro</t>
  </si>
  <si>
    <t>VUT01030011063281</t>
  </si>
  <si>
    <t>Lovuingei</t>
  </si>
  <si>
    <t>VUT01030011073282</t>
  </si>
  <si>
    <t>Sarai Ngulo</t>
  </si>
  <si>
    <t>VUT01030011073283</t>
  </si>
  <si>
    <t>Longwaruibue</t>
  </si>
  <si>
    <t>VUT01030011063284</t>
  </si>
  <si>
    <t>Nanivelengwie</t>
  </si>
  <si>
    <t>VUT01030011063285</t>
  </si>
  <si>
    <t>Saraingwiru</t>
  </si>
  <si>
    <t>VUT01030011063286</t>
  </si>
  <si>
    <t>Lolouhi</t>
  </si>
  <si>
    <t>VUT01030011073287</t>
  </si>
  <si>
    <t>Faboun</t>
  </si>
  <si>
    <t>VUT01020291113288</t>
  </si>
  <si>
    <t>Ngwaruibui</t>
  </si>
  <si>
    <t>VUT01030011063289</t>
  </si>
  <si>
    <t>Lovonda Kairue</t>
  </si>
  <si>
    <t>VUT01030011063290</t>
  </si>
  <si>
    <t>Sarai Ngwetu</t>
  </si>
  <si>
    <t>VUT01030011073291</t>
  </si>
  <si>
    <t>Saraisese</t>
  </si>
  <si>
    <t>VUT01030011063292</t>
  </si>
  <si>
    <t>Arorongo</t>
  </si>
  <si>
    <t>VUT01030011063293</t>
  </si>
  <si>
    <t>Lovunmataibae</t>
  </si>
  <si>
    <t>VUT01030011063294</t>
  </si>
  <si>
    <t>Lovusi</t>
  </si>
  <si>
    <t>VUT01030011063295</t>
  </si>
  <si>
    <t>Sarai Neti</t>
  </si>
  <si>
    <t>VUT01030011073296</t>
  </si>
  <si>
    <t>Loweiteptep</t>
  </si>
  <si>
    <t>VUT01030011063297</t>
  </si>
  <si>
    <t>Longwaruitambu</t>
  </si>
  <si>
    <t>VUT01030011073298</t>
  </si>
  <si>
    <t>Lolmangwetarava</t>
  </si>
  <si>
    <t>VUT01030011063299</t>
  </si>
  <si>
    <t>Malvat</t>
  </si>
  <si>
    <t>VUT01030011063300</t>
  </si>
  <si>
    <t>Lovunimangwe</t>
  </si>
  <si>
    <t>VUT01030011063301</t>
  </si>
  <si>
    <t>Narongleo</t>
  </si>
  <si>
    <t>VUT01030011063302</t>
  </si>
  <si>
    <t>Lolomatui</t>
  </si>
  <si>
    <t>VUT01030011063303</t>
  </si>
  <si>
    <t>Lovuivele</t>
  </si>
  <si>
    <t>VUT01030011073304</t>
  </si>
  <si>
    <t>Narasai</t>
  </si>
  <si>
    <t>VUT01030011063305</t>
  </si>
  <si>
    <t>Lovuingweriu</t>
  </si>
  <si>
    <t>VUT01030011063306</t>
  </si>
  <si>
    <t>Lovuibukevitora</t>
  </si>
  <si>
    <t>VUT01030011073307</t>
  </si>
  <si>
    <t>VUT01030011063308</t>
  </si>
  <si>
    <t>Lovusingwataki</t>
  </si>
  <si>
    <t>VUT01030011063309</t>
  </si>
  <si>
    <t>Nangwea</t>
  </si>
  <si>
    <t>VUT01030011063310</t>
  </si>
  <si>
    <t>MARITAKORORO</t>
  </si>
  <si>
    <t>VUT01020291133311</t>
  </si>
  <si>
    <t>Lovunitavoa</t>
  </si>
  <si>
    <t>VUT01030011063312</t>
  </si>
  <si>
    <t>Lovunivili</t>
  </si>
  <si>
    <t>VUT01030011063313</t>
  </si>
  <si>
    <t>Lolotari</t>
  </si>
  <si>
    <t>VUT01030011063314</t>
  </si>
  <si>
    <t>Penuara</t>
  </si>
  <si>
    <t>VUT01020291043315</t>
  </si>
  <si>
    <t>WOTERANBOUSH</t>
  </si>
  <si>
    <t>VUT01020291113316</t>
  </si>
  <si>
    <t>Saraiwai</t>
  </si>
  <si>
    <t>VUT01030011073317</t>
  </si>
  <si>
    <t>Ngwetangwele</t>
  </si>
  <si>
    <t>VUT01030011073318</t>
  </si>
  <si>
    <t>Nduviara</t>
  </si>
  <si>
    <t>VUT01030011073319</t>
  </si>
  <si>
    <t>Lolowalu</t>
  </si>
  <si>
    <t>VUT01030011073320</t>
  </si>
  <si>
    <t>Loloaru</t>
  </si>
  <si>
    <t>VUT01030011073321</t>
  </si>
  <si>
    <t>Navihalea</t>
  </si>
  <si>
    <t>VUT01030011073322</t>
  </si>
  <si>
    <t>Saraivule</t>
  </si>
  <si>
    <t>VUT01030011073323</t>
  </si>
  <si>
    <t>Valankara</t>
  </si>
  <si>
    <t>VUT01020291043324</t>
  </si>
  <si>
    <t>Saraiboe</t>
  </si>
  <si>
    <t>VUT01030011073325</t>
  </si>
  <si>
    <t>Lolosigei</t>
  </si>
  <si>
    <t>VUT01030011073326</t>
  </si>
  <si>
    <t>Lovatuteitei</t>
  </si>
  <si>
    <t>VUT01030011073327</t>
  </si>
  <si>
    <t>Lovanue</t>
  </si>
  <si>
    <t>VUT01030011063328</t>
  </si>
  <si>
    <t>Lovunove</t>
  </si>
  <si>
    <t>VUT01030011063329</t>
  </si>
  <si>
    <t>Talihe</t>
  </si>
  <si>
    <t>VUT01030011073330</t>
  </si>
  <si>
    <t>Vatwelwel</t>
  </si>
  <si>
    <t>VUT01030011073331</t>
  </si>
  <si>
    <t>Sarairao</t>
  </si>
  <si>
    <t>VUT01030011073332</t>
  </si>
  <si>
    <t>Lovuitora</t>
  </si>
  <si>
    <t>VUT01030011073333</t>
  </si>
  <si>
    <t>Vusmemea</t>
  </si>
  <si>
    <t>VUT01030011073334</t>
  </si>
  <si>
    <t>Lovuitavobia</t>
  </si>
  <si>
    <t>VUT01030011073335</t>
  </si>
  <si>
    <t>Loloere</t>
  </si>
  <si>
    <t>VUT01030011073336</t>
  </si>
  <si>
    <t>Lovatmalava</t>
  </si>
  <si>
    <t>VUT01030011063337</t>
  </si>
  <si>
    <t>LEPTCHEGOLONO</t>
  </si>
  <si>
    <t>VUT01020291113338</t>
  </si>
  <si>
    <t>Lovonda</t>
  </si>
  <si>
    <t>VUT01030011073339</t>
  </si>
  <si>
    <t>Saraivirelenga</t>
  </si>
  <si>
    <t>VUT01030011073340</t>
  </si>
  <si>
    <t>Sara Ngwelelulu</t>
  </si>
  <si>
    <t>VUT01030011073341</t>
  </si>
  <si>
    <t>Lokaeturetovu</t>
  </si>
  <si>
    <t>VUT01030011063342</t>
  </si>
  <si>
    <t>Bengie</t>
  </si>
  <si>
    <t>VUT01020291113343</t>
  </si>
  <si>
    <t>Abanga Ngwalindu</t>
  </si>
  <si>
    <t>VUT01030011073344</t>
  </si>
  <si>
    <t>Terimboa</t>
  </si>
  <si>
    <t>VUT01020291043345</t>
  </si>
  <si>
    <t>Saraivirei</t>
  </si>
  <si>
    <t>VUT01030011073346</t>
  </si>
  <si>
    <t>Nalama</t>
  </si>
  <si>
    <t>VUT01030011073347</t>
  </si>
  <si>
    <t>Matai Manaro</t>
  </si>
  <si>
    <t>VUT01030011073348</t>
  </si>
  <si>
    <t>Vandue</t>
  </si>
  <si>
    <t>VUT01030011073349</t>
  </si>
  <si>
    <t>Nariverive</t>
  </si>
  <si>
    <t>VUT01030011073350</t>
  </si>
  <si>
    <t>Banga Ngwera</t>
  </si>
  <si>
    <t>VUT01030011073351</t>
  </si>
  <si>
    <t>Nduvivenue</t>
  </si>
  <si>
    <t>VUT01030011073352</t>
  </si>
  <si>
    <t>Mataravi</t>
  </si>
  <si>
    <t>VUT01030011063353</t>
  </si>
  <si>
    <t>Lowaingwera</t>
  </si>
  <si>
    <t>VUT01030011073354</t>
  </si>
  <si>
    <t>Burie</t>
  </si>
  <si>
    <t>VUT01020291043355</t>
  </si>
  <si>
    <t>Tchurumbo (Camp)</t>
  </si>
  <si>
    <t>VUT01020291123356</t>
  </si>
  <si>
    <t>Longwingwi</t>
  </si>
  <si>
    <t>VUT01030011063357</t>
  </si>
  <si>
    <t>Lologasa</t>
  </si>
  <si>
    <t>VUT01030011073358</t>
  </si>
  <si>
    <t>Vuimangwetoli</t>
  </si>
  <si>
    <t>VUT01030011073359</t>
  </si>
  <si>
    <t>Natandu</t>
  </si>
  <si>
    <t>VUT01030011073360</t>
  </si>
  <si>
    <t>Vatumeuri</t>
  </si>
  <si>
    <t>VUT01030011073361</t>
  </si>
  <si>
    <t>Lolobivunge</t>
  </si>
  <si>
    <t>VUT01030011073362</t>
  </si>
  <si>
    <t>Sarabavulava</t>
  </si>
  <si>
    <t>VUT01030011073363</t>
  </si>
  <si>
    <t>Vuingwevu</t>
  </si>
  <si>
    <t>VUT01030011073364</t>
  </si>
  <si>
    <t>Loloararivu</t>
  </si>
  <si>
    <t>VUT01030011073365</t>
  </si>
  <si>
    <t>Vuindondo</t>
  </si>
  <si>
    <t>VUT01030011063366</t>
  </si>
  <si>
    <t>Wainasasa</t>
  </si>
  <si>
    <t>VUT01030011073367</t>
  </si>
  <si>
    <t>Vikaimemea</t>
  </si>
  <si>
    <t>VUT01030011073368</t>
  </si>
  <si>
    <t>SARATORA</t>
  </si>
  <si>
    <t>VUT01020291113369</t>
  </si>
  <si>
    <t>Backongwahu</t>
  </si>
  <si>
    <t>VUT01030011073370</t>
  </si>
  <si>
    <t>Lolobangoro</t>
  </si>
  <si>
    <t>VUT01030011073371</t>
  </si>
  <si>
    <t>Tsingoi Lomae</t>
  </si>
  <si>
    <t>VUT01020291113372</t>
  </si>
  <si>
    <t>Vungenere</t>
  </si>
  <si>
    <t>VUT01030011073373</t>
  </si>
  <si>
    <t>LAWOLAWOKARIA</t>
  </si>
  <si>
    <t>VUT01020291113374</t>
  </si>
  <si>
    <t>Lolomalanga</t>
  </si>
  <si>
    <t>VUT01030011073375</t>
  </si>
  <si>
    <t>Saraingwangi</t>
  </si>
  <si>
    <t>VUT01030011073376</t>
  </si>
  <si>
    <t>Naliliu</t>
  </si>
  <si>
    <t>VUT01030011073377</t>
  </si>
  <si>
    <t>Lovuitogohui</t>
  </si>
  <si>
    <t>VUT01030011073378</t>
  </si>
  <si>
    <t>Bangadorodoro</t>
  </si>
  <si>
    <t>VUT01030011073379</t>
  </si>
  <si>
    <t>MALMARIV</t>
  </si>
  <si>
    <t>VUT01020291113380</t>
  </si>
  <si>
    <t>Lovuirarangerauhe</t>
  </si>
  <si>
    <t>VUT01030011073381</t>
  </si>
  <si>
    <t>Awao</t>
  </si>
  <si>
    <t>VUT01030011073382</t>
  </si>
  <si>
    <t>Kandilivu</t>
  </si>
  <si>
    <t>VUT01030011073383</t>
  </si>
  <si>
    <t>Natulea</t>
  </si>
  <si>
    <t>VUT01030011073384</t>
  </si>
  <si>
    <t>Vavai</t>
  </si>
  <si>
    <t>VUT01030011073385</t>
  </si>
  <si>
    <t>Lovuiwawana</t>
  </si>
  <si>
    <t>VUT01030011073386</t>
  </si>
  <si>
    <t>OLOLANB</t>
  </si>
  <si>
    <t>VUT01020291113387</t>
  </si>
  <si>
    <t>Nawegu</t>
  </si>
  <si>
    <t>VUT01030011073388</t>
  </si>
  <si>
    <t>Navohovoho</t>
  </si>
  <si>
    <t>VUT01030011073389</t>
  </si>
  <si>
    <t>Livuke</t>
  </si>
  <si>
    <t>VUT01030011073390</t>
  </si>
  <si>
    <t>Vutioro</t>
  </si>
  <si>
    <t>VUT01020291113391</t>
  </si>
  <si>
    <t>Lovuitavoa</t>
  </si>
  <si>
    <t>VUT01030011073392</t>
  </si>
  <si>
    <t>Lovunibise</t>
  </si>
  <si>
    <t>VUT01030011063393</t>
  </si>
  <si>
    <t>Nakiri</t>
  </si>
  <si>
    <t>VUT01030011073394</t>
  </si>
  <si>
    <t>Vatuitangwata</t>
  </si>
  <si>
    <t>VUT01030011073395</t>
  </si>
  <si>
    <t>Sarai Garaelingi</t>
  </si>
  <si>
    <t>VUT01030011073396</t>
  </si>
  <si>
    <t>Walurigi</t>
  </si>
  <si>
    <t>VUT01030011073397</t>
  </si>
  <si>
    <t>Boe Stone</t>
  </si>
  <si>
    <t>VUT01020291123398</t>
  </si>
  <si>
    <t>Tavuki</t>
  </si>
  <si>
    <t>VUT01030011073399</t>
  </si>
  <si>
    <t>Mbolorigi</t>
  </si>
  <si>
    <t>VUT01030011073400</t>
  </si>
  <si>
    <t>MANIOK</t>
  </si>
  <si>
    <t>VUT01020291123401</t>
  </si>
  <si>
    <t>Sarainange</t>
  </si>
  <si>
    <t>VUT01030011073402</t>
  </si>
  <si>
    <t>Pilnuri</t>
  </si>
  <si>
    <t>VUT01020291113403</t>
  </si>
  <si>
    <t>Saraingwaka</t>
  </si>
  <si>
    <t>VUT01030011073404</t>
  </si>
  <si>
    <t>Navonda</t>
  </si>
  <si>
    <t>VUT01030011063405</t>
  </si>
  <si>
    <t>Natansiaka</t>
  </si>
  <si>
    <t>VUT01030011073406</t>
  </si>
  <si>
    <t>Sumalaecke</t>
  </si>
  <si>
    <t>VUT01020291113407</t>
  </si>
  <si>
    <t>Mundukione</t>
  </si>
  <si>
    <t>VUT01030011073408</t>
  </si>
  <si>
    <t>Lovuihuli</t>
  </si>
  <si>
    <t>VUT01030011073409</t>
  </si>
  <si>
    <t>Lolosori</t>
  </si>
  <si>
    <t>VUT01030011073410</t>
  </si>
  <si>
    <t>Saraivava</t>
  </si>
  <si>
    <t>VUT01030011073411</t>
  </si>
  <si>
    <t>Lolongengerehi</t>
  </si>
  <si>
    <t>VUT01030011073412</t>
  </si>
  <si>
    <t>Namalavusi</t>
  </si>
  <si>
    <t>VUT01030011073413</t>
  </si>
  <si>
    <t>Lolombei</t>
  </si>
  <si>
    <t>VUT01030011073414</t>
  </si>
  <si>
    <t>Nwiora</t>
  </si>
  <si>
    <t>VUT01030011073415</t>
  </si>
  <si>
    <t>Namangwearu</t>
  </si>
  <si>
    <t>VUT01030011073416</t>
  </si>
  <si>
    <t>Tchongwi (Camp)</t>
  </si>
  <si>
    <t>VUT01020291123417</t>
  </si>
  <si>
    <t>Lovuikevike</t>
  </si>
  <si>
    <t>VUT01030011073418</t>
  </si>
  <si>
    <t>VUT01030011073419</t>
  </si>
  <si>
    <t>VUT01030011073420</t>
  </si>
  <si>
    <t>Saraimbolo</t>
  </si>
  <si>
    <t>VUT01030011073421</t>
  </si>
  <si>
    <t>Lovavaivusi</t>
  </si>
  <si>
    <t>VUT01030011073422</t>
  </si>
  <si>
    <t>Saraibakure</t>
  </si>
  <si>
    <t>VUT01030011073423</t>
  </si>
  <si>
    <t>Wairoroa</t>
  </si>
  <si>
    <t>VUT01030011073424</t>
  </si>
  <si>
    <t>Lovuimbanga Bulei Tahi</t>
  </si>
  <si>
    <t>VUT01030011073425</t>
  </si>
  <si>
    <t>Saranavihi</t>
  </si>
  <si>
    <t>VUT01030011073426</t>
  </si>
  <si>
    <t>Vatuwite</t>
  </si>
  <si>
    <t>VUT01030011073427</t>
  </si>
  <si>
    <t>Losarairisu</t>
  </si>
  <si>
    <t>VUT01030011073428</t>
  </si>
  <si>
    <t>Ngwaruiure</t>
  </si>
  <si>
    <t>VUT01030011073429</t>
  </si>
  <si>
    <t>Lovuiove</t>
  </si>
  <si>
    <t>VUT01030011073430</t>
  </si>
  <si>
    <t>Lovusimala</t>
  </si>
  <si>
    <t>VUT01030011073431</t>
  </si>
  <si>
    <t>Suereta</t>
  </si>
  <si>
    <t>VUT01020291113432</t>
  </si>
  <si>
    <t>Lotuwei</t>
  </si>
  <si>
    <t>VUT01030011073433</t>
  </si>
  <si>
    <t>Lomambuiboe</t>
  </si>
  <si>
    <t>VUT01030011073434</t>
  </si>
  <si>
    <t>Sunga Are</t>
  </si>
  <si>
    <t>VUT01030141103435</t>
  </si>
  <si>
    <t>Losaragaimetue</t>
  </si>
  <si>
    <t>VUT01030011073436</t>
  </si>
  <si>
    <t>Saraingwai</t>
  </si>
  <si>
    <t>VUT01030011073437</t>
  </si>
  <si>
    <t>Vunarevei</t>
  </si>
  <si>
    <t>VUT01020291133438</t>
  </si>
  <si>
    <t>Maijeah</t>
  </si>
  <si>
    <t>VUT01020291113439</t>
  </si>
  <si>
    <t>Longwire</t>
  </si>
  <si>
    <t>VUT01030011073440</t>
  </si>
  <si>
    <t>Nakwondo</t>
  </si>
  <si>
    <t>VUT01030011073441</t>
  </si>
  <si>
    <t>Lovuingeimaeto</t>
  </si>
  <si>
    <t>VUT01030011073442</t>
  </si>
  <si>
    <t>Kerepua</t>
  </si>
  <si>
    <t>VUT01020291133443</t>
  </si>
  <si>
    <t>Lotanoingwaro</t>
  </si>
  <si>
    <t>VUT01030011073444</t>
  </si>
  <si>
    <t>Lolokarotuve</t>
  </si>
  <si>
    <t>VUT01030011073445</t>
  </si>
  <si>
    <t>Nduviara Atavoa</t>
  </si>
  <si>
    <t>VUT01030011063446</t>
  </si>
  <si>
    <t>Lovuimatamboe</t>
  </si>
  <si>
    <t>VUT01030011073447</t>
  </si>
  <si>
    <t>Tanli</t>
  </si>
  <si>
    <t>VUT01020291123448</t>
  </si>
  <si>
    <t>BENJIE</t>
  </si>
  <si>
    <t>VUT01020291113449</t>
  </si>
  <si>
    <t>Atavoa</t>
  </si>
  <si>
    <t>VUT01030011063450</t>
  </si>
  <si>
    <t>Lovuimbini</t>
  </si>
  <si>
    <t>VUT01030011073451</t>
  </si>
  <si>
    <t>Lolovange</t>
  </si>
  <si>
    <t>VUT01030011073452</t>
  </si>
  <si>
    <t>Ngwaranga</t>
  </si>
  <si>
    <t>VUT01030011073453</t>
  </si>
  <si>
    <t>Saraivirekasi</t>
  </si>
  <si>
    <t>VUT01030011073454</t>
  </si>
  <si>
    <t>Lokaiturengwaratu</t>
  </si>
  <si>
    <t>VUT01030011073455</t>
  </si>
  <si>
    <t>Loflat</t>
  </si>
  <si>
    <t>VUT01020291113456</t>
  </si>
  <si>
    <t>Lovuibanga</t>
  </si>
  <si>
    <t>VUT01030011073457</t>
  </si>
  <si>
    <t>Nehala</t>
  </si>
  <si>
    <t>VUT01030011073458</t>
  </si>
  <si>
    <t>JAVUVUS</t>
  </si>
  <si>
    <t>VUT01020291113459</t>
  </si>
  <si>
    <t>Ngwaruisiwoe</t>
  </si>
  <si>
    <t>VUT01030011073460</t>
  </si>
  <si>
    <t>Thalaura</t>
  </si>
  <si>
    <t>VUT01020291123461</t>
  </si>
  <si>
    <t>Saraivirekwaka</t>
  </si>
  <si>
    <t>VUT01030011073462</t>
  </si>
  <si>
    <t>Lovuimenakailolo</t>
  </si>
  <si>
    <t>VUT01030011073463</t>
  </si>
  <si>
    <t>Malores</t>
  </si>
  <si>
    <t>VUT01020291113464</t>
  </si>
  <si>
    <t>Lomalohilaka</t>
  </si>
  <si>
    <t>VUT01030011073465</t>
  </si>
  <si>
    <t>Boboiute</t>
  </si>
  <si>
    <t>VUT01030011073466</t>
  </si>
  <si>
    <t>Saraiolo</t>
  </si>
  <si>
    <t>VUT01030011073467</t>
  </si>
  <si>
    <t>Lovatumemea</t>
  </si>
  <si>
    <t>VUT01030011063468</t>
  </si>
  <si>
    <t>Ankuru</t>
  </si>
  <si>
    <t>VUT01020291113469</t>
  </si>
  <si>
    <t>Lonunu</t>
  </si>
  <si>
    <t>VUT01030011073470</t>
  </si>
  <si>
    <t>Mandiri</t>
  </si>
  <si>
    <t>VUT01030141103471</t>
  </si>
  <si>
    <t>Lokwalasi</t>
  </si>
  <si>
    <t>VUT01030011073472</t>
  </si>
  <si>
    <t>Longwaruitata</t>
  </si>
  <si>
    <t>VUT01030011073473</t>
  </si>
  <si>
    <t>Sarairiri</t>
  </si>
  <si>
    <t>VUT01030011073474</t>
  </si>
  <si>
    <t>Lovuitungu</t>
  </si>
  <si>
    <t>VUT01030011073475</t>
  </si>
  <si>
    <t>Waluimaho</t>
  </si>
  <si>
    <t>VUT01030011073476</t>
  </si>
  <si>
    <t>VUT01030011073477</t>
  </si>
  <si>
    <t>Saraivire</t>
  </si>
  <si>
    <t>VUT01030011073478</t>
  </si>
  <si>
    <t>Tanodumdum</t>
  </si>
  <si>
    <t>VUT01030011073479</t>
  </si>
  <si>
    <t>Tavalavusi</t>
  </si>
  <si>
    <t>VUT01030011073480</t>
  </si>
  <si>
    <t>Lovondanoibari</t>
  </si>
  <si>
    <t>VUT01030011073481</t>
  </si>
  <si>
    <t>VUT01030011073482</t>
  </si>
  <si>
    <t>Saraivulu</t>
  </si>
  <si>
    <t>VUT01030011073483</t>
  </si>
  <si>
    <t>Lolomanganda</t>
  </si>
  <si>
    <t>VUT01030011073484</t>
  </si>
  <si>
    <t>Nakotambu</t>
  </si>
  <si>
    <t>VUT01030011073485</t>
  </si>
  <si>
    <t>Navolala</t>
  </si>
  <si>
    <t>VUT01020291113486</t>
  </si>
  <si>
    <t>Lolovuevue</t>
  </si>
  <si>
    <t>VUT01030011073487</t>
  </si>
  <si>
    <t>VUT01020291113488</t>
  </si>
  <si>
    <t>Tavalangaru</t>
  </si>
  <si>
    <t>VUT01030011073489</t>
  </si>
  <si>
    <t>Nambueli</t>
  </si>
  <si>
    <t>VUT01030011063490</t>
  </si>
  <si>
    <t>Lolombue</t>
  </si>
  <si>
    <t>VUT01030011073491</t>
  </si>
  <si>
    <t>Vus Tarievue</t>
  </si>
  <si>
    <t>VUT01030011063492</t>
  </si>
  <si>
    <t>Loikememea</t>
  </si>
  <si>
    <t>VUT01030011073493</t>
  </si>
  <si>
    <t>LATAROA</t>
  </si>
  <si>
    <t>VUT01020491083494</t>
  </si>
  <si>
    <t>Lovusngava</t>
  </si>
  <si>
    <t>VUT01030011073495</t>
  </si>
  <si>
    <t>Esiliki</t>
  </si>
  <si>
    <t>VUT01030011073496</t>
  </si>
  <si>
    <t>Lovuivetu</t>
  </si>
  <si>
    <t>VUT01030011073497</t>
  </si>
  <si>
    <t>Losingoimburie</t>
  </si>
  <si>
    <t>VUT01030011073498</t>
  </si>
  <si>
    <t>Lololitu</t>
  </si>
  <si>
    <t>VUT01030011073499</t>
  </si>
  <si>
    <t>Losingoi Kwange</t>
  </si>
  <si>
    <t>VUT01030011073500</t>
  </si>
  <si>
    <t>VUT01030011073501</t>
  </si>
  <si>
    <t>Urembulu</t>
  </si>
  <si>
    <t>VUT01030011063502</t>
  </si>
  <si>
    <t>Vutkara</t>
  </si>
  <si>
    <t>VUT01020291113503</t>
  </si>
  <si>
    <t>Tavolavola</t>
  </si>
  <si>
    <t>VUT01030011073504</t>
  </si>
  <si>
    <t>Nahala</t>
  </si>
  <si>
    <t>VUT01030011073505</t>
  </si>
  <si>
    <t>Vanuakarangwa</t>
  </si>
  <si>
    <t>VUT01030011063506</t>
  </si>
  <si>
    <t>VUT01030011073507</t>
  </si>
  <si>
    <t>VUT01030011073508</t>
  </si>
  <si>
    <t>Naivae</t>
  </si>
  <si>
    <t>VUT01030011073509</t>
  </si>
  <si>
    <t>VUT01030011073510</t>
  </si>
  <si>
    <t>Kufu</t>
  </si>
  <si>
    <t>Home Stade</t>
  </si>
  <si>
    <t>VUT01020291113511</t>
  </si>
  <si>
    <t>Lololiso</t>
  </si>
  <si>
    <t>VUT01030011073512</t>
  </si>
  <si>
    <t>Lape</t>
  </si>
  <si>
    <t>VUT01020291113513</t>
  </si>
  <si>
    <t>Lovusibity</t>
  </si>
  <si>
    <t>VUT01030011073514</t>
  </si>
  <si>
    <t>Halaihaka</t>
  </si>
  <si>
    <t>VUT01030011073515</t>
  </si>
  <si>
    <t>Volvolkare</t>
  </si>
  <si>
    <t>VUT01020291123516</t>
  </si>
  <si>
    <t>Saraiweru</t>
  </si>
  <si>
    <t>VUT01030011073517</t>
  </si>
  <si>
    <t>MELEG</t>
  </si>
  <si>
    <t>VUT01020291113518</t>
  </si>
  <si>
    <t>LIAPONI</t>
  </si>
  <si>
    <t>VUT01020291133519</t>
  </si>
  <si>
    <t>Vustumtum</t>
  </si>
  <si>
    <t>VUT01020291113520</t>
  </si>
  <si>
    <t>Lovunkatambolo</t>
  </si>
  <si>
    <t>VUT01030011073521</t>
  </si>
  <si>
    <t>Lorurunga</t>
  </si>
  <si>
    <t>VUT01030011063522</t>
  </si>
  <si>
    <t>Lotahingwangwavi</t>
  </si>
  <si>
    <t>VUT01030011073523</t>
  </si>
  <si>
    <t>Navele</t>
  </si>
  <si>
    <t>VUT01020291113524</t>
  </si>
  <si>
    <t>Lolowaingwasara</t>
  </si>
  <si>
    <t>VUT01030011063525</t>
  </si>
  <si>
    <t>SIKETKET</t>
  </si>
  <si>
    <t>VUT01020291113526</t>
  </si>
  <si>
    <t>Lowaluieru</t>
  </si>
  <si>
    <t>VUT01030011073527</t>
  </si>
  <si>
    <t>Uleiden</t>
  </si>
  <si>
    <t>VUT01030011073528</t>
  </si>
  <si>
    <t>Halovu</t>
  </si>
  <si>
    <t>VUT01030011073529</t>
  </si>
  <si>
    <t>TCHERENPO</t>
  </si>
  <si>
    <t>VUT01020291123530</t>
  </si>
  <si>
    <t>NELVOLOKAR</t>
  </si>
  <si>
    <t>VUT01020291123531</t>
  </si>
  <si>
    <t>Wunaere</t>
  </si>
  <si>
    <t>VUT01020291133532</t>
  </si>
  <si>
    <t>Jinotavara</t>
  </si>
  <si>
    <t>VUT01020291113533</t>
  </si>
  <si>
    <t>St. Banabas</t>
  </si>
  <si>
    <t>VUT01030011063534</t>
  </si>
  <si>
    <t>BOULVALANO</t>
  </si>
  <si>
    <t>VUT01020291133535</t>
  </si>
  <si>
    <t>Pilot</t>
  </si>
  <si>
    <t>VUT01020291123536</t>
  </si>
  <si>
    <t>Sunatu</t>
  </si>
  <si>
    <t>VUT01020291113537</t>
  </si>
  <si>
    <t>Vunarai</t>
  </si>
  <si>
    <t>VUT01020291113538</t>
  </si>
  <si>
    <t>LATARO</t>
  </si>
  <si>
    <t>VUT01020481093539</t>
  </si>
  <si>
    <t>Baitora</t>
  </si>
  <si>
    <t>VUT01030141103540</t>
  </si>
  <si>
    <t>Elia 1</t>
  </si>
  <si>
    <t>VUT01020291133541</t>
  </si>
  <si>
    <t>ANKURU</t>
  </si>
  <si>
    <t>VUT01020291113542</t>
  </si>
  <si>
    <t>VOLVOLKARE</t>
  </si>
  <si>
    <t>VUT01020291123543</t>
  </si>
  <si>
    <t>Natalinarave</t>
  </si>
  <si>
    <t>VUT01020291113544</t>
  </si>
  <si>
    <t>Raulevu</t>
  </si>
  <si>
    <t>VUT01020291133545</t>
  </si>
  <si>
    <t>PETLIMA</t>
  </si>
  <si>
    <t>VUT01020291133546</t>
  </si>
  <si>
    <t>Sevu</t>
  </si>
  <si>
    <t>VUT01020291133547</t>
  </si>
  <si>
    <t>Valui 1</t>
  </si>
  <si>
    <t>VUT01020291113548</t>
  </si>
  <si>
    <t>Rotal</t>
  </si>
  <si>
    <t>VUT01020291123549</t>
  </si>
  <si>
    <t>TAROK</t>
  </si>
  <si>
    <t>VUT01020291113550</t>
  </si>
  <si>
    <t>Valui</t>
  </si>
  <si>
    <t>VUT01020291113551</t>
  </si>
  <si>
    <t>Mataloi</t>
  </si>
  <si>
    <t>VUT01020291113552</t>
  </si>
  <si>
    <t>Paetore</t>
  </si>
  <si>
    <t>VUT01020291133553</t>
  </si>
  <si>
    <t>VUT01020291133554</t>
  </si>
  <si>
    <t>LARERE</t>
  </si>
  <si>
    <t>VUT01020291113555</t>
  </si>
  <si>
    <t>Valui 2</t>
  </si>
  <si>
    <t>VUT01020291113556</t>
  </si>
  <si>
    <t>Rahovi</t>
  </si>
  <si>
    <t>VUT01020291113557</t>
  </si>
  <si>
    <t>TOTOKAR</t>
  </si>
  <si>
    <t>VUT01020291123558</t>
  </si>
  <si>
    <t>Sukalato</t>
  </si>
  <si>
    <t>VUT01020291113559</t>
  </si>
  <si>
    <t>TSURUVUTA</t>
  </si>
  <si>
    <t>VUT01020291133560</t>
  </si>
  <si>
    <t>Elia 2</t>
  </si>
  <si>
    <t>VUT01020291133561</t>
  </si>
  <si>
    <t>Leotoro 1</t>
  </si>
  <si>
    <t>VUT01020291113562</t>
  </si>
  <si>
    <t>Leotoro 2</t>
  </si>
  <si>
    <t>VUT01020291113563</t>
  </si>
  <si>
    <t>Vusiroro</t>
  </si>
  <si>
    <t>VUT01020291113564</t>
  </si>
  <si>
    <t>Navnaurota</t>
  </si>
  <si>
    <t>VUT01020291113565</t>
  </si>
  <si>
    <t>Papaone</t>
  </si>
  <si>
    <t>VUT01020291113566</t>
  </si>
  <si>
    <t>Totkar</t>
  </si>
  <si>
    <t>VUT01020291123567</t>
  </si>
  <si>
    <t>Kerenavanua</t>
  </si>
  <si>
    <t>VUT01020291113568</t>
  </si>
  <si>
    <t>Wunaru</t>
  </si>
  <si>
    <t>VUT01020291133569</t>
  </si>
  <si>
    <t>Paparama</t>
  </si>
  <si>
    <t>VUT01020291113570</t>
  </si>
  <si>
    <t>Big Island</t>
  </si>
  <si>
    <t>VUT01020291113571</t>
  </si>
  <si>
    <t>Loreviakarkar</t>
  </si>
  <si>
    <t>VUT01020291123572</t>
  </si>
  <si>
    <t>Kole 2</t>
  </si>
  <si>
    <t>VUT01020291123573</t>
  </si>
  <si>
    <t>Vinsau</t>
  </si>
  <si>
    <t>VUT01020291113574</t>
  </si>
  <si>
    <t>TSOROVE</t>
  </si>
  <si>
    <t>VUT01020291113575</t>
  </si>
  <si>
    <t>Malamala</t>
  </si>
  <si>
    <t>VUT01020291113576</t>
  </si>
  <si>
    <t>Kole 1</t>
  </si>
  <si>
    <t>VUT01020291123577</t>
  </si>
  <si>
    <t>RALI</t>
  </si>
  <si>
    <t>VUT01020291113578</t>
  </si>
  <si>
    <t>Pakaroro</t>
  </si>
  <si>
    <t>VUT01020291133579</t>
  </si>
  <si>
    <t>Sunwanglorge</t>
  </si>
  <si>
    <t>VUT01030141103580</t>
  </si>
  <si>
    <t>Tasmate</t>
  </si>
  <si>
    <t>VUT01020291133581</t>
  </si>
  <si>
    <t>NAVUN</t>
  </si>
  <si>
    <t>VUT01020291113582</t>
  </si>
  <si>
    <t>Nasawa</t>
  </si>
  <si>
    <t>VUT01030141103583</t>
  </si>
  <si>
    <t>Jinopoe</t>
  </si>
  <si>
    <t>VUT01020291113584</t>
  </si>
  <si>
    <t>LOWERIE</t>
  </si>
  <si>
    <t>VUT01020291123585</t>
  </si>
  <si>
    <t>Bene</t>
  </si>
  <si>
    <t>VUT01020291123586</t>
  </si>
  <si>
    <t>Lonahor</t>
  </si>
  <si>
    <t>VUT01020291123587</t>
  </si>
  <si>
    <t>BIG BAY</t>
  </si>
  <si>
    <t>VUT01020291113588</t>
  </si>
  <si>
    <t>Wosayolo</t>
  </si>
  <si>
    <t>VUT01020291113589</t>
  </si>
  <si>
    <t>Thelarav</t>
  </si>
  <si>
    <t>VUT01020291123590</t>
  </si>
  <si>
    <t>VUT01020291123591</t>
  </si>
  <si>
    <t>Sarwo</t>
  </si>
  <si>
    <t>VUT01020291123592</t>
  </si>
  <si>
    <t>VUT01020291123593</t>
  </si>
  <si>
    <t>Narovorovo</t>
  </si>
  <si>
    <t>VUT01030141103594</t>
  </si>
  <si>
    <t>Pueljaore</t>
  </si>
  <si>
    <t>VUT01020291113595</t>
  </si>
  <si>
    <t>Talise</t>
  </si>
  <si>
    <t>VUT01030141103596</t>
  </si>
  <si>
    <t>WOSAYOLO</t>
  </si>
  <si>
    <t>VUT01020291113597</t>
  </si>
  <si>
    <t>VUT01020291113598</t>
  </si>
  <si>
    <t>Leumrua</t>
  </si>
  <si>
    <t>VUT01020291123599</t>
  </si>
  <si>
    <t>LOSAL</t>
  </si>
  <si>
    <t>VUT01020291123600</t>
  </si>
  <si>
    <t>Lorevulko</t>
  </si>
  <si>
    <t>VUT01020291123601</t>
  </si>
  <si>
    <t>Worovoke</t>
  </si>
  <si>
    <t>VUT01020291113602</t>
  </si>
  <si>
    <t>WOROVOKE</t>
  </si>
  <si>
    <t>VUT01020291113603</t>
  </si>
  <si>
    <t>Poejiejie</t>
  </si>
  <si>
    <t>VUT01020291113604</t>
  </si>
  <si>
    <t>Vatvacer</t>
  </si>
  <si>
    <t>VUT01020291123605</t>
  </si>
  <si>
    <t>ONAKAR</t>
  </si>
  <si>
    <t>VUT01020291113606</t>
  </si>
  <si>
    <t>TALATAS</t>
  </si>
  <si>
    <t>VUT01020291113607</t>
  </si>
  <si>
    <t>Talatas</t>
  </si>
  <si>
    <t>VUT01020291113608</t>
  </si>
  <si>
    <t>VUT01020291113609</t>
  </si>
  <si>
    <t>Vilausu</t>
  </si>
  <si>
    <t>VUT01020291113610</t>
  </si>
  <si>
    <t>Tuatualilis</t>
  </si>
  <si>
    <t>VUT01020291113611</t>
  </si>
  <si>
    <t>TERU</t>
  </si>
  <si>
    <t>VUT01020291113612</t>
  </si>
  <si>
    <t>MALAO</t>
  </si>
  <si>
    <t>VUT01020291113613</t>
  </si>
  <si>
    <t>NAONEKARA</t>
  </si>
  <si>
    <t>VUT01020291113614</t>
  </si>
  <si>
    <t>Naratha Plantation</t>
  </si>
  <si>
    <t>VUT01020291113615</t>
  </si>
  <si>
    <t>ANIURA</t>
  </si>
  <si>
    <t>VUT01020291113616</t>
  </si>
  <si>
    <t>Aniura</t>
  </si>
  <si>
    <t>VUT01020291113617</t>
  </si>
  <si>
    <t>Nasara</t>
  </si>
  <si>
    <t>VUT01030141103618</t>
  </si>
  <si>
    <t>LOVATTO</t>
  </si>
  <si>
    <t>VUT01020291123619</t>
  </si>
  <si>
    <t>Malau</t>
  </si>
  <si>
    <t>VUT01020291113620</t>
  </si>
  <si>
    <t>Loheut</t>
  </si>
  <si>
    <t>VUT01020291123621</t>
  </si>
  <si>
    <t>LEUSUMRA</t>
  </si>
  <si>
    <t>VUT01020291123622</t>
  </si>
  <si>
    <t>Lelek</t>
  </si>
  <si>
    <t>VUT01020291123623</t>
  </si>
  <si>
    <t>Matantas</t>
  </si>
  <si>
    <t>VUT01020291113624</t>
  </si>
  <si>
    <t>MATANTAS</t>
  </si>
  <si>
    <t>VUT01020291113625</t>
  </si>
  <si>
    <t>Tolomako</t>
  </si>
  <si>
    <t>VUT01020291113626</t>
  </si>
  <si>
    <t>LOSE</t>
  </si>
  <si>
    <t>VUT01020291123627</t>
  </si>
  <si>
    <t>Tahuta</t>
  </si>
  <si>
    <t>VUT01030141103628</t>
  </si>
  <si>
    <t>Pakakokot</t>
  </si>
  <si>
    <t>VUT01020291113629</t>
  </si>
  <si>
    <t>Vasalea</t>
  </si>
  <si>
    <t>VUT01020291133630</t>
  </si>
  <si>
    <t>TOLOMAKO</t>
  </si>
  <si>
    <t>VUT01020291113631</t>
  </si>
  <si>
    <t>Lorethia</t>
  </si>
  <si>
    <t>VUT01020291123632</t>
  </si>
  <si>
    <t>PILA</t>
  </si>
  <si>
    <t>VUT01020291113633</t>
  </si>
  <si>
    <t>Lath-hi</t>
  </si>
  <si>
    <t>VUT01020291123634</t>
  </si>
  <si>
    <t>TAVUNAPUI</t>
  </si>
  <si>
    <t>VUT01020291113635</t>
  </si>
  <si>
    <t>Aala</t>
  </si>
  <si>
    <t>VUT01020291123636</t>
  </si>
  <si>
    <t>PILAVONO</t>
  </si>
  <si>
    <t>VUT01020291113637</t>
  </si>
  <si>
    <t>Loru</t>
  </si>
  <si>
    <t>VUT01020291123638</t>
  </si>
  <si>
    <t>Wunajimero</t>
  </si>
  <si>
    <t>VUT01020291133639</t>
  </si>
  <si>
    <t>TANLAPA</t>
  </si>
  <si>
    <t>VUT01020291133640</t>
  </si>
  <si>
    <t>Liatu</t>
  </si>
  <si>
    <t>VUT01020291123641</t>
  </si>
  <si>
    <t>Najio point</t>
  </si>
  <si>
    <t>VUT01020291113642</t>
  </si>
  <si>
    <t>Vatrath</t>
  </si>
  <si>
    <t>VUT01020291123643</t>
  </si>
  <si>
    <t>Lorenet</t>
  </si>
  <si>
    <t>VUT01020291123644</t>
  </si>
  <si>
    <t>Vuravuraepohi</t>
  </si>
  <si>
    <t>VUT01020291113645</t>
  </si>
  <si>
    <t>Hog Harbour</t>
  </si>
  <si>
    <t>VUT01020291123646</t>
  </si>
  <si>
    <t>OROTA</t>
  </si>
  <si>
    <t>VUT01020291113647</t>
  </si>
  <si>
    <t>Orota</t>
  </si>
  <si>
    <t>VUT01020291113648</t>
  </si>
  <si>
    <t>Lowetwet</t>
  </si>
  <si>
    <t>VUT01020291123649</t>
  </si>
  <si>
    <t>Golmbanga</t>
  </si>
  <si>
    <t>VUT01030141103650</t>
  </si>
  <si>
    <t>RAIKARA</t>
  </si>
  <si>
    <t>VUT01020291113651</t>
  </si>
  <si>
    <t>BUNE HOLE</t>
  </si>
  <si>
    <t>VUT01020291123652</t>
  </si>
  <si>
    <t>MALOETA</t>
  </si>
  <si>
    <t>VUT01020291113653</t>
  </si>
  <si>
    <t>Maloeta</t>
  </si>
  <si>
    <t>VUT01020291113654</t>
  </si>
  <si>
    <t>PAKAVES</t>
  </si>
  <si>
    <t>VUT01020291113655</t>
  </si>
  <si>
    <t>Navenevene</t>
  </si>
  <si>
    <t>VUT01030141193656</t>
  </si>
  <si>
    <t>Naviso</t>
  </si>
  <si>
    <t>VUT01030141193657</t>
  </si>
  <si>
    <t>Lasolo</t>
  </si>
  <si>
    <t>VUT01030141193658</t>
  </si>
  <si>
    <t>Peloi</t>
  </si>
  <si>
    <t>VUT01020291113659</t>
  </si>
  <si>
    <t>NAONE</t>
  </si>
  <si>
    <t>VUT01020291113660</t>
  </si>
  <si>
    <t>Lasmea</t>
  </si>
  <si>
    <t>VUT01030141193661</t>
  </si>
  <si>
    <t>VUT01020291113662</t>
  </si>
  <si>
    <t>WUNAWAKA</t>
  </si>
  <si>
    <t>VUT01020291133663</t>
  </si>
  <si>
    <t>Lavatmas Camp</t>
  </si>
  <si>
    <t>VUT01020291123664</t>
  </si>
  <si>
    <t>LAVATMAS</t>
  </si>
  <si>
    <t>VUT01020291123665</t>
  </si>
  <si>
    <t>Mangwongwo</t>
  </si>
  <si>
    <t>VUT01030141193666</t>
  </si>
  <si>
    <t>Luvteviriop</t>
  </si>
  <si>
    <t>VUT01020291123667</t>
  </si>
  <si>
    <t>Ngwatvanua</t>
  </si>
  <si>
    <t>VUT01030141193668</t>
  </si>
  <si>
    <t>Kerembei</t>
  </si>
  <si>
    <t>VUT01030141193669</t>
  </si>
  <si>
    <t>Rongonawo</t>
  </si>
  <si>
    <t>VUT01030141193670</t>
  </si>
  <si>
    <t>Umulongo</t>
  </si>
  <si>
    <t>VUT01030141193671</t>
  </si>
  <si>
    <t>Tavali Gatama</t>
  </si>
  <si>
    <t>VUT01030141193672</t>
  </si>
  <si>
    <t>Ngota</t>
  </si>
  <si>
    <t>VUT01030141193673</t>
  </si>
  <si>
    <t>Saritangwata</t>
  </si>
  <si>
    <t>VUT01030141193674</t>
  </si>
  <si>
    <t>Teyok</t>
  </si>
  <si>
    <t>VUT01020291123675</t>
  </si>
  <si>
    <t>Najiko</t>
  </si>
  <si>
    <t>VUT01020291113676</t>
  </si>
  <si>
    <t>Vatkwari</t>
  </si>
  <si>
    <t>VUT01030141193677</t>
  </si>
  <si>
    <t>Ngwatiakwoli</t>
  </si>
  <si>
    <t>VUT01030141193678</t>
  </si>
  <si>
    <t>Betarara</t>
  </si>
  <si>
    <t>VUT01030141193679</t>
  </si>
  <si>
    <t>Hala</t>
  </si>
  <si>
    <t>VUT01020291123680</t>
  </si>
  <si>
    <t>Narua</t>
  </si>
  <si>
    <t>VUT01020291113681</t>
  </si>
  <si>
    <t>Nagoro</t>
  </si>
  <si>
    <t>VUT01030141193682</t>
  </si>
  <si>
    <t>Yar</t>
  </si>
  <si>
    <t>VUT01020291123683</t>
  </si>
  <si>
    <t>Taiyon</t>
  </si>
  <si>
    <t>VUT01020291123684</t>
  </si>
  <si>
    <t>Gambule</t>
  </si>
  <si>
    <t>VUT01030141193685</t>
  </si>
  <si>
    <t>Jereviu</t>
  </si>
  <si>
    <t>VUT01020291113686</t>
  </si>
  <si>
    <t>TSUREVIU</t>
  </si>
  <si>
    <t>VUT01020291113687</t>
  </si>
  <si>
    <t>Lalavaru</t>
  </si>
  <si>
    <t>VUT01030141193688</t>
  </si>
  <si>
    <t>Lomo</t>
  </si>
  <si>
    <t>VUT01020291123689</t>
  </si>
  <si>
    <t>Teari</t>
  </si>
  <si>
    <t>VUT01030141193690</t>
  </si>
  <si>
    <t>Sunangandara</t>
  </si>
  <si>
    <t>VUT01030141193691</t>
  </si>
  <si>
    <t>Losova</t>
  </si>
  <si>
    <t>VUT01020291113692</t>
  </si>
  <si>
    <t>Wunavae</t>
  </si>
  <si>
    <t>VUT01020291133693</t>
  </si>
  <si>
    <t>LORAN</t>
  </si>
  <si>
    <t>VUT01020291123694</t>
  </si>
  <si>
    <t>Loran</t>
  </si>
  <si>
    <t>VUT01020291123695</t>
  </si>
  <si>
    <t>Tanmaeto</t>
  </si>
  <si>
    <t>VUT01030141193696</t>
  </si>
  <si>
    <t>Tavunamalo</t>
  </si>
  <si>
    <t>VUT01020291113697</t>
  </si>
  <si>
    <t>Vunarei</t>
  </si>
  <si>
    <t>VUT01020291113698</t>
  </si>
  <si>
    <t>Sulesowa</t>
  </si>
  <si>
    <t>VUT01020291133699</t>
  </si>
  <si>
    <t>Ghantaroa</t>
  </si>
  <si>
    <t>VUT01030141193700</t>
  </si>
  <si>
    <t>Side River</t>
  </si>
  <si>
    <t>VUT01020291203701</t>
  </si>
  <si>
    <t>Leithesi</t>
  </si>
  <si>
    <t>VUT01020291123702</t>
  </si>
  <si>
    <t>VUT01020291123703</t>
  </si>
  <si>
    <t>Polsopha</t>
  </si>
  <si>
    <t>VUT01020291113704</t>
  </si>
  <si>
    <t>Ruino</t>
  </si>
  <si>
    <t>VUT01020291123705</t>
  </si>
  <si>
    <t>Veremarua</t>
  </si>
  <si>
    <t>VUT01020291203706</t>
  </si>
  <si>
    <t>Tuturu</t>
  </si>
  <si>
    <t>VUT01020291113707</t>
  </si>
  <si>
    <t>Kraiowo</t>
  </si>
  <si>
    <t>VUT01030141193708</t>
  </si>
  <si>
    <t>LOWESI</t>
  </si>
  <si>
    <t>VUT01020291123709</t>
  </si>
  <si>
    <t>Luvieulrayeul</t>
  </si>
  <si>
    <t>VUT01020291123710</t>
  </si>
  <si>
    <t>Muragave</t>
  </si>
  <si>
    <t>VUT01030141193711</t>
  </si>
  <si>
    <t>Sulesai</t>
  </si>
  <si>
    <t>VUT01020291203712</t>
  </si>
  <si>
    <t>Opa</t>
  </si>
  <si>
    <t>VUT01020291123713</t>
  </si>
  <si>
    <t>Nandunga</t>
  </si>
  <si>
    <t>VUT01030141193714</t>
  </si>
  <si>
    <t>Lovatkar</t>
  </si>
  <si>
    <t>VUT01020291123715</t>
  </si>
  <si>
    <t>Armusmus</t>
  </si>
  <si>
    <t>VUT01020291123716</t>
  </si>
  <si>
    <t>Titiro</t>
  </si>
  <si>
    <t>VUT01030141193717</t>
  </si>
  <si>
    <t>Ngwataitora</t>
  </si>
  <si>
    <t>VUT01030141193718</t>
  </si>
  <si>
    <t>Vasi</t>
  </si>
  <si>
    <t>VUT01020291113719</t>
  </si>
  <si>
    <t>VASI</t>
  </si>
  <si>
    <t>VUT01020291113720</t>
  </si>
  <si>
    <t>WUNASULE</t>
  </si>
  <si>
    <t>VUT01020291203721</t>
  </si>
  <si>
    <t>Naoneone</t>
  </si>
  <si>
    <t>VUT01030141193722</t>
  </si>
  <si>
    <t>LUVIEULRAYEUL</t>
  </si>
  <si>
    <t>VUT01020291123723</t>
  </si>
  <si>
    <t>Vatrowa</t>
  </si>
  <si>
    <t>VUT01030141193724</t>
  </si>
  <si>
    <t>Rocky Hill</t>
  </si>
  <si>
    <t>VUT01030141193725</t>
  </si>
  <si>
    <t>Piamehu</t>
  </si>
  <si>
    <t>VUT01020291113726</t>
  </si>
  <si>
    <t>VUT01020291123727</t>
  </si>
  <si>
    <t>Matbeiringi</t>
  </si>
  <si>
    <t>VUT01030141193728</t>
  </si>
  <si>
    <t>Lolomatalo</t>
  </si>
  <si>
    <t>VUT01020291113729</t>
  </si>
  <si>
    <t>VUT01020291113730</t>
  </si>
  <si>
    <t>Piaheja</t>
  </si>
  <si>
    <t>VUT01020291113731</t>
  </si>
  <si>
    <t>VUT01020291113732</t>
  </si>
  <si>
    <t>Marino 2</t>
  </si>
  <si>
    <t>VUT01030141193733</t>
  </si>
  <si>
    <t>Vatu Ulowulowanga</t>
  </si>
  <si>
    <t>VUT01030141193734</t>
  </si>
  <si>
    <t>PELIVASU</t>
  </si>
  <si>
    <t>VUT01020291113735</t>
  </si>
  <si>
    <t>Pelvus</t>
  </si>
  <si>
    <t>VUT01020291113736</t>
  </si>
  <si>
    <t>Rembu</t>
  </si>
  <si>
    <t>VUT01030141193737</t>
  </si>
  <si>
    <t>Lutuvatuvtot</t>
  </si>
  <si>
    <t>VUT01020291123738</t>
  </si>
  <si>
    <t>Ruins</t>
  </si>
  <si>
    <t>VUT01020291123739</t>
  </si>
  <si>
    <t>Lalangnam</t>
  </si>
  <si>
    <t>VUT01030141193740</t>
  </si>
  <si>
    <t>Luiako</t>
  </si>
  <si>
    <t>VUT01020291123741</t>
  </si>
  <si>
    <t>LUYAROV</t>
  </si>
  <si>
    <t>VUT01020291123742</t>
  </si>
  <si>
    <t>Yakovo</t>
  </si>
  <si>
    <t>VUT01020291123743</t>
  </si>
  <si>
    <t>Luyarov</t>
  </si>
  <si>
    <t>VUT01020291123744</t>
  </si>
  <si>
    <t>PUNAHATSA</t>
  </si>
  <si>
    <t>VUT01020291203745</t>
  </si>
  <si>
    <t>PIALULUP</t>
  </si>
  <si>
    <t>VUT01020291113746</t>
  </si>
  <si>
    <t>Pialulup</t>
  </si>
  <si>
    <t>VUT01020291113747</t>
  </si>
  <si>
    <t>Megalithe</t>
  </si>
  <si>
    <t>VUT01030141193748</t>
  </si>
  <si>
    <t>Pionas</t>
  </si>
  <si>
    <t>VUT01020291113749</t>
  </si>
  <si>
    <t>Naone</t>
  </si>
  <si>
    <t>VUT01030141193750</t>
  </si>
  <si>
    <t>Pilion</t>
  </si>
  <si>
    <t>VUT01020291123751</t>
  </si>
  <si>
    <t>Wohilau</t>
  </si>
  <si>
    <t>VUT01020291203752</t>
  </si>
  <si>
    <t>MOLIITSI</t>
  </si>
  <si>
    <t>VUT01020291113753</t>
  </si>
  <si>
    <t>Pialore</t>
  </si>
  <si>
    <t>VUT01020291113754</t>
  </si>
  <si>
    <t>Lorang</t>
  </si>
  <si>
    <t>VUT01020291123755</t>
  </si>
  <si>
    <t>Petawata</t>
  </si>
  <si>
    <t>VUT01020291203756</t>
  </si>
  <si>
    <t>LARATA</t>
  </si>
  <si>
    <t>VUT01020291113757</t>
  </si>
  <si>
    <t>Torowlo</t>
  </si>
  <si>
    <t>VUT01030141193758</t>
  </si>
  <si>
    <t>Yarovkar (Abandoned)</t>
  </si>
  <si>
    <t>VUT01020291123759</t>
  </si>
  <si>
    <t>Peamaeto</t>
  </si>
  <si>
    <t>VUT01020291113760</t>
  </si>
  <si>
    <t>Wirior</t>
  </si>
  <si>
    <t>VUT01020291123761</t>
  </si>
  <si>
    <t>Tanrig</t>
  </si>
  <si>
    <t>VUT01030141193762</t>
  </si>
  <si>
    <t>LOVINGE</t>
  </si>
  <si>
    <t>VUT01020291123763</t>
  </si>
  <si>
    <t>PURIAWOKE</t>
  </si>
  <si>
    <t>VUT01020291203764</t>
  </si>
  <si>
    <t>Yekar</t>
  </si>
  <si>
    <t>VUT01020291123765</t>
  </si>
  <si>
    <t>Saosia</t>
  </si>
  <si>
    <t>VUT01030141193766</t>
  </si>
  <si>
    <t>Pritike</t>
  </si>
  <si>
    <t>VUT01020291113767</t>
  </si>
  <si>
    <t>LOTOVON</t>
  </si>
  <si>
    <t>VUT01020291123768</t>
  </si>
  <si>
    <t>Raflepa</t>
  </si>
  <si>
    <t>VUT01020291203769</t>
  </si>
  <si>
    <t>PEAVOT</t>
  </si>
  <si>
    <t>VUT01020291113770</t>
  </si>
  <si>
    <t>Peavot</t>
  </si>
  <si>
    <t>VUT01020291113771</t>
  </si>
  <si>
    <t>Wunap</t>
  </si>
  <si>
    <t>VUT01020291203772</t>
  </si>
  <si>
    <t>Samava</t>
  </si>
  <si>
    <t>VUT01030141193773</t>
  </si>
  <si>
    <t>Penaoru</t>
  </si>
  <si>
    <t>VUT01020291203774</t>
  </si>
  <si>
    <t>Souleisere</t>
  </si>
  <si>
    <t>VUT01020291113775</t>
  </si>
  <si>
    <t>LAWAT</t>
  </si>
  <si>
    <t>VUT01020291123776</t>
  </si>
  <si>
    <t>Lotoror</t>
  </si>
  <si>
    <t>VUT01020291123777</t>
  </si>
  <si>
    <t>Leleveia</t>
  </si>
  <si>
    <t>VUT01030141193778</t>
  </si>
  <si>
    <t>PWELTARIHAPITU</t>
  </si>
  <si>
    <t>VUT01020291113779</t>
  </si>
  <si>
    <t>POURTIHE</t>
  </si>
  <si>
    <t>VUT01020291203780</t>
  </si>
  <si>
    <t>Vaerani</t>
  </si>
  <si>
    <t>VUT01020291113781</t>
  </si>
  <si>
    <t>GUTA</t>
  </si>
  <si>
    <t>VUT01030141193782</t>
  </si>
  <si>
    <t>Naseutora</t>
  </si>
  <si>
    <t>VUT01030141193783</t>
  </si>
  <si>
    <t>RETSETAI</t>
  </si>
  <si>
    <t>VUT01020291203784</t>
  </si>
  <si>
    <t>DALOTAROPOU</t>
  </si>
  <si>
    <t>VUT01020291113785</t>
  </si>
  <si>
    <t>VUT01030141193786</t>
  </si>
  <si>
    <t>HEREN</t>
  </si>
  <si>
    <t>VUT01020291123787</t>
  </si>
  <si>
    <t>Heren</t>
  </si>
  <si>
    <t>VUT01020291123788</t>
  </si>
  <si>
    <t>Piatutur</t>
  </si>
  <si>
    <t>VUT01020291113789</t>
  </si>
  <si>
    <t>WUNAPERAS</t>
  </si>
  <si>
    <t>VUT01020291113790</t>
  </si>
  <si>
    <t>Rowo</t>
  </si>
  <si>
    <t>VUT01020291123791</t>
  </si>
  <si>
    <t>Natogulata</t>
  </si>
  <si>
    <t>VUT01030141193792</t>
  </si>
  <si>
    <t>VELE</t>
  </si>
  <si>
    <t>VUT01020291123793</t>
  </si>
  <si>
    <t>VATROWA SUNGADIA</t>
  </si>
  <si>
    <t>VUT01030141193794</t>
  </si>
  <si>
    <t>KWATEMBIU</t>
  </si>
  <si>
    <t>VUT01030141193795</t>
  </si>
  <si>
    <t>Peniel</t>
  </si>
  <si>
    <t>VUT01020291203796</t>
  </si>
  <si>
    <t>LEWEKAR</t>
  </si>
  <si>
    <t>VUT01020291123797</t>
  </si>
  <si>
    <t>Panpanon</t>
  </si>
  <si>
    <t>VUT01020291203798</t>
  </si>
  <si>
    <t>Loloruwu</t>
  </si>
  <si>
    <t>VUT01030141193799</t>
  </si>
  <si>
    <t>Nokuku (old mission)</t>
  </si>
  <si>
    <t>VUT01020291203800</t>
  </si>
  <si>
    <t>Peamatsina</t>
  </si>
  <si>
    <t>VUT01020291113801</t>
  </si>
  <si>
    <t>PEAMATSINA</t>
  </si>
  <si>
    <t>VUT01020291113802</t>
  </si>
  <si>
    <t>Wel Wel Pus</t>
  </si>
  <si>
    <t>VUT01020291203803</t>
  </si>
  <si>
    <t>TASMAORI</t>
  </si>
  <si>
    <t>VUT01030141193804</t>
  </si>
  <si>
    <t>Turmel</t>
  </si>
  <si>
    <t>VUT01020291203805</t>
  </si>
  <si>
    <t>TAWU</t>
  </si>
  <si>
    <t>VUT01030141193806</t>
  </si>
  <si>
    <t>Wunon</t>
  </si>
  <si>
    <t>VUT01020291203807</t>
  </si>
  <si>
    <t>Pirao</t>
  </si>
  <si>
    <t>VUT01020291113808</t>
  </si>
  <si>
    <t>Turmele</t>
  </si>
  <si>
    <t>VUT01020291203809</t>
  </si>
  <si>
    <t>Peabora</t>
  </si>
  <si>
    <t>VUT01020291113810</t>
  </si>
  <si>
    <t>Belmel</t>
  </si>
  <si>
    <t>VUT01020291203811</t>
  </si>
  <si>
    <t>Latchmoli</t>
  </si>
  <si>
    <t>VUT01020291203812</t>
  </si>
  <si>
    <t>Malterah</t>
  </si>
  <si>
    <t>VUT01020291113813</t>
  </si>
  <si>
    <t>Wan Latchmoli SDA Mission</t>
  </si>
  <si>
    <t>VUT01020291203814</t>
  </si>
  <si>
    <t>VUTHANA</t>
  </si>
  <si>
    <t>VUT01020291113815</t>
  </si>
  <si>
    <t>Venu Kin Toa</t>
  </si>
  <si>
    <t>VUT01020291203816</t>
  </si>
  <si>
    <t>Lolonkarbush</t>
  </si>
  <si>
    <t>VUT01020291203817</t>
  </si>
  <si>
    <t>Olpoi</t>
  </si>
  <si>
    <t>VUT01020291203818</t>
  </si>
  <si>
    <t>MENEGHORO</t>
  </si>
  <si>
    <t>VUT01020291203819</t>
  </si>
  <si>
    <t>MATALA</t>
  </si>
  <si>
    <t>VUT01020291113820</t>
  </si>
  <si>
    <t>VUT01020291113821</t>
  </si>
  <si>
    <t>LAONE</t>
  </si>
  <si>
    <t>VUT01020291113822</t>
  </si>
  <si>
    <t>Pesena</t>
  </si>
  <si>
    <t>VUT01020291113823</t>
  </si>
  <si>
    <t>Papanavero</t>
  </si>
  <si>
    <t>VUT01020291113824</t>
  </si>
  <si>
    <t>Poarou</t>
  </si>
  <si>
    <t>VUT01020291203825</t>
  </si>
  <si>
    <t>Vunap</t>
  </si>
  <si>
    <t>VUT01020291113826</t>
  </si>
  <si>
    <t>Laum</t>
  </si>
  <si>
    <t>VUT01020291113827</t>
  </si>
  <si>
    <t>Ratchvahal</t>
  </si>
  <si>
    <t>VUT01020291203828</t>
  </si>
  <si>
    <t>WUNTAVIJAKAVO</t>
  </si>
  <si>
    <t>VUT01020291113829</t>
  </si>
  <si>
    <t>Molpoi</t>
  </si>
  <si>
    <t>VUT01020291203830</t>
  </si>
  <si>
    <t>OVAE</t>
  </si>
  <si>
    <t>VUT01020291113831</t>
  </si>
  <si>
    <t>Matalip</t>
  </si>
  <si>
    <t>VUT01020291203832</t>
  </si>
  <si>
    <t>Perthany</t>
  </si>
  <si>
    <t>VUT01020291203833</t>
  </si>
  <si>
    <t>PELOLO</t>
  </si>
  <si>
    <t>VUT01020291113834</t>
  </si>
  <si>
    <t>Petani</t>
  </si>
  <si>
    <t>VUT01020291203835</t>
  </si>
  <si>
    <t>RASFAHALO</t>
  </si>
  <si>
    <t>VUT01020291113836</t>
  </si>
  <si>
    <t>Porkorivi</t>
  </si>
  <si>
    <t>VUT01020291203837</t>
  </si>
  <si>
    <t>Wunapak</t>
  </si>
  <si>
    <t>VUT01020291113838</t>
  </si>
  <si>
    <t>Takasrarua</t>
  </si>
  <si>
    <t>VUT01020291203839</t>
  </si>
  <si>
    <t>Valpei</t>
  </si>
  <si>
    <t>VUT01020291203840</t>
  </si>
  <si>
    <t>VUT01020291203841</t>
  </si>
  <si>
    <t>NAHALATO</t>
  </si>
  <si>
    <t>VUT01020291113842</t>
  </si>
  <si>
    <t>Malavuko</t>
  </si>
  <si>
    <t>VUT01020291113843</t>
  </si>
  <si>
    <t>TARPOUANOA</t>
  </si>
  <si>
    <t>VUT01020291113844</t>
  </si>
  <si>
    <t>TSARENTIA</t>
  </si>
  <si>
    <t>VUT01020291113845</t>
  </si>
  <si>
    <t>NAHONAGORUA</t>
  </si>
  <si>
    <t>VUT01020291113846</t>
  </si>
  <si>
    <t>TARPOIVUHOVUHO</t>
  </si>
  <si>
    <t>VUT01020291113847</t>
  </si>
  <si>
    <t>Onmertwua</t>
  </si>
  <si>
    <t>VUT01020291113848</t>
  </si>
  <si>
    <t>Sapen</t>
  </si>
  <si>
    <t>VUT01020291113849</t>
  </si>
  <si>
    <t>Onwertev</t>
  </si>
  <si>
    <t>VUT01020291113850</t>
  </si>
  <si>
    <t>Ilava</t>
  </si>
  <si>
    <t>VUT01020291113851</t>
  </si>
  <si>
    <t>KERE</t>
  </si>
  <si>
    <t>VUT01020291203852</t>
  </si>
  <si>
    <t>William</t>
  </si>
  <si>
    <t>VUT01020291203853</t>
  </si>
  <si>
    <t>Menevula</t>
  </si>
  <si>
    <t>VUT01020291203854</t>
  </si>
  <si>
    <t>ITAE</t>
  </si>
  <si>
    <t>VUT01020291113855</t>
  </si>
  <si>
    <t>Wunpuko 2</t>
  </si>
  <si>
    <t>VUT01020291203856</t>
  </si>
  <si>
    <t>Wunpuko 1</t>
  </si>
  <si>
    <t>VUT01020291203857</t>
  </si>
  <si>
    <t>Veray</t>
  </si>
  <si>
    <t>VUT01020291203858</t>
  </si>
  <si>
    <t>Paot</t>
  </si>
  <si>
    <t>VUT01020291203859</t>
  </si>
  <si>
    <t>Taktak</t>
  </si>
  <si>
    <t>VUT01020291203860</t>
  </si>
  <si>
    <t>Maroa</t>
  </si>
  <si>
    <t>VUT01020291203861</t>
  </si>
  <si>
    <t>WOWANRIO</t>
  </si>
  <si>
    <t>VUT01020291203862</t>
  </si>
  <si>
    <t>Mao</t>
  </si>
  <si>
    <t>VUT01020291203863</t>
  </si>
  <si>
    <t>Hokua</t>
  </si>
  <si>
    <t>VUT01020291203864</t>
  </si>
  <si>
    <t>Aot</t>
  </si>
  <si>
    <t>VUT01010191213865</t>
  </si>
  <si>
    <t>Tasmat</t>
  </si>
  <si>
    <t>VUT01010191213866</t>
  </si>
  <si>
    <t>Levatmise</t>
  </si>
  <si>
    <t>VUT01010191213867</t>
  </si>
  <si>
    <t>Lekwel</t>
  </si>
  <si>
    <t>VUT01010191213868</t>
  </si>
  <si>
    <t>Dorig</t>
  </si>
  <si>
    <t>VUT01010101233869</t>
  </si>
  <si>
    <t>Avtitnan</t>
  </si>
  <si>
    <t>VUT01010101233870</t>
  </si>
  <si>
    <t>Biam</t>
  </si>
  <si>
    <t>VUT01010101233871</t>
  </si>
  <si>
    <t>Doal</t>
  </si>
  <si>
    <t>VUT01010101233872</t>
  </si>
  <si>
    <t>Atkor</t>
  </si>
  <si>
    <t>VUT01010101233873</t>
  </si>
  <si>
    <t>Levolvol</t>
  </si>
  <si>
    <t>VUT01010631223874</t>
  </si>
  <si>
    <t>Kweteon</t>
  </si>
  <si>
    <t>VUT01010101233875</t>
  </si>
  <si>
    <t>Langromos</t>
  </si>
  <si>
    <t>VUT01010101233876</t>
  </si>
  <si>
    <t>Dolav</t>
  </si>
  <si>
    <t>VUT01010101233877</t>
  </si>
  <si>
    <t>Lebaen</t>
  </si>
  <si>
    <t>VUT01010101233878</t>
  </si>
  <si>
    <t>Mbwetbalak</t>
  </si>
  <si>
    <t>VUT01010101233879</t>
  </si>
  <si>
    <t>Ontar</t>
  </si>
  <si>
    <t>VUT01010101233880</t>
  </si>
  <si>
    <t>Navor</t>
  </si>
  <si>
    <t>VUT01010101233881</t>
  </si>
  <si>
    <t>Makeontar</t>
  </si>
  <si>
    <t>VUT01010101233882</t>
  </si>
  <si>
    <t>Lembot Tu</t>
  </si>
  <si>
    <t>VUT01010101233883</t>
  </si>
  <si>
    <t>Ledove</t>
  </si>
  <si>
    <t>VUT01010101233884</t>
  </si>
  <si>
    <t>Masliliu</t>
  </si>
  <si>
    <t>VUT01010101233885</t>
  </si>
  <si>
    <t>Lesus</t>
  </si>
  <si>
    <t>VUT01010101233886</t>
  </si>
  <si>
    <t>Lambal</t>
  </si>
  <si>
    <t>VUT01010101233887</t>
  </si>
  <si>
    <t>Pewis</t>
  </si>
  <si>
    <t>VUT01010101233888</t>
  </si>
  <si>
    <t>Lesar</t>
  </si>
  <si>
    <t>VUT01010101233889</t>
  </si>
  <si>
    <t>Aworor</t>
  </si>
  <si>
    <t>VUT01010101233890</t>
  </si>
  <si>
    <t>Nerer</t>
  </si>
  <si>
    <t>VUT01010101233891</t>
  </si>
  <si>
    <t>VUT01010101233892</t>
  </si>
  <si>
    <t>Qwetegaveg</t>
  </si>
  <si>
    <t>VUT01010101233893</t>
  </si>
  <si>
    <t>Koro</t>
  </si>
  <si>
    <t>VUT01010101233894</t>
  </si>
  <si>
    <t>Siritig</t>
  </si>
  <si>
    <t>VUT01010101233895</t>
  </si>
  <si>
    <t>Munhoro</t>
  </si>
  <si>
    <t>VUT01010101233896</t>
  </si>
  <si>
    <t>VUT01010101233897</t>
  </si>
  <si>
    <t>VUT01010101233898</t>
  </si>
  <si>
    <t>Nemeng</t>
  </si>
  <si>
    <t>VUT01010101233899</t>
  </si>
  <si>
    <t>Toprat</t>
  </si>
  <si>
    <t>VUT01010101233900</t>
  </si>
  <si>
    <t>Talvavus</t>
  </si>
  <si>
    <t>VUT01010101233901</t>
  </si>
  <si>
    <t>VUT01010101233902</t>
  </si>
  <si>
    <t>Angwet</t>
  </si>
  <si>
    <t>VUT01010101233903</t>
  </si>
  <si>
    <t>Lewendawar</t>
  </si>
  <si>
    <t>VUT01010101233904</t>
  </si>
  <si>
    <t>Lemanman</t>
  </si>
  <si>
    <t>VUT01010101233905</t>
  </si>
  <si>
    <t>Gusvere</t>
  </si>
  <si>
    <t>VUT01010101233906</t>
  </si>
  <si>
    <t>Namar</t>
  </si>
  <si>
    <t>VUT01010101233907</t>
  </si>
  <si>
    <t>Tulu</t>
  </si>
  <si>
    <t>VUT01010101233908</t>
  </si>
  <si>
    <t>Tarasag</t>
  </si>
  <si>
    <t>VUT01010101233909</t>
  </si>
  <si>
    <t>VUT01010101233910</t>
  </si>
  <si>
    <t>Qwetevatevo</t>
  </si>
  <si>
    <t>VUT01010101233911</t>
  </si>
  <si>
    <t>Lewesas</t>
  </si>
  <si>
    <t>VUT01010101233912</t>
  </si>
  <si>
    <t>Qweteof</t>
  </si>
  <si>
    <t>VUT01010101233913</t>
  </si>
  <si>
    <t>Neveto</t>
  </si>
  <si>
    <t>VUT01010101233914</t>
  </si>
  <si>
    <t>Legawenda</t>
  </si>
  <si>
    <t>VUT01010101233915</t>
  </si>
  <si>
    <t>Gaua Area Council</t>
  </si>
  <si>
    <t>VUT01010101233916</t>
  </si>
  <si>
    <t>Birivat</t>
  </si>
  <si>
    <t>VUT01010101233917</t>
  </si>
  <si>
    <t>Kwetop</t>
  </si>
  <si>
    <t>VUT01010101233918</t>
  </si>
  <si>
    <t>Aver</t>
  </si>
  <si>
    <t>VUT01010101233919</t>
  </si>
  <si>
    <t>MASEVONO</t>
  </si>
  <si>
    <t>VUT01010101233920</t>
  </si>
  <si>
    <t>Tamlap</t>
  </si>
  <si>
    <t>VUT01010101233921</t>
  </si>
  <si>
    <t>Lembot</t>
  </si>
  <si>
    <t>VUT01010101233922</t>
  </si>
  <si>
    <t>Namasari</t>
  </si>
  <si>
    <t>VUT01010101233923</t>
  </si>
  <si>
    <t>Bororig Region</t>
  </si>
  <si>
    <t>VUT01010101233924</t>
  </si>
  <si>
    <t>Bengaren</t>
  </si>
  <si>
    <t>VUT01010101233925</t>
  </si>
  <si>
    <t>Lemoga</t>
  </si>
  <si>
    <t>VUT01010101233926</t>
  </si>
  <si>
    <t>Levog</t>
  </si>
  <si>
    <t>VUT01010101233927</t>
  </si>
  <si>
    <t>Tino</t>
  </si>
  <si>
    <t>VUT01010281263928</t>
  </si>
  <si>
    <t>Wosaga</t>
  </si>
  <si>
    <t>VUT01010281263929</t>
  </si>
  <si>
    <t>Litow</t>
  </si>
  <si>
    <t>VUT01010281263930</t>
  </si>
  <si>
    <t>KEREMBITIA</t>
  </si>
  <si>
    <t>VUT01010281263931</t>
  </si>
  <si>
    <t>VUT01010281263932</t>
  </si>
  <si>
    <t>Veutumboso</t>
  </si>
  <si>
    <t>VUT01010281263933</t>
  </si>
  <si>
    <t>NGERENOWUT</t>
  </si>
  <si>
    <t>VUT01010281263934</t>
  </si>
  <si>
    <t>Mosina</t>
  </si>
  <si>
    <t>VUT01010281263935</t>
  </si>
  <si>
    <t>Wisilat</t>
  </si>
  <si>
    <t>VUT01010281263936</t>
  </si>
  <si>
    <t>Bokrat</t>
  </si>
  <si>
    <t>VUT01010281263937</t>
  </si>
  <si>
    <t>Vetrow</t>
  </si>
  <si>
    <t>VUT01010281263938</t>
  </si>
  <si>
    <t>VUT01010281263939</t>
  </si>
  <si>
    <t>Tanlap</t>
  </si>
  <si>
    <t>VUT01010281263940</t>
  </si>
  <si>
    <t>Venaetekwelliao</t>
  </si>
  <si>
    <t>VUT01010281263941</t>
  </si>
  <si>
    <t>Mberiot</t>
  </si>
  <si>
    <t>VUT01010281263942</t>
  </si>
  <si>
    <t>Vatrata</t>
  </si>
  <si>
    <t>VUT01010281263943</t>
  </si>
  <si>
    <t>Sisiol</t>
  </si>
  <si>
    <t>VUT01010281263944</t>
  </si>
  <si>
    <t>Namal</t>
  </si>
  <si>
    <t>VUT01010281263945</t>
  </si>
  <si>
    <t>VATRATA</t>
  </si>
  <si>
    <t>VUT01010281263946</t>
  </si>
  <si>
    <t>Tatuve</t>
  </si>
  <si>
    <t>VUT01010281263947</t>
  </si>
  <si>
    <t>VUT01010451243948</t>
  </si>
  <si>
    <t>Sola</t>
  </si>
  <si>
    <t>VUT01010281263949</t>
  </si>
  <si>
    <t>Diocese</t>
  </si>
  <si>
    <t>VUT01010281263950</t>
  </si>
  <si>
    <t>SANARA</t>
  </si>
  <si>
    <t>VUT01010281263951</t>
  </si>
  <si>
    <t>Navut</t>
  </si>
  <si>
    <t>VUT01010661253952</t>
  </si>
  <si>
    <t>VUT01010661253953</t>
  </si>
  <si>
    <t>Liwotkei</t>
  </si>
  <si>
    <t>VUT01010661253954</t>
  </si>
  <si>
    <t>Le'ev</t>
  </si>
  <si>
    <t>VUT01010281263955</t>
  </si>
  <si>
    <t>Sukeia</t>
  </si>
  <si>
    <t>VUT01010661253956</t>
  </si>
  <si>
    <t>Timaru</t>
  </si>
  <si>
    <t>VUT01010281263957</t>
  </si>
  <si>
    <t>Veverao</t>
  </si>
  <si>
    <t>VUT01010661253958</t>
  </si>
  <si>
    <t>Lotawan</t>
  </si>
  <si>
    <t>VUT01010661253959</t>
  </si>
  <si>
    <t>Lotawora</t>
  </si>
  <si>
    <t>VUT01010661253960</t>
  </si>
  <si>
    <t>Mariu</t>
  </si>
  <si>
    <t>VUT01010661253961</t>
  </si>
  <si>
    <t>TANOSIKAN</t>
  </si>
  <si>
    <t>VUT01010661253962</t>
  </si>
  <si>
    <t>Seremba</t>
  </si>
  <si>
    <t>VUT01010281263963</t>
  </si>
  <si>
    <t>Tukwetap</t>
  </si>
  <si>
    <t>VUT01010661253964</t>
  </si>
  <si>
    <t>WONOS NAWON</t>
  </si>
  <si>
    <t>VUT01010281263965</t>
  </si>
  <si>
    <t>SAREMBA</t>
  </si>
  <si>
    <t>VUT01010281263966</t>
  </si>
  <si>
    <t>Quanlab</t>
  </si>
  <si>
    <t>VUT01010281263967</t>
  </si>
  <si>
    <t>Kwanglav</t>
  </si>
  <si>
    <t>VUT01010281263968</t>
  </si>
  <si>
    <t>Liwan</t>
  </si>
  <si>
    <t>VUT01010281263969</t>
  </si>
  <si>
    <t>Lalngetakwewe</t>
  </si>
  <si>
    <t>VUT01010281263970</t>
  </si>
  <si>
    <t>LALNGETAK</t>
  </si>
  <si>
    <t>VUT01010281263971</t>
  </si>
  <si>
    <t>Lomongtik</t>
  </si>
  <si>
    <t>VUT01010281263972</t>
  </si>
  <si>
    <t>LEMERIG</t>
  </si>
  <si>
    <t>VUT01010281263973</t>
  </si>
  <si>
    <t>MERELAEN</t>
  </si>
  <si>
    <t>VUT01010281263974</t>
  </si>
  <si>
    <t>Qokemel</t>
  </si>
  <si>
    <t>VUT01010281263975</t>
  </si>
  <si>
    <t>Keyembak</t>
  </si>
  <si>
    <t>VUT01010281263976</t>
  </si>
  <si>
    <t>Boworik</t>
  </si>
  <si>
    <t>VUT01010281263977</t>
  </si>
  <si>
    <t>Merelaen</t>
  </si>
  <si>
    <t>VUT01010281263978</t>
  </si>
  <si>
    <t>Nereleuma</t>
  </si>
  <si>
    <t>VUT01010281263979</t>
  </si>
  <si>
    <t>Queso</t>
  </si>
  <si>
    <t>VUT01010281263980</t>
  </si>
  <si>
    <t>Lewatak</t>
  </si>
  <si>
    <t>VUT01010281263981</t>
  </si>
  <si>
    <t>METESARIG</t>
  </si>
  <si>
    <t>VUT01010281263982</t>
  </si>
  <si>
    <t>Lesa</t>
  </si>
  <si>
    <t>VUT01010281263983</t>
  </si>
  <si>
    <t>Letelwut</t>
  </si>
  <si>
    <t>VUT01010281263984</t>
  </si>
  <si>
    <t>Ambek</t>
  </si>
  <si>
    <t>VUT01010281263985</t>
  </si>
  <si>
    <t>Bevetmol</t>
  </si>
  <si>
    <t>Station</t>
  </si>
  <si>
    <t>VUT01010721273986</t>
  </si>
  <si>
    <t>Rantapao</t>
  </si>
  <si>
    <t>VUT01010721273987</t>
  </si>
  <si>
    <t>Lambaen</t>
  </si>
  <si>
    <t>VUT01010721273988</t>
  </si>
  <si>
    <t>Vatop</t>
  </si>
  <si>
    <t>VUT01010281263989</t>
  </si>
  <si>
    <t>Lehai</t>
  </si>
  <si>
    <t>VUT01010721273990</t>
  </si>
  <si>
    <t>Luwutiout</t>
  </si>
  <si>
    <t>VUT01010721273991</t>
  </si>
  <si>
    <t>Vetyayah</t>
  </si>
  <si>
    <t>VUT01010721273992</t>
  </si>
  <si>
    <t>Multam</t>
  </si>
  <si>
    <t>VUT01010721273993</t>
  </si>
  <si>
    <t>Langmuvet</t>
  </si>
  <si>
    <t>VUT01010721273994</t>
  </si>
  <si>
    <t>Leru</t>
  </si>
  <si>
    <t>VUT01010721273995</t>
  </si>
  <si>
    <t>Laskaraon</t>
  </si>
  <si>
    <t>VUT01010721273996</t>
  </si>
  <si>
    <t>Kalpokas</t>
  </si>
  <si>
    <t>VUT01010721273997</t>
  </si>
  <si>
    <t>VUT01010721273998</t>
  </si>
  <si>
    <t>Tilot</t>
  </si>
  <si>
    <t>VUT01010721273999</t>
  </si>
  <si>
    <t>Masungyir</t>
  </si>
  <si>
    <t>VUT01010721274000</t>
  </si>
  <si>
    <t>Lalnenabak</t>
  </si>
  <si>
    <t>VUT01010721274001</t>
  </si>
  <si>
    <t>Latanen</t>
  </si>
  <si>
    <t>VUT01010721274002</t>
  </si>
  <si>
    <t>Namba 3</t>
  </si>
  <si>
    <t>VUT01010721274003</t>
  </si>
  <si>
    <t>Lahanwet</t>
  </si>
  <si>
    <t>VUT01010721274004</t>
  </si>
  <si>
    <t>Lesly</t>
  </si>
  <si>
    <t>VUT01010721274005</t>
  </si>
  <si>
    <t>Lakaras</t>
  </si>
  <si>
    <t>VUT01010721274006</t>
  </si>
  <si>
    <t>Benetkrau</t>
  </si>
  <si>
    <t>VUT01010721274007</t>
  </si>
  <si>
    <t>Dimveterk</t>
  </si>
  <si>
    <t>VUT01010721274008</t>
  </si>
  <si>
    <t>Metesley</t>
  </si>
  <si>
    <t>VUT01010721274009</t>
  </si>
  <si>
    <t>Lenam</t>
  </si>
  <si>
    <t>VUT01010721274010</t>
  </si>
  <si>
    <t>Caring Home Bungalows</t>
  </si>
  <si>
    <t>Bangalows</t>
  </si>
  <si>
    <t>VUT01010201284011</t>
  </si>
  <si>
    <t>Ngerenigman</t>
  </si>
  <si>
    <t>VUT01010201284012</t>
  </si>
  <si>
    <t>Nissa Sunset Resort</t>
  </si>
  <si>
    <t>VUT01010201284013</t>
  </si>
  <si>
    <t>Wongyanit</t>
  </si>
  <si>
    <t>VUT01010201284014</t>
  </si>
  <si>
    <t>Kweyemagnde</t>
  </si>
  <si>
    <t>VUT01010201284015</t>
  </si>
  <si>
    <t>Lodoudou</t>
  </si>
  <si>
    <t>VUT01010201284016</t>
  </si>
  <si>
    <t>Qeremade</t>
  </si>
  <si>
    <t>VUT01010201284017</t>
  </si>
  <si>
    <t>Totogalg</t>
  </si>
  <si>
    <t>VUT01010201284018</t>
  </si>
  <si>
    <t>Totoglag</t>
  </si>
  <si>
    <t>VUT01010201284019</t>
  </si>
  <si>
    <t>Var</t>
  </si>
  <si>
    <t>VUT01010201284020</t>
  </si>
  <si>
    <t>Kwonu</t>
  </si>
  <si>
    <t>VUT01010201284021</t>
  </si>
  <si>
    <t>Tiltawa</t>
  </si>
  <si>
    <t>VUT01010201284022</t>
  </si>
  <si>
    <t>Loikwuh</t>
  </si>
  <si>
    <t>VUT01010201284023</t>
  </si>
  <si>
    <t>Amoyug</t>
  </si>
  <si>
    <t>VUT01010201284024</t>
  </si>
  <si>
    <t>Tingvet</t>
  </si>
  <si>
    <t>VUT01010201284025</t>
  </si>
  <si>
    <t>Kweye</t>
  </si>
  <si>
    <t>VUT01010201284026</t>
  </si>
  <si>
    <t>Tembe</t>
  </si>
  <si>
    <t>VUT01010201284027</t>
  </si>
  <si>
    <t>Telmtig</t>
  </si>
  <si>
    <t>VUT01010201284028</t>
  </si>
  <si>
    <t>Valua</t>
  </si>
  <si>
    <t>VUT01010201284029</t>
  </si>
  <si>
    <t>Lahambek</t>
  </si>
  <si>
    <t>VUT01010201284030</t>
  </si>
  <si>
    <t>Telvei</t>
  </si>
  <si>
    <t>VUT01010201284031</t>
  </si>
  <si>
    <t>Beklag</t>
  </si>
  <si>
    <t>VUT01010201284032</t>
  </si>
  <si>
    <t>Demsas 1</t>
  </si>
  <si>
    <t>VUT01010201284033</t>
  </si>
  <si>
    <t>Demsas 2</t>
  </si>
  <si>
    <t>VUT01010201284034</t>
  </si>
  <si>
    <t>Telvit</t>
  </si>
  <si>
    <t>VUT01010201284035</t>
  </si>
  <si>
    <t>Lesereplag</t>
  </si>
  <si>
    <t>VUT01010271304036</t>
  </si>
  <si>
    <t>Lehali</t>
  </si>
  <si>
    <t>VUT01010271304037</t>
  </si>
  <si>
    <t>Kowe</t>
  </si>
  <si>
    <t>VUT01010271304038</t>
  </si>
  <si>
    <t>Lekwiyangle</t>
  </si>
  <si>
    <t>VUT01010271304039</t>
  </si>
  <si>
    <t>Tano</t>
  </si>
  <si>
    <t>VUT01010271304040</t>
  </si>
  <si>
    <t>Vibir</t>
  </si>
  <si>
    <t>VUT01010251314041</t>
  </si>
  <si>
    <t>Laterlo</t>
  </si>
  <si>
    <t>VUT01010251314042</t>
  </si>
  <si>
    <t>Kwururetokwa</t>
  </si>
  <si>
    <t>VUT01010251314043</t>
  </si>
  <si>
    <t>Kusowa</t>
  </si>
  <si>
    <t>VUT01010251314044</t>
  </si>
  <si>
    <t>Likwal</t>
  </si>
  <si>
    <t>VUT01010251314045</t>
  </si>
  <si>
    <t>VIPAKA</t>
  </si>
  <si>
    <t>VUT01010121324046</t>
  </si>
  <si>
    <t>Rinura</t>
  </si>
  <si>
    <t>VUT01010121324047</t>
  </si>
  <si>
    <t>Telaklak</t>
  </si>
  <si>
    <t>VUT01010121324048</t>
  </si>
  <si>
    <t>Lungharigi</t>
  </si>
  <si>
    <t>VUT01010121324049</t>
  </si>
  <si>
    <t>Lateu</t>
  </si>
  <si>
    <t>VUT01010241344050</t>
  </si>
  <si>
    <t>VUT01010241344051</t>
  </si>
  <si>
    <t>Lonakwarenga</t>
  </si>
  <si>
    <t>VUT01010241344052</t>
  </si>
  <si>
    <t>Rival</t>
  </si>
  <si>
    <t>VUT01010641354053</t>
  </si>
  <si>
    <t>VUT01010641354054</t>
  </si>
  <si>
    <t>Yokwana</t>
  </si>
  <si>
    <t>VUT01010111364055</t>
  </si>
  <si>
    <t>VUT01010111364056</t>
  </si>
  <si>
    <t>Yeu Gavigamena</t>
  </si>
  <si>
    <t>VUT01010111364057</t>
  </si>
  <si>
    <t>Yoawoyeu</t>
  </si>
  <si>
    <t>VUT01010111364058</t>
  </si>
  <si>
    <t>Tenetagaragtepia</t>
  </si>
  <si>
    <t>VUT01010111364059</t>
  </si>
  <si>
    <t>Province
(adm1)</t>
  </si>
  <si>
    <t>Province
P-code</t>
  </si>
  <si>
    <t>Island
(adm2)</t>
  </si>
  <si>
    <t>Island
P-code</t>
  </si>
  <si>
    <t>Area Council
(adm3)</t>
  </si>
  <si>
    <t>Area Council
P-code</t>
  </si>
  <si>
    <t>Food Security and Agriculture</t>
  </si>
  <si>
    <t>Location Note (if not available in dropdown)</t>
  </si>
  <si>
    <t>How to complete the 3Ws</t>
  </si>
  <si>
    <t>Locations are divided into Province, Island, Area Council and Village/Town using drop-down menus. If your location is not listed or you cannot find it, please type it in the 'Location Note' column. 
If your location is specific (e.g an evacuation centre or school), please put this is the 'Location Note' column</t>
  </si>
  <si>
    <t>Choose sector for the drop down menu. Sectors listed are:
Assesment, Education, Food Security and Agriculture, Health, Logistics, NFI, Nutrition, Protection, Shelter, WASH and Other</t>
  </si>
  <si>
    <t>Beneficiaries - please be as specific as possible per location and sector. If beneficiary count refers to multiple sectors or locations, please add this in the notes column (column V)</t>
  </si>
  <si>
    <t>Please spell out the name of your ogranisation (no acronyms)</t>
  </si>
  <si>
    <t>Organisation</t>
  </si>
  <si>
    <t>Location</t>
  </si>
  <si>
    <t>Status of interventions are categorized to:
Planned, On-going and Complete. 
The status can be changed once an activity has been completed. It is not required to put a new entry if there is a change of status with the intervention.</t>
  </si>
  <si>
    <t>Note</t>
  </si>
  <si>
    <r>
      <rPr>
        <b/>
        <sz val="10"/>
        <rFont val="Arial"/>
        <family val="2"/>
      </rPr>
      <t>NOTE:</t>
    </r>
    <r>
      <rPr>
        <sz val="10"/>
        <rFont val="Arial"/>
        <family val="2"/>
      </rPr>
      <t xml:space="preserve"> The #N/A error will show up if a location is not specificied. This does not need to be deleted and is in place for mapping purposes.</t>
    </r>
  </si>
  <si>
    <t>CARE International</t>
  </si>
  <si>
    <t>Households</t>
  </si>
  <si>
    <t>Vanuatu Red Cross</t>
  </si>
  <si>
    <t>ADRA</t>
  </si>
  <si>
    <t>Caritas</t>
  </si>
  <si>
    <t>Save the Children</t>
  </si>
  <si>
    <t>The Salvation Army</t>
  </si>
  <si>
    <t>World Vision</t>
  </si>
  <si>
    <t>Samaritan's Purse</t>
  </si>
  <si>
    <t>Grand Total</t>
  </si>
  <si>
    <t xml:space="preserve">Count of Activity </t>
  </si>
  <si>
    <t>Agency</t>
  </si>
  <si>
    <t>Column Labels</t>
  </si>
  <si>
    <t>Funding Agency</t>
  </si>
  <si>
    <t>Implementing partner (in field)</t>
  </si>
  <si>
    <t>Major Implementing Agency (in field)</t>
  </si>
  <si>
    <t>Malapoa</t>
  </si>
  <si>
    <t>Shefa</t>
  </si>
  <si>
    <t>AAR Japan</t>
  </si>
  <si>
    <t>Units</t>
  </si>
  <si>
    <t>Number</t>
  </si>
  <si>
    <t>Material Description (from list)</t>
  </si>
  <si>
    <t>Material Description  (in not if list)</t>
  </si>
  <si>
    <t>Corrogated Iron Sheeting</t>
  </si>
  <si>
    <t>Tarp</t>
  </si>
  <si>
    <t>Shelter Tool Kit</t>
  </si>
  <si>
    <t>Blanket</t>
  </si>
  <si>
    <t>Bucket</t>
  </si>
  <si>
    <t>Kitchen set</t>
  </si>
  <si>
    <t>Sleeping mat</t>
  </si>
  <si>
    <t>Water Filter</t>
  </si>
  <si>
    <t>Water Purification Unit</t>
  </si>
  <si>
    <t xml:space="preserve">Aqua tab </t>
  </si>
  <si>
    <t>Water Container</t>
  </si>
  <si>
    <t>Jerry Can</t>
  </si>
  <si>
    <t>Water tank</t>
  </si>
  <si>
    <t>Water Tare/bladder</t>
  </si>
  <si>
    <t>Hygiene Kit</t>
  </si>
  <si>
    <t>Latrine Slab</t>
  </si>
  <si>
    <t>Pool Tester kit</t>
  </si>
  <si>
    <t>Pump</t>
  </si>
  <si>
    <t>Soap</t>
  </si>
  <si>
    <t>Squatting Plate</t>
  </si>
  <si>
    <t>Toothbrush</t>
  </si>
  <si>
    <t>WASH Kit</t>
  </si>
  <si>
    <t>Tent</t>
  </si>
  <si>
    <t>Early Childhood Development (ECD) kit</t>
  </si>
  <si>
    <t>School-in-a-box,40 students</t>
  </si>
  <si>
    <t>Tent,light weight,rectangular,72m²</t>
  </si>
  <si>
    <t>Tarpaulin,plastic,roll,4x50m</t>
  </si>
  <si>
    <t>Tent,light weight,rectangular,42m²</t>
  </si>
  <si>
    <t>Water Filters with Buckets</t>
  </si>
  <si>
    <t>Water Purification Tablets-(WPT)</t>
  </si>
  <si>
    <t>Protex Handwashing Soap</t>
  </si>
  <si>
    <t xml:space="preserve">Materials </t>
  </si>
  <si>
    <t xml:space="preserve">Water Tank - 1,500 ltrs Collapsible </t>
  </si>
  <si>
    <t xml:space="preserve">Water Tank - 5,000 ltrs Collapsible </t>
  </si>
  <si>
    <t xml:space="preserve">Water Containers - 10 ltrs Collapsible </t>
  </si>
  <si>
    <t xml:space="preserve">Water Bladders - 6,000 ltrs </t>
  </si>
  <si>
    <t>Recreation Kit</t>
  </si>
  <si>
    <t>Teacher Kit</t>
  </si>
  <si>
    <t>tablet</t>
  </si>
  <si>
    <t>piece</t>
  </si>
  <si>
    <t>sheet</t>
  </si>
  <si>
    <t>kit</t>
  </si>
  <si>
    <t>can</t>
  </si>
  <si>
    <t>set</t>
  </si>
  <si>
    <t>slab</t>
  </si>
  <si>
    <t>Kit</t>
  </si>
  <si>
    <t>bladder</t>
  </si>
  <si>
    <t>Container</t>
  </si>
  <si>
    <t>Filter</t>
  </si>
  <si>
    <t>Unit</t>
  </si>
  <si>
    <t>tank</t>
  </si>
  <si>
    <t>Tank</t>
  </si>
  <si>
    <t>Tarpaulin,6x3.6m</t>
  </si>
  <si>
    <t>School Back Packs</t>
  </si>
  <si>
    <t>International Emergency Health Kits (IEHK)</t>
  </si>
  <si>
    <t>Province</t>
  </si>
  <si>
    <t>Population</t>
  </si>
  <si>
    <t xml:space="preserve">Affected </t>
  </si>
  <si>
    <t>Torba</t>
  </si>
  <si>
    <t>Merelava</t>
  </si>
  <si>
    <t>Motalava</t>
  </si>
  <si>
    <t>Vanualava</t>
  </si>
  <si>
    <t>Sanma</t>
  </si>
  <si>
    <t>Malokilikili</t>
  </si>
  <si>
    <t>Penama</t>
  </si>
  <si>
    <t>Malampa</t>
  </si>
  <si>
    <t>Avock</t>
  </si>
  <si>
    <t>Maskelynes</t>
  </si>
  <si>
    <t>Norsup</t>
  </si>
  <si>
    <t>Tafea</t>
  </si>
  <si>
    <t>Total</t>
  </si>
  <si>
    <t>PROVINCE</t>
  </si>
  <si>
    <t>Group</t>
  </si>
  <si>
    <t>ISLAND</t>
  </si>
  <si>
    <t>AREA COUNCIL</t>
  </si>
  <si>
    <t>URBAN DESIGNATION</t>
  </si>
  <si>
    <t>POP 2015</t>
  </si>
  <si>
    <t>HOUSES 2015</t>
  </si>
  <si>
    <t>PERC DESTROYED</t>
  </si>
  <si>
    <t>PERCENT DAMAGED</t>
  </si>
  <si>
    <t>NUM DESTROYED</t>
  </si>
  <si>
    <t>NUM DAMAGED</t>
  </si>
  <si>
    <t>NUM CASELOAD</t>
  </si>
  <si>
    <t>CASELOAD BASED UPON ASSESSMENT</t>
  </si>
  <si>
    <t>North</t>
  </si>
  <si>
    <t>Rural</t>
  </si>
  <si>
    <t>y</t>
  </si>
  <si>
    <t>Shepherd</t>
  </si>
  <si>
    <t>Urban</t>
  </si>
  <si>
    <t>COMPLETE</t>
  </si>
  <si>
    <t>Peri Urban</t>
  </si>
  <si>
    <t>P</t>
  </si>
  <si>
    <t>South</t>
  </si>
  <si>
    <t>Population 2015</t>
  </si>
  <si>
    <t>Number of HH</t>
  </si>
  <si>
    <t>Percent Destroyed</t>
  </si>
  <si>
    <t>Percent Damaged</t>
  </si>
  <si>
    <t>Number Destroyed</t>
  </si>
  <si>
    <t>Number Damaged</t>
  </si>
  <si>
    <t>Percent</t>
  </si>
  <si>
    <t>Numbers</t>
  </si>
  <si>
    <t>Total HH with Tarps COMPLETE</t>
  </si>
  <si>
    <t>Total HH with Tarps ONGOING</t>
  </si>
  <si>
    <t>CURRENT GAP</t>
  </si>
  <si>
    <t>Theoretical Gap</t>
  </si>
  <si>
    <t>OVER SUPPLY</t>
  </si>
  <si>
    <t>Total HH with Tarps PLANNED</t>
  </si>
  <si>
    <t>Total HH with Tarps</t>
  </si>
  <si>
    <t>FINAL GAP</t>
  </si>
  <si>
    <t>TOTAL CASELOAD</t>
  </si>
  <si>
    <t>Theoretical Final Gap</t>
  </si>
  <si>
    <t>% of HH</t>
  </si>
  <si>
    <t>Completed &amp; Ongoing</t>
  </si>
  <si>
    <t>Projected</t>
  </si>
  <si>
    <t>Agencies</t>
  </si>
  <si>
    <t>DAMAGE</t>
  </si>
  <si>
    <t>POPULATION</t>
  </si>
  <si>
    <t>LOCATION</t>
  </si>
  <si>
    <t>DISTRIBUTION</t>
  </si>
  <si>
    <t>CARE</t>
  </si>
  <si>
    <t>VRC/IFRC</t>
  </si>
  <si>
    <t>ADRA, Save the Children</t>
  </si>
  <si>
    <t>VRC/IFRC, World Vision</t>
  </si>
  <si>
    <t>VRC/IFRC, Save the Children, Act for Peace</t>
  </si>
  <si>
    <t xml:space="preserve">VRC/IFRC, VRC/FRC, World Vision, Caritas </t>
  </si>
  <si>
    <t>TOTALS</t>
  </si>
  <si>
    <t>Area Council</t>
  </si>
  <si>
    <t>Urban Designation</t>
  </si>
  <si>
    <t>Tarps in Pipeline</t>
  </si>
  <si>
    <t>Total Number of Tarps</t>
  </si>
  <si>
    <t>Act For Peace</t>
  </si>
  <si>
    <t xml:space="preserve">Caritas </t>
  </si>
  <si>
    <t>GROUP</t>
  </si>
  <si>
    <t>Total HH with Tool Kits COMPLETE</t>
  </si>
  <si>
    <t>Total HH with Tool Kits ONGOING</t>
  </si>
  <si>
    <t>Total HH with Tool Kits PLANNED</t>
  </si>
  <si>
    <t>Total HH with Tool Kits</t>
  </si>
  <si>
    <t>Tarps in Warehouse</t>
  </si>
  <si>
    <t>Tarps Pending</t>
  </si>
  <si>
    <t>Total Dispatched</t>
  </si>
  <si>
    <t>Total Tarps Reported</t>
  </si>
  <si>
    <t>Shelter Repair Materials</t>
  </si>
  <si>
    <t>Total Number 3W Tarps vs. NDMO DISPATCHED</t>
  </si>
  <si>
    <t>Total Number 3W Tarps vs. NDMO TOTALS</t>
  </si>
  <si>
    <t>Total Num HH with Tarps (1 or 2 tarps)</t>
  </si>
  <si>
    <t>3W AGENCY REPORTS</t>
  </si>
  <si>
    <t>Row Labels</t>
  </si>
  <si>
    <t>Material</t>
  </si>
  <si>
    <t>Sum of Direct beneficiaries number</t>
  </si>
  <si>
    <t>Solar Lamp</t>
  </si>
  <si>
    <t>Monitoring</t>
  </si>
  <si>
    <t>Ohlen Napanga</t>
  </si>
  <si>
    <t>Shelter Awareness</t>
  </si>
  <si>
    <t>Shelter Reconstruction Activities</t>
  </si>
  <si>
    <t>CARITAS</t>
  </si>
  <si>
    <t>SP</t>
  </si>
  <si>
    <t>Salvation Army</t>
  </si>
  <si>
    <t>VRC</t>
  </si>
  <si>
    <t>WV</t>
  </si>
  <si>
    <t>Discrepancy 10th to the 14th</t>
  </si>
  <si>
    <t>Discrepancy 14th to the 20th</t>
  </si>
  <si>
    <t>Vanuatu Christian Society</t>
  </si>
  <si>
    <t>Reporting Agency</t>
  </si>
  <si>
    <t>Activity Requested or Issue?</t>
  </si>
  <si>
    <t>Material Requested or Issue? Description (from list)</t>
  </si>
  <si>
    <t>Material Requested or Issue? Description  (in not if list)</t>
  </si>
  <si>
    <t>Number of Complainants</t>
  </si>
  <si>
    <t>Number of People in Household</t>
  </si>
  <si>
    <t>Vulnerable? (from list)</t>
  </si>
  <si>
    <t>Date of Complaint</t>
  </si>
  <si>
    <t>Half Road Erakor</t>
  </si>
  <si>
    <t>Contact person Ruben Sasai 7742562 - dropped a list at our office</t>
  </si>
  <si>
    <t xml:space="preserve">lost houses request to help rebuild </t>
  </si>
  <si>
    <t>Area secetry Wilson Andrew 7732544/ 5470882</t>
  </si>
  <si>
    <t>Blacksands</t>
  </si>
  <si>
    <t>VCC</t>
  </si>
  <si>
    <t>"No. of HH not received tarps"</t>
  </si>
  <si>
    <t xml:space="preserve">Contact Kylie Mullins: Principal Development Services consulting Ph: +678 29795, Mob: +678 772 7356 / 544 6684 
</t>
  </si>
  <si>
    <t>Epauto</t>
  </si>
  <si>
    <t>Etas</t>
  </si>
  <si>
    <t>Freshwota 6</t>
  </si>
  <si>
    <t>Freshwin</t>
  </si>
  <si>
    <t>Portoriki</t>
  </si>
  <si>
    <t>Vulnerability List</t>
  </si>
  <si>
    <t>(this would include religious, ethnic, tribal minorities – no need to specify. Our assessments noted that some discrimination occurred during distributions when the chief prioritised his tribe within community so it is worth including)</t>
  </si>
  <si>
    <t>Elderly</t>
  </si>
  <si>
    <t>Female Headed HH</t>
  </si>
  <si>
    <t>IDP</t>
  </si>
  <si>
    <t>Landless</t>
  </si>
  <si>
    <t>Minority/Marginalized Group</t>
  </si>
  <si>
    <t>Other Vulnerable</t>
  </si>
  <si>
    <t>Disabled</t>
  </si>
  <si>
    <t>Pregnant/Lactating</t>
  </si>
  <si>
    <t>Note that including other would require them to specify in the comments section.</t>
  </si>
  <si>
    <t>Comments, Contact Person, etc. (If you picked "Other Vulnerable" from column T, please specify here as well.)</t>
  </si>
  <si>
    <t>CDC coordinator John viadre 5434013 Hellene peter 5434801</t>
  </si>
  <si>
    <t>"requested tarpaulins"</t>
  </si>
  <si>
    <t>NDMO</t>
  </si>
  <si>
    <t>Agathis</t>
  </si>
  <si>
    <t>Agathis Vila North School</t>
  </si>
  <si>
    <t>Airport</t>
  </si>
  <si>
    <t>Anabrou Park</t>
  </si>
  <si>
    <t>Behind All-In-One</t>
  </si>
  <si>
    <t>Beverly Hills</t>
  </si>
  <si>
    <t>Bukura</t>
  </si>
  <si>
    <t>D'York Street</t>
  </si>
  <si>
    <t>Enamahu Community</t>
  </si>
  <si>
    <t>End of Airport</t>
  </si>
  <si>
    <t>Airport - End</t>
  </si>
  <si>
    <t>Federation</t>
  </si>
  <si>
    <t>SDA Church</t>
  </si>
  <si>
    <t>George Pompidou</t>
  </si>
  <si>
    <t>Joint Court</t>
  </si>
  <si>
    <t>Lulep Village (Paama)</t>
  </si>
  <si>
    <t>M.C.I.</t>
  </si>
  <si>
    <t>Mamau School Teouma</t>
  </si>
  <si>
    <t>Mangaliliu</t>
  </si>
  <si>
    <t>No. 2, No. 3 Tahos Timber, No Wallis</t>
  </si>
  <si>
    <t>Number 3 Area</t>
  </si>
  <si>
    <t>Paaf Mele Road</t>
  </si>
  <si>
    <t>Pakaroa</t>
  </si>
  <si>
    <t>Prima</t>
  </si>
  <si>
    <t>Rantapau</t>
  </si>
  <si>
    <t>Salili</t>
  </si>
  <si>
    <t>Sama</t>
  </si>
  <si>
    <t>Seven Star</t>
  </si>
  <si>
    <t>Simbolo</t>
  </si>
  <si>
    <t>Smet Area (Green Hill)</t>
  </si>
  <si>
    <t>Star Wharf</t>
  </si>
  <si>
    <t>Taunoao</t>
  </si>
  <si>
    <t>USP</t>
  </si>
  <si>
    <t>Registration of people with tarpaulin or tent needs</t>
  </si>
  <si>
    <t>Agathis Area</t>
  </si>
  <si>
    <t>DATE</t>
  </si>
  <si>
    <t>NEED</t>
  </si>
  <si>
    <t>AREA</t>
  </si>
  <si>
    <t>CONTACT</t>
  </si>
  <si>
    <t>20.04.2015</t>
  </si>
  <si>
    <t>Siehi Delisa</t>
  </si>
  <si>
    <t>Tarpaulin</t>
  </si>
  <si>
    <t xml:space="preserve">Agathis </t>
  </si>
  <si>
    <t>John Steven</t>
  </si>
  <si>
    <t>Sam Obed</t>
  </si>
  <si>
    <t>Airport Area</t>
  </si>
  <si>
    <t>21.04.2015</t>
  </si>
  <si>
    <t>Philimon Ala</t>
  </si>
  <si>
    <t>Taura Titus</t>
  </si>
  <si>
    <t>Danstan Rihai</t>
  </si>
  <si>
    <t>Joseph Pierre</t>
  </si>
  <si>
    <t>Iatica Joseph</t>
  </si>
  <si>
    <t>Marie A</t>
  </si>
  <si>
    <t>Manuel Charlie</t>
  </si>
  <si>
    <t>Ken Kawia</t>
  </si>
  <si>
    <t>Moses Nurap</t>
  </si>
  <si>
    <t>Lilone Philip</t>
  </si>
  <si>
    <t>Iahippe Nasse</t>
  </si>
  <si>
    <t>Nasse Takifu</t>
  </si>
  <si>
    <t>Kalaui Keki</t>
  </si>
  <si>
    <t>Silas Susan</t>
  </si>
  <si>
    <t>Atly Napipi</t>
  </si>
  <si>
    <t>Klip Kawia</t>
  </si>
  <si>
    <t>Tamanu Jerimi</t>
  </si>
  <si>
    <t>Kaki Paul</t>
  </si>
  <si>
    <t>Timol</t>
  </si>
  <si>
    <t>Sabel Harry</t>
  </si>
  <si>
    <t>Magrette Malau</t>
  </si>
  <si>
    <t>Tommy Wilson</t>
  </si>
  <si>
    <t>Anamburu</t>
  </si>
  <si>
    <t>George Malu</t>
  </si>
  <si>
    <t>Michael</t>
  </si>
  <si>
    <t>Jack</t>
  </si>
  <si>
    <t>Odman</t>
  </si>
  <si>
    <t>Mishael Ben</t>
  </si>
  <si>
    <t>Graham Leikav</t>
  </si>
  <si>
    <t>Worwor Precila</t>
  </si>
  <si>
    <t>Barako Romeo</t>
  </si>
  <si>
    <t>Sali Sonia</t>
  </si>
  <si>
    <t>Bumseng Linda</t>
  </si>
  <si>
    <t>Martino Massing</t>
  </si>
  <si>
    <t>Christiane Damassing</t>
  </si>
  <si>
    <t>Didier Berg</t>
  </si>
  <si>
    <t>Marc babou</t>
  </si>
  <si>
    <t>John Rex</t>
  </si>
  <si>
    <t>Olivier Melipsu</t>
  </si>
  <si>
    <t>Christophe Leingkone</t>
  </si>
  <si>
    <t>Barthelemy Massing</t>
  </si>
  <si>
    <t>Jules Lingbu</t>
  </si>
  <si>
    <t>Jean Paul</t>
  </si>
  <si>
    <t>Michael kaloris</t>
  </si>
  <si>
    <t>Roy Johnson</t>
  </si>
  <si>
    <t>Richard Maki</t>
  </si>
  <si>
    <t>Vesale Valtokara</t>
  </si>
  <si>
    <t>Jenita</t>
  </si>
  <si>
    <t>Jacob Ginger</t>
  </si>
  <si>
    <t>Jerolyn Ngwele</t>
  </si>
  <si>
    <t>Bebblinda Tari</t>
  </si>
  <si>
    <t>Roger William</t>
  </si>
  <si>
    <t>Jules Weto</t>
  </si>
  <si>
    <t>Christoh Pakoa</t>
  </si>
  <si>
    <t>Sefren Morris</t>
  </si>
  <si>
    <t>Anamburu Park</t>
  </si>
  <si>
    <t>Rita Salili</t>
  </si>
  <si>
    <t>Kapriu Akau</t>
  </si>
  <si>
    <t>John Brian</t>
  </si>
  <si>
    <t>Sonira Hakwa</t>
  </si>
  <si>
    <t>Peter Langi</t>
  </si>
  <si>
    <t>Rori Isaac</t>
  </si>
  <si>
    <t>Timothy Toara</t>
  </si>
  <si>
    <t>Meltek Klesi</t>
  </si>
  <si>
    <t>Tasavi Tom</t>
  </si>
  <si>
    <t>Michel Timbolo</t>
  </si>
  <si>
    <t>-</t>
  </si>
  <si>
    <t>Jessie Bong</t>
  </si>
  <si>
    <t>Willie Ruben Masoerang</t>
  </si>
  <si>
    <t>20/04/2015</t>
  </si>
  <si>
    <t>Lorie Mafus</t>
  </si>
  <si>
    <t>Jacob Karere</t>
  </si>
  <si>
    <t>Jim Reykem</t>
  </si>
  <si>
    <t>Natu Arenly</t>
  </si>
  <si>
    <t>Lotty Rabtigh</t>
  </si>
  <si>
    <t>Wilma Rabby</t>
  </si>
  <si>
    <t>Tom Iau</t>
  </si>
  <si>
    <t>Yvong Toa</t>
  </si>
  <si>
    <t>Kalrongo Ilow</t>
  </si>
  <si>
    <t>Dorothy Yatipu</t>
  </si>
  <si>
    <t>Mark Tomateran</t>
  </si>
  <si>
    <t>Krislyne</t>
  </si>
  <si>
    <t>Wendy Welenamu</t>
  </si>
  <si>
    <t>Anne Kenneth</t>
  </si>
  <si>
    <t>Sandra Laliet</t>
  </si>
  <si>
    <t>David Moses</t>
  </si>
  <si>
    <t>Tari Woi Cindrella</t>
  </si>
  <si>
    <t xml:space="preserve">Obed Jimmy </t>
  </si>
  <si>
    <t>Stanton Kavika</t>
  </si>
  <si>
    <t>Jonas</t>
  </si>
  <si>
    <t>Ken</t>
  </si>
  <si>
    <t>Natu</t>
  </si>
  <si>
    <t xml:space="preserve">Jacob Karere </t>
  </si>
  <si>
    <t>17/04/2015</t>
  </si>
  <si>
    <t>Johna Kapi</t>
  </si>
  <si>
    <t>Black sand</t>
  </si>
  <si>
    <t>Simon Kapi</t>
  </si>
  <si>
    <t>Blacksand</t>
  </si>
  <si>
    <t>Jerry Watonga</t>
  </si>
  <si>
    <t>John Takifi</t>
  </si>
  <si>
    <t>John David</t>
  </si>
  <si>
    <t>John Nakiatu</t>
  </si>
  <si>
    <t>John Lawson</t>
  </si>
  <si>
    <t>Isaac Kapi</t>
  </si>
  <si>
    <t>Tafiti Walau</t>
  </si>
  <si>
    <t>Peter Walau</t>
  </si>
  <si>
    <t>Joe Manu</t>
  </si>
  <si>
    <t>Scot Silas</t>
  </si>
  <si>
    <t>Erick Mataokuse</t>
  </si>
  <si>
    <t>Morson Wilson</t>
  </si>
  <si>
    <t>Tom Yanick</t>
  </si>
  <si>
    <t>(MP)7102955/5499205</t>
  </si>
  <si>
    <t>Grehem Tom</t>
  </si>
  <si>
    <t>7102955/5499205</t>
  </si>
  <si>
    <t>Neslyn Yanick</t>
  </si>
  <si>
    <t>Samson Jurin</t>
  </si>
  <si>
    <t>Noel Gabriel</t>
  </si>
  <si>
    <t>Iamakia George</t>
  </si>
  <si>
    <t>Noel Atel</t>
  </si>
  <si>
    <t>Blacksand Maranapo</t>
  </si>
  <si>
    <t>7795599(Joe Babi)</t>
  </si>
  <si>
    <t>Aman Edmond</t>
  </si>
  <si>
    <t>Tonni Bangror</t>
  </si>
  <si>
    <t>Terry Manto</t>
  </si>
  <si>
    <t>Amilson Tora</t>
  </si>
  <si>
    <t>Philip</t>
  </si>
  <si>
    <t>Alick Marie</t>
  </si>
  <si>
    <t>Anna Menas</t>
  </si>
  <si>
    <t>Aroy Magawai</t>
  </si>
  <si>
    <t>Riri Magawai</t>
  </si>
  <si>
    <t>Onse Umas</t>
  </si>
  <si>
    <t>North Tanna C.Area(chief Tonny)B.S</t>
  </si>
  <si>
    <t>Ray Royel</t>
  </si>
  <si>
    <t>Peros Charley</t>
  </si>
  <si>
    <t>Roybam</t>
  </si>
  <si>
    <t>Jack Mos</t>
  </si>
  <si>
    <t>Mery</t>
  </si>
  <si>
    <t>Marina.N</t>
  </si>
  <si>
    <t>Amos.K</t>
  </si>
  <si>
    <t>Charley.R</t>
  </si>
  <si>
    <t>Donald.R</t>
  </si>
  <si>
    <t>Seru.S</t>
  </si>
  <si>
    <t>Jack Wata</t>
  </si>
  <si>
    <t>North Tanna C.Area(chief Tony)B.S</t>
  </si>
  <si>
    <t>Vanessa Jimmy</t>
  </si>
  <si>
    <t>Anna Komra</t>
  </si>
  <si>
    <t>Moses Kamisak</t>
  </si>
  <si>
    <t>Yard Blong Talkapang,Blacksand</t>
  </si>
  <si>
    <t>Tom Kawata</t>
  </si>
  <si>
    <t>Moses John</t>
  </si>
  <si>
    <t>Apil John</t>
  </si>
  <si>
    <t>Jokapeth Manu</t>
  </si>
  <si>
    <t>Kamisak Alice</t>
  </si>
  <si>
    <t>Nancy Kamisak</t>
  </si>
  <si>
    <t>Fredline Kamisak</t>
  </si>
  <si>
    <t>Juliene Kamisak</t>
  </si>
  <si>
    <t>Morsen Moses</t>
  </si>
  <si>
    <t>Masing Makline</t>
  </si>
  <si>
    <t>Jack Kamisak</t>
  </si>
  <si>
    <t>Madison Ture</t>
  </si>
  <si>
    <t>Noel Yanick</t>
  </si>
  <si>
    <t>Graham Yanick</t>
  </si>
  <si>
    <t>John Iatika</t>
  </si>
  <si>
    <t>Robert Iatika</t>
  </si>
  <si>
    <t>Samuel Iatika</t>
  </si>
  <si>
    <t>Iautas Iatika</t>
  </si>
  <si>
    <t>Pierre Iatika</t>
  </si>
  <si>
    <t>Tanal Iatika</t>
  </si>
  <si>
    <t>Saba Iatika</t>
  </si>
  <si>
    <t>Betty Tari</t>
  </si>
  <si>
    <t>Andre Jack</t>
  </si>
  <si>
    <t>Tao Ben</t>
  </si>
  <si>
    <t>Saravina.M</t>
  </si>
  <si>
    <t>Blacksand Bridge</t>
  </si>
  <si>
    <t>Fiona Morris</t>
  </si>
  <si>
    <t>(USP cleaners)</t>
  </si>
  <si>
    <t>Peter Tusik</t>
  </si>
  <si>
    <t>Napok Joe</t>
  </si>
  <si>
    <t>Fred Chichirua</t>
  </si>
  <si>
    <t>Joanna Keiruan</t>
  </si>
  <si>
    <t>Henry Isaac</t>
  </si>
  <si>
    <t>Lamai</t>
  </si>
  <si>
    <t>David</t>
  </si>
  <si>
    <t>Sheley</t>
  </si>
  <si>
    <t>Freeman Laura</t>
  </si>
  <si>
    <t>Jeffery Namuli</t>
  </si>
  <si>
    <t>John Vanua</t>
  </si>
  <si>
    <t>Steven Samson</t>
  </si>
  <si>
    <t>Namatak Silas</t>
  </si>
  <si>
    <t>Zarus Bodovu</t>
  </si>
  <si>
    <t>Jimmy Oscar</t>
  </si>
  <si>
    <t>Christina Andrew</t>
  </si>
  <si>
    <t>Emi Sam</t>
  </si>
  <si>
    <t>Marina Naura</t>
  </si>
  <si>
    <t>Felina Nase</t>
  </si>
  <si>
    <t>Wilson jerry</t>
  </si>
  <si>
    <t>Mary Pata</t>
  </si>
  <si>
    <t>Lesbeth Iawiko</t>
  </si>
  <si>
    <t>Celina Kuau</t>
  </si>
  <si>
    <t>Marcel Pakoa</t>
  </si>
  <si>
    <t>Blacksand(Redground)</t>
  </si>
  <si>
    <t>Joe Kapalu</t>
  </si>
  <si>
    <t>Sam kalo</t>
  </si>
  <si>
    <t>Blacksand(pama Comm)</t>
  </si>
  <si>
    <t>Chief Roy Iausul</t>
  </si>
  <si>
    <t>Natonga Viona</t>
  </si>
  <si>
    <t>Prophet Bule Seral</t>
  </si>
  <si>
    <t>Blacksand Pukura</t>
  </si>
  <si>
    <t>Lian Silas</t>
  </si>
  <si>
    <t>Blacksand Olwi Church</t>
  </si>
  <si>
    <t>5419637/5955656</t>
  </si>
  <si>
    <t>Delina Samuel</t>
  </si>
  <si>
    <t>Pastor Yopa Willie</t>
  </si>
  <si>
    <t>Daniel Naruma</t>
  </si>
  <si>
    <t>Black Sand</t>
  </si>
  <si>
    <t>Joseph Kamisak</t>
  </si>
  <si>
    <t>Rosella Jack</t>
  </si>
  <si>
    <t>Seporah Kamisak</t>
  </si>
  <si>
    <t>Selina Kamisak</t>
  </si>
  <si>
    <t>Roslyn Jack</t>
  </si>
  <si>
    <t>Roger Jack</t>
  </si>
  <si>
    <t>Natu Steven</t>
  </si>
  <si>
    <t>Meriam Kamisak</t>
  </si>
  <si>
    <t>Kency Jeffrey</t>
  </si>
  <si>
    <t>Anna Jimmy</t>
  </si>
  <si>
    <t>Janet Yoan</t>
  </si>
  <si>
    <t>Rayline James</t>
  </si>
  <si>
    <t>Densley Toa</t>
  </si>
  <si>
    <t>Valery Dan</t>
  </si>
  <si>
    <t>Peto Athes</t>
  </si>
  <si>
    <t>Annie Johnas</t>
  </si>
  <si>
    <t>Susan Yatikni</t>
  </si>
  <si>
    <t>Pierre Roland</t>
  </si>
  <si>
    <t>Bladiniere</t>
  </si>
  <si>
    <t>Lehiz Ngwai</t>
  </si>
  <si>
    <t>Esther Varelu</t>
  </si>
  <si>
    <t>Kenny Wilson</t>
  </si>
  <si>
    <t>Bladiniere stage 3</t>
  </si>
  <si>
    <t>Joel Andre</t>
  </si>
  <si>
    <t>Bladiniere stage 1</t>
  </si>
  <si>
    <t>Andrew Joel</t>
  </si>
  <si>
    <t>William Tenkon</t>
  </si>
  <si>
    <t>Nito Sama</t>
  </si>
  <si>
    <t>Willie Joel</t>
  </si>
  <si>
    <t>Atlin Garae</t>
  </si>
  <si>
    <t>Lilon Ben Tasol</t>
  </si>
  <si>
    <t>Terong Emiliano</t>
  </si>
  <si>
    <t>Lawak JeanJerme</t>
  </si>
  <si>
    <t>Bessie Philip</t>
  </si>
  <si>
    <t>Wendy Albert</t>
  </si>
  <si>
    <t>Magreth tari</t>
  </si>
  <si>
    <t>Leitap MN</t>
  </si>
  <si>
    <t>Alvina Salma</t>
  </si>
  <si>
    <t>Peter Nawia</t>
  </si>
  <si>
    <t>Sam Ialul</t>
  </si>
  <si>
    <t>Bierre Sanel</t>
  </si>
  <si>
    <t>Chrissley Bani</t>
  </si>
  <si>
    <t>Maretha Toara</t>
  </si>
  <si>
    <t>Jessica Keke</t>
  </si>
  <si>
    <t>Serah Lawac</t>
  </si>
  <si>
    <t>Marie Charlie</t>
  </si>
  <si>
    <t>5385732/5979282</t>
  </si>
  <si>
    <t>Atlin Karae</t>
  </si>
  <si>
    <t>Lawar Jack</t>
  </si>
  <si>
    <t>Bessie Phlip</t>
  </si>
  <si>
    <t>Abraham Erake</t>
  </si>
  <si>
    <t>Tom Erake</t>
  </si>
  <si>
    <t>Leipakoa Alick</t>
  </si>
  <si>
    <t>Sea Side (Tongoa)</t>
  </si>
  <si>
    <t>USP STAff</t>
  </si>
  <si>
    <t>Leiwia Sam</t>
  </si>
  <si>
    <t>Leiwia Kalo</t>
  </si>
  <si>
    <t>Leimara Noviel</t>
  </si>
  <si>
    <t>Sano Daniel</t>
  </si>
  <si>
    <t>Seaside (Paama)</t>
  </si>
  <si>
    <t>Oliv James</t>
  </si>
  <si>
    <t>Seaside</t>
  </si>
  <si>
    <t>Mari Tapani</t>
  </si>
  <si>
    <t>Seaside (Futuna)</t>
  </si>
  <si>
    <t>Nora Kareri</t>
  </si>
  <si>
    <t>Roselyn Tafesa</t>
  </si>
  <si>
    <t>Mark Robert</t>
  </si>
  <si>
    <t>Sea side</t>
  </si>
  <si>
    <t>Carlo Sandy</t>
  </si>
  <si>
    <t>Terry Pakoa</t>
  </si>
  <si>
    <t>Jacky Roy</t>
  </si>
  <si>
    <t>Willie Harry</t>
  </si>
  <si>
    <t>Tom James</t>
  </si>
  <si>
    <t xml:space="preserve">James Gina </t>
  </si>
  <si>
    <t>Ireen</t>
  </si>
  <si>
    <t>Rioco Fred</t>
  </si>
  <si>
    <t>Alice</t>
  </si>
  <si>
    <t>Alick Joseph</t>
  </si>
  <si>
    <t>Moses Harry</t>
  </si>
  <si>
    <t>Sam Tiamu</t>
  </si>
  <si>
    <t>Donald Apia</t>
  </si>
  <si>
    <t>Graham Mato</t>
  </si>
  <si>
    <t>Samuel Sam</t>
  </si>
  <si>
    <t>Jonah Sam</t>
  </si>
  <si>
    <t>Robert George</t>
  </si>
  <si>
    <t>17.04.2015</t>
  </si>
  <si>
    <t>Karie Thomason</t>
  </si>
  <si>
    <t>Ekipe village</t>
  </si>
  <si>
    <t>5436689/5351700</t>
  </si>
  <si>
    <t>Naneth Pakoa</t>
  </si>
  <si>
    <t>Edward Seule</t>
  </si>
  <si>
    <t>Samuel Solo</t>
  </si>
  <si>
    <t>Samuel Seule</t>
  </si>
  <si>
    <t>Kalo Obed</t>
  </si>
  <si>
    <t>Nasoni Obed</t>
  </si>
  <si>
    <t>Amat Sailas</t>
  </si>
  <si>
    <t>Charles Selei</t>
  </si>
  <si>
    <t>John Grapham</t>
  </si>
  <si>
    <t>Leipakoa Rubby</t>
  </si>
  <si>
    <t>Ketty Max</t>
  </si>
  <si>
    <t>Leimala John</t>
  </si>
  <si>
    <t>Shell Willie</t>
  </si>
  <si>
    <t>Ben Tunyon</t>
  </si>
  <si>
    <t>Donald Friam</t>
  </si>
  <si>
    <t>Leikarie Dick</t>
  </si>
  <si>
    <t>Sam Joel</t>
  </si>
  <si>
    <t>Meva Miller</t>
  </si>
  <si>
    <t>Micheal Fred</t>
  </si>
  <si>
    <t>Kaloris Toara</t>
  </si>
  <si>
    <t>Bessy Kaloris</t>
  </si>
  <si>
    <t>Tom Malen</t>
  </si>
  <si>
    <t>Ekipe Village</t>
  </si>
  <si>
    <t>Manuel Silas</t>
  </si>
  <si>
    <t>Richard George</t>
  </si>
  <si>
    <t>Rehap Noel</t>
  </si>
  <si>
    <t>Robea Kalia</t>
  </si>
  <si>
    <t>Leiwia Ronald</t>
  </si>
  <si>
    <t>Morris Mariwaru</t>
  </si>
  <si>
    <t>Tom Lorry</t>
  </si>
  <si>
    <t>Charley William</t>
  </si>
  <si>
    <t>William Paikon</t>
  </si>
  <si>
    <t>Seth Mase</t>
  </si>
  <si>
    <t>Wails Kaloman</t>
  </si>
  <si>
    <t>Daniel Jerry</t>
  </si>
  <si>
    <t>Leisumar Ruben</t>
  </si>
  <si>
    <t>Willie Kalonry</t>
  </si>
  <si>
    <t>Macklyn Fred</t>
  </si>
  <si>
    <t>Sam Abraham</t>
  </si>
  <si>
    <t>Dick Toara</t>
  </si>
  <si>
    <t>Uma Loisie</t>
  </si>
  <si>
    <t>Paul Steven</t>
  </si>
  <si>
    <t>Tom Obed</t>
  </si>
  <si>
    <t>Esau Ishmael</t>
  </si>
  <si>
    <t>Sandy Esau</t>
  </si>
  <si>
    <t>Philip Manuka</t>
  </si>
  <si>
    <t>Ps Ezra Fred</t>
  </si>
  <si>
    <t>Marie Philip</t>
  </si>
  <si>
    <t>Micheal Charly</t>
  </si>
  <si>
    <t>Anniel Tom</t>
  </si>
  <si>
    <t>Mathew Sammuel</t>
  </si>
  <si>
    <t>Peter Manu</t>
  </si>
  <si>
    <t>Charly Steven</t>
  </si>
  <si>
    <t>Samuel Jenery</t>
  </si>
  <si>
    <t>Ps Mark George</t>
  </si>
  <si>
    <t>Seule Pakoa</t>
  </si>
  <si>
    <t>Annie Ruth</t>
  </si>
  <si>
    <t>Mark Noel</t>
  </si>
  <si>
    <t>Marie Jack</t>
  </si>
  <si>
    <t>Lessie Kalo</t>
  </si>
  <si>
    <t>Jimmy Maser</t>
  </si>
  <si>
    <t>Miller Manarir</t>
  </si>
  <si>
    <t>Dorah Tari</t>
  </si>
  <si>
    <t>Nisu Toara</t>
  </si>
  <si>
    <t>Ronald Seuli</t>
  </si>
  <si>
    <t>Ronneth Silas</t>
  </si>
  <si>
    <t>Dick Charley</t>
  </si>
  <si>
    <t>Aron Maet</t>
  </si>
  <si>
    <t>Michel Aron</t>
  </si>
  <si>
    <t>Marie Roda Jimmy</t>
  </si>
  <si>
    <t>Mateas Mateas</t>
  </si>
  <si>
    <t>Sabbeth Joel</t>
  </si>
  <si>
    <t>Toara Asiri</t>
  </si>
  <si>
    <t>Annis Miller</t>
  </si>
  <si>
    <t>Name</t>
  </si>
  <si>
    <t>Need</t>
  </si>
  <si>
    <t>Contact</t>
  </si>
  <si>
    <t>Jif John Tiviatinimata</t>
  </si>
  <si>
    <t>Emae/Sanagava</t>
  </si>
  <si>
    <t>Emae Island</t>
  </si>
  <si>
    <t>Joel Kaltang</t>
  </si>
  <si>
    <t>Norman Ben</t>
  </si>
  <si>
    <t>Emua Village</t>
  </si>
  <si>
    <t>Chief Yakoly Koro</t>
  </si>
  <si>
    <t>Chief Natonga Siaka</t>
  </si>
  <si>
    <t>Natiaganra Satrick</t>
  </si>
  <si>
    <t>George Pusi</t>
  </si>
  <si>
    <t>Tom Numahan</t>
  </si>
  <si>
    <t>Tom Aissac</t>
  </si>
  <si>
    <t>Tom Cloud</t>
  </si>
  <si>
    <t>Paul Tom</t>
  </si>
  <si>
    <t>Paul David</t>
  </si>
  <si>
    <t>Nalau Alain</t>
  </si>
  <si>
    <t>Charley Tahu</t>
  </si>
  <si>
    <t>Peter Tahu</t>
  </si>
  <si>
    <t>Jean Pierre Tahu</t>
  </si>
  <si>
    <t>Andrew Martha</t>
  </si>
  <si>
    <t>Kalanu Katanick</t>
  </si>
  <si>
    <t>Kalanu Norkis</t>
  </si>
  <si>
    <t>Joseph Rindo</t>
  </si>
  <si>
    <t>Danie Patrick</t>
  </si>
  <si>
    <t>Natioas Naurai</t>
  </si>
  <si>
    <t>Yonahan Danie</t>
  </si>
  <si>
    <t>Iasuela Namatack</t>
  </si>
  <si>
    <t>Magrette Isabel</t>
  </si>
  <si>
    <t>Philip Nila</t>
  </si>
  <si>
    <t>End Airport (5692550)</t>
  </si>
  <si>
    <t>Tent Total:</t>
  </si>
  <si>
    <t>23 Tents</t>
  </si>
  <si>
    <t>Aissak Poseu</t>
  </si>
  <si>
    <t>Nurap Tomy</t>
  </si>
  <si>
    <t>Jack Yelou</t>
  </si>
  <si>
    <t>Kath Yelou</t>
  </si>
  <si>
    <t>Joseph Yelou</t>
  </si>
  <si>
    <t>Pascal Yelou</t>
  </si>
  <si>
    <t>Samy Karina</t>
  </si>
  <si>
    <t>Arsen Jaison</t>
  </si>
  <si>
    <t>Ken Koro</t>
  </si>
  <si>
    <t>Charley Koro</t>
  </si>
  <si>
    <t>Philip Koro</t>
  </si>
  <si>
    <t>Naiwia Morsen</t>
  </si>
  <si>
    <t>Nanua Tito</t>
  </si>
  <si>
    <t>Namatak Rolland</t>
  </si>
  <si>
    <t>Nakiasau Adly</t>
  </si>
  <si>
    <t>Manuel Thomas</t>
  </si>
  <si>
    <t>John Noatira</t>
  </si>
  <si>
    <t>Pierre Joseph</t>
  </si>
  <si>
    <t>Fred John</t>
  </si>
  <si>
    <t>Paul Aden</t>
  </si>
  <si>
    <t>John Jenny</t>
  </si>
  <si>
    <t>Nurap Konating</t>
  </si>
  <si>
    <t>Ken Kliff</t>
  </si>
  <si>
    <t>Ansen Naias</t>
  </si>
  <si>
    <t>Paul Sila</t>
  </si>
  <si>
    <t>Kalgy Kaky</t>
  </si>
  <si>
    <t>James Merry</t>
  </si>
  <si>
    <t>Philip Thompsen</t>
  </si>
  <si>
    <t>Peter Yokaly</t>
  </si>
  <si>
    <t>Thompsen Petaspai</t>
  </si>
  <si>
    <t>Yahipe Kapahai</t>
  </si>
  <si>
    <t>Aisea Marie</t>
  </si>
  <si>
    <t>Yelou Noel</t>
  </si>
  <si>
    <t>Kalo Susan</t>
  </si>
  <si>
    <t>Takifu Yesul</t>
  </si>
  <si>
    <t>Nasse Takibell</t>
  </si>
  <si>
    <t>Siaka John</t>
  </si>
  <si>
    <t>Jimmy Nalau</t>
  </si>
  <si>
    <t>Nanua Jerry</t>
  </si>
  <si>
    <t>Danie Pierrot</t>
  </si>
  <si>
    <t>Posen Rocher</t>
  </si>
  <si>
    <t>Saiwia Pierrot</t>
  </si>
  <si>
    <t>Jacob Ielun</t>
  </si>
  <si>
    <t>Harry Nierre</t>
  </si>
  <si>
    <t>Hiwa Noel</t>
  </si>
  <si>
    <t>Ben Mackette</t>
  </si>
  <si>
    <t>Sailas Nalou</t>
  </si>
  <si>
    <t>Johnsen K</t>
  </si>
  <si>
    <t>William Naneamick</t>
  </si>
  <si>
    <t>Andrew Yatika</t>
  </si>
  <si>
    <t>Andrew Luck</t>
  </si>
  <si>
    <t>Willy Malone</t>
  </si>
  <si>
    <t>Harry Lahi</t>
  </si>
  <si>
    <t>Tom Nasse</t>
  </si>
  <si>
    <t>Timothy Rehab</t>
  </si>
  <si>
    <t>Lahi Christina</t>
  </si>
  <si>
    <t>Jonny Kalanu</t>
  </si>
  <si>
    <t>Robert Phlip</t>
  </si>
  <si>
    <t>Kaly Merriam</t>
  </si>
  <si>
    <t>Edmo Kanna</t>
  </si>
  <si>
    <t>Johnsen Kanna</t>
  </si>
  <si>
    <t>Kaly Kalonga</t>
  </si>
  <si>
    <t>Charley Manuel</t>
  </si>
  <si>
    <t>Willie Charley</t>
  </si>
  <si>
    <t>Tausi Tekuh</t>
  </si>
  <si>
    <t>Manuel Yalu</t>
  </si>
  <si>
    <t>Michelle Manuel</t>
  </si>
  <si>
    <t>Noal Manuel</t>
  </si>
  <si>
    <t>Tom Nakapueil</t>
  </si>
  <si>
    <t>Rosen Antalina</t>
  </si>
  <si>
    <t>Thomas Hiwa</t>
  </si>
  <si>
    <t>Pita Thomas</t>
  </si>
  <si>
    <t>Philip Nilah</t>
  </si>
  <si>
    <t>Tom Philip</t>
  </si>
  <si>
    <t>Henry Philip</t>
  </si>
  <si>
    <t>John Vano</t>
  </si>
  <si>
    <t>Iatika Joseph</t>
  </si>
  <si>
    <t>George Iatika</t>
  </si>
  <si>
    <t>John Namtiwan</t>
  </si>
  <si>
    <t>Iatika Rindo</t>
  </si>
  <si>
    <t>Miwel Nancy</t>
  </si>
  <si>
    <t>Kapen Kasipai</t>
  </si>
  <si>
    <t>Nickson Jackline</t>
  </si>
  <si>
    <t>Topy</t>
  </si>
  <si>
    <t>Tahso</t>
  </si>
  <si>
    <t>Daniel Hellen</t>
  </si>
  <si>
    <t>Jacky Tahso</t>
  </si>
  <si>
    <t>Joseph Kapen</t>
  </si>
  <si>
    <t>Tangi</t>
  </si>
  <si>
    <t>John Lawawa</t>
  </si>
  <si>
    <t>Daniel Jack</t>
  </si>
  <si>
    <t>20/4/15</t>
  </si>
  <si>
    <t>Iauko Iaris</t>
  </si>
  <si>
    <t>Erakor Bridge</t>
  </si>
  <si>
    <t>Tom Pita</t>
  </si>
  <si>
    <t>Saloki Saniu</t>
  </si>
  <si>
    <t>Peter Morris Kalo</t>
  </si>
  <si>
    <t>Erakor Village</t>
  </si>
  <si>
    <t>Romieer Carlo</t>
  </si>
  <si>
    <t>Kalo Joseph</t>
  </si>
  <si>
    <t>Joseph Jean Pierre</t>
  </si>
  <si>
    <t>Berry Kalopong</t>
  </si>
  <si>
    <t>Manuel Wy</t>
  </si>
  <si>
    <t>Sam Wy</t>
  </si>
  <si>
    <t>Daniel Wy</t>
  </si>
  <si>
    <t>Asael Wy</t>
  </si>
  <si>
    <t>Timothy Wy</t>
  </si>
  <si>
    <t>Bruno Joseph</t>
  </si>
  <si>
    <t>Mark Yamamk</t>
  </si>
  <si>
    <t>Kaltap Jimmy</t>
  </si>
  <si>
    <t>Erakor Half Road</t>
  </si>
  <si>
    <t>Johas Jonny</t>
  </si>
  <si>
    <t>Joseph Tom</t>
  </si>
  <si>
    <t>Titus Maul</t>
  </si>
  <si>
    <t>John Lopesa</t>
  </si>
  <si>
    <t>Daniel Iol</t>
  </si>
  <si>
    <t>Linda Jimmy</t>
  </si>
  <si>
    <t>George Morris</t>
  </si>
  <si>
    <t>Albert Kalangis</t>
  </si>
  <si>
    <t>Erakor School</t>
  </si>
  <si>
    <t>7777345 ( Abel Robsen)</t>
  </si>
  <si>
    <t>Chris K</t>
  </si>
  <si>
    <t>Robsen A</t>
  </si>
  <si>
    <t>Bill T</t>
  </si>
  <si>
    <t>Jean Noel A</t>
  </si>
  <si>
    <t>Astride J</t>
  </si>
  <si>
    <t>Nico A</t>
  </si>
  <si>
    <t>Ginette A</t>
  </si>
  <si>
    <t>Evelyn Y</t>
  </si>
  <si>
    <t>Linda</t>
  </si>
  <si>
    <t>Rayline J</t>
  </si>
  <si>
    <t>Yalima G</t>
  </si>
  <si>
    <t>Meriam W</t>
  </si>
  <si>
    <t>Suzanne K</t>
  </si>
  <si>
    <t>Olivia A</t>
  </si>
  <si>
    <t>Shirley B</t>
  </si>
  <si>
    <t>Cecie T</t>
  </si>
  <si>
    <t>Linges T</t>
  </si>
  <si>
    <t>Martin W</t>
  </si>
  <si>
    <t>Annette D</t>
  </si>
  <si>
    <t>Tonny W</t>
  </si>
  <si>
    <t>Ana K</t>
  </si>
  <si>
    <t>Caroline S</t>
  </si>
  <si>
    <t>Clarisse W</t>
  </si>
  <si>
    <t>George Kauras</t>
  </si>
  <si>
    <t>Erakor 2 Road</t>
  </si>
  <si>
    <t>Iank Rechel</t>
  </si>
  <si>
    <t>Fread Kalo</t>
  </si>
  <si>
    <t>Moses nako</t>
  </si>
  <si>
    <t>Ronal Kauel</t>
  </si>
  <si>
    <t>Nauka Kalo</t>
  </si>
  <si>
    <t>Mata George</t>
  </si>
  <si>
    <t>Faulet Kauel</t>
  </si>
  <si>
    <t>Kota Maukira</t>
  </si>
  <si>
    <t>Elsi Kuvai</t>
  </si>
  <si>
    <t>George Yamakia</t>
  </si>
  <si>
    <t>Goerge Ronald</t>
  </si>
  <si>
    <t>Solomon Jimmy</t>
  </si>
  <si>
    <t>Mckenzie Nasa</t>
  </si>
  <si>
    <t>Emma Felix</t>
  </si>
  <si>
    <t>Erakor half Road</t>
  </si>
  <si>
    <t>Robinson Kalo</t>
  </si>
  <si>
    <t>Marie Sow</t>
  </si>
  <si>
    <t>Erakor Etil</t>
  </si>
  <si>
    <t>Norah Sow</t>
  </si>
  <si>
    <t>John Sow</t>
  </si>
  <si>
    <t>Moses Sow</t>
  </si>
  <si>
    <t>Jenifer Serel</t>
  </si>
  <si>
    <t>Annie Serel</t>
  </si>
  <si>
    <t>Manuel Waiane</t>
  </si>
  <si>
    <t>Steven Isaiah</t>
  </si>
  <si>
    <t>Ruth Johnson</t>
  </si>
  <si>
    <t>Robin Jimmy</t>
  </si>
  <si>
    <t>George Page</t>
  </si>
  <si>
    <t>Jonah Willie</t>
  </si>
  <si>
    <t>Pita Niere</t>
  </si>
  <si>
    <t>Danti</t>
  </si>
  <si>
    <t>Betioel Jonah</t>
  </si>
  <si>
    <t>Smith Natonga</t>
  </si>
  <si>
    <t>Jenny Nulack</t>
  </si>
  <si>
    <t>Charly</t>
  </si>
  <si>
    <t>Annie Nulak</t>
  </si>
  <si>
    <t>Jonathan Bule</t>
  </si>
  <si>
    <t>Rono</t>
  </si>
  <si>
    <t>Kalotutati Ranson</t>
  </si>
  <si>
    <t>Natuman Helene</t>
  </si>
  <si>
    <t>Sekenmal Martine</t>
  </si>
  <si>
    <t>Worry Sophie</t>
  </si>
  <si>
    <t>Vano Sam</t>
  </si>
  <si>
    <t>Mark</t>
  </si>
  <si>
    <t>Erakor Viallge</t>
  </si>
  <si>
    <t>Anna Loughman</t>
  </si>
  <si>
    <t>Tom George</t>
  </si>
  <si>
    <t>Chantal Kallon</t>
  </si>
  <si>
    <t>Naimo Loa</t>
  </si>
  <si>
    <t>Frederick</t>
  </si>
  <si>
    <t>Tia kailes</t>
  </si>
  <si>
    <t>Helen Lop</t>
  </si>
  <si>
    <t>Caroline Lop</t>
  </si>
  <si>
    <t>Nicky Namri</t>
  </si>
  <si>
    <t>Linda Lop</t>
  </si>
  <si>
    <t>Mackret Kaso</t>
  </si>
  <si>
    <t>Ialo Noklam</t>
  </si>
  <si>
    <t>Iodil Tom</t>
  </si>
  <si>
    <t>Sermen Iauko</t>
  </si>
  <si>
    <t>Iauhua Jack</t>
  </si>
  <si>
    <t>Rose Smile</t>
  </si>
  <si>
    <t>Sam Kawiel</t>
  </si>
  <si>
    <t>David Ialian</t>
  </si>
  <si>
    <t>Anna Iaken</t>
  </si>
  <si>
    <t>Lava Police</t>
  </si>
  <si>
    <t>Anita Willie</t>
  </si>
  <si>
    <t>Nako Kawiel</t>
  </si>
  <si>
    <t>George Kavras</t>
  </si>
  <si>
    <t>Mary Moses</t>
  </si>
  <si>
    <t>Kang Moses</t>
  </si>
  <si>
    <t>Marie Lume</t>
  </si>
  <si>
    <t>Anna Jacob</t>
  </si>
  <si>
    <t>Raisy Nakapue</t>
  </si>
  <si>
    <t>Norah Romeo</t>
  </si>
  <si>
    <t>Moses Kalo</t>
  </si>
  <si>
    <t>George Imakiel</t>
  </si>
  <si>
    <t>George Ronald</t>
  </si>
  <si>
    <t>Kasso Yalu</t>
  </si>
  <si>
    <t>Kasso Moses</t>
  </si>
  <si>
    <t>Yalu Chila</t>
  </si>
  <si>
    <t>Sahute Harry</t>
  </si>
  <si>
    <t>Yato Joseph</t>
  </si>
  <si>
    <t>Joseph Rose</t>
  </si>
  <si>
    <t>Yang Stivie</t>
  </si>
  <si>
    <t>Simo Fonica</t>
  </si>
  <si>
    <t>Simo Piere Marie</t>
  </si>
  <si>
    <t>Mery Stive</t>
  </si>
  <si>
    <t>Thomas K</t>
  </si>
  <si>
    <t>Hellen Peter</t>
  </si>
  <si>
    <t>Pascal Lauto</t>
  </si>
  <si>
    <t>Sandre Andrew</t>
  </si>
  <si>
    <t>Peter Kalotang</t>
  </si>
  <si>
    <t>Robert kelep</t>
  </si>
  <si>
    <t>Willie Manuriki</t>
  </si>
  <si>
    <t>Rolyne Keke</t>
  </si>
  <si>
    <t>Johnsly</t>
  </si>
  <si>
    <t>Didier</t>
  </si>
  <si>
    <t>Sandy John</t>
  </si>
  <si>
    <t>David James</t>
  </si>
  <si>
    <t>Nase James</t>
  </si>
  <si>
    <t>Bong Nase</t>
  </si>
  <si>
    <t>Jecop Job</t>
  </si>
  <si>
    <t>Ben Job</t>
  </si>
  <si>
    <t>Chairle Job</t>
  </si>
  <si>
    <t>David Willie</t>
  </si>
  <si>
    <t>Raymond Nasse</t>
  </si>
  <si>
    <t>Eratap Aquana Area</t>
  </si>
  <si>
    <t>John Mark</t>
  </si>
  <si>
    <t>Iahipe Napan</t>
  </si>
  <si>
    <t>Kalwas Kalorus</t>
  </si>
  <si>
    <t>Cliff Tom</t>
  </si>
  <si>
    <t>Kaltau Philip</t>
  </si>
  <si>
    <t>James Jofite</t>
  </si>
  <si>
    <t>Nono James</t>
  </si>
  <si>
    <t>Jofite</t>
  </si>
  <si>
    <t>Jvong Kalsong</t>
  </si>
  <si>
    <t>Stephen Toa</t>
  </si>
  <si>
    <t>Titus Kalsong</t>
  </si>
  <si>
    <t>Thomas Kalorus</t>
  </si>
  <si>
    <t>Jack Karkut</t>
  </si>
  <si>
    <t>Mara Albert</t>
  </si>
  <si>
    <t>Reggie Graham</t>
  </si>
  <si>
    <t>Morris Kalorus</t>
  </si>
  <si>
    <t>Kaltoi Kalorus</t>
  </si>
  <si>
    <t>Harry Kalserei</t>
  </si>
  <si>
    <t>Vianey Jonah</t>
  </si>
  <si>
    <t>Mausit Jonah</t>
  </si>
  <si>
    <t>Harrison Kalserei</t>
  </si>
  <si>
    <t>Avock Maki</t>
  </si>
  <si>
    <t>Jonah Tiriman</t>
  </si>
  <si>
    <t>Donald Fred</t>
  </si>
  <si>
    <t>Susan John</t>
  </si>
  <si>
    <t>Jillian Zebedee</t>
  </si>
  <si>
    <t>Dominique Fakona</t>
  </si>
  <si>
    <t>Joana Ballen</t>
  </si>
  <si>
    <t>Ann</t>
  </si>
  <si>
    <t>Ruth Vatu</t>
  </si>
  <si>
    <t>John Titus</t>
  </si>
  <si>
    <t>Eratap/ Half Road</t>
  </si>
  <si>
    <t>John Rorou</t>
  </si>
  <si>
    <t>Eratap/Half Road</t>
  </si>
  <si>
    <t>James Tari</t>
  </si>
  <si>
    <t>Eratap/Ereven Community</t>
  </si>
  <si>
    <t>Albert John</t>
  </si>
  <si>
    <t>Joshua Iaiaho</t>
  </si>
  <si>
    <t>Silven Pata</t>
  </si>
  <si>
    <t>Job Charlie</t>
  </si>
  <si>
    <t>Jack Lepi</t>
  </si>
  <si>
    <t>Beky Kawas</t>
  </si>
  <si>
    <t>Tom Yasul</t>
  </si>
  <si>
    <t>Pastor Paul D william</t>
  </si>
  <si>
    <t>Eratap/Eden Kingdom center</t>
  </si>
  <si>
    <t>George Kalwat</t>
  </si>
  <si>
    <t>Ps Paul Dominique William</t>
  </si>
  <si>
    <t>Jack Malia</t>
  </si>
  <si>
    <t>Jimmy charley</t>
  </si>
  <si>
    <t>Marktaline Henry</t>
  </si>
  <si>
    <t>George Nako</t>
  </si>
  <si>
    <t>Sam koras</t>
  </si>
  <si>
    <t>Kiel Jack</t>
  </si>
  <si>
    <t>Henry Kawas</t>
  </si>
  <si>
    <t>Line Felix</t>
  </si>
  <si>
    <t>Mathew Vanessa</t>
  </si>
  <si>
    <t>Rosline Juda</t>
  </si>
  <si>
    <t>Bill Juda</t>
  </si>
  <si>
    <t>Jackson Alvise</t>
  </si>
  <si>
    <t>Jack Donald</t>
  </si>
  <si>
    <t>Willie Iata</t>
  </si>
  <si>
    <t>Jonas Willie</t>
  </si>
  <si>
    <t>Katipa Job</t>
  </si>
  <si>
    <t>Baies Katipa</t>
  </si>
  <si>
    <t>Mark Katipa</t>
  </si>
  <si>
    <t>Morsen Jack</t>
  </si>
  <si>
    <t>Johnson Namusi</t>
  </si>
  <si>
    <t>Jacob Iawan</t>
  </si>
  <si>
    <t>Joel Ianako</t>
  </si>
  <si>
    <t>Kensi Iawan</t>
  </si>
  <si>
    <t>Philip Joel</t>
  </si>
  <si>
    <t>John Philip</t>
  </si>
  <si>
    <t>Kapena Willie</t>
  </si>
  <si>
    <t>Iakawil willie</t>
  </si>
  <si>
    <t>Napipi Misikran</t>
  </si>
  <si>
    <t>Teny Mas</t>
  </si>
  <si>
    <t>Lava Tuirara</t>
  </si>
  <si>
    <t>Iau James</t>
  </si>
  <si>
    <t>Magreth Dick</t>
  </si>
  <si>
    <t>Lucy Nako</t>
  </si>
  <si>
    <t>Fred Nako</t>
  </si>
  <si>
    <t>Amos Nako</t>
  </si>
  <si>
    <t>Kalis Nako</t>
  </si>
  <si>
    <t>Tominik Yawko</t>
  </si>
  <si>
    <t>Annie Tounar</t>
  </si>
  <si>
    <t>5499205(MP)</t>
  </si>
  <si>
    <t>Harold Samuel</t>
  </si>
  <si>
    <t>Babra Iavutao</t>
  </si>
  <si>
    <t>Jacklyn Jacob</t>
  </si>
  <si>
    <t>Marie Ata</t>
  </si>
  <si>
    <t>Anna Mahit</t>
  </si>
  <si>
    <t>Vano Mael</t>
  </si>
  <si>
    <t>Germain Rori</t>
  </si>
  <si>
    <t>Etas Stage 12</t>
  </si>
  <si>
    <t>James Tabileo</t>
  </si>
  <si>
    <t>Etas Pentecost Committee</t>
  </si>
  <si>
    <t>Jimmy Nambas</t>
  </si>
  <si>
    <t>Kombe Remo</t>
  </si>
  <si>
    <t>Tom Maka</t>
  </si>
  <si>
    <t>Kalo Sylvie</t>
  </si>
  <si>
    <t>Alla Kombe</t>
  </si>
  <si>
    <t>Morris Alick</t>
  </si>
  <si>
    <t>Iano Obert</t>
  </si>
  <si>
    <t>Kenny Johna</t>
  </si>
  <si>
    <t>Ceule Rene</t>
  </si>
  <si>
    <t>Emma Obed</t>
  </si>
  <si>
    <t>Felina Massing</t>
  </si>
  <si>
    <t>Anita Kalsas</t>
  </si>
  <si>
    <t>Eton</t>
  </si>
  <si>
    <t>Sylvie Samson</t>
  </si>
  <si>
    <t>Diana Tamasiro</t>
  </si>
  <si>
    <t>Bob Kalfabun</t>
  </si>
  <si>
    <t>John Miller</t>
  </si>
  <si>
    <t>Forari/Lamin Top</t>
  </si>
  <si>
    <t>Tom Soso</t>
  </si>
  <si>
    <t xml:space="preserve">Ben Abel </t>
  </si>
  <si>
    <t>Aron w</t>
  </si>
  <si>
    <t xml:space="preserve"> Morris J</t>
  </si>
  <si>
    <t>Willie P</t>
  </si>
  <si>
    <t>Morris Abel</t>
  </si>
  <si>
    <t>Abel Tom</t>
  </si>
  <si>
    <t>Micheal G</t>
  </si>
  <si>
    <t>Graham</t>
  </si>
  <si>
    <t>Samuel G</t>
  </si>
  <si>
    <t>Jacklyn J</t>
  </si>
  <si>
    <t>Tom Bel</t>
  </si>
  <si>
    <t>Tom R</t>
  </si>
  <si>
    <t>John A</t>
  </si>
  <si>
    <t>Willie F</t>
  </si>
  <si>
    <t>Tom H</t>
  </si>
  <si>
    <t>15.04.2015</t>
  </si>
  <si>
    <t>John Sanga</t>
  </si>
  <si>
    <t>Fresh Wota 4</t>
  </si>
  <si>
    <t xml:space="preserve">Watek Jack </t>
  </si>
  <si>
    <t>Fresh Wota 1</t>
  </si>
  <si>
    <t>Tom Land</t>
  </si>
  <si>
    <t>Fresh Wota</t>
  </si>
  <si>
    <t>Moses I</t>
  </si>
  <si>
    <t>Fresh Wota 5</t>
  </si>
  <si>
    <t>Lolos Rety</t>
  </si>
  <si>
    <t xml:space="preserve">Fresh Wota </t>
  </si>
  <si>
    <t>Benjamin Moli</t>
  </si>
  <si>
    <t>Solo Jimmy</t>
  </si>
  <si>
    <t>Olyami Tamata</t>
  </si>
  <si>
    <t>Anna Johnson</t>
  </si>
  <si>
    <t>Kapalu Vincent</t>
  </si>
  <si>
    <t>Yvette Edgar</t>
  </si>
  <si>
    <t xml:space="preserve">Tou Henry </t>
  </si>
  <si>
    <t>Leikarie Robert</t>
  </si>
  <si>
    <t>Kapalu Yollande</t>
  </si>
  <si>
    <t>Philip Natapu</t>
  </si>
  <si>
    <t>Tebu</t>
  </si>
  <si>
    <t>Sam Yalou</t>
  </si>
  <si>
    <t>Terry Rongo</t>
  </si>
  <si>
    <t>Rory Annette</t>
  </si>
  <si>
    <t>Kalkot Linda</t>
  </si>
  <si>
    <t>Vira Georgina</t>
  </si>
  <si>
    <t>Jack Nafeali</t>
  </si>
  <si>
    <t>Serah Jack</t>
  </si>
  <si>
    <t>Sam Jack</t>
  </si>
  <si>
    <t>Andrew Tofofor</t>
  </si>
  <si>
    <t>Fresh Wota 6</t>
  </si>
  <si>
    <t>Sam Luata</t>
  </si>
  <si>
    <t>Iao Nalia</t>
  </si>
  <si>
    <t>Alics Laua</t>
  </si>
  <si>
    <t>Sylvie Bill</t>
  </si>
  <si>
    <t>Nelly Natuka</t>
  </si>
  <si>
    <t>Marie Amos</t>
  </si>
  <si>
    <t>Makin Jack</t>
  </si>
  <si>
    <t>Wesi Mael</t>
  </si>
  <si>
    <t>Zoe Serve</t>
  </si>
  <si>
    <t>Simona Pakoa</t>
  </si>
  <si>
    <t>Talita Tari</t>
  </si>
  <si>
    <t>Lora Nalau</t>
  </si>
  <si>
    <t>Fresh Wota 2</t>
  </si>
  <si>
    <t>Nancy Noel</t>
  </si>
  <si>
    <t>Philomen Sibitiler</t>
  </si>
  <si>
    <t>Celina Kalo</t>
  </si>
  <si>
    <t>Hariel Roger</t>
  </si>
  <si>
    <t>Jim Ragao</t>
  </si>
  <si>
    <t>Benath Patic</t>
  </si>
  <si>
    <t>Frederick Michael</t>
  </si>
  <si>
    <t>Florida Toa</t>
  </si>
  <si>
    <t>Stephanie Mahit</t>
  </si>
  <si>
    <t>Jenny Awell</t>
  </si>
  <si>
    <t>Fabiano Leyrou</t>
  </si>
  <si>
    <t>Frsh Wota 2</t>
  </si>
  <si>
    <t>Maten Kori</t>
  </si>
  <si>
    <t>Romeo Barry</t>
  </si>
  <si>
    <t>Serge Atwary</t>
  </si>
  <si>
    <t>Steven Jacob</t>
  </si>
  <si>
    <t>Denny Melangu</t>
  </si>
  <si>
    <t>Ella Aru</t>
  </si>
  <si>
    <t>Susan Akio</t>
  </si>
  <si>
    <t>Lucy Vebong</t>
  </si>
  <si>
    <t>Iva Beta</t>
  </si>
  <si>
    <t>Mbonlala Claudine</t>
  </si>
  <si>
    <t>Fresh Wota (Ezzy Kill)</t>
  </si>
  <si>
    <t>Lini Gegibel</t>
  </si>
  <si>
    <t>Tariweu Odyline</t>
  </si>
  <si>
    <t>Arnitalu Wendy</t>
  </si>
  <si>
    <t xml:space="preserve">Gailul Wendy </t>
  </si>
  <si>
    <t>Toargarmas Sabrina</t>
  </si>
  <si>
    <t xml:space="preserve">Rodney </t>
  </si>
  <si>
    <t>Tabeliu Agostina</t>
  </si>
  <si>
    <t>Carlo Mangali</t>
  </si>
  <si>
    <t>Michael Ture</t>
  </si>
  <si>
    <t>Fresh Wota Living Wota</t>
  </si>
  <si>
    <t>Tavoa Salome</t>
  </si>
  <si>
    <t>Lei Sawan</t>
  </si>
  <si>
    <t>Rose Marie</t>
  </si>
  <si>
    <t>David Yarouel</t>
  </si>
  <si>
    <t>Kal Naiu</t>
  </si>
  <si>
    <t>Juliano Daniel</t>
  </si>
  <si>
    <t>Nimisa Natu</t>
  </si>
  <si>
    <t>Paul Grem</t>
  </si>
  <si>
    <t>Simon Olul</t>
  </si>
  <si>
    <t>Vania Tom</t>
  </si>
  <si>
    <t>Prescilla Jibe</t>
  </si>
  <si>
    <t>Kevin Olul</t>
  </si>
  <si>
    <t>Meriam Wain</t>
  </si>
  <si>
    <t>Milton David</t>
  </si>
  <si>
    <t>Davina Tom</t>
  </si>
  <si>
    <t>Marion Pelam</t>
  </si>
  <si>
    <t>Andre George</t>
  </si>
  <si>
    <t>Yannick Wako</t>
  </si>
  <si>
    <t>Colline Nulack</t>
  </si>
  <si>
    <t>Alice C</t>
  </si>
  <si>
    <t>Mark Malon</t>
  </si>
  <si>
    <t>Daniel Tes</t>
  </si>
  <si>
    <t>Lynnes Naut</t>
  </si>
  <si>
    <t>Jenny Jimmy</t>
  </si>
  <si>
    <t>Shelly Kaso</t>
  </si>
  <si>
    <t>Mark Manvoi</t>
  </si>
  <si>
    <t>Harrison Maki</t>
  </si>
  <si>
    <t>20/014/2015</t>
  </si>
  <si>
    <t>Kaven Elisan</t>
  </si>
  <si>
    <t>Nisa Norma</t>
  </si>
  <si>
    <t>Breed Tom</t>
  </si>
  <si>
    <t>Ifira Point</t>
  </si>
  <si>
    <t>Jared Bakokoto</t>
  </si>
  <si>
    <t>Joe Kalpukai</t>
  </si>
  <si>
    <t>Anies Tavoa</t>
  </si>
  <si>
    <t>Jimmy Mangawai</t>
  </si>
  <si>
    <t>Winjo Kalfabun</t>
  </si>
  <si>
    <t>Kalteniaki</t>
  </si>
  <si>
    <t>Kalwamo</t>
  </si>
  <si>
    <t>Roger</t>
  </si>
  <si>
    <t>Maki Ben</t>
  </si>
  <si>
    <t>Kalorisu</t>
  </si>
  <si>
    <t>Kalmatak</t>
  </si>
  <si>
    <t>Eddy</t>
  </si>
  <si>
    <t>Bob Kalpukai</t>
  </si>
  <si>
    <t>Sawi</t>
  </si>
  <si>
    <t>Kenji Saurei</t>
  </si>
  <si>
    <t>Lolo</t>
  </si>
  <si>
    <t>Paulito</t>
  </si>
  <si>
    <t>Ebelino</t>
  </si>
  <si>
    <t>Waute Chichirua</t>
  </si>
  <si>
    <t>Bruno Kalfabun</t>
  </si>
  <si>
    <t>Dorothy Sablong</t>
  </si>
  <si>
    <t>Johnny Taiwia</t>
  </si>
  <si>
    <t>Edwin Taiwia</t>
  </si>
  <si>
    <t>Rinnie Kalpukai</t>
  </si>
  <si>
    <t>Christine Kalpukai</t>
  </si>
  <si>
    <t>Pakoa Taiwia</t>
  </si>
  <si>
    <t>Sophie Mototourua</t>
  </si>
  <si>
    <t>Ben Korikalo</t>
  </si>
  <si>
    <t>Willie Mototourua</t>
  </si>
  <si>
    <t>Aldrin Sope</t>
  </si>
  <si>
    <t>Tom Sandi</t>
  </si>
  <si>
    <t>Wilson Tonny</t>
  </si>
  <si>
    <t>Ben Timo</t>
  </si>
  <si>
    <t>Leisok Kalfabu</t>
  </si>
  <si>
    <t>Esau Kalfabun</t>
  </si>
  <si>
    <t>Towliu Kalsale</t>
  </si>
  <si>
    <t>Eddy Kalpukai</t>
  </si>
  <si>
    <t>Katila Kalpukai</t>
  </si>
  <si>
    <t>Kali Kalorib</t>
  </si>
  <si>
    <t>Tabutu Kalpukai</t>
  </si>
  <si>
    <t>Jessica Kalorib</t>
  </si>
  <si>
    <t>Pierre Kalorib</t>
  </si>
  <si>
    <t>Maryno Kara</t>
  </si>
  <si>
    <t>Ifira Sumawia Kindy</t>
  </si>
  <si>
    <t>Katia Jack</t>
  </si>
  <si>
    <t>Tobi Korikalo</t>
  </si>
  <si>
    <t>Saksak Adrian</t>
  </si>
  <si>
    <t>Ifira Wharf (Ezzy Kill)</t>
  </si>
  <si>
    <t>Amelia Mangawai</t>
  </si>
  <si>
    <t>Leikoro Kalfabun</t>
  </si>
  <si>
    <t>Magekon Jackson</t>
  </si>
  <si>
    <t>Ateline Pakokoto</t>
  </si>
  <si>
    <t>Rotha Matan</t>
  </si>
  <si>
    <t>21/04/15</t>
  </si>
  <si>
    <t>Sedrick Lauru</t>
  </si>
  <si>
    <t>Ifira Island</t>
  </si>
  <si>
    <t>Alickson Napaukarana</t>
  </si>
  <si>
    <t>Kalsauma O. Kalfabun</t>
  </si>
  <si>
    <t>Meru Korikalo</t>
  </si>
  <si>
    <t>Gibson Kalpukai</t>
  </si>
  <si>
    <t>Mariamon Kalpukai</t>
  </si>
  <si>
    <t>Toumalasi Bakokoto</t>
  </si>
  <si>
    <t>Barei Tulangi</t>
  </si>
  <si>
    <t>Charley Aiong</t>
  </si>
  <si>
    <t>Tino Kalpukai</t>
  </si>
  <si>
    <t>Leineata Kalpukai</t>
  </si>
  <si>
    <t>Leisale Mangawai</t>
  </si>
  <si>
    <t>Patrick Mangawai</t>
  </si>
  <si>
    <t>Antuan Sablan</t>
  </si>
  <si>
    <t>Tupala Lauru</t>
  </si>
  <si>
    <t>Naika Kalfabun</t>
  </si>
  <si>
    <t>Ps Jiva Taravaki</t>
  </si>
  <si>
    <t>Niel Kalsakau</t>
  </si>
  <si>
    <t>James Kalsakau</t>
  </si>
  <si>
    <t>Lai Kalsal</t>
  </si>
  <si>
    <t>Wota Kalsal</t>
  </si>
  <si>
    <t>Karana Lauru</t>
  </si>
  <si>
    <t>Toloke Taiwia</t>
  </si>
  <si>
    <t>Elisabeth Laban</t>
  </si>
  <si>
    <t>Manu Laban</t>
  </si>
  <si>
    <t>Harold Kara</t>
  </si>
  <si>
    <t>George Bakokoto</t>
  </si>
  <si>
    <t>Jasmin Kalorib</t>
  </si>
  <si>
    <t>Christin Kalpukai</t>
  </si>
  <si>
    <t>Sandra Taiwia</t>
  </si>
  <si>
    <t>Karl Mangawai</t>
  </si>
  <si>
    <t>Tutuk Mangawai</t>
  </si>
  <si>
    <t>Robert Lauru</t>
  </si>
  <si>
    <t>Judy</t>
  </si>
  <si>
    <t>Daisy Kalpukai</t>
  </si>
  <si>
    <t>Toukot Lauru</t>
  </si>
  <si>
    <t>Torkas Kalfabun</t>
  </si>
  <si>
    <t>Alickson Napaukaran</t>
  </si>
  <si>
    <t>Ngwango Lariza</t>
  </si>
  <si>
    <t>D’York Street</t>
  </si>
  <si>
    <t>John Dick</t>
  </si>
  <si>
    <t>Rosemary Sahe</t>
  </si>
  <si>
    <t>George Avock</t>
  </si>
  <si>
    <t>Lulep Village ( Paama)</t>
  </si>
  <si>
    <t>5560013 or 5560073</t>
  </si>
  <si>
    <t>Song Avock</t>
  </si>
  <si>
    <t>Mark Taso</t>
  </si>
  <si>
    <t>Notis Avock</t>
  </si>
  <si>
    <t>Matu David</t>
  </si>
  <si>
    <t>Aisson Avock</t>
  </si>
  <si>
    <t>Aisson Luwi</t>
  </si>
  <si>
    <t>Luwi Bon</t>
  </si>
  <si>
    <t>August Tom</t>
  </si>
  <si>
    <t>Joe Onis</t>
  </si>
  <si>
    <t>David Joe</t>
  </si>
  <si>
    <t>August Holi</t>
  </si>
  <si>
    <t>Fred karl</t>
  </si>
  <si>
    <t>Charley Karl</t>
  </si>
  <si>
    <t>Jack Arthy</t>
  </si>
  <si>
    <t>Noel Peter</t>
  </si>
  <si>
    <t>Joel Avock</t>
  </si>
  <si>
    <t>Tahun ken</t>
  </si>
  <si>
    <t>Silas James</t>
  </si>
  <si>
    <t>Joel James</t>
  </si>
  <si>
    <t>Paul Robert</t>
  </si>
  <si>
    <t>Amos Retla</t>
  </si>
  <si>
    <t>Sano James</t>
  </si>
  <si>
    <t>Kency James</t>
  </si>
  <si>
    <t>Kami John</t>
  </si>
  <si>
    <t>Saul Luis</t>
  </si>
  <si>
    <t>Alick Graham</t>
  </si>
  <si>
    <t>Mark Willie</t>
  </si>
  <si>
    <t>Timothy Mahit</t>
  </si>
  <si>
    <t>Saul Mahit</t>
  </si>
  <si>
    <t>Karl Raisin</t>
  </si>
  <si>
    <t>George Kelvin</t>
  </si>
  <si>
    <t>Kelvin Simon</t>
  </si>
  <si>
    <t>Richard Sam</t>
  </si>
  <si>
    <t>Mark Terry</t>
  </si>
  <si>
    <t>Gina Marsi</t>
  </si>
  <si>
    <t xml:space="preserve"> M.C.I</t>
  </si>
  <si>
    <t>Rebecca Naukaut</t>
  </si>
  <si>
    <t>M.C.I</t>
  </si>
  <si>
    <t>David Rutha</t>
  </si>
  <si>
    <t>Lidia Daniel</t>
  </si>
  <si>
    <t>Evelyn Johnson</t>
  </si>
  <si>
    <t>Anna Isaac</t>
  </si>
  <si>
    <t>Jerry Noel</t>
  </si>
  <si>
    <t>Ross Nalawal</t>
  </si>
  <si>
    <t>Petri Seline</t>
  </si>
  <si>
    <t>Kahi Jerry</t>
  </si>
  <si>
    <t>Kapau Yata</t>
  </si>
  <si>
    <t>Wako N</t>
  </si>
  <si>
    <t>Welly Ata</t>
  </si>
  <si>
    <t>Kalmon John</t>
  </si>
  <si>
    <t>Nanau Kanawi</t>
  </si>
  <si>
    <t>Napat William</t>
  </si>
  <si>
    <t>Alice Tomanto</t>
  </si>
  <si>
    <t>William Babeth</t>
  </si>
  <si>
    <t>Selly Rigiau</t>
  </si>
  <si>
    <t>William Sam</t>
  </si>
  <si>
    <t>Naio Yata</t>
  </si>
  <si>
    <t>Noella</t>
  </si>
  <si>
    <t>Nambe Robinson</t>
  </si>
  <si>
    <t>Selina Renold</t>
  </si>
  <si>
    <t>Kuk Katanik</t>
  </si>
  <si>
    <t>Tonny A</t>
  </si>
  <si>
    <t>Jasmine Jel</t>
  </si>
  <si>
    <t>Airini Tan</t>
  </si>
  <si>
    <t>Helen Kaviely</t>
  </si>
  <si>
    <t>Maliwan Philip</t>
  </si>
  <si>
    <t>Vanessa A</t>
  </si>
  <si>
    <t>John Nagi</t>
  </si>
  <si>
    <t>Hiwa Yata</t>
  </si>
  <si>
    <t>Polin S</t>
  </si>
  <si>
    <t>Richel Kautu</t>
  </si>
  <si>
    <t>Taua Emma</t>
  </si>
  <si>
    <t>Nancy Naukaut</t>
  </si>
  <si>
    <t>Rangi Nangi</t>
  </si>
  <si>
    <t>Tabite Nangi</t>
  </si>
  <si>
    <t>Robeth Obed</t>
  </si>
  <si>
    <t>Simon John</t>
  </si>
  <si>
    <t>Fred Lino</t>
  </si>
  <si>
    <t>John Naurai</t>
  </si>
  <si>
    <t>John Naleko</t>
  </si>
  <si>
    <t>Tomson Christie</t>
  </si>
  <si>
    <t>Naukaut N</t>
  </si>
  <si>
    <t>Rosina Boita</t>
  </si>
  <si>
    <t>Monik Boita</t>
  </si>
  <si>
    <t>Ericka</t>
  </si>
  <si>
    <t>Nauru</t>
  </si>
  <si>
    <t>Rachelle JC</t>
  </si>
  <si>
    <t>Watsal Naukaut</t>
  </si>
  <si>
    <t>Marie Torre</t>
  </si>
  <si>
    <t>Monik Job</t>
  </si>
  <si>
    <t>5584036/5421467</t>
  </si>
  <si>
    <t>Josephine Mala</t>
  </si>
  <si>
    <t>Line Willy</t>
  </si>
  <si>
    <t>Betty Moses</t>
  </si>
  <si>
    <t>Judith Gilbert</t>
  </si>
  <si>
    <t>Hellen Jack</t>
  </si>
  <si>
    <t>Celine Ben</t>
  </si>
  <si>
    <t>Reipa David</t>
  </si>
  <si>
    <t>Meriam Nako</t>
  </si>
  <si>
    <t>Loise Iati</t>
  </si>
  <si>
    <t>Ben George</t>
  </si>
  <si>
    <t>Dora Daniel</t>
  </si>
  <si>
    <t>Alick Iasi</t>
  </si>
  <si>
    <t>George Maritiu</t>
  </si>
  <si>
    <t>Jimmy Kawa</t>
  </si>
  <si>
    <t>Sylvian Steven</t>
  </si>
  <si>
    <t>Nelly Frank</t>
  </si>
  <si>
    <t>Kibson Olul</t>
  </si>
  <si>
    <t>Malapoa Whitewood</t>
  </si>
  <si>
    <t>Charlie Dick</t>
  </si>
  <si>
    <t>Malapoa White wood</t>
  </si>
  <si>
    <t>Johnny Merika</t>
  </si>
  <si>
    <t>Serah Yaupa</t>
  </si>
  <si>
    <t>Charlie Kahu</t>
  </si>
  <si>
    <t xml:space="preserve">                           Tent</t>
  </si>
  <si>
    <t>Malapoa Sumalapa</t>
  </si>
  <si>
    <t>Timothy Mawor</t>
  </si>
  <si>
    <t xml:space="preserve">Densly Tari </t>
  </si>
  <si>
    <t>Malapoa TVL</t>
  </si>
  <si>
    <t>Rebecca Wataskon</t>
  </si>
  <si>
    <t>Mary Kapalu</t>
  </si>
  <si>
    <t>Jenny Napuat</t>
  </si>
  <si>
    <t>Iata</t>
  </si>
  <si>
    <t>Delphina</t>
  </si>
  <si>
    <t>Jonah Dick</t>
  </si>
  <si>
    <t>Ruth Yodil</t>
  </si>
  <si>
    <t>Jack Iel</t>
  </si>
  <si>
    <t>Sandy sandy</t>
  </si>
  <si>
    <t>Job Maelalong</t>
  </si>
  <si>
    <t>John Seth Kenedy</t>
  </si>
  <si>
    <t>Jacob Nambas</t>
  </si>
  <si>
    <t>Eddie Tariolo</t>
  </si>
  <si>
    <t xml:space="preserve">Tent </t>
  </si>
  <si>
    <t>Mahit Alick</t>
  </si>
  <si>
    <t>Tom Telukteluk</t>
  </si>
  <si>
    <t>Maiho Dorothy</t>
  </si>
  <si>
    <t>Batick Nelly</t>
  </si>
  <si>
    <t>Mangau Yvannah</t>
  </si>
  <si>
    <t>Tony Dick</t>
  </si>
  <si>
    <t>Robson Solomon</t>
  </si>
  <si>
    <t>Michel Willie</t>
  </si>
  <si>
    <t>Nipiko Jack</t>
  </si>
  <si>
    <t>Magreth kares</t>
  </si>
  <si>
    <t>Inamaro Nalin</t>
  </si>
  <si>
    <t>Lop Emalikim</t>
  </si>
  <si>
    <t>Alick Natiakis</t>
  </si>
  <si>
    <t>Nalo Jack</t>
  </si>
  <si>
    <t>Simo Peter</t>
  </si>
  <si>
    <t>Michel Laviang</t>
  </si>
  <si>
    <t>Lop Pascal</t>
  </si>
  <si>
    <t>Jeremy Lop</t>
  </si>
  <si>
    <t>Baras Sophie</t>
  </si>
  <si>
    <t>Oral Yan</t>
  </si>
  <si>
    <t>Alick Vira</t>
  </si>
  <si>
    <t>Elise Roberth</t>
  </si>
  <si>
    <t>Wilson Ango</t>
  </si>
  <si>
    <t>Marie Jim</t>
  </si>
  <si>
    <t>Alice John</t>
  </si>
  <si>
    <t>Ernes Maki</t>
  </si>
  <si>
    <t>Joseph Vatsu</t>
  </si>
  <si>
    <t>Annie Tom</t>
  </si>
  <si>
    <t>Malapoa Pritano</t>
  </si>
  <si>
    <t>Vecina Jhonny</t>
  </si>
  <si>
    <t>Anita David</t>
  </si>
  <si>
    <t>Robert Atta</t>
  </si>
  <si>
    <t>Ruth Marcel</t>
  </si>
  <si>
    <t>Malapoa White wood digicel tower</t>
  </si>
  <si>
    <t>5418948/7102306</t>
  </si>
  <si>
    <t>Tasso Samson</t>
  </si>
  <si>
    <t>Hendry Nalao</t>
  </si>
  <si>
    <t>Ben Selion</t>
  </si>
  <si>
    <t>Moil John</t>
  </si>
  <si>
    <t>Fabia Tom</t>
  </si>
  <si>
    <t>Johnny Willie</t>
  </si>
  <si>
    <t>Soso Robert</t>
  </si>
  <si>
    <t>Vaclin John</t>
  </si>
  <si>
    <t>Rudy Joel</t>
  </si>
  <si>
    <t>Erick Moffet</t>
  </si>
  <si>
    <t>Peter Sum</t>
  </si>
  <si>
    <t xml:space="preserve">Malapoa Sumalapa </t>
  </si>
  <si>
    <t>Solome</t>
  </si>
  <si>
    <t xml:space="preserve">Masel </t>
  </si>
  <si>
    <t>Napuat</t>
  </si>
  <si>
    <t>Willie</t>
  </si>
  <si>
    <t>Enamaro Natiakis</t>
  </si>
  <si>
    <t>Naomie Mala</t>
  </si>
  <si>
    <t>Jack Nipiko</t>
  </si>
  <si>
    <t>Rose Sam</t>
  </si>
  <si>
    <t>Velina Dick</t>
  </si>
  <si>
    <t>Eliane Molkis</t>
  </si>
  <si>
    <t>Joseph Natonga</t>
  </si>
  <si>
    <t>Edmon Obed</t>
  </si>
  <si>
    <t>Rubby Joel</t>
  </si>
  <si>
    <t>Manples Area</t>
  </si>
  <si>
    <t>Willie Ruben</t>
  </si>
  <si>
    <t>Manuel Roy</t>
  </si>
  <si>
    <t>Ruben Kalo</t>
  </si>
  <si>
    <t>Leisong Torset</t>
  </si>
  <si>
    <t>Andrew Kaloris</t>
  </si>
  <si>
    <t>Pakoa Miala</t>
  </si>
  <si>
    <t>Noel Atavi</t>
  </si>
  <si>
    <t>Ben Joel</t>
  </si>
  <si>
    <t>Ben Taripoa</t>
  </si>
  <si>
    <t>Olive Charley Brown</t>
  </si>
  <si>
    <t>Eddie Dick</t>
  </si>
  <si>
    <t>Willie Makau</t>
  </si>
  <si>
    <t>Witely Reddy</t>
  </si>
  <si>
    <t>Tarinua Lui</t>
  </si>
  <si>
    <t>Pakoa Lokin</t>
  </si>
  <si>
    <t>Jeffrey Jimmy</t>
  </si>
  <si>
    <t>George Baras</t>
  </si>
  <si>
    <t>Chris Tari</t>
  </si>
  <si>
    <t xml:space="preserve">Mikey </t>
  </si>
  <si>
    <t>Glen Bong</t>
  </si>
  <si>
    <t>Alickson Frank Vira</t>
  </si>
  <si>
    <t>Manples (Ezzy Kill)</t>
  </si>
  <si>
    <t>William Rachel</t>
  </si>
  <si>
    <t>Pespes Elly</t>
  </si>
  <si>
    <t>Frank Rachel</t>
  </si>
  <si>
    <t>Rachel Willie</t>
  </si>
  <si>
    <t>Elsie Pakoa</t>
  </si>
  <si>
    <t>Metoteau And Poilapa</t>
  </si>
  <si>
    <t xml:space="preserve">Mele </t>
  </si>
  <si>
    <t>7106110/7755345</t>
  </si>
  <si>
    <t>Glen and Wevelin</t>
  </si>
  <si>
    <t>Rosana Maros</t>
  </si>
  <si>
    <t xml:space="preserve">Tim Rong </t>
  </si>
  <si>
    <t xml:space="preserve">Indy Rong </t>
  </si>
  <si>
    <t>Naithan Poilapa</t>
  </si>
  <si>
    <t>Sam Upen</t>
  </si>
  <si>
    <t>Robert Sobuso</t>
  </si>
  <si>
    <t>Mele Malarivu</t>
  </si>
  <si>
    <t>Fanu Rose Tamtam</t>
  </si>
  <si>
    <t>Melemaat</t>
  </si>
  <si>
    <t>Sea view Staff</t>
  </si>
  <si>
    <t>Stephanie Malesi</t>
  </si>
  <si>
    <t>Alsent David</t>
  </si>
  <si>
    <t>Bei David</t>
  </si>
  <si>
    <t>Iatika David</t>
  </si>
  <si>
    <t>Alice David</t>
  </si>
  <si>
    <t>PrinoDavid</t>
  </si>
  <si>
    <t>Pupul David</t>
  </si>
  <si>
    <t>Sever Albert</t>
  </si>
  <si>
    <t>Anniel Ansent</t>
  </si>
  <si>
    <t>John Phillip</t>
  </si>
  <si>
    <t>Rotrick David</t>
  </si>
  <si>
    <t>Bob Johny</t>
  </si>
  <si>
    <t>Phillimon</t>
  </si>
  <si>
    <t>Serah Sam</t>
  </si>
  <si>
    <t>Luwi</t>
  </si>
  <si>
    <t>Michel Bob</t>
  </si>
  <si>
    <t>Ps Andre Nambo</t>
  </si>
  <si>
    <t>Dick Iopa</t>
  </si>
  <si>
    <t xml:space="preserve">Mark Iopa </t>
  </si>
  <si>
    <t>Roslen Sersin</t>
  </si>
  <si>
    <t>Micha Jon</t>
  </si>
  <si>
    <t>Lily Titus</t>
  </si>
  <si>
    <t>Elsie John</t>
  </si>
  <si>
    <t>Sano Tom</t>
  </si>
  <si>
    <t>John Freza</t>
  </si>
  <si>
    <t>Ps Peter Iopa</t>
  </si>
  <si>
    <t>Howen Naurai</t>
  </si>
  <si>
    <t>Naresi George</t>
  </si>
  <si>
    <t>Roy Tasi</t>
  </si>
  <si>
    <t>Andrew Hellen</t>
  </si>
  <si>
    <t>Henry Naharuan</t>
  </si>
  <si>
    <t>Fransis Tom Yanna</t>
  </si>
  <si>
    <t>John Kliff Marina</t>
  </si>
  <si>
    <t>El Tom Solomon</t>
  </si>
  <si>
    <t>Ps Tom Jacob</t>
  </si>
  <si>
    <t>Seule Roslyn</t>
  </si>
  <si>
    <t>Noel Lilly</t>
  </si>
  <si>
    <t>Apu Meriam</t>
  </si>
  <si>
    <t>Willy Leitary</t>
  </si>
  <si>
    <t>Apu Reriki  John</t>
  </si>
  <si>
    <t>Jack Janette</t>
  </si>
  <si>
    <t>Aru Morine</t>
  </si>
  <si>
    <t>John Numanian</t>
  </si>
  <si>
    <t>Jon Sylvie</t>
  </si>
  <si>
    <t>NTM Shelter</t>
  </si>
  <si>
    <t>Prima Area</t>
  </si>
  <si>
    <t>Annery</t>
  </si>
  <si>
    <t>No2</t>
  </si>
  <si>
    <t>Robin</t>
  </si>
  <si>
    <t>Christopher</t>
  </si>
  <si>
    <t>Greg</t>
  </si>
  <si>
    <t xml:space="preserve">Noel </t>
  </si>
  <si>
    <t>Dickson Rosan</t>
  </si>
  <si>
    <t>Marylyn Hapita</t>
  </si>
  <si>
    <t>No 2</t>
  </si>
  <si>
    <t>Jenisa Ligo</t>
  </si>
  <si>
    <t>Nancy Kaitip</t>
  </si>
  <si>
    <t>No Wallis</t>
  </si>
  <si>
    <t>Joseph Noviel</t>
  </si>
  <si>
    <t>Nancy Kai</t>
  </si>
  <si>
    <t>Greg Bani</t>
  </si>
  <si>
    <t>Isabel Bani</t>
  </si>
  <si>
    <t>Ronnie Watson</t>
  </si>
  <si>
    <t>Mercy William</t>
  </si>
  <si>
    <t>Diana Lee</t>
  </si>
  <si>
    <t>Wilson Mala</t>
  </si>
  <si>
    <t>Ruben Kenneth</t>
  </si>
  <si>
    <t>Gideon Mala</t>
  </si>
  <si>
    <t>Ellena James</t>
  </si>
  <si>
    <t>Kieth Dorsen</t>
  </si>
  <si>
    <t>Fannie Watson</t>
  </si>
  <si>
    <t>Freddie Kalo</t>
  </si>
  <si>
    <t>Lorry Kenneth</t>
  </si>
  <si>
    <t>Andrew Kenneth</t>
  </si>
  <si>
    <t>Brian Rachel</t>
  </si>
  <si>
    <t>Jonny Kalsong</t>
  </si>
  <si>
    <t>Jona Leinoa</t>
  </si>
  <si>
    <t>Chief Kaltalua Billy Amearaliu</t>
  </si>
  <si>
    <t>Roger Japeth</t>
  </si>
  <si>
    <t>Kalmak Charley</t>
  </si>
  <si>
    <t>Jackson Vira</t>
  </si>
  <si>
    <t>Jimmy Manses</t>
  </si>
  <si>
    <t>Mercy Timo</t>
  </si>
  <si>
    <t>Alice Manses</t>
  </si>
  <si>
    <t>7110318/5422210</t>
  </si>
  <si>
    <t>Kalsong Timothy</t>
  </si>
  <si>
    <t>Sylvie James</t>
  </si>
  <si>
    <t>Rachel Brian</t>
  </si>
  <si>
    <t>Mina Kaiman</t>
  </si>
  <si>
    <t>Roy Nisai</t>
  </si>
  <si>
    <t>James Kalo</t>
  </si>
  <si>
    <t>Ceddrick Morrin</t>
  </si>
  <si>
    <t>Freddy Kalo</t>
  </si>
  <si>
    <t>Fannie Mala</t>
  </si>
  <si>
    <t>Dickson Netty</t>
  </si>
  <si>
    <t>Johnny Timothy</t>
  </si>
  <si>
    <t>Lilian Reuben</t>
  </si>
  <si>
    <t>Stephe Busai</t>
  </si>
  <si>
    <t>Pupu Joel</t>
  </si>
  <si>
    <t>Rosly Nikol</t>
  </si>
  <si>
    <t>Claudine Job</t>
  </si>
  <si>
    <t>Kaudea Kamana</t>
  </si>
  <si>
    <t>Ella Andre</t>
  </si>
  <si>
    <t>Susan J</t>
  </si>
  <si>
    <t>Dina Yauko</t>
  </si>
  <si>
    <t>Nako Katanik</t>
  </si>
  <si>
    <t>Joyce Berry</t>
  </si>
  <si>
    <t>Peter Kaudea</t>
  </si>
  <si>
    <t>Mawie Watsal</t>
  </si>
  <si>
    <t>Nipina Joel</t>
  </si>
  <si>
    <t>Leah Joel</t>
  </si>
  <si>
    <t>Steve Joel</t>
  </si>
  <si>
    <t>Joshua Kenneth</t>
  </si>
  <si>
    <t>Lessy Niavi</t>
  </si>
  <si>
    <t>Norah Toara</t>
  </si>
  <si>
    <t>Chief Abel Tomaki</t>
  </si>
  <si>
    <t>Valentine Toara</t>
  </si>
  <si>
    <t>Berry Tounguen</t>
  </si>
  <si>
    <t>Mael Tounguen</t>
  </si>
  <si>
    <t>Ronald Lui</t>
  </si>
  <si>
    <t>Malon Lui</t>
  </si>
  <si>
    <t>Jully Vira</t>
  </si>
  <si>
    <t>Florian Matau</t>
  </si>
  <si>
    <t>Marie Alick Peter</t>
  </si>
  <si>
    <t>Mccoy Kalo</t>
  </si>
  <si>
    <t>Joshua Robert</t>
  </si>
  <si>
    <t>Wopekon Jean Noel</t>
  </si>
  <si>
    <t>David Worek (USP Staff)</t>
  </si>
  <si>
    <t>David (USP Staff)</t>
  </si>
  <si>
    <t>John Graham</t>
  </si>
  <si>
    <t>No3 Tahos Timber</t>
  </si>
  <si>
    <t>Lolonon Manjob</t>
  </si>
  <si>
    <t>Shemi Kenneth</t>
  </si>
  <si>
    <t>Ohlen Tank</t>
  </si>
  <si>
    <t>Gideon Mael(7774412)</t>
  </si>
  <si>
    <t>Mansen Robert</t>
  </si>
  <si>
    <t>Gideon Mael(7774412</t>
  </si>
  <si>
    <t>Mary Kenneth</t>
  </si>
  <si>
    <t>Mesek Hosea</t>
  </si>
  <si>
    <t>John James</t>
  </si>
  <si>
    <t>Mathew Tom</t>
  </si>
  <si>
    <t>Vuro Leo</t>
  </si>
  <si>
    <t>Merelyn Semi</t>
  </si>
  <si>
    <t>Kenneth Robert</t>
  </si>
  <si>
    <t>Lewia James</t>
  </si>
  <si>
    <t>Reynold Bob</t>
  </si>
  <si>
    <t>Ohlen Nabanga</t>
  </si>
  <si>
    <t>Arsen Noel</t>
  </si>
  <si>
    <t>Manolu Loren</t>
  </si>
  <si>
    <t>Elize Ken</t>
  </si>
  <si>
    <t>Marie Bob</t>
  </si>
  <si>
    <t>Emily Alick</t>
  </si>
  <si>
    <t>Ohlen Freshwin</t>
  </si>
  <si>
    <t>Annie Salo</t>
  </si>
  <si>
    <t>Greni Boutu</t>
  </si>
  <si>
    <t>Annie John</t>
  </si>
  <si>
    <t>Ruth George</t>
  </si>
  <si>
    <t>Maki George</t>
  </si>
  <si>
    <t>Ralph Hakwa</t>
  </si>
  <si>
    <t>Morris Willie</t>
  </si>
  <si>
    <t>Arnold Alick</t>
  </si>
  <si>
    <t>Jimmy Noura</t>
  </si>
  <si>
    <t>Pastor William Koly</t>
  </si>
  <si>
    <t>Tent &amp; 1 chainsaw</t>
  </si>
  <si>
    <t>Willie Tom</t>
  </si>
  <si>
    <t>Lency Turiak</t>
  </si>
  <si>
    <t>Jack Iarpat</t>
  </si>
  <si>
    <t>Jackson Koly</t>
  </si>
  <si>
    <t>Pascal Jerry</t>
  </si>
  <si>
    <t>Freshwin SDA church</t>
  </si>
  <si>
    <t>Sylvie Ben(7772954)</t>
  </si>
  <si>
    <t xml:space="preserve">Peter Jerry </t>
  </si>
  <si>
    <t>Susan George(7756855)</t>
  </si>
  <si>
    <t>Anna Jerry</t>
  </si>
  <si>
    <t>Ita George</t>
  </si>
  <si>
    <t xml:space="preserve">Allan John </t>
  </si>
  <si>
    <t>Tom John</t>
  </si>
  <si>
    <t>Harold John</t>
  </si>
  <si>
    <t>Tennis Morrison</t>
  </si>
  <si>
    <t>Marget Bob</t>
  </si>
  <si>
    <t>Tom</t>
  </si>
  <si>
    <t>Ester Iauilum</t>
  </si>
  <si>
    <t>Karen Sam</t>
  </si>
  <si>
    <t xml:space="preserve">            Freshwin SDA church</t>
  </si>
  <si>
    <t>Eslin Malachi</t>
  </si>
  <si>
    <t>Lilly Sam</t>
  </si>
  <si>
    <t>Manu Daniel</t>
  </si>
  <si>
    <t>Richard Naros</t>
  </si>
  <si>
    <t>Kai Batison</t>
  </si>
  <si>
    <t>Esau</t>
  </si>
  <si>
    <t>Rachel Andrew</t>
  </si>
  <si>
    <t>Brainson Erick</t>
  </si>
  <si>
    <t>Jimmy Jacob</t>
  </si>
  <si>
    <t>Nora Makali</t>
  </si>
  <si>
    <t>Ohlen Area</t>
  </si>
  <si>
    <t>Briscilla</t>
  </si>
  <si>
    <t>Isaac Rori</t>
  </si>
  <si>
    <t>Illin Henry</t>
  </si>
  <si>
    <t>Lonia George</t>
  </si>
  <si>
    <t>Michel John</t>
  </si>
  <si>
    <t>Merci Paul</t>
  </si>
  <si>
    <t>Fabrice Esau</t>
  </si>
  <si>
    <t>Daniel Huri</t>
  </si>
  <si>
    <t>Marie Thompsen</t>
  </si>
  <si>
    <t>Erina Wilben</t>
  </si>
  <si>
    <t>Meto Boilaba</t>
  </si>
  <si>
    <t>Bradley Ure</t>
  </si>
  <si>
    <t>Nauiau Ham</t>
  </si>
  <si>
    <t>5481336/7735174</t>
  </si>
  <si>
    <t>Chantal Sinei</t>
  </si>
  <si>
    <t>Pasacline Moli</t>
  </si>
  <si>
    <t>Lothy Jimmy</t>
  </si>
  <si>
    <t>Megan Garae</t>
  </si>
  <si>
    <t>Salome Harry</t>
  </si>
  <si>
    <t>Ruth Mahit</t>
  </si>
  <si>
    <t>Pila Obed</t>
  </si>
  <si>
    <t>Ohlen white hood</t>
  </si>
  <si>
    <t>Samson Natuman</t>
  </si>
  <si>
    <t>Ohlen Fresh Wind</t>
  </si>
  <si>
    <t>Rexy Kalsau</t>
  </si>
  <si>
    <t>Jack Steven</t>
  </si>
  <si>
    <t>Michelle William</t>
  </si>
  <si>
    <t>Ohlen White hood</t>
  </si>
  <si>
    <t>Pita Kalmos</t>
  </si>
  <si>
    <t>Joeline Remon</t>
  </si>
  <si>
    <t>Nakao Jonsen</t>
  </si>
  <si>
    <t>Mathew Johsen</t>
  </si>
  <si>
    <t>James Peter</t>
  </si>
  <si>
    <t>Wilben Willie</t>
  </si>
  <si>
    <t>Merriam Billy</t>
  </si>
  <si>
    <t>Lesbeth Billy</t>
  </si>
  <si>
    <t>David Edward</t>
  </si>
  <si>
    <t>Ohlen Mataso</t>
  </si>
  <si>
    <t>Roy Kalangi</t>
  </si>
  <si>
    <t>Philliana Yatiknou</t>
  </si>
  <si>
    <t>Johnny Naiu</t>
  </si>
  <si>
    <t>Minnie Patis</t>
  </si>
  <si>
    <t>Beatrice George</t>
  </si>
  <si>
    <t>Debora Thompson</t>
  </si>
  <si>
    <t>Lynette</t>
  </si>
  <si>
    <t>Ester</t>
  </si>
  <si>
    <t>Roslyne</t>
  </si>
  <si>
    <t>Jacky</t>
  </si>
  <si>
    <t>Johnny</t>
  </si>
  <si>
    <t>Josiane</t>
  </si>
  <si>
    <t>August</t>
  </si>
  <si>
    <t>Prishila</t>
  </si>
  <si>
    <t>Eugene Algueto</t>
  </si>
  <si>
    <t>Rose Lol</t>
  </si>
  <si>
    <t>Shem William</t>
  </si>
  <si>
    <t>Delphine Worwor</t>
  </si>
  <si>
    <t>Salome Sese</t>
  </si>
  <si>
    <t>Betty Viralum</t>
  </si>
  <si>
    <t>Primrose Leo</t>
  </si>
  <si>
    <t>Jennifer Votu</t>
  </si>
  <si>
    <t>Sam Philemon</t>
  </si>
  <si>
    <t>Nelly Vira</t>
  </si>
  <si>
    <t>Tom Wilson</t>
  </si>
  <si>
    <t>Anna Pakoa</t>
  </si>
  <si>
    <t>Ohlen Feshwin</t>
  </si>
  <si>
    <t>John Kevin</t>
  </si>
  <si>
    <t>Ohlen Freswin</t>
  </si>
  <si>
    <t>Romain Sawane</t>
  </si>
  <si>
    <t>Philip Nausien</t>
  </si>
  <si>
    <t>Nancy Iowman</t>
  </si>
  <si>
    <t>Sereana Johnny</t>
  </si>
  <si>
    <t>Lolia Andison</t>
  </si>
  <si>
    <t>Leisale Morrison</t>
  </si>
  <si>
    <t>Ohlen Flik</t>
  </si>
  <si>
    <t>Peter Maria</t>
  </si>
  <si>
    <t>Bascal Kabere</t>
  </si>
  <si>
    <t>Alice Rori</t>
  </si>
  <si>
    <t>Ian Toka</t>
  </si>
  <si>
    <t>Ohlen Whitewood</t>
  </si>
  <si>
    <t>Tomsen Niatu</t>
  </si>
  <si>
    <t>Edward Timothy</t>
  </si>
  <si>
    <t>Leog Tom</t>
  </si>
  <si>
    <t>Remo Kuamu</t>
  </si>
  <si>
    <t>Jack Jimmy</t>
  </si>
  <si>
    <t>Sandi Karo</t>
  </si>
  <si>
    <t>Ohlen Fesbaket</t>
  </si>
  <si>
    <t>Adolf Vira</t>
  </si>
  <si>
    <t>John Ben</t>
  </si>
  <si>
    <t>Sailas Sara</t>
  </si>
  <si>
    <t>Apele Taba</t>
  </si>
  <si>
    <t>Nakao Johnson</t>
  </si>
  <si>
    <t>James Kauna</t>
  </si>
  <si>
    <t>Johnwin</t>
  </si>
  <si>
    <t>Evelyn Jack</t>
  </si>
  <si>
    <t>Melta Firiam</t>
  </si>
  <si>
    <t>Jenita Siviu</t>
  </si>
  <si>
    <t>Judi Mailes</t>
  </si>
  <si>
    <t>Natu Malikum</t>
  </si>
  <si>
    <t>Kenny Isaac</t>
  </si>
  <si>
    <t>Ohen Freshwin</t>
  </si>
  <si>
    <t>Boe Melissa</t>
  </si>
  <si>
    <t>Rebu Yonie</t>
  </si>
  <si>
    <t>Molsus Eric-Noel</t>
  </si>
  <si>
    <t>Ruben Samuel</t>
  </si>
  <si>
    <t>Wilson Lilie Tuku</t>
  </si>
  <si>
    <t>Frao Lilie</t>
  </si>
  <si>
    <t>Ruth Thompson</t>
  </si>
  <si>
    <t>Anna Alick</t>
  </si>
  <si>
    <t>Rosaly Dick</t>
  </si>
  <si>
    <t>Joseph T</t>
  </si>
  <si>
    <t>Joel Iamanik</t>
  </si>
  <si>
    <t>Iolla Obed</t>
  </si>
  <si>
    <t>Jimmy Nako</t>
  </si>
  <si>
    <t>Soan</t>
  </si>
  <si>
    <t>Jerolyn</t>
  </si>
  <si>
    <t>Winnie</t>
  </si>
  <si>
    <t>Natasha</t>
  </si>
  <si>
    <t>Pierre</t>
  </si>
  <si>
    <t>Alick Obed</t>
  </si>
  <si>
    <t>Kalo Morris</t>
  </si>
  <si>
    <t>Mila Alick</t>
  </si>
  <si>
    <t>Nesline Alick</t>
  </si>
  <si>
    <t>Andrine Alick</t>
  </si>
  <si>
    <t>Jerry Obed</t>
  </si>
  <si>
    <t>Yannick Willie</t>
  </si>
  <si>
    <t>Annie Yannick</t>
  </si>
  <si>
    <t>Reynaldo Orig</t>
  </si>
  <si>
    <t>Chrita Meltenbury</t>
  </si>
  <si>
    <t>Ronlio Orig</t>
  </si>
  <si>
    <t>Lop Grace Loughman</t>
  </si>
  <si>
    <t>Paul Kubak</t>
  </si>
  <si>
    <t>Telson Kaio</t>
  </si>
  <si>
    <t>Willie Ansen</t>
  </si>
  <si>
    <t>Pango SDA</t>
  </si>
  <si>
    <t>Daniel Mae</t>
  </si>
  <si>
    <t>Salome Homu</t>
  </si>
  <si>
    <t>Tina Natuman</t>
  </si>
  <si>
    <t>Joe Kuana</t>
  </si>
  <si>
    <t>Taunoao Community</t>
  </si>
  <si>
    <t>James Kahana</t>
  </si>
  <si>
    <t>Frongsua and Serah</t>
  </si>
  <si>
    <t xml:space="preserve">Sam Narua </t>
  </si>
  <si>
    <t>Enny Uerry</t>
  </si>
  <si>
    <t>Reynold and Serment</t>
  </si>
  <si>
    <t>Gidion and Aline</t>
  </si>
  <si>
    <t>Jimmy and Hellen</t>
  </si>
  <si>
    <t xml:space="preserve">Johnny Nasiap </t>
  </si>
  <si>
    <t>Rosmon Joe</t>
  </si>
  <si>
    <t>Johnny Marawa</t>
  </si>
  <si>
    <t>Tom and Sali</t>
  </si>
  <si>
    <t>Rampo and Serah</t>
  </si>
  <si>
    <t xml:space="preserve">Evlyn </t>
  </si>
  <si>
    <t>Kaike Wami</t>
  </si>
  <si>
    <t>Kami Nago</t>
  </si>
  <si>
    <t>Iautu and k Koleth</t>
  </si>
  <si>
    <t>Kunas and Sabrina</t>
  </si>
  <si>
    <t>Elimas and Kaies</t>
  </si>
  <si>
    <t>Lui and Jenny</t>
  </si>
  <si>
    <t>Jack Graphm</t>
  </si>
  <si>
    <t>Ianilen</t>
  </si>
  <si>
    <t>Maxim and Naiporo</t>
  </si>
  <si>
    <t>Samuel Naputi</t>
  </si>
  <si>
    <t>Rehap</t>
  </si>
  <si>
    <t>Janet and Maina</t>
  </si>
  <si>
    <t>Jessy and Manio</t>
  </si>
  <si>
    <t xml:space="preserve">Janet </t>
  </si>
  <si>
    <t>Pako and Ialu</t>
  </si>
  <si>
    <t>Donald and Anna</t>
  </si>
  <si>
    <t>Tom and Kamana</t>
  </si>
  <si>
    <t>Danny and Marie</t>
  </si>
  <si>
    <t>Kenson and Serman</t>
  </si>
  <si>
    <t>Maili and Mery</t>
  </si>
  <si>
    <t>Thomas and Kenga</t>
  </si>
  <si>
    <t>Morris and Finas</t>
  </si>
  <si>
    <t>Merry Naing</t>
  </si>
  <si>
    <t>Kathy and Merry</t>
  </si>
  <si>
    <t>Iautu micheal</t>
  </si>
  <si>
    <t>Jack Mark</t>
  </si>
  <si>
    <t>Iantu and Tares</t>
  </si>
  <si>
    <t>Nipiko and Napang</t>
  </si>
  <si>
    <t>Alen and Ruth</t>
  </si>
  <si>
    <t>Reiwi and Naina</t>
  </si>
  <si>
    <t>John Bill</t>
  </si>
  <si>
    <t>Fringi and Silta</t>
  </si>
  <si>
    <t>Joety and Waes</t>
  </si>
  <si>
    <t>Jack and Windy</t>
  </si>
  <si>
    <t>Frau</t>
  </si>
  <si>
    <t>Jimmy Iata</t>
  </si>
  <si>
    <t>Piki and Ruth</t>
  </si>
  <si>
    <t>Jack Napu</t>
  </si>
  <si>
    <t>James Rupai</t>
  </si>
  <si>
    <t>Philip Tabi</t>
  </si>
  <si>
    <t>Sersine Boita</t>
  </si>
  <si>
    <t>Prima  Area</t>
  </si>
  <si>
    <t>Ruth Moses</t>
  </si>
  <si>
    <t>Mere niao</t>
  </si>
  <si>
    <t>Lidia Mera</t>
  </si>
  <si>
    <t>Silve Joe</t>
  </si>
  <si>
    <t>Song Peter</t>
  </si>
  <si>
    <t>Micha Jimmy</t>
  </si>
  <si>
    <t>Mecry Robeto</t>
  </si>
  <si>
    <t>Serah Titus</t>
  </si>
  <si>
    <t>Sano Kawil</t>
  </si>
  <si>
    <t>Naurai Willie</t>
  </si>
  <si>
    <t>Kariwa Nambo</t>
  </si>
  <si>
    <t>Ruth Jackly</t>
  </si>
  <si>
    <t>Nansie Esther</t>
  </si>
  <si>
    <t>Dotsi Willie</t>
  </si>
  <si>
    <t>Yani Mofet</t>
  </si>
  <si>
    <t>Saloki Nawia</t>
  </si>
  <si>
    <t>Pam</t>
  </si>
  <si>
    <t>Peter</t>
  </si>
  <si>
    <t>Frosua</t>
  </si>
  <si>
    <t>Renon</t>
  </si>
  <si>
    <t>Naurai</t>
  </si>
  <si>
    <t>Erick Jack</t>
  </si>
  <si>
    <t>Titus Kawas</t>
  </si>
  <si>
    <t>Nancy Alphos</t>
  </si>
  <si>
    <t>Rantapau Bridge</t>
  </si>
  <si>
    <t>Remo Lava</t>
  </si>
  <si>
    <t>Hosea Lava</t>
  </si>
  <si>
    <t>Tom Umas</t>
  </si>
  <si>
    <t>Nako Tai</t>
  </si>
  <si>
    <t>David Nuiro</t>
  </si>
  <si>
    <t>Remo Jimmy</t>
  </si>
  <si>
    <t>Richard Nalpini</t>
  </si>
  <si>
    <t>Ballin Joe</t>
  </si>
  <si>
    <t>Joel Iapua</t>
  </si>
  <si>
    <t>William Nanua</t>
  </si>
  <si>
    <t>Jacky Yunak</t>
  </si>
  <si>
    <t>Richard Michel</t>
  </si>
  <si>
    <t xml:space="preserve">Brian Micheal </t>
  </si>
  <si>
    <t>Rigie Michael</t>
  </si>
  <si>
    <t>Patjo Napao</t>
  </si>
  <si>
    <t>Ruth Napao</t>
  </si>
  <si>
    <t>Song Napao</t>
  </si>
  <si>
    <t>Norly Jack</t>
  </si>
  <si>
    <t>Elson Lon</t>
  </si>
  <si>
    <t>Leiwoi .O</t>
  </si>
  <si>
    <t>Dickson Louis</t>
  </si>
  <si>
    <t>Edien J</t>
  </si>
  <si>
    <t>Samiel J</t>
  </si>
  <si>
    <t>Aneth Leo</t>
  </si>
  <si>
    <t>Tony Lulu</t>
  </si>
  <si>
    <t>Malas J</t>
  </si>
  <si>
    <t>Anthony R</t>
  </si>
  <si>
    <t>Philimon J</t>
  </si>
  <si>
    <t>Michel J</t>
  </si>
  <si>
    <t>Melten J</t>
  </si>
  <si>
    <t>Elsie J</t>
  </si>
  <si>
    <t>Samuel T</t>
  </si>
  <si>
    <t>P.s OBA J</t>
  </si>
  <si>
    <t>Kaloas N</t>
  </si>
  <si>
    <t xml:space="preserve">Kolao </t>
  </si>
  <si>
    <t>Wesley T</t>
  </si>
  <si>
    <t>Jackson H</t>
  </si>
  <si>
    <t>Fredric L</t>
  </si>
  <si>
    <t>Ernie J</t>
  </si>
  <si>
    <t>Kalo J</t>
  </si>
  <si>
    <t xml:space="preserve">Tom Lulu </t>
  </si>
  <si>
    <t>Essen Charlie</t>
  </si>
  <si>
    <t xml:space="preserve">Nelam Bule </t>
  </si>
  <si>
    <t>Ethel Tapi</t>
  </si>
  <si>
    <t>Wilson T</t>
  </si>
  <si>
    <t>Walter J</t>
  </si>
  <si>
    <t>Fred J</t>
  </si>
  <si>
    <t>Tountas J</t>
  </si>
  <si>
    <t>Willie J</t>
  </si>
  <si>
    <t>Yenn J</t>
  </si>
  <si>
    <t xml:space="preserve">Sama </t>
  </si>
  <si>
    <t>Roy S</t>
  </si>
  <si>
    <t>Andrew L</t>
  </si>
  <si>
    <t>Kalton T</t>
  </si>
  <si>
    <t>Willie Essen</t>
  </si>
  <si>
    <t>Thomas Lulu</t>
  </si>
  <si>
    <t xml:space="preserve">Presbyterian Church </t>
  </si>
  <si>
    <t>A.O.G Church</t>
  </si>
  <si>
    <t xml:space="preserve">Charley Iakoly </t>
  </si>
  <si>
    <t>Iakoly James</t>
  </si>
  <si>
    <t>Jedro Iakoly</t>
  </si>
  <si>
    <t>Sam Jacob</t>
  </si>
  <si>
    <t>Enock Sam</t>
  </si>
  <si>
    <t>Merry Nabuat</t>
  </si>
  <si>
    <t>Karoline James</t>
  </si>
  <si>
    <t>Martha Erick</t>
  </si>
  <si>
    <t>Enabib Erick</t>
  </si>
  <si>
    <t>Rachel Moses</t>
  </si>
  <si>
    <t>Anna Mariki</t>
  </si>
  <si>
    <t>James Kawas</t>
  </si>
  <si>
    <t>Heron Titus</t>
  </si>
  <si>
    <t>Richard John</t>
  </si>
  <si>
    <t>Ilene Jerry</t>
  </si>
  <si>
    <t>Annie Jerry</t>
  </si>
  <si>
    <t>Naharuan</t>
  </si>
  <si>
    <t>George Naresi</t>
  </si>
  <si>
    <t>Mary Iwanta</t>
  </si>
  <si>
    <t>Sam Iwanta</t>
  </si>
  <si>
    <t>Chief John Narris</t>
  </si>
  <si>
    <t>Moken</t>
  </si>
  <si>
    <t>Nakiatu</t>
  </si>
  <si>
    <t>Tausi Tom</t>
  </si>
  <si>
    <t>Robert Johna</t>
  </si>
  <si>
    <t>John Johna</t>
  </si>
  <si>
    <t>Simeon N</t>
  </si>
  <si>
    <t>Janet Sam</t>
  </si>
  <si>
    <t>John Fresa</t>
  </si>
  <si>
    <t>Markfin Simeon</t>
  </si>
  <si>
    <t>Willie Tagabu</t>
  </si>
  <si>
    <t>Willie Worwor</t>
  </si>
  <si>
    <t>Seven star</t>
  </si>
  <si>
    <t>Andrew Tapaupati</t>
  </si>
  <si>
    <t>Obed Charlie</t>
  </si>
  <si>
    <t>Kalsau Ben</t>
  </si>
  <si>
    <t>Simion William</t>
  </si>
  <si>
    <t>Michel Keneth</t>
  </si>
  <si>
    <t>Alick Namor</t>
  </si>
  <si>
    <t>Wopekon Janet</t>
  </si>
  <si>
    <t>Jerolyn Wai</t>
  </si>
  <si>
    <t>Kalo Willy</t>
  </si>
  <si>
    <t>Selina Obed</t>
  </si>
  <si>
    <t>Saul Florence</t>
  </si>
  <si>
    <t>Jimmy Reuben Willie</t>
  </si>
  <si>
    <t>Bahavus Renita</t>
  </si>
  <si>
    <t>Laurance Gama</t>
  </si>
  <si>
    <t>Joseph Veat</t>
  </si>
  <si>
    <t>Andrew Elijah</t>
  </si>
  <si>
    <t>Ethel Vira</t>
  </si>
  <si>
    <t>Edna Tukor</t>
  </si>
  <si>
    <t>Nenes Peter</t>
  </si>
  <si>
    <t>Winnie Charley</t>
  </si>
  <si>
    <t>Netty Obed</t>
  </si>
  <si>
    <t>Ruby Ishmael</t>
  </si>
  <si>
    <t>Norah Ishmael</t>
  </si>
  <si>
    <t>Timothy</t>
  </si>
  <si>
    <t>Star Wharf Area</t>
  </si>
  <si>
    <t>Molly</t>
  </si>
  <si>
    <t>John Mathew</t>
  </si>
  <si>
    <t>Willy</t>
  </si>
  <si>
    <t>Ernie</t>
  </si>
  <si>
    <t>Samsam</t>
  </si>
  <si>
    <t>Willson</t>
  </si>
  <si>
    <t>Benda</t>
  </si>
  <si>
    <t>Leitick (Widow)</t>
  </si>
  <si>
    <t>Noel(Widow)</t>
  </si>
  <si>
    <t>William Remon</t>
  </si>
  <si>
    <t>Annie Berry</t>
  </si>
  <si>
    <t>Berry Ishmael</t>
  </si>
  <si>
    <t>Kalo Michel</t>
  </si>
  <si>
    <t>Pakoa John Lui</t>
  </si>
  <si>
    <t>Tagabe 21 Jumb</t>
  </si>
  <si>
    <t>Steven Iahipe</t>
  </si>
  <si>
    <t>Tagabe Sulphur bay</t>
  </si>
  <si>
    <t>Danstan Butu</t>
  </si>
  <si>
    <t>Andrew Noel</t>
  </si>
  <si>
    <t>Lily Lui</t>
  </si>
  <si>
    <t>Tagabe(Tongariki)</t>
  </si>
  <si>
    <t>Tom Harry</t>
  </si>
  <si>
    <t>Rosina</t>
  </si>
  <si>
    <t>Obed Siake</t>
  </si>
  <si>
    <t>Tents</t>
  </si>
  <si>
    <t>Dan Rapai</t>
  </si>
  <si>
    <t>Roger Nagi</t>
  </si>
  <si>
    <t>Tagabe(behind Tusker)</t>
  </si>
  <si>
    <t>Iata Joshua</t>
  </si>
  <si>
    <t>Vilimon Pita</t>
  </si>
  <si>
    <t>Esrom Lowmani</t>
  </si>
  <si>
    <t>Dickson Rebecca</t>
  </si>
  <si>
    <t>Hellen Iaipe</t>
  </si>
  <si>
    <t>Tagabe( Aniwa)</t>
  </si>
  <si>
    <t>Tom Waiwai</t>
  </si>
  <si>
    <t>Jim Weli</t>
  </si>
  <si>
    <t>Bota John</t>
  </si>
  <si>
    <t>Annie Willie John</t>
  </si>
  <si>
    <t>Francaise kalo</t>
  </si>
  <si>
    <t>Tagabe Bridge</t>
  </si>
  <si>
    <t>Thomas Noulak</t>
  </si>
  <si>
    <t>Tagabe sulphur bay</t>
  </si>
  <si>
    <t>Martha Mabon</t>
  </si>
  <si>
    <t>Anchelic Wakiwi</t>
  </si>
  <si>
    <t>William Nangi</t>
  </si>
  <si>
    <t>Natu Navkauy</t>
  </si>
  <si>
    <t>Angelina Dickson</t>
  </si>
  <si>
    <t>Pauline Robert</t>
  </si>
  <si>
    <t>Ruth Job</t>
  </si>
  <si>
    <t>Mariane Ayon</t>
  </si>
  <si>
    <t>Samuru Steve</t>
  </si>
  <si>
    <t>Anderson Moffet</t>
  </si>
  <si>
    <t>Komi Daniel</t>
  </si>
  <si>
    <t>Tagabe Wan Smol Bag</t>
  </si>
  <si>
    <t>Fred Nanua</t>
  </si>
  <si>
    <t>Nasse Iau</t>
  </si>
  <si>
    <t>Leah Komi</t>
  </si>
  <si>
    <t>Denny Iaily</t>
  </si>
  <si>
    <t>Selly Jawiah</t>
  </si>
  <si>
    <t>Martha Malesu</t>
  </si>
  <si>
    <t>Leimalau Malesu</t>
  </si>
  <si>
    <t>Jacklin Nako</t>
  </si>
  <si>
    <t>Marie Robert</t>
  </si>
  <si>
    <t>Mennie Miky</t>
  </si>
  <si>
    <t>John Iau</t>
  </si>
  <si>
    <t>Vions Allan</t>
  </si>
  <si>
    <t>Enneth John</t>
  </si>
  <si>
    <t>Lins Maliwan</t>
  </si>
  <si>
    <t>Lannie Tom</t>
  </si>
  <si>
    <t>Roslin Jonathan</t>
  </si>
  <si>
    <t>Daniel Nase</t>
  </si>
  <si>
    <t>Ruth John</t>
  </si>
  <si>
    <t>Alick Namariel</t>
  </si>
  <si>
    <t>Junior John</t>
  </si>
  <si>
    <t>Peter Kawial</t>
  </si>
  <si>
    <t>Iakelu Johnson</t>
  </si>
  <si>
    <t>Vanera Jimmy</t>
  </si>
  <si>
    <t>Rex Worwor</t>
  </si>
  <si>
    <t>Tagabe(Beside Agriculture Dept)</t>
  </si>
  <si>
    <t>Nono David</t>
  </si>
  <si>
    <t>Willie Kalo</t>
  </si>
  <si>
    <t>Alice Daniel</t>
  </si>
  <si>
    <t>Behind all in One</t>
  </si>
  <si>
    <t>Jerry Daniel</t>
  </si>
  <si>
    <t>Manoah Daniel</t>
  </si>
  <si>
    <t>Joseph Daniel</t>
  </si>
  <si>
    <t>Joy Daniel</t>
  </si>
  <si>
    <t>Yellow Saimon</t>
  </si>
  <si>
    <t>Kalto Ayon</t>
  </si>
  <si>
    <t>Anna Angen</t>
  </si>
  <si>
    <t>Rosey Edward</t>
  </si>
  <si>
    <t>Sophie Steven</t>
  </si>
  <si>
    <t>Noel Steven</t>
  </si>
  <si>
    <t>Markson Steven</t>
  </si>
  <si>
    <t>Ben Maki</t>
  </si>
  <si>
    <t>Marius Arsen</t>
  </si>
  <si>
    <t>Lawi Kalfabun</t>
  </si>
  <si>
    <t>Neven Kalfabun</t>
  </si>
  <si>
    <t>Madeleine Kalfabun</t>
  </si>
  <si>
    <t>Lucian Romol</t>
  </si>
  <si>
    <t>John Wesley</t>
  </si>
  <si>
    <t>Astine Nalau</t>
  </si>
  <si>
    <t>Nalau Selion</t>
  </si>
  <si>
    <t>Daniel Nalau</t>
  </si>
  <si>
    <t>Henry Nalau</t>
  </si>
  <si>
    <t>Steven Robert</t>
  </si>
  <si>
    <t>Monick Nalau</t>
  </si>
  <si>
    <t>Peter Robert</t>
  </si>
  <si>
    <t>Jack Samuel</t>
  </si>
  <si>
    <t>Tebakor Tamalas Area</t>
  </si>
  <si>
    <t>Alice Jack</t>
  </si>
  <si>
    <t>Alice Lapua</t>
  </si>
  <si>
    <t>Kethy Merika</t>
  </si>
  <si>
    <t>Meriam Mototorua</t>
  </si>
  <si>
    <t>Notangi Nitaine</t>
  </si>
  <si>
    <t>Nelly Merika</t>
  </si>
  <si>
    <t>David Merika</t>
  </si>
  <si>
    <t>Tou Hilmama</t>
  </si>
  <si>
    <t>Abel Nasse</t>
  </si>
  <si>
    <t>Mary Mototorua</t>
  </si>
  <si>
    <t>Lilly Ulas</t>
  </si>
  <si>
    <t>Mary Remo</t>
  </si>
  <si>
    <t>Andrew Naio</t>
  </si>
  <si>
    <t>Narrow</t>
  </si>
  <si>
    <t>Rex John</t>
  </si>
  <si>
    <t>Jacklyn</t>
  </si>
  <si>
    <t>Nelly</t>
  </si>
  <si>
    <t>Dessy</t>
  </si>
  <si>
    <t>John Ulas</t>
  </si>
  <si>
    <t>James Nimake</t>
  </si>
  <si>
    <t>(USP Staff)</t>
  </si>
  <si>
    <t>Naomi Tom</t>
  </si>
  <si>
    <t>Michel Lewawa</t>
  </si>
  <si>
    <t>Susan Kalorib</t>
  </si>
  <si>
    <t>Kabel Pakoa</t>
  </si>
  <si>
    <t>Johnny David</t>
  </si>
  <si>
    <t>Anthony Thomas</t>
  </si>
  <si>
    <t>Arnold Robert</t>
  </si>
  <si>
    <t>Allan</t>
  </si>
  <si>
    <t>Maria Toara</t>
  </si>
  <si>
    <t>Marie Silterven</t>
  </si>
  <si>
    <t xml:space="preserve">TEOUMA </t>
  </si>
  <si>
    <t>Nalmin Sam</t>
  </si>
  <si>
    <t>Teouma Bush</t>
  </si>
  <si>
    <t>5441750/7554041</t>
  </si>
  <si>
    <t>BUSH</t>
  </si>
  <si>
    <t>David Meriaki</t>
  </si>
  <si>
    <t>John Ialsi</t>
  </si>
  <si>
    <t>Johnsen Manipen</t>
  </si>
  <si>
    <t>Kea Jack</t>
  </si>
  <si>
    <t>Willie Nalmin</t>
  </si>
  <si>
    <t>Magrette</t>
  </si>
  <si>
    <t>John Morry</t>
  </si>
  <si>
    <t>Mary Nalmin</t>
  </si>
  <si>
    <t>James Reuben</t>
  </si>
  <si>
    <t>Susie Jacobus</t>
  </si>
  <si>
    <t>Teoma Ville</t>
  </si>
  <si>
    <t>Harry Noka</t>
  </si>
  <si>
    <t>5444128/7746046</t>
  </si>
  <si>
    <t>Johnny Nawanapik</t>
  </si>
  <si>
    <t>TEOUMA</t>
  </si>
  <si>
    <t>William Jack</t>
  </si>
  <si>
    <t>Andre Noka</t>
  </si>
  <si>
    <t>John Noka</t>
  </si>
  <si>
    <t>Nalawas Iaput</t>
  </si>
  <si>
    <t>Andrew Yoyo</t>
  </si>
  <si>
    <t>Jimmy John</t>
  </si>
  <si>
    <t>Barry Harry</t>
  </si>
  <si>
    <t>Joshua Sam</t>
  </si>
  <si>
    <t xml:space="preserve">Smill Yapuan </t>
  </si>
  <si>
    <t>Stephen Yaput</t>
  </si>
  <si>
    <t>Joshua Yaru</t>
  </si>
  <si>
    <t>Jack Roy</t>
  </si>
  <si>
    <t>Jimmy Tanyal</t>
  </si>
  <si>
    <t>John Yaput</t>
  </si>
  <si>
    <t>Ruth Ias</t>
  </si>
  <si>
    <t>Marcelline</t>
  </si>
  <si>
    <t>Kammana</t>
  </si>
  <si>
    <t>Rebbeca Raul</t>
  </si>
  <si>
    <t>7742161/5484638</t>
  </si>
  <si>
    <t>Julie Simon</t>
  </si>
  <si>
    <t>Samuel Katiwi</t>
  </si>
  <si>
    <t>Jessika Charley</t>
  </si>
  <si>
    <t>Tansan Kapu</t>
  </si>
  <si>
    <t>Serah Anol</t>
  </si>
  <si>
    <t>Rachel So</t>
  </si>
  <si>
    <t>Annie Joel</t>
  </si>
  <si>
    <t>Nikki Joseph</t>
  </si>
  <si>
    <t>Lamai Satias</t>
  </si>
  <si>
    <t>Serah Nalau</t>
  </si>
  <si>
    <t>Rose Nalau</t>
  </si>
  <si>
    <t>Nalau Suare</t>
  </si>
  <si>
    <t>Kenneth Firiam</t>
  </si>
  <si>
    <t>Morris Tom</t>
  </si>
  <si>
    <t>Alick Mahit</t>
  </si>
  <si>
    <t>Alen Mahit</t>
  </si>
  <si>
    <t>Tasso Mahit</t>
  </si>
  <si>
    <t>Nalickoa Sam</t>
  </si>
  <si>
    <t>Yasua Tom</t>
  </si>
  <si>
    <t>Anna Willie</t>
  </si>
  <si>
    <t>Lusia Lava</t>
  </si>
  <si>
    <t>Iala</t>
  </si>
  <si>
    <t>Tomin</t>
  </si>
  <si>
    <t>Mary</t>
  </si>
  <si>
    <t>Frend</t>
  </si>
  <si>
    <t>Iamei</t>
  </si>
  <si>
    <t>Noel</t>
  </si>
  <si>
    <t>Mary Jimmy</t>
  </si>
  <si>
    <t>Napupo Kaukase</t>
  </si>
  <si>
    <t>July Siman</t>
  </si>
  <si>
    <t>Edna Roy</t>
  </si>
  <si>
    <t>Teouma Garden Stage 3</t>
  </si>
  <si>
    <t>GARDEN</t>
  </si>
  <si>
    <t>Nora Maikol</t>
  </si>
  <si>
    <t>STAGE 3</t>
  </si>
  <si>
    <t>Marin Palo</t>
  </si>
  <si>
    <t>Nancy Dick</t>
  </si>
  <si>
    <t>Filiamy John</t>
  </si>
  <si>
    <t>Joel Kalo</t>
  </si>
  <si>
    <t>Rachel David</t>
  </si>
  <si>
    <t>5432883/5430151</t>
  </si>
  <si>
    <t>Ruth Natahan</t>
  </si>
  <si>
    <t>Erra Roy</t>
  </si>
  <si>
    <t xml:space="preserve">MAMAU </t>
  </si>
  <si>
    <t>Loui Napuk</t>
  </si>
  <si>
    <t>SCHOOL</t>
  </si>
  <si>
    <t>Lina Harry</t>
  </si>
  <si>
    <t>Kalo Glenda</t>
  </si>
  <si>
    <t>Madlen Edward</t>
  </si>
  <si>
    <t>Mary Markia</t>
  </si>
  <si>
    <t>Ella Andrew</t>
  </si>
  <si>
    <t>James Iewis</t>
  </si>
  <si>
    <t>Tom Nasiko</t>
  </si>
  <si>
    <t>Namuad Ruth</t>
  </si>
  <si>
    <t>Litcha Remy</t>
  </si>
  <si>
    <t>Erina Joel</t>
  </si>
  <si>
    <t>Mary Jean Paul</t>
  </si>
  <si>
    <t>Lizabeth Jacob</t>
  </si>
  <si>
    <t>Joana Royal</t>
  </si>
  <si>
    <t>Johnny Iaus</t>
  </si>
  <si>
    <t>Steven Johnsen</t>
  </si>
  <si>
    <t>LABANGTAWA</t>
  </si>
  <si>
    <t>Talam J</t>
  </si>
  <si>
    <t>Labangtawa Teouma</t>
  </si>
  <si>
    <t>5912564 (Peter)</t>
  </si>
  <si>
    <t>COMMUNITY</t>
  </si>
  <si>
    <t>Teku T</t>
  </si>
  <si>
    <t>James J</t>
  </si>
  <si>
    <t>Peter S</t>
  </si>
  <si>
    <t>Nirpaw J</t>
  </si>
  <si>
    <t>July T</t>
  </si>
  <si>
    <t>John S</t>
  </si>
  <si>
    <t>Mobe J</t>
  </si>
  <si>
    <t>Niomi</t>
  </si>
  <si>
    <t>Nakaei</t>
  </si>
  <si>
    <t>LOUNIEL</t>
  </si>
  <si>
    <t>Peter K</t>
  </si>
  <si>
    <t>Louniel Community Teouma</t>
  </si>
  <si>
    <t>Isaac N</t>
  </si>
  <si>
    <t>Noah P</t>
  </si>
  <si>
    <t>Peter I</t>
  </si>
  <si>
    <t>Kipson P</t>
  </si>
  <si>
    <t>Iassi T</t>
  </si>
  <si>
    <t>Alice P</t>
  </si>
  <si>
    <t>Waiwai P</t>
  </si>
  <si>
    <t>Robert N</t>
  </si>
  <si>
    <t>WAISISI</t>
  </si>
  <si>
    <t>David W</t>
  </si>
  <si>
    <t>COMMINITY</t>
  </si>
  <si>
    <t>Jimmy W</t>
  </si>
  <si>
    <t>Iawiman</t>
  </si>
  <si>
    <t>Runtao</t>
  </si>
  <si>
    <t>Sony N</t>
  </si>
  <si>
    <t>Waisisi Community Teouma</t>
  </si>
  <si>
    <t>Rayson</t>
  </si>
  <si>
    <t>John Kathy</t>
  </si>
  <si>
    <t>Nableu Lofa</t>
  </si>
  <si>
    <t>Pascal Iawiman</t>
  </si>
  <si>
    <t>ENAMAHU</t>
  </si>
  <si>
    <t>Nasse M</t>
  </si>
  <si>
    <t>Enamahu Community Teouma</t>
  </si>
  <si>
    <t>Willy N</t>
  </si>
  <si>
    <t>Katenga N</t>
  </si>
  <si>
    <t>Nase M</t>
  </si>
  <si>
    <t>Paul I</t>
  </si>
  <si>
    <t>Jack Nako</t>
  </si>
  <si>
    <t>Willy Jack</t>
  </si>
  <si>
    <t>Philip Emily</t>
  </si>
  <si>
    <t>Saloki M</t>
  </si>
  <si>
    <t>Bob Carina</t>
  </si>
  <si>
    <t>LAWANUI</t>
  </si>
  <si>
    <t>Numahan T</t>
  </si>
  <si>
    <t>Lawanui Community Teouma</t>
  </si>
  <si>
    <t>Isaac K</t>
  </si>
  <si>
    <t>TEOUMA AREA</t>
  </si>
  <si>
    <t>Chris B</t>
  </si>
  <si>
    <t>Julie</t>
  </si>
  <si>
    <t>Johnson</t>
  </si>
  <si>
    <t>Jack T</t>
  </si>
  <si>
    <t>Jack I</t>
  </si>
  <si>
    <t>Gideon</t>
  </si>
  <si>
    <t>Seti Daniel</t>
  </si>
  <si>
    <t>Roger Bosen</t>
  </si>
  <si>
    <t>Kelep Kalanu</t>
  </si>
  <si>
    <t>Tuman Keiruan</t>
  </si>
  <si>
    <t>Neblu Lafa</t>
  </si>
  <si>
    <t>Cowboy Abraham</t>
  </si>
  <si>
    <t>Fred Luck</t>
  </si>
  <si>
    <t>Jack Jeremiah</t>
  </si>
  <si>
    <t>Joshua Konating</t>
  </si>
  <si>
    <t>Pierre N</t>
  </si>
  <si>
    <t>David M</t>
  </si>
  <si>
    <t>Serah Leiwia</t>
  </si>
  <si>
    <t>Tatai Lillian</t>
  </si>
  <si>
    <t>John K</t>
  </si>
  <si>
    <t>LOUKALANGIS</t>
  </si>
  <si>
    <t>Chief Sam Kuki Rauh</t>
  </si>
  <si>
    <t>Loukalangis Comunity Teouma</t>
  </si>
  <si>
    <t>Chief Jimmy Iasul</t>
  </si>
  <si>
    <t>Ishmael Iatik</t>
  </si>
  <si>
    <t>Moio Ben</t>
  </si>
  <si>
    <t>Jimmy Iaktik</t>
  </si>
  <si>
    <t>Sam Iaru</t>
  </si>
  <si>
    <t>Sau Jimmy</t>
  </si>
  <si>
    <t>Harry Napetu</t>
  </si>
  <si>
    <t>Dan Rauh</t>
  </si>
  <si>
    <t>Tom Kalo</t>
  </si>
  <si>
    <t>Erick Andrew</t>
  </si>
  <si>
    <t>Samuel Iawantak</t>
  </si>
  <si>
    <t>Wilfred Iaru</t>
  </si>
  <si>
    <t>David Ialien</t>
  </si>
  <si>
    <t>Evelyne Iagen</t>
  </si>
  <si>
    <t>Marie Johna</t>
  </si>
  <si>
    <t>Jeanne Tom</t>
  </si>
  <si>
    <t>William Ialen</t>
  </si>
  <si>
    <t>John Ialien</t>
  </si>
  <si>
    <t>Joel Jimmy</t>
  </si>
  <si>
    <t>Lava Johnsen</t>
  </si>
  <si>
    <t>Iasua Kapten</t>
  </si>
  <si>
    <t>Takau Manu</t>
  </si>
  <si>
    <t>Alis Tasso</t>
  </si>
  <si>
    <t>Frederick I</t>
  </si>
  <si>
    <t>Christop Hillman</t>
  </si>
  <si>
    <t>Olive Thompsen</t>
  </si>
  <si>
    <t>Niko Nintu</t>
  </si>
  <si>
    <t>Binjiman Lerr</t>
  </si>
  <si>
    <t>Angela M</t>
  </si>
  <si>
    <t>Ben Tari</t>
  </si>
  <si>
    <t>7778471/5637231</t>
  </si>
  <si>
    <t>Marie Morris</t>
  </si>
  <si>
    <t>Jack Yvonne</t>
  </si>
  <si>
    <t>John Orah</t>
  </si>
  <si>
    <t>George Tusker</t>
  </si>
  <si>
    <t>Paul Pakoa</t>
  </si>
  <si>
    <t>Kal Nolen</t>
  </si>
  <si>
    <t>Morris Tasso</t>
  </si>
  <si>
    <t>Ian Tasso</t>
  </si>
  <si>
    <t>Stephen Tasso</t>
  </si>
  <si>
    <t>Andrew Tetu</t>
  </si>
  <si>
    <t>Samson Tetu</t>
  </si>
  <si>
    <t>Morsen Tasso</t>
  </si>
  <si>
    <t>Charley Maewo</t>
  </si>
  <si>
    <t>Tikana Chan</t>
  </si>
  <si>
    <t>Tracy Chan</t>
  </si>
  <si>
    <t>Pakoa Smith</t>
  </si>
  <si>
    <t>Tarney Solomon</t>
  </si>
  <si>
    <t>Graham Male</t>
  </si>
  <si>
    <t>Dan Nalwei</t>
  </si>
  <si>
    <t>Tora Essau</t>
  </si>
  <si>
    <t>Alick Loto</t>
  </si>
  <si>
    <t>Max Pakoa</t>
  </si>
  <si>
    <t>Winnie Moris</t>
  </si>
  <si>
    <t>Stepehen Morris</t>
  </si>
  <si>
    <t>Noel Ambrym</t>
  </si>
  <si>
    <t>Daniel Naleo</t>
  </si>
  <si>
    <t>William Tari</t>
  </si>
  <si>
    <t>Jordy Raul</t>
  </si>
  <si>
    <t>Hardyson Leo</t>
  </si>
  <si>
    <t>Jerry Kalo</t>
  </si>
  <si>
    <t>John Tabi</t>
  </si>
  <si>
    <t>Donna Jill</t>
  </si>
  <si>
    <t>Rex Aromalo</t>
  </si>
  <si>
    <t>Samson Lum</t>
  </si>
  <si>
    <t>Mark Emau</t>
  </si>
  <si>
    <t>Junior Willy</t>
  </si>
  <si>
    <t>Samson Orah</t>
  </si>
  <si>
    <t>Joel Pakoa</t>
  </si>
  <si>
    <t>Thompsen Polis</t>
  </si>
  <si>
    <t>Bethuel Solomon</t>
  </si>
  <si>
    <t>Watson Solomon</t>
  </si>
  <si>
    <t>Garae Biti</t>
  </si>
  <si>
    <t>Sepa Karu</t>
  </si>
  <si>
    <t>Pakoa Amos</t>
  </si>
  <si>
    <t>Morsen Tongoa</t>
  </si>
  <si>
    <t>Niki Tavoa</t>
  </si>
  <si>
    <t>Jacob</t>
  </si>
  <si>
    <t>Toara Samuel</t>
  </si>
  <si>
    <t>Teouma Ville stage 2</t>
  </si>
  <si>
    <t>Jimmy Tawalie</t>
  </si>
  <si>
    <t>Charley Sandy</t>
  </si>
  <si>
    <t>Teouma NTM</t>
  </si>
  <si>
    <t>Evelyn Andrew</t>
  </si>
  <si>
    <t>Kieth Bani</t>
  </si>
  <si>
    <t>Anna Andrew</t>
  </si>
  <si>
    <t>Rose Noel</t>
  </si>
  <si>
    <t>Frank Karai</t>
  </si>
  <si>
    <t>Ps Iatika Netan</t>
  </si>
  <si>
    <t>Ephraim</t>
  </si>
  <si>
    <t>Leo Bule</t>
  </si>
  <si>
    <t>Harold Bule</t>
  </si>
  <si>
    <t>Norris Pakoa</t>
  </si>
  <si>
    <t>Ray Nakat</t>
  </si>
  <si>
    <t>Poita Thomas</t>
  </si>
  <si>
    <t>Ware Johnson</t>
  </si>
  <si>
    <t xml:space="preserve">Frank </t>
  </si>
  <si>
    <t>Marie Tanna</t>
  </si>
  <si>
    <t>Rosi Joel</t>
  </si>
  <si>
    <t>Sanel Jimmy</t>
  </si>
  <si>
    <t>Moses</t>
  </si>
  <si>
    <t>Willie Ezra</t>
  </si>
  <si>
    <t>Lillian Bani</t>
  </si>
  <si>
    <t>Luwi Daniel</t>
  </si>
  <si>
    <t>Moses Kume</t>
  </si>
  <si>
    <t>Jack Yapa</t>
  </si>
  <si>
    <t>Sam Tao</t>
  </si>
  <si>
    <t>Thomas Tao</t>
  </si>
  <si>
    <t>Willie Joseph</t>
  </si>
  <si>
    <t>Rinah Nako</t>
  </si>
  <si>
    <t>Roger Lavi</t>
  </si>
  <si>
    <t xml:space="preserve">Teouma Bush </t>
  </si>
  <si>
    <t>Jack Andrew</t>
  </si>
  <si>
    <t>Nava James</t>
  </si>
  <si>
    <t>Nakou Steven</t>
  </si>
  <si>
    <t>Meriel Iauko</t>
  </si>
  <si>
    <t>Iapatu Dickson</t>
  </si>
  <si>
    <t>Nancy Jimmy</t>
  </si>
  <si>
    <t>Monica Jackson</t>
  </si>
  <si>
    <t>Yama Simon</t>
  </si>
  <si>
    <t>Chief Jack Iakar</t>
  </si>
  <si>
    <t>Dolcy Kalo</t>
  </si>
  <si>
    <t>Teouma (mini market)</t>
  </si>
  <si>
    <t>Marcel Kisel</t>
  </si>
  <si>
    <t>Pierre Nako</t>
  </si>
  <si>
    <t>Smael Yabut</t>
  </si>
  <si>
    <t>Sam Maluk</t>
  </si>
  <si>
    <t>Joseph Lindie</t>
  </si>
  <si>
    <t>Lui Joe</t>
  </si>
  <si>
    <t>Harrison Bob</t>
  </si>
  <si>
    <t>David Kalanga</t>
  </si>
  <si>
    <t>James Vora</t>
  </si>
  <si>
    <t xml:space="preserve">Willie </t>
  </si>
  <si>
    <t>George Tanu</t>
  </si>
  <si>
    <t>Willie Melisa</t>
  </si>
  <si>
    <t>Rebecca Yani</t>
  </si>
  <si>
    <t>Annie Yesua</t>
  </si>
  <si>
    <t>Meri Nako</t>
  </si>
  <si>
    <t>Serah Kalis</t>
  </si>
  <si>
    <t>Obed Boida</t>
  </si>
  <si>
    <t>Clement Boasa</t>
  </si>
  <si>
    <t>David Quarter</t>
  </si>
  <si>
    <t>Harry Collins</t>
  </si>
  <si>
    <t>Madlen Taripoa</t>
  </si>
  <si>
    <t>Steven Jimmy</t>
  </si>
  <si>
    <t>Jack Yakar</t>
  </si>
  <si>
    <t>Johnson Laua</t>
  </si>
  <si>
    <t>Raw Yalou</t>
  </si>
  <si>
    <t>Etar Alick</t>
  </si>
  <si>
    <t>Susan Isaiah</t>
  </si>
  <si>
    <t>Yio Nalia</t>
  </si>
  <si>
    <t>Stevens Ofelie</t>
  </si>
  <si>
    <t>Teouma (Ezzy Kill)</t>
  </si>
  <si>
    <t>Bake Angela</t>
  </si>
  <si>
    <t>Api Thomas</t>
  </si>
  <si>
    <t>David Lengkon</t>
  </si>
  <si>
    <t>Teouma Valley</t>
  </si>
  <si>
    <t>Jimmy Ronald</t>
  </si>
  <si>
    <t>Malwyn Niptik</t>
  </si>
  <si>
    <t>Joshua Nasse</t>
  </si>
  <si>
    <t>Ishmael Iaiitik</t>
  </si>
  <si>
    <t>Naomi Bolenga</t>
  </si>
  <si>
    <t>Ketty Tangarasi</t>
  </si>
  <si>
    <t>Rosbeth Ahelm</t>
  </si>
  <si>
    <t>Walter Ahelm</t>
  </si>
  <si>
    <t>Mansen Ahelm</t>
  </si>
  <si>
    <t>Majorie Otto</t>
  </si>
  <si>
    <t xml:space="preserve">Joseph Bong </t>
  </si>
  <si>
    <t>Pauline Molisa</t>
  </si>
  <si>
    <t>Adrian Natu</t>
  </si>
  <si>
    <t>Mary Bule</t>
  </si>
  <si>
    <t>22/04/2015</t>
  </si>
  <si>
    <t>John Morris</t>
  </si>
  <si>
    <t>Forari(Lamin down)</t>
  </si>
  <si>
    <t>John Atarualim</t>
  </si>
  <si>
    <t xml:space="preserve">David </t>
  </si>
  <si>
    <t>Aru pakoa</t>
  </si>
  <si>
    <t>Song</t>
  </si>
  <si>
    <t>Aru seth</t>
  </si>
  <si>
    <t>Aru Nelly Masiel</t>
  </si>
  <si>
    <t>Pakoa Tokoru</t>
  </si>
  <si>
    <t>Marrie Jimmy</t>
  </si>
  <si>
    <t>Manples(Red Graon)</t>
  </si>
  <si>
    <t>Nancy Harry</t>
  </si>
  <si>
    <t>Apia David</t>
  </si>
  <si>
    <t>Yatanna Worwor</t>
  </si>
  <si>
    <t>Merelyn Saurei</t>
  </si>
  <si>
    <t>Malapoa(S.D.A Church)</t>
  </si>
  <si>
    <t>Winnie David</t>
  </si>
  <si>
    <r>
      <t xml:space="preserve">Total Tents requested : </t>
    </r>
    <r>
      <rPr>
        <b/>
        <sz val="16"/>
        <color theme="3" tint="0.39997558519241921"/>
        <rFont val="Calibri"/>
        <family val="2"/>
        <scheme val="minor"/>
      </rPr>
      <t>1120</t>
    </r>
  </si>
  <si>
    <t>Number of Requests for Shelter Assistance</t>
  </si>
  <si>
    <t>VRC/IFRC, VRC/FRC, World Vision, Caritas, Salvation Army, Save the Children, ADRA</t>
  </si>
  <si>
    <t>TOTAL HH</t>
  </si>
  <si>
    <t>tarps needed</t>
  </si>
  <si>
    <t>ETAS</t>
  </si>
  <si>
    <t>MANPLES</t>
  </si>
  <si>
    <t>BLACKSANDS</t>
  </si>
  <si>
    <t>TEBAKOR</t>
  </si>
  <si>
    <t>total required</t>
  </si>
  <si>
    <t>total available</t>
  </si>
  <si>
    <t>total gap</t>
  </si>
  <si>
    <t>Save the Children Proposed Distribution Plan</t>
  </si>
  <si>
    <r>
      <t>Total Tarpaulines requested :</t>
    </r>
    <r>
      <rPr>
        <b/>
        <sz val="16"/>
        <color rgb="FFFFC000"/>
        <rFont val="Calibri"/>
        <family val="2"/>
        <scheme val="minor"/>
      </rPr>
      <t xml:space="preserve"> 1087</t>
    </r>
  </si>
  <si>
    <t>VRC/IFRC, VRC/FRC, World Vision, Caritas, Salvation Army, Save the Children, AAR Japan</t>
  </si>
  <si>
    <t>VRC/IFRC, VRC/FRC, World Vision, Caritas, AAR Japan, ADRA</t>
  </si>
  <si>
    <t>CARE, Samaritan's Purse</t>
  </si>
  <si>
    <t>CARE, World Vision, Samaritan's Purse</t>
  </si>
  <si>
    <t>West Tanna</t>
  </si>
  <si>
    <t>Hearing difficulty</t>
  </si>
  <si>
    <t>Mental</t>
  </si>
  <si>
    <t>Speech difficulty</t>
  </si>
  <si>
    <t>Physical</t>
  </si>
  <si>
    <t>No toktok</t>
  </si>
  <si>
    <t>Eye</t>
  </si>
  <si>
    <t>Imaien</t>
  </si>
  <si>
    <t>mental</t>
  </si>
  <si>
    <t>J K Naulas</t>
  </si>
  <si>
    <t>Letauapam</t>
  </si>
  <si>
    <t>Phyiscal</t>
  </si>
  <si>
    <t>Lepkit</t>
  </si>
  <si>
    <t>NEED SHOES LEGS BEND</t>
  </si>
  <si>
    <t>Lenpakel</t>
  </si>
  <si>
    <t>Lamtawekel</t>
  </si>
  <si>
    <t>Bahai Centre</t>
  </si>
  <si>
    <t>Eye &amp; Neck</t>
  </si>
  <si>
    <t>Hand &amp; Leg</t>
  </si>
  <si>
    <t>Blind  &amp; Pysical</t>
  </si>
  <si>
    <t>Blind</t>
  </si>
  <si>
    <t>Eye Problem</t>
  </si>
  <si>
    <t>Lenemi</t>
  </si>
  <si>
    <t>Loukatai</t>
  </si>
  <si>
    <t>Loaneiai</t>
  </si>
  <si>
    <t>Isangle</t>
  </si>
  <si>
    <t>Physically disabled</t>
  </si>
  <si>
    <t xml:space="preserve">Physical </t>
  </si>
  <si>
    <t>imaeyelone</t>
  </si>
  <si>
    <t>Ear</t>
  </si>
  <si>
    <t>isangle</t>
  </si>
  <si>
    <t>lounelapen</t>
  </si>
  <si>
    <t>LAMANIAN</t>
  </si>
  <si>
    <t>LOUKUWRIA</t>
  </si>
  <si>
    <t>NEED WHEL..</t>
  </si>
  <si>
    <t>Stroke</t>
  </si>
  <si>
    <t>Lenualu</t>
  </si>
  <si>
    <t>Vision</t>
  </si>
  <si>
    <t>Inteltual &amp; Physical</t>
  </si>
  <si>
    <t>Hearing Difficulty</t>
  </si>
  <si>
    <t>Physical &amp; Mental</t>
  </si>
  <si>
    <t>Lenamir</t>
  </si>
  <si>
    <t>shelter</t>
  </si>
  <si>
    <t>Lenakel and all surrounding areas</t>
  </si>
  <si>
    <t>Gender &amp; Protection Cluster</t>
  </si>
  <si>
    <t>Disabled people with severely damaged house</t>
  </si>
  <si>
    <t>H/H</t>
  </si>
  <si>
    <t>14/4/15</t>
  </si>
  <si>
    <t>North Efate</t>
  </si>
  <si>
    <t>Saama Village</t>
  </si>
  <si>
    <t>15/4/15</t>
  </si>
  <si>
    <t>Eton Village</t>
  </si>
  <si>
    <t>16/4/15</t>
  </si>
  <si>
    <t>Tamalasi</t>
  </si>
  <si>
    <t>2 Tarps</t>
  </si>
  <si>
    <t>Mele Village</t>
  </si>
  <si>
    <t>Laho Subdivision</t>
  </si>
  <si>
    <t>Airport area (Switi)</t>
  </si>
  <si>
    <t>Kokoreko</t>
  </si>
  <si>
    <t>14//4/15</t>
  </si>
  <si>
    <t>Bladinier</t>
  </si>
  <si>
    <t>NO. OF Family</t>
  </si>
  <si>
    <t>NO. OF TARPS</t>
  </si>
  <si>
    <t>DATE REQUESTED</t>
  </si>
  <si>
    <t xml:space="preserve">EOC -  SHELTER </t>
  </si>
  <si>
    <t xml:space="preserve">SHEFA PROVINCIAL GOVERNMENT COUNCIL </t>
  </si>
  <si>
    <t>Shefa EOC</t>
  </si>
  <si>
    <t>Planned &amp; Final</t>
  </si>
  <si>
    <t>Total HH for Tarps</t>
  </si>
  <si>
    <t>Total HH for Kitchen Sets</t>
  </si>
  <si>
    <t>Total HH for Shelter Tool Kits</t>
  </si>
  <si>
    <t>Total HH for Shelter Repair Materials</t>
  </si>
  <si>
    <t>Total HH for Blankets</t>
  </si>
  <si>
    <t>Total HH for Solar Lamp</t>
  </si>
  <si>
    <t>Care, Caritas (via church group)</t>
  </si>
  <si>
    <t>Salvation Army, VRC</t>
  </si>
  <si>
    <t>World Vision, Caritas (via church group)</t>
  </si>
  <si>
    <t>Samaritan's Purse, Caritas (via church group)</t>
  </si>
  <si>
    <t>Care</t>
  </si>
  <si>
    <t>*Current as of May 8th, 2015 Shelter Cluster 3W Report*</t>
  </si>
  <si>
    <t>Distribution</t>
  </si>
  <si>
    <t>Efate Rural</t>
  </si>
  <si>
    <t>Percentage of Gap to Caseload</t>
  </si>
  <si>
    <t>VRC/FRC</t>
  </si>
  <si>
    <t>VRC/FRC, World Vision</t>
  </si>
  <si>
    <t>VRC/IFRC, Save the Children</t>
  </si>
  <si>
    <t>CARE, VRC/FRC, World Vision</t>
  </si>
  <si>
    <t>CARE, VRC/IFRC, VRC/FRC, World Vision, Samaritan's Purse, Salvation Army, Act for Peace</t>
  </si>
  <si>
    <t>Item</t>
  </si>
  <si>
    <t>HAP Target</t>
  </si>
  <si>
    <t>"request tarps"</t>
  </si>
  <si>
    <t>"lost houses"</t>
  </si>
  <si>
    <t>see phito</t>
  </si>
  <si>
    <t>Mosquito Net</t>
  </si>
  <si>
    <t>CASELOAD</t>
  </si>
  <si>
    <t>TOTAL CASELOAD (Damaged &amp; Destroyed HH)</t>
  </si>
  <si>
    <t>FINAL GAPS - TARPS</t>
  </si>
  <si>
    <t>THEORETICAL FINAL GAP - TARPS</t>
  </si>
  <si>
    <t>Main Agencies</t>
  </si>
  <si>
    <t>VRCS/FRC, World Vision</t>
  </si>
  <si>
    <t>Total HH for Shelter Reconstruction Activities</t>
  </si>
  <si>
    <t>Total HH for Shelter Awareness</t>
  </si>
  <si>
    <t>South &amp; South West Tanna (Tanna)</t>
  </si>
  <si>
    <t>VRCS/FRC, The Salvation Army</t>
  </si>
  <si>
    <t>(All)</t>
  </si>
  <si>
    <t>HH Reached</t>
  </si>
  <si>
    <t>Kitchen Set</t>
  </si>
  <si>
    <t>No. of HH</t>
  </si>
  <si>
    <t>% of HAP Objective One Complete</t>
  </si>
  <si>
    <t>% GAP TO CASELOAD TARPS</t>
  </si>
  <si>
    <t>MAIN AGENCIES</t>
  </si>
  <si>
    <t>VRC/IFRC, IOM</t>
  </si>
  <si>
    <t>VRC/IFRC, VRC/FRC, World Vision, Caritas, Salvation Army, Save the Children, AAR Japan, ADRA, VCC, NDMO</t>
  </si>
  <si>
    <t>VRC/IFRC, VRC/FRC, World Vision, Caritas, AAR Japan, ADRA, Slavation Army</t>
  </si>
  <si>
    <t>VRC/IFRC, NDMO</t>
  </si>
  <si>
    <t>CARE, VRC/IFRC, VRC/FRC, World Vision, Samaritan's Purse, Salvation Army</t>
  </si>
  <si>
    <t>IOM</t>
  </si>
  <si>
    <t xml:space="preserve">ADRA </t>
  </si>
  <si>
    <t xml:space="preserve">Habitat for Humanity Australia </t>
  </si>
  <si>
    <t xml:space="preserve">Habitat for Humanity New Zealand </t>
  </si>
  <si>
    <t>(blank)</t>
  </si>
  <si>
    <t xml:space="preserve">No. of HH to receive emergency shelter and NFI 
(as of 03 July 2015)
</t>
  </si>
  <si>
    <t>No. of HH to receive emergency shelter and NFI (as of 03 July 2015)</t>
  </si>
  <si>
    <t>TOTAL</t>
  </si>
  <si>
    <t>Save the Children (w/ IOM)</t>
  </si>
  <si>
    <t>VRC/IFRC, Save the Children (w/ IOM)</t>
  </si>
  <si>
    <t>Sum of Number</t>
  </si>
  <si>
    <t>ADRA, Caritas, Salvation Army, VRCS/IFRC</t>
  </si>
  <si>
    <t>ADRA, Habitat for Humanity Australia, Caritas, World Vision</t>
  </si>
  <si>
    <t>VRCS with FRC &amp; IFRC</t>
  </si>
  <si>
    <t>VRCS/IFRC</t>
  </si>
  <si>
    <t>AAR Japan, ADRA, Caritas, World Vision</t>
  </si>
  <si>
    <t>VRCS with FRC &amp; IFRC, World Vision</t>
  </si>
  <si>
    <t>TOTAL COMPLETE, ONGOING &amp; PLANNED ACTIVITIES FOR EFATE (By HH per Area Council)</t>
  </si>
  <si>
    <t>TOTAL COMPLETE, ONGOING &amp; PLANNED ACTIVITIES FOR TANNA (By HH per Area Council)</t>
  </si>
  <si>
    <t>TOTAL COMPLETE, ONGOING &amp; PLANNED ACTIVITIES (By HH per Island)</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</si>
</sst>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_-* #,##0.00_-;\-* #,##0.00_-;_-* &quot;-&quot;??_-;_-@_-"/>
    <numFmt numFmtId="165" formatCode="_-* #,##0_-;\-* #,##0_-;_-* &quot;-&quot;??_-;_-@_-"/>
    <numFmt numFmtId="166" formatCode="[$-C09]dd\-mmm\-yy;@"/>
    <numFmt numFmtId="167" formatCode="[$-409]d\-mmm\-yy;@"/>
    <numFmt numFmtId="168" formatCode="d/mm/yy;@"/>
    <numFmt numFmtId="169" formatCode="0.000%"/>
  </numFmts>
  <fonts count="66">
    <font>
      <sz val="11"/>
      <color theme="1"/>
      <name val="Calibri"/>
      <family val="2"/>
      <scheme val="minor"/>
    </font>
    <font>
      <b/>
      <sz val="11"/>
      <color indexed="8"/>
      <name val="Calibri"/>
      <family val="2"/>
    </font>
    <font>
      <sz val="11"/>
      <color indexed="8"/>
      <name val="Helvetica Neue"/>
    </font>
    <font>
      <sz val="8"/>
      <name val="Calibri"/>
      <family val="2"/>
    </font>
    <font>
      <b/>
      <sz val="11"/>
      <color theme="1"/>
      <name val="Calibri"/>
      <family val="2"/>
      <scheme val="minor"/>
    </font>
    <font>
      <sz val="11"/>
      <color theme="1"/>
      <name val="Calibri"/>
      <family val="2"/>
      <scheme val="minor"/>
    </font>
    <font>
      <i/>
      <sz val="11"/>
      <color theme="1"/>
      <name val="Calibri"/>
      <family val="2"/>
      <scheme val="minor"/>
    </font>
    <font>
      <b/>
      <sz val="16"/>
      <color theme="0"/>
      <name val="Calibri"/>
      <family val="2"/>
      <scheme val="minor"/>
    </font>
    <font>
      <sz val="11"/>
      <name val="Calibri"/>
      <family val="2"/>
      <scheme val="minor"/>
    </font>
    <font>
      <sz val="10"/>
      <name val="Arial"/>
      <family val="2"/>
    </font>
    <font>
      <b/>
      <sz val="10"/>
      <name val="Arial"/>
      <family val="2"/>
    </font>
    <font>
      <sz val="10"/>
      <color rgb="FF0070C0"/>
      <name val="Arial"/>
      <family val="2"/>
    </font>
    <font>
      <i/>
      <sz val="10"/>
      <name val="Arial"/>
      <family val="2"/>
    </font>
    <font>
      <b/>
      <sz val="16"/>
      <color theme="1"/>
      <name val="Calibri"/>
      <family val="2"/>
      <scheme val="minor"/>
    </font>
    <font>
      <b/>
      <sz val="12"/>
      <color theme="1"/>
      <name val="Calibri"/>
      <family val="2"/>
      <scheme val="minor"/>
    </font>
    <font>
      <u/>
      <sz val="11"/>
      <color theme="10"/>
      <name val="Calibri"/>
      <family val="2"/>
      <scheme val="minor"/>
    </font>
    <font>
      <u/>
      <sz val="11"/>
      <color theme="11"/>
      <name val="Calibri"/>
      <family val="2"/>
      <scheme val="minor"/>
    </font>
    <font>
      <b/>
      <sz val="11"/>
      <name val="Arial"/>
      <family val="2"/>
    </font>
    <font>
      <sz val="11"/>
      <name val="Arial"/>
      <family val="2"/>
    </font>
    <font>
      <b/>
      <sz val="12"/>
      <name val="Arial"/>
      <family val="2"/>
    </font>
    <font>
      <sz val="16"/>
      <color theme="1"/>
      <name val="Calibri"/>
      <family val="2"/>
      <scheme val="minor"/>
    </font>
    <font>
      <sz val="10"/>
      <color theme="1"/>
      <name val="Calibri"/>
      <family val="2"/>
      <scheme val="minor"/>
    </font>
    <font>
      <sz val="11"/>
      <color theme="1"/>
      <name val="Calibri"/>
      <family val="2"/>
      <scheme val="minor"/>
    </font>
    <font>
      <b/>
      <u/>
      <sz val="16"/>
      <color theme="1"/>
      <name val="Calibri"/>
      <family val="2"/>
      <scheme val="minor"/>
    </font>
    <font>
      <b/>
      <sz val="14"/>
      <color theme="1"/>
      <name val="Calibri"/>
      <family val="2"/>
      <scheme val="minor"/>
    </font>
    <font>
      <sz val="12"/>
      <color theme="1"/>
      <name val="Calibri"/>
      <family val="2"/>
      <scheme val="minor"/>
    </font>
    <font>
      <sz val="12"/>
      <color rgb="FF000000"/>
      <name val="Calibri"/>
      <family val="2"/>
      <scheme val="minor"/>
    </font>
    <font>
      <b/>
      <sz val="16"/>
      <color rgb="FFFFC000"/>
      <name val="Calibri"/>
      <family val="2"/>
      <scheme val="minor"/>
    </font>
    <font>
      <b/>
      <sz val="16"/>
      <color theme="3" tint="0.39997558519241921"/>
      <name val="Calibri"/>
      <family val="2"/>
      <scheme val="minor"/>
    </font>
    <font>
      <sz val="18"/>
      <color theme="1"/>
      <name val="Calibri"/>
      <family val="2"/>
      <scheme val="minor"/>
    </font>
    <font>
      <sz val="11"/>
      <color theme="1"/>
      <name val="Calibri"/>
      <family val="2"/>
    </font>
    <font>
      <b/>
      <sz val="11"/>
      <color theme="1"/>
      <name val="Calibri"/>
      <family val="2"/>
    </font>
    <font>
      <b/>
      <sz val="14"/>
      <color rgb="FFFF0000"/>
      <name val="Calibri"/>
      <family val="2"/>
    </font>
    <font>
      <sz val="12"/>
      <name val="Times New Roman"/>
      <family val="1"/>
    </font>
    <font>
      <sz val="11"/>
      <name val="Times New Roman"/>
      <family val="1"/>
    </font>
    <font>
      <b/>
      <u/>
      <sz val="11"/>
      <color theme="1"/>
      <name val="Calibri"/>
      <family val="2"/>
      <scheme val="minor"/>
    </font>
    <font>
      <b/>
      <sz val="24"/>
      <color theme="1"/>
      <name val="Calibri"/>
      <family val="2"/>
      <scheme val="minor"/>
    </font>
    <font>
      <sz val="14"/>
      <color theme="1"/>
      <name val="Calibri"/>
      <family val="2"/>
      <scheme val="minor"/>
    </font>
    <font>
      <sz val="11"/>
      <color theme="1"/>
      <name val="Calibri"/>
      <family val="2"/>
      <scheme val="minor"/>
    </font>
    <font>
      <b/>
      <sz val="20"/>
      <color theme="1"/>
      <name val="Calibri"/>
      <family val="2"/>
      <scheme val="minor"/>
    </font>
    <font>
      <sz val="20"/>
      <color theme="1"/>
      <name val="Calibri"/>
      <family val="2"/>
      <scheme val="minor"/>
    </font>
    <font>
      <b/>
      <sz val="28"/>
      <color theme="1"/>
      <name val="Calibri"/>
      <family val="2"/>
      <scheme val="minor"/>
    </font>
    <font>
      <b/>
      <sz val="36"/>
      <color theme="1"/>
      <name val="Calibri"/>
      <family val="2"/>
      <scheme val="minor"/>
    </font>
    <font>
      <sz val="28"/>
      <color theme="1"/>
      <name val="Calibri"/>
      <family val="2"/>
      <scheme val="minor"/>
    </font>
    <font>
      <sz val="36"/>
      <color theme="1"/>
      <name val="Calibri"/>
      <family val="2"/>
      <scheme val="minor"/>
    </font>
    <font>
      <b/>
      <sz val="48"/>
      <color theme="1"/>
      <name val="Calibri"/>
      <family val="2"/>
      <scheme val="minor"/>
    </font>
    <font>
      <sz val="48"/>
      <color theme="1"/>
      <name val="Calibri"/>
      <family val="2"/>
      <scheme val="minor"/>
    </font>
    <font>
      <sz val="14"/>
      <color theme="1"/>
      <name val="Verdana"/>
      <family val="2"/>
    </font>
    <font>
      <b/>
      <sz val="72"/>
      <color theme="1"/>
      <name val="Calibri"/>
      <family val="2"/>
      <scheme val="minor"/>
    </font>
    <font>
      <b/>
      <sz val="36"/>
      <color theme="4"/>
      <name val="Calibri"/>
      <family val="2"/>
      <scheme val="minor"/>
    </font>
    <font>
      <b/>
      <sz val="28"/>
      <color theme="4"/>
      <name val="Calibri"/>
      <family val="2"/>
      <scheme val="minor"/>
    </font>
    <font>
      <sz val="36"/>
      <color theme="4"/>
      <name val="Calibri"/>
      <family val="2"/>
      <scheme val="minor"/>
    </font>
    <font>
      <sz val="28"/>
      <color theme="4"/>
      <name val="Calibri"/>
      <family val="2"/>
      <scheme val="minor"/>
    </font>
    <font>
      <sz val="11"/>
      <name val="Calibri"/>
      <scheme val="minor"/>
    </font>
    <font>
      <sz val="12"/>
      <color theme="1"/>
      <name val="Verdana"/>
      <family val="2"/>
    </font>
    <font>
      <b/>
      <sz val="12"/>
      <color rgb="FF7F1416"/>
      <name val="Verdana"/>
      <family val="2"/>
    </font>
    <font>
      <i/>
      <sz val="48"/>
      <color theme="1"/>
      <name val="Calibri"/>
      <family val="2"/>
      <scheme val="minor"/>
    </font>
    <font>
      <sz val="72"/>
      <color theme="1"/>
      <name val="Calibri"/>
      <family val="2"/>
      <scheme val="minor"/>
    </font>
    <font>
      <b/>
      <sz val="36"/>
      <color rgb="FF7F1416"/>
      <name val="Calibri"/>
      <family val="2"/>
      <scheme val="minor"/>
    </font>
    <font>
      <sz val="36"/>
      <color rgb="FF7F1416"/>
      <name val="Calibri"/>
      <family val="2"/>
      <scheme val="minor"/>
    </font>
    <font>
      <sz val="11"/>
      <color rgb="FF7F1416"/>
      <name val="Calibri"/>
      <family val="2"/>
      <scheme val="minor"/>
    </font>
    <font>
      <b/>
      <sz val="40"/>
      <color theme="0"/>
      <name val="Verdana"/>
      <family val="2"/>
    </font>
    <font>
      <sz val="40"/>
      <color theme="0"/>
      <name val="Verdana"/>
      <family val="2"/>
    </font>
    <font>
      <sz val="40"/>
      <color theme="1"/>
      <name val="Calibri"/>
      <family val="2"/>
      <scheme val="minor"/>
    </font>
    <font>
      <b/>
      <sz val="40"/>
      <color theme="1"/>
      <name val="Calibri"/>
      <family val="2"/>
      <scheme val="minor"/>
    </font>
    <font>
      <sz val="12"/>
      <color theme="1"/>
      <name val="Verdana"/>
    </font>
  </fonts>
  <fills count="20">
    <fill>
      <patternFill patternType="none"/>
    </fill>
    <fill>
      <patternFill patternType="gray125"/>
    </fill>
    <fill>
      <patternFill patternType="solid">
        <fgColor theme="4" tint="0.39997558519241921"/>
        <bgColor indexed="64"/>
      </patternFill>
    </fill>
    <fill>
      <patternFill patternType="solid">
        <fgColor theme="0" tint="-4.9989318521683403E-2"/>
        <bgColor indexed="64"/>
      </patternFill>
    </fill>
    <fill>
      <patternFill patternType="solid">
        <fgColor theme="6" tint="-0.249977111117893"/>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6"/>
        <bgColor indexed="64"/>
      </patternFill>
    </fill>
    <fill>
      <patternFill patternType="solid">
        <fgColor theme="0"/>
        <bgColor indexed="64"/>
      </patternFill>
    </fill>
    <fill>
      <patternFill patternType="solid">
        <fgColor theme="5" tint="0.79998168889431442"/>
        <bgColor indexed="64"/>
      </patternFill>
    </fill>
    <fill>
      <patternFill patternType="solid">
        <fgColor rgb="FF92D050"/>
        <bgColor indexed="64"/>
      </patternFill>
    </fill>
    <fill>
      <patternFill patternType="solid">
        <fgColor theme="0" tint="-0.249977111117893"/>
        <bgColor indexed="64"/>
      </patternFill>
    </fill>
    <fill>
      <patternFill patternType="solid">
        <fgColor rgb="FFFFFF00"/>
        <bgColor indexed="64"/>
      </patternFill>
    </fill>
    <fill>
      <patternFill patternType="solid">
        <fgColor theme="1"/>
        <bgColor indexed="64"/>
      </patternFill>
    </fill>
    <fill>
      <patternFill patternType="solid">
        <fgColor rgb="FFFFFF99"/>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bgColor indexed="64"/>
      </patternFill>
    </fill>
    <fill>
      <patternFill patternType="solid">
        <fgColor theme="4"/>
        <bgColor indexed="64"/>
      </patternFill>
    </fill>
    <fill>
      <patternFill patternType="solid">
        <fgColor rgb="FF7F1416"/>
        <bgColor indexed="64"/>
      </patternFill>
    </fill>
  </fills>
  <borders count="5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medium">
        <color auto="1"/>
      </right>
      <top style="thin">
        <color auto="1"/>
      </top>
      <bottom style="thin">
        <color auto="1"/>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style="thin">
        <color indexed="64"/>
      </right>
      <top/>
      <bottom/>
      <diagonal/>
    </border>
    <border>
      <left/>
      <right/>
      <top style="thin">
        <color indexed="64"/>
      </top>
      <bottom style="thin">
        <color auto="1"/>
      </bottom>
      <diagonal/>
    </border>
    <border>
      <left/>
      <right style="thin">
        <color indexed="64"/>
      </right>
      <top style="thin">
        <color indexed="64"/>
      </top>
      <bottom/>
      <diagonal/>
    </border>
    <border>
      <left style="medium">
        <color auto="1"/>
      </left>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bottom/>
      <diagonal/>
    </border>
    <border>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medium">
        <color indexed="64"/>
      </left>
      <right style="medium">
        <color indexed="64"/>
      </right>
      <top style="thin">
        <color auto="1"/>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auto="1"/>
      </left>
      <right/>
      <top style="thin">
        <color auto="1"/>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rgb="FF000000"/>
      </right>
      <top style="medium">
        <color indexed="64"/>
      </top>
      <bottom style="medium">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medium">
        <color indexed="64"/>
      </bottom>
      <diagonal/>
    </border>
    <border>
      <left/>
      <right/>
      <top style="thin">
        <color indexed="64"/>
      </top>
      <bottom/>
      <diagonal/>
    </border>
    <border>
      <left/>
      <right style="medium">
        <color indexed="64"/>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auto="1"/>
      </right>
      <top/>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s>
  <cellStyleXfs count="14">
    <xf numFmtId="0" fontId="0" fillId="0" borderId="0"/>
    <xf numFmtId="0" fontId="2" fillId="0" borderId="0" applyNumberFormat="0" applyFill="0" applyBorder="0" applyProtection="0">
      <alignment vertical="top"/>
    </xf>
    <xf numFmtId="164" fontId="5" fillId="0" borderId="0" applyFont="0" applyFill="0" applyBorder="0" applyAlignment="0" applyProtection="0"/>
    <xf numFmtId="164" fontId="5" fillId="0" borderId="0" applyFon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9" fontId="5" fillId="0" borderId="0" applyFont="0" applyFill="0" applyBorder="0" applyAlignment="0" applyProtection="0"/>
    <xf numFmtId="164" fontId="5" fillId="0" borderId="0" applyFont="0" applyFill="0" applyBorder="0" applyAlignment="0" applyProtection="0"/>
  </cellStyleXfs>
  <cellXfs count="674">
    <xf numFmtId="0" fontId="0" fillId="0" borderId="0" xfId="0"/>
    <xf numFmtId="1" fontId="1" fillId="0" borderId="0" xfId="0" applyNumberFormat="1" applyFont="1"/>
    <xf numFmtId="1" fontId="0" fillId="0" borderId="0" xfId="0" applyNumberFormat="1"/>
    <xf numFmtId="0" fontId="4" fillId="0" borderId="0" xfId="0" applyFont="1" applyAlignment="1">
      <alignment wrapText="1"/>
    </xf>
    <xf numFmtId="1" fontId="1" fillId="0" borderId="0" xfId="0" applyNumberFormat="1" applyFont="1" applyAlignment="1">
      <alignment wrapText="1"/>
    </xf>
    <xf numFmtId="0" fontId="0" fillId="0" borderId="0" xfId="0" applyAlignment="1">
      <alignment wrapText="1"/>
    </xf>
    <xf numFmtId="0" fontId="0" fillId="0" borderId="0" xfId="0"/>
    <xf numFmtId="0" fontId="4" fillId="0" borderId="0" xfId="0" applyFont="1"/>
    <xf numFmtId="0" fontId="0" fillId="0" borderId="0" xfId="0" quotePrefix="1"/>
    <xf numFmtId="1" fontId="1" fillId="0" borderId="0" xfId="0" applyNumberFormat="1" applyFont="1" applyProtection="1"/>
    <xf numFmtId="1" fontId="0" fillId="0" borderId="0" xfId="0" applyNumberFormat="1" applyProtection="1"/>
    <xf numFmtId="0" fontId="0" fillId="0" borderId="0" xfId="0" applyProtection="1"/>
    <xf numFmtId="1" fontId="1" fillId="0" borderId="0" xfId="0" applyNumberFormat="1" applyFont="1" applyAlignment="1">
      <alignment vertical="top" wrapText="1"/>
    </xf>
    <xf numFmtId="1" fontId="4" fillId="0" borderId="0" xfId="0" applyNumberFormat="1" applyFont="1" applyAlignment="1">
      <alignment vertical="top" wrapText="1"/>
    </xf>
    <xf numFmtId="0" fontId="0" fillId="0" borderId="0" xfId="0" applyAlignment="1">
      <alignment vertical="top" wrapText="1"/>
    </xf>
    <xf numFmtId="0" fontId="0" fillId="0" borderId="0" xfId="0" applyFont="1"/>
    <xf numFmtId="0" fontId="4" fillId="2" borderId="0" xfId="0" applyFont="1" applyFill="1"/>
    <xf numFmtId="0" fontId="0" fillId="2" borderId="0" xfId="0" applyFill="1"/>
    <xf numFmtId="0" fontId="6" fillId="0" borderId="0" xfId="0" quotePrefix="1" applyFont="1" applyAlignment="1">
      <alignment vertical="top" wrapText="1"/>
    </xf>
    <xf numFmtId="0" fontId="6" fillId="0" borderId="0" xfId="0" applyFont="1" applyAlignment="1">
      <alignment vertical="top" wrapText="1"/>
    </xf>
    <xf numFmtId="0" fontId="6" fillId="0" borderId="0" xfId="0" applyFont="1" applyAlignment="1">
      <alignment wrapText="1"/>
    </xf>
    <xf numFmtId="0" fontId="6" fillId="5" borderId="0" xfId="0" applyFont="1" applyFill="1" applyAlignment="1">
      <alignment wrapText="1"/>
    </xf>
    <xf numFmtId="1" fontId="0" fillId="6" borderId="0" xfId="0" applyNumberFormat="1" applyFill="1"/>
    <xf numFmtId="0" fontId="0" fillId="6" borderId="0" xfId="0" applyFill="1"/>
    <xf numFmtId="1" fontId="1" fillId="6" borderId="0" xfId="0" applyNumberFormat="1" applyFont="1" applyFill="1"/>
    <xf numFmtId="1" fontId="1" fillId="6" borderId="0" xfId="0" applyNumberFormat="1" applyFont="1" applyFill="1" applyAlignment="1">
      <alignment wrapText="1"/>
    </xf>
    <xf numFmtId="1" fontId="1" fillId="6" borderId="0" xfId="0" applyNumberFormat="1" applyFont="1" applyFill="1" applyAlignment="1">
      <alignment vertical="top" wrapText="1"/>
    </xf>
    <xf numFmtId="0" fontId="7" fillId="4" borderId="0" xfId="0" applyFont="1" applyFill="1" applyAlignment="1">
      <alignment wrapText="1"/>
    </xf>
    <xf numFmtId="0" fontId="8" fillId="7" borderId="0" xfId="0" applyFont="1" applyFill="1" applyAlignment="1">
      <alignment wrapText="1"/>
    </xf>
    <xf numFmtId="0" fontId="10" fillId="0" borderId="1" xfId="0" applyFont="1" applyBorder="1" applyAlignment="1">
      <alignment wrapText="1"/>
    </xf>
    <xf numFmtId="0" fontId="10" fillId="0" borderId="0" xfId="0" applyFont="1" applyAlignment="1">
      <alignment wrapText="1"/>
    </xf>
    <xf numFmtId="0" fontId="9" fillId="0" borderId="1" xfId="0" applyFont="1" applyBorder="1" applyAlignment="1">
      <alignment wrapText="1"/>
    </xf>
    <xf numFmtId="0" fontId="11" fillId="0" borderId="0" xfId="0" applyFont="1" applyAlignment="1">
      <alignment wrapText="1"/>
    </xf>
    <xf numFmtId="0" fontId="9" fillId="0" borderId="0" xfId="0" applyFont="1" applyBorder="1"/>
    <xf numFmtId="0" fontId="0" fillId="0" borderId="0" xfId="0" applyBorder="1"/>
    <xf numFmtId="0" fontId="9" fillId="0" borderId="1" xfId="0" applyFont="1" applyBorder="1" applyAlignment="1">
      <alignment vertical="top" wrapText="1"/>
    </xf>
    <xf numFmtId="0" fontId="10" fillId="0" borderId="0" xfId="0" applyFont="1" applyBorder="1"/>
    <xf numFmtId="0" fontId="0" fillId="3" borderId="1" xfId="0" applyFont="1" applyFill="1" applyBorder="1" applyAlignment="1" applyProtection="1">
      <alignment horizontal="center" vertical="center"/>
      <protection locked="0"/>
    </xf>
    <xf numFmtId="0" fontId="14" fillId="0" borderId="0" xfId="0" applyFont="1" applyBorder="1"/>
    <xf numFmtId="0" fontId="0" fillId="0" borderId="0" xfId="0" applyFont="1" applyBorder="1"/>
    <xf numFmtId="0" fontId="0" fillId="0" borderId="0" xfId="0" applyFont="1" applyFill="1" applyBorder="1" applyProtection="1"/>
    <xf numFmtId="0" fontId="0" fillId="0" borderId="0" xfId="0" applyFont="1" applyFill="1" applyBorder="1"/>
    <xf numFmtId="0" fontId="9" fillId="0" borderId="0" xfId="0" applyFont="1" applyBorder="1" applyAlignment="1">
      <alignment horizontal="right" vertical="center"/>
    </xf>
    <xf numFmtId="0" fontId="12" fillId="0" borderId="1" xfId="0" applyFont="1" applyBorder="1" applyAlignment="1">
      <alignment horizontal="right" vertical="center"/>
    </xf>
    <xf numFmtId="0" fontId="12" fillId="0" borderId="1" xfId="0" applyFont="1" applyFill="1" applyBorder="1" applyAlignment="1">
      <alignment horizontal="right" vertical="center"/>
    </xf>
    <xf numFmtId="0" fontId="0" fillId="0" borderId="0" xfId="0" applyBorder="1" applyAlignment="1">
      <alignment horizontal="right" vertical="center"/>
    </xf>
    <xf numFmtId="0" fontId="0" fillId="0" borderId="0" xfId="0" applyAlignment="1">
      <alignment horizontal="right" vertical="center"/>
    </xf>
    <xf numFmtId="0" fontId="17" fillId="0" borderId="1" xfId="0" applyFont="1" applyFill="1" applyBorder="1" applyAlignment="1">
      <alignment horizontal="left" vertical="top" wrapText="1"/>
    </xf>
    <xf numFmtId="0" fontId="17" fillId="0" borderId="1" xfId="0" applyFont="1" applyFill="1" applyBorder="1" applyAlignment="1">
      <alignment horizontal="center" vertical="top" wrapText="1"/>
    </xf>
    <xf numFmtId="0" fontId="4" fillId="0" borderId="1" xfId="0" applyFont="1" applyBorder="1" applyAlignment="1">
      <alignment vertical="center"/>
    </xf>
    <xf numFmtId="0" fontId="18" fillId="0" borderId="1" xfId="0" applyFont="1" applyFill="1" applyBorder="1" applyAlignment="1">
      <alignment horizontal="left" vertical="center" wrapText="1"/>
    </xf>
    <xf numFmtId="0" fontId="18" fillId="0" borderId="1" xfId="0" applyFont="1" applyFill="1" applyBorder="1" applyAlignment="1">
      <alignment horizontal="left" vertical="top" wrapText="1"/>
    </xf>
    <xf numFmtId="165" fontId="18" fillId="0" borderId="1" xfId="2" applyNumberFormat="1" applyFont="1" applyFill="1" applyBorder="1" applyAlignment="1">
      <alignment horizontal="center" vertical="top" wrapText="1"/>
    </xf>
    <xf numFmtId="165" fontId="18" fillId="0" borderId="1" xfId="2" applyNumberFormat="1" applyFont="1" applyFill="1" applyBorder="1" applyAlignment="1">
      <alignment vertical="top" wrapText="1"/>
    </xf>
    <xf numFmtId="165" fontId="0" fillId="0" borderId="1" xfId="0" applyNumberFormat="1" applyBorder="1"/>
    <xf numFmtId="0" fontId="0" fillId="0" borderId="1" xfId="0" applyBorder="1"/>
    <xf numFmtId="165" fontId="18" fillId="10" borderId="1" xfId="2" applyNumberFormat="1" applyFont="1" applyFill="1" applyBorder="1" applyAlignment="1">
      <alignment vertical="top" wrapText="1"/>
    </xf>
    <xf numFmtId="165" fontId="18" fillId="8" borderId="1" xfId="2" applyNumberFormat="1" applyFont="1" applyFill="1" applyBorder="1" applyAlignment="1">
      <alignment vertical="top" wrapText="1"/>
    </xf>
    <xf numFmtId="165" fontId="18" fillId="7" borderId="1" xfId="2" applyNumberFormat="1" applyFont="1" applyFill="1" applyBorder="1" applyAlignment="1">
      <alignment vertical="top" wrapText="1"/>
    </xf>
    <xf numFmtId="165" fontId="14" fillId="0" borderId="1" xfId="0" applyNumberFormat="1" applyFont="1" applyBorder="1"/>
    <xf numFmtId="9" fontId="0" fillId="0" borderId="0" xfId="0" applyNumberFormat="1"/>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0" fillId="0" borderId="7" xfId="0" applyBorder="1"/>
    <xf numFmtId="0" fontId="0" fillId="0" borderId="9" xfId="0" applyBorder="1"/>
    <xf numFmtId="0" fontId="4" fillId="0" borderId="1" xfId="0" applyFont="1" applyBorder="1" applyAlignment="1">
      <alignment horizontal="center" wrapText="1"/>
    </xf>
    <xf numFmtId="0" fontId="0" fillId="0" borderId="8" xfId="0" applyBorder="1"/>
    <xf numFmtId="1" fontId="0" fillId="0" borderId="1" xfId="0" applyNumberFormat="1" applyBorder="1"/>
    <xf numFmtId="1" fontId="4" fillId="0" borderId="1" xfId="0" applyNumberFormat="1" applyFont="1" applyBorder="1" applyAlignment="1">
      <alignment horizontal="center" vertical="center" wrapText="1"/>
    </xf>
    <xf numFmtId="0" fontId="4" fillId="0" borderId="1" xfId="0" applyFont="1" applyFill="1" applyBorder="1" applyAlignment="1">
      <alignment horizontal="center" vertical="center" wrapText="1"/>
    </xf>
    <xf numFmtId="0" fontId="0" fillId="0" borderId="0" xfId="0" applyFill="1" applyAlignment="1">
      <alignment horizontal="center"/>
    </xf>
    <xf numFmtId="0" fontId="0" fillId="0" borderId="0" xfId="0" applyFill="1"/>
    <xf numFmtId="0" fontId="0" fillId="0" borderId="12" xfId="0" applyFill="1" applyBorder="1" applyAlignment="1">
      <alignment horizontal="center" vertical="center"/>
    </xf>
    <xf numFmtId="0" fontId="4" fillId="0" borderId="1" xfId="0" applyFont="1" applyBorder="1" applyAlignment="1">
      <alignment horizontal="center" vertical="center"/>
    </xf>
    <xf numFmtId="0" fontId="0" fillId="0" borderId="12" xfId="0" applyFill="1" applyBorder="1" applyAlignment="1">
      <alignment vertical="center"/>
    </xf>
    <xf numFmtId="0" fontId="0" fillId="0" borderId="0" xfId="0" applyFill="1" applyAlignment="1">
      <alignment vertical="center"/>
    </xf>
    <xf numFmtId="0" fontId="0" fillId="0" borderId="1" xfId="0" applyBorder="1" applyAlignment="1">
      <alignment horizontal="right" vertical="center"/>
    </xf>
    <xf numFmtId="1" fontId="0" fillId="0" borderId="1" xfId="0" applyNumberFormat="1" applyBorder="1" applyAlignment="1">
      <alignment horizontal="right" vertical="center"/>
    </xf>
    <xf numFmtId="9" fontId="0" fillId="0" borderId="1" xfId="12" applyFont="1" applyFill="1" applyBorder="1" applyAlignment="1">
      <alignment horizontal="right" vertical="center"/>
    </xf>
    <xf numFmtId="1" fontId="0" fillId="0" borderId="12" xfId="0" applyNumberFormat="1" applyFill="1" applyBorder="1" applyAlignment="1">
      <alignment horizontal="right" vertical="center"/>
    </xf>
    <xf numFmtId="9" fontId="0" fillId="0" borderId="5" xfId="12" applyFont="1" applyFill="1" applyBorder="1" applyAlignment="1">
      <alignment horizontal="right" vertical="center"/>
    </xf>
    <xf numFmtId="0" fontId="0" fillId="0" borderId="0" xfId="0" applyFill="1" applyBorder="1" applyAlignment="1">
      <alignment vertical="center"/>
    </xf>
    <xf numFmtId="1" fontId="0" fillId="0" borderId="1" xfId="0" applyNumberFormat="1" applyFill="1" applyBorder="1" applyAlignment="1">
      <alignment horizontal="right" vertical="center"/>
    </xf>
    <xf numFmtId="1" fontId="0" fillId="0" borderId="5" xfId="0" applyNumberFormat="1" applyFill="1" applyBorder="1" applyAlignment="1">
      <alignment horizontal="right" vertical="center"/>
    </xf>
    <xf numFmtId="0" fontId="13" fillId="0" borderId="1" xfId="0" applyFont="1" applyBorder="1" applyAlignment="1">
      <alignment horizontal="center" vertical="center"/>
    </xf>
    <xf numFmtId="0" fontId="0" fillId="0" borderId="0" xfId="0" applyFill="1" applyBorder="1"/>
    <xf numFmtId="0" fontId="0" fillId="0" borderId="5" xfId="0" applyFill="1" applyBorder="1" applyAlignment="1">
      <alignment vertical="center"/>
    </xf>
    <xf numFmtId="0" fontId="0" fillId="0" borderId="1" xfId="0" applyFill="1" applyBorder="1" applyAlignment="1">
      <alignment vertical="center"/>
    </xf>
    <xf numFmtId="0" fontId="0" fillId="0" borderId="1" xfId="0" applyFill="1" applyBorder="1" applyAlignment="1">
      <alignment horizontal="right" vertical="center"/>
    </xf>
    <xf numFmtId="0" fontId="0" fillId="0" borderId="1" xfId="0" applyFill="1" applyBorder="1" applyAlignment="1">
      <alignment horizontal="left" vertical="center"/>
    </xf>
    <xf numFmtId="1" fontId="0" fillId="0" borderId="0" xfId="0" applyNumberFormat="1" applyAlignment="1">
      <alignment horizontal="center"/>
    </xf>
    <xf numFmtId="0" fontId="0" fillId="0" borderId="0" xfId="0" applyFill="1" applyAlignment="1">
      <alignment horizontal="right" vertical="center"/>
    </xf>
    <xf numFmtId="0" fontId="0" fillId="0" borderId="0" xfId="0" applyFill="1" applyBorder="1" applyAlignment="1">
      <alignment horizontal="right" vertical="center"/>
    </xf>
    <xf numFmtId="1" fontId="0" fillId="9" borderId="0" xfId="0" applyNumberFormat="1" applyFill="1" applyAlignment="1">
      <alignment horizontal="center"/>
    </xf>
    <xf numFmtId="1" fontId="0" fillId="11" borderId="1" xfId="0" applyNumberFormat="1" applyFill="1" applyBorder="1" applyAlignment="1">
      <alignment horizontal="right" vertical="center"/>
    </xf>
    <xf numFmtId="0" fontId="0" fillId="0" borderId="0" xfId="0" applyFill="1" applyBorder="1" applyAlignment="1">
      <alignment horizontal="left" vertical="center"/>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6" xfId="0" applyFont="1" applyBorder="1" applyAlignment="1">
      <alignment horizontal="center" vertical="center" wrapText="1"/>
    </xf>
    <xf numFmtId="0" fontId="0" fillId="0" borderId="0" xfId="0" applyFill="1" applyAlignment="1">
      <alignment horizontal="center" vertical="center"/>
    </xf>
    <xf numFmtId="0" fontId="13" fillId="0" borderId="0" xfId="0" applyFont="1" applyFill="1" applyAlignment="1">
      <alignment horizontal="center" vertical="center"/>
    </xf>
    <xf numFmtId="0" fontId="20" fillId="0" borderId="0" xfId="0" applyFont="1" applyFill="1"/>
    <xf numFmtId="0" fontId="4" fillId="0" borderId="0" xfId="0" applyFont="1" applyFill="1" applyAlignment="1">
      <alignment horizontal="center" vertical="center"/>
    </xf>
    <xf numFmtId="0" fontId="4" fillId="0" borderId="0"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4" fillId="0" borderId="8" xfId="0" applyFont="1" applyFill="1" applyBorder="1" applyAlignment="1">
      <alignment horizontal="center" vertical="center" wrapText="1"/>
    </xf>
    <xf numFmtId="0" fontId="4" fillId="0" borderId="2" xfId="0" applyFont="1" applyFill="1" applyBorder="1" applyAlignment="1">
      <alignment horizontal="center" vertical="center" wrapText="1"/>
    </xf>
    <xf numFmtId="1" fontId="4" fillId="0" borderId="1" xfId="0" applyNumberFormat="1" applyFont="1" applyFill="1" applyBorder="1" applyAlignment="1">
      <alignment horizontal="center" vertical="center" wrapText="1"/>
    </xf>
    <xf numFmtId="0" fontId="4" fillId="0" borderId="1" xfId="0" applyFont="1" applyFill="1" applyBorder="1" applyAlignment="1">
      <alignment horizontal="right" vertical="center"/>
    </xf>
    <xf numFmtId="1" fontId="4" fillId="0" borderId="1" xfId="0" applyNumberFormat="1" applyFont="1" applyFill="1" applyBorder="1" applyAlignment="1">
      <alignment horizontal="right" vertical="center"/>
    </xf>
    <xf numFmtId="0" fontId="0" fillId="0" borderId="0" xfId="0" applyFill="1" applyBorder="1" applyAlignment="1">
      <alignment horizontal="center" vertical="center"/>
    </xf>
    <xf numFmtId="0" fontId="4" fillId="0" borderId="0" xfId="0" applyFont="1" applyAlignment="1">
      <alignment horizontal="center" vertical="center" wrapText="1"/>
    </xf>
    <xf numFmtId="0" fontId="4" fillId="0" borderId="7" xfId="0" applyFont="1" applyBorder="1" applyAlignment="1">
      <alignment horizontal="center" vertical="center" wrapText="1"/>
    </xf>
    <xf numFmtId="1" fontId="4" fillId="0" borderId="7" xfId="0" applyNumberFormat="1" applyFont="1" applyBorder="1" applyAlignment="1">
      <alignment horizontal="center" vertical="center" wrapText="1"/>
    </xf>
    <xf numFmtId="9" fontId="4" fillId="0" borderId="7" xfId="0" applyNumberFormat="1" applyFont="1" applyBorder="1" applyAlignment="1">
      <alignment horizontal="center" vertical="center" wrapText="1"/>
    </xf>
    <xf numFmtId="0" fontId="0" fillId="0" borderId="0" xfId="0" applyAlignment="1">
      <alignment horizontal="center"/>
    </xf>
    <xf numFmtId="1" fontId="0" fillId="3" borderId="1" xfId="2" applyNumberFormat="1" applyFont="1" applyFill="1" applyBorder="1" applyAlignment="1" applyProtection="1">
      <alignment horizontal="center" vertical="center"/>
      <protection locked="0"/>
    </xf>
    <xf numFmtId="0" fontId="0" fillId="3" borderId="1" xfId="0" applyFont="1" applyFill="1" applyBorder="1" applyAlignment="1" applyProtection="1">
      <alignment horizontal="center" vertical="center" wrapText="1"/>
      <protection locked="0"/>
    </xf>
    <xf numFmtId="0" fontId="0" fillId="0" borderId="1" xfId="0" applyFont="1" applyFill="1" applyBorder="1" applyAlignment="1" applyProtection="1">
      <alignment horizontal="center" vertical="center"/>
    </xf>
    <xf numFmtId="0" fontId="0" fillId="3" borderId="1" xfId="0" applyFont="1" applyFill="1" applyBorder="1" applyAlignment="1" applyProtection="1">
      <alignment horizontal="center" vertical="center"/>
    </xf>
    <xf numFmtId="1" fontId="0" fillId="3" borderId="1" xfId="0" applyNumberFormat="1" applyFont="1" applyFill="1" applyBorder="1" applyAlignment="1" applyProtection="1">
      <alignment horizontal="center" vertical="center"/>
      <protection locked="0"/>
    </xf>
    <xf numFmtId="0" fontId="0" fillId="0" borderId="1" xfId="0" applyFont="1" applyFill="1" applyBorder="1" applyAlignment="1" applyProtection="1">
      <alignment horizontal="center" vertical="center"/>
      <protection locked="0"/>
    </xf>
    <xf numFmtId="167" fontId="0" fillId="3" borderId="1" xfId="0" applyNumberFormat="1" applyFont="1" applyFill="1" applyBorder="1" applyAlignment="1" applyProtection="1">
      <alignment horizontal="center" vertical="center"/>
      <protection locked="0"/>
    </xf>
    <xf numFmtId="1" fontId="0" fillId="12" borderId="1" xfId="0" applyNumberFormat="1" applyFill="1" applyBorder="1" applyAlignment="1">
      <alignment horizontal="right" vertical="center"/>
    </xf>
    <xf numFmtId="0" fontId="4" fillId="0" borderId="3" xfId="0" applyFont="1" applyBorder="1" applyAlignment="1">
      <alignment horizontal="center" vertical="center" wrapText="1"/>
    </xf>
    <xf numFmtId="0" fontId="4" fillId="6" borderId="22" xfId="0" applyFont="1" applyFill="1" applyBorder="1" applyAlignment="1">
      <alignment horizontal="center" vertical="center" wrapText="1"/>
    </xf>
    <xf numFmtId="0" fontId="4" fillId="0" borderId="20" xfId="0" applyFont="1" applyBorder="1" applyAlignment="1">
      <alignment horizontal="center" vertical="center"/>
    </xf>
    <xf numFmtId="0" fontId="4" fillId="0" borderId="21" xfId="0" applyFont="1" applyBorder="1" applyAlignment="1">
      <alignment horizontal="center" vertical="center" wrapText="1"/>
    </xf>
    <xf numFmtId="3" fontId="0" fillId="0" borderId="15" xfId="0" applyNumberFormat="1" applyBorder="1" applyAlignment="1">
      <alignment horizontal="center"/>
    </xf>
    <xf numFmtId="3" fontId="0" fillId="0" borderId="3" xfId="0" applyNumberFormat="1" applyBorder="1" applyAlignment="1">
      <alignment horizontal="center"/>
    </xf>
    <xf numFmtId="3" fontId="0" fillId="0" borderId="2" xfId="0" applyNumberFormat="1" applyBorder="1" applyAlignment="1">
      <alignment horizontal="center"/>
    </xf>
    <xf numFmtId="3" fontId="0" fillId="0" borderId="1" xfId="0" applyNumberFormat="1" applyBorder="1"/>
    <xf numFmtId="3" fontId="0" fillId="0" borderId="2" xfId="0" applyNumberFormat="1" applyBorder="1"/>
    <xf numFmtId="3" fontId="0" fillId="0" borderId="6" xfId="0" applyNumberFormat="1" applyBorder="1"/>
    <xf numFmtId="3" fontId="0" fillId="0" borderId="21" xfId="0" applyNumberFormat="1" applyBorder="1"/>
    <xf numFmtId="3" fontId="0" fillId="0" borderId="3" xfId="0" applyNumberFormat="1" applyFill="1" applyBorder="1" applyAlignment="1">
      <alignment horizontal="center"/>
    </xf>
    <xf numFmtId="3" fontId="0" fillId="0" borderId="2" xfId="0" applyNumberFormat="1" applyFill="1" applyBorder="1" applyAlignment="1">
      <alignment horizontal="center"/>
    </xf>
    <xf numFmtId="3" fontId="0" fillId="0" borderId="0" xfId="0" applyNumberFormat="1" applyAlignment="1">
      <alignment horizontal="center"/>
    </xf>
    <xf numFmtId="3" fontId="4" fillId="0" borderId="0" xfId="0" applyNumberFormat="1" applyFont="1" applyFill="1" applyBorder="1"/>
    <xf numFmtId="3" fontId="0" fillId="0" borderId="0" xfId="0" applyNumberFormat="1"/>
    <xf numFmtId="3" fontId="0" fillId="0" borderId="25" xfId="0" applyNumberFormat="1" applyBorder="1"/>
    <xf numFmtId="3" fontId="4" fillId="0" borderId="28" xfId="0" applyNumberFormat="1" applyFont="1" applyBorder="1"/>
    <xf numFmtId="3" fontId="4" fillId="0" borderId="29" xfId="0" applyNumberFormat="1" applyFont="1" applyBorder="1"/>
    <xf numFmtId="0" fontId="20" fillId="0" borderId="0" xfId="0" applyFont="1" applyAlignment="1">
      <alignment vertical="center"/>
    </xf>
    <xf numFmtId="3" fontId="0" fillId="6" borderId="30" xfId="0" applyNumberFormat="1" applyFill="1" applyBorder="1"/>
    <xf numFmtId="3" fontId="0" fillId="0" borderId="2" xfId="0" applyNumberFormat="1" applyFill="1" applyBorder="1"/>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center" vertical="center"/>
    </xf>
    <xf numFmtId="0" fontId="0" fillId="0" borderId="0" xfId="0" applyNumberFormat="1" applyAlignment="1">
      <alignment horizontal="center" vertical="center"/>
    </xf>
    <xf numFmtId="1" fontId="0" fillId="9" borderId="1" xfId="0" applyNumberFormat="1" applyFill="1" applyBorder="1" applyAlignment="1">
      <alignment horizontal="right" vertical="center"/>
    </xf>
    <xf numFmtId="1" fontId="0" fillId="0" borderId="0" xfId="0" applyNumberFormat="1" applyFill="1" applyAlignment="1">
      <alignment vertical="center"/>
    </xf>
    <xf numFmtId="0" fontId="20" fillId="0" borderId="0" xfId="0" applyFont="1" applyFill="1" applyAlignment="1">
      <alignment vertical="center"/>
    </xf>
    <xf numFmtId="0" fontId="0" fillId="0" borderId="10" xfId="0" applyFill="1" applyBorder="1" applyAlignment="1">
      <alignment vertical="center"/>
    </xf>
    <xf numFmtId="0" fontId="0" fillId="0" borderId="2" xfId="0" applyFill="1" applyBorder="1" applyAlignment="1">
      <alignment vertical="center"/>
    </xf>
    <xf numFmtId="1" fontId="0" fillId="0" borderId="12" xfId="0" applyNumberFormat="1" applyFill="1" applyBorder="1" applyAlignment="1">
      <alignment vertical="center"/>
    </xf>
    <xf numFmtId="0" fontId="0" fillId="0" borderId="3" xfId="0" applyFill="1" applyBorder="1" applyAlignment="1">
      <alignment vertical="center"/>
    </xf>
    <xf numFmtId="0" fontId="4" fillId="0" borderId="0" xfId="0" applyFont="1" applyFill="1" applyAlignment="1">
      <alignment horizontal="right" vertical="center"/>
    </xf>
    <xf numFmtId="0" fontId="4" fillId="0" borderId="8" xfId="0" applyFont="1" applyFill="1" applyBorder="1" applyAlignment="1">
      <alignment horizontal="right" vertical="center"/>
    </xf>
    <xf numFmtId="9" fontId="4" fillId="0" borderId="1" xfId="12" applyNumberFormat="1" applyFont="1" applyFill="1" applyBorder="1" applyAlignment="1">
      <alignment horizontal="right" vertical="center"/>
    </xf>
    <xf numFmtId="9" fontId="4" fillId="0" borderId="1" xfId="12" applyFont="1" applyFill="1" applyBorder="1" applyAlignment="1">
      <alignment horizontal="right" vertical="center"/>
    </xf>
    <xf numFmtId="0" fontId="8" fillId="0" borderId="1" xfId="0" applyFont="1" applyFill="1" applyBorder="1" applyAlignment="1" applyProtection="1">
      <alignment horizontal="center" vertical="center" wrapText="1"/>
      <protection locked="0"/>
    </xf>
    <xf numFmtId="0" fontId="0" fillId="0" borderId="1" xfId="0" applyFont="1" applyFill="1" applyBorder="1" applyAlignment="1" applyProtection="1">
      <alignment horizontal="center" vertical="center" wrapText="1"/>
    </xf>
    <xf numFmtId="1" fontId="0" fillId="0" borderId="0" xfId="0" applyNumberFormat="1" applyAlignment="1">
      <alignment horizontal="center" vertical="center"/>
    </xf>
    <xf numFmtId="167" fontId="0" fillId="0" borderId="1" xfId="0" applyNumberFormat="1" applyFont="1" applyBorder="1" applyAlignment="1">
      <alignment horizontal="center" vertical="center"/>
    </xf>
    <xf numFmtId="0" fontId="0" fillId="0" borderId="1" xfId="0" applyFont="1" applyFill="1" applyBorder="1" applyAlignment="1" applyProtection="1">
      <alignment horizontal="center" vertical="center" wrapText="1"/>
      <protection locked="0"/>
    </xf>
    <xf numFmtId="0" fontId="0" fillId="0" borderId="1" xfId="0" applyFont="1" applyBorder="1" applyAlignment="1">
      <alignment horizontal="center" vertical="center"/>
    </xf>
    <xf numFmtId="1" fontId="0" fillId="0" borderId="1" xfId="2" applyNumberFormat="1" applyFont="1" applyFill="1" applyBorder="1" applyAlignment="1" applyProtection="1">
      <alignment horizontal="center" vertical="center" wrapText="1"/>
      <protection locked="0"/>
    </xf>
    <xf numFmtId="0" fontId="0" fillId="0" borderId="1" xfId="0" applyFont="1" applyBorder="1" applyAlignment="1" applyProtection="1">
      <alignment horizontal="center" vertical="center" wrapText="1"/>
    </xf>
    <xf numFmtId="1" fontId="0" fillId="0" borderId="1" xfId="0" applyNumberFormat="1" applyFont="1" applyBorder="1" applyAlignment="1" applyProtection="1">
      <alignment horizontal="center" vertical="center" wrapText="1"/>
    </xf>
    <xf numFmtId="1" fontId="0" fillId="0" borderId="1" xfId="2" applyNumberFormat="1" applyFont="1" applyBorder="1" applyAlignment="1" applyProtection="1">
      <alignment horizontal="center" vertical="center" wrapText="1"/>
    </xf>
    <xf numFmtId="167" fontId="0" fillId="0" borderId="1" xfId="0" applyNumberFormat="1" applyFont="1" applyBorder="1" applyAlignment="1" applyProtection="1">
      <alignment horizontal="center" vertical="center" wrapText="1"/>
    </xf>
    <xf numFmtId="1" fontId="0" fillId="0" borderId="1" xfId="2" applyNumberFormat="1" applyFont="1" applyFill="1" applyBorder="1" applyAlignment="1" applyProtection="1">
      <alignment horizontal="center" vertical="center"/>
      <protection locked="0"/>
    </xf>
    <xf numFmtId="0" fontId="0" fillId="12" borderId="1" xfId="0" applyFont="1" applyFill="1" applyBorder="1" applyAlignment="1" applyProtection="1">
      <alignment horizontal="center" vertical="center" wrapText="1"/>
    </xf>
    <xf numFmtId="0" fontId="4" fillId="0" borderId="1" xfId="0" applyFont="1" applyBorder="1" applyAlignment="1">
      <alignment horizontal="center" vertical="center"/>
    </xf>
    <xf numFmtId="167" fontId="0" fillId="8" borderId="1" xfId="0" applyNumberFormat="1" applyFont="1" applyFill="1" applyBorder="1" applyAlignment="1" applyProtection="1">
      <alignment horizontal="center" vertical="center" wrapText="1"/>
      <protection locked="0"/>
    </xf>
    <xf numFmtId="0" fontId="4" fillId="0" borderId="0" xfId="0" applyFont="1" applyAlignment="1">
      <alignment horizontal="center" vertical="center"/>
    </xf>
    <xf numFmtId="0" fontId="0" fillId="0" borderId="1" xfId="0" applyBorder="1" applyAlignment="1">
      <alignment horizontal="center" vertical="center"/>
    </xf>
    <xf numFmtId="0" fontId="4" fillId="0" borderId="5" xfId="0" applyFont="1" applyBorder="1" applyAlignment="1">
      <alignment horizontal="center" vertical="center"/>
    </xf>
    <xf numFmtId="0" fontId="0" fillId="0" borderId="24" xfId="0" applyBorder="1" applyAlignment="1">
      <alignment horizontal="center" vertical="center"/>
    </xf>
    <xf numFmtId="0" fontId="4" fillId="0" borderId="24" xfId="0" applyFont="1" applyBorder="1" applyAlignment="1">
      <alignment horizontal="center" vertical="center"/>
    </xf>
    <xf numFmtId="1" fontId="4" fillId="12" borderId="1" xfId="0" applyNumberFormat="1" applyFont="1" applyFill="1" applyBorder="1" applyAlignment="1">
      <alignment horizontal="right" vertical="center"/>
    </xf>
    <xf numFmtId="0" fontId="0" fillId="0" borderId="14" xfId="0" applyFill="1" applyBorder="1"/>
    <xf numFmtId="0" fontId="0" fillId="0" borderId="14" xfId="0" quotePrefix="1" applyFill="1" applyBorder="1"/>
    <xf numFmtId="0" fontId="0" fillId="8" borderId="1" xfId="0" applyFont="1" applyFill="1" applyBorder="1" applyAlignment="1" applyProtection="1">
      <alignment horizontal="center" vertical="center" wrapText="1"/>
    </xf>
    <xf numFmtId="0" fontId="21" fillId="0" borderId="1" xfId="0" applyFont="1" applyFill="1" applyBorder="1" applyAlignment="1">
      <alignment horizontal="center" vertical="center" wrapText="1"/>
    </xf>
    <xf numFmtId="0" fontId="0" fillId="3" borderId="1" xfId="0" applyFont="1" applyFill="1" applyBorder="1" applyAlignment="1" applyProtection="1">
      <alignment horizontal="center" vertical="center" wrapText="1"/>
    </xf>
    <xf numFmtId="0" fontId="21" fillId="8" borderId="1" xfId="0" applyFont="1" applyFill="1" applyBorder="1" applyAlignment="1" applyProtection="1">
      <alignment horizontal="left" vertical="center" wrapText="1"/>
    </xf>
    <xf numFmtId="0" fontId="21" fillId="8" borderId="1" xfId="0" applyFont="1" applyFill="1" applyBorder="1" applyAlignment="1">
      <alignment horizontal="center" vertical="center" wrapText="1"/>
    </xf>
    <xf numFmtId="1" fontId="21" fillId="8" borderId="1" xfId="0" applyNumberFormat="1" applyFont="1" applyFill="1" applyBorder="1" applyAlignment="1" applyProtection="1">
      <alignment horizontal="center" vertical="center" wrapText="1"/>
      <protection locked="0"/>
    </xf>
    <xf numFmtId="1" fontId="21" fillId="8" borderId="1" xfId="2" applyNumberFormat="1" applyFont="1" applyFill="1" applyBorder="1" applyAlignment="1" applyProtection="1">
      <alignment horizontal="center" vertical="center" wrapText="1"/>
      <protection locked="0"/>
    </xf>
    <xf numFmtId="166" fontId="21" fillId="8" borderId="1" xfId="0" applyNumberFormat="1" applyFont="1" applyFill="1" applyBorder="1" applyAlignment="1" applyProtection="1">
      <alignment horizontal="center" vertical="center" wrapText="1"/>
      <protection locked="0"/>
    </xf>
    <xf numFmtId="0" fontId="21" fillId="0" borderId="1" xfId="0" applyFont="1" applyBorder="1" applyAlignment="1" applyProtection="1">
      <alignment horizontal="left" vertical="center" wrapText="1"/>
      <protection locked="0"/>
    </xf>
    <xf numFmtId="0" fontId="21" fillId="0" borderId="1" xfId="0" applyFont="1" applyBorder="1" applyAlignment="1" applyProtection="1">
      <alignment horizontal="left" vertical="top" wrapText="1"/>
      <protection locked="0"/>
    </xf>
    <xf numFmtId="1" fontId="21" fillId="8" borderId="1" xfId="0" applyNumberFormat="1" applyFont="1" applyFill="1" applyBorder="1" applyAlignment="1">
      <alignment horizontal="center" vertical="center" wrapText="1"/>
    </xf>
    <xf numFmtId="0" fontId="4" fillId="0" borderId="7" xfId="0" applyFont="1" applyBorder="1"/>
    <xf numFmtId="0" fontId="21" fillId="8" borderId="1" xfId="0" applyFont="1" applyFill="1" applyBorder="1" applyAlignment="1" applyProtection="1">
      <alignment horizontal="center" vertical="center" wrapText="1"/>
      <protection locked="0"/>
    </xf>
    <xf numFmtId="0" fontId="0" fillId="8" borderId="1" xfId="0" applyFill="1" applyBorder="1" applyAlignment="1">
      <alignment horizontal="center" vertical="center" wrapText="1"/>
    </xf>
    <xf numFmtId="0" fontId="21" fillId="8" borderId="1" xfId="0" applyFont="1" applyFill="1" applyBorder="1" applyAlignment="1" applyProtection="1">
      <alignment horizontal="center" vertical="center" wrapText="1"/>
    </xf>
    <xf numFmtId="0" fontId="22" fillId="8" borderId="1" xfId="0" applyFont="1" applyFill="1" applyBorder="1" applyAlignment="1" applyProtection="1">
      <alignment horizontal="center" vertical="center" wrapText="1"/>
    </xf>
    <xf numFmtId="0" fontId="22" fillId="8" borderId="1" xfId="0" applyFont="1" applyFill="1" applyBorder="1" applyAlignment="1" applyProtection="1">
      <alignment horizontal="center" vertical="center" wrapText="1"/>
      <protection locked="0"/>
    </xf>
    <xf numFmtId="0" fontId="22" fillId="0" borderId="1" xfId="0" applyFont="1" applyFill="1" applyBorder="1" applyAlignment="1" applyProtection="1">
      <alignment horizontal="center" vertical="center" wrapText="1"/>
    </xf>
    <xf numFmtId="1" fontId="22" fillId="8" borderId="1" xfId="0" applyNumberFormat="1" applyFont="1" applyFill="1" applyBorder="1" applyAlignment="1" applyProtection="1">
      <alignment horizontal="center" vertical="center"/>
      <protection locked="0"/>
    </xf>
    <xf numFmtId="1" fontId="22" fillId="8" borderId="1" xfId="2" applyNumberFormat="1" applyFont="1" applyFill="1" applyBorder="1" applyAlignment="1" applyProtection="1">
      <alignment horizontal="center" vertical="center" wrapText="1"/>
      <protection locked="0"/>
    </xf>
    <xf numFmtId="1" fontId="0" fillId="13" borderId="1" xfId="0" applyNumberFormat="1" applyFill="1" applyBorder="1" applyAlignment="1">
      <alignment horizontal="right" vertical="center"/>
    </xf>
    <xf numFmtId="0" fontId="0" fillId="8" borderId="1" xfId="0" applyFont="1" applyFill="1" applyBorder="1" applyAlignment="1" applyProtection="1">
      <alignment horizontal="center" vertical="center" wrapText="1"/>
      <protection locked="0"/>
    </xf>
    <xf numFmtId="0" fontId="0" fillId="0" borderId="1" xfId="0" applyFont="1" applyBorder="1" applyAlignment="1" applyProtection="1">
      <alignment horizontal="center" vertical="center" wrapText="1"/>
      <protection locked="0"/>
    </xf>
    <xf numFmtId="1" fontId="0" fillId="8" borderId="1" xfId="0" applyNumberFormat="1" applyFont="1" applyFill="1" applyBorder="1" applyAlignment="1" applyProtection="1">
      <alignment horizontal="center" vertical="center"/>
      <protection locked="0"/>
    </xf>
    <xf numFmtId="0" fontId="0" fillId="0" borderId="2" xfId="0" applyFont="1" applyBorder="1" applyAlignment="1" applyProtection="1">
      <alignment horizontal="left" vertical="center" wrapText="1"/>
      <protection locked="0"/>
    </xf>
    <xf numFmtId="0" fontId="0" fillId="8" borderId="13" xfId="0" applyFont="1" applyFill="1" applyBorder="1" applyAlignment="1" applyProtection="1">
      <alignment horizontal="center" vertical="center" wrapText="1"/>
      <protection locked="0"/>
    </xf>
    <xf numFmtId="0" fontId="0" fillId="8" borderId="4" xfId="0" applyFont="1" applyFill="1" applyBorder="1" applyAlignment="1" applyProtection="1">
      <alignment horizontal="center" vertical="center" wrapText="1"/>
    </xf>
    <xf numFmtId="0" fontId="0" fillId="8" borderId="4" xfId="0" applyFont="1" applyFill="1" applyBorder="1" applyAlignment="1" applyProtection="1">
      <alignment horizontal="center" vertical="center" wrapText="1"/>
      <protection locked="0"/>
    </xf>
    <xf numFmtId="0" fontId="0" fillId="0" borderId="4" xfId="0" applyFont="1" applyFill="1" applyBorder="1" applyAlignment="1" applyProtection="1">
      <alignment horizontal="center" vertical="center" wrapText="1"/>
    </xf>
    <xf numFmtId="0" fontId="0" fillId="0" borderId="4" xfId="0" applyFont="1" applyBorder="1" applyAlignment="1" applyProtection="1">
      <alignment horizontal="center" vertical="center" wrapText="1"/>
      <protection locked="0"/>
    </xf>
    <xf numFmtId="1" fontId="0" fillId="8" borderId="4" xfId="0" applyNumberFormat="1" applyFont="1" applyFill="1" applyBorder="1" applyAlignment="1" applyProtection="1">
      <alignment horizontal="center" vertical="center"/>
      <protection locked="0"/>
    </xf>
    <xf numFmtId="0" fontId="0" fillId="0" borderId="4" xfId="0" applyFont="1" applyFill="1" applyBorder="1" applyAlignment="1" applyProtection="1">
      <alignment horizontal="center" vertical="center"/>
      <protection locked="0"/>
    </xf>
    <xf numFmtId="1" fontId="0" fillId="0" borderId="4" xfId="2" applyNumberFormat="1" applyFont="1" applyFill="1" applyBorder="1" applyAlignment="1" applyProtection="1">
      <alignment horizontal="center" vertical="center" wrapText="1"/>
      <protection locked="0"/>
    </xf>
    <xf numFmtId="167" fontId="0" fillId="8" borderId="4" xfId="0" applyNumberFormat="1" applyFont="1" applyFill="1" applyBorder="1" applyAlignment="1" applyProtection="1">
      <alignment horizontal="center" vertical="center" wrapText="1"/>
      <protection locked="0"/>
    </xf>
    <xf numFmtId="0" fontId="0" fillId="0" borderId="36" xfId="0" applyFont="1" applyBorder="1" applyAlignment="1" applyProtection="1">
      <alignment horizontal="left" vertical="center" wrapText="1"/>
      <protection locked="0"/>
    </xf>
    <xf numFmtId="168" fontId="23" fillId="0" borderId="0" xfId="0" applyNumberFormat="1" applyFont="1" applyFill="1" applyAlignment="1"/>
    <xf numFmtId="0" fontId="23" fillId="0" borderId="0" xfId="0" applyFont="1" applyFill="1" applyAlignment="1">
      <alignment horizontal="center"/>
    </xf>
    <xf numFmtId="0" fontId="23" fillId="0" borderId="0" xfId="0" applyFont="1" applyFill="1" applyAlignment="1"/>
    <xf numFmtId="0" fontId="24" fillId="0" borderId="0" xfId="0" applyFont="1" applyFill="1" applyAlignment="1">
      <alignment vertical="center"/>
    </xf>
    <xf numFmtId="0" fontId="24" fillId="0" borderId="0" xfId="0" applyFont="1" applyFill="1" applyBorder="1" applyAlignment="1">
      <alignment vertical="center"/>
    </xf>
    <xf numFmtId="0" fontId="14" fillId="0" borderId="1" xfId="0" applyFont="1" applyFill="1" applyBorder="1" applyAlignment="1">
      <alignment horizontal="center" vertical="center" wrapText="1"/>
    </xf>
    <xf numFmtId="168" fontId="25" fillId="0" borderId="1" xfId="0" applyNumberFormat="1" applyFont="1" applyFill="1" applyBorder="1" applyAlignment="1">
      <alignment horizontal="center" vertical="center" wrapText="1"/>
    </xf>
    <xf numFmtId="0" fontId="25" fillId="0" borderId="1" xfId="0" applyFont="1" applyFill="1" applyBorder="1" applyAlignment="1">
      <alignment horizontal="center" vertical="center" wrapText="1"/>
    </xf>
    <xf numFmtId="0" fontId="24" fillId="0" borderId="0" xfId="0" applyFont="1" applyFill="1" applyBorder="1" applyAlignment="1">
      <alignment horizontal="center" vertical="center"/>
    </xf>
    <xf numFmtId="0" fontId="14" fillId="0" borderId="0" xfId="0" applyFont="1" applyFill="1" applyBorder="1" applyAlignment="1">
      <alignment horizontal="center" vertical="center" wrapText="1"/>
    </xf>
    <xf numFmtId="0" fontId="25" fillId="0" borderId="0" xfId="0" applyFont="1" applyFill="1" applyBorder="1" applyAlignment="1">
      <alignment horizontal="center" vertical="center" wrapText="1"/>
    </xf>
    <xf numFmtId="0" fontId="25" fillId="0" borderId="1" xfId="0" applyFont="1" applyFill="1" applyBorder="1" applyAlignment="1">
      <alignment horizontal="justify" vertical="center" wrapText="1"/>
    </xf>
    <xf numFmtId="0" fontId="25" fillId="0" borderId="1" xfId="0" applyFont="1" applyFill="1" applyBorder="1" applyAlignment="1">
      <alignment horizontal="left" vertical="center" wrapText="1"/>
    </xf>
    <xf numFmtId="0" fontId="25" fillId="0" borderId="0" xfId="0" applyFont="1" applyFill="1" applyBorder="1" applyAlignment="1">
      <alignment horizontal="justify" vertical="center" wrapText="1"/>
    </xf>
    <xf numFmtId="0" fontId="26" fillId="0" borderId="1" xfId="0" applyFont="1" applyFill="1" applyBorder="1" applyAlignment="1">
      <alignment horizontal="center" vertical="center" wrapText="1"/>
    </xf>
    <xf numFmtId="0" fontId="0" fillId="0" borderId="1" xfId="0" applyFill="1" applyBorder="1" applyAlignment="1">
      <alignment horizontal="center" vertical="center" wrapText="1"/>
    </xf>
    <xf numFmtId="0" fontId="0" fillId="0" borderId="1" xfId="0" applyFill="1" applyBorder="1" applyAlignment="1">
      <alignment horizontal="justify" vertical="center" wrapText="1"/>
    </xf>
    <xf numFmtId="0" fontId="25" fillId="0" borderId="0" xfId="0" applyFont="1" applyFill="1" applyBorder="1" applyAlignment="1">
      <alignment horizontal="left" vertical="center" wrapText="1"/>
    </xf>
    <xf numFmtId="0" fontId="14" fillId="0" borderId="1" xfId="0" applyFont="1" applyFill="1" applyBorder="1" applyAlignment="1">
      <alignment horizontal="center"/>
    </xf>
    <xf numFmtId="0" fontId="0" fillId="0" borderId="1" xfId="0" applyFill="1" applyBorder="1" applyAlignment="1">
      <alignment horizontal="center"/>
    </xf>
    <xf numFmtId="0" fontId="0" fillId="0" borderId="1" xfId="0" applyFill="1" applyBorder="1"/>
    <xf numFmtId="0" fontId="24" fillId="0" borderId="1" xfId="0" applyFont="1" applyFill="1" applyBorder="1" applyAlignment="1">
      <alignment horizontal="justify" vertical="center"/>
    </xf>
    <xf numFmtId="0" fontId="0" fillId="0" borderId="0" xfId="0" applyFill="1" applyBorder="1" applyAlignment="1">
      <alignment horizontal="center" vertical="center" wrapText="1"/>
    </xf>
    <xf numFmtId="0" fontId="0" fillId="0" borderId="0" xfId="0" applyFill="1" applyBorder="1" applyAlignment="1">
      <alignment horizontal="justify" vertical="center" wrapText="1"/>
    </xf>
    <xf numFmtId="14" fontId="25" fillId="0" borderId="1" xfId="0" applyNumberFormat="1" applyFont="1" applyFill="1" applyBorder="1" applyAlignment="1">
      <alignment horizontal="center" vertical="center" wrapText="1"/>
    </xf>
    <xf numFmtId="0" fontId="25" fillId="0" borderId="30" xfId="0" applyFont="1" applyFill="1" applyBorder="1" applyAlignment="1">
      <alignment horizontal="center" vertical="center" wrapText="1"/>
    </xf>
    <xf numFmtId="0" fontId="25" fillId="0" borderId="30" xfId="0" applyFont="1" applyFill="1" applyBorder="1" applyAlignment="1">
      <alignment horizontal="justify" vertical="center" wrapText="1"/>
    </xf>
    <xf numFmtId="0" fontId="25" fillId="0" borderId="31" xfId="0" applyFont="1" applyFill="1" applyBorder="1" applyAlignment="1">
      <alignment horizontal="justify" vertical="center" wrapText="1"/>
    </xf>
    <xf numFmtId="0" fontId="4" fillId="0" borderId="30" xfId="0" applyFont="1" applyFill="1" applyBorder="1" applyAlignment="1">
      <alignment horizontal="justify" vertical="center" wrapText="1"/>
    </xf>
    <xf numFmtId="0" fontId="4" fillId="0" borderId="30" xfId="0" applyFont="1" applyFill="1" applyBorder="1" applyAlignment="1">
      <alignment horizontal="center" vertical="center" wrapText="1"/>
    </xf>
    <xf numFmtId="0" fontId="4" fillId="0" borderId="31" xfId="0" applyFont="1" applyFill="1" applyBorder="1" applyAlignment="1">
      <alignment horizontal="center" vertical="center" wrapText="1"/>
    </xf>
    <xf numFmtId="0" fontId="25" fillId="0" borderId="31" xfId="0" applyFont="1" applyFill="1" applyBorder="1" applyAlignment="1">
      <alignment horizontal="center" vertical="center" wrapText="1"/>
    </xf>
    <xf numFmtId="0" fontId="13" fillId="0" borderId="0" xfId="0" applyFont="1" applyFill="1"/>
    <xf numFmtId="168" fontId="0" fillId="0" borderId="0" xfId="0" applyNumberFormat="1" applyFill="1"/>
    <xf numFmtId="0" fontId="21" fillId="8" borderId="13" xfId="0" applyFont="1" applyFill="1" applyBorder="1" applyAlignment="1" applyProtection="1">
      <alignment horizontal="center" vertical="center" wrapText="1"/>
      <protection locked="0"/>
    </xf>
    <xf numFmtId="0" fontId="21" fillId="8" borderId="3" xfId="0" applyFont="1" applyFill="1" applyBorder="1" applyAlignment="1" applyProtection="1">
      <alignment horizontal="center" vertical="center" wrapText="1"/>
      <protection locked="0"/>
    </xf>
    <xf numFmtId="0" fontId="21" fillId="8" borderId="4" xfId="0" applyFont="1" applyFill="1" applyBorder="1" applyAlignment="1" applyProtection="1">
      <alignment horizontal="left" vertical="center" wrapText="1"/>
    </xf>
    <xf numFmtId="0" fontId="21" fillId="8" borderId="4" xfId="0" applyFont="1" applyFill="1" applyBorder="1" applyAlignment="1" applyProtection="1">
      <alignment horizontal="center" vertical="center" wrapText="1"/>
      <protection locked="0"/>
    </xf>
    <xf numFmtId="0" fontId="21" fillId="8" borderId="4" xfId="0" applyFont="1" applyFill="1" applyBorder="1" applyAlignment="1" applyProtection="1">
      <alignment horizontal="center" vertical="center" wrapText="1"/>
    </xf>
    <xf numFmtId="0" fontId="0" fillId="8" borderId="4" xfId="0" applyFill="1" applyBorder="1" applyAlignment="1">
      <alignment horizontal="center" vertical="center" wrapText="1"/>
    </xf>
    <xf numFmtId="0" fontId="21" fillId="8" borderId="4" xfId="0" applyFont="1" applyFill="1" applyBorder="1" applyAlignment="1">
      <alignment horizontal="center" vertical="center" wrapText="1"/>
    </xf>
    <xf numFmtId="0" fontId="0" fillId="0" borderId="4" xfId="0" applyBorder="1" applyAlignment="1">
      <alignment horizontal="center" vertical="center"/>
    </xf>
    <xf numFmtId="0" fontId="0" fillId="0" borderId="4" xfId="0" applyFont="1" applyFill="1" applyBorder="1" applyAlignment="1" applyProtection="1">
      <alignment horizontal="center" vertical="center" wrapText="1"/>
      <protection locked="0"/>
    </xf>
    <xf numFmtId="1" fontId="21" fillId="8" borderId="4" xfId="0" applyNumberFormat="1" applyFont="1" applyFill="1" applyBorder="1" applyAlignment="1">
      <alignment horizontal="center" vertical="center" wrapText="1"/>
    </xf>
    <xf numFmtId="1" fontId="21" fillId="8" borderId="4" xfId="0" applyNumberFormat="1" applyFont="1" applyFill="1" applyBorder="1" applyAlignment="1" applyProtection="1">
      <alignment horizontal="center" vertical="center" wrapText="1"/>
      <protection locked="0"/>
    </xf>
    <xf numFmtId="1" fontId="0" fillId="0" borderId="4" xfId="0" applyNumberFormat="1"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wrapText="1"/>
      <protection locked="0"/>
    </xf>
    <xf numFmtId="1" fontId="21" fillId="8" borderId="4" xfId="2" applyNumberFormat="1" applyFont="1" applyFill="1" applyBorder="1" applyAlignment="1" applyProtection="1">
      <alignment horizontal="center" vertical="center" wrapText="1"/>
      <protection locked="0"/>
    </xf>
    <xf numFmtId="1" fontId="0" fillId="0" borderId="4" xfId="2" applyNumberFormat="1" applyFont="1" applyFill="1" applyBorder="1" applyAlignment="1" applyProtection="1">
      <alignment horizontal="center" vertical="center"/>
      <protection locked="0"/>
    </xf>
    <xf numFmtId="0" fontId="22" fillId="0" borderId="4" xfId="0" applyFont="1" applyFill="1" applyBorder="1" applyAlignment="1" applyProtection="1">
      <alignment horizontal="center" vertical="center"/>
      <protection locked="0"/>
    </xf>
    <xf numFmtId="166" fontId="21" fillId="8" borderId="4" xfId="0" applyNumberFormat="1" applyFont="1" applyFill="1" applyBorder="1" applyAlignment="1" applyProtection="1">
      <alignment horizontal="center" vertical="center" wrapText="1"/>
      <protection locked="0"/>
    </xf>
    <xf numFmtId="0" fontId="0" fillId="0" borderId="1" xfId="0" applyFont="1" applyBorder="1" applyAlignment="1" applyProtection="1">
      <alignment horizontal="left" vertical="center" wrapText="1"/>
      <protection locked="0"/>
    </xf>
    <xf numFmtId="0" fontId="21" fillId="0" borderId="2" xfId="0" applyFont="1" applyBorder="1" applyAlignment="1" applyProtection="1">
      <alignment horizontal="left" vertical="top" wrapText="1"/>
      <protection locked="0"/>
    </xf>
    <xf numFmtId="0" fontId="21" fillId="0" borderId="36" xfId="0" applyFont="1" applyBorder="1" applyAlignment="1" applyProtection="1">
      <alignment horizontal="left" vertical="top" wrapText="1"/>
      <protection locked="0"/>
    </xf>
    <xf numFmtId="0" fontId="21" fillId="0" borderId="36" xfId="0" applyFont="1" applyBorder="1" applyAlignment="1" applyProtection="1">
      <alignment horizontal="left" vertical="center" wrapText="1"/>
      <protection locked="0"/>
    </xf>
    <xf numFmtId="0" fontId="4" fillId="9" borderId="1" xfId="0" applyFont="1" applyFill="1" applyBorder="1" applyAlignment="1">
      <alignment horizontal="center" vertical="center" wrapText="1"/>
    </xf>
    <xf numFmtId="1" fontId="4" fillId="0" borderId="5" xfId="0" applyNumberFormat="1" applyFont="1" applyFill="1" applyBorder="1" applyAlignment="1">
      <alignment horizontal="right" vertical="center"/>
    </xf>
    <xf numFmtId="1" fontId="4" fillId="12" borderId="5" xfId="0" applyNumberFormat="1" applyFont="1" applyFill="1" applyBorder="1" applyAlignment="1">
      <alignment horizontal="right" vertical="center"/>
    </xf>
    <xf numFmtId="0" fontId="13" fillId="0" borderId="4" xfId="0" applyFont="1" applyFill="1" applyBorder="1" applyAlignment="1">
      <alignment horizontal="center" vertical="center"/>
    </xf>
    <xf numFmtId="0" fontId="0" fillId="0" borderId="11" xfId="0" applyFill="1" applyBorder="1" applyAlignment="1">
      <alignment vertical="center"/>
    </xf>
    <xf numFmtId="0" fontId="4" fillId="0" borderId="5" xfId="0" applyFont="1" applyFill="1" applyBorder="1" applyAlignment="1">
      <alignment horizontal="right" vertical="center"/>
    </xf>
    <xf numFmtId="0" fontId="4" fillId="0" borderId="11" xfId="0" applyFont="1" applyFill="1" applyBorder="1" applyAlignment="1">
      <alignment vertical="center"/>
    </xf>
    <xf numFmtId="0" fontId="4" fillId="0" borderId="5" xfId="0" applyFont="1" applyFill="1" applyBorder="1" applyAlignment="1">
      <alignment vertical="center"/>
    </xf>
    <xf numFmtId="1" fontId="4" fillId="14" borderId="1" xfId="0" applyNumberFormat="1" applyFont="1" applyFill="1" applyBorder="1" applyAlignment="1">
      <alignment horizontal="right" vertical="center"/>
    </xf>
    <xf numFmtId="0" fontId="31" fillId="0" borderId="19" xfId="0" applyFont="1" applyBorder="1" applyAlignment="1">
      <alignment horizontal="center" vertical="center"/>
    </xf>
    <xf numFmtId="0" fontId="31" fillId="0" borderId="37" xfId="0" applyFont="1" applyBorder="1" applyAlignment="1">
      <alignment horizontal="center" vertical="center"/>
    </xf>
    <xf numFmtId="0" fontId="30" fillId="0" borderId="39" xfId="0" applyFont="1" applyBorder="1" applyAlignment="1">
      <alignment horizontal="center" vertical="center"/>
    </xf>
    <xf numFmtId="0" fontId="30" fillId="12" borderId="39" xfId="0" applyFont="1" applyFill="1" applyBorder="1" applyAlignment="1">
      <alignment horizontal="center" vertical="center"/>
    </xf>
    <xf numFmtId="0" fontId="31" fillId="0" borderId="38" xfId="0" applyFont="1" applyBorder="1" applyAlignment="1">
      <alignment horizontal="left" vertical="center"/>
    </xf>
    <xf numFmtId="0" fontId="32" fillId="12" borderId="39" xfId="0" applyFont="1" applyFill="1" applyBorder="1" applyAlignment="1">
      <alignment horizontal="center" vertical="center"/>
    </xf>
    <xf numFmtId="0" fontId="33" fillId="0" borderId="1" xfId="0" applyFont="1" applyBorder="1" applyAlignment="1">
      <alignment horizontal="center" wrapText="1"/>
    </xf>
    <xf numFmtId="0" fontId="34" fillId="0" borderId="1" xfId="0" applyFont="1" applyBorder="1" applyAlignment="1">
      <alignment horizontal="center" wrapText="1"/>
    </xf>
    <xf numFmtId="0" fontId="0" fillId="3" borderId="4" xfId="0" applyFont="1" applyFill="1" applyBorder="1" applyAlignment="1" applyProtection="1">
      <alignment horizontal="center" vertical="center"/>
    </xf>
    <xf numFmtId="0" fontId="0" fillId="0" borderId="4" xfId="0" applyFont="1" applyFill="1" applyBorder="1" applyAlignment="1" applyProtection="1">
      <alignment horizontal="center" vertical="center"/>
    </xf>
    <xf numFmtId="167" fontId="0" fillId="0" borderId="4" xfId="0" applyNumberFormat="1" applyFont="1" applyFill="1" applyBorder="1" applyAlignment="1">
      <alignment horizontal="center" vertical="center"/>
    </xf>
    <xf numFmtId="167" fontId="0" fillId="0" borderId="4" xfId="0" applyNumberFormat="1" applyFont="1" applyFill="1" applyBorder="1" applyAlignment="1" applyProtection="1">
      <alignment horizontal="center" vertical="center"/>
      <protection locked="0"/>
    </xf>
    <xf numFmtId="0" fontId="0" fillId="0" borderId="36" xfId="0" applyFont="1" applyFill="1" applyBorder="1" applyAlignment="1" applyProtection="1">
      <alignment horizontal="left" vertical="center" wrapText="1"/>
      <protection locked="0"/>
    </xf>
    <xf numFmtId="0" fontId="21" fillId="0" borderId="35" xfId="0" applyFont="1" applyBorder="1" applyAlignment="1" applyProtection="1">
      <alignment horizontal="left" vertical="top" wrapText="1"/>
      <protection locked="0"/>
    </xf>
    <xf numFmtId="0" fontId="4" fillId="0" borderId="19" xfId="0" applyFont="1" applyBorder="1" applyAlignment="1">
      <alignment horizontal="center" vertical="center" wrapText="1"/>
    </xf>
    <xf numFmtId="0" fontId="4" fillId="0" borderId="37" xfId="0" applyFont="1" applyBorder="1" applyAlignment="1">
      <alignment horizontal="center" vertical="center" wrapText="1"/>
    </xf>
    <xf numFmtId="167" fontId="4" fillId="0" borderId="37" xfId="0" applyNumberFormat="1" applyFont="1" applyBorder="1" applyAlignment="1">
      <alignment horizontal="center" vertical="center" wrapText="1"/>
    </xf>
    <xf numFmtId="0" fontId="0" fillId="0" borderId="38" xfId="0" applyBorder="1" applyAlignment="1">
      <alignment horizontal="center" vertical="center" wrapText="1"/>
    </xf>
    <xf numFmtId="0" fontId="0" fillId="0" borderId="39" xfId="0" applyBorder="1" applyAlignment="1">
      <alignment horizontal="center" vertical="center" wrapText="1"/>
    </xf>
    <xf numFmtId="167" fontId="0" fillId="0" borderId="39" xfId="0" applyNumberFormat="1" applyBorder="1" applyAlignment="1">
      <alignment horizontal="center" vertical="center" wrapText="1"/>
    </xf>
    <xf numFmtId="0" fontId="4" fillId="0" borderId="39" xfId="0" applyFont="1" applyBorder="1" applyAlignment="1">
      <alignment horizontal="center" vertical="center" wrapText="1"/>
    </xf>
    <xf numFmtId="167" fontId="0" fillId="0" borderId="0" xfId="0" applyNumberFormat="1" applyAlignment="1">
      <alignment horizontal="center" vertical="center"/>
    </xf>
    <xf numFmtId="0" fontId="35" fillId="0" borderId="1" xfId="0" applyFont="1" applyBorder="1" applyAlignment="1">
      <alignment horizontal="center" vertical="center" wrapText="1"/>
    </xf>
    <xf numFmtId="0" fontId="35" fillId="0" borderId="1" xfId="0" applyFont="1" applyBorder="1" applyAlignment="1">
      <alignment wrapText="1"/>
    </xf>
    <xf numFmtId="0" fontId="0" fillId="15" borderId="14" xfId="0" applyFill="1" applyBorder="1"/>
    <xf numFmtId="3" fontId="0" fillId="15" borderId="15" xfId="0" applyNumberFormat="1" applyFill="1" applyBorder="1" applyAlignment="1">
      <alignment horizontal="center"/>
    </xf>
    <xf numFmtId="3" fontId="0" fillId="15" borderId="3" xfId="0" applyNumberFormat="1" applyFill="1" applyBorder="1" applyAlignment="1">
      <alignment horizontal="center"/>
    </xf>
    <xf numFmtId="3" fontId="0" fillId="15" borderId="2" xfId="0" applyNumberFormat="1" applyFill="1" applyBorder="1" applyAlignment="1">
      <alignment horizontal="center"/>
    </xf>
    <xf numFmtId="3" fontId="0" fillId="15" borderId="30" xfId="0" applyNumberFormat="1" applyFill="1" applyBorder="1"/>
    <xf numFmtId="3" fontId="0" fillId="15" borderId="1" xfId="0" applyNumberFormat="1" applyFill="1" applyBorder="1"/>
    <xf numFmtId="3" fontId="0" fillId="15" borderId="2" xfId="0" applyNumberFormat="1" applyFill="1" applyBorder="1"/>
    <xf numFmtId="3" fontId="0" fillId="15" borderId="6" xfId="0" applyNumberFormat="1" applyFill="1" applyBorder="1"/>
    <xf numFmtId="0" fontId="0" fillId="15" borderId="30" xfId="0" applyFill="1" applyBorder="1"/>
    <xf numFmtId="0" fontId="0" fillId="15" borderId="16" xfId="0" applyFont="1" applyFill="1" applyBorder="1"/>
    <xf numFmtId="3" fontId="0" fillId="15" borderId="17" xfId="0" applyNumberFormat="1" applyFill="1" applyBorder="1" applyAlignment="1">
      <alignment horizontal="center"/>
    </xf>
    <xf numFmtId="3" fontId="0" fillId="15" borderId="23" xfId="0" applyNumberFormat="1" applyFill="1" applyBorder="1" applyAlignment="1">
      <alignment horizontal="center"/>
    </xf>
    <xf numFmtId="3" fontId="0" fillId="15" borderId="23" xfId="0" applyNumberFormat="1" applyFont="1" applyFill="1" applyBorder="1" applyAlignment="1">
      <alignment horizontal="center"/>
    </xf>
    <xf numFmtId="3" fontId="0" fillId="15" borderId="18" xfId="0" applyNumberFormat="1" applyFont="1" applyFill="1" applyBorder="1" applyAlignment="1">
      <alignment horizontal="center"/>
    </xf>
    <xf numFmtId="3" fontId="0" fillId="15" borderId="18" xfId="0" applyNumberFormat="1" applyFill="1" applyBorder="1" applyAlignment="1">
      <alignment horizontal="center"/>
    </xf>
    <xf numFmtId="3" fontId="4" fillId="15" borderId="31" xfId="0" applyNumberFormat="1" applyFont="1" applyFill="1" applyBorder="1"/>
    <xf numFmtId="0" fontId="24" fillId="0" borderId="26" xfId="0" applyFont="1" applyBorder="1" applyAlignment="1">
      <alignment horizontal="right"/>
    </xf>
    <xf numFmtId="3" fontId="24" fillId="0" borderId="27" xfId="0" applyNumberFormat="1" applyFont="1" applyBorder="1" applyAlignment="1">
      <alignment horizontal="center"/>
    </xf>
    <xf numFmtId="3" fontId="24" fillId="6" borderId="19" xfId="0" applyNumberFormat="1" applyFont="1" applyFill="1" applyBorder="1"/>
    <xf numFmtId="3" fontId="24" fillId="0" borderId="28" xfId="0" applyNumberFormat="1" applyFont="1" applyBorder="1"/>
    <xf numFmtId="3" fontId="24" fillId="0" borderId="27" xfId="0" applyNumberFormat="1" applyFont="1" applyBorder="1"/>
    <xf numFmtId="3" fontId="24" fillId="0" borderId="29" xfId="0" applyNumberFormat="1" applyFont="1" applyBorder="1"/>
    <xf numFmtId="1" fontId="24" fillId="12" borderId="1" xfId="0" applyNumberFormat="1" applyFont="1" applyFill="1" applyBorder="1" applyAlignment="1">
      <alignment horizontal="right" vertical="center"/>
    </xf>
    <xf numFmtId="0" fontId="36" fillId="0" borderId="0" xfId="0" applyFont="1" applyFill="1" applyAlignment="1">
      <alignment horizontal="right" vertical="center"/>
    </xf>
    <xf numFmtId="0" fontId="36" fillId="0" borderId="1" xfId="0" applyFont="1" applyFill="1" applyBorder="1" applyAlignment="1">
      <alignment horizontal="right" vertical="center"/>
    </xf>
    <xf numFmtId="1" fontId="36" fillId="0" borderId="1" xfId="0" applyNumberFormat="1" applyFont="1" applyFill="1" applyBorder="1" applyAlignment="1">
      <alignment horizontal="right" vertical="center"/>
    </xf>
    <xf numFmtId="9" fontId="36" fillId="0" borderId="1" xfId="12" applyNumberFormat="1" applyFont="1" applyFill="1" applyBorder="1" applyAlignment="1">
      <alignment horizontal="right" vertical="center"/>
    </xf>
    <xf numFmtId="9" fontId="36" fillId="0" borderId="1" xfId="12" applyFont="1" applyFill="1" applyBorder="1" applyAlignment="1">
      <alignment horizontal="right" vertical="center"/>
    </xf>
    <xf numFmtId="1" fontId="36" fillId="12" borderId="1" xfId="0" applyNumberFormat="1" applyFont="1" applyFill="1" applyBorder="1" applyAlignment="1">
      <alignment horizontal="right" vertical="center"/>
    </xf>
    <xf numFmtId="0" fontId="24" fillId="0" borderId="5" xfId="0" applyFont="1" applyFill="1" applyBorder="1" applyAlignment="1">
      <alignment horizontal="center" vertical="center" wrapText="1"/>
    </xf>
    <xf numFmtId="0" fontId="24" fillId="0" borderId="7" xfId="0" applyFont="1" applyFill="1" applyBorder="1" applyAlignment="1">
      <alignment horizontal="center" vertical="center" wrapText="1"/>
    </xf>
    <xf numFmtId="0" fontId="24" fillId="0" borderId="8" xfId="0" applyFont="1" applyFill="1" applyBorder="1" applyAlignment="1">
      <alignment horizontal="center" vertical="center" wrapText="1"/>
    </xf>
    <xf numFmtId="0" fontId="24" fillId="0" borderId="1" xfId="0" applyFont="1" applyFill="1" applyBorder="1" applyAlignment="1">
      <alignment horizontal="center" vertical="center" wrapText="1"/>
    </xf>
    <xf numFmtId="0" fontId="24" fillId="0" borderId="2" xfId="0" applyFont="1" applyFill="1" applyBorder="1" applyAlignment="1">
      <alignment horizontal="center" vertical="center" wrapText="1"/>
    </xf>
    <xf numFmtId="1" fontId="24" fillId="0" borderId="1" xfId="0" applyNumberFormat="1" applyFont="1" applyFill="1" applyBorder="1" applyAlignment="1">
      <alignment horizontal="center" vertical="center" wrapText="1"/>
    </xf>
    <xf numFmtId="0" fontId="37" fillId="0" borderId="1" xfId="0" applyFont="1" applyFill="1" applyBorder="1" applyAlignment="1">
      <alignment vertical="center"/>
    </xf>
    <xf numFmtId="0" fontId="37" fillId="0" borderId="1" xfId="0" applyFont="1" applyFill="1" applyBorder="1" applyAlignment="1">
      <alignment horizontal="right" vertical="center"/>
    </xf>
    <xf numFmtId="1" fontId="37" fillId="0" borderId="1" xfId="0" applyNumberFormat="1" applyFont="1" applyFill="1" applyBorder="1" applyAlignment="1">
      <alignment horizontal="right" vertical="center"/>
    </xf>
    <xf numFmtId="9" fontId="37" fillId="0" borderId="1" xfId="12" applyFont="1" applyFill="1" applyBorder="1" applyAlignment="1">
      <alignment horizontal="right" vertical="center"/>
    </xf>
    <xf numFmtId="0" fontId="37" fillId="0" borderId="1" xfId="0" applyFont="1" applyFill="1" applyBorder="1" applyAlignment="1">
      <alignment horizontal="left" vertical="center"/>
    </xf>
    <xf numFmtId="0" fontId="37" fillId="0" borderId="4" xfId="0" applyFont="1" applyFill="1" applyBorder="1" applyAlignment="1">
      <alignment vertical="center"/>
    </xf>
    <xf numFmtId="0" fontId="37" fillId="0" borderId="4" xfId="0" applyFont="1" applyFill="1" applyBorder="1" applyAlignment="1">
      <alignment horizontal="right" vertical="center"/>
    </xf>
    <xf numFmtId="1" fontId="37" fillId="0" borderId="4" xfId="0" applyNumberFormat="1" applyFont="1" applyFill="1" applyBorder="1" applyAlignment="1">
      <alignment horizontal="right" vertical="center"/>
    </xf>
    <xf numFmtId="9" fontId="37" fillId="0" borderId="4" xfId="12" applyFont="1" applyFill="1" applyBorder="1" applyAlignment="1">
      <alignment horizontal="right" vertical="center"/>
    </xf>
    <xf numFmtId="1" fontId="24" fillId="12" borderId="4" xfId="0" applyNumberFormat="1" applyFont="1" applyFill="1" applyBorder="1" applyAlignment="1">
      <alignment horizontal="right" vertical="center"/>
    </xf>
    <xf numFmtId="0" fontId="37" fillId="0" borderId="5" xfId="0" applyFont="1" applyFill="1" applyBorder="1" applyAlignment="1">
      <alignment vertical="center"/>
    </xf>
    <xf numFmtId="0" fontId="37" fillId="0" borderId="5" xfId="0" applyFont="1" applyFill="1" applyBorder="1" applyAlignment="1">
      <alignment horizontal="right" vertical="center"/>
    </xf>
    <xf numFmtId="1" fontId="37" fillId="0" borderId="5" xfId="0" applyNumberFormat="1" applyFont="1" applyFill="1" applyBorder="1" applyAlignment="1">
      <alignment horizontal="right" vertical="center"/>
    </xf>
    <xf numFmtId="9" fontId="37" fillId="0" borderId="5" xfId="12" applyFont="1" applyFill="1" applyBorder="1" applyAlignment="1">
      <alignment horizontal="right" vertical="center"/>
    </xf>
    <xf numFmtId="0" fontId="37" fillId="0" borderId="1" xfId="0" applyFont="1" applyFill="1" applyBorder="1" applyAlignment="1">
      <alignment horizontal="left" vertical="center" wrapText="1"/>
    </xf>
    <xf numFmtId="1" fontId="24" fillId="14" borderId="1" xfId="0" applyNumberFormat="1" applyFont="1" applyFill="1" applyBorder="1" applyAlignment="1">
      <alignment horizontal="right" vertical="center"/>
    </xf>
    <xf numFmtId="0" fontId="24" fillId="0" borderId="0" xfId="0" applyFont="1" applyFill="1" applyAlignment="1">
      <alignment horizontal="center" vertical="center"/>
    </xf>
    <xf numFmtId="0" fontId="24" fillId="0" borderId="2" xfId="0" applyFont="1" applyFill="1" applyBorder="1" applyAlignment="1">
      <alignment vertical="center"/>
    </xf>
    <xf numFmtId="0" fontId="24" fillId="0" borderId="12" xfId="0" applyFont="1" applyFill="1" applyBorder="1" applyAlignment="1">
      <alignment vertical="center"/>
    </xf>
    <xf numFmtId="0" fontId="24" fillId="0" borderId="3" xfId="0" applyFont="1" applyFill="1" applyBorder="1" applyAlignment="1">
      <alignment vertical="center"/>
    </xf>
    <xf numFmtId="0" fontId="24" fillId="0" borderId="1" xfId="0" applyFont="1" applyFill="1" applyBorder="1" applyAlignment="1">
      <alignment horizontal="center" vertical="center"/>
    </xf>
    <xf numFmtId="0" fontId="37" fillId="0" borderId="0" xfId="0" applyFont="1" applyFill="1" applyAlignment="1">
      <alignment vertical="center"/>
    </xf>
    <xf numFmtId="0" fontId="4" fillId="0" borderId="43" xfId="0" applyFont="1" applyFill="1" applyBorder="1" applyAlignment="1">
      <alignment horizontal="center" vertical="center" wrapText="1"/>
    </xf>
    <xf numFmtId="1" fontId="4" fillId="0" borderId="43" xfId="0" applyNumberFormat="1" applyFont="1" applyFill="1" applyBorder="1" applyAlignment="1">
      <alignment horizontal="center" vertical="center" wrapText="1"/>
    </xf>
    <xf numFmtId="3" fontId="0" fillId="0" borderId="43" xfId="0" applyNumberFormat="1" applyBorder="1"/>
    <xf numFmtId="0" fontId="24" fillId="0" borderId="43" xfId="0" applyFont="1" applyFill="1" applyBorder="1" applyAlignment="1">
      <alignment horizontal="center" vertical="center" wrapText="1"/>
    </xf>
    <xf numFmtId="1" fontId="24" fillId="0" borderId="43" xfId="0" applyNumberFormat="1" applyFont="1" applyFill="1" applyBorder="1" applyAlignment="1">
      <alignment horizontal="center" vertical="center" wrapText="1"/>
    </xf>
    <xf numFmtId="0" fontId="24" fillId="0" borderId="2" xfId="0" applyFont="1" applyFill="1" applyBorder="1" applyAlignment="1">
      <alignment vertical="center" wrapText="1"/>
    </xf>
    <xf numFmtId="0" fontId="24" fillId="0" borderId="12" xfId="0" applyFont="1" applyFill="1" applyBorder="1" applyAlignment="1">
      <alignment vertical="center" wrapText="1"/>
    </xf>
    <xf numFmtId="0" fontId="24" fillId="0" borderId="3" xfId="0" applyFont="1" applyFill="1" applyBorder="1" applyAlignment="1">
      <alignment vertical="center" wrapText="1"/>
    </xf>
    <xf numFmtId="0" fontId="29" fillId="0" borderId="43" xfId="0" applyFont="1" applyFill="1" applyBorder="1" applyAlignment="1">
      <alignment horizontal="left" vertical="center"/>
    </xf>
    <xf numFmtId="0" fontId="37" fillId="0" borderId="43" xfId="0" applyFont="1" applyFill="1" applyBorder="1" applyAlignment="1">
      <alignment vertical="center"/>
    </xf>
    <xf numFmtId="0" fontId="0" fillId="0" borderId="8" xfId="0" applyFill="1" applyBorder="1" applyAlignment="1">
      <alignment vertical="center"/>
    </xf>
    <xf numFmtId="0" fontId="0" fillId="0" borderId="9" xfId="0" applyFill="1" applyBorder="1" applyAlignment="1">
      <alignment vertical="center"/>
    </xf>
    <xf numFmtId="0" fontId="36" fillId="0" borderId="5" xfId="0" applyFont="1" applyFill="1" applyBorder="1" applyAlignment="1">
      <alignment horizontal="right" vertical="center"/>
    </xf>
    <xf numFmtId="0" fontId="36" fillId="0" borderId="43" xfId="0" applyFont="1" applyFill="1" applyBorder="1" applyAlignment="1">
      <alignment horizontal="right" vertical="center"/>
    </xf>
    <xf numFmtId="0" fontId="37" fillId="0" borderId="5" xfId="0" applyFont="1" applyFill="1" applyBorder="1" applyAlignment="1">
      <alignment horizontal="center" vertical="center"/>
    </xf>
    <xf numFmtId="0" fontId="37" fillId="0" borderId="43" xfId="0" applyFont="1" applyFill="1" applyBorder="1" applyAlignment="1">
      <alignment horizontal="center" vertical="center"/>
    </xf>
    <xf numFmtId="0" fontId="37" fillId="10" borderId="43" xfId="0" applyFont="1" applyFill="1" applyBorder="1" applyAlignment="1">
      <alignment horizontal="center" vertical="center"/>
    </xf>
    <xf numFmtId="1" fontId="37" fillId="0" borderId="5" xfId="0" applyNumberFormat="1" applyFont="1" applyFill="1" applyBorder="1" applyAlignment="1">
      <alignment horizontal="center" vertical="center"/>
    </xf>
    <xf numFmtId="0" fontId="36" fillId="0" borderId="43" xfId="0" applyFont="1" applyFill="1" applyBorder="1" applyAlignment="1">
      <alignment horizontal="center" vertical="center"/>
    </xf>
    <xf numFmtId="0" fontId="36" fillId="10" borderId="43" xfId="0" applyFont="1" applyFill="1" applyBorder="1" applyAlignment="1">
      <alignment horizontal="center" vertical="center"/>
    </xf>
    <xf numFmtId="1" fontId="36" fillId="0" borderId="43" xfId="0" applyNumberFormat="1" applyFont="1" applyFill="1" applyBorder="1" applyAlignment="1">
      <alignment horizontal="center" vertical="center"/>
    </xf>
    <xf numFmtId="0" fontId="0" fillId="0" borderId="43" xfId="0" applyFont="1" applyFill="1" applyBorder="1" applyAlignment="1" applyProtection="1">
      <alignment horizontal="center" vertical="center"/>
      <protection locked="0"/>
    </xf>
    <xf numFmtId="1" fontId="37" fillId="14" borderId="1" xfId="0" applyNumberFormat="1" applyFont="1" applyFill="1" applyBorder="1" applyAlignment="1">
      <alignment horizontal="right" vertical="center"/>
    </xf>
    <xf numFmtId="0" fontId="0" fillId="16" borderId="14" xfId="0" applyFill="1" applyBorder="1"/>
    <xf numFmtId="3" fontId="0" fillId="16" borderId="15" xfId="0" applyNumberFormat="1" applyFill="1" applyBorder="1" applyAlignment="1">
      <alignment horizontal="center"/>
    </xf>
    <xf numFmtId="3" fontId="0" fillId="16" borderId="3" xfId="0" applyNumberFormat="1" applyFill="1" applyBorder="1" applyAlignment="1">
      <alignment horizontal="center"/>
    </xf>
    <xf numFmtId="3" fontId="0" fillId="16" borderId="2" xfId="0" applyNumberFormat="1" applyFill="1" applyBorder="1" applyAlignment="1">
      <alignment horizontal="center"/>
    </xf>
    <xf numFmtId="3" fontId="0" fillId="16" borderId="30" xfId="0" applyNumberFormat="1" applyFill="1" applyBorder="1"/>
    <xf numFmtId="3" fontId="0" fillId="16" borderId="43" xfId="0" applyNumberFormat="1" applyFill="1" applyBorder="1"/>
    <xf numFmtId="3" fontId="0" fillId="16" borderId="2" xfId="0" applyNumberFormat="1" applyFill="1" applyBorder="1"/>
    <xf numFmtId="3" fontId="0" fillId="16" borderId="6" xfId="0" applyNumberFormat="1" applyFill="1" applyBorder="1"/>
    <xf numFmtId="0" fontId="0" fillId="16" borderId="30" xfId="0" applyFill="1" applyBorder="1"/>
    <xf numFmtId="0" fontId="0" fillId="16" borderId="16" xfId="0" applyFont="1" applyFill="1" applyBorder="1"/>
    <xf numFmtId="3" fontId="0" fillId="16" borderId="17" xfId="0" applyNumberFormat="1" applyFill="1" applyBorder="1" applyAlignment="1">
      <alignment horizontal="center"/>
    </xf>
    <xf numFmtId="3" fontId="0" fillId="16" borderId="23" xfId="0" applyNumberFormat="1" applyFill="1" applyBorder="1" applyAlignment="1">
      <alignment horizontal="center"/>
    </xf>
    <xf numFmtId="3" fontId="0" fillId="16" borderId="23" xfId="0" applyNumberFormat="1" applyFont="1" applyFill="1" applyBorder="1" applyAlignment="1">
      <alignment horizontal="center"/>
    </xf>
    <xf numFmtId="3" fontId="0" fillId="16" borderId="18" xfId="0" applyNumberFormat="1" applyFont="1" applyFill="1" applyBorder="1" applyAlignment="1">
      <alignment horizontal="center"/>
    </xf>
    <xf numFmtId="3" fontId="0" fillId="16" borderId="18" xfId="0" applyNumberFormat="1" applyFill="1" applyBorder="1" applyAlignment="1">
      <alignment horizontal="center"/>
    </xf>
    <xf numFmtId="3" fontId="4" fillId="16" borderId="31" xfId="0" applyNumberFormat="1" applyFont="1" applyFill="1" applyBorder="1"/>
    <xf numFmtId="1" fontId="37" fillId="12" borderId="1" xfId="0" applyNumberFormat="1" applyFont="1" applyFill="1" applyBorder="1" applyAlignment="1">
      <alignment horizontal="right" vertical="center"/>
    </xf>
    <xf numFmtId="0" fontId="37" fillId="12" borderId="43" xfId="0" applyFont="1" applyFill="1" applyBorder="1" applyAlignment="1">
      <alignment horizontal="center" vertical="center"/>
    </xf>
    <xf numFmtId="1" fontId="36" fillId="0" borderId="43" xfId="0" applyNumberFormat="1" applyFont="1" applyFill="1" applyBorder="1" applyAlignment="1">
      <alignment horizontal="right" vertical="center"/>
    </xf>
    <xf numFmtId="9" fontId="37" fillId="0" borderId="43" xfId="12" applyFont="1" applyFill="1" applyBorder="1" applyAlignment="1">
      <alignment horizontal="right" vertical="center"/>
    </xf>
    <xf numFmtId="1" fontId="37" fillId="12" borderId="4" xfId="0" applyNumberFormat="1" applyFont="1" applyFill="1" applyBorder="1" applyAlignment="1">
      <alignment horizontal="right" vertical="center"/>
    </xf>
    <xf numFmtId="1" fontId="37" fillId="12" borderId="5" xfId="0" applyNumberFormat="1" applyFont="1" applyFill="1" applyBorder="1" applyAlignment="1">
      <alignment horizontal="right" vertical="center"/>
    </xf>
    <xf numFmtId="9" fontId="36" fillId="0" borderId="43" xfId="12" applyFont="1" applyFill="1" applyBorder="1" applyAlignment="1">
      <alignment horizontal="right" vertical="center"/>
    </xf>
    <xf numFmtId="0" fontId="24" fillId="17" borderId="2" xfId="0" applyFont="1" applyFill="1" applyBorder="1" applyAlignment="1">
      <alignment horizontal="center" vertical="center"/>
    </xf>
    <xf numFmtId="0" fontId="24" fillId="17" borderId="43" xfId="0" applyFont="1" applyFill="1" applyBorder="1" applyAlignment="1">
      <alignment horizontal="center" vertical="center"/>
    </xf>
    <xf numFmtId="0" fontId="0" fillId="17" borderId="2" xfId="0" applyFill="1" applyBorder="1" applyAlignment="1">
      <alignment vertical="center"/>
    </xf>
    <xf numFmtId="0" fontId="0" fillId="17" borderId="10" xfId="0" applyFill="1" applyBorder="1" applyAlignment="1">
      <alignment vertical="center"/>
    </xf>
    <xf numFmtId="0" fontId="0" fillId="17" borderId="0" xfId="0" applyFill="1" applyBorder="1" applyAlignment="1">
      <alignment vertical="center"/>
    </xf>
    <xf numFmtId="0" fontId="36" fillId="17" borderId="8" xfId="0" applyFont="1" applyFill="1" applyBorder="1" applyAlignment="1">
      <alignment horizontal="right" vertical="center"/>
    </xf>
    <xf numFmtId="0" fontId="36" fillId="17" borderId="7" xfId="0" applyFont="1" applyFill="1" applyBorder="1" applyAlignment="1">
      <alignment horizontal="right" vertical="center"/>
    </xf>
    <xf numFmtId="0" fontId="0" fillId="0" borderId="0" xfId="0" applyNumberFormat="1"/>
    <xf numFmtId="0" fontId="4" fillId="0" borderId="7" xfId="0" applyFont="1" applyBorder="1" applyAlignment="1">
      <alignment horizontal="center"/>
    </xf>
    <xf numFmtId="9" fontId="0" fillId="0" borderId="0" xfId="12" applyFont="1"/>
    <xf numFmtId="9" fontId="0" fillId="0" borderId="0" xfId="12" applyNumberFormat="1" applyFont="1"/>
    <xf numFmtId="9" fontId="4" fillId="0" borderId="7" xfId="12" applyFont="1" applyBorder="1"/>
    <xf numFmtId="0" fontId="4" fillId="0" borderId="7" xfId="0" applyFont="1" applyFill="1" applyBorder="1"/>
    <xf numFmtId="0" fontId="38" fillId="8" borderId="43" xfId="0" applyFont="1" applyFill="1" applyBorder="1" applyAlignment="1" applyProtection="1">
      <alignment horizontal="center" vertical="center" wrapText="1"/>
    </xf>
    <xf numFmtId="0" fontId="38" fillId="8" borderId="43" xfId="0" applyFont="1" applyFill="1" applyBorder="1" applyAlignment="1" applyProtection="1">
      <alignment horizontal="center" vertical="center" wrapText="1"/>
      <protection locked="0"/>
    </xf>
    <xf numFmtId="0" fontId="38" fillId="0" borderId="43" xfId="0" applyFont="1" applyFill="1" applyBorder="1" applyAlignment="1" applyProtection="1">
      <alignment horizontal="center" vertical="center" wrapText="1"/>
    </xf>
    <xf numFmtId="1" fontId="38" fillId="8" borderId="43" xfId="0" applyNumberFormat="1" applyFont="1" applyFill="1" applyBorder="1" applyAlignment="1" applyProtection="1">
      <alignment horizontal="center" vertical="center"/>
      <protection locked="0"/>
    </xf>
    <xf numFmtId="1" fontId="38" fillId="8" borderId="43" xfId="2" applyNumberFormat="1" applyFont="1" applyFill="1" applyBorder="1" applyAlignment="1" applyProtection="1">
      <alignment horizontal="center" vertical="center" wrapText="1"/>
      <protection locked="0"/>
    </xf>
    <xf numFmtId="167" fontId="0" fillId="8" borderId="43" xfId="0" applyNumberFormat="1" applyFont="1" applyFill="1" applyBorder="1" applyAlignment="1" applyProtection="1">
      <alignment horizontal="center" vertical="center" wrapText="1"/>
      <protection locked="0"/>
    </xf>
    <xf numFmtId="0" fontId="38" fillId="0" borderId="2" xfId="0" applyFont="1" applyBorder="1" applyAlignment="1" applyProtection="1">
      <alignment horizontal="left" vertical="center" wrapText="1"/>
      <protection locked="0"/>
    </xf>
    <xf numFmtId="0" fontId="39" fillId="17" borderId="2" xfId="0" applyFont="1" applyFill="1" applyBorder="1" applyAlignment="1">
      <alignment horizontal="center" vertical="center" wrapText="1"/>
    </xf>
    <xf numFmtId="0" fontId="39" fillId="17" borderId="12" xfId="0" applyFont="1" applyFill="1" applyBorder="1" applyAlignment="1">
      <alignment horizontal="center" vertical="center" wrapText="1"/>
    </xf>
    <xf numFmtId="0" fontId="0" fillId="17" borderId="0" xfId="0" applyFill="1" applyBorder="1"/>
    <xf numFmtId="0" fontId="39" fillId="17" borderId="12" xfId="0" applyFont="1" applyFill="1" applyBorder="1" applyAlignment="1">
      <alignment vertical="center" wrapText="1"/>
    </xf>
    <xf numFmtId="1" fontId="0" fillId="0" borderId="0" xfId="0" applyNumberFormat="1" applyFill="1" applyAlignment="1">
      <alignment horizontal="center" vertical="center"/>
    </xf>
    <xf numFmtId="1" fontId="39" fillId="17" borderId="12" xfId="0" applyNumberFormat="1" applyFont="1" applyFill="1" applyBorder="1" applyAlignment="1">
      <alignment vertical="center" wrapText="1"/>
    </xf>
    <xf numFmtId="1" fontId="0" fillId="17" borderId="0" xfId="0" applyNumberFormat="1" applyFill="1" applyBorder="1"/>
    <xf numFmtId="1" fontId="39" fillId="17" borderId="12" xfId="0" applyNumberFormat="1" applyFont="1" applyFill="1" applyBorder="1" applyAlignment="1">
      <alignment horizontal="center" vertical="center" wrapText="1"/>
    </xf>
    <xf numFmtId="1" fontId="0" fillId="0" borderId="0" xfId="0" applyNumberFormat="1" applyFill="1" applyBorder="1" applyAlignment="1">
      <alignment horizontal="center" vertical="center"/>
    </xf>
    <xf numFmtId="0" fontId="40" fillId="0" borderId="0" xfId="0" applyFont="1" applyFill="1" applyAlignment="1">
      <alignment vertical="center"/>
    </xf>
    <xf numFmtId="1" fontId="40" fillId="0" borderId="0" xfId="0" applyNumberFormat="1" applyFont="1" applyFill="1" applyAlignment="1">
      <alignment vertical="center"/>
    </xf>
    <xf numFmtId="0" fontId="39" fillId="17" borderId="3" xfId="0" applyFont="1" applyFill="1" applyBorder="1" applyAlignment="1">
      <alignment vertical="center" wrapText="1"/>
    </xf>
    <xf numFmtId="0" fontId="44" fillId="17" borderId="10" xfId="0" applyFont="1" applyFill="1" applyBorder="1"/>
    <xf numFmtId="0" fontId="0" fillId="0" borderId="0" xfId="0" applyAlignment="1">
      <alignment horizontal="center" vertical="center" wrapText="1"/>
    </xf>
    <xf numFmtId="0" fontId="0" fillId="0" borderId="0" xfId="0" pivotButton="1" applyAlignment="1">
      <alignment horizontal="center" vertical="center"/>
    </xf>
    <xf numFmtId="0" fontId="42" fillId="0" borderId="0" xfId="0" applyFont="1" applyFill="1" applyAlignment="1">
      <alignment horizontal="center" vertical="center"/>
    </xf>
    <xf numFmtId="0" fontId="44" fillId="0" borderId="0" xfId="0" applyFont="1" applyFill="1" applyAlignment="1">
      <alignment vertical="center"/>
    </xf>
    <xf numFmtId="0" fontId="44" fillId="0" borderId="3" xfId="0" applyFont="1" applyFill="1" applyBorder="1" applyAlignment="1">
      <alignment horizontal="left" vertical="center"/>
    </xf>
    <xf numFmtId="0" fontId="44" fillId="17" borderId="36" xfId="0" applyFont="1" applyFill="1" applyBorder="1" applyAlignment="1">
      <alignment horizontal="center" vertical="center"/>
    </xf>
    <xf numFmtId="0" fontId="44" fillId="17" borderId="46" xfId="0" applyFont="1" applyFill="1" applyBorder="1" applyAlignment="1">
      <alignment horizontal="center" vertical="center"/>
    </xf>
    <xf numFmtId="1" fontId="44" fillId="0" borderId="0" xfId="0" applyNumberFormat="1" applyFont="1" applyFill="1" applyAlignment="1">
      <alignment vertical="center"/>
    </xf>
    <xf numFmtId="0" fontId="44" fillId="0" borderId="0" xfId="0" applyFont="1"/>
    <xf numFmtId="1" fontId="44" fillId="0" borderId="0" xfId="0" applyNumberFormat="1" applyFont="1" applyFill="1" applyAlignment="1">
      <alignment horizontal="center" vertical="center"/>
    </xf>
    <xf numFmtId="0" fontId="44" fillId="0" borderId="0" xfId="0" applyFont="1" applyFill="1" applyAlignment="1">
      <alignment horizontal="center" vertical="center"/>
    </xf>
    <xf numFmtId="1" fontId="44" fillId="0" borderId="0" xfId="0" applyNumberFormat="1" applyFont="1"/>
    <xf numFmtId="0" fontId="44" fillId="0" borderId="3" xfId="0" applyFont="1" applyFill="1" applyBorder="1" applyAlignment="1">
      <alignment horizontal="left" vertical="center" wrapText="1"/>
    </xf>
    <xf numFmtId="0" fontId="44" fillId="17" borderId="3" xfId="0" applyFont="1" applyFill="1" applyBorder="1" applyAlignment="1">
      <alignment vertical="center"/>
    </xf>
    <xf numFmtId="1" fontId="46" fillId="0" borderId="44" xfId="0" applyNumberFormat="1" applyFont="1" applyFill="1" applyBorder="1" applyAlignment="1">
      <alignment horizontal="center" vertical="center"/>
    </xf>
    <xf numFmtId="1" fontId="46" fillId="0" borderId="3" xfId="0" applyNumberFormat="1" applyFont="1" applyFill="1" applyBorder="1" applyAlignment="1">
      <alignment horizontal="center" vertical="center"/>
    </xf>
    <xf numFmtId="1" fontId="46" fillId="17" borderId="11" xfId="0" applyNumberFormat="1" applyFont="1" applyFill="1" applyBorder="1"/>
    <xf numFmtId="9" fontId="0" fillId="0" borderId="0" xfId="12" applyFont="1" applyAlignment="1">
      <alignment horizontal="center" vertical="center"/>
    </xf>
    <xf numFmtId="0" fontId="39" fillId="0" borderId="0" xfId="0" applyFont="1" applyBorder="1" applyAlignment="1">
      <alignment horizontal="center" vertical="center"/>
    </xf>
    <xf numFmtId="0" fontId="0" fillId="0" borderId="0" xfId="0" applyAlignment="1">
      <alignment horizontal="right"/>
    </xf>
    <xf numFmtId="9" fontId="0" fillId="0" borderId="0" xfId="0" applyNumberFormat="1" applyAlignment="1">
      <alignment horizontal="center"/>
    </xf>
    <xf numFmtId="0" fontId="0" fillId="0" borderId="7" xfId="0" applyBorder="1" applyAlignment="1">
      <alignment horizontal="center" vertical="center"/>
    </xf>
    <xf numFmtId="0" fontId="0" fillId="0" borderId="0" xfId="0" applyBorder="1" applyAlignment="1">
      <alignment horizontal="center" vertical="center"/>
    </xf>
    <xf numFmtId="1" fontId="4" fillId="0" borderId="0" xfId="0" applyNumberFormat="1" applyFont="1" applyBorder="1" applyAlignment="1">
      <alignment horizontal="center" vertical="center"/>
    </xf>
    <xf numFmtId="0" fontId="44" fillId="0" borderId="1" xfId="0" applyFont="1" applyFill="1" applyBorder="1" applyAlignment="1">
      <alignment horizontal="left" vertical="center" wrapText="1"/>
    </xf>
    <xf numFmtId="0" fontId="44" fillId="0" borderId="9" xfId="0" applyFont="1" applyFill="1" applyBorder="1" applyAlignment="1">
      <alignment horizontal="left" vertical="center" wrapText="1"/>
    </xf>
    <xf numFmtId="0" fontId="42" fillId="3" borderId="0" xfId="0" applyFont="1" applyFill="1" applyBorder="1" applyAlignment="1">
      <alignment horizontal="center" vertical="center" wrapText="1"/>
    </xf>
    <xf numFmtId="9" fontId="48" fillId="0" borderId="50" xfId="0" applyNumberFormat="1" applyFont="1" applyBorder="1" applyAlignment="1">
      <alignment horizontal="center" vertical="center" wrapText="1"/>
    </xf>
    <xf numFmtId="1" fontId="48" fillId="0" borderId="9" xfId="0" applyNumberFormat="1" applyFont="1" applyBorder="1" applyAlignment="1">
      <alignment horizontal="center" vertical="center" wrapText="1"/>
    </xf>
    <xf numFmtId="1" fontId="48" fillId="0" borderId="5" xfId="0" applyNumberFormat="1" applyFont="1" applyBorder="1" applyAlignment="1">
      <alignment horizontal="center" vertical="center" wrapText="1"/>
    </xf>
    <xf numFmtId="1" fontId="48" fillId="0" borderId="5" xfId="0" applyNumberFormat="1" applyFont="1" applyFill="1" applyBorder="1" applyAlignment="1">
      <alignment horizontal="center" vertical="center" wrapText="1"/>
    </xf>
    <xf numFmtId="1" fontId="48" fillId="0" borderId="44" xfId="0" applyNumberFormat="1" applyFont="1" applyFill="1" applyBorder="1" applyAlignment="1">
      <alignment horizontal="center" vertical="center" wrapText="1"/>
    </xf>
    <xf numFmtId="0" fontId="44" fillId="3" borderId="2" xfId="0" applyFont="1" applyFill="1" applyBorder="1" applyAlignment="1">
      <alignment horizontal="center" vertical="center" wrapText="1"/>
    </xf>
    <xf numFmtId="0" fontId="44" fillId="3" borderId="12" xfId="0" applyFont="1" applyFill="1" applyBorder="1" applyAlignment="1">
      <alignment horizontal="center" vertical="center" wrapText="1"/>
    </xf>
    <xf numFmtId="0" fontId="43" fillId="0" borderId="0" xfId="0" applyFont="1" applyAlignment="1">
      <alignment horizontal="center" vertical="center"/>
    </xf>
    <xf numFmtId="0" fontId="44" fillId="0" borderId="0" xfId="0" applyFont="1" applyAlignment="1">
      <alignment horizontal="center" vertical="center"/>
    </xf>
    <xf numFmtId="0" fontId="44" fillId="3" borderId="3" xfId="0" applyFont="1" applyFill="1" applyBorder="1" applyAlignment="1">
      <alignment horizontal="left" vertical="center" wrapText="1"/>
    </xf>
    <xf numFmtId="0" fontId="48" fillId="0" borderId="9" xfId="0" applyFont="1" applyFill="1" applyBorder="1" applyAlignment="1">
      <alignment horizontal="left" vertical="center" wrapText="1"/>
    </xf>
    <xf numFmtId="0" fontId="44" fillId="3" borderId="0" xfId="0" applyFont="1" applyFill="1" applyBorder="1" applyAlignment="1">
      <alignment horizontal="center" vertical="center" wrapText="1"/>
    </xf>
    <xf numFmtId="1" fontId="48" fillId="0" borderId="53" xfId="0" applyNumberFormat="1" applyFont="1" applyBorder="1" applyAlignment="1">
      <alignment horizontal="center" vertical="center" wrapText="1"/>
    </xf>
    <xf numFmtId="0" fontId="48" fillId="0" borderId="45" xfId="0" applyFont="1" applyBorder="1" applyAlignment="1">
      <alignment horizontal="center" vertical="center" wrapText="1"/>
    </xf>
    <xf numFmtId="1" fontId="48" fillId="17" borderId="5" xfId="0" applyNumberFormat="1" applyFont="1" applyFill="1" applyBorder="1" applyAlignment="1">
      <alignment horizontal="center" vertical="center" wrapText="1"/>
    </xf>
    <xf numFmtId="0" fontId="52" fillId="0" borderId="0" xfId="0" applyFont="1" applyAlignment="1">
      <alignment horizontal="center" vertical="center"/>
    </xf>
    <xf numFmtId="0" fontId="51" fillId="0" borderId="0" xfId="0" applyFont="1" applyAlignment="1">
      <alignment horizontal="center" vertical="center"/>
    </xf>
    <xf numFmtId="0" fontId="43" fillId="0" borderId="0" xfId="0" applyFont="1" applyBorder="1" applyAlignment="1">
      <alignment horizontal="center" vertical="center"/>
    </xf>
    <xf numFmtId="0" fontId="0" fillId="0" borderId="1" xfId="0" applyNumberFormat="1" applyFont="1" applyFill="1" applyBorder="1" applyAlignment="1" applyProtection="1">
      <alignment horizontal="center" vertical="center" wrapText="1"/>
    </xf>
    <xf numFmtId="0" fontId="0" fillId="0" borderId="1" xfId="0" applyNumberFormat="1" applyFont="1" applyBorder="1" applyAlignment="1" applyProtection="1">
      <alignment horizontal="center" vertical="center" wrapText="1"/>
    </xf>
    <xf numFmtId="1" fontId="0" fillId="0" borderId="1" xfId="0" applyNumberFormat="1" applyFont="1" applyFill="1" applyBorder="1" applyAlignment="1" applyProtection="1">
      <alignment horizontal="center" vertical="center" wrapText="1"/>
    </xf>
    <xf numFmtId="1" fontId="0" fillId="0" borderId="1" xfId="2" applyNumberFormat="1" applyFont="1" applyFill="1" applyBorder="1" applyAlignment="1" applyProtection="1">
      <alignment horizontal="center" vertical="center" wrapText="1"/>
    </xf>
    <xf numFmtId="0" fontId="0" fillId="0" borderId="0" xfId="0" applyFont="1" applyAlignment="1">
      <alignment horizontal="center" vertical="center" wrapText="1"/>
    </xf>
    <xf numFmtId="0" fontId="0" fillId="0" borderId="0" xfId="0" applyFont="1" applyAlignment="1">
      <alignment horizontal="center" vertical="center"/>
    </xf>
    <xf numFmtId="0" fontId="42" fillId="3" borderId="3" xfId="0" applyFont="1" applyFill="1" applyBorder="1" applyAlignment="1">
      <alignment horizontal="center" vertical="center" wrapText="1"/>
    </xf>
    <xf numFmtId="0" fontId="0" fillId="0" borderId="0" xfId="0" applyAlignment="1">
      <alignment vertical="center" wrapText="1"/>
    </xf>
    <xf numFmtId="0" fontId="0" fillId="0" borderId="0" xfId="0" pivotButton="1" applyAlignment="1">
      <alignment vertical="center" wrapText="1"/>
    </xf>
    <xf numFmtId="0" fontId="0" fillId="0" borderId="0" xfId="0" applyAlignment="1">
      <alignment horizontal="left" vertical="center" wrapText="1"/>
    </xf>
    <xf numFmtId="0" fontId="47" fillId="0" borderId="0" xfId="0" applyFont="1" applyAlignment="1">
      <alignment vertical="center" wrapText="1"/>
    </xf>
    <xf numFmtId="0" fontId="0" fillId="0" borderId="0" xfId="0" applyNumberFormat="1" applyAlignment="1">
      <alignment horizontal="center" vertical="center" wrapText="1"/>
    </xf>
    <xf numFmtId="167" fontId="0" fillId="0" borderId="0" xfId="0" applyNumberFormat="1" applyFont="1" applyAlignment="1">
      <alignment horizontal="center" vertical="center"/>
    </xf>
    <xf numFmtId="0" fontId="0" fillId="0" borderId="0" xfId="0" pivotButton="1" applyAlignment="1">
      <alignment vertical="center"/>
    </xf>
    <xf numFmtId="0" fontId="53" fillId="0" borderId="44" xfId="0" applyFont="1" applyFill="1" applyBorder="1" applyAlignment="1" applyProtection="1">
      <alignment horizontal="center" vertical="center" wrapText="1"/>
      <protection locked="0"/>
    </xf>
    <xf numFmtId="0" fontId="53" fillId="0" borderId="44" xfId="0"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1" fontId="53" fillId="0" borderId="44" xfId="0" applyNumberFormat="1" applyFont="1" applyFill="1" applyBorder="1" applyAlignment="1" applyProtection="1">
      <alignment horizontal="center" vertical="center" wrapText="1"/>
      <protection locked="0"/>
    </xf>
    <xf numFmtId="1" fontId="53" fillId="0" borderId="44" xfId="2" applyNumberFormat="1" applyFont="1" applyFill="1" applyBorder="1" applyAlignment="1" applyProtection="1">
      <alignment horizontal="center" vertical="center" wrapText="1"/>
      <protection locked="0"/>
    </xf>
    <xf numFmtId="167" fontId="53" fillId="0" borderId="44" xfId="0" applyNumberFormat="1" applyFont="1" applyFill="1" applyBorder="1" applyAlignment="1" applyProtection="1">
      <alignment horizontal="center" vertical="center" wrapText="1"/>
      <protection locked="0"/>
    </xf>
    <xf numFmtId="0" fontId="54" fillId="0" borderId="0" xfId="0" applyFont="1"/>
    <xf numFmtId="0" fontId="25" fillId="0" borderId="0" xfId="0" applyFont="1"/>
    <xf numFmtId="0" fontId="25" fillId="0" borderId="0" xfId="0" applyFont="1" applyAlignment="1">
      <alignment horizontal="left" vertical="center"/>
    </xf>
    <xf numFmtId="0" fontId="25" fillId="0" borderId="0" xfId="0" applyNumberFormat="1" applyFont="1" applyAlignment="1">
      <alignment horizontal="center" vertical="center" wrapText="1"/>
    </xf>
    <xf numFmtId="0" fontId="0" fillId="0" borderId="0" xfId="0" applyAlignment="1">
      <alignment vertical="center"/>
    </xf>
    <xf numFmtId="0" fontId="0" fillId="0" borderId="0" xfId="0" applyAlignment="1">
      <alignment horizontal="left" vertical="center"/>
    </xf>
    <xf numFmtId="0" fontId="0" fillId="0" borderId="0" xfId="0" pivotButton="1" applyAlignment="1">
      <alignment horizontal="center" vertical="center" wrapText="1"/>
    </xf>
    <xf numFmtId="0" fontId="39" fillId="17" borderId="12" xfId="0" applyFont="1" applyFill="1" applyBorder="1" applyAlignment="1">
      <alignment horizontal="center" vertical="center" wrapText="1"/>
    </xf>
    <xf numFmtId="0" fontId="44" fillId="17" borderId="0" xfId="0" applyFont="1" applyFill="1" applyBorder="1" applyAlignment="1">
      <alignment horizontal="center" vertical="center"/>
    </xf>
    <xf numFmtId="0" fontId="6" fillId="0" borderId="0" xfId="0" applyFont="1" applyFill="1" applyBorder="1" applyAlignment="1">
      <alignment vertical="center"/>
    </xf>
    <xf numFmtId="1" fontId="56" fillId="17" borderId="11" xfId="0" applyNumberFormat="1" applyFont="1" applyFill="1" applyBorder="1"/>
    <xf numFmtId="0" fontId="6" fillId="0" borderId="0" xfId="0" applyFont="1"/>
    <xf numFmtId="0" fontId="46" fillId="0" borderId="8" xfId="0" applyNumberFormat="1" applyFont="1" applyFill="1" applyBorder="1" applyAlignment="1">
      <alignment horizontal="right" vertical="center"/>
    </xf>
    <xf numFmtId="0" fontId="46" fillId="0" borderId="2" xfId="0" applyNumberFormat="1" applyFont="1" applyFill="1" applyBorder="1" applyAlignment="1">
      <alignment horizontal="right" vertical="center"/>
    </xf>
    <xf numFmtId="0" fontId="46" fillId="0" borderId="36" xfId="0" applyNumberFormat="1" applyFont="1" applyFill="1" applyBorder="1" applyAlignment="1">
      <alignment horizontal="right" vertical="center"/>
    </xf>
    <xf numFmtId="1" fontId="46" fillId="12" borderId="44" xfId="0" applyNumberFormat="1" applyFont="1" applyFill="1" applyBorder="1" applyAlignment="1">
      <alignment horizontal="center" vertical="center"/>
    </xf>
    <xf numFmtId="1" fontId="46" fillId="0" borderId="44" xfId="0" applyNumberFormat="1" applyFont="1" applyFill="1" applyBorder="1" applyAlignment="1">
      <alignment horizontal="center" vertical="center" wrapText="1"/>
    </xf>
    <xf numFmtId="1" fontId="46" fillId="12" borderId="44" xfId="0" applyNumberFormat="1" applyFont="1" applyFill="1" applyBorder="1" applyAlignment="1">
      <alignment horizontal="center" vertical="center" wrapText="1"/>
    </xf>
    <xf numFmtId="1" fontId="46" fillId="17" borderId="44" xfId="0" applyNumberFormat="1" applyFont="1" applyFill="1" applyBorder="1" applyAlignment="1">
      <alignment horizontal="center" vertical="center" wrapText="1"/>
    </xf>
    <xf numFmtId="0" fontId="46" fillId="0" borderId="5" xfId="0" applyFont="1" applyFill="1" applyBorder="1" applyAlignment="1">
      <alignment horizontal="right" vertical="center" wrapText="1"/>
    </xf>
    <xf numFmtId="0" fontId="46" fillId="0" borderId="43" xfId="0" applyFont="1" applyFill="1" applyBorder="1" applyAlignment="1">
      <alignment horizontal="right" vertical="center"/>
    </xf>
    <xf numFmtId="0" fontId="46" fillId="0" borderId="4" xfId="0" applyFont="1" applyFill="1" applyBorder="1" applyAlignment="1">
      <alignment horizontal="right" vertical="center"/>
    </xf>
    <xf numFmtId="0" fontId="46" fillId="0" borderId="43" xfId="0" applyFont="1" applyFill="1" applyBorder="1" applyAlignment="1">
      <alignment horizontal="right" vertical="center" wrapText="1"/>
    </xf>
    <xf numFmtId="1" fontId="46" fillId="0" borderId="3" xfId="0" applyNumberFormat="1" applyFont="1" applyFill="1" applyBorder="1" applyAlignment="1">
      <alignment horizontal="center" vertical="center" wrapText="1"/>
    </xf>
    <xf numFmtId="1" fontId="46" fillId="0" borderId="44" xfId="0" applyNumberFormat="1" applyFont="1" applyBorder="1" applyAlignment="1">
      <alignment horizontal="center" vertical="center" wrapText="1"/>
    </xf>
    <xf numFmtId="9" fontId="46" fillId="0" borderId="6" xfId="12" applyFont="1" applyBorder="1" applyAlignment="1">
      <alignment horizontal="center" vertical="center" wrapText="1"/>
    </xf>
    <xf numFmtId="1" fontId="46" fillId="17" borderId="11" xfId="0" applyNumberFormat="1" applyFont="1" applyFill="1" applyBorder="1" applyAlignment="1">
      <alignment horizontal="center" vertical="center" wrapText="1"/>
    </xf>
    <xf numFmtId="1" fontId="46" fillId="17" borderId="10" xfId="0" applyNumberFormat="1" applyFont="1" applyFill="1" applyBorder="1" applyAlignment="1">
      <alignment horizontal="center" vertical="center" wrapText="1"/>
    </xf>
    <xf numFmtId="0" fontId="46" fillId="3" borderId="2" xfId="0" applyFont="1" applyFill="1" applyBorder="1" applyAlignment="1">
      <alignment horizontal="center" vertical="center" wrapText="1"/>
    </xf>
    <xf numFmtId="0" fontId="45" fillId="3" borderId="12" xfId="0" applyFont="1" applyFill="1" applyBorder="1" applyAlignment="1">
      <alignment horizontal="center" vertical="center" wrapText="1"/>
    </xf>
    <xf numFmtId="0" fontId="45" fillId="3" borderId="0" xfId="0" applyFont="1" applyFill="1" applyBorder="1" applyAlignment="1">
      <alignment horizontal="center" vertical="center" wrapText="1"/>
    </xf>
    <xf numFmtId="169" fontId="46" fillId="0" borderId="6" xfId="12" applyNumberFormat="1" applyFont="1" applyBorder="1" applyAlignment="1">
      <alignment horizontal="center" vertical="center" wrapText="1"/>
    </xf>
    <xf numFmtId="1" fontId="46" fillId="17" borderId="51" xfId="0" applyNumberFormat="1" applyFont="1" applyFill="1" applyBorder="1" applyAlignment="1">
      <alignment horizontal="center" vertical="center" wrapText="1"/>
    </xf>
    <xf numFmtId="0" fontId="46" fillId="0" borderId="1" xfId="0" applyFont="1" applyFill="1" applyBorder="1" applyAlignment="1">
      <alignment horizontal="center" vertical="center" wrapText="1"/>
    </xf>
    <xf numFmtId="0" fontId="46" fillId="0" borderId="4" xfId="0" applyFont="1" applyFill="1" applyBorder="1" applyAlignment="1">
      <alignment horizontal="center" vertical="center" wrapText="1"/>
    </xf>
    <xf numFmtId="0" fontId="46" fillId="3" borderId="12" xfId="0" applyFont="1" applyFill="1" applyBorder="1" applyAlignment="1">
      <alignment horizontal="center" vertical="center" wrapText="1"/>
    </xf>
    <xf numFmtId="0" fontId="46" fillId="0" borderId="5" xfId="0" applyFont="1" applyFill="1" applyBorder="1" applyAlignment="1">
      <alignment horizontal="center" vertical="center" wrapText="1"/>
    </xf>
    <xf numFmtId="0" fontId="46" fillId="0" borderId="44" xfId="0" applyFont="1" applyFill="1" applyBorder="1" applyAlignment="1">
      <alignment horizontal="center" vertical="center" wrapText="1"/>
    </xf>
    <xf numFmtId="0" fontId="46" fillId="3" borderId="0" xfId="0" applyFont="1" applyFill="1" applyBorder="1" applyAlignment="1">
      <alignment horizontal="center" vertical="center" wrapText="1"/>
    </xf>
    <xf numFmtId="0" fontId="48" fillId="0" borderId="0" xfId="0" applyFont="1" applyFill="1" applyAlignment="1">
      <alignment horizontal="right" vertical="center"/>
    </xf>
    <xf numFmtId="0" fontId="57" fillId="17" borderId="7" xfId="0" applyFont="1" applyFill="1" applyBorder="1"/>
    <xf numFmtId="1" fontId="48" fillId="0" borderId="44" xfId="0" applyNumberFormat="1" applyFont="1" applyFill="1" applyBorder="1" applyAlignment="1">
      <alignment horizontal="center" vertical="center"/>
    </xf>
    <xf numFmtId="1" fontId="48" fillId="0" borderId="44" xfId="0" applyNumberFormat="1" applyFont="1" applyBorder="1" applyAlignment="1">
      <alignment horizontal="center" vertical="center"/>
    </xf>
    <xf numFmtId="1" fontId="48" fillId="0" borderId="3" xfId="0" applyNumberFormat="1" applyFont="1" applyBorder="1" applyAlignment="1">
      <alignment horizontal="center" vertical="center"/>
    </xf>
    <xf numFmtId="1" fontId="57" fillId="17" borderId="7" xfId="0" applyNumberFormat="1" applyFont="1" applyFill="1" applyBorder="1"/>
    <xf numFmtId="0" fontId="48" fillId="0" borderId="3" xfId="0" applyFont="1" applyFill="1" applyBorder="1" applyAlignment="1">
      <alignment horizontal="right" vertical="center"/>
    </xf>
    <xf numFmtId="0" fontId="57" fillId="0" borderId="0" xfId="0" applyFont="1"/>
    <xf numFmtId="1" fontId="48" fillId="17" borderId="44" xfId="0" applyNumberFormat="1" applyFont="1" applyFill="1" applyBorder="1" applyAlignment="1">
      <alignment horizontal="center" vertical="center" wrapText="1"/>
    </xf>
    <xf numFmtId="1" fontId="48" fillId="0" borderId="2" xfId="0" applyNumberFormat="1" applyFont="1" applyFill="1" applyBorder="1" applyAlignment="1">
      <alignment horizontal="center" vertical="center"/>
    </xf>
    <xf numFmtId="1" fontId="48" fillId="12" borderId="44" xfId="0" applyNumberFormat="1" applyFont="1" applyFill="1" applyBorder="1" applyAlignment="1">
      <alignment horizontal="center" vertical="center"/>
    </xf>
    <xf numFmtId="0" fontId="50" fillId="3" borderId="2" xfId="0" applyFont="1" applyFill="1" applyBorder="1" applyAlignment="1">
      <alignment horizontal="center" vertical="center" wrapText="1"/>
    </xf>
    <xf numFmtId="0" fontId="49" fillId="3" borderId="0" xfId="0" applyFont="1" applyFill="1" applyBorder="1" applyAlignment="1">
      <alignment horizontal="center" vertical="center" wrapText="1"/>
    </xf>
    <xf numFmtId="0" fontId="41" fillId="3" borderId="3" xfId="0" applyFont="1" applyFill="1" applyBorder="1" applyAlignment="1">
      <alignment horizontal="center" vertical="center" wrapText="1"/>
    </xf>
    <xf numFmtId="0" fontId="41" fillId="3" borderId="0" xfId="0" applyFont="1" applyFill="1" applyBorder="1" applyAlignment="1">
      <alignment horizontal="center" vertical="center" wrapText="1"/>
    </xf>
    <xf numFmtId="0" fontId="41" fillId="3" borderId="47" xfId="0" applyFont="1" applyFill="1" applyBorder="1" applyAlignment="1">
      <alignment horizontal="center" vertical="center" wrapText="1"/>
    </xf>
    <xf numFmtId="1" fontId="46" fillId="3" borderId="2" xfId="0" applyNumberFormat="1" applyFont="1" applyFill="1" applyBorder="1" applyAlignment="1">
      <alignment horizontal="center" vertical="center" wrapText="1"/>
    </xf>
    <xf numFmtId="1" fontId="46" fillId="3" borderId="8" xfId="0" applyNumberFormat="1" applyFont="1" applyFill="1" applyBorder="1" applyAlignment="1">
      <alignment horizontal="center" vertical="center" wrapText="1"/>
    </xf>
    <xf numFmtId="1" fontId="48" fillId="3" borderId="8" xfId="0" applyNumberFormat="1" applyFont="1" applyFill="1" applyBorder="1" applyAlignment="1">
      <alignment horizontal="center" vertical="center" wrapText="1"/>
    </xf>
    <xf numFmtId="0" fontId="58" fillId="0" borderId="0" xfId="0" applyFont="1" applyFill="1" applyBorder="1" applyAlignment="1">
      <alignment horizontal="center" vertical="center" wrapText="1"/>
    </xf>
    <xf numFmtId="0" fontId="58" fillId="0" borderId="5" xfId="0" applyFont="1" applyFill="1" applyBorder="1" applyAlignment="1">
      <alignment horizontal="center" vertical="center" wrapText="1"/>
    </xf>
    <xf numFmtId="0" fontId="58" fillId="0" borderId="7" xfId="0" applyFont="1" applyFill="1" applyBorder="1" applyAlignment="1">
      <alignment horizontal="center" vertical="center" wrapText="1"/>
    </xf>
    <xf numFmtId="0" fontId="58" fillId="0" borderId="8" xfId="0" applyFont="1" applyFill="1" applyBorder="1" applyAlignment="1">
      <alignment horizontal="center" vertical="center" wrapText="1"/>
    </xf>
    <xf numFmtId="0" fontId="59" fillId="17" borderId="10" xfId="0" applyFont="1" applyFill="1" applyBorder="1"/>
    <xf numFmtId="1" fontId="58" fillId="0" borderId="5" xfId="0" applyNumberFormat="1" applyFont="1" applyFill="1" applyBorder="1" applyAlignment="1">
      <alignment horizontal="center" vertical="center" wrapText="1"/>
    </xf>
    <xf numFmtId="1" fontId="58" fillId="0" borderId="9" xfId="0" applyNumberFormat="1" applyFont="1" applyFill="1" applyBorder="1" applyAlignment="1">
      <alignment horizontal="center" vertical="center" wrapText="1"/>
    </xf>
    <xf numFmtId="1" fontId="59" fillId="17" borderId="11" xfId="0" applyNumberFormat="1" applyFont="1" applyFill="1" applyBorder="1"/>
    <xf numFmtId="0" fontId="58" fillId="0" borderId="9" xfId="0" applyFont="1" applyFill="1" applyBorder="1" applyAlignment="1">
      <alignment horizontal="center" vertical="center" wrapText="1"/>
    </xf>
    <xf numFmtId="0" fontId="60" fillId="0" borderId="0" xfId="0" applyFont="1"/>
    <xf numFmtId="0" fontId="58" fillId="0" borderId="44" xfId="0" applyNumberFormat="1" applyFont="1" applyFill="1" applyBorder="1" applyAlignment="1">
      <alignment horizontal="center" vertical="center" wrapText="1" readingOrder="1"/>
    </xf>
    <xf numFmtId="0" fontId="58" fillId="0" borderId="8" xfId="0" applyNumberFormat="1" applyFont="1" applyFill="1" applyBorder="1" applyAlignment="1">
      <alignment horizontal="center" vertical="center" wrapText="1" readingOrder="1"/>
    </xf>
    <xf numFmtId="0" fontId="58" fillId="0" borderId="52" xfId="0" applyNumberFormat="1" applyFont="1" applyFill="1" applyBorder="1" applyAlignment="1">
      <alignment horizontal="center" vertical="center" wrapText="1" readingOrder="1"/>
    </xf>
    <xf numFmtId="0" fontId="58" fillId="0" borderId="48" xfId="0" applyNumberFormat="1" applyFont="1" applyFill="1" applyBorder="1" applyAlignment="1">
      <alignment horizontal="center" vertical="center" wrapText="1" readingOrder="1"/>
    </xf>
    <xf numFmtId="0" fontId="58" fillId="0" borderId="49" xfId="0" applyNumberFormat="1" applyFont="1" applyFill="1" applyBorder="1" applyAlignment="1">
      <alignment horizontal="center" vertical="center" wrapText="1" readingOrder="1"/>
    </xf>
    <xf numFmtId="0" fontId="58" fillId="0" borderId="9" xfId="0" applyNumberFormat="1" applyFont="1" applyFill="1" applyBorder="1" applyAlignment="1">
      <alignment horizontal="center" vertical="center" wrapText="1" readingOrder="1"/>
    </xf>
    <xf numFmtId="0" fontId="58" fillId="0" borderId="5" xfId="0" applyNumberFormat="1" applyFont="1" applyFill="1" applyBorder="1" applyAlignment="1">
      <alignment horizontal="center" vertical="center" wrapText="1" readingOrder="1"/>
    </xf>
    <xf numFmtId="0" fontId="59" fillId="17" borderId="4" xfId="0" applyNumberFormat="1" applyFont="1" applyFill="1" applyBorder="1" applyAlignment="1">
      <alignment horizontal="center" vertical="center" wrapText="1" readingOrder="1"/>
    </xf>
    <xf numFmtId="1" fontId="58" fillId="17" borderId="44" xfId="0" applyNumberFormat="1" applyFont="1" applyFill="1" applyBorder="1" applyAlignment="1">
      <alignment horizontal="center" vertical="center" wrapText="1"/>
    </xf>
    <xf numFmtId="1" fontId="58" fillId="0" borderId="44" xfId="0" applyNumberFormat="1" applyFont="1" applyFill="1" applyBorder="1" applyAlignment="1">
      <alignment horizontal="center" vertical="center" wrapText="1"/>
    </xf>
    <xf numFmtId="1" fontId="59" fillId="17" borderId="4" xfId="0" applyNumberFormat="1" applyFont="1" applyFill="1" applyBorder="1"/>
    <xf numFmtId="0" fontId="58" fillId="0" borderId="3" xfId="0" applyFont="1" applyFill="1" applyBorder="1" applyAlignment="1">
      <alignment horizontal="center" vertical="center" wrapText="1"/>
    </xf>
    <xf numFmtId="0" fontId="60" fillId="0" borderId="0" xfId="0" applyFont="1" applyBorder="1"/>
    <xf numFmtId="0" fontId="58" fillId="0" borderId="3" xfId="0" applyNumberFormat="1" applyFont="1" applyFill="1" applyBorder="1" applyAlignment="1">
      <alignment horizontal="center" vertical="center" wrapText="1" readingOrder="1"/>
    </xf>
    <xf numFmtId="0" fontId="58" fillId="3" borderId="44" xfId="0" applyNumberFormat="1" applyFont="1" applyFill="1" applyBorder="1" applyAlignment="1">
      <alignment horizontal="center" vertical="center" wrapText="1" readingOrder="1"/>
    </xf>
    <xf numFmtId="0" fontId="61" fillId="18" borderId="46" xfId="0" applyFont="1" applyFill="1" applyBorder="1" applyAlignment="1">
      <alignment horizontal="center" vertical="center" wrapText="1" readingOrder="1"/>
    </xf>
    <xf numFmtId="0" fontId="62" fillId="18" borderId="0" xfId="0" applyFont="1" applyFill="1" applyBorder="1" applyAlignment="1">
      <alignment horizontal="center" vertical="center" wrapText="1" readingOrder="1"/>
    </xf>
    <xf numFmtId="0" fontId="63" fillId="0" borderId="0" xfId="0" applyFont="1"/>
    <xf numFmtId="0" fontId="64" fillId="0" borderId="0" xfId="0" applyFont="1" applyFill="1" applyAlignment="1">
      <alignment horizontal="center" vertical="center"/>
    </xf>
    <xf numFmtId="0" fontId="62" fillId="19" borderId="12" xfId="0" applyFont="1" applyFill="1" applyBorder="1"/>
    <xf numFmtId="0" fontId="62" fillId="19" borderId="3" xfId="0" applyFont="1" applyFill="1" applyBorder="1"/>
    <xf numFmtId="1" fontId="61" fillId="19" borderId="12" xfId="0" applyNumberFormat="1" applyFont="1" applyFill="1" applyBorder="1" applyAlignment="1">
      <alignment horizontal="center" vertical="center" wrapText="1"/>
    </xf>
    <xf numFmtId="0" fontId="0" fillId="0" borderId="7" xfId="0" applyBorder="1" applyAlignment="1">
      <alignment horizontal="center" vertical="center" wrapText="1"/>
    </xf>
    <xf numFmtId="0" fontId="65" fillId="0" borderId="0" xfId="0" applyFont="1" applyAlignment="1">
      <alignment horizontal="left" vertical="center"/>
    </xf>
    <xf numFmtId="0" fontId="65" fillId="0" borderId="0" xfId="0" applyNumberFormat="1" applyFont="1" applyAlignment="1">
      <alignment horizontal="center" vertical="center" wrapText="1"/>
    </xf>
    <xf numFmtId="0" fontId="65" fillId="0" borderId="0" xfId="0" applyFont="1" applyAlignment="1">
      <alignment horizontal="center" wrapText="1"/>
    </xf>
    <xf numFmtId="1" fontId="0" fillId="0" borderId="0" xfId="0" applyNumberFormat="1" applyFont="1" applyAlignment="1">
      <alignment horizontal="center" vertical="center"/>
    </xf>
    <xf numFmtId="167" fontId="53" fillId="0" borderId="44" xfId="0" applyNumberFormat="1" applyFont="1" applyFill="1" applyBorder="1" applyAlignment="1">
      <alignment horizontal="center" vertical="center" wrapText="1"/>
    </xf>
    <xf numFmtId="0" fontId="53" fillId="0" borderId="4" xfId="0" applyFont="1" applyFill="1" applyBorder="1" applyAlignment="1" applyProtection="1">
      <alignment horizontal="center" vertical="center" wrapText="1"/>
      <protection locked="0"/>
    </xf>
    <xf numFmtId="0" fontId="53" fillId="0" borderId="4" xfId="0" applyFont="1" applyFill="1" applyBorder="1" applyAlignment="1" applyProtection="1">
      <alignment horizontal="center" vertical="center" wrapText="1"/>
    </xf>
    <xf numFmtId="0" fontId="53" fillId="0" borderId="4" xfId="0" applyNumberFormat="1" applyFont="1" applyFill="1" applyBorder="1" applyAlignment="1" applyProtection="1">
      <alignment horizontal="center" vertical="center" wrapText="1"/>
      <protection locked="0"/>
    </xf>
    <xf numFmtId="1" fontId="53" fillId="0" borderId="4" xfId="0" applyNumberFormat="1" applyFont="1" applyFill="1" applyBorder="1" applyAlignment="1" applyProtection="1">
      <alignment horizontal="center" vertical="center" wrapText="1"/>
      <protection locked="0"/>
    </xf>
    <xf numFmtId="1" fontId="53" fillId="0" borderId="4" xfId="2" applyNumberFormat="1" applyFont="1" applyFill="1" applyBorder="1" applyAlignment="1" applyProtection="1">
      <alignment horizontal="center" vertical="center" wrapText="1"/>
      <protection locked="0"/>
    </xf>
    <xf numFmtId="167" fontId="53" fillId="0" borderId="4" xfId="0" applyNumberFormat="1" applyFont="1" applyFill="1" applyBorder="1" applyAlignment="1">
      <alignment horizontal="center" vertical="center" wrapText="1"/>
    </xf>
    <xf numFmtId="167" fontId="53" fillId="0" borderId="4" xfId="0" applyNumberFormat="1" applyFont="1" applyFill="1" applyBorder="1" applyAlignment="1" applyProtection="1">
      <alignment horizontal="center" vertical="center" wrapText="1"/>
      <protection locked="0"/>
    </xf>
    <xf numFmtId="0" fontId="19" fillId="0" borderId="2" xfId="0" applyFont="1" applyFill="1" applyBorder="1" applyAlignment="1">
      <alignment horizontal="center" vertical="center" wrapText="1"/>
    </xf>
    <xf numFmtId="0" fontId="19" fillId="0" borderId="3" xfId="0" applyFont="1" applyFill="1" applyBorder="1" applyAlignment="1">
      <alignment horizontal="center" vertical="center" wrapText="1"/>
    </xf>
    <xf numFmtId="0" fontId="55" fillId="8" borderId="0" xfId="0" applyFont="1" applyFill="1" applyBorder="1" applyAlignment="1">
      <alignment horizontal="center" vertical="center"/>
    </xf>
    <xf numFmtId="0" fontId="4" fillId="0" borderId="0" xfId="0" applyFont="1" applyAlignment="1">
      <alignment horizontal="center" vertical="center" wrapText="1"/>
    </xf>
    <xf numFmtId="0" fontId="13" fillId="0" borderId="43" xfId="0" applyFont="1" applyFill="1" applyBorder="1" applyAlignment="1">
      <alignment horizontal="center" vertical="center"/>
    </xf>
    <xf numFmtId="0" fontId="13" fillId="0" borderId="12" xfId="0" applyFont="1" applyFill="1" applyBorder="1" applyAlignment="1">
      <alignment horizontal="center" vertical="center"/>
    </xf>
    <xf numFmtId="0" fontId="13" fillId="0" borderId="3" xfId="0" applyFont="1" applyFill="1" applyBorder="1" applyAlignment="1">
      <alignment horizontal="center" vertical="center"/>
    </xf>
    <xf numFmtId="0" fontId="4" fillId="0" borderId="36" xfId="0" applyFont="1" applyFill="1" applyBorder="1" applyAlignment="1">
      <alignment horizontal="center" vertical="center"/>
    </xf>
    <xf numFmtId="0" fontId="4" fillId="0" borderId="10" xfId="0" applyFont="1" applyFill="1" applyBorder="1" applyAlignment="1">
      <alignment horizontal="center" vertical="center"/>
    </xf>
    <xf numFmtId="0" fontId="4" fillId="0" borderId="4" xfId="0" applyFont="1" applyFill="1" applyBorder="1" applyAlignment="1">
      <alignment horizontal="center" vertical="center"/>
    </xf>
    <xf numFmtId="0" fontId="0" fillId="0" borderId="11" xfId="0" applyFill="1" applyBorder="1" applyAlignment="1">
      <alignment horizontal="center" vertical="center"/>
    </xf>
    <xf numFmtId="0" fontId="4" fillId="0" borderId="11" xfId="0" applyFont="1" applyFill="1" applyBorder="1" applyAlignment="1">
      <alignment horizontal="center" vertical="center"/>
    </xf>
    <xf numFmtId="0" fontId="13" fillId="0" borderId="2" xfId="0" applyFont="1" applyFill="1" applyBorder="1" applyAlignment="1">
      <alignment horizontal="center" vertical="center"/>
    </xf>
    <xf numFmtId="0" fontId="4" fillId="0" borderId="42" xfId="0" applyFont="1" applyFill="1" applyBorder="1" applyAlignment="1">
      <alignment horizontal="center"/>
    </xf>
    <xf numFmtId="0" fontId="29" fillId="0" borderId="4" xfId="0" applyFont="1" applyFill="1" applyBorder="1" applyAlignment="1">
      <alignment horizontal="center" vertical="center" wrapText="1"/>
    </xf>
    <xf numFmtId="0" fontId="29" fillId="0" borderId="11" xfId="0" applyFont="1" applyFill="1" applyBorder="1" applyAlignment="1">
      <alignment horizontal="center" vertical="center" wrapText="1"/>
    </xf>
    <xf numFmtId="0" fontId="29" fillId="0" borderId="5" xfId="0" applyFont="1" applyFill="1" applyBorder="1" applyAlignment="1">
      <alignment horizontal="center" vertical="center" wrapText="1"/>
    </xf>
    <xf numFmtId="0" fontId="31" fillId="0" borderId="40" xfId="0" applyFont="1" applyBorder="1" applyAlignment="1">
      <alignment horizontal="right" vertical="center"/>
    </xf>
    <xf numFmtId="0" fontId="31" fillId="0" borderId="41" xfId="0" applyFont="1" applyBorder="1" applyAlignment="1">
      <alignment horizontal="right" vertical="center"/>
    </xf>
    <xf numFmtId="0" fontId="61" fillId="18" borderId="2" xfId="0" applyFont="1" applyFill="1" applyBorder="1" applyAlignment="1">
      <alignment horizontal="center" vertical="center" wrapText="1" readingOrder="1"/>
    </xf>
    <xf numFmtId="0" fontId="61" fillId="18" borderId="12" xfId="0" applyFont="1" applyFill="1" applyBorder="1" applyAlignment="1">
      <alignment horizontal="center" vertical="center" wrapText="1" readingOrder="1"/>
    </xf>
    <xf numFmtId="0" fontId="61" fillId="18" borderId="46" xfId="0" applyFont="1" applyFill="1" applyBorder="1" applyAlignment="1">
      <alignment horizontal="center" vertical="center" wrapText="1" readingOrder="1"/>
    </xf>
    <xf numFmtId="0" fontId="48" fillId="0" borderId="5" xfId="0" applyFont="1" applyFill="1" applyBorder="1" applyAlignment="1">
      <alignment horizontal="right" vertical="center" wrapText="1"/>
    </xf>
    <xf numFmtId="0" fontId="46" fillId="0" borderId="44" xfId="0" applyFont="1" applyFill="1" applyBorder="1" applyAlignment="1">
      <alignment horizontal="center" vertical="center" wrapText="1"/>
    </xf>
    <xf numFmtId="0" fontId="46" fillId="0" borderId="4" xfId="0" applyFont="1" applyFill="1" applyBorder="1" applyAlignment="1">
      <alignment horizontal="center" vertical="center" wrapText="1"/>
    </xf>
    <xf numFmtId="0" fontId="46" fillId="0" borderId="5" xfId="0" applyFont="1" applyFill="1" applyBorder="1" applyAlignment="1">
      <alignment horizontal="center" vertical="center" wrapText="1"/>
    </xf>
    <xf numFmtId="0" fontId="48" fillId="0" borderId="44" xfId="0" applyFont="1" applyFill="1" applyBorder="1" applyAlignment="1">
      <alignment horizontal="right" vertical="center"/>
    </xf>
    <xf numFmtId="0" fontId="61" fillId="19" borderId="2" xfId="0" applyFont="1" applyFill="1" applyBorder="1" applyAlignment="1">
      <alignment horizontal="center" vertical="center"/>
    </xf>
    <xf numFmtId="0" fontId="61" fillId="19" borderId="12" xfId="0" applyFont="1" applyFill="1" applyBorder="1" applyAlignment="1">
      <alignment horizontal="center" vertical="center"/>
    </xf>
    <xf numFmtId="0" fontId="46" fillId="0" borderId="4" xfId="0" applyFont="1" applyFill="1" applyBorder="1" applyAlignment="1">
      <alignment horizontal="center" vertical="center"/>
    </xf>
    <xf numFmtId="0" fontId="46" fillId="0" borderId="11" xfId="0" applyFont="1" applyFill="1" applyBorder="1" applyAlignment="1">
      <alignment horizontal="center" vertical="center"/>
    </xf>
    <xf numFmtId="0" fontId="61" fillId="19" borderId="46" xfId="0" applyFont="1" applyFill="1" applyBorder="1" applyAlignment="1">
      <alignment horizontal="center" vertical="center"/>
    </xf>
    <xf numFmtId="0" fontId="57" fillId="0" borderId="4" xfId="0" applyFont="1" applyFill="1" applyBorder="1" applyAlignment="1">
      <alignment horizontal="center" vertical="center"/>
    </xf>
    <xf numFmtId="0" fontId="57" fillId="0" borderId="11" xfId="0" applyFont="1" applyFill="1" applyBorder="1" applyAlignment="1">
      <alignment horizontal="center" vertical="center"/>
    </xf>
    <xf numFmtId="0" fontId="0" fillId="17" borderId="4" xfId="0" applyFill="1" applyBorder="1" applyAlignment="1">
      <alignment horizontal="center" vertical="center"/>
    </xf>
    <xf numFmtId="0" fontId="0" fillId="17" borderId="5" xfId="0" applyFill="1" applyBorder="1" applyAlignment="1">
      <alignment horizontal="center" vertical="center"/>
    </xf>
    <xf numFmtId="0" fontId="24" fillId="0" borderId="4" xfId="0" applyFont="1" applyFill="1" applyBorder="1" applyAlignment="1">
      <alignment horizontal="center" vertical="center"/>
    </xf>
    <xf numFmtId="0" fontId="24" fillId="0" borderId="11" xfId="0" applyFont="1" applyFill="1" applyBorder="1" applyAlignment="1">
      <alignment horizontal="center" vertical="center"/>
    </xf>
    <xf numFmtId="0" fontId="24" fillId="0" borderId="5" xfId="0" applyFont="1" applyFill="1" applyBorder="1" applyAlignment="1">
      <alignment horizontal="center" vertical="center"/>
    </xf>
    <xf numFmtId="0" fontId="24" fillId="0" borderId="2" xfId="0" applyFont="1" applyFill="1" applyBorder="1" applyAlignment="1">
      <alignment horizontal="center" vertical="center"/>
    </xf>
    <xf numFmtId="0" fontId="24" fillId="0" borderId="12" xfId="0" applyFont="1" applyFill="1" applyBorder="1" applyAlignment="1">
      <alignment horizontal="center" vertical="center"/>
    </xf>
    <xf numFmtId="1" fontId="24" fillId="0" borderId="2" xfId="0" applyNumberFormat="1" applyFont="1" applyFill="1" applyBorder="1" applyAlignment="1">
      <alignment horizontal="center" vertical="center"/>
    </xf>
    <xf numFmtId="1" fontId="24" fillId="0" borderId="12" xfId="0" applyNumberFormat="1" applyFont="1" applyFill="1" applyBorder="1" applyAlignment="1">
      <alignment horizontal="center" vertical="center"/>
    </xf>
    <xf numFmtId="1" fontId="24" fillId="0" borderId="3" xfId="0" applyNumberFormat="1" applyFont="1" applyFill="1" applyBorder="1" applyAlignment="1">
      <alignment horizontal="center" vertical="center"/>
    </xf>
    <xf numFmtId="0" fontId="24" fillId="0" borderId="36" xfId="0" applyFont="1" applyFill="1" applyBorder="1" applyAlignment="1">
      <alignment horizontal="center" vertical="center"/>
    </xf>
    <xf numFmtId="0" fontId="24" fillId="0" borderId="10" xfId="0" applyFont="1" applyFill="1" applyBorder="1" applyAlignment="1">
      <alignment horizontal="center" vertical="center"/>
    </xf>
    <xf numFmtId="0" fontId="0" fillId="0" borderId="2" xfId="0" applyFill="1" applyBorder="1" applyAlignment="1">
      <alignment horizontal="center" vertical="center"/>
    </xf>
    <xf numFmtId="0" fontId="0" fillId="0" borderId="12" xfId="0" applyFill="1" applyBorder="1" applyAlignment="1">
      <alignment horizontal="center" vertical="center"/>
    </xf>
    <xf numFmtId="0" fontId="0" fillId="0" borderId="3" xfId="0" applyFill="1" applyBorder="1" applyAlignment="1">
      <alignment horizontal="center" vertical="center"/>
    </xf>
    <xf numFmtId="0" fontId="4" fillId="0" borderId="32" xfId="0" applyFont="1" applyBorder="1" applyAlignment="1">
      <alignment horizontal="center" vertical="center"/>
    </xf>
    <xf numFmtId="0" fontId="4" fillId="0" borderId="33" xfId="0" applyFont="1" applyBorder="1" applyAlignment="1">
      <alignment horizontal="center" vertical="center"/>
    </xf>
    <xf numFmtId="0" fontId="4" fillId="0" borderId="34" xfId="0" applyFont="1" applyBorder="1" applyAlignment="1">
      <alignment horizontal="center" vertical="center"/>
    </xf>
    <xf numFmtId="0" fontId="13" fillId="0" borderId="0" xfId="0" applyFont="1" applyAlignment="1">
      <alignment horizontal="center" vertical="center"/>
    </xf>
    <xf numFmtId="0" fontId="0" fillId="0" borderId="0" xfId="0" applyAlignment="1">
      <alignment horizontal="left" vertical="top" wrapText="1"/>
    </xf>
    <xf numFmtId="0" fontId="13" fillId="0" borderId="2" xfId="0" applyFont="1" applyBorder="1" applyAlignment="1">
      <alignment horizontal="center"/>
    </xf>
    <xf numFmtId="0" fontId="13" fillId="0" borderId="12" xfId="0" applyFont="1" applyBorder="1" applyAlignment="1">
      <alignment horizontal="center"/>
    </xf>
    <xf numFmtId="0" fontId="13" fillId="0" borderId="3" xfId="0" applyFont="1" applyBorder="1" applyAlignment="1">
      <alignment horizontal="center"/>
    </xf>
    <xf numFmtId="0" fontId="13" fillId="0" borderId="1" xfId="0" applyFont="1" applyBorder="1" applyAlignment="1">
      <alignment horizontal="center" vertical="center"/>
    </xf>
    <xf numFmtId="0" fontId="4" fillId="0" borderId="1" xfId="0" applyFont="1" applyBorder="1" applyAlignment="1">
      <alignment horizontal="center" vertical="center"/>
    </xf>
    <xf numFmtId="1" fontId="4" fillId="0" borderId="1" xfId="0" applyNumberFormat="1" applyFont="1" applyBorder="1" applyAlignment="1">
      <alignment horizontal="center" vertical="center"/>
    </xf>
  </cellXfs>
  <cellStyles count="14">
    <cellStyle name="Comma" xfId="2" builtinId="3"/>
    <cellStyle name="Comma 2" xfId="3"/>
    <cellStyle name="Comma 2 2" xfId="13"/>
    <cellStyle name="Followed Hyperlink" xfId="5" builtinId="9" hidden="1"/>
    <cellStyle name="Followed Hyperlink" xfId="7" builtinId="9" hidden="1"/>
    <cellStyle name="Followed Hyperlink" xfId="9" builtinId="9" hidden="1"/>
    <cellStyle name="Followed Hyperlink" xfId="11" builtinId="9" hidden="1"/>
    <cellStyle name="Hyperlink" xfId="4" builtinId="8" hidden="1"/>
    <cellStyle name="Hyperlink" xfId="6" builtinId="8" hidden="1"/>
    <cellStyle name="Hyperlink" xfId="8" builtinId="8" hidden="1"/>
    <cellStyle name="Hyperlink" xfId="10" builtinId="8" hidden="1"/>
    <cellStyle name="Normal" xfId="0" builtinId="0"/>
    <cellStyle name="Normal 2" xfId="1"/>
    <cellStyle name="Percent" xfId="12" builtinId="5"/>
  </cellStyles>
  <dxfs count="19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theme="1"/>
        <name val="Calibri"/>
        <scheme val="minor"/>
      </font>
      <alignment horizontal="left"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strike val="0"/>
        <outline val="0"/>
        <shadow val="0"/>
        <u val="none"/>
        <vertAlign val="baseline"/>
        <sz val="11"/>
      </font>
      <numFmt numFmtId="167" formatCode="[$-409]d\-mmm\-yy;@"/>
      <alignment horizontal="center" vertical="center" textRotation="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font>
      <numFmt numFmtId="167" formatCode="[$-409]d\-mmm\-yy;@"/>
      <alignment horizontal="center" vertical="center" textRotation="0" indent="0" justifyLastLine="0" shrinkToFit="0" readingOrder="0"/>
      <border diagonalUp="0" diagonalDown="0">
        <left style="thin">
          <color auto="1"/>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center" vertical="center" textRotation="0" indent="0" justifyLastLine="0" shrinkToFit="0" readingOrder="0"/>
      <border diagonalUp="0" diagonalDown="0" outline="0">
        <left style="thin">
          <color auto="1"/>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scheme val="minor"/>
      </font>
      <numFmt numFmtId="1" formatCode="0"/>
      <alignment horizontal="center" vertical="center" textRotation="0" indent="0" justifyLastLine="0" shrinkToFit="0" readingOrder="0"/>
      <border diagonalUp="0" diagonalDown="0" outline="0">
        <left style="thin">
          <color auto="1"/>
        </left>
        <right style="thin">
          <color auto="1"/>
        </right>
        <top style="thin">
          <color indexed="64"/>
        </top>
        <bottom style="thin">
          <color indexed="64"/>
        </bottom>
      </border>
      <protection locked="0" hidden="0"/>
    </dxf>
    <dxf>
      <font>
        <b val="0"/>
        <i val="0"/>
        <strike val="0"/>
        <condense val="0"/>
        <extend val="0"/>
        <outline val="0"/>
        <shadow val="0"/>
        <u val="none"/>
        <vertAlign val="baseline"/>
        <sz val="11"/>
        <color theme="1"/>
        <name val="Calibri"/>
        <scheme val="minor"/>
      </font>
      <alignment horizontal="center" vertical="center" textRotation="0" wrapText="0" indent="0" justifyLastLine="0" shrinkToFit="0" readingOrder="0"/>
      <border diagonalUp="0" diagonalDown="0" outline="0">
        <left style="thin">
          <color indexed="64"/>
        </left>
        <right style="thin">
          <color auto="1"/>
        </right>
        <top style="thin">
          <color indexed="64"/>
        </top>
        <bottom style="thin">
          <color indexed="64"/>
        </bottom>
      </border>
      <protection locked="0" hidden="0"/>
    </dxf>
    <dxf>
      <font>
        <b val="0"/>
        <i val="0"/>
        <strike val="0"/>
        <condense val="0"/>
        <extend val="0"/>
        <outline val="0"/>
        <shadow val="0"/>
        <u val="none"/>
        <vertAlign val="baseline"/>
        <sz val="11"/>
        <color theme="1"/>
        <name val="Calibri"/>
        <scheme val="minor"/>
      </font>
      <numFmt numFmtId="1" formatCode="0"/>
      <alignment horizontal="center" vertical="center" textRotation="0" wrapText="0" indent="0" justifyLastLine="0" shrinkToFit="0" readingOrder="0"/>
      <border diagonalUp="0" diagonalDown="0" outline="0">
        <left style="thin">
          <color auto="1"/>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outline="0">
        <left style="thin">
          <color indexed="64"/>
        </left>
        <right style="thin">
          <color auto="1"/>
        </right>
        <top style="thin">
          <color indexed="64"/>
        </top>
        <bottom style="thin">
          <color indexed="64"/>
        </bottom>
      </border>
      <protection locked="0" hidden="0"/>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outline="0">
        <left style="thin">
          <color indexed="64"/>
        </left>
        <right style="thin">
          <color auto="1"/>
        </right>
        <top style="thin">
          <color indexed="64"/>
        </top>
        <bottom style="thin">
          <color indexed="64"/>
        </bottom>
      </border>
      <protection locked="0" hidden="0"/>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scheme val="minor"/>
      </font>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outline="0">
        <left style="thin">
          <color auto="1"/>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Calibri"/>
        <scheme val="minor"/>
      </font>
      <alignment horizontal="center" vertical="center" textRotation="0" indent="0" justifyLastLine="0" shrinkToFit="0" readingOrder="0"/>
      <border diagonalUp="0" diagonalDown="0" outline="0">
        <left style="thin">
          <color auto="1"/>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Calibri"/>
        <scheme val="minor"/>
      </font>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indent="0" justifyLastLine="0" shrinkToFit="0" readingOrder="0"/>
      <border diagonalUp="0" diagonalDown="0" outline="0">
        <left style="thin">
          <color auto="1"/>
        </left>
        <right style="thin">
          <color auto="1"/>
        </right>
        <top style="thin">
          <color indexed="64"/>
        </top>
        <bottom style="thin">
          <color indexed="64"/>
        </bottom>
      </border>
      <protection locked="1" hidden="0"/>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scheme val="minor"/>
      </font>
      <alignment horizontal="center" vertical="center" textRotation="0" indent="0" justifyLastLine="0" shrinkToFit="0" readingOrder="0"/>
      <border diagonalUp="0" diagonalDown="0" outline="0">
        <left style="thin">
          <color auto="1"/>
        </left>
        <right style="thin">
          <color auto="1"/>
        </right>
        <top style="thin">
          <color indexed="64"/>
        </top>
        <bottom style="thin">
          <color indexed="64"/>
        </bottom>
      </border>
      <protection locked="1" hidden="0"/>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scheme val="minor"/>
      </font>
      <alignment horizontal="center" vertical="center" textRotation="0" indent="0" justifyLastLine="0" shrinkToFit="0" readingOrder="0"/>
      <border diagonalUp="0" diagonalDown="0" outline="0">
        <left style="thin">
          <color auto="1"/>
        </left>
        <right style="thin">
          <color auto="1"/>
        </right>
        <top style="thin">
          <color indexed="64"/>
        </top>
        <bottom style="thin">
          <color indexed="64"/>
        </bottom>
      </border>
      <protection locked="1" hidden="0"/>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protection locked="0" hidden="0"/>
    </dxf>
    <dxf>
      <border outline="0">
        <right style="medium">
          <color rgb="FF000000"/>
        </right>
        <top style="thin">
          <color rgb="FF000000"/>
        </top>
        <bottom style="thin">
          <color rgb="FF000000"/>
        </bottom>
      </border>
    </dxf>
    <dxf>
      <font>
        <strike val="0"/>
        <outline val="0"/>
        <shadow val="0"/>
        <u val="none"/>
        <vertAlign val="baseline"/>
        <sz val="11"/>
      </font>
      <alignment horizontal="center" vertical="center" textRotation="0" indent="0" justifyLastLine="0" shrinkToFit="0" readingOrder="0"/>
      <border diagonalUp="0" diagonalDown="0" outline="0">
        <left style="thin">
          <color rgb="FF000000"/>
        </left>
        <right style="thin">
          <color rgb="FF000000"/>
        </right>
        <top/>
        <bottom/>
      </border>
    </dxf>
    <dxf>
      <border outline="0">
        <bottom style="medium">
          <color rgb="FF000000"/>
        </bottom>
      </border>
    </dxf>
    <dxf>
      <font>
        <strike val="0"/>
        <outline val="0"/>
        <shadow val="0"/>
        <u val="none"/>
        <vertAlign val="baseline"/>
        <sz val="11"/>
      </font>
      <alignment horizontal="center" vertical="center" textRotation="0" indent="0" justifyLastLine="0" shrinkToFit="0" readingOrder="0"/>
      <border diagonalUp="0" diagonalDown="0" outline="0">
        <left style="thin">
          <color indexed="64"/>
        </left>
        <right style="thin">
          <color indexed="64"/>
        </right>
        <top/>
        <bottom/>
      </border>
    </dxf>
    <dxf>
      <alignment vertical="center" readingOrder="0"/>
    </dxf>
    <dxf>
      <alignment horizontal="center" readingOrder="0"/>
    </dxf>
    <dxf>
      <alignment vertical="center" readingOrder="0"/>
    </dxf>
    <dxf>
      <alignment horizontal="center" readingOrder="0"/>
    </dxf>
    <dxf>
      <alignment wrapText="1" readingOrder="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horizontal="center" readingOrder="0"/>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alignment wrapText="1" readingOrder="0"/>
    </dxf>
    <dxf>
      <alignment vertical="bottom" readingOrder="0"/>
    </dxf>
    <dxf>
      <alignment vertical="bottom" readingOrder="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alignment wrapText="1" readingOrder="0"/>
    </dxf>
    <dxf>
      <alignment wrapText="1" readingOrder="0"/>
    </dxf>
    <dxf>
      <font>
        <name val="Verdana"/>
        <scheme val="none"/>
      </font>
    </dxf>
    <dxf>
      <font>
        <name val="Verdana"/>
        <scheme val="none"/>
      </font>
    </dxf>
    <dxf>
      <font>
        <sz val="12"/>
      </font>
    </dxf>
    <dxf>
      <font>
        <sz val="12"/>
      </font>
    </dxf>
    <dxf>
      <font>
        <name val="Verdana"/>
        <scheme val="none"/>
      </font>
    </dxf>
    <dxf>
      <font>
        <name val="Verdana"/>
        <scheme val="none"/>
      </font>
    </dxf>
    <dxf>
      <alignment horizontal="center" readingOrder="0"/>
    </dxf>
    <dxf>
      <alignment horizontal="center"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scheme val="minor"/>
      </font>
      <numFmt numFmtId="167" formatCode="[$-409]d\-mmm\-yy;@"/>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strike val="0"/>
        <outline val="0"/>
        <shadow val="0"/>
        <u val="none"/>
        <vertAlign val="baseline"/>
        <sz val="11"/>
        <color auto="1"/>
        <name val="Calibri"/>
        <scheme val="minor"/>
      </font>
      <numFmt numFmtId="167" formatCode="[$-409]d\-mmm\-yy;@"/>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minor"/>
      </font>
      <numFmt numFmtId="167" formatCode="[$-409]d\-mmm\-yy;@"/>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border outline="0">
        <right style="medium">
          <color indexed="64"/>
        </right>
        <top style="thin">
          <color indexed="64"/>
        </top>
        <bottom style="thin">
          <color indexed="64"/>
        </bottom>
      </border>
    </dxf>
    <dxf>
      <font>
        <strike val="0"/>
        <outline val="0"/>
        <shadow val="0"/>
        <u val="none"/>
        <vertAlign val="baseline"/>
        <sz val="11"/>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border outline="0">
        <bottom style="medium">
          <color indexed="64"/>
        </bottom>
      </border>
    </dxf>
    <dxf>
      <font>
        <strike val="0"/>
        <outline val="0"/>
        <shadow val="0"/>
        <u val="none"/>
        <vertAlign val="baseline"/>
        <sz val="11"/>
        <color theme="1"/>
        <name val="Calibri"/>
        <scheme val="minor"/>
      </font>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0" indent="0" justifyLastLine="0" shrinkToFit="0" readingOrder="0"/>
    </dxf>
    <dxf>
      <numFmt numFmtId="1" formatCode="0"/>
      <alignment horizontal="center" vertical="center" textRotation="0" indent="0" justifyLastLine="0" shrinkToFit="0" readingOrder="0"/>
    </dxf>
    <dxf>
      <numFmt numFmtId="1" formatCode="0"/>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dxf>
  </dxfs>
  <tableStyles count="0" defaultTableStyle="TableStyleMedium9" defaultPivotStyle="PivotStyleLight16"/>
  <colors>
    <mruColors>
      <color rgb="FF7F1416"/>
      <color rgb="FF994345"/>
      <color rgb="FFE5D0D0"/>
      <color rgb="FFFFFF99"/>
      <color rgb="FFFF3B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pivotCacheDefinition" Target="pivotCache/pivotCacheDefinition1.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pivotCacheDefinition" Target="pivotCache/pivotCacheDefinition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pivotCacheDefinition" Target="pivotCache/pivotCacheDefinition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pivotCacheDefinition" Target="pivotCache/pivotCacheDefinition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pivotCacheDefinition" Target="pivotCache/pivotCacheDefinition2.xml"/><Relationship Id="rId48" Type="http://schemas.openxmlformats.org/officeDocument/2006/relationships/styles" Target="style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HAP Cluster Objective 1 Progress </a:t>
            </a:r>
            <a:r>
              <a:rPr lang="en-US" baseline="0"/>
              <a:t>Tracker </a:t>
            </a:r>
          </a:p>
          <a:p>
            <a:pPr>
              <a:defRPr/>
            </a:pPr>
            <a:r>
              <a:rPr lang="en-US" baseline="0"/>
              <a:t>as of 3 July 2015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'Obj 1 Tracker'!$C$10</c:f>
              <c:strCache>
                <c:ptCount val="1"/>
                <c:pt idx="0">
                  <c:v>Complete</c:v>
                </c:pt>
              </c:strCache>
            </c:strRef>
          </c:tx>
          <c:spPr>
            <a:solidFill>
              <a:schemeClr val="accent1"/>
            </a:solidFill>
            <a:ln>
              <a:noFill/>
            </a:ln>
            <a:effectLst/>
          </c:spPr>
          <c:invertIfNegative val="0"/>
          <c:cat>
            <c:strRef>
              <c:f>'Obj 1 Tracker'!$B$11:$B$13</c:f>
              <c:strCache>
                <c:ptCount val="3"/>
                <c:pt idx="0">
                  <c:v>Kitchen set</c:v>
                </c:pt>
                <c:pt idx="1">
                  <c:v>Shelter Tool Kit</c:v>
                </c:pt>
                <c:pt idx="2">
                  <c:v>Tarp</c:v>
                </c:pt>
              </c:strCache>
            </c:strRef>
          </c:cat>
          <c:val>
            <c:numRef>
              <c:f>'Obj 1 Tracker'!$C$11:$C$13</c:f>
              <c:numCache>
                <c:formatCode>0%</c:formatCode>
                <c:ptCount val="3"/>
                <c:pt idx="0">
                  <c:v>1.0705882352941176</c:v>
                </c:pt>
                <c:pt idx="1">
                  <c:v>0.50555555555555554</c:v>
                </c:pt>
                <c:pt idx="2">
                  <c:v>1.286</c:v>
                </c:pt>
              </c:numCache>
            </c:numRef>
          </c:val>
        </c:ser>
        <c:ser>
          <c:idx val="1"/>
          <c:order val="1"/>
          <c:tx>
            <c:strRef>
              <c:f>'Obj 1 Tracker'!$D$10</c:f>
              <c:strCache>
                <c:ptCount val="1"/>
                <c:pt idx="0">
                  <c:v>Ongoing</c:v>
                </c:pt>
              </c:strCache>
            </c:strRef>
          </c:tx>
          <c:spPr>
            <a:solidFill>
              <a:schemeClr val="accent3"/>
            </a:solidFill>
            <a:ln>
              <a:noFill/>
            </a:ln>
            <a:effectLst/>
          </c:spPr>
          <c:invertIfNegative val="0"/>
          <c:cat>
            <c:strRef>
              <c:f>'Obj 1 Tracker'!$B$11:$B$13</c:f>
              <c:strCache>
                <c:ptCount val="3"/>
                <c:pt idx="0">
                  <c:v>Kitchen set</c:v>
                </c:pt>
                <c:pt idx="1">
                  <c:v>Shelter Tool Kit</c:v>
                </c:pt>
                <c:pt idx="2">
                  <c:v>Tarp</c:v>
                </c:pt>
              </c:strCache>
            </c:strRef>
          </c:cat>
          <c:val>
            <c:numRef>
              <c:f>'Obj 1 Tracker'!$D$11:$D$13</c:f>
              <c:numCache>
                <c:formatCode>0%</c:formatCode>
                <c:ptCount val="3"/>
                <c:pt idx="0">
                  <c:v>3.5294117647058823E-2</c:v>
                </c:pt>
                <c:pt idx="1">
                  <c:v>6.1111111111111109E-2</c:v>
                </c:pt>
                <c:pt idx="2">
                  <c:v>8.8333333333333337E-3</c:v>
                </c:pt>
              </c:numCache>
            </c:numRef>
          </c:val>
        </c:ser>
        <c:ser>
          <c:idx val="2"/>
          <c:order val="2"/>
          <c:tx>
            <c:strRef>
              <c:f>'Obj 1 Tracker'!$E$10</c:f>
              <c:strCache>
                <c:ptCount val="1"/>
                <c:pt idx="0">
                  <c:v>Planned</c:v>
                </c:pt>
              </c:strCache>
            </c:strRef>
          </c:tx>
          <c:spPr>
            <a:solidFill>
              <a:schemeClr val="accent5"/>
            </a:solidFill>
            <a:ln>
              <a:noFill/>
            </a:ln>
            <a:effectLst/>
          </c:spPr>
          <c:invertIfNegative val="0"/>
          <c:cat>
            <c:strRef>
              <c:f>'Obj 1 Tracker'!$B$11:$B$13</c:f>
              <c:strCache>
                <c:ptCount val="3"/>
                <c:pt idx="0">
                  <c:v>Kitchen set</c:v>
                </c:pt>
                <c:pt idx="1">
                  <c:v>Shelter Tool Kit</c:v>
                </c:pt>
                <c:pt idx="2">
                  <c:v>Tarp</c:v>
                </c:pt>
              </c:strCache>
            </c:strRef>
          </c:cat>
          <c:val>
            <c:numRef>
              <c:f>'Obj 1 Tracker'!$E$11:$E$13</c:f>
              <c:numCache>
                <c:formatCode>0%</c:formatCode>
                <c:ptCount val="3"/>
                <c:pt idx="0">
                  <c:v>0</c:v>
                </c:pt>
                <c:pt idx="1">
                  <c:v>0.31316666666666665</c:v>
                </c:pt>
                <c:pt idx="2">
                  <c:v>0.19133333333333333</c:v>
                </c:pt>
              </c:numCache>
            </c:numRef>
          </c:val>
        </c:ser>
        <c:dLbls>
          <c:showLegendKey val="0"/>
          <c:showVal val="0"/>
          <c:showCatName val="0"/>
          <c:showSerName val="0"/>
          <c:showPercent val="0"/>
          <c:showBubbleSize val="0"/>
        </c:dLbls>
        <c:gapWidth val="100"/>
        <c:overlap val="100"/>
        <c:axId val="426495312"/>
        <c:axId val="426490608"/>
      </c:barChart>
      <c:lineChart>
        <c:grouping val="standard"/>
        <c:varyColors val="0"/>
        <c:ser>
          <c:idx val="3"/>
          <c:order val="3"/>
          <c:tx>
            <c:strRef>
              <c:f>'Obj 1 Tracker'!$F$10</c:f>
              <c:strCache>
                <c:ptCount val="1"/>
                <c:pt idx="0">
                  <c:v>HAP Target</c:v>
                </c:pt>
              </c:strCache>
            </c:strRef>
          </c:tx>
          <c:spPr>
            <a:ln w="28575" cap="rnd">
              <a:solidFill>
                <a:sysClr val="windowText" lastClr="000000"/>
              </a:solidFill>
              <a:round/>
            </a:ln>
            <a:effectLst/>
          </c:spPr>
          <c:marker>
            <c:symbol val="none"/>
          </c:marker>
          <c:cat>
            <c:strRef>
              <c:f>'Obj 1 Tracker'!$B$11:$B$13</c:f>
              <c:strCache>
                <c:ptCount val="3"/>
                <c:pt idx="0">
                  <c:v>Kitchen set</c:v>
                </c:pt>
                <c:pt idx="1">
                  <c:v>Shelter Tool Kit</c:v>
                </c:pt>
                <c:pt idx="2">
                  <c:v>Tarp</c:v>
                </c:pt>
              </c:strCache>
            </c:strRef>
          </c:cat>
          <c:val>
            <c:numRef>
              <c:f>'Obj 1 Tracker'!$F$11:$F$13</c:f>
              <c:numCache>
                <c:formatCode>0%</c:formatCode>
                <c:ptCount val="3"/>
                <c:pt idx="0">
                  <c:v>1</c:v>
                </c:pt>
                <c:pt idx="1">
                  <c:v>1</c:v>
                </c:pt>
                <c:pt idx="2">
                  <c:v>1</c:v>
                </c:pt>
              </c:numCache>
            </c:numRef>
          </c:val>
          <c:smooth val="0"/>
        </c:ser>
        <c:dLbls>
          <c:showLegendKey val="0"/>
          <c:showVal val="0"/>
          <c:showCatName val="0"/>
          <c:showSerName val="0"/>
          <c:showPercent val="0"/>
          <c:showBubbleSize val="0"/>
        </c:dLbls>
        <c:marker val="1"/>
        <c:smooth val="0"/>
        <c:axId val="426495312"/>
        <c:axId val="426490608"/>
      </c:lineChart>
      <c:catAx>
        <c:axId val="426495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6490608"/>
        <c:crosses val="autoZero"/>
        <c:auto val="1"/>
        <c:lblAlgn val="ctr"/>
        <c:lblOffset val="100"/>
        <c:noMultiLvlLbl val="0"/>
      </c:catAx>
      <c:valAx>
        <c:axId val="4264906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6495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0" i="0" u="none" strike="noStrike" kern="1200" spc="0" baseline="0">
                <a:solidFill>
                  <a:srgbClr val="7F1416"/>
                </a:solidFill>
                <a:latin typeface="+mn-lt"/>
                <a:ea typeface="+mn-ea"/>
                <a:cs typeface="+mn-cs"/>
              </a:defRPr>
            </a:pPr>
            <a:r>
              <a:rPr lang="en-US" sz="1000" b="1" i="0" u="none" strike="noStrike" baseline="0" smtClean="0">
                <a:solidFill>
                  <a:srgbClr val="7F1416"/>
                </a:solidFill>
                <a:latin typeface="Verdana" panose="020B0604030504040204" pitchFamily="34" charset="0"/>
                <a:ea typeface="Verdana" panose="020B0604030504040204" pitchFamily="34" charset="0"/>
                <a:cs typeface="Verdana" panose="020B0604030504040204" pitchFamily="34" charset="0"/>
              </a:rPr>
              <a:t>No. of HH to receive emergency shelter and NFI </a:t>
            </a:r>
          </a:p>
          <a:p>
            <a:pPr>
              <a:defRPr sz="1200">
                <a:solidFill>
                  <a:srgbClr val="7F1416"/>
                </a:solidFill>
              </a:defRPr>
            </a:pPr>
            <a:r>
              <a:rPr lang="en-US" sz="1000" b="1" i="0" u="none" strike="noStrike" baseline="0" smtClean="0">
                <a:solidFill>
                  <a:srgbClr val="7F1416"/>
                </a:solidFill>
                <a:latin typeface="Verdana" panose="020B0604030504040204" pitchFamily="34" charset="0"/>
                <a:ea typeface="Verdana" panose="020B0604030504040204" pitchFamily="34" charset="0"/>
                <a:cs typeface="Verdana" panose="020B0604030504040204" pitchFamily="34" charset="0"/>
              </a:rPr>
              <a:t>(as of 03 July 2015)</a:t>
            </a:r>
            <a:endParaRPr lang="en-US" sz="1000" b="1">
              <a:solidFill>
                <a:srgbClr val="7F1416"/>
              </a:solidFill>
              <a:latin typeface="Verdana" panose="020B0604030504040204" pitchFamily="34" charset="0"/>
              <a:ea typeface="Verdana" panose="020B0604030504040204" pitchFamily="34" charset="0"/>
              <a:cs typeface="Verdana" panose="020B0604030504040204" pitchFamily="34" charset="0"/>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rgbClr val="7F1416"/>
              </a:solidFill>
              <a:latin typeface="+mn-lt"/>
              <a:ea typeface="+mn-ea"/>
              <a:cs typeface="+mn-cs"/>
            </a:defRPr>
          </a:pPr>
          <a:endParaRPr lang="en-US"/>
        </a:p>
      </c:txPr>
    </c:title>
    <c:autoTitleDeleted val="0"/>
    <c:plotArea>
      <c:layout/>
      <c:barChart>
        <c:barDir val="col"/>
        <c:grouping val="clustered"/>
        <c:varyColors val="0"/>
        <c:ser>
          <c:idx val="0"/>
          <c:order val="0"/>
          <c:tx>
            <c:strRef>
              <c:f>'HH Status Mat Map pg1'!$D$11</c:f>
              <c:strCache>
                <c:ptCount val="1"/>
                <c:pt idx="0">
                  <c:v>No. of HH</c:v>
                </c:pt>
              </c:strCache>
            </c:strRef>
          </c:tx>
          <c:spPr>
            <a:solidFill>
              <a:srgbClr val="E5D0D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'HH Status Mat Map pg1'!$C$12:$C$15</c15:sqref>
                  </c15:fullRef>
                </c:ext>
              </c:extLst>
              <c:f>'HH Status Mat Map pg1'!$C$12:$C$14</c:f>
              <c:strCache>
                <c:ptCount val="3"/>
                <c:pt idx="0">
                  <c:v>Kitchen Set</c:v>
                </c:pt>
                <c:pt idx="1">
                  <c:v>Shelter Tool Kit</c:v>
                </c:pt>
                <c:pt idx="2">
                  <c:v>Tarp</c:v>
                </c:pt>
              </c:strCache>
            </c:strRef>
          </c:cat>
          <c:val>
            <c:numRef>
              <c:extLst>
                <c:ext xmlns:c15="http://schemas.microsoft.com/office/drawing/2012/chart" uri="{02D57815-91ED-43cb-92C2-25804820EDAC}">
                  <c15:fullRef>
                    <c15:sqref>'HH Status Mat Map pg1'!$D$12:$D$15</c15:sqref>
                  </c15:fullRef>
                </c:ext>
              </c:extLst>
              <c:f>'HH Status Mat Map pg1'!$D$12:$D$14</c:f>
              <c:numCache>
                <c:formatCode>General</c:formatCode>
                <c:ptCount val="3"/>
                <c:pt idx="0">
                  <c:v>9100</c:v>
                </c:pt>
                <c:pt idx="1">
                  <c:v>10501</c:v>
                </c:pt>
                <c:pt idx="2">
                  <c:v>23148</c:v>
                </c:pt>
              </c:numCache>
            </c:numRef>
          </c:val>
        </c:ser>
        <c:ser>
          <c:idx val="1"/>
          <c:order val="1"/>
          <c:tx>
            <c:strRef>
              <c:f>'HH Status Mat Map pg1'!$E$11</c:f>
              <c:strCache>
                <c:ptCount val="1"/>
                <c:pt idx="0">
                  <c:v>HAP Target</c:v>
                </c:pt>
              </c:strCache>
            </c:strRef>
          </c:tx>
          <c:spPr>
            <a:solidFill>
              <a:srgbClr val="99434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'HH Status Mat Map pg1'!$C$12:$C$15</c15:sqref>
                  </c15:fullRef>
                </c:ext>
              </c:extLst>
              <c:f>'HH Status Mat Map pg1'!$C$12:$C$14</c:f>
              <c:strCache>
                <c:ptCount val="3"/>
                <c:pt idx="0">
                  <c:v>Kitchen Set</c:v>
                </c:pt>
                <c:pt idx="1">
                  <c:v>Shelter Tool Kit</c:v>
                </c:pt>
                <c:pt idx="2">
                  <c:v>Tarp</c:v>
                </c:pt>
              </c:strCache>
            </c:strRef>
          </c:cat>
          <c:val>
            <c:numRef>
              <c:extLst>
                <c:ext xmlns:c15="http://schemas.microsoft.com/office/drawing/2012/chart" uri="{02D57815-91ED-43cb-92C2-25804820EDAC}">
                  <c15:fullRef>
                    <c15:sqref>'HH Status Mat Map pg1'!$E$12:$E$15</c15:sqref>
                  </c15:fullRef>
                </c:ext>
              </c:extLst>
              <c:f>'HH Status Mat Map pg1'!$E$12:$E$14</c:f>
              <c:numCache>
                <c:formatCode>General</c:formatCode>
                <c:ptCount val="3"/>
                <c:pt idx="0">
                  <c:v>8500</c:v>
                </c:pt>
                <c:pt idx="1">
                  <c:v>18000</c:v>
                </c:pt>
                <c:pt idx="2">
                  <c:v>18000</c:v>
                </c:pt>
              </c:numCache>
            </c:numRef>
          </c:val>
        </c:ser>
        <c:dLbls>
          <c:dLblPos val="outEnd"/>
          <c:showLegendKey val="0"/>
          <c:showVal val="1"/>
          <c:showCatName val="0"/>
          <c:showSerName val="0"/>
          <c:showPercent val="0"/>
          <c:showBubbleSize val="0"/>
        </c:dLbls>
        <c:gapWidth val="219"/>
        <c:overlap val="-27"/>
        <c:axId val="426493352"/>
        <c:axId val="426490216"/>
        <c:extLst>
          <c:ext xmlns:c15="http://schemas.microsoft.com/office/drawing/2012/chart" uri="{02D57815-91ED-43cb-92C2-25804820EDAC}">
            <c15:filteredBarSeries>
              <c15:ser>
                <c:idx val="2"/>
                <c:order val="2"/>
                <c:tx>
                  <c:strRef>
                    <c:extLst>
                      <c:ext uri="{02D57815-91ED-43cb-92C2-25804820EDAC}">
                        <c15:formulaRef>
                          <c15:sqref>'HH Status Mat Map pg1'!$F$11</c15:sqref>
                        </c15:formulaRef>
                      </c:ext>
                    </c:extLst>
                    <c:strCache>
                      <c:ptCount val="1"/>
                      <c:pt idx="0">
                        <c:v>% of HAP Objective One Complete</c:v>
                      </c:pt>
                    </c:strCache>
                  </c:strRef>
                </c:tx>
                <c:spPr>
                  <a:solidFill>
                    <a:schemeClr val="accent2">
                      <a:shade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'HH Status Mat Map pg1'!$C$12:$C$15</c15:sqref>
                        </c15:fullRef>
                        <c15:formulaRef>
                          <c15:sqref>'HH Status Mat Map pg1'!$C$12:$C$14</c15:sqref>
                        </c15:formulaRef>
                      </c:ext>
                    </c:extLst>
                    <c:strCache>
                      <c:ptCount val="3"/>
                      <c:pt idx="0">
                        <c:v>Kitchen Set</c:v>
                      </c:pt>
                      <c:pt idx="1">
                        <c:v>Shelter Tool Kit</c:v>
                      </c:pt>
                      <c:pt idx="2">
                        <c:v>Tarp</c:v>
                      </c:pt>
                    </c:strCache>
                  </c:strRef>
                </c:cat>
                <c:val>
                  <c:numRef>
                    <c:extLst>
                      <c:ext uri="{02D57815-91ED-43cb-92C2-25804820EDAC}">
                        <c15:fullRef>
                          <c15:sqref>'HH Status Mat Map pg1'!$F$12:$F$15</c15:sqref>
                        </c15:fullRef>
                        <c15:formulaRef>
                          <c15:sqref>'HH Status Mat Map pg1'!$F$12:$F$14</c15:sqref>
                        </c15:formulaRef>
                      </c:ext>
                    </c:extLst>
                    <c:numCache>
                      <c:formatCode>0%</c:formatCode>
                      <c:ptCount val="3"/>
                      <c:pt idx="0">
                        <c:v>1.0705882352941176</c:v>
                      </c:pt>
                      <c:pt idx="1">
                        <c:v>0.58338888888888885</c:v>
                      </c:pt>
                      <c:pt idx="2">
                        <c:v>1.286</c:v>
                      </c:pt>
                    </c:numCache>
                  </c:numRef>
                </c:val>
              </c15:ser>
            </c15:filteredBarSeries>
          </c:ext>
        </c:extLst>
      </c:barChart>
      <c:catAx>
        <c:axId val="426493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426490216"/>
        <c:crosses val="autoZero"/>
        <c:auto val="1"/>
        <c:lblAlgn val="ctr"/>
        <c:lblOffset val="100"/>
        <c:noMultiLvlLbl val="0"/>
      </c:catAx>
      <c:valAx>
        <c:axId val="426490216"/>
        <c:scaling>
          <c:orientation val="minMax"/>
          <c:max val="3000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No. of HH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6493352"/>
        <c:crosses val="autoZero"/>
        <c:crossBetween val="between"/>
        <c:majorUnit val="5000"/>
      </c:valAx>
      <c:spPr>
        <a:noFill/>
        <a:ln>
          <a:noFill/>
        </a:ln>
        <a:effectLst/>
      </c:spPr>
    </c:plotArea>
    <c:legend>
      <c:legendPos val="b"/>
      <c:overlay val="0"/>
      <c:spPr>
        <a:noFill/>
        <a:ln>
          <a:noFill/>
        </a:ln>
        <a:effectLst/>
      </c:spPr>
      <c:txPr>
        <a:bodyPr rot="0" spcFirstLastPara="1" vertOverflow="ellipsis" vert="horz" wrap="square" anchor="b"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 3W Template v3.xlsx]HH Status Mat Map pg2!PivotTable1</c:name>
    <c:fmtId val="2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Complete</a:t>
            </a:r>
            <a:r>
              <a:rPr lang="en-US" baseline="0"/>
              <a:t>, Ongoing &amp; Planned Early Recovery Activities</a:t>
            </a:r>
          </a:p>
          <a:p>
            <a:pPr>
              <a:defRPr/>
            </a:pPr>
            <a:r>
              <a:rPr lang="en-US" baseline="0"/>
              <a:t>as of 1 July</a:t>
            </a:r>
            <a:endParaRPr lang="en-US"/>
          </a:p>
        </c:rich>
      </c:tx>
      <c:layout>
        <c:manualLayout>
          <c:xMode val="edge"/>
          <c:yMode val="edge"/>
          <c:x val="0.22235046808720135"/>
          <c:y val="4.18112475139346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19050">
            <a:solidFill>
              <a:schemeClr val="lt1"/>
            </a:solidFill>
          </a:ln>
          <a:effectLst/>
        </c:spPr>
        <c:marker>
          <c:symbol val="none"/>
        </c:marker>
      </c:pivotFmt>
      <c:pivotFmt>
        <c:idx val="1"/>
        <c:spPr>
          <a:solidFill>
            <a:schemeClr val="accent1"/>
          </a:solidFill>
          <a:ln w="19050">
            <a:solidFill>
              <a:schemeClr val="lt1"/>
            </a:solidFill>
          </a:ln>
          <a:effectLst/>
        </c:spPr>
        <c:marker>
          <c:symbol val="none"/>
        </c:marker>
      </c:pivotFmt>
      <c:pivotFmt>
        <c:idx val="2"/>
        <c:spPr>
          <a:solidFill>
            <a:schemeClr val="accent1"/>
          </a:solidFill>
          <a:ln w="19050">
            <a:solidFill>
              <a:schemeClr val="lt1"/>
            </a:solidFill>
          </a:ln>
          <a:effectLst/>
        </c:spPr>
        <c:marker>
          <c:symbol val="none"/>
        </c:marker>
      </c:pivotFmt>
      <c:pivotFmt>
        <c:idx val="3"/>
        <c:spPr>
          <a:solidFill>
            <a:schemeClr val="accent1"/>
          </a:solidFill>
          <a:ln w="19050">
            <a:solidFill>
              <a:schemeClr val="lt1"/>
            </a:solidFill>
          </a:ln>
          <a:effectLst/>
        </c:spPr>
        <c:marker>
          <c:symbol val="none"/>
        </c:marker>
      </c:pivotFmt>
      <c:pivotFmt>
        <c:idx val="4"/>
        <c:spPr>
          <a:solidFill>
            <a:schemeClr val="accent1"/>
          </a:solidFill>
          <a:ln w="19050">
            <a:solidFill>
              <a:schemeClr val="lt1"/>
            </a:solidFill>
          </a:ln>
          <a:effectLst/>
        </c:spPr>
        <c:marker>
          <c:symbol val="none"/>
        </c:marker>
      </c:pivotFmt>
      <c:pivotFmt>
        <c:idx val="5"/>
        <c:spPr>
          <a:solidFill>
            <a:schemeClr val="accent1"/>
          </a:solidFill>
          <a:ln w="19050">
            <a:solidFill>
              <a:schemeClr val="lt1"/>
            </a:solidFill>
          </a:ln>
          <a:effectLst/>
        </c:spPr>
        <c:marker>
          <c:symbol val="none"/>
        </c:marker>
      </c:pivotFmt>
      <c:pivotFmt>
        <c:idx val="6"/>
        <c:spPr>
          <a:solidFill>
            <a:schemeClr val="accent1"/>
          </a:solidFill>
          <a:ln w="19050">
            <a:solidFill>
              <a:schemeClr val="lt1"/>
            </a:solidFill>
          </a:ln>
          <a:effectLst/>
        </c:spPr>
        <c:marker>
          <c:symbol val="none"/>
        </c:marker>
      </c:pivotFmt>
      <c:pivotFmt>
        <c:idx val="7"/>
        <c:spPr>
          <a:solidFill>
            <a:schemeClr val="accent1"/>
          </a:solidFill>
          <a:ln w="19050">
            <a:solidFill>
              <a:schemeClr val="lt1"/>
            </a:solidFill>
          </a:ln>
          <a:effectLst/>
        </c:spPr>
        <c:marker>
          <c:symbol val="none"/>
        </c:marker>
      </c:pivotFmt>
      <c:pivotFmt>
        <c:idx val="8"/>
        <c:spPr>
          <a:solidFill>
            <a:schemeClr val="accent1"/>
          </a:solidFill>
          <a:ln w="19050">
            <a:solidFill>
              <a:schemeClr val="lt1"/>
            </a:solidFill>
          </a:ln>
          <a:effectLst/>
        </c:spPr>
        <c:marker>
          <c:symbol val="none"/>
        </c:marker>
        <c:dLbl>
          <c:idx val="0"/>
          <c:spPr>
            <a:solidFill>
              <a:schemeClr val="bg1"/>
            </a:solidFill>
            <a:ln>
              <a:solidFill>
                <a:srgbClr val="7F1416"/>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19050">
            <a:solidFill>
              <a:schemeClr val="lt1"/>
            </a:solidFill>
          </a:ln>
          <a:effectLst/>
        </c:spPr>
        <c:dLbl>
          <c:idx val="0"/>
          <c:layout>
            <c:manualLayout>
              <c:x val="1.3532653753796324E-2"/>
              <c:y val="-6.5852909330246347E-3"/>
            </c:manualLayout>
          </c:layout>
          <c:spPr>
            <a:solidFill>
              <a:schemeClr val="bg1"/>
            </a:solidFill>
            <a:ln>
              <a:solidFill>
                <a:srgbClr val="7F1416"/>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dLbl>
          <c:idx val="0"/>
          <c:layout>
            <c:manualLayout>
              <c:x val="4.9227160843847054E-2"/>
              <c:y val="-1.930854821950501E-2"/>
            </c:manualLayout>
          </c:layout>
          <c:spPr>
            <a:solidFill>
              <a:schemeClr val="bg1"/>
            </a:solidFill>
            <a:ln>
              <a:solidFill>
                <a:srgbClr val="7F1416"/>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12"/>
        <c:spPr>
          <a:solidFill>
            <a:schemeClr val="accent1"/>
          </a:solidFill>
          <a:ln w="19050">
            <a:solidFill>
              <a:schemeClr val="lt1"/>
            </a:solidFill>
          </a:ln>
          <a:effectLst/>
        </c:spPr>
        <c:dLbl>
          <c:idx val="0"/>
          <c:layout>
            <c:manualLayout>
              <c:x val="-1.7099176509684788E-2"/>
              <c:y val="2.5768311163757319E-4"/>
            </c:manualLayout>
          </c:layout>
          <c:spPr>
            <a:solidFill>
              <a:schemeClr val="bg1"/>
            </a:solidFill>
            <a:ln>
              <a:solidFill>
                <a:srgbClr val="7F1416"/>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13"/>
        <c:spPr>
          <a:solidFill>
            <a:schemeClr val="accent1"/>
          </a:solidFill>
          <a:ln w="19050">
            <a:solidFill>
              <a:schemeClr val="lt1"/>
            </a:solidFill>
          </a:ln>
          <a:effectLst/>
        </c:spPr>
        <c:dLbl>
          <c:idx val="0"/>
          <c:layout>
            <c:manualLayout>
              <c:x val="-4.0408837121893443E-2"/>
              <c:y val="-0.19146825110760496"/>
            </c:manualLayout>
          </c:layout>
          <c:spPr>
            <a:solidFill>
              <a:schemeClr val="bg1"/>
            </a:solidFill>
            <a:ln>
              <a:solidFill>
                <a:srgbClr val="7F1416"/>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14"/>
        <c:spPr>
          <a:solidFill>
            <a:schemeClr val="accent1"/>
          </a:solidFill>
          <a:ln w="19050">
            <a:solidFill>
              <a:schemeClr val="lt1"/>
            </a:solidFill>
          </a:ln>
          <a:effectLst/>
        </c:spPr>
      </c:pivotFmt>
    </c:pivotFmts>
    <c:plotArea>
      <c:layout/>
      <c:pieChart>
        <c:varyColors val="1"/>
        <c:ser>
          <c:idx val="0"/>
          <c:order val="0"/>
          <c:tx>
            <c:strRef>
              <c:f>'HH Status Mat Map pg2'!$C$4</c:f>
              <c:strCache>
                <c:ptCount val="1"/>
                <c:pt idx="0">
                  <c:v>Total</c:v>
                </c:pt>
              </c:strCache>
            </c:strRef>
          </c:tx>
          <c:dPt>
            <c:idx val="0"/>
            <c:bubble3D val="0"/>
            <c:spPr>
              <a:solidFill>
                <a:schemeClr val="accent1"/>
              </a:solidFill>
              <a:ln w="19050">
                <a:solidFill>
                  <a:schemeClr val="lt1"/>
                </a:solidFill>
              </a:ln>
              <a:effectLst/>
            </c:spPr>
          </c:dPt>
          <c:dPt>
            <c:idx val="1"/>
            <c:bubble3D val="0"/>
            <c:spPr>
              <a:solidFill>
                <a:schemeClr val="accent3"/>
              </a:solidFill>
              <a:ln w="19050">
                <a:solidFill>
                  <a:schemeClr val="lt1"/>
                </a:solidFill>
              </a:ln>
              <a:effectLst/>
            </c:spPr>
          </c:dPt>
          <c:dPt>
            <c:idx val="2"/>
            <c:bubble3D val="0"/>
            <c:spPr>
              <a:solidFill>
                <a:schemeClr val="accent5"/>
              </a:solidFill>
              <a:ln w="19050">
                <a:solidFill>
                  <a:schemeClr val="lt1"/>
                </a:solidFill>
              </a:ln>
              <a:effectLst/>
            </c:spPr>
          </c:dPt>
          <c:dPt>
            <c:idx val="3"/>
            <c:bubble3D val="0"/>
            <c:spPr>
              <a:solidFill>
                <a:schemeClr val="accent1">
                  <a:lumMod val="60000"/>
                </a:schemeClr>
              </a:solidFill>
              <a:ln w="19050">
                <a:solidFill>
                  <a:schemeClr val="lt1"/>
                </a:solidFill>
              </a:ln>
              <a:effectLst/>
            </c:spPr>
          </c:dPt>
          <c:dPt>
            <c:idx val="4"/>
            <c:bubble3D val="0"/>
            <c:spPr>
              <a:solidFill>
                <a:schemeClr val="accent3">
                  <a:lumMod val="60000"/>
                </a:schemeClr>
              </a:solidFill>
              <a:ln w="19050">
                <a:solidFill>
                  <a:schemeClr val="lt1"/>
                </a:solidFill>
              </a:ln>
              <a:effectLst/>
            </c:spPr>
          </c:dPt>
          <c:dPt>
            <c:idx val="5"/>
            <c:bubble3D val="0"/>
            <c:spPr>
              <a:solidFill>
                <a:schemeClr val="accent5">
                  <a:lumMod val="60000"/>
                </a:schemeClr>
              </a:solidFill>
              <a:ln w="19050">
                <a:solidFill>
                  <a:schemeClr val="lt1"/>
                </a:solidFill>
              </a:ln>
              <a:effectLst/>
            </c:spPr>
          </c:dPt>
          <c:dLbls>
            <c:dLbl>
              <c:idx val="0"/>
              <c:layout>
                <c:manualLayout>
                  <c:x val="-1.7099176509684788E-2"/>
                  <c:y val="2.5768311163757319E-4"/>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4.0408837121893443E-2"/>
                  <c:y val="-0.19146825110760496"/>
                </c:manualLayout>
              </c:layout>
              <c:showLegendKey val="0"/>
              <c:showVal val="0"/>
              <c:showCatName val="1"/>
              <c:showSerName val="0"/>
              <c:showPercent val="1"/>
              <c:showBubbleSize val="0"/>
              <c:extLst>
                <c:ext xmlns:c15="http://schemas.microsoft.com/office/drawing/2012/chart" uri="{CE6537A1-D6FC-4f65-9D91-7224C49458BB}"/>
              </c:extLst>
            </c:dLbl>
            <c:dLbl>
              <c:idx val="2"/>
              <c:layout>
                <c:manualLayout>
                  <c:x val="1.3532653753796324E-2"/>
                  <c:y val="-6.5852909330246347E-3"/>
                </c:manualLayout>
              </c:layout>
              <c:showLegendKey val="0"/>
              <c:showVal val="0"/>
              <c:showCatName val="1"/>
              <c:showSerName val="0"/>
              <c:showPercent val="1"/>
              <c:showBubbleSize val="0"/>
              <c:extLst>
                <c:ext xmlns:c15="http://schemas.microsoft.com/office/drawing/2012/chart" uri="{CE6537A1-D6FC-4f65-9D91-7224C49458BB}"/>
              </c:extLst>
            </c:dLbl>
            <c:dLbl>
              <c:idx val="4"/>
              <c:layout>
                <c:manualLayout>
                  <c:x val="4.9227160843847054E-2"/>
                  <c:y val="-1.930854821950501E-2"/>
                </c:manualLayout>
              </c:layout>
              <c:showLegendKey val="0"/>
              <c:showVal val="0"/>
              <c:showCatName val="1"/>
              <c:showSerName val="0"/>
              <c:showPercent val="1"/>
              <c:showBubbleSize val="0"/>
              <c:extLst>
                <c:ext xmlns:c15="http://schemas.microsoft.com/office/drawing/2012/chart" uri="{CE6537A1-D6FC-4f65-9D91-7224C49458BB}"/>
              </c:extLst>
            </c:dLbl>
            <c:spPr>
              <a:solidFill>
                <a:schemeClr val="bg1"/>
              </a:solidFill>
              <a:ln>
                <a:solidFill>
                  <a:srgbClr val="7F1416"/>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cat>
            <c:multiLvlStrRef>
              <c:f>'HH Status Mat Map pg2'!$B$5:$B$13</c:f>
              <c:multiLvlStrCache>
                <c:ptCount val="6"/>
                <c:lvl>
                  <c:pt idx="0">
                    <c:v>Shelter Repair Materials</c:v>
                  </c:pt>
                  <c:pt idx="1">
                    <c:v>Shelter Tool Kit</c:v>
                  </c:pt>
                  <c:pt idx="5">
                    <c:v>Shelter Repair Materials</c:v>
                  </c:pt>
                </c:lvl>
                <c:lvl>
                  <c:pt idx="0">
                    <c:v>Distribution</c:v>
                  </c:pt>
                  <c:pt idx="2">
                    <c:v>Monitoring</c:v>
                  </c:pt>
                  <c:pt idx="3">
                    <c:v>Shelter Awareness</c:v>
                  </c:pt>
                  <c:pt idx="4">
                    <c:v>Shelter Reconstruction Activities</c:v>
                  </c:pt>
                  <c:pt idx="5">
                    <c:v>(blank)</c:v>
                  </c:pt>
                </c:lvl>
              </c:multiLvlStrCache>
            </c:multiLvlStrRef>
          </c:cat>
          <c:val>
            <c:numRef>
              <c:f>'HH Status Mat Map pg2'!$C$5:$C$13</c:f>
              <c:numCache>
                <c:formatCode>General</c:formatCode>
                <c:ptCount val="6"/>
                <c:pt idx="0">
                  <c:v>21</c:v>
                </c:pt>
                <c:pt idx="1">
                  <c:v>84</c:v>
                </c:pt>
                <c:pt idx="2">
                  <c:v>5</c:v>
                </c:pt>
                <c:pt idx="3">
                  <c:v>14</c:v>
                </c:pt>
                <c:pt idx="4">
                  <c:v>4</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dropZonesVisible val="1"/>
      </c14:pivotOptions>
    </c:ext>
  </c:extLst>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Reversed" id="22">
  <a:schemeClr val="accent2"/>
</cs:colorStyle>
</file>

<file path=xl/charts/colors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6</xdr:col>
      <xdr:colOff>390525</xdr:colOff>
      <xdr:row>0</xdr:row>
      <xdr:rowOff>157162</xdr:rowOff>
    </xdr:from>
    <xdr:to>
      <xdr:col>14</xdr:col>
      <xdr:colOff>85725</xdr:colOff>
      <xdr:row>17</xdr:row>
      <xdr:rowOff>0</xdr:rowOff>
    </xdr:to>
    <xdr:graphicFrame macro="">
      <xdr:nvGraphicFramePr>
        <xdr:cNvPr id="16" name="Chart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6</xdr:col>
      <xdr:colOff>528207</xdr:colOff>
      <xdr:row>0</xdr:row>
      <xdr:rowOff>139411</xdr:rowOff>
    </xdr:from>
    <xdr:to>
      <xdr:col>14</xdr:col>
      <xdr:colOff>95251</xdr:colOff>
      <xdr:row>16</xdr:row>
      <xdr:rowOff>77933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0.2822</cdr:x>
      <cdr:y>0.69204</cdr:y>
    </cdr:from>
    <cdr:to>
      <cdr:x>0.4822</cdr:x>
      <cdr:y>1</cdr:y>
    </cdr:to>
    <cdr:sp macro="" textlink="">
      <cdr:nvSpPr>
        <cdr:cNvPr id="2" name="TextBox 1"/>
        <cdr:cNvSpPr txBox="1"/>
      </cdr:nvSpPr>
      <cdr:spPr>
        <a:xfrm xmlns:a="http://schemas.openxmlformats.org/drawingml/2006/main">
          <a:off x="1290204" y="2137931"/>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userShapes>
</file>

<file path=xl/drawings/drawing4.xml><?xml version="1.0" encoding="utf-8"?>
<xdr:wsDr xmlns:xdr="http://schemas.openxmlformats.org/drawingml/2006/spreadsheetDrawing" xmlns:a="http://schemas.openxmlformats.org/drawingml/2006/main">
  <xdr:twoCellAnchor>
    <xdr:from>
      <xdr:col>3</xdr:col>
      <xdr:colOff>552450</xdr:colOff>
      <xdr:row>0</xdr:row>
      <xdr:rowOff>76200</xdr:rowOff>
    </xdr:from>
    <xdr:to>
      <xdr:col>13</xdr:col>
      <xdr:colOff>38100</xdr:colOff>
      <xdr:row>16</xdr:row>
      <xdr:rowOff>9524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Main_DataMain_Data"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TC_PAM_Feedback_Form_2015.04.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_DataMain_Data"/>
      <sheetName val="about"/>
      <sheetName val="adm1"/>
      <sheetName val="adm2"/>
      <sheetName val="adm3"/>
      <sheetName val="stle"/>
      <sheetName val="Damage Data by Island"/>
      <sheetName val="Damage Data by Area Council"/>
      <sheetName val="Population 2015"/>
      <sheetName val="How to Fill"/>
      <sheetName val="Port Vila Table"/>
      <sheetName val="Agency 3W Discrepancies"/>
      <sheetName val="Main_Data"/>
      <sheetName val="Summary_What-Where"/>
      <sheetName val="Summary_Who-What_Where"/>
      <sheetName val="HAP 1 Progress Map"/>
      <sheetName val="Activity Status by Island"/>
      <sheetName val="HH Status Mat Map pg1"/>
      <sheetName val="HH Status Mat Map pg2"/>
      <sheetName val="HH Dist. by Island"/>
      <sheetName val="Tanna Pivot"/>
      <sheetName val="Tanna Feedback"/>
      <sheetName val="Demand for Tarps"/>
      <sheetName val="Feedback_Main_Data"/>
      <sheetName val="Efate Feedback"/>
      <sheetName val="ISLAND Activities Report"/>
      <sheetName val="EFATE Activities Report"/>
      <sheetName val="TANNA Activities Report"/>
      <sheetName val="Island Report - Tarpaulins"/>
      <sheetName val="Island Report - Tool Kits"/>
      <sheetName val="TANNA Distribution Report"/>
      <sheetName val="Agency Report"/>
      <sheetName val="TANNA Agency Report"/>
      <sheetName val="Sheet2"/>
      <sheetName val="NDMO Complaints"/>
      <sheetName val="adm 5 vulnerability"/>
      <sheetName val="Efate by Area Council Report"/>
      <sheetName val="Agency_Activities"/>
      <sheetName val="sectors"/>
      <sheetName val="subsectors"/>
      <sheetName val="status"/>
      <sheetName val="Sheet4"/>
      <sheetName val="MATERIAL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out"/>
      <sheetName val="adm1"/>
      <sheetName val="adm2"/>
      <sheetName val="adm3"/>
      <sheetName val="stle"/>
      <sheetName val="How to Fill"/>
      <sheetName val="Main_Data"/>
      <sheetName val="Efate Damage Data"/>
      <sheetName val="adm4"/>
      <sheetName val="adm5"/>
      <sheetName val="Agency_Activities"/>
      <sheetName val="sectors"/>
      <sheetName val="subsectors"/>
      <sheetName val="status"/>
      <sheetName val="Sheet4"/>
      <sheetName val="MATERIAL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ow r="2">
          <cell r="A2" t="str">
            <v xml:space="preserve">Aqua tab </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r:id="rId1" refreshedBy="Smitty" refreshedDate="42199.380009953704" createdVersion="5" refreshedVersion="5" minRefreshableVersion="3" recordCount="631">
  <cacheSource type="worksheet">
    <worksheetSource name="Main_Table"/>
  </cacheSource>
  <cacheFields count="26">
    <cacheField name="Province_x000a_(adm1)" numFmtId="0">
      <sharedItems containsBlank="1"/>
    </cacheField>
    <cacheField name="Province_x000a_P-code" numFmtId="0">
      <sharedItems/>
    </cacheField>
    <cacheField name="Island_x000a_(adm2)" numFmtId="0">
      <sharedItems containsBlank="1" count="23">
        <s v="Efate"/>
        <s v="Port Vila"/>
        <s v="Ambrym"/>
        <s v="Tanna"/>
        <s v="Erromango"/>
        <s v="Aniwa"/>
        <s v="Fortuna"/>
        <s v="Aneityum"/>
        <s v="Mataso - Matah Alam"/>
        <m/>
        <s v="Ifira"/>
        <s v="Pele"/>
        <s v="Epi"/>
        <s v="Tongoa"/>
        <s v="Malekula"/>
        <s v="Nguna"/>
        <s v="Lelepa"/>
        <s v="Makira"/>
        <s v="Tongariki"/>
        <s v="Emau"/>
        <s v="Moso"/>
        <s v="Buninga"/>
        <s v="Pentecost"/>
      </sharedItems>
    </cacheField>
    <cacheField name="Island_x000a_P-code" numFmtId="0">
      <sharedItems/>
    </cacheField>
    <cacheField name="Area Council_x000a_(adm3)" numFmtId="0">
      <sharedItems containsBlank="1"/>
    </cacheField>
    <cacheField name="Area Council_x000a_P-code" numFmtId="0">
      <sharedItems/>
    </cacheField>
    <cacheField name="Town / Village_x000a_(stle)" numFmtId="0">
      <sharedItems containsBlank="1"/>
    </cacheField>
    <cacheField name="Town / Village P-code" numFmtId="0">
      <sharedItems/>
    </cacheField>
    <cacheField name="Location Note (if not available in dropdown)" numFmtId="0">
      <sharedItems containsBlank="1"/>
    </cacheField>
    <cacheField name="Major Implementing Agency (in field)" numFmtId="0">
      <sharedItems count="15">
        <s v="AAR Japan"/>
        <s v="ADRA"/>
        <s v="ADRA "/>
        <s v="CARE International"/>
        <s v="Caritas"/>
        <s v="Habitat for Humanity Australia "/>
        <s v="Habitat for Humanity New Zealand "/>
        <s v="IOM"/>
        <s v="NDMO"/>
        <s v="Samaritan's Purse"/>
        <s v="Save the Children"/>
        <s v="The Salvation Army"/>
        <s v="Vanuatu Christian Society"/>
        <s v="Vanuatu Red Cross"/>
        <s v="World Vision"/>
      </sharedItems>
    </cacheField>
    <cacheField name="Implementing partner (in field)" numFmtId="0">
      <sharedItems containsBlank="1"/>
    </cacheField>
    <cacheField name="Funding Agency" numFmtId="0">
      <sharedItems containsBlank="1"/>
    </cacheField>
    <cacheField name="Sector_x000a_(from list)" numFmtId="0">
      <sharedItems/>
    </cacheField>
    <cacheField name="Sub-Sector" numFmtId="0">
      <sharedItems containsNonDate="0" containsString="0" containsBlank="1"/>
    </cacheField>
    <cacheField name="Activity " numFmtId="0">
      <sharedItems containsBlank="1" count="5">
        <s v="Distribution"/>
        <s v="Shelter Awareness"/>
        <m/>
        <s v="Shelter Reconstruction Activities"/>
        <s v="Monitoring"/>
      </sharedItems>
    </cacheField>
    <cacheField name="Material Description (from list)" numFmtId="0">
      <sharedItems containsBlank="1" count="13">
        <s v="Blanket"/>
        <s v="Kitchen set"/>
        <s v="Shelter Repair Materials"/>
        <s v="Tarp"/>
        <m/>
        <s v="Shelter Tool Kit"/>
        <s v="Solar Lamp"/>
        <s v="Mosquito Net"/>
        <s v="Sleeping mat"/>
        <s v="Squatting Plate"/>
        <s v="Hygiene Kit"/>
        <s v="Water Container"/>
        <s v="Water Containers - 10 ltrs Collapsible "/>
      </sharedItems>
    </cacheField>
    <cacheField name="Material Description  (in not if list)" numFmtId="0">
      <sharedItems containsBlank="1"/>
    </cacheField>
    <cacheField name="Number" numFmtId="1">
      <sharedItems containsSemiMixedTypes="0" containsString="0" containsNumber="1" containsInteger="1" minValue="1" maxValue="4248"/>
    </cacheField>
    <cacheField name="Unit" numFmtId="0">
      <sharedItems/>
    </cacheField>
    <cacheField name="People or households" numFmtId="0">
      <sharedItems/>
    </cacheField>
    <cacheField name="Direct beneficiaries number" numFmtId="0">
      <sharedItems containsSemiMixedTypes="0" containsString="0" containsNumber="1" containsInteger="1" minValue="1" maxValue="2087"/>
    </cacheField>
    <cacheField name="Status_x000a_(from list)" numFmtId="0">
      <sharedItems count="3">
        <s v="Complete"/>
        <s v="Planned"/>
        <s v="Ongoing"/>
      </sharedItems>
    </cacheField>
    <cacheField name="Estimated / actual start date " numFmtId="167">
      <sharedItems containsDate="1" containsBlank="1" containsMixedTypes="1" minDate="2014-04-01T00:00:00" maxDate="2015-07-21T00:00:00"/>
    </cacheField>
    <cacheField name="Estimated completion date" numFmtId="167">
      <sharedItems containsNonDate="0" containsDate="1" containsString="0" containsBlank="1" minDate="2015-03-22T00:00:00" maxDate="2015-10-01T00:00:00"/>
    </cacheField>
    <cacheField name="Actual completion date _x000a_e.g. 14 Feb 13" numFmtId="167">
      <sharedItems containsNonDate="0" containsDate="1" containsString="0" containsBlank="1" minDate="2015-03-22T00:00:00" maxDate="2015-06-26T00:00:00"/>
    </cacheField>
    <cacheField name="Comments"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Smitty" refreshedDate="42199.380011689813" createdVersion="5" refreshedVersion="5" minRefreshableVersion="3" recordCount="631">
  <cacheSource type="worksheet">
    <worksheetSource name="Main_Table[[Area Council_x000a_(adm3)]:[Comments]]"/>
  </cacheSource>
  <cacheFields count="22">
    <cacheField name="Area Council_x000a_(adm3)" numFmtId="0">
      <sharedItems containsBlank="1"/>
    </cacheField>
    <cacheField name="Area Council_x000a_P-code" numFmtId="0">
      <sharedItems/>
    </cacheField>
    <cacheField name="Town / Village_x000a_(stle)" numFmtId="0">
      <sharedItems containsBlank="1"/>
    </cacheField>
    <cacheField name="Town / Village P-code" numFmtId="0">
      <sharedItems/>
    </cacheField>
    <cacheField name="Location Note (if not available in dropdown)" numFmtId="0">
      <sharedItems containsBlank="1"/>
    </cacheField>
    <cacheField name="Major Implementing Agency (in field)" numFmtId="0">
      <sharedItems/>
    </cacheField>
    <cacheField name="Implementing partner (in field)" numFmtId="0">
      <sharedItems containsBlank="1"/>
    </cacheField>
    <cacheField name="Funding Agency" numFmtId="0">
      <sharedItems containsBlank="1"/>
    </cacheField>
    <cacheField name="Sector_x000a_(from list)" numFmtId="0">
      <sharedItems/>
    </cacheField>
    <cacheField name="Sub-Sector" numFmtId="0">
      <sharedItems containsNonDate="0" containsString="0" containsBlank="1"/>
    </cacheField>
    <cacheField name="Activity " numFmtId="0">
      <sharedItems containsBlank="1" count="5">
        <s v="Distribution"/>
        <s v="Shelter Awareness"/>
        <m/>
        <s v="Shelter Reconstruction Activities"/>
        <s v="Monitoring"/>
      </sharedItems>
    </cacheField>
    <cacheField name="Material Description (from list)" numFmtId="0">
      <sharedItems containsBlank="1" count="13">
        <s v="Blanket"/>
        <s v="Kitchen set"/>
        <s v="Shelter Repair Materials"/>
        <s v="Tarp"/>
        <m/>
        <s v="Shelter Tool Kit"/>
        <s v="Solar Lamp"/>
        <s v="Mosquito Net"/>
        <s v="Sleeping mat"/>
        <s v="Squatting Plate"/>
        <s v="Hygiene Kit"/>
        <s v="Water Container"/>
        <s v="Water Containers - 10 ltrs Collapsible "/>
      </sharedItems>
    </cacheField>
    <cacheField name="Material Description  (in not if list)" numFmtId="0">
      <sharedItems containsBlank="1"/>
    </cacheField>
    <cacheField name="Number" numFmtId="1">
      <sharedItems containsSemiMixedTypes="0" containsString="0" containsNumber="1" containsInteger="1" minValue="1" maxValue="4248"/>
    </cacheField>
    <cacheField name="Unit" numFmtId="0">
      <sharedItems/>
    </cacheField>
    <cacheField name="People or households" numFmtId="0">
      <sharedItems/>
    </cacheField>
    <cacheField name="Direct beneficiaries number" numFmtId="0">
      <sharedItems containsSemiMixedTypes="0" containsString="0" containsNumber="1" containsInteger="1" minValue="1" maxValue="2087"/>
    </cacheField>
    <cacheField name="Status_x000a_(from list)" numFmtId="0">
      <sharedItems count="3">
        <s v="Complete"/>
        <s v="Planned"/>
        <s v="Ongoing"/>
      </sharedItems>
    </cacheField>
    <cacheField name="Estimated / actual start date " numFmtId="167">
      <sharedItems containsDate="1" containsBlank="1" containsMixedTypes="1" minDate="2014-04-01T00:00:00" maxDate="2015-07-21T00:00:00"/>
    </cacheField>
    <cacheField name="Estimated completion date" numFmtId="167">
      <sharedItems containsNonDate="0" containsDate="1" containsString="0" containsBlank="1" minDate="2015-03-22T00:00:00" maxDate="2015-10-01T00:00:00"/>
    </cacheField>
    <cacheField name="Actual completion date _x000a_e.g. 14 Feb 13" numFmtId="167">
      <sharedItems containsNonDate="0" containsDate="1" containsString="0" containsBlank="1" minDate="2015-03-22T00:00:00" maxDate="2015-06-26T00:00:00"/>
    </cacheField>
    <cacheField name="Comments"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Smitty" refreshedDate="42199.380011921297" createdVersion="5" refreshedVersion="5" minRefreshableVersion="3" recordCount="629">
  <cacheSource type="worksheet">
    <worksheetSource ref="A1:Y1" sheet="Main_Data"/>
  </cacheSource>
  <cacheFields count="25">
    <cacheField name="Province_x000a_(adm1)" numFmtId="0">
      <sharedItems containsBlank="1" count="5">
        <s v="SHEFA"/>
        <s v="MALAMPA"/>
        <s v="TAFEA"/>
        <m/>
        <s v="PENAMA"/>
      </sharedItems>
    </cacheField>
    <cacheField name="Province_x000a_P-code" numFmtId="0">
      <sharedItems/>
    </cacheField>
    <cacheField name="Island_x000a_(adm2)" numFmtId="0">
      <sharedItems containsBlank="1" count="23">
        <s v="Efate"/>
        <s v="Port Vila"/>
        <s v="Ambrym"/>
        <s v="Tanna"/>
        <s v="Erromango"/>
        <s v="Aniwa"/>
        <s v="Fortuna"/>
        <s v="Aneityum"/>
        <s v="Mataso - Matah Alam"/>
        <m/>
        <s v="Ifira"/>
        <s v="Pele"/>
        <s v="Epi"/>
        <s v="Tongoa"/>
        <s v="Malekula"/>
        <s v="Nguna"/>
        <s v="Lelepa"/>
        <s v="Makira"/>
        <s v="Tongariki"/>
        <s v="Emau"/>
        <s v="Moso"/>
        <s v="Buninga"/>
        <s v="Pentecost"/>
      </sharedItems>
    </cacheField>
    <cacheField name="Island_x000a_P-code" numFmtId="0">
      <sharedItems/>
    </cacheField>
    <cacheField name="Area Council_x000a_(adm3)" numFmtId="0">
      <sharedItems containsBlank="1"/>
    </cacheField>
    <cacheField name="Area Council_x000a_P-code" numFmtId="0">
      <sharedItems/>
    </cacheField>
    <cacheField name="Town / Village_x000a_(stle)" numFmtId="0">
      <sharedItems containsBlank="1"/>
    </cacheField>
    <cacheField name="Town / Village P-code" numFmtId="0">
      <sharedItems/>
    </cacheField>
    <cacheField name="Location Note (if not available in dropdown)" numFmtId="0">
      <sharedItems containsBlank="1"/>
    </cacheField>
    <cacheField name="Major Implementing Agency (in field)" numFmtId="0">
      <sharedItems containsBlank="1" count="18">
        <s v="AAR Japan"/>
        <s v="ADRA"/>
        <s v="ADRA "/>
        <s v="CARE International"/>
        <s v="Caritas"/>
        <s v="Habitat for Humanity Australia "/>
        <s v="Habitat for Humanity New Zealand "/>
        <s v="IOM"/>
        <s v="NDMO"/>
        <s v="Samaritan's Purse"/>
        <s v="Save the Children"/>
        <s v="The Salvation Army"/>
        <s v="Vanuatu Christian Society"/>
        <s v="Vanuatu Red Cross"/>
        <s v="World Vision"/>
        <m u="1"/>
        <s v="Habitait for Humanity Australia " u="1"/>
        <s v="Habitait for Humanity New Zealand " u="1"/>
      </sharedItems>
    </cacheField>
    <cacheField name="Implementing partner (in field)" numFmtId="0">
      <sharedItems containsBlank="1"/>
    </cacheField>
    <cacheField name="Funding Agency" numFmtId="0">
      <sharedItems containsBlank="1"/>
    </cacheField>
    <cacheField name="Sector_x000a_(from list)" numFmtId="0">
      <sharedItems containsBlank="1" count="2">
        <s v="Shelter"/>
        <m u="1"/>
      </sharedItems>
    </cacheField>
    <cacheField name="Sub-Sector" numFmtId="0">
      <sharedItems containsNonDate="0" containsString="0" containsBlank="1"/>
    </cacheField>
    <cacheField name="Activity " numFmtId="0">
      <sharedItems containsBlank="1"/>
    </cacheField>
    <cacheField name="Material Description (from list)" numFmtId="0">
      <sharedItems containsBlank="1"/>
    </cacheField>
    <cacheField name="Material Description  (in not if list)" numFmtId="0">
      <sharedItems containsBlank="1"/>
    </cacheField>
    <cacheField name="Number" numFmtId="1">
      <sharedItems containsSemiMixedTypes="0" containsString="0" containsNumber="1" containsInteger="1" minValue="1" maxValue="4248"/>
    </cacheField>
    <cacheField name="Unit" numFmtId="0">
      <sharedItems/>
    </cacheField>
    <cacheField name="People or households" numFmtId="0">
      <sharedItems/>
    </cacheField>
    <cacheField name="Direct beneficiaries number" numFmtId="0">
      <sharedItems containsSemiMixedTypes="0" containsString="0" containsNumber="1" containsInteger="1" minValue="1" maxValue="2087"/>
    </cacheField>
    <cacheField name="Status_x000a_(from list)" numFmtId="0">
      <sharedItems containsBlank="1" count="4">
        <s v="Complete"/>
        <s v="Planned"/>
        <s v="Ongoing"/>
        <m u="1"/>
      </sharedItems>
    </cacheField>
    <cacheField name="Estimated / actual start date " numFmtId="167">
      <sharedItems containsDate="1" containsBlank="1" containsMixedTypes="1" minDate="2014-04-01T00:00:00" maxDate="2015-07-21T00:00:00"/>
    </cacheField>
    <cacheField name="Estimated completion date" numFmtId="167">
      <sharedItems containsNonDate="0" containsDate="1" containsString="0" containsBlank="1" minDate="2015-03-22T00:00:00" maxDate="2015-10-01T00:00:00"/>
    </cacheField>
    <cacheField name="Actual completion date _x000a_e.g. 14 Feb 13" numFmtId="167">
      <sharedItems containsNonDate="0" containsDate="1" containsString="0" containsBlank="1" minDate="2015-03-22T00:00:00" maxDate="2015-06-26T00:00:00"/>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Smitty" refreshedDate="42199.380012152775" createdVersion="5" refreshedVersion="5" minRefreshableVersion="3" recordCount="629">
  <cacheSource type="worksheet">
    <worksheetSource ref="A1:Y1" sheet="Main_Data"/>
  </cacheSource>
  <cacheFields count="25">
    <cacheField name="Province_x000a_(adm1)" numFmtId="0">
      <sharedItems containsBlank="1" count="5">
        <s v="SHEFA"/>
        <s v="MALAMPA"/>
        <s v="TAFEA"/>
        <m/>
        <s v="PENAMA"/>
      </sharedItems>
    </cacheField>
    <cacheField name="Province_x000a_P-code" numFmtId="0">
      <sharedItems/>
    </cacheField>
    <cacheField name="Island_x000a_(adm2)" numFmtId="0">
      <sharedItems containsBlank="1" count="23">
        <s v="Efate"/>
        <s v="Port Vila"/>
        <s v="Ambrym"/>
        <s v="Tanna"/>
        <s v="Erromango"/>
        <s v="Aniwa"/>
        <s v="Fortuna"/>
        <s v="Aneityum"/>
        <s v="Mataso - Matah Alam"/>
        <m/>
        <s v="Ifira"/>
        <s v="Pele"/>
        <s v="Epi"/>
        <s v="Tongoa"/>
        <s v="Malekula"/>
        <s v="Nguna"/>
        <s v="Lelepa"/>
        <s v="Makira"/>
        <s v="Tongariki"/>
        <s v="Emau"/>
        <s v="Moso"/>
        <s v="Buninga"/>
        <s v="Pentecost"/>
      </sharedItems>
    </cacheField>
    <cacheField name="Island_x000a_P-code" numFmtId="0">
      <sharedItems/>
    </cacheField>
    <cacheField name="Area Council_x000a_(adm3)" numFmtId="0">
      <sharedItems containsBlank="1"/>
    </cacheField>
    <cacheField name="Area Council_x000a_P-code" numFmtId="0">
      <sharedItems/>
    </cacheField>
    <cacheField name="Town / Village_x000a_(stle)" numFmtId="0">
      <sharedItems containsBlank="1"/>
    </cacheField>
    <cacheField name="Town / Village P-code" numFmtId="0">
      <sharedItems/>
    </cacheField>
    <cacheField name="Location Note (if not available in dropdown)" numFmtId="0">
      <sharedItems containsBlank="1"/>
    </cacheField>
    <cacheField name="Major Implementing Agency (in field)" numFmtId="0">
      <sharedItems/>
    </cacheField>
    <cacheField name="Implementing partner (in field)" numFmtId="0">
      <sharedItems containsBlank="1"/>
    </cacheField>
    <cacheField name="Funding Agency" numFmtId="0">
      <sharedItems containsBlank="1"/>
    </cacheField>
    <cacheField name="Sector_x000a_(from list)" numFmtId="0">
      <sharedItems containsBlank="1" count="2">
        <s v="Shelter"/>
        <m u="1"/>
      </sharedItems>
    </cacheField>
    <cacheField name="Sub-Sector" numFmtId="0">
      <sharedItems containsNonDate="0" containsString="0" containsBlank="1"/>
    </cacheField>
    <cacheField name="Activity " numFmtId="0">
      <sharedItems containsBlank="1" count="5">
        <s v="Distribution"/>
        <s v="Shelter Awareness"/>
        <m/>
        <s v="Shelter Reconstruction Activities"/>
        <s v="Monitoring"/>
      </sharedItems>
    </cacheField>
    <cacheField name="Material Description (from list)" numFmtId="0">
      <sharedItems containsBlank="1" count="13">
        <s v="Blanket"/>
        <s v="Kitchen set"/>
        <s v="Shelter Repair Materials"/>
        <s v="Tarp"/>
        <m/>
        <s v="Shelter Tool Kit"/>
        <s v="Solar Lamp"/>
        <s v="Mosquito Net"/>
        <s v="Sleeping mat"/>
        <s v="Squatting Plate"/>
        <s v="Hygiene Kit"/>
        <s v="Water Container"/>
        <s v="Water Containers - 10 ltrs Collapsible "/>
      </sharedItems>
    </cacheField>
    <cacheField name="Material Description  (in not if list)" numFmtId="0">
      <sharedItems containsBlank="1"/>
    </cacheField>
    <cacheField name="Number" numFmtId="1">
      <sharedItems containsSemiMixedTypes="0" containsString="0" containsNumber="1" containsInteger="1" minValue="1" maxValue="4248"/>
    </cacheField>
    <cacheField name="Unit" numFmtId="0">
      <sharedItems/>
    </cacheField>
    <cacheField name="People or households" numFmtId="0">
      <sharedItems/>
    </cacheField>
    <cacheField name="Direct beneficiaries number" numFmtId="0">
      <sharedItems containsSemiMixedTypes="0" containsString="0" containsNumber="1" containsInteger="1" minValue="1" maxValue="2087"/>
    </cacheField>
    <cacheField name="Status_x000a_(from list)" numFmtId="0">
      <sharedItems containsBlank="1" count="4">
        <s v="Complete"/>
        <s v="Planned"/>
        <s v="Ongoing"/>
        <m u="1"/>
      </sharedItems>
    </cacheField>
    <cacheField name="Estimated / actual start date " numFmtId="167">
      <sharedItems containsDate="1" containsBlank="1" containsMixedTypes="1" minDate="2014-04-01T00:00:00" maxDate="2015-07-21T00:00:00"/>
    </cacheField>
    <cacheField name="Estimated completion date" numFmtId="167">
      <sharedItems containsNonDate="0" containsDate="1" containsString="0" containsBlank="1" minDate="2015-03-22T00:00:00" maxDate="2015-10-01T00:00:00"/>
    </cacheField>
    <cacheField name="Actual completion date _x000a_e.g. 14 Feb 13" numFmtId="167">
      <sharedItems containsNonDate="0" containsDate="1" containsString="0" containsBlank="1" minDate="2015-03-22T00:00:00" maxDate="2015-06-26T00:00:00"/>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Smitty" refreshedDate="42199.380012384259" createdVersion="5" refreshedVersion="5" minRefreshableVersion="3" recordCount="632">
  <cacheSource type="worksheet">
    <worksheetSource ref="A1:Z1048576" sheet="Main_Data"/>
  </cacheSource>
  <cacheFields count="26">
    <cacheField name="Province_x000a_(adm1)" numFmtId="0">
      <sharedItems containsBlank="1"/>
    </cacheField>
    <cacheField name="Province_x000a_P-code" numFmtId="0">
      <sharedItems containsBlank="1"/>
    </cacheField>
    <cacheField name="Island_x000a_(adm2)" numFmtId="0">
      <sharedItems containsBlank="1"/>
    </cacheField>
    <cacheField name="Island_x000a_P-code" numFmtId="0">
      <sharedItems containsBlank="1"/>
    </cacheField>
    <cacheField name="Area Council_x000a_(adm3)" numFmtId="0">
      <sharedItems containsBlank="1"/>
    </cacheField>
    <cacheField name="Area Council_x000a_P-code" numFmtId="0">
      <sharedItems containsBlank="1"/>
    </cacheField>
    <cacheField name="Town / Village_x000a_(stle)" numFmtId="0">
      <sharedItems containsBlank="1"/>
    </cacheField>
    <cacheField name="Town / Village P-code" numFmtId="0">
      <sharedItems containsBlank="1"/>
    </cacheField>
    <cacheField name="Location Note (if not available in dropdown)" numFmtId="0">
      <sharedItems containsBlank="1"/>
    </cacheField>
    <cacheField name="Major Implementing Agency (in field)" numFmtId="0">
      <sharedItems containsBlank="1"/>
    </cacheField>
    <cacheField name="Implementing partner (in field)" numFmtId="0">
      <sharedItems containsBlank="1"/>
    </cacheField>
    <cacheField name="Funding Agency" numFmtId="0">
      <sharedItems containsBlank="1"/>
    </cacheField>
    <cacheField name="Sector_x000a_(from list)" numFmtId="0">
      <sharedItems containsBlank="1"/>
    </cacheField>
    <cacheField name="Sub-Sector" numFmtId="0">
      <sharedItems containsNonDate="0" containsString="0" containsBlank="1"/>
    </cacheField>
    <cacheField name="Activity " numFmtId="0">
      <sharedItems containsBlank="1" count="5">
        <s v="Distribution"/>
        <s v="Shelter Awareness"/>
        <m/>
        <s v="Shelter Reconstruction Activities"/>
        <s v="Monitoring"/>
      </sharedItems>
    </cacheField>
    <cacheField name="Material Description (from list)" numFmtId="0">
      <sharedItems containsBlank="1" count="13">
        <s v="Blanket"/>
        <s v="Kitchen set"/>
        <s v="Shelter Repair Materials"/>
        <s v="Tarp"/>
        <m/>
        <s v="Shelter Tool Kit"/>
        <s v="Solar Lamp"/>
        <s v="Mosquito Net"/>
        <s v="Sleeping mat"/>
        <s v="Squatting Plate"/>
        <s v="Hygiene Kit"/>
        <s v="Water Container"/>
        <s v="Water Containers - 10 ltrs Collapsible "/>
      </sharedItems>
    </cacheField>
    <cacheField name="Material Description  (in not if list)" numFmtId="0">
      <sharedItems containsBlank="1"/>
    </cacheField>
    <cacheField name="Number" numFmtId="0">
      <sharedItems containsString="0" containsBlank="1" containsNumber="1" containsInteger="1" minValue="1" maxValue="4248"/>
    </cacheField>
    <cacheField name="Unit" numFmtId="0">
      <sharedItems containsBlank="1"/>
    </cacheField>
    <cacheField name="People or households" numFmtId="0">
      <sharedItems containsBlank="1"/>
    </cacheField>
    <cacheField name="Direct beneficiaries number" numFmtId="0">
      <sharedItems containsString="0" containsBlank="1" containsNumber="1" containsInteger="1" minValue="1" maxValue="2087"/>
    </cacheField>
    <cacheField name="Status_x000a_(from list)" numFmtId="0">
      <sharedItems containsBlank="1" count="4">
        <s v="Complete"/>
        <s v="Planned"/>
        <s v="Ongoing"/>
        <m/>
      </sharedItems>
    </cacheField>
    <cacheField name="Estimated / actual start date " numFmtId="167">
      <sharedItems containsDate="1" containsBlank="1" containsMixedTypes="1" minDate="2014-04-01T00:00:00" maxDate="2015-07-21T00:00:00"/>
    </cacheField>
    <cacheField name="Estimated completion date" numFmtId="167">
      <sharedItems containsNonDate="0" containsDate="1" containsString="0" containsBlank="1" minDate="2015-03-22T00:00:00" maxDate="2015-10-01T00:00:00"/>
    </cacheField>
    <cacheField name="Actual completion date _x000a_e.g. 14 Feb 13" numFmtId="167">
      <sharedItems containsNonDate="0" containsDate="1" containsString="0" containsBlank="1" minDate="2015-03-22T00:00:00" maxDate="2015-06-26T00:00:00"/>
    </cacheField>
    <cacheField name="Comment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31">
  <r>
    <s v="SHEFA"/>
    <s v="VUT0105"/>
    <x v="0"/>
    <s v="VUT0105005"/>
    <s v="Mele (Efate)"/>
    <s v="VUT0105005021"/>
    <s v="Tanna Community"/>
    <s v="VUT01050050200829"/>
    <s v="End Blong Airport"/>
    <x v="0"/>
    <m/>
    <m/>
    <s v="Shelter"/>
    <m/>
    <x v="0"/>
    <x v="0"/>
    <s v="Blankets or Mats"/>
    <n v="45"/>
    <s v="piece"/>
    <s v="Households"/>
    <n v="45"/>
    <x v="0"/>
    <d v="2015-04-02T00:00:00"/>
    <d v="2015-04-02T00:00:00"/>
    <d v="2015-04-02T00:00:00"/>
    <m/>
  </r>
  <r>
    <s v="SHEFA"/>
    <s v="VUT0105"/>
    <x v="0"/>
    <s v="VUT0105005"/>
    <s v="Mele (Efate)"/>
    <s v="VUT0105005021"/>
    <s v="Tanna Community"/>
    <s v="VUT01050050200829"/>
    <s v="End Blong Airport"/>
    <x v="0"/>
    <m/>
    <m/>
    <s v="Shelter"/>
    <m/>
    <x v="0"/>
    <x v="1"/>
    <s v="Kitchen Sets"/>
    <n v="45"/>
    <s v="set"/>
    <s v="Households"/>
    <n v="45"/>
    <x v="0"/>
    <d v="2015-04-02T00:00:00"/>
    <d v="2015-04-02T00:00:00"/>
    <d v="2015-04-02T00:00:00"/>
    <m/>
  </r>
  <r>
    <s v="SHEFA"/>
    <s v="VUT0105"/>
    <x v="1"/>
    <s v="VUT0105071"/>
    <s v="Port Vila (Port Vila)"/>
    <s v="VUT0105071017"/>
    <s v="Rainbow Garden"/>
    <s v="VUT01050710170896"/>
    <s v="Prima Water"/>
    <x v="0"/>
    <m/>
    <m/>
    <s v="Shelter"/>
    <m/>
    <x v="0"/>
    <x v="1"/>
    <s v="Kitchen Sets"/>
    <n v="40"/>
    <s v="set"/>
    <s v="Households"/>
    <n v="40"/>
    <x v="0"/>
    <d v="2015-03-28T00:00:00"/>
    <d v="2015-03-28T00:00:00"/>
    <d v="2015-03-28T00:00:00"/>
    <m/>
  </r>
  <r>
    <s v="MALAMPA"/>
    <s v="VUT0104"/>
    <x v="2"/>
    <s v="VUT0104002"/>
    <s v="South East Ambrym (Ambrym)"/>
    <s v="VUT0104002062"/>
    <s v="Moru"/>
    <s v="VUT01040020621373"/>
    <m/>
    <x v="1"/>
    <s v="ADRA Vanuatu"/>
    <m/>
    <s v="Shelter"/>
    <m/>
    <x v="0"/>
    <x v="2"/>
    <s v="Hammer (1), Tie Wire (25m), Roofing Nails (1kg), Large Nails (1kg), Small Nails (1kg) and Rope (30m)"/>
    <n v="26"/>
    <s v="kit"/>
    <s v="Households"/>
    <n v="143"/>
    <x v="0"/>
    <d v="2015-04-06T00:00:00"/>
    <d v="2015-04-30T00:00:00"/>
    <d v="2015-04-08T00:00:00"/>
    <s v="First round of tool kits distribution completed accept 6 HHs whose  kits have been packed ready to be shipped this month.  "/>
  </r>
  <r>
    <s v="MALAMPA"/>
    <s v="VUT0104"/>
    <x v="2"/>
    <s v="VUT0104002"/>
    <s v="South East Ambrym (Ambrym)"/>
    <s v="VUT0104002062"/>
    <s v="Pamal"/>
    <s v="VUT01040020621433"/>
    <m/>
    <x v="1"/>
    <s v="ADRA Vanuatu"/>
    <m/>
    <s v="Shelter"/>
    <m/>
    <x v="0"/>
    <x v="2"/>
    <s v="Hammer (1), Tie Wire (25m), Roofing Nails (1kg), Large Nails (1kg), Small Nails (1kg) and Rope (30m)"/>
    <n v="37"/>
    <s v="kit"/>
    <s v="Households"/>
    <n v="152"/>
    <x v="0"/>
    <d v="2015-04-06T00:00:00"/>
    <d v="2015-04-30T00:00:00"/>
    <d v="2015-04-07T00:00:00"/>
    <s v="First round tool kit distribution completed in SE Ambrym. 1 kit per family so the whole community has benefited. "/>
  </r>
  <r>
    <s v="MALAMPA"/>
    <s v="VUT0104"/>
    <x v="2"/>
    <s v="VUT0104002"/>
    <s v="South East Ambrym (Ambrym)"/>
    <s v="VUT0104002062"/>
    <m/>
    <e v="#N/A"/>
    <s v="Parias"/>
    <x v="1"/>
    <s v="ADRA Vanuatu"/>
    <m/>
    <s v="Shelter"/>
    <m/>
    <x v="0"/>
    <x v="2"/>
    <s v="Hammer (1), Tie Wire (25m), Roofing Nails (1kg), Large Nails (1kg), Small Nails (1kg) and Rope (30m)"/>
    <n v="17"/>
    <s v="kit"/>
    <s v="Households"/>
    <n v="57"/>
    <x v="0"/>
    <d v="2015-04-06T00:00:00"/>
    <d v="2015-04-30T00:00:00"/>
    <d v="2015-04-07T00:00:00"/>
    <s v="First round tool kit distribution completed in SE Ambrym. 1 kit per family so the whole community has benefited. "/>
  </r>
  <r>
    <s v="MALAMPA"/>
    <s v="VUT0104"/>
    <x v="2"/>
    <s v="VUT0104002"/>
    <s v="South East Ambrym (Ambrym)"/>
    <s v="VUT0104002062"/>
    <s v="Taveak"/>
    <s v="VUT01040020621371"/>
    <m/>
    <x v="1"/>
    <s v="ADRA Vanuatu"/>
    <m/>
    <s v="Shelter"/>
    <m/>
    <x v="0"/>
    <x v="2"/>
    <s v="Hammer (1), Tie Wire (25m), Roofing Nails (1kg), Large Nails (1kg), Small Nails (1kg) and Rope (30m)"/>
    <n v="44"/>
    <s v="kit"/>
    <s v="Households"/>
    <n v="140"/>
    <x v="0"/>
    <d v="2015-04-06T00:00:00"/>
    <d v="2015-04-30T00:00:00"/>
    <d v="2015-04-07T00:00:00"/>
    <s v="First round tool kit distribution completed in SE Ambrym. 1 kit per family so the whole community has benefited. "/>
  </r>
  <r>
    <s v="MALAMPA"/>
    <s v="VUT0104"/>
    <x v="2"/>
    <s v="VUT0104002"/>
    <s v="South East Ambrym (Ambrym)"/>
    <s v="VUT0104002062"/>
    <s v="Utas"/>
    <s v="VUT01040020621381"/>
    <m/>
    <x v="1"/>
    <s v="ADRA Vanuatu"/>
    <m/>
    <s v="Shelter"/>
    <m/>
    <x v="0"/>
    <x v="2"/>
    <s v="Hammer (1), Tie Wire (25m), Roofing Nails (1kg), Large Nails (1kg), Small Nails (1kg) and Rope (30m)"/>
    <n v="31"/>
    <s v="kit"/>
    <s v="Households"/>
    <n v="105"/>
    <x v="0"/>
    <d v="2015-04-06T00:00:00"/>
    <d v="2015-04-30T00:00:00"/>
    <d v="2015-04-07T00:00:00"/>
    <s v="First round tool kit distribution completed in SE Ambrym. 1 kit per family so the whole community has benefited. "/>
  </r>
  <r>
    <s v="MALAMPA"/>
    <s v="VUT0104"/>
    <x v="2"/>
    <s v="VUT0104002"/>
    <s v="South East Ambrym (Ambrym)"/>
    <s v="VUT0104002062"/>
    <s v="Ma-at"/>
    <s v="VUT01040020621406"/>
    <m/>
    <x v="1"/>
    <s v="ADRA Vanuatu"/>
    <m/>
    <s v="Shelter"/>
    <m/>
    <x v="0"/>
    <x v="2"/>
    <s v="Hammer (1), Tie Wire (25m), Roofing Nails (1kg), Large Nails (1kg), Small Nails (1kg) and Rope (30m)"/>
    <n v="13"/>
    <s v="kit"/>
    <s v="Households"/>
    <n v="58"/>
    <x v="0"/>
    <d v="2015-04-06T00:00:00"/>
    <d v="2015-04-30T00:00:00"/>
    <d v="2015-04-07T00:00:00"/>
    <s v="First round tool kit distribution completed in SE Ambrym. 1 kit per family so the whole community has benefited. "/>
  </r>
  <r>
    <s v="MALAMPA"/>
    <s v="VUT0104"/>
    <x v="2"/>
    <s v="VUT0104002"/>
    <s v="South East Ambrym (Ambrym)"/>
    <s v="VUT0104002062"/>
    <s v="Sahout 2"/>
    <s v="VUT01040020621417"/>
    <m/>
    <x v="1"/>
    <s v="ADRA Vanuatu"/>
    <m/>
    <s v="Shelter"/>
    <m/>
    <x v="0"/>
    <x v="2"/>
    <s v="Hammer (1), Tie Wire (25m), Roofing Nails (1kg), Large Nails (1kg), Small Nails (1kg) and Rope (30m)"/>
    <n v="15"/>
    <s v="kit"/>
    <s v="Households"/>
    <n v="67"/>
    <x v="0"/>
    <d v="2015-04-06T00:00:00"/>
    <d v="2015-04-30T00:00:00"/>
    <d v="2015-04-07T00:00:00"/>
    <s v="First round tool kit distribution completed in SE Ambrym. 1 kit per family so the whole community has benefited. "/>
  </r>
  <r>
    <s v="MALAMPA"/>
    <s v="VUT0104"/>
    <x v="2"/>
    <s v="VUT0104002"/>
    <s v="South East Ambrym (Ambrym)"/>
    <s v="VUT0104002062"/>
    <s v="Bethel"/>
    <s v="VUT01040160731851"/>
    <m/>
    <x v="1"/>
    <s v="ADRA Vanuatu"/>
    <m/>
    <s v="Shelter"/>
    <m/>
    <x v="0"/>
    <x v="2"/>
    <s v="Hammer (1), Tie Wire (25m), Roofing Nails (1kg), Large Nails (1kg), Small Nails (1kg) and Rope (30m)"/>
    <n v="31"/>
    <s v="kit"/>
    <s v="Households"/>
    <n v="110"/>
    <x v="0"/>
    <d v="2015-04-06T00:00:00"/>
    <d v="2015-04-30T00:00:00"/>
    <d v="2015-04-06T00:00:00"/>
    <s v="First round tool kit distribution completed in SE Ambrym. 1 kit per family so the whole community has benefited. "/>
  </r>
  <r>
    <s v="MALAMPA"/>
    <s v="VUT0104"/>
    <x v="2"/>
    <s v="VUT0104002"/>
    <s v="South East Ambrym (Ambrym)"/>
    <s v="VUT0104002062"/>
    <s v="Penapo"/>
    <s v="VUT01040020621395"/>
    <m/>
    <x v="1"/>
    <s v="ADRA Vanuatu"/>
    <m/>
    <s v="Shelter"/>
    <m/>
    <x v="0"/>
    <x v="2"/>
    <s v="Hammer (1), Tie Wire (25m), Roofing Nails (1kg), Large Nails (1kg), Small Nails (1kg) and Rope (30m)"/>
    <n v="38"/>
    <s v="kit"/>
    <s v="Households"/>
    <n v="182"/>
    <x v="0"/>
    <d v="2015-04-06T00:00:00"/>
    <d v="2015-04-30T00:00:00"/>
    <d v="2015-04-07T00:00:00"/>
    <s v="First round tool kit distribution completed in SE Ambrym. 1 kit per family so the whole community has benefited. "/>
  </r>
  <r>
    <s v="MALAMPA"/>
    <s v="VUT0104"/>
    <x v="2"/>
    <s v="VUT0104002"/>
    <s v="South East Ambrym (Ambrym)"/>
    <s v="VUT0104002062"/>
    <s v="Toak"/>
    <s v="VUT01040020621413"/>
    <m/>
    <x v="1"/>
    <s v="ADRA Vanuatu"/>
    <m/>
    <s v="Shelter"/>
    <m/>
    <x v="0"/>
    <x v="2"/>
    <s v="Hammer (1), Tie Wire (25m), Roofing Nails (1kg), Large Nails (1kg), Small Nails (1kg) and Rope (30m)"/>
    <n v="70"/>
    <s v="kit"/>
    <s v="Households"/>
    <n v="222"/>
    <x v="0"/>
    <d v="2015-04-06T00:00:00"/>
    <d v="2015-04-30T00:00:00"/>
    <d v="2015-04-07T00:00:00"/>
    <s v="First round tool kit distribution completed in SE Ambrym. 1 kit per family so the whole community has benefited. "/>
  </r>
  <r>
    <s v="MALAMPA"/>
    <s v="VUT0104"/>
    <x v="2"/>
    <s v="VUT0104002"/>
    <s v="South East Ambrym (Ambrym)"/>
    <s v="VUT0104002062"/>
    <s v="Ase"/>
    <s v="VUT01040020621451"/>
    <m/>
    <x v="1"/>
    <s v="ADRA Vanuatu"/>
    <m/>
    <s v="Shelter"/>
    <m/>
    <x v="0"/>
    <x v="2"/>
    <s v="Hammer (1), Tie Wire (25m), Roofing Nails (1kg), Large Nails (1kg), Small Nails (1kg) and Rope (30m)"/>
    <n v="23"/>
    <s v="kit"/>
    <s v="Households"/>
    <n v="113"/>
    <x v="0"/>
    <d v="2015-04-06T00:00:00"/>
    <d v="2015-04-30T00:00:00"/>
    <d v="2015-04-07T00:00:00"/>
    <s v="First round tool kit distribution completed in SE Ambrym. 1 kit per family so the whole community has benefited. "/>
  </r>
  <r>
    <s v="MALAMPA"/>
    <s v="VUT0104"/>
    <x v="2"/>
    <s v="VUT0104002"/>
    <s v="South East Ambrym (Ambrym)"/>
    <s v="VUT0104002062"/>
    <s v="Endu Pahakol"/>
    <s v="VUT01040020621525"/>
    <m/>
    <x v="1"/>
    <s v="ADRA Vanuatu"/>
    <m/>
    <s v="Shelter"/>
    <m/>
    <x v="0"/>
    <x v="2"/>
    <s v="Hammer (1), Tie Wire (25m), Roofing Nails (1kg), Large Nails (1kg), Small Nails (1kg) and Rope (30m)"/>
    <n v="40"/>
    <s v="kit"/>
    <s v="Households"/>
    <n v="301"/>
    <x v="0"/>
    <d v="2015-04-06T00:00:00"/>
    <d v="2015-04-30T00:00:00"/>
    <d v="2015-04-06T00:00:00"/>
    <s v="First round tool kit distribution completed in SE Ambrym. 1 kit per family so the whole community has benefited. "/>
  </r>
  <r>
    <s v="MALAMPA"/>
    <s v="VUT0104"/>
    <x v="2"/>
    <s v="VUT0104002"/>
    <s v="South East Ambrym (Ambrym)"/>
    <s v="VUT0104002062"/>
    <s v="Ulei"/>
    <s v="VUT01040020621420"/>
    <m/>
    <x v="1"/>
    <s v="ADRA Vanuatu"/>
    <m/>
    <s v="Shelter"/>
    <m/>
    <x v="0"/>
    <x v="2"/>
    <s v="Hammer (1), Tie Wire (25m), Roofing Nails (1kg), Large Nails (1kg), Small Nails (1kg) and Rope (30m)"/>
    <n v="40"/>
    <s v="kit"/>
    <s v="Households"/>
    <n v="147"/>
    <x v="0"/>
    <d v="2015-04-06T00:00:00"/>
    <d v="2015-04-30T00:00:00"/>
    <d v="2015-04-08T00:00:00"/>
    <s v="First round tool kit distribution completed in SE Ambrym. 1 kit per family so the whole community has benefited. "/>
  </r>
  <r>
    <s v="MALAMPA"/>
    <s v="VUT0104"/>
    <x v="2"/>
    <s v="VUT0104002"/>
    <s v="South East Ambrym (Ambrym)"/>
    <s v="VUT0104002062"/>
    <s v="Sameo"/>
    <s v="VUT01040020621455"/>
    <m/>
    <x v="1"/>
    <s v="ADRA Vanuatu"/>
    <m/>
    <s v="Shelter"/>
    <m/>
    <x v="0"/>
    <x v="2"/>
    <s v="Hammer (1), Tie Wire (25m), Roofing Nails (1kg), Large Nails (1kg), Small Nails (1kg) and Rope (30m)"/>
    <n v="81"/>
    <s v="kit"/>
    <s v="Households"/>
    <n v="204"/>
    <x v="0"/>
    <d v="2015-04-06T00:00:00"/>
    <d v="2015-04-30T00:00:00"/>
    <d v="2015-04-08T00:00:00"/>
    <s v="First round tool kit distribution completed in SE Ambrym. 1 kit per family so the whole community has benefited. "/>
  </r>
  <r>
    <s v="MALAMPA"/>
    <s v="VUT0104"/>
    <x v="2"/>
    <s v="VUT0104002"/>
    <s v="South East Ambrym (Ambrym)"/>
    <s v="VUT0104002062"/>
    <s v="South East Ambrym (Ambrym)"/>
    <e v="#N/A"/>
    <m/>
    <x v="1"/>
    <s v="ADRA Vanuatu"/>
    <m/>
    <s v="Shelter"/>
    <m/>
    <x v="0"/>
    <x v="3"/>
    <s v="Tarps "/>
    <n v="672"/>
    <s v="piece"/>
    <s v="Households"/>
    <n v="526"/>
    <x v="0"/>
    <d v="2015-04-06T00:00:00"/>
    <d v="2015-04-30T00:00:00"/>
    <d v="2015-04-11T00:00:00"/>
    <s v="Blanket distribution of tarps to SE Ambrym"/>
  </r>
  <r>
    <s v="SHEFA"/>
    <s v="VUT0105"/>
    <x v="1"/>
    <s v="VUT0105071"/>
    <s v="Port Vila (Port Vila)"/>
    <s v="VUT0105071017"/>
    <s v="Port Vila"/>
    <s v="VUT01050710170848"/>
    <s v="Evacuation Centers "/>
    <x v="1"/>
    <s v="ADRA Vanuatu"/>
    <m/>
    <s v="Shelter"/>
    <m/>
    <x v="0"/>
    <x v="3"/>
    <s v="Tarps "/>
    <n v="592"/>
    <s v="piece"/>
    <s v="Households"/>
    <n v="592"/>
    <x v="0"/>
    <d v="2015-03-27T00:00:00"/>
    <d v="2015-03-30T00:00:00"/>
    <d v="2015-03-24T00:00:00"/>
    <m/>
  </r>
  <r>
    <s v="SHEFA"/>
    <s v="VUT0105"/>
    <x v="0"/>
    <s v="VUT0105005"/>
    <s v="Erakor (Efate)"/>
    <s v="VUT0105005020"/>
    <s v="Erakor"/>
    <s v="VUT01050050130795"/>
    <s v="Beverly Hills "/>
    <x v="1"/>
    <s v="ADRA Vanuatu"/>
    <m/>
    <s v="Shelter"/>
    <m/>
    <x v="0"/>
    <x v="3"/>
    <s v="Tarps "/>
    <n v="462"/>
    <s v="piece"/>
    <s v="Households"/>
    <n v="462"/>
    <x v="0"/>
    <d v="2015-04-01T00:00:00"/>
    <d v="2015-04-21T00:00:00"/>
    <d v="2015-04-02T00:00:00"/>
    <s v="First round completed 2-Apr-2015, second due to new sub-division due 21-Apr-2015 - Estimated additional 150 tarpaulins required"/>
  </r>
  <r>
    <s v="SHEFA"/>
    <s v="VUT0105"/>
    <x v="0"/>
    <s v="VUT0105005"/>
    <s v="Eratap (Efate)"/>
    <s v="VUT0105005011"/>
    <s v="Teouma"/>
    <s v="VUT01050050110783"/>
    <s v="Chiko Farm "/>
    <x v="1"/>
    <s v="ADRA Vanuatu"/>
    <m/>
    <s v="Shelter"/>
    <m/>
    <x v="0"/>
    <x v="3"/>
    <s v="Tarps "/>
    <n v="237"/>
    <s v="piece"/>
    <s v="Households"/>
    <n v="237"/>
    <x v="0"/>
    <d v="2015-04-08T00:00:00"/>
    <d v="2015-04-30T00:00:00"/>
    <d v="2015-04-08T00:00:00"/>
    <s v="One off distribution made to affected HHs. "/>
  </r>
  <r>
    <s v="MALAMPA"/>
    <s v="VUT0104"/>
    <x v="2"/>
    <s v="VUT0104002"/>
    <s v="South East Ambrym (Ambrym)"/>
    <s v="VUT0104002062"/>
    <s v="Moru"/>
    <s v="VUT01040020621373"/>
    <m/>
    <x v="1"/>
    <s v="ADRA Vanuatu"/>
    <m/>
    <s v="Shelter"/>
    <m/>
    <x v="0"/>
    <x v="3"/>
    <s v="Tarps "/>
    <n v="38"/>
    <s v="piece"/>
    <s v="Households"/>
    <n v="38"/>
    <x v="0"/>
    <d v="2015-04-08T00:00:00"/>
    <d v="2015-04-30T00:00:00"/>
    <d v="2015-04-14T00:00:00"/>
    <s v="One off distribution made to affected HHs. "/>
  </r>
  <r>
    <s v="MALAMPA"/>
    <s v="VUT0104"/>
    <x v="2"/>
    <s v="VUT0104002"/>
    <s v="South East Ambrym (Ambrym)"/>
    <s v="VUT0104002062"/>
    <s v="Pamal"/>
    <s v="VUT01040020621433"/>
    <m/>
    <x v="1"/>
    <s v="ADRA Vanuatu"/>
    <m/>
    <s v="Shelter"/>
    <m/>
    <x v="0"/>
    <x v="3"/>
    <s v="Tarps "/>
    <n v="37"/>
    <s v="piece"/>
    <s v="Households"/>
    <n v="37"/>
    <x v="0"/>
    <d v="2015-04-08T00:00:00"/>
    <d v="2015-04-30T00:00:00"/>
    <d v="2015-04-07T00:00:00"/>
    <s v="One off distribution made to affected HHs. "/>
  </r>
  <r>
    <s v="MALAMPA"/>
    <s v="VUT0104"/>
    <x v="2"/>
    <s v="VUT0104002"/>
    <s v="South East Ambrym (Ambrym)"/>
    <s v="VUT0104002062"/>
    <m/>
    <e v="#N/A"/>
    <s v="Parias"/>
    <x v="1"/>
    <s v="ADRA Vanuatu"/>
    <m/>
    <s v="Shelter"/>
    <m/>
    <x v="0"/>
    <x v="3"/>
    <s v="Tarps "/>
    <n v="17"/>
    <s v="piece"/>
    <s v="Households"/>
    <n v="17"/>
    <x v="0"/>
    <d v="2015-04-08T00:00:00"/>
    <d v="2015-04-30T00:00:00"/>
    <d v="2015-04-07T00:00:00"/>
    <s v="One off distribution made to affected HHs. "/>
  </r>
  <r>
    <s v="MALAMPA"/>
    <s v="VUT0104"/>
    <x v="2"/>
    <s v="VUT0104002"/>
    <s v="South East Ambrym (Ambrym)"/>
    <s v="VUT0104002062"/>
    <s v="Taveak"/>
    <s v="VUT01040020621371"/>
    <m/>
    <x v="1"/>
    <s v="ADRA Vanuatu"/>
    <m/>
    <s v="Shelter"/>
    <m/>
    <x v="0"/>
    <x v="3"/>
    <s v="Tarps "/>
    <n v="44"/>
    <s v="piece"/>
    <s v="Households"/>
    <n v="44"/>
    <x v="0"/>
    <d v="2015-04-08T00:00:00"/>
    <d v="2015-04-30T00:00:00"/>
    <d v="2015-04-14T00:00:00"/>
    <s v="One off distribution made to affected HHs. "/>
  </r>
  <r>
    <s v="MALAMPA"/>
    <s v="VUT0104"/>
    <x v="2"/>
    <s v="VUT0104002"/>
    <s v="South East Ambrym (Ambrym)"/>
    <s v="VUT0104002062"/>
    <s v="Utas"/>
    <s v="VUT01040020621381"/>
    <m/>
    <x v="1"/>
    <s v="ADRA Vanuatu"/>
    <m/>
    <s v="Shelter"/>
    <m/>
    <x v="0"/>
    <x v="3"/>
    <s v="Tarps "/>
    <n v="31"/>
    <s v="piece"/>
    <s v="Households"/>
    <n v="31"/>
    <x v="0"/>
    <d v="2015-04-08T00:00:00"/>
    <d v="2015-04-30T00:00:00"/>
    <d v="2015-04-14T00:00:00"/>
    <s v="One off distribution made to affected HHs. "/>
  </r>
  <r>
    <s v="MALAMPA"/>
    <s v="VUT0104"/>
    <x v="2"/>
    <s v="VUT0104002"/>
    <s v="South East Ambrym (Ambrym)"/>
    <s v="VUT0104002062"/>
    <s v="Ma-at"/>
    <s v="VUT01040020621406"/>
    <m/>
    <x v="1"/>
    <s v="ADRA Vanuatu"/>
    <m/>
    <s v="Shelter"/>
    <m/>
    <x v="0"/>
    <x v="3"/>
    <s v="Tarps "/>
    <n v="13"/>
    <s v="piece"/>
    <s v="Households"/>
    <n v="13"/>
    <x v="0"/>
    <d v="2015-04-08T00:00:00"/>
    <d v="2015-04-30T00:00:00"/>
    <d v="2015-04-14T00:00:00"/>
    <s v="One off distribution made to affected HHs. "/>
  </r>
  <r>
    <s v="MALAMPA"/>
    <s v="VUT0104"/>
    <x v="2"/>
    <s v="VUT0104002"/>
    <s v="South East Ambrym (Ambrym)"/>
    <s v="VUT0104002062"/>
    <s v="Sahout 2"/>
    <s v="VUT01040020621417"/>
    <m/>
    <x v="1"/>
    <s v="ADRA Vanuatu"/>
    <m/>
    <s v="Shelter"/>
    <m/>
    <x v="0"/>
    <x v="3"/>
    <s v="Tarps "/>
    <n v="17"/>
    <s v="piece"/>
    <s v="Households"/>
    <n v="17"/>
    <x v="0"/>
    <d v="2015-04-08T00:00:00"/>
    <d v="2015-04-30T00:00:00"/>
    <d v="2015-04-14T00:00:00"/>
    <s v="One off distribution made to affected HHs. "/>
  </r>
  <r>
    <s v="MALAMPA"/>
    <s v="VUT0104"/>
    <x v="2"/>
    <s v="VUT0104002"/>
    <s v="South East Ambrym (Ambrym)"/>
    <s v="VUT0104002062"/>
    <s v="Bethel"/>
    <s v="VUT01040160731851"/>
    <m/>
    <x v="1"/>
    <s v="ADRA Vanuatu"/>
    <m/>
    <s v="Shelter"/>
    <m/>
    <x v="0"/>
    <x v="3"/>
    <s v="Tarps "/>
    <n v="32"/>
    <s v="piece"/>
    <s v="Households"/>
    <n v="32"/>
    <x v="0"/>
    <d v="2015-04-08T00:00:00"/>
    <d v="2015-04-30T00:00:00"/>
    <d v="2015-04-14T00:00:00"/>
    <s v="One off distribution made to affected HHs. "/>
  </r>
  <r>
    <s v="MALAMPA"/>
    <s v="VUT0104"/>
    <x v="2"/>
    <s v="VUT0104002"/>
    <s v="South East Ambrym (Ambrym)"/>
    <s v="VUT0104002062"/>
    <s v="Penapo"/>
    <s v="VUT01040020621395"/>
    <m/>
    <x v="1"/>
    <s v="ADRA Vanuatu"/>
    <m/>
    <s v="Shelter"/>
    <m/>
    <x v="0"/>
    <x v="3"/>
    <s v="Tarps "/>
    <n v="37"/>
    <s v="piece"/>
    <s v="Households"/>
    <n v="37"/>
    <x v="0"/>
    <d v="2015-04-08T00:00:00"/>
    <d v="2015-04-30T00:00:00"/>
    <d v="2015-04-14T00:00:00"/>
    <s v="One off distribution made to affected HHs. "/>
  </r>
  <r>
    <s v="MALAMPA"/>
    <s v="VUT0104"/>
    <x v="2"/>
    <s v="VUT0104002"/>
    <s v="South East Ambrym (Ambrym)"/>
    <s v="VUT0104002062"/>
    <s v="Toak"/>
    <s v="VUT01040020621413"/>
    <m/>
    <x v="1"/>
    <s v="ADRA Vanuatu"/>
    <m/>
    <s v="Shelter"/>
    <m/>
    <x v="0"/>
    <x v="3"/>
    <s v="Tarps "/>
    <n v="70"/>
    <s v="piece"/>
    <s v="Households"/>
    <n v="70"/>
    <x v="0"/>
    <d v="2015-04-08T00:00:00"/>
    <d v="2015-04-30T00:00:00"/>
    <d v="2015-04-14T00:00:00"/>
    <s v="One off distribution made to affected HHs. "/>
  </r>
  <r>
    <s v="MALAMPA"/>
    <s v="VUT0104"/>
    <x v="2"/>
    <s v="VUT0104002"/>
    <s v="South East Ambrym (Ambrym)"/>
    <s v="VUT0104002062"/>
    <s v="Ase"/>
    <s v="VUT01040020621451"/>
    <m/>
    <x v="1"/>
    <s v="ADRA Vanuatu"/>
    <m/>
    <s v="Shelter"/>
    <m/>
    <x v="0"/>
    <x v="3"/>
    <s v="Tarps "/>
    <n v="32"/>
    <s v="piece"/>
    <s v="Households"/>
    <n v="32"/>
    <x v="0"/>
    <d v="2015-04-08T00:00:00"/>
    <d v="2015-04-30T00:00:00"/>
    <d v="2015-04-14T00:00:00"/>
    <s v="One off distribution made to affected HHs. "/>
  </r>
  <r>
    <s v="MALAMPA"/>
    <s v="VUT0104"/>
    <x v="2"/>
    <s v="VUT0104002"/>
    <s v="South East Ambrym (Ambrym)"/>
    <s v="VUT0104002062"/>
    <s v="Endu Pahakol"/>
    <s v="VUT01040020621525"/>
    <m/>
    <x v="1"/>
    <s v="ADRA Vanuatu"/>
    <m/>
    <s v="Shelter"/>
    <m/>
    <x v="0"/>
    <x v="3"/>
    <s v="Tarps "/>
    <n v="40"/>
    <s v="piece"/>
    <s v="Households"/>
    <n v="40"/>
    <x v="0"/>
    <d v="2015-04-08T00:00:00"/>
    <d v="2015-04-30T00:00:00"/>
    <d v="2015-04-14T00:00:00"/>
    <s v="One off distribution made to affected HHs. "/>
  </r>
  <r>
    <s v="MALAMPA"/>
    <s v="VUT0104"/>
    <x v="2"/>
    <s v="VUT0104002"/>
    <s v="South East Ambrym (Ambrym)"/>
    <s v="VUT0104002062"/>
    <s v="Endu Poal"/>
    <s v="VUT01040020621531"/>
    <m/>
    <x v="1"/>
    <s v="ADRA Vanuatu"/>
    <m/>
    <s v="Shelter"/>
    <m/>
    <x v="0"/>
    <x v="3"/>
    <s v="Tarps "/>
    <n v="40"/>
    <s v="piece"/>
    <s v="Households"/>
    <n v="40"/>
    <x v="0"/>
    <d v="2015-04-08T00:00:00"/>
    <d v="2015-04-30T00:00:00"/>
    <d v="2015-04-14T00:00:00"/>
    <s v="One off distribution made to affected HHs. "/>
  </r>
  <r>
    <s v="MALAMPA"/>
    <s v="VUT0104"/>
    <x v="2"/>
    <s v="VUT0104002"/>
    <s v="South East Ambrym (Ambrym)"/>
    <s v="VUT0104002062"/>
    <s v="Ulei"/>
    <s v="VUT01040020621420"/>
    <m/>
    <x v="1"/>
    <s v="ADRA Vanuatu"/>
    <m/>
    <s v="Shelter"/>
    <m/>
    <x v="0"/>
    <x v="3"/>
    <s v="Tarps "/>
    <n v="50"/>
    <s v="piece"/>
    <s v="Households"/>
    <n v="50"/>
    <x v="0"/>
    <d v="2015-04-08T00:00:00"/>
    <d v="2015-04-30T00:00:00"/>
    <d v="2015-04-14T00:00:00"/>
    <s v="One off distribution made to affected HHs. "/>
  </r>
  <r>
    <s v="MALAMPA"/>
    <s v="VUT0104"/>
    <x v="2"/>
    <s v="VUT0104002"/>
    <s v="South East Ambrym (Ambrym)"/>
    <s v="VUT0104002062"/>
    <s v="Sameo"/>
    <s v="VUT01040020621455"/>
    <m/>
    <x v="1"/>
    <s v="ADRA Vanuatu"/>
    <m/>
    <s v="Shelter"/>
    <m/>
    <x v="0"/>
    <x v="3"/>
    <s v="Tarps "/>
    <n v="54"/>
    <s v="piece"/>
    <s v="Households"/>
    <n v="54"/>
    <x v="0"/>
    <d v="2015-04-08T00:00:00"/>
    <d v="2015-04-30T00:00:00"/>
    <d v="2015-04-14T00:00:00"/>
    <s v="One off distribution made to affected HHs. "/>
  </r>
  <r>
    <s v="SHEFA"/>
    <s v="VUT0105"/>
    <x v="0"/>
    <s v="VUT0105005"/>
    <s v="Erakor (Efate)"/>
    <s v="VUT0105005020"/>
    <s v="Erakor"/>
    <s v="VUT01050050130795"/>
    <s v="Beverly Hills "/>
    <x v="1"/>
    <s v="ADRA Vanuatu"/>
    <m/>
    <s v="Shelter"/>
    <m/>
    <x v="0"/>
    <x v="3"/>
    <s v="Tarps "/>
    <n v="150"/>
    <s v="piece"/>
    <s v="Households"/>
    <n v="150"/>
    <x v="1"/>
    <d v="2015-04-20T00:00:00"/>
    <d v="2015-05-05T00:00:00"/>
    <d v="2015-05-05T00:00:00"/>
    <s v="One off distribution made to affected HHs. "/>
  </r>
  <r>
    <s v="SHEFA"/>
    <s v="VUT0105"/>
    <x v="0"/>
    <s v="VUT0105005"/>
    <s v="Eratap (Efate)"/>
    <s v="VUT0105005011"/>
    <s v="Teouma"/>
    <s v="VUT01050050110783"/>
    <s v="Teouma Nabangatau "/>
    <x v="1"/>
    <s v="ADRA Vanuatu"/>
    <m/>
    <s v="Shelter"/>
    <m/>
    <x v="0"/>
    <x v="3"/>
    <s v="Tarps "/>
    <n v="18"/>
    <s v="piece"/>
    <s v="Households"/>
    <n v="18"/>
    <x v="0"/>
    <d v="2015-05-28T00:00:00"/>
    <d v="2015-05-28T00:00:00"/>
    <d v="2015-05-28T00:00:00"/>
    <s v="One off distribution made to affected HHs. "/>
  </r>
  <r>
    <s v="SHEFA"/>
    <s v="VUT0105"/>
    <x v="0"/>
    <s v="VUT0105005"/>
    <s v="Erakor (Efate)"/>
    <s v="VUT0105005020"/>
    <s v="Erakor"/>
    <s v="VUT01050050130795"/>
    <s v="Beverly Hills "/>
    <x v="1"/>
    <s v="ADRA Vanuatu"/>
    <m/>
    <s v="Shelter"/>
    <m/>
    <x v="0"/>
    <x v="3"/>
    <s v="Tarps "/>
    <n v="45"/>
    <s v="piece"/>
    <s v="Households"/>
    <n v="45"/>
    <x v="0"/>
    <d v="2015-06-05T00:00:00"/>
    <d v="2015-06-05T00:00:00"/>
    <d v="2015-06-05T00:00:00"/>
    <s v="One off distribution made to affected HHs. "/>
  </r>
  <r>
    <s v="SHEFA"/>
    <s v="VUT0105"/>
    <x v="0"/>
    <s v="VUT0105005"/>
    <s v="Mele (Efate)"/>
    <s v="VUT0105005021"/>
    <m/>
    <e v="#N/A"/>
    <s v="Prima Area "/>
    <x v="2"/>
    <s v="ADRA Vanuatu"/>
    <m/>
    <s v="Shelter"/>
    <m/>
    <x v="0"/>
    <x v="3"/>
    <s v="Tarps "/>
    <n v="250"/>
    <s v="piece"/>
    <s v="Households"/>
    <n v="250"/>
    <x v="0"/>
    <d v="2015-04-01T00:00:00"/>
    <d v="2015-04-21T00:00:00"/>
    <d v="2015-04-29T00:00:00"/>
    <s v="First round started 28&amp;29 March 2015, was planning on finishing 20&amp;21 Apr 2015 but VMF is planning to take over distribution."/>
  </r>
  <r>
    <s v="SHEFA"/>
    <s v="VUT0105"/>
    <x v="0"/>
    <s v="VUT0105005"/>
    <s v="Eratap (Efate)"/>
    <s v="VUT0105005011"/>
    <s v="Teouma"/>
    <s v="VUT01050050110783"/>
    <m/>
    <x v="2"/>
    <s v="ADRA Vanuatu"/>
    <m/>
    <s v="Shelter"/>
    <m/>
    <x v="0"/>
    <x v="3"/>
    <s v="Tarps "/>
    <n v="184"/>
    <s v="piece"/>
    <s v="Households"/>
    <n v="184"/>
    <x v="0"/>
    <d v="2015-04-08T00:00:00"/>
    <d v="2015-04-30T00:00:00"/>
    <d v="2015-04-02T00:00:00"/>
    <s v="One off distribution made to affected HHs. "/>
  </r>
  <r>
    <s v="SHEFA"/>
    <s v="VUT0105"/>
    <x v="0"/>
    <s v="VUT0105005"/>
    <s v="Eratap (Efate)"/>
    <s v="VUT0105005011"/>
    <s v="Teouma"/>
    <s v="VUT01050050110783"/>
    <s v="Teouma Valley "/>
    <x v="2"/>
    <s v="ADRA Vanuatu"/>
    <m/>
    <s v="Shelter"/>
    <m/>
    <x v="0"/>
    <x v="3"/>
    <s v="Tarps "/>
    <n v="457"/>
    <s v="piece"/>
    <s v="Households"/>
    <n v="457"/>
    <x v="0"/>
    <d v="2015-04-14T00:00:00"/>
    <d v="2015-04-16T00:00:00"/>
    <d v="2015-04-14T00:00:00"/>
    <s v="One off distribution made to affected HHs. "/>
  </r>
  <r>
    <s v="SHEFA"/>
    <s v="VUT0105"/>
    <x v="0"/>
    <s v="VUT0105005"/>
    <s v="Eratap (Efate)"/>
    <s v="VUT0105005011"/>
    <s v="Rentapao"/>
    <s v="VUT01050050110778"/>
    <m/>
    <x v="2"/>
    <s v="ADRA Vanuatu"/>
    <m/>
    <s v="Shelter"/>
    <m/>
    <x v="0"/>
    <x v="3"/>
    <s v="Tarps "/>
    <n v="340"/>
    <s v="piece"/>
    <s v="Households"/>
    <n v="340"/>
    <x v="0"/>
    <d v="2015-04-15T00:00:00"/>
    <d v="2015-04-16T00:00:00"/>
    <d v="2015-04-15T00:00:00"/>
    <s v="One off distribution made to affected HHs. "/>
  </r>
  <r>
    <s v="SHEFA"/>
    <s v="VUT0105"/>
    <x v="0"/>
    <s v="VUT0105005"/>
    <s v="Eratap (Efate)"/>
    <s v="VUT0105005011"/>
    <s v="Teouma"/>
    <s v="VUT01050050110783"/>
    <s v="Green Hill "/>
    <x v="2"/>
    <s v="ADRA Vanuatu"/>
    <m/>
    <s v="Shelter"/>
    <m/>
    <x v="0"/>
    <x v="3"/>
    <s v="Tarps "/>
    <n v="130"/>
    <s v="piece"/>
    <s v="Households"/>
    <n v="130"/>
    <x v="0"/>
    <d v="2015-04-16T00:00:00"/>
    <d v="2015-04-16T00:00:00"/>
    <d v="2015-04-16T00:00:00"/>
    <s v="One off distribution made to affected HHs. "/>
  </r>
  <r>
    <s v="SHEFA"/>
    <s v="VUT0105"/>
    <x v="0"/>
    <s v="VUT0105005"/>
    <s v="Eratap (Efate)"/>
    <s v="VUT0105005011"/>
    <s v="Teouma"/>
    <s v="VUT01050050110783"/>
    <s v="Stage 1 &amp; 2"/>
    <x v="2"/>
    <s v="ADRA Vanuatu"/>
    <m/>
    <s v="Shelter"/>
    <m/>
    <x v="0"/>
    <x v="3"/>
    <s v="Tarps "/>
    <n v="300"/>
    <s v="piece"/>
    <s v="Households"/>
    <n v="475"/>
    <x v="0"/>
    <d v="2015-04-20T00:00:00"/>
    <d v="2015-04-21T00:00:00"/>
    <d v="2015-04-30T00:00:00"/>
    <s v="One off distribution made to affected HHs. "/>
  </r>
  <r>
    <s v="SHEFA"/>
    <s v="VUT0105"/>
    <x v="0"/>
    <s v="VUT0105005"/>
    <s v="Eratap (Efate)"/>
    <s v="VUT0105005011"/>
    <s v="Teouma"/>
    <s v="VUT01050050110783"/>
    <s v="Teouma Valley "/>
    <x v="2"/>
    <s v="ADRA Vanuatu"/>
    <m/>
    <s v="Shelter"/>
    <m/>
    <x v="0"/>
    <x v="3"/>
    <s v="Tarps "/>
    <n v="152"/>
    <s v="piece"/>
    <s v="Households"/>
    <n v="152"/>
    <x v="0"/>
    <d v="2015-05-05T00:00:00"/>
    <d v="2015-05-05T00:00:00"/>
    <d v="2015-05-05T00:00:00"/>
    <s v="One off distribution made to affected HHs. "/>
  </r>
  <r>
    <s v="SHEFA"/>
    <s v="VUT0105"/>
    <x v="0"/>
    <s v="VUT0105005"/>
    <s v="Eratap (Efate)"/>
    <s v="VUT0105005011"/>
    <s v="Teouma"/>
    <s v="VUT01050050110783"/>
    <s v="Avoca Area"/>
    <x v="2"/>
    <s v="ADRA Vanuatu"/>
    <m/>
    <s v="Shelter"/>
    <m/>
    <x v="0"/>
    <x v="3"/>
    <s v="Tarps "/>
    <n v="241"/>
    <s v="piece"/>
    <s v="Households"/>
    <n v="241"/>
    <x v="0"/>
    <d v="2015-04-08T00:00:00"/>
    <d v="2015-04-08T00:00:00"/>
    <d v="2015-05-08T00:00:00"/>
    <s v="One off distribution made to affected HHs. "/>
  </r>
  <r>
    <s v="SHEFA"/>
    <s v="VUT0105"/>
    <x v="0"/>
    <s v="VUT0105005"/>
    <s v="Eratap (Efate)"/>
    <s v="VUT0105005011"/>
    <s v="Teouma"/>
    <s v="VUT01050050110783"/>
    <s v="Teouma Bush and Teouma Eratap"/>
    <x v="2"/>
    <s v="ADRA Vanuatu"/>
    <m/>
    <s v="Shelter"/>
    <m/>
    <x v="0"/>
    <x v="3"/>
    <s v="Tarps "/>
    <n v="105"/>
    <s v="piece"/>
    <s v="Households"/>
    <n v="416"/>
    <x v="1"/>
    <d v="2015-06-30T00:00:00"/>
    <d v="2015-07-03T00:00:00"/>
    <m/>
    <s v="NDMO Shelter Coordinator has requested from ADRA tarpaulins for 198 households in Teouma Bush and Rentapau Areas. "/>
  </r>
  <r>
    <s v="TAFEA"/>
    <s v="VUT0106"/>
    <x v="3"/>
    <s v="VUT0106023"/>
    <s v="Middle Bush Tanna (Tanna)"/>
    <s v="VUT0106023006"/>
    <m/>
    <e v="#N/A"/>
    <s v="Middlebush"/>
    <x v="3"/>
    <s v="Direct"/>
    <s v="DFAT"/>
    <s v="Shelter"/>
    <m/>
    <x v="0"/>
    <x v="3"/>
    <s v="Tarps"/>
    <n v="550"/>
    <s v="piece"/>
    <s v="Households"/>
    <n v="550"/>
    <x v="0"/>
    <d v="2015-04-11T00:00:00"/>
    <m/>
    <d v="2015-04-29T00:00:00"/>
    <m/>
  </r>
  <r>
    <s v="TAFEA"/>
    <s v="VUT0106"/>
    <x v="3"/>
    <s v="VUT0106023"/>
    <s v="Middle Bush Tanna (Tanna)"/>
    <s v="VUT0106023006"/>
    <m/>
    <e v="#N/A"/>
    <s v="Middlebush"/>
    <x v="3"/>
    <s v="Direct"/>
    <s v="Australian Red Cross"/>
    <s v="Shelter"/>
    <m/>
    <x v="0"/>
    <x v="3"/>
    <s v="Tarps"/>
    <n v="573"/>
    <s v="piece"/>
    <s v="Households"/>
    <n v="573"/>
    <x v="1"/>
    <d v="2015-06-08T00:00:00"/>
    <d v="2015-06-14T00:00:00"/>
    <d v="2015-06-25T00:00:00"/>
    <s v="Tarps supplied through Shelter Cluster from Australian Red Cross"/>
  </r>
  <r>
    <s v="TAFEA"/>
    <s v="VUT0106"/>
    <x v="3"/>
    <s v="VUT0106023"/>
    <s v="Middle Bush Tanna (Tanna)"/>
    <s v="VUT0106023006"/>
    <m/>
    <e v="#N/A"/>
    <s v="Middlebush"/>
    <x v="3"/>
    <s v="Direct"/>
    <s v="DFID"/>
    <s v="Shelter"/>
    <m/>
    <x v="0"/>
    <x v="2"/>
    <s v="Fixing Kit"/>
    <n v="1323"/>
    <s v="kit"/>
    <s v="Households"/>
    <n v="1323"/>
    <x v="0"/>
    <d v="2015-06-03T00:00:00"/>
    <d v="2015-06-10T00:00:00"/>
    <d v="2015-06-10T00:00:00"/>
    <s v="Fixing Kit = nails, cyclone straps, tie wire and training"/>
  </r>
  <r>
    <s v="TAFEA"/>
    <s v="VUT0106"/>
    <x v="3"/>
    <s v="VUT0106023"/>
    <s v="Middle Bush Tanna (Tanna)"/>
    <s v="VUT0106023006"/>
    <m/>
    <e v="#N/A"/>
    <s v="Middlebush"/>
    <x v="3"/>
    <s v="Direct"/>
    <s v="DFID"/>
    <s v="Shelter"/>
    <m/>
    <x v="1"/>
    <x v="4"/>
    <s v="Shelter Awareness Training"/>
    <n v="1323"/>
    <e v="#N/A"/>
    <s v="Households"/>
    <n v="1323"/>
    <x v="0"/>
    <d v="2015-06-03T00:00:00"/>
    <d v="2015-06-10T00:00:00"/>
    <d v="2015-06-10T00:00:00"/>
    <s v="Awareness Training that accompanies Fixing Kit distribution - held at community level"/>
  </r>
  <r>
    <s v="TAFEA"/>
    <s v="VUT0106"/>
    <x v="3"/>
    <s v="VUT0106023"/>
    <s v="Whitesands (Tanna)"/>
    <s v="VUT0106023004"/>
    <m/>
    <e v="#N/A"/>
    <s v="Whitesands"/>
    <x v="3"/>
    <s v="Direct"/>
    <s v="DFAT"/>
    <s v="Shelter"/>
    <m/>
    <x v="0"/>
    <x v="3"/>
    <s v="Tarps"/>
    <n v="275"/>
    <s v="piece"/>
    <s v="Households"/>
    <n v="275"/>
    <x v="1"/>
    <d v="2015-06-29T00:00:00"/>
    <d v="2015-07-11T00:00:00"/>
    <m/>
    <m/>
  </r>
  <r>
    <s v="TAFEA"/>
    <s v="VUT0106"/>
    <x v="3"/>
    <s v="VUT0106023"/>
    <s v="Whitesands (Tanna)"/>
    <s v="VUT0106023004"/>
    <m/>
    <e v="#N/A"/>
    <s v="Whitesands"/>
    <x v="3"/>
    <s v="Direct"/>
    <s v="Australian Red Cross"/>
    <s v="Shelter"/>
    <m/>
    <x v="0"/>
    <x v="3"/>
    <s v="Tarps"/>
    <n v="287"/>
    <s v="piece"/>
    <s v="Households"/>
    <n v="287"/>
    <x v="1"/>
    <d v="2015-06-29T00:00:00"/>
    <d v="2015-07-11T00:00:00"/>
    <m/>
    <s v="Tarps supplied through Shelter Cluster from Australian Red Cross"/>
  </r>
  <r>
    <s v="TAFEA"/>
    <s v="VUT0106"/>
    <x v="3"/>
    <s v="VUT0106023"/>
    <s v="Whitesands (Tanna)"/>
    <s v="VUT0106023004"/>
    <m/>
    <e v="#N/A"/>
    <s v="Whitesands"/>
    <x v="3"/>
    <s v="Direct"/>
    <s v="DFID"/>
    <s v="Shelter"/>
    <m/>
    <x v="0"/>
    <x v="2"/>
    <s v="Fixing Kit"/>
    <n v="2087"/>
    <s v="kit"/>
    <s v="Households"/>
    <n v="2087"/>
    <x v="0"/>
    <d v="2015-05-11T00:00:00"/>
    <d v="2015-05-22T00:00:00"/>
    <d v="2015-05-22T00:00:00"/>
    <s v="Fixing Kit = nails, cyclone straps, tie wire and training; SE completed 15 May, NE completed 22 May"/>
  </r>
  <r>
    <s v="TAFEA"/>
    <s v="VUT0106"/>
    <x v="3"/>
    <s v="VUT0106023"/>
    <s v="Whitesands (Tanna)"/>
    <s v="VUT0106023004"/>
    <m/>
    <e v="#N/A"/>
    <s v="Whitesands"/>
    <x v="3"/>
    <s v="Direct"/>
    <s v="DFID"/>
    <s v="Shelter"/>
    <m/>
    <x v="1"/>
    <x v="4"/>
    <s v="Shelter Awareness Training"/>
    <n v="2087"/>
    <e v="#N/A"/>
    <s v="Households"/>
    <n v="2087"/>
    <x v="0"/>
    <d v="2015-05-11T00:00:00"/>
    <d v="2015-05-22T00:00:00"/>
    <d v="2015-05-22T00:00:00"/>
    <s v="Awareness Training that accompanies Fixing Kit distribution - held at community level"/>
  </r>
  <r>
    <s v="TAFEA"/>
    <s v="VUT0106"/>
    <x v="4"/>
    <s v="VUT0106008"/>
    <s v="North Erromango (Erromango)"/>
    <s v="VUT0106008010"/>
    <m/>
    <e v="#N/A"/>
    <s v="All Erromango North"/>
    <x v="3"/>
    <s v="Direct"/>
    <s v="DFAT"/>
    <s v="Shelter"/>
    <m/>
    <x v="0"/>
    <x v="3"/>
    <s v="Tarps 2"/>
    <n v="251"/>
    <s v="piece"/>
    <s v="Households"/>
    <n v="251"/>
    <x v="0"/>
    <d v="2015-04-05T00:00:00"/>
    <d v="2015-03-30T00:00:00"/>
    <d v="2015-04-01T00:00:00"/>
    <s v="DFAT donated Shelter Kits from HMAS Tobruk"/>
  </r>
  <r>
    <s v="TAFEA"/>
    <s v="VUT0106"/>
    <x v="4"/>
    <s v="VUT0106008"/>
    <s v="North Erromango (Erromango)"/>
    <s v="VUT0106008010"/>
    <m/>
    <e v="#N/A"/>
    <s v="All Erromango North"/>
    <x v="3"/>
    <s v="Direct"/>
    <s v="DFAT"/>
    <s v="Shelter"/>
    <m/>
    <x v="0"/>
    <x v="5"/>
    <s v="Tools - household"/>
    <n v="251"/>
    <s v="kit"/>
    <s v="Households"/>
    <n v="251"/>
    <x v="0"/>
    <d v="2015-04-05T00:00:00"/>
    <d v="2015-03-30T00:00:00"/>
    <d v="2015-04-01T00:00:00"/>
    <s v="DFAT donated Shelter Kits from HMAS Tobruk"/>
  </r>
  <r>
    <s v="TAFEA"/>
    <s v="VUT0106"/>
    <x v="4"/>
    <s v="VUT0106008"/>
    <s v="North Erromango (Erromango)"/>
    <s v="VUT0106008010"/>
    <m/>
    <e v="#N/A"/>
    <s v="All Erromango North"/>
    <x v="3"/>
    <s v="Direct"/>
    <s v="DFAT"/>
    <s v="Shelter"/>
    <m/>
    <x v="0"/>
    <x v="2"/>
    <s v="Fixing Kit"/>
    <n v="251"/>
    <s v="kit"/>
    <s v="Households"/>
    <n v="251"/>
    <x v="1"/>
    <m/>
    <m/>
    <m/>
    <s v="Fixing Kit = nails, cyclone straps, tie wire and training"/>
  </r>
  <r>
    <s v="TAFEA"/>
    <s v="VUT0106"/>
    <x v="4"/>
    <s v="VUT0106008"/>
    <s v="North Erromango (Erromango)"/>
    <s v="VUT0106008010"/>
    <m/>
    <e v="#N/A"/>
    <s v="All Erromango North"/>
    <x v="3"/>
    <s v="Direct"/>
    <s v="DFAT"/>
    <s v="Shelter"/>
    <m/>
    <x v="1"/>
    <x v="4"/>
    <s v="Shelter Awareness Training"/>
    <n v="1"/>
    <e v="#N/A"/>
    <s v="Households"/>
    <n v="1"/>
    <x v="2"/>
    <m/>
    <m/>
    <m/>
    <s v="Awareness Training that accompanies Fixing Kit distribution - held at community level"/>
  </r>
  <r>
    <s v="TAFEA"/>
    <s v="VUT0106"/>
    <x v="4"/>
    <s v="VUT0106008"/>
    <s v="South Erromango (Erromango)"/>
    <s v="VUT0106008009"/>
    <m/>
    <e v="#N/A"/>
    <s v="All Erromango South"/>
    <x v="3"/>
    <s v="Direct"/>
    <s v="DFAT"/>
    <s v="Shelter"/>
    <m/>
    <x v="0"/>
    <x v="3"/>
    <s v="Tarps 2"/>
    <n v="253"/>
    <s v="piece"/>
    <s v="Households"/>
    <n v="253"/>
    <x v="0"/>
    <d v="2015-04-05T00:00:00"/>
    <d v="2015-03-30T00:00:00"/>
    <d v="2015-04-01T00:00:00"/>
    <s v="DFAT donated Shelter Kits from HMAS Tobruk"/>
  </r>
  <r>
    <s v="TAFEA"/>
    <s v="VUT0106"/>
    <x v="4"/>
    <s v="VUT0106008"/>
    <s v="South Erromango (Erromango)"/>
    <s v="VUT0106008009"/>
    <m/>
    <e v="#N/A"/>
    <s v="All Erromango South"/>
    <x v="3"/>
    <s v="Direct"/>
    <s v="DFAT"/>
    <s v="Shelter"/>
    <m/>
    <x v="0"/>
    <x v="5"/>
    <s v="Tools - household"/>
    <n v="323"/>
    <s v="kit"/>
    <s v="Households"/>
    <n v="323"/>
    <x v="0"/>
    <d v="2015-04-05T00:00:00"/>
    <d v="2015-03-30T00:00:00"/>
    <d v="2015-04-01T00:00:00"/>
    <s v="DFAT donated Shelter Kits from HMAS Tobruk"/>
  </r>
  <r>
    <s v="TAFEA"/>
    <s v="VUT0106"/>
    <x v="4"/>
    <s v="VUT0106008"/>
    <s v="South Erromango (Erromango)"/>
    <s v="VUT0106008009"/>
    <m/>
    <e v="#N/A"/>
    <s v="All Erromango South"/>
    <x v="3"/>
    <s v="Direct"/>
    <s v="DFID"/>
    <s v="Shelter"/>
    <m/>
    <x v="0"/>
    <x v="2"/>
    <s v="Fixing Kit"/>
    <n v="323"/>
    <s v="kit"/>
    <s v="Households"/>
    <n v="323"/>
    <x v="1"/>
    <m/>
    <m/>
    <m/>
    <m/>
  </r>
  <r>
    <s v="TAFEA"/>
    <s v="VUT0106"/>
    <x v="4"/>
    <s v="VUT0106008"/>
    <s v="South Erromango (Erromango)"/>
    <s v="VUT0106008009"/>
    <m/>
    <e v="#N/A"/>
    <s v="All Erromango South"/>
    <x v="3"/>
    <s v="Direct"/>
    <s v="DFID"/>
    <s v="Shelter"/>
    <m/>
    <x v="1"/>
    <x v="4"/>
    <s v="Shelter Awareness Training"/>
    <n v="1"/>
    <e v="#N/A"/>
    <s v="Households"/>
    <n v="1"/>
    <x v="1"/>
    <m/>
    <m/>
    <m/>
    <s v="Awareness Training that accompanies Fixing Kit distribution - held at community level"/>
  </r>
  <r>
    <s v="TAFEA"/>
    <s v="VUT0106"/>
    <x v="5"/>
    <s v="VUT0106004"/>
    <s v="Aniwa (Aniwa)"/>
    <s v="VUT0106004008"/>
    <m/>
    <e v="#N/A"/>
    <s v="All Aniwa"/>
    <x v="3"/>
    <s v="Direct"/>
    <s v="DFID"/>
    <s v="Shelter"/>
    <m/>
    <x v="0"/>
    <x v="3"/>
    <s v="Tarps 1"/>
    <n v="138"/>
    <s v="piece"/>
    <s v="Households"/>
    <n v="138"/>
    <x v="0"/>
    <d v="2015-04-03T00:00:00"/>
    <d v="2015-04-01T00:00:00"/>
    <d v="2015-04-03T00:00:00"/>
    <s v="Note average HH on Aniwa 3.5"/>
  </r>
  <r>
    <s v="TAFEA"/>
    <s v="VUT0106"/>
    <x v="5"/>
    <s v="VUT0106004"/>
    <s v="Aniwa (Aniwa)"/>
    <s v="VUT0106004008"/>
    <m/>
    <e v="#N/A"/>
    <s v="All Aniwa"/>
    <x v="3"/>
    <s v="Direct"/>
    <s v="DFID"/>
    <s v="Shelter"/>
    <m/>
    <x v="0"/>
    <x v="5"/>
    <s v="Tools - community level"/>
    <n v="40"/>
    <s v="kit"/>
    <s v="Households"/>
    <n v="138"/>
    <x v="0"/>
    <d v="2015-04-03T00:00:00"/>
    <d v="2015-04-01T00:00:00"/>
    <d v="2015-04-03T00:00:00"/>
    <s v="Note average HH on Aniwa 3.5"/>
  </r>
  <r>
    <s v="TAFEA"/>
    <s v="VUT0106"/>
    <x v="5"/>
    <s v="VUT0106004"/>
    <s v="Aniwa (Aniwa)"/>
    <s v="VUT0106004008"/>
    <m/>
    <e v="#N/A"/>
    <s v="All Aniwa"/>
    <x v="3"/>
    <s v="Direct"/>
    <s v="DFID"/>
    <s v="Shelter"/>
    <m/>
    <x v="0"/>
    <x v="2"/>
    <s v="Fixing Kit"/>
    <n v="43"/>
    <s v="kit"/>
    <s v="Households"/>
    <n v="43"/>
    <x v="0"/>
    <d v="2015-04-04T00:00:00"/>
    <d v="2015-04-01T00:00:00"/>
    <d v="2015-04-04T00:00:00"/>
    <s v="Fixing Kit = nails, cyclone straps, tie wire and training"/>
  </r>
  <r>
    <s v="TAFEA"/>
    <s v="VUT0106"/>
    <x v="5"/>
    <s v="VUT0106004"/>
    <s v="Aniwa (Aniwa)"/>
    <s v="VUT0106004008"/>
    <m/>
    <e v="#N/A"/>
    <s v="All Aniwa"/>
    <x v="3"/>
    <s v="Direct"/>
    <s v="DFID"/>
    <s v="Shelter"/>
    <m/>
    <x v="1"/>
    <x v="4"/>
    <s v="Shelter Awareness Training"/>
    <n v="43"/>
    <e v="#N/A"/>
    <s v="Households"/>
    <n v="43"/>
    <x v="0"/>
    <d v="2015-04-04T00:00:00"/>
    <d v="2015-04-01T00:00:00"/>
    <d v="2015-04-04T00:00:00"/>
    <s v="Awareness Training that accompanies Fixing Kit distribution - held at community level"/>
  </r>
  <r>
    <s v="TAFEA"/>
    <s v="VUT0106"/>
    <x v="6"/>
    <s v="VUT0106009"/>
    <s v="Futuna (Fortuna)"/>
    <s v="VUT0106009003"/>
    <m/>
    <e v="#N/A"/>
    <s v="All Futuna"/>
    <x v="3"/>
    <s v="Direct"/>
    <s v="DFID"/>
    <s v="Shelter"/>
    <m/>
    <x v="0"/>
    <x v="5"/>
    <s v="Tools - community level"/>
    <n v="1"/>
    <s v="kit"/>
    <s v="Households"/>
    <n v="128"/>
    <x v="1"/>
    <m/>
    <m/>
    <m/>
    <s v="21/4/15 - plans for community toolkits not yet confirmed"/>
  </r>
  <r>
    <s v="TAFEA"/>
    <s v="VUT0106"/>
    <x v="7"/>
    <s v="VUT0106003"/>
    <s v="Aneityum (Aneityum)"/>
    <s v="VUT0106003000"/>
    <m/>
    <e v="#N/A"/>
    <s v="All Aneityum"/>
    <x v="3"/>
    <s v="Direct"/>
    <s v="DFID"/>
    <s v="Shelter"/>
    <m/>
    <x v="0"/>
    <x v="5"/>
    <s v="Tools - community level"/>
    <n v="1"/>
    <s v="kit"/>
    <s v="Households"/>
    <n v="176"/>
    <x v="1"/>
    <m/>
    <m/>
    <m/>
    <s v="21/4/15 - plans for community toolkits not yet confirmed"/>
  </r>
  <r>
    <s v="TAFEA"/>
    <s v="VUT0106"/>
    <x v="3"/>
    <s v="VUT0106023"/>
    <s v="Middle Bush Tanna (Tanna)"/>
    <s v="VUT0106023006"/>
    <m/>
    <e v="#N/A"/>
    <s v="Middlebush"/>
    <x v="3"/>
    <s v="Direct in partnership with Shelterbox"/>
    <s v="DFID"/>
    <s v="Shelter"/>
    <m/>
    <x v="0"/>
    <x v="3"/>
    <s v="Tarps 1 Shelterbox"/>
    <n v="1333"/>
    <s v="piece"/>
    <s v="Households"/>
    <n v="1333"/>
    <x v="0"/>
    <d v="2015-04-11T00:00:00"/>
    <d v="2015-04-27T00:00:00"/>
    <d v="2015-04-29T00:00:00"/>
    <s v="In partnership with Shelterbox"/>
  </r>
  <r>
    <s v="TAFEA"/>
    <s v="VUT0106"/>
    <x v="3"/>
    <s v="VUT0106023"/>
    <s v="Middle Bush Tanna (Tanna)"/>
    <s v="VUT0106023006"/>
    <m/>
    <e v="#N/A"/>
    <s v="Middlebush"/>
    <x v="3"/>
    <s v="Direct in partnership with Shelterbox"/>
    <s v="DFID"/>
    <s v="Shelter"/>
    <m/>
    <x v="0"/>
    <x v="5"/>
    <s v="Tools - community level"/>
    <n v="441"/>
    <s v="kit"/>
    <s v="Households"/>
    <n v="1323"/>
    <x v="0"/>
    <d v="2015-06-03T00:00:00"/>
    <d v="2015-06-10T00:00:00"/>
    <d v="2015-06-10T00:00:00"/>
    <s v="In partnership with Shelterbox; Distributed on 1 kit to 3 HH ratio"/>
  </r>
  <r>
    <s v="TAFEA"/>
    <s v="VUT0106"/>
    <x v="3"/>
    <s v="VUT0106023"/>
    <s v="Middle Bush Tanna (Tanna)"/>
    <s v="VUT0106023006"/>
    <m/>
    <e v="#N/A"/>
    <s v="Middlebush"/>
    <x v="3"/>
    <s v="Direct in partnership with Shelterbox"/>
    <s v="DFID"/>
    <s v="Shelter"/>
    <m/>
    <x v="0"/>
    <x v="6"/>
    <s v="Solar Lights"/>
    <n v="636"/>
    <s v="piece"/>
    <s v="Households"/>
    <n v="636"/>
    <x v="0"/>
    <d v="2015-05-25T00:00:00"/>
    <d v="2015-06-01T00:00:00"/>
    <d v="2015-06-01T00:00:00"/>
    <s v="Targeted distribution to most vulnerable"/>
  </r>
  <r>
    <s v="TAFEA"/>
    <s v="VUT0106"/>
    <x v="3"/>
    <s v="VUT0106023"/>
    <s v="Middle Bush Tanna (Tanna)"/>
    <s v="VUT0106023006"/>
    <m/>
    <e v="#N/A"/>
    <s v="Middlebush"/>
    <x v="3"/>
    <s v="Direct in partnership with Shelterbox"/>
    <s v="DFID"/>
    <s v="Shelter"/>
    <m/>
    <x v="0"/>
    <x v="7"/>
    <s v="Mosquito Nets"/>
    <n v="1400"/>
    <s v="piece"/>
    <s v="Households"/>
    <n v="1323"/>
    <x v="0"/>
    <d v="2015-05-25T00:00:00"/>
    <d v="2015-06-01T00:00:00"/>
    <d v="2015-06-01T00:00:00"/>
    <m/>
  </r>
  <r>
    <s v="TAFEA"/>
    <s v="VUT0106"/>
    <x v="3"/>
    <s v="VUT0106023"/>
    <s v="Middle Bush Tanna (Tanna)"/>
    <s v="VUT0106023006"/>
    <m/>
    <e v="#N/A"/>
    <s v="Middlebush"/>
    <x v="3"/>
    <s v="Direct in partnership with Shelterbox"/>
    <s v="DFID"/>
    <s v="Shelter"/>
    <m/>
    <x v="0"/>
    <x v="0"/>
    <s v="Blankets 2"/>
    <n v="2900"/>
    <s v="piece"/>
    <s v="Households"/>
    <n v="1323"/>
    <x v="0"/>
    <d v="2015-05-25T00:00:00"/>
    <d v="2015-06-01T00:00:00"/>
    <d v="2015-06-01T00:00:00"/>
    <s v="In partnership with Shelterbox"/>
  </r>
  <r>
    <s v="TAFEA"/>
    <s v="VUT0106"/>
    <x v="3"/>
    <s v="VUT0106023"/>
    <s v="Whitesands (Tanna)"/>
    <s v="VUT0106023004"/>
    <m/>
    <e v="#N/A"/>
    <s v="Whitesands"/>
    <x v="3"/>
    <s v="Direct in partnership with Shelterbox"/>
    <s v="DFID"/>
    <s v="Shelter"/>
    <m/>
    <x v="0"/>
    <x v="3"/>
    <s v="Tarps 1"/>
    <n v="667"/>
    <s v="piece"/>
    <s v="Households"/>
    <n v="667"/>
    <x v="0"/>
    <d v="2015-04-18T00:00:00"/>
    <m/>
    <d v="2015-04-29T00:00:00"/>
    <s v="In partnership with Shelterbox"/>
  </r>
  <r>
    <s v="TAFEA"/>
    <s v="VUT0106"/>
    <x v="3"/>
    <s v="VUT0106023"/>
    <s v="Whitesands (Tanna)"/>
    <s v="VUT0106023004"/>
    <m/>
    <e v="#N/A"/>
    <s v="Whitesands"/>
    <x v="3"/>
    <s v="Direct in partnership with Shelterbox"/>
    <s v="DFID"/>
    <s v="Shelter"/>
    <m/>
    <x v="0"/>
    <x v="5"/>
    <s v="Tools - community level"/>
    <n v="629"/>
    <s v="kit"/>
    <s v="Households"/>
    <n v="2087"/>
    <x v="0"/>
    <d v="2015-04-23T00:00:00"/>
    <m/>
    <d v="2015-05-15T00:00:00"/>
    <s v="In partnership with Shelterbox; Distributed on roughly  1 kit to 4 HH ratio"/>
  </r>
  <r>
    <s v="TAFEA"/>
    <s v="VUT0106"/>
    <x v="3"/>
    <s v="VUT0106023"/>
    <s v="Whitesands (Tanna)"/>
    <s v="VUT0106023004"/>
    <m/>
    <e v="#N/A"/>
    <s v="Whitesands"/>
    <x v="3"/>
    <s v="Direct in partnership with Shelterbox"/>
    <s v="DFID"/>
    <s v="Shelter"/>
    <m/>
    <x v="0"/>
    <x v="6"/>
    <s v="Solar Lights"/>
    <n v="631"/>
    <s v="piece"/>
    <s v="Households"/>
    <n v="631"/>
    <x v="0"/>
    <d v="2015-05-11T00:00:00"/>
    <d v="2015-05-27T00:00:00"/>
    <d v="2015-05-23T00:00:00"/>
    <s v="Targeted distribution to most vulnerable; NE WHITESANDS COMPLETED 15 MAY, SE commence 19 May"/>
  </r>
  <r>
    <s v="TAFEA"/>
    <s v="VUT0106"/>
    <x v="3"/>
    <s v="VUT0106023"/>
    <s v="Whitesands (Tanna)"/>
    <s v="VUT0106023004"/>
    <m/>
    <e v="#N/A"/>
    <s v="Whitesands"/>
    <x v="3"/>
    <s v="Direct in partnership with Shelterbox"/>
    <s v="DFID"/>
    <s v="Shelter"/>
    <m/>
    <x v="0"/>
    <x v="7"/>
    <s v="Mosquito Nets"/>
    <n v="2025"/>
    <s v="piece"/>
    <s v="Households"/>
    <n v="2025"/>
    <x v="0"/>
    <d v="2015-05-11T00:00:00"/>
    <d v="2015-05-27T00:00:00"/>
    <d v="2015-05-23T00:00:00"/>
    <s v="NE WHITESANDS COMPLETED 15 MAY, SE commence 19 May completed 22/23 May"/>
  </r>
  <r>
    <s v="TAFEA"/>
    <s v="VUT0106"/>
    <x v="3"/>
    <s v="VUT0106023"/>
    <s v="Whitesands (Tanna)"/>
    <s v="VUT0106023004"/>
    <m/>
    <e v="#N/A"/>
    <s v="Whitesands"/>
    <x v="3"/>
    <s v="Direct in partnership with Shelterbox"/>
    <s v="DFID"/>
    <s v="Shelter"/>
    <m/>
    <x v="0"/>
    <x v="0"/>
    <s v="Blankets 2"/>
    <n v="4248"/>
    <s v="piece"/>
    <s v="Households"/>
    <n v="2087"/>
    <x v="0"/>
    <d v="2015-05-11T00:00:00"/>
    <d v="2015-05-27T00:00:00"/>
    <d v="2015-05-23T00:00:00"/>
    <s v="2 per HH; NE WHITESANDS COMPLETED 15 MAY, SE commence 19 May"/>
  </r>
  <r>
    <s v="SHEFA"/>
    <s v="VUT0105"/>
    <x v="1"/>
    <s v="VUT0105071"/>
    <s v="Port Vila (Port Vila)"/>
    <s v="VUT0105071017"/>
    <s v="Anabrou"/>
    <s v="VUT01050710170865"/>
    <m/>
    <x v="4"/>
    <s v="Diocese of Port Vila"/>
    <m/>
    <s v="Shelter"/>
    <m/>
    <x v="0"/>
    <x v="3"/>
    <s v="4x6m Tarps"/>
    <n v="264"/>
    <s v="piece"/>
    <s v="Households"/>
    <n v="250"/>
    <x v="0"/>
    <d v="2015-03-30T00:00:00"/>
    <d v="2015-04-01T00:00:00"/>
    <d v="2015-04-01T00:00:00"/>
    <m/>
  </r>
  <r>
    <s v="SHEFA"/>
    <s v="VUT0105"/>
    <x v="1"/>
    <s v="VUT0105071"/>
    <s v="Port Vila (Port Vila)"/>
    <s v="VUT0105071017"/>
    <s v="Ohlen"/>
    <s v="VUT01050710170872"/>
    <m/>
    <x v="4"/>
    <s v="Diocese of Port Vila"/>
    <m/>
    <s v="Shelter"/>
    <m/>
    <x v="0"/>
    <x v="3"/>
    <s v="Tarps 1"/>
    <n v="301"/>
    <s v="piece"/>
    <s v="Households"/>
    <n v="301"/>
    <x v="0"/>
    <d v="2015-04-03T00:00:00"/>
    <m/>
    <d v="2015-04-13T00:00:00"/>
    <m/>
  </r>
  <r>
    <s v="SHEFA"/>
    <s v="VUT0105"/>
    <x v="0"/>
    <s v="VUT0105005"/>
    <s v="Mele (Efate)"/>
    <s v="VUT0105005021"/>
    <m/>
    <e v="#N/A"/>
    <s v="Rongo Rongo Settlement"/>
    <x v="4"/>
    <s v="Diocese of Port Vila"/>
    <m/>
    <s v="Shelter"/>
    <m/>
    <x v="0"/>
    <x v="3"/>
    <s v="Tarps 2"/>
    <n v="10"/>
    <s v="piece"/>
    <s v="Households"/>
    <n v="5"/>
    <x v="0"/>
    <d v="2015-04-04T00:00:00"/>
    <m/>
    <d v="2015-04-18T00:00:00"/>
    <m/>
  </r>
  <r>
    <s v="SHEFA"/>
    <s v="VUT0105"/>
    <x v="0"/>
    <s v="VUT0105005"/>
    <s v="Mele (Efate)"/>
    <s v="VUT0105005021"/>
    <s v="Mele"/>
    <s v="VUT01050050210911"/>
    <m/>
    <x v="4"/>
    <s v="Diocese of Port Vila"/>
    <m/>
    <s v="Shelter"/>
    <m/>
    <x v="0"/>
    <x v="3"/>
    <s v="Tarps 1"/>
    <n v="688"/>
    <s v="piece"/>
    <s v="Households"/>
    <n v="688"/>
    <x v="0"/>
    <d v="2015-04-09T00:00:00"/>
    <m/>
    <d v="2015-04-10T00:00:00"/>
    <m/>
  </r>
  <r>
    <s v="SHEFA"/>
    <s v="VUT0105"/>
    <x v="0"/>
    <s v="VUT0105005"/>
    <s v="Mele (Efate)"/>
    <s v="VUT0105005021"/>
    <s v="Mele"/>
    <s v="VUT01050050210911"/>
    <m/>
    <x v="4"/>
    <s v="Diocese of Port Vila"/>
    <m/>
    <s v="Shelter"/>
    <m/>
    <x v="0"/>
    <x v="3"/>
    <s v="Tarps 2"/>
    <n v="4"/>
    <s v="piece"/>
    <s v="Households"/>
    <n v="2"/>
    <x v="0"/>
    <d v="2015-04-09T00:00:00"/>
    <m/>
    <d v="2015-04-10T00:00:00"/>
    <m/>
  </r>
  <r>
    <s v="SHEFA"/>
    <s v="VUT0105"/>
    <x v="0"/>
    <s v="VUT0105005"/>
    <s v="Mele (Efate)"/>
    <s v="VUT0105005021"/>
    <m/>
    <e v="#N/A"/>
    <s v="Rongo Rongo Settlement"/>
    <x v="4"/>
    <s v="Diocese of Port Vila"/>
    <m/>
    <s v="Shelter"/>
    <m/>
    <x v="0"/>
    <x v="3"/>
    <s v="Tarps 1"/>
    <n v="99"/>
    <s v="piece"/>
    <s v="Households"/>
    <n v="99"/>
    <x v="0"/>
    <d v="2015-04-18T00:00:00"/>
    <d v="2015-04-18T00:00:00"/>
    <d v="2015-04-18T00:00:00"/>
    <m/>
  </r>
  <r>
    <s v="SHEFA"/>
    <s v="VUT0105"/>
    <x v="0"/>
    <s v="VUT0105005"/>
    <s v="Mele (Efate)"/>
    <s v="VUT0105005021"/>
    <s v="Mele Maat"/>
    <s v="VUT01050050210921"/>
    <m/>
    <x v="4"/>
    <s v="Diocese of Port Vila"/>
    <m/>
    <s v="Shelter"/>
    <m/>
    <x v="0"/>
    <x v="3"/>
    <s v="Tarps 1"/>
    <n v="301"/>
    <s v="piece"/>
    <s v="Households"/>
    <n v="301"/>
    <x v="0"/>
    <d v="2015-04-11T00:00:00"/>
    <d v="2015-04-13T00:00:00"/>
    <d v="2015-04-14T00:00:00"/>
    <m/>
  </r>
  <r>
    <s v="SHEFA"/>
    <s v="VUT0105"/>
    <x v="0"/>
    <s v="VUT0105005"/>
    <s v="Erakor (Efate)"/>
    <s v="VUT0105005020"/>
    <s v="Lololima"/>
    <s v="VUT01050050200852"/>
    <s v="Lololima/Montmartre"/>
    <x v="4"/>
    <s v="Diocese of Port Vila"/>
    <m/>
    <s v="Shelter"/>
    <m/>
    <x v="0"/>
    <x v="3"/>
    <m/>
    <n v="38"/>
    <s v="piece"/>
    <s v="Households"/>
    <n v="38"/>
    <x v="0"/>
    <d v="2015-04-24T00:00:00"/>
    <m/>
    <m/>
    <m/>
  </r>
  <r>
    <s v="SHEFA"/>
    <s v="VUT0105"/>
    <x v="1"/>
    <s v="VUT0105071"/>
    <s v="Port Vila (Port Vila)"/>
    <s v="VUT0105071017"/>
    <s v="Anabrou"/>
    <s v="VUT01050710170865"/>
    <s v="MCI disable people"/>
    <x v="4"/>
    <s v="Diocese of Port Vila"/>
    <m/>
    <s v="Shelter"/>
    <m/>
    <x v="0"/>
    <x v="3"/>
    <s v="4x6m Tarps"/>
    <n v="12"/>
    <s v="piece"/>
    <s v="Households"/>
    <n v="9"/>
    <x v="0"/>
    <d v="2015-04-24T00:00:00"/>
    <m/>
    <m/>
    <m/>
  </r>
  <r>
    <s v="SHEFA"/>
    <s v="VUT0105"/>
    <x v="1"/>
    <s v="VUT0105071"/>
    <s v="Port Vila (Port Vila)"/>
    <s v="VUT0105071017"/>
    <m/>
    <e v="#N/A"/>
    <s v="Beverly Hills catholic community"/>
    <x v="4"/>
    <s v="Diocese of Port Vila"/>
    <m/>
    <s v="Shelter"/>
    <m/>
    <x v="0"/>
    <x v="3"/>
    <s v="4x6m Tarps"/>
    <n v="2"/>
    <s v="piece"/>
    <s v="Households"/>
    <n v="2"/>
    <x v="0"/>
    <d v="2015-04-28T00:00:00"/>
    <m/>
    <m/>
    <m/>
  </r>
  <r>
    <s v="SHEFA"/>
    <s v="VUT0105"/>
    <x v="1"/>
    <s v="VUT0105071"/>
    <s v="Port Vila (Port Vila)"/>
    <s v="VUT0105071017"/>
    <s v="Bladineres"/>
    <s v="VUT01050710170885"/>
    <s v="catholic community"/>
    <x v="4"/>
    <s v="Diocese of Port Vila"/>
    <m/>
    <s v="Shelter"/>
    <m/>
    <x v="0"/>
    <x v="3"/>
    <s v="4x6m Tarps"/>
    <n v="5"/>
    <s v="piece"/>
    <s v="Households"/>
    <n v="5"/>
    <x v="0"/>
    <d v="2015-04-29T00:00:00"/>
    <m/>
    <m/>
    <m/>
  </r>
  <r>
    <s v="SHEFA"/>
    <s v="VUT0105"/>
    <x v="1"/>
    <s v="VUT0105071"/>
    <s v="Port Vila (Port Vila)"/>
    <s v="VUT0105071017"/>
    <m/>
    <e v="#N/A"/>
    <s v="Independence Park"/>
    <x v="4"/>
    <s v="Diocese of Port Vila"/>
    <m/>
    <s v="Shelter"/>
    <m/>
    <x v="0"/>
    <x v="3"/>
    <s v="4x6m Tarps"/>
    <n v="1"/>
    <s v="piece"/>
    <s v="Households"/>
    <n v="1"/>
    <x v="0"/>
    <d v="2015-04-30T00:00:00"/>
    <m/>
    <m/>
    <m/>
  </r>
  <r>
    <s v="SHEFA"/>
    <s v="VUT0105"/>
    <x v="1"/>
    <s v="VUT0105071"/>
    <s v="Port Vila (Port Vila)"/>
    <s v="VUT0105071017"/>
    <s v="Fres Wota"/>
    <s v="VUT01050710170857"/>
    <s v="catholic community"/>
    <x v="4"/>
    <s v="Diocese of Port Vila"/>
    <m/>
    <s v="Shelter"/>
    <m/>
    <x v="0"/>
    <x v="3"/>
    <s v="4x6m Tarps"/>
    <n v="3"/>
    <s v="piece"/>
    <s v="Households"/>
    <n v="3"/>
    <x v="0"/>
    <d v="2015-04-30T00:00:00"/>
    <m/>
    <m/>
    <m/>
  </r>
  <r>
    <s v="SHEFA"/>
    <s v="VUT0105"/>
    <x v="1"/>
    <s v="VUT0105071"/>
    <s v="Port Vila (Port Vila)"/>
    <s v="VUT0105071017"/>
    <m/>
    <e v="#N/A"/>
    <s v="2eme Lagoon"/>
    <x v="4"/>
    <s v="Diocese of Port Vila"/>
    <m/>
    <s v="Shelter"/>
    <m/>
    <x v="0"/>
    <x v="3"/>
    <s v="4x6m Tarps"/>
    <n v="1"/>
    <s v="piece"/>
    <s v="Households"/>
    <n v="1"/>
    <x v="0"/>
    <d v="2015-04-30T00:00:00"/>
    <m/>
    <m/>
    <m/>
  </r>
  <r>
    <s v="SHEFA"/>
    <s v="VUT0105"/>
    <x v="1"/>
    <s v="VUT0105071"/>
    <s v="Port Vila (Port Vila)"/>
    <s v="VUT0105071017"/>
    <m/>
    <e v="#N/A"/>
    <s v="cocorico"/>
    <x v="4"/>
    <s v="Diocese of Port Vila"/>
    <m/>
    <s v="Shelter"/>
    <m/>
    <x v="0"/>
    <x v="3"/>
    <s v="4x6m Tarps"/>
    <n v="1"/>
    <s v="piece"/>
    <s v="Households"/>
    <n v="1"/>
    <x v="0"/>
    <d v="2015-04-30T00:00:00"/>
    <m/>
    <m/>
    <m/>
  </r>
  <r>
    <s v="SHEFA"/>
    <s v="VUT0105"/>
    <x v="0"/>
    <s v="VUT0105005"/>
    <s v="Eratap (Efate)"/>
    <s v="VUT0105005011"/>
    <s v="Teouma"/>
    <s v="VUT01050050110783"/>
    <s v="Teouma"/>
    <x v="4"/>
    <s v="Diocese of Port Vila"/>
    <m/>
    <s v="Shelter"/>
    <m/>
    <x v="0"/>
    <x v="3"/>
    <s v="4x6m Tarps"/>
    <n v="2"/>
    <s v="piece"/>
    <s v="Households"/>
    <n v="2"/>
    <x v="0"/>
    <d v="2015-04-30T00:00:00"/>
    <m/>
    <m/>
    <m/>
  </r>
  <r>
    <s v="TAFEA"/>
    <s v="VUT0106"/>
    <x v="3"/>
    <s v="VUT0106023"/>
    <s v="Middle Bush Tanna (Tanna)"/>
    <s v="VUT0106023006"/>
    <s v="Imaru"/>
    <s v="VUT01060230060416"/>
    <m/>
    <x v="4"/>
    <m/>
    <m/>
    <s v="Shelter"/>
    <m/>
    <x v="0"/>
    <x v="3"/>
    <s v="Tarps 1"/>
    <n v="10"/>
    <s v="piece"/>
    <s v="Households"/>
    <n v="10"/>
    <x v="0"/>
    <d v="2015-04-16T00:00:00"/>
    <d v="2015-04-16T00:00:00"/>
    <d v="2015-04-16T00:00:00"/>
    <m/>
  </r>
  <r>
    <s v="TAFEA"/>
    <s v="VUT0106"/>
    <x v="3"/>
    <s v="VUT0106023"/>
    <s v="South West Tanna (Tanna)"/>
    <s v="VUT0106023002"/>
    <s v="Ikiti"/>
    <s v="VUT01060230020118"/>
    <m/>
    <x v="4"/>
    <m/>
    <m/>
    <s v="Shelter"/>
    <m/>
    <x v="0"/>
    <x v="3"/>
    <s v="Tarps 1"/>
    <n v="10"/>
    <s v="piece"/>
    <s v="Households"/>
    <n v="10"/>
    <x v="0"/>
    <d v="2015-04-16T00:00:00"/>
    <d v="2015-04-16T00:00:00"/>
    <d v="2015-04-16T00:00:00"/>
    <m/>
  </r>
  <r>
    <s v="TAFEA"/>
    <s v="VUT0106"/>
    <x v="3"/>
    <s v="VUT0106023"/>
    <s v="West Tanna (Tanna)"/>
    <s v="VUT0106023005"/>
    <m/>
    <e v="#N/A"/>
    <m/>
    <x v="4"/>
    <m/>
    <m/>
    <s v="Shelter"/>
    <m/>
    <x v="0"/>
    <x v="3"/>
    <s v="Tarps 1"/>
    <n v="80"/>
    <s v="piece"/>
    <s v="Households"/>
    <n v="80"/>
    <x v="0"/>
    <d v="2015-04-16T00:00:00"/>
    <d v="2015-04-16T00:00:00"/>
    <d v="2015-04-16T00:00:00"/>
    <m/>
  </r>
  <r>
    <s v="SHEFA"/>
    <s v="VUT0105"/>
    <x v="0"/>
    <s v="VUT0105005"/>
    <s v="Eratap (Efate)"/>
    <s v="VUT0105005011"/>
    <s v="Teouma"/>
    <s v="VUT01050050110783"/>
    <s v="Teouma "/>
    <x v="5"/>
    <s v="ADRA Vanuatu"/>
    <m/>
    <s v="Shelter"/>
    <m/>
    <x v="2"/>
    <x v="2"/>
    <s v="Shelter tool kits "/>
    <n v="1"/>
    <s v="kit"/>
    <s v="Households"/>
    <n v="1"/>
    <x v="1"/>
    <d v="2015-05-01T00:00:00"/>
    <m/>
    <m/>
    <s v="ADRA is partnering with Habitat for Humanity Australia to help rebuild in Teouma, in areas where ADRA had done tarp distribution. Assessments are being finalized. "/>
  </r>
  <r>
    <s v="MALAMPA"/>
    <s v="VUT0104"/>
    <x v="2"/>
    <s v="VUT0104002"/>
    <s v="South East Ambrym (Ambrym)"/>
    <s v="VUT0104002062"/>
    <m/>
    <e v="#N/A"/>
    <s v="SE Ambrym "/>
    <x v="6"/>
    <s v="ADRA Vanuatu"/>
    <m/>
    <s v="Shelter"/>
    <m/>
    <x v="2"/>
    <x v="2"/>
    <s v="To be confirmed by Habitat for Humanity"/>
    <n v="93"/>
    <s v="kit"/>
    <s v="Households"/>
    <n v="1"/>
    <x v="1"/>
    <d v="2015-05-01T00:00:00"/>
    <d v="2015-09-30T00:00:00"/>
    <m/>
    <s v="ADRA is partnering with Habitat for Humanity New Zealand to help rebuild in SE Ambrym, "/>
  </r>
  <r>
    <s v="SHEFA"/>
    <s v="VUT0105"/>
    <x v="8"/>
    <s v="VUT0105018"/>
    <s v="Makimae (Mataso - Matah Alam)"/>
    <s v="VUT0105018034"/>
    <m/>
    <e v="#N/A"/>
    <m/>
    <x v="7"/>
    <m/>
    <m/>
    <s v="Shelter"/>
    <m/>
    <x v="0"/>
    <x v="7"/>
    <m/>
    <n v="78"/>
    <s v="piece"/>
    <s v="Households"/>
    <n v="37"/>
    <x v="0"/>
    <d v="2015-05-12T00:00:00"/>
    <d v="2015-05-12T00:00:00"/>
    <d v="2015-05-12T00:00:00"/>
    <s v="For 37 repatriated families"/>
  </r>
  <r>
    <s v="SHEFA"/>
    <s v="VUT0105"/>
    <x v="8"/>
    <s v="VUT0105018"/>
    <s v="Makimae (Mataso - Matah Alam)"/>
    <s v="VUT0105018034"/>
    <m/>
    <e v="#N/A"/>
    <m/>
    <x v="7"/>
    <m/>
    <m/>
    <s v="Shelter"/>
    <m/>
    <x v="0"/>
    <x v="6"/>
    <m/>
    <n v="37"/>
    <s v="piece"/>
    <s v="Households"/>
    <n v="37"/>
    <x v="0"/>
    <d v="2015-05-12T00:00:00"/>
    <d v="2015-05-12T00:00:00"/>
    <d v="2015-05-12T00:00:00"/>
    <s v="For 37 repatriated families"/>
  </r>
  <r>
    <s v="SHEFA"/>
    <s v="VUT0105"/>
    <x v="8"/>
    <s v="VUT0105018"/>
    <s v="Makimae (Mataso - Matah Alam)"/>
    <s v="VUT0105018034"/>
    <m/>
    <e v="#N/A"/>
    <m/>
    <x v="7"/>
    <m/>
    <m/>
    <s v="Shelter"/>
    <m/>
    <x v="0"/>
    <x v="6"/>
    <m/>
    <n v="13"/>
    <s v="piece"/>
    <s v="Households"/>
    <n v="13"/>
    <x v="0"/>
    <d v="2015-05-12T00:00:00"/>
    <d v="2015-05-12T00:00:00"/>
    <d v="2015-05-12T00:00:00"/>
    <s v="For CDC's, community centers, chiefs, etc."/>
  </r>
  <r>
    <m/>
    <e v="#N/A"/>
    <x v="9"/>
    <e v="#N/A"/>
    <m/>
    <e v="#N/A"/>
    <m/>
    <e v="#N/A"/>
    <m/>
    <x v="7"/>
    <m/>
    <m/>
    <s v="Shelter"/>
    <m/>
    <x v="0"/>
    <x v="5"/>
    <m/>
    <n v="1000"/>
    <s v="kit"/>
    <s v="Households"/>
    <n v="1000"/>
    <x v="1"/>
    <m/>
    <m/>
    <m/>
    <s v="Tool kits in transit to Vanuatu, exact distribution areas and number of HH served TBD"/>
  </r>
  <r>
    <s v="SHEFA"/>
    <s v="VUT0105"/>
    <x v="1"/>
    <s v="VUT0105071"/>
    <s v="Port Vila (Port Vila)"/>
    <s v="VUT0105071017"/>
    <s v="Tagabe"/>
    <s v="VUT01050710170881"/>
    <m/>
    <x v="8"/>
    <s v="IFRC"/>
    <m/>
    <s v="Shelter"/>
    <m/>
    <x v="0"/>
    <x v="3"/>
    <s v="Tarps 1"/>
    <n v="1"/>
    <s v="piece"/>
    <s v="Households"/>
    <n v="1"/>
    <x v="0"/>
    <m/>
    <m/>
    <d v="2015-06-09T00:00:00"/>
    <m/>
  </r>
  <r>
    <s v="SHEFA"/>
    <s v="VUT0105"/>
    <x v="1"/>
    <s v="VUT0105071"/>
    <s v="Port Vila (Port Vila)"/>
    <s v="VUT0105071017"/>
    <s v="Tagabe"/>
    <s v="VUT01050710170881"/>
    <m/>
    <x v="8"/>
    <s v="IFRC"/>
    <m/>
    <s v="Shelter"/>
    <m/>
    <x v="0"/>
    <x v="3"/>
    <s v="Tarps 1"/>
    <n v="1"/>
    <s v="piece"/>
    <s v="Households"/>
    <n v="1"/>
    <x v="0"/>
    <m/>
    <m/>
    <d v="2015-06-09T00:00:00"/>
    <m/>
  </r>
  <r>
    <s v="SHEFA"/>
    <s v="VUT0105"/>
    <x v="1"/>
    <s v="VUT0105071"/>
    <s v="Port Vila (Port Vila)"/>
    <s v="VUT0105071017"/>
    <s v="Tagabe"/>
    <s v="VUT01050710170881"/>
    <m/>
    <x v="8"/>
    <s v="IFRC"/>
    <m/>
    <s v="Shelter"/>
    <m/>
    <x v="0"/>
    <x v="3"/>
    <s v="Tarps 1"/>
    <n v="1"/>
    <s v="piece"/>
    <s v="Households"/>
    <n v="1"/>
    <x v="0"/>
    <m/>
    <m/>
    <d v="2015-06-09T00:00:00"/>
    <m/>
  </r>
  <r>
    <s v="SHEFA"/>
    <s v="VUT0105"/>
    <x v="1"/>
    <s v="VUT0105071"/>
    <s v="Port Vila (Port Vila)"/>
    <s v="VUT0105071017"/>
    <m/>
    <e v="#N/A"/>
    <s v="Stade"/>
    <x v="8"/>
    <s v="IFRC"/>
    <m/>
    <s v="Shelter"/>
    <m/>
    <x v="0"/>
    <x v="3"/>
    <s v="Tarps 1"/>
    <n v="1"/>
    <s v="piece"/>
    <s v="Households"/>
    <n v="1"/>
    <x v="0"/>
    <m/>
    <m/>
    <d v="2015-06-09T00:00:00"/>
    <m/>
  </r>
  <r>
    <s v="SHEFA"/>
    <s v="VUT0105"/>
    <x v="1"/>
    <s v="VUT0105071"/>
    <s v="Port Vila (Port Vila)"/>
    <s v="VUT0105071017"/>
    <m/>
    <e v="#N/A"/>
    <s v="Malapoa White Wood"/>
    <x v="8"/>
    <s v="IFRC"/>
    <m/>
    <s v="Shelter"/>
    <m/>
    <x v="0"/>
    <x v="3"/>
    <s v="Tarps 1"/>
    <n v="1"/>
    <s v="piece"/>
    <s v="Households"/>
    <n v="1"/>
    <x v="0"/>
    <m/>
    <m/>
    <d v="2015-06-09T00:00:00"/>
    <m/>
  </r>
  <r>
    <s v="SHEFA"/>
    <s v="VUT0105"/>
    <x v="1"/>
    <s v="VUT0105071"/>
    <s v="Port Vila (Port Vila)"/>
    <s v="VUT0105071017"/>
    <s v="Tagabe"/>
    <s v="VUT01050710170881"/>
    <m/>
    <x v="8"/>
    <s v="IFRC"/>
    <m/>
    <s v="Shelter"/>
    <m/>
    <x v="0"/>
    <x v="3"/>
    <s v="Tarps 1"/>
    <n v="1"/>
    <s v="piece"/>
    <s v="Households"/>
    <n v="1"/>
    <x v="0"/>
    <m/>
    <m/>
    <d v="2015-06-09T00:00:00"/>
    <m/>
  </r>
  <r>
    <s v="SHEFA"/>
    <s v="VUT0105"/>
    <x v="1"/>
    <s v="VUT0105071"/>
    <s v="Port Vila (Port Vila)"/>
    <s v="VUT0105071017"/>
    <s v="Tebakor"/>
    <s v="VUT01050710170868"/>
    <m/>
    <x v="8"/>
    <s v="IFRC"/>
    <m/>
    <s v="Shelter"/>
    <m/>
    <x v="0"/>
    <x v="3"/>
    <s v="Tarps 1"/>
    <n v="1"/>
    <s v="piece"/>
    <s v="Households"/>
    <n v="1"/>
    <x v="0"/>
    <m/>
    <m/>
    <d v="2015-06-09T00:00:00"/>
    <m/>
  </r>
  <r>
    <s v="SHEFA"/>
    <s v="VUT0105"/>
    <x v="1"/>
    <s v="VUT0105071"/>
    <s v="Port Vila (Port Vila)"/>
    <s v="VUT0105071017"/>
    <s v="Tagabe"/>
    <s v="VUT01050710170881"/>
    <m/>
    <x v="8"/>
    <s v="IFRC"/>
    <m/>
    <s v="Shelter"/>
    <m/>
    <x v="0"/>
    <x v="3"/>
    <s v="Tarps 1"/>
    <n v="1"/>
    <s v="piece"/>
    <s v="Households"/>
    <n v="1"/>
    <x v="0"/>
    <m/>
    <m/>
    <d v="2015-06-09T00:00:00"/>
    <m/>
  </r>
  <r>
    <s v="SHEFA"/>
    <s v="VUT0105"/>
    <x v="1"/>
    <s v="VUT0105071"/>
    <s v="Port Vila (Port Vila)"/>
    <s v="VUT0105071017"/>
    <s v="Bladineres"/>
    <s v="VUT01050710170885"/>
    <m/>
    <x v="8"/>
    <s v="IFRC"/>
    <m/>
    <s v="Shelter"/>
    <m/>
    <x v="0"/>
    <x v="3"/>
    <s v="Tarps 1"/>
    <n v="1"/>
    <s v="piece"/>
    <s v="Households"/>
    <n v="1"/>
    <x v="0"/>
    <m/>
    <m/>
    <d v="2015-06-09T00:00:00"/>
    <m/>
  </r>
  <r>
    <s v="SHEFA"/>
    <s v="VUT0105"/>
    <x v="1"/>
    <s v="VUT0105071"/>
    <s v="Port Vila (Port Vila)"/>
    <s v="VUT0105071017"/>
    <s v="Tagabe"/>
    <s v="VUT01050710170881"/>
    <m/>
    <x v="8"/>
    <s v="IFRC"/>
    <m/>
    <s v="Shelter"/>
    <m/>
    <x v="0"/>
    <x v="3"/>
    <s v="Tarps 1"/>
    <n v="1"/>
    <s v="piece"/>
    <s v="Households"/>
    <n v="1"/>
    <x v="0"/>
    <m/>
    <m/>
    <d v="2015-06-09T00:00:00"/>
    <m/>
  </r>
  <r>
    <s v="SHEFA"/>
    <s v="VUT0105"/>
    <x v="1"/>
    <s v="VUT0105071"/>
    <s v="Port Vila (Port Vila)"/>
    <s v="VUT0105071017"/>
    <s v="Bladineres"/>
    <s v="VUT01050710170885"/>
    <m/>
    <x v="8"/>
    <s v="IFRC"/>
    <m/>
    <s v="Shelter"/>
    <m/>
    <x v="0"/>
    <x v="3"/>
    <s v="Tarps 1"/>
    <n v="1"/>
    <s v="piece"/>
    <s v="Households"/>
    <n v="1"/>
    <x v="0"/>
    <m/>
    <m/>
    <d v="2015-06-09T00:00:00"/>
    <m/>
  </r>
  <r>
    <s v="SHEFA"/>
    <s v="VUT0105"/>
    <x v="1"/>
    <s v="VUT0105071"/>
    <s v="Port Vila (Port Vila)"/>
    <s v="VUT0105071017"/>
    <m/>
    <e v="#N/A"/>
    <s v="Seven Srar"/>
    <x v="8"/>
    <s v="IFRC"/>
    <m/>
    <s v="Shelter"/>
    <m/>
    <x v="0"/>
    <x v="3"/>
    <s v="Tarps 1"/>
    <n v="1"/>
    <s v="piece"/>
    <s v="Households"/>
    <n v="1"/>
    <x v="0"/>
    <m/>
    <m/>
    <d v="2015-06-09T00:00:00"/>
    <m/>
  </r>
  <r>
    <s v="SHEFA"/>
    <s v="VUT0105"/>
    <x v="1"/>
    <s v="VUT0105071"/>
    <s v="Port Vila (Port Vila)"/>
    <s v="VUT0105071017"/>
    <s v="Bladineres"/>
    <s v="VUT01050710170885"/>
    <m/>
    <x v="8"/>
    <s v="IFRC"/>
    <m/>
    <s v="Shelter"/>
    <m/>
    <x v="0"/>
    <x v="3"/>
    <s v="Tarps 1"/>
    <n v="1"/>
    <s v="piece"/>
    <s v="Households"/>
    <n v="1"/>
    <x v="0"/>
    <m/>
    <m/>
    <d v="2015-06-09T00:00:00"/>
    <m/>
  </r>
  <r>
    <s v="SHEFA"/>
    <s v="VUT0105"/>
    <x v="1"/>
    <s v="VUT0105071"/>
    <s v="Port Vila (Port Vila)"/>
    <s v="VUT0105071017"/>
    <s v="Bladineres"/>
    <s v="VUT01050710170885"/>
    <m/>
    <x v="8"/>
    <s v="IFRC"/>
    <m/>
    <s v="Shelter"/>
    <m/>
    <x v="0"/>
    <x v="3"/>
    <s v="Tarps 1"/>
    <n v="1"/>
    <s v="piece"/>
    <s v="Households"/>
    <n v="1"/>
    <x v="0"/>
    <m/>
    <m/>
    <d v="2015-06-09T00:00:00"/>
    <m/>
  </r>
  <r>
    <s v="SHEFA"/>
    <s v="VUT0105"/>
    <x v="1"/>
    <s v="VUT0105071"/>
    <s v="Port Vila (Port Vila)"/>
    <s v="VUT0105071017"/>
    <m/>
    <e v="#N/A"/>
    <s v="Seven Star"/>
    <x v="8"/>
    <s v="IFRC"/>
    <m/>
    <s v="Shelter"/>
    <m/>
    <x v="0"/>
    <x v="3"/>
    <s v="Tarps 1"/>
    <n v="1"/>
    <s v="piece"/>
    <s v="Households"/>
    <n v="1"/>
    <x v="0"/>
    <m/>
    <m/>
    <d v="2015-06-09T00:00:00"/>
    <m/>
  </r>
  <r>
    <s v="SHEFA"/>
    <s v="VUT0105"/>
    <x v="1"/>
    <s v="VUT0105071"/>
    <s v="Port Vila (Port Vila)"/>
    <s v="VUT0105071017"/>
    <s v="Bladineres"/>
    <s v="VUT01050710170885"/>
    <m/>
    <x v="8"/>
    <s v="IFRC"/>
    <m/>
    <s v="Shelter"/>
    <m/>
    <x v="0"/>
    <x v="3"/>
    <s v="Tarps 1"/>
    <n v="1"/>
    <s v="piece"/>
    <s v="Households"/>
    <n v="1"/>
    <x v="0"/>
    <m/>
    <m/>
    <d v="2015-06-09T00:00:00"/>
    <m/>
  </r>
  <r>
    <s v="SHEFA"/>
    <s v="VUT0105"/>
    <x v="1"/>
    <s v="VUT0105071"/>
    <s v="Port Vila (Port Vila)"/>
    <s v="VUT0105071017"/>
    <m/>
    <e v="#N/A"/>
    <s v="Beverly Hills"/>
    <x v="8"/>
    <s v="IFRC"/>
    <m/>
    <s v="Shelter"/>
    <m/>
    <x v="0"/>
    <x v="3"/>
    <s v="Tarps 1"/>
    <n v="1"/>
    <s v="piece"/>
    <s v="Households"/>
    <n v="1"/>
    <x v="0"/>
    <m/>
    <m/>
    <d v="2015-06-09T00:00:00"/>
    <m/>
  </r>
  <r>
    <s v="SHEFA"/>
    <s v="VUT0105"/>
    <x v="1"/>
    <s v="VUT0105071"/>
    <s v="Port Vila (Port Vila)"/>
    <s v="VUT0105071017"/>
    <s v="Tagabe"/>
    <s v="VUT01050710170881"/>
    <m/>
    <x v="8"/>
    <s v="IFRC"/>
    <m/>
    <s v="Shelter"/>
    <m/>
    <x v="0"/>
    <x v="3"/>
    <s v="Tarps 1"/>
    <n v="1"/>
    <s v="piece"/>
    <s v="Households"/>
    <n v="1"/>
    <x v="0"/>
    <m/>
    <m/>
    <d v="2015-06-09T00:00:00"/>
    <m/>
  </r>
  <r>
    <s v="SHEFA"/>
    <s v="VUT0105"/>
    <x v="1"/>
    <s v="VUT0105071"/>
    <s v="Port Vila (Port Vila)"/>
    <s v="VUT0105071017"/>
    <s v="Tagabe"/>
    <s v="VUT01050710170881"/>
    <m/>
    <x v="8"/>
    <s v="IFRC"/>
    <m/>
    <s v="Shelter"/>
    <m/>
    <x v="0"/>
    <x v="3"/>
    <s v="Tarps 1"/>
    <n v="1"/>
    <s v="piece"/>
    <s v="Households"/>
    <n v="1"/>
    <x v="0"/>
    <m/>
    <m/>
    <d v="2015-06-09T00:00:00"/>
    <m/>
  </r>
  <r>
    <s v="SHEFA"/>
    <s v="VUT0105"/>
    <x v="1"/>
    <s v="VUT0105071"/>
    <s v="Port Vila (Port Vila)"/>
    <s v="VUT0105071017"/>
    <s v="Bladineres"/>
    <s v="VUT01050710170885"/>
    <m/>
    <x v="8"/>
    <s v="IFRC"/>
    <m/>
    <s v="Shelter"/>
    <m/>
    <x v="0"/>
    <x v="3"/>
    <s v="Tarps 1"/>
    <n v="1"/>
    <s v="piece"/>
    <s v="Households"/>
    <n v="1"/>
    <x v="0"/>
    <m/>
    <m/>
    <d v="2015-06-09T00:00:00"/>
    <m/>
  </r>
  <r>
    <s v="SHEFA"/>
    <s v="VUT0105"/>
    <x v="1"/>
    <s v="VUT0105071"/>
    <s v="Port Vila (Port Vila)"/>
    <s v="VUT0105071017"/>
    <s v="Tagabe"/>
    <s v="VUT01050710170881"/>
    <m/>
    <x v="8"/>
    <s v="IFRC"/>
    <m/>
    <s v="Shelter"/>
    <m/>
    <x v="0"/>
    <x v="3"/>
    <s v="Tarps 1"/>
    <n v="1"/>
    <s v="piece"/>
    <s v="Households"/>
    <n v="1"/>
    <x v="0"/>
    <m/>
    <m/>
    <d v="2015-06-09T00:00:00"/>
    <m/>
  </r>
  <r>
    <s v="SHEFA"/>
    <s v="VUT0105"/>
    <x v="1"/>
    <s v="VUT0105071"/>
    <s v="Port Vila (Port Vila)"/>
    <s v="VUT0105071017"/>
    <s v="Bladineres"/>
    <s v="VUT01050710170885"/>
    <m/>
    <x v="8"/>
    <s v="IFRC"/>
    <m/>
    <s v="Shelter"/>
    <m/>
    <x v="0"/>
    <x v="3"/>
    <s v="Tarps 1"/>
    <n v="1"/>
    <s v="piece"/>
    <s v="Households"/>
    <n v="1"/>
    <x v="0"/>
    <m/>
    <m/>
    <d v="2015-06-09T00:00:00"/>
    <m/>
  </r>
  <r>
    <s v="SHEFA"/>
    <s v="VUT0105"/>
    <x v="1"/>
    <s v="VUT0105071"/>
    <s v="Port Vila (Port Vila)"/>
    <s v="VUT0105071017"/>
    <s v="Tagabe"/>
    <s v="VUT01050710170881"/>
    <m/>
    <x v="8"/>
    <s v="IFRC"/>
    <m/>
    <s v="Shelter"/>
    <m/>
    <x v="0"/>
    <x v="3"/>
    <s v="Tarps 1"/>
    <n v="1"/>
    <s v="piece"/>
    <s v="Households"/>
    <n v="1"/>
    <x v="0"/>
    <m/>
    <m/>
    <d v="2015-06-09T00:00:00"/>
    <m/>
  </r>
  <r>
    <s v="SHEFA"/>
    <s v="VUT0105"/>
    <x v="1"/>
    <s v="VUT0105071"/>
    <s v="Port Vila (Port Vila)"/>
    <s v="VUT0105071017"/>
    <s v="Tagabe"/>
    <s v="VUT01050710170881"/>
    <m/>
    <x v="8"/>
    <s v="IFRC"/>
    <m/>
    <s v="Shelter"/>
    <m/>
    <x v="0"/>
    <x v="3"/>
    <s v="Tarps 1"/>
    <n v="1"/>
    <s v="piece"/>
    <s v="Households"/>
    <n v="1"/>
    <x v="0"/>
    <m/>
    <m/>
    <d v="2015-06-09T00:00:00"/>
    <m/>
  </r>
  <r>
    <s v="SHEFA"/>
    <s v="VUT0105"/>
    <x v="1"/>
    <s v="VUT0105071"/>
    <s v="Port Vila (Port Vila)"/>
    <s v="VUT0105071017"/>
    <s v="Tagabe"/>
    <s v="VUT01050710170881"/>
    <m/>
    <x v="8"/>
    <s v="IFRC"/>
    <m/>
    <s v="Shelter"/>
    <m/>
    <x v="0"/>
    <x v="3"/>
    <s v="Tarps 1"/>
    <n v="1"/>
    <s v="piece"/>
    <s v="Households"/>
    <n v="1"/>
    <x v="0"/>
    <m/>
    <m/>
    <d v="2015-06-09T00:00:00"/>
    <m/>
  </r>
  <r>
    <s v="SHEFA"/>
    <s v="VUT0105"/>
    <x v="1"/>
    <s v="VUT0105071"/>
    <s v="Port Vila (Port Vila)"/>
    <s v="VUT0105071017"/>
    <s v="Bladineres"/>
    <s v="VUT01050710170885"/>
    <m/>
    <x v="8"/>
    <s v="IFRC"/>
    <m/>
    <s v="Shelter"/>
    <m/>
    <x v="0"/>
    <x v="3"/>
    <s v="Tarps 1"/>
    <n v="1"/>
    <s v="piece"/>
    <s v="Households"/>
    <n v="1"/>
    <x v="0"/>
    <m/>
    <m/>
    <d v="2015-06-09T00:00:00"/>
    <m/>
  </r>
  <r>
    <s v="SHEFA"/>
    <s v="VUT0105"/>
    <x v="1"/>
    <s v="VUT0105071"/>
    <s v="Port Vila (Port Vila)"/>
    <s v="VUT0105071017"/>
    <s v="Tagabe"/>
    <s v="VUT01050710170881"/>
    <m/>
    <x v="8"/>
    <s v="IFRC"/>
    <m/>
    <s v="Shelter"/>
    <m/>
    <x v="0"/>
    <x v="3"/>
    <s v="Tarps 1"/>
    <n v="1"/>
    <s v="piece"/>
    <s v="Households"/>
    <n v="1"/>
    <x v="0"/>
    <m/>
    <m/>
    <d v="2015-06-09T00:00:00"/>
    <m/>
  </r>
  <r>
    <s v="SHEFA"/>
    <s v="VUT0105"/>
    <x v="1"/>
    <s v="VUT0105071"/>
    <s v="Port Vila (Port Vila)"/>
    <s v="VUT0105071017"/>
    <s v="Tagabe"/>
    <s v="VUT01050710170881"/>
    <m/>
    <x v="8"/>
    <s v="IFRC"/>
    <m/>
    <s v="Shelter"/>
    <m/>
    <x v="0"/>
    <x v="3"/>
    <s v="Tarps 1"/>
    <n v="1"/>
    <s v="piece"/>
    <s v="Households"/>
    <n v="1"/>
    <x v="0"/>
    <m/>
    <m/>
    <d v="2015-06-09T00:00:00"/>
    <m/>
  </r>
  <r>
    <s v="SHEFA"/>
    <s v="VUT0105"/>
    <x v="1"/>
    <s v="VUT0105071"/>
    <s v="Port Vila (Port Vila)"/>
    <s v="VUT0105071017"/>
    <s v="Bladineres"/>
    <s v="VUT01050710170885"/>
    <m/>
    <x v="8"/>
    <s v="IFRC"/>
    <m/>
    <s v="Shelter"/>
    <m/>
    <x v="0"/>
    <x v="3"/>
    <s v="Tarps 1"/>
    <n v="1"/>
    <s v="piece"/>
    <s v="Households"/>
    <n v="1"/>
    <x v="0"/>
    <m/>
    <m/>
    <d v="2015-06-09T00:00:00"/>
    <m/>
  </r>
  <r>
    <s v="SHEFA"/>
    <s v="VUT0105"/>
    <x v="1"/>
    <s v="VUT0105071"/>
    <s v="Port Vila (Port Vila)"/>
    <s v="VUT0105071017"/>
    <s v="Tagabe"/>
    <s v="VUT01050710170881"/>
    <m/>
    <x v="8"/>
    <s v="IFRC"/>
    <m/>
    <s v="Shelter"/>
    <m/>
    <x v="0"/>
    <x v="3"/>
    <s v="Tarps 1"/>
    <n v="1"/>
    <s v="piece"/>
    <s v="Households"/>
    <n v="1"/>
    <x v="0"/>
    <m/>
    <m/>
    <d v="2015-06-09T00:00:00"/>
    <m/>
  </r>
  <r>
    <s v="SHEFA"/>
    <s v="VUT0105"/>
    <x v="1"/>
    <s v="VUT0105071"/>
    <s v="Port Vila (Port Vila)"/>
    <s v="VUT0105071017"/>
    <s v="Tagabe"/>
    <s v="VUT01050710170881"/>
    <m/>
    <x v="8"/>
    <s v="IFRC"/>
    <m/>
    <s v="Shelter"/>
    <m/>
    <x v="0"/>
    <x v="3"/>
    <s v="Tarps 1"/>
    <n v="1"/>
    <s v="piece"/>
    <s v="Households"/>
    <n v="1"/>
    <x v="0"/>
    <m/>
    <m/>
    <d v="2015-06-09T00:00:00"/>
    <m/>
  </r>
  <r>
    <s v="SHEFA"/>
    <s v="VUT0105"/>
    <x v="1"/>
    <s v="VUT0105071"/>
    <s v="Port Vila (Port Vila)"/>
    <s v="VUT0105071017"/>
    <s v="Tagabe"/>
    <s v="VUT01050710170881"/>
    <m/>
    <x v="8"/>
    <s v="IFRC"/>
    <m/>
    <s v="Shelter"/>
    <m/>
    <x v="0"/>
    <x v="3"/>
    <s v="Tarps 1"/>
    <n v="1"/>
    <s v="piece"/>
    <s v="Households"/>
    <n v="1"/>
    <x v="0"/>
    <m/>
    <m/>
    <d v="2015-06-09T00:00:00"/>
    <m/>
  </r>
  <r>
    <s v="SHEFA"/>
    <s v="VUT0105"/>
    <x v="1"/>
    <s v="VUT0105071"/>
    <s v="Port Vila (Port Vila)"/>
    <s v="VUT0105071017"/>
    <s v="Tagabe"/>
    <s v="VUT01050710170881"/>
    <m/>
    <x v="8"/>
    <s v="IFRC"/>
    <m/>
    <s v="Shelter"/>
    <m/>
    <x v="0"/>
    <x v="3"/>
    <s v="Tarps 1"/>
    <n v="1"/>
    <s v="piece"/>
    <s v="Households"/>
    <n v="1"/>
    <x v="0"/>
    <m/>
    <m/>
    <d v="2015-06-09T00:00:00"/>
    <m/>
  </r>
  <r>
    <s v="SHEFA"/>
    <s v="VUT0105"/>
    <x v="1"/>
    <s v="VUT0105071"/>
    <s v="Port Vila (Port Vila)"/>
    <s v="VUT0105071017"/>
    <s v="Tagabe"/>
    <s v="VUT01050710170881"/>
    <m/>
    <x v="8"/>
    <s v="IFRC"/>
    <m/>
    <s v="Shelter"/>
    <m/>
    <x v="0"/>
    <x v="3"/>
    <s v="Tarps 1"/>
    <n v="1"/>
    <s v="piece"/>
    <s v="Households"/>
    <n v="1"/>
    <x v="0"/>
    <m/>
    <m/>
    <d v="2015-06-09T00:00:00"/>
    <m/>
  </r>
  <r>
    <s v="SHEFA"/>
    <s v="VUT0105"/>
    <x v="1"/>
    <s v="VUT0105071"/>
    <s v="Port Vila (Port Vila)"/>
    <s v="VUT0105071017"/>
    <s v="Tagabe"/>
    <s v="VUT01050710170881"/>
    <m/>
    <x v="8"/>
    <s v="IFRC"/>
    <m/>
    <s v="Shelter"/>
    <m/>
    <x v="0"/>
    <x v="3"/>
    <s v="Tarps 1"/>
    <n v="1"/>
    <s v="piece"/>
    <s v="Households"/>
    <n v="1"/>
    <x v="0"/>
    <m/>
    <m/>
    <d v="2015-06-09T00:00:00"/>
    <m/>
  </r>
  <r>
    <s v="SHEFA"/>
    <s v="VUT0105"/>
    <x v="1"/>
    <s v="VUT0105071"/>
    <s v="Port Vila (Port Vila)"/>
    <s v="VUT0105071017"/>
    <s v="Tagabe"/>
    <s v="VUT01050710170881"/>
    <m/>
    <x v="8"/>
    <s v="IFRC"/>
    <m/>
    <s v="Shelter"/>
    <m/>
    <x v="0"/>
    <x v="3"/>
    <s v="Tarps 1"/>
    <n v="1"/>
    <s v="piece"/>
    <s v="Households"/>
    <n v="1"/>
    <x v="0"/>
    <m/>
    <m/>
    <d v="2015-06-09T00:00:00"/>
    <m/>
  </r>
  <r>
    <s v="SHEFA"/>
    <s v="VUT0105"/>
    <x v="1"/>
    <s v="VUT0105071"/>
    <s v="Port Vila (Port Vila)"/>
    <s v="VUT0105071017"/>
    <m/>
    <e v="#N/A"/>
    <s v="Belleview park"/>
    <x v="8"/>
    <s v="IFRC"/>
    <m/>
    <s v="Shelter"/>
    <m/>
    <x v="0"/>
    <x v="3"/>
    <s v="Tarps 1"/>
    <n v="1"/>
    <s v="piece"/>
    <s v="Households"/>
    <n v="1"/>
    <x v="0"/>
    <m/>
    <m/>
    <d v="2015-06-09T00:00:00"/>
    <m/>
  </r>
  <r>
    <s v="SHEFA"/>
    <s v="VUT0105"/>
    <x v="1"/>
    <s v="VUT0105071"/>
    <s v="Port Vila (Port Vila)"/>
    <s v="VUT0105071017"/>
    <m/>
    <e v="#N/A"/>
    <s v="Tagabe M.C.I"/>
    <x v="8"/>
    <s v="IFRC"/>
    <m/>
    <s v="Shelter"/>
    <m/>
    <x v="0"/>
    <x v="3"/>
    <s v="Tarps 1"/>
    <n v="1"/>
    <s v="piece"/>
    <s v="Households"/>
    <n v="1"/>
    <x v="0"/>
    <m/>
    <m/>
    <d v="2015-06-09T00:00:00"/>
    <m/>
  </r>
  <r>
    <s v="SHEFA"/>
    <s v="VUT0105"/>
    <x v="1"/>
    <s v="VUT0105071"/>
    <s v="Port Vila (Port Vila)"/>
    <s v="VUT0105071017"/>
    <m/>
    <e v="#N/A"/>
    <s v="Tagabe M.C.I"/>
    <x v="8"/>
    <s v="IFRC"/>
    <m/>
    <s v="Shelter"/>
    <m/>
    <x v="0"/>
    <x v="3"/>
    <s v="Tarps 1"/>
    <n v="1"/>
    <s v="piece"/>
    <s v="Households"/>
    <n v="1"/>
    <x v="0"/>
    <m/>
    <m/>
    <d v="2015-06-09T00:00:00"/>
    <m/>
  </r>
  <r>
    <s v="SHEFA"/>
    <s v="VUT0105"/>
    <x v="1"/>
    <s v="VUT0105071"/>
    <s v="Port Vila (Port Vila)"/>
    <s v="VUT0105071017"/>
    <m/>
    <e v="#N/A"/>
    <s v="Malapoa White Wood"/>
    <x v="8"/>
    <s v="IFRC"/>
    <m/>
    <s v="Shelter"/>
    <m/>
    <x v="0"/>
    <x v="3"/>
    <s v="Tarps 1"/>
    <n v="1"/>
    <s v="piece"/>
    <s v="Households"/>
    <n v="1"/>
    <x v="0"/>
    <m/>
    <m/>
    <d v="2015-06-09T00:00:00"/>
    <m/>
  </r>
  <r>
    <s v="SHEFA"/>
    <s v="VUT0105"/>
    <x v="1"/>
    <s v="VUT0105071"/>
    <s v="Port Vila (Port Vila)"/>
    <s v="VUT0105071017"/>
    <m/>
    <e v="#N/A"/>
    <s v="Black Sand"/>
    <x v="8"/>
    <s v="IFRC"/>
    <m/>
    <s v="Shelter"/>
    <m/>
    <x v="0"/>
    <x v="3"/>
    <s v="Tarps 1"/>
    <n v="1"/>
    <s v="piece"/>
    <s v="Households"/>
    <n v="1"/>
    <x v="0"/>
    <m/>
    <m/>
    <d v="2015-06-09T00:00:00"/>
    <m/>
  </r>
  <r>
    <s v="SHEFA"/>
    <s v="VUT0105"/>
    <x v="1"/>
    <s v="VUT0105071"/>
    <s v="Port Vila (Port Vila)"/>
    <s v="VUT0105071017"/>
    <m/>
    <e v="#N/A"/>
    <s v="Black Sand"/>
    <x v="8"/>
    <s v="IFRC"/>
    <m/>
    <s v="Shelter"/>
    <m/>
    <x v="0"/>
    <x v="3"/>
    <s v="Tarps 1"/>
    <n v="1"/>
    <s v="piece"/>
    <s v="Households"/>
    <n v="1"/>
    <x v="0"/>
    <m/>
    <m/>
    <d v="2015-06-09T00:00:00"/>
    <m/>
  </r>
  <r>
    <s v="SHEFA"/>
    <s v="VUT0105"/>
    <x v="1"/>
    <s v="VUT0105071"/>
    <s v="Port Vila (Port Vila)"/>
    <s v="VUT0105071017"/>
    <m/>
    <e v="#N/A"/>
    <s v="Black Sand"/>
    <x v="8"/>
    <s v="IFRC"/>
    <m/>
    <s v="Shelter"/>
    <m/>
    <x v="0"/>
    <x v="3"/>
    <s v="Tarps 1"/>
    <n v="1"/>
    <s v="piece"/>
    <s v="Households"/>
    <n v="1"/>
    <x v="0"/>
    <m/>
    <m/>
    <d v="2015-06-09T00:00:00"/>
    <m/>
  </r>
  <r>
    <s v="SHEFA"/>
    <s v="VUT0105"/>
    <x v="1"/>
    <s v="VUT0105071"/>
    <s v="Port Vila (Port Vila)"/>
    <s v="VUT0105071017"/>
    <m/>
    <e v="#N/A"/>
    <s v="Black Sand"/>
    <x v="8"/>
    <s v="IFRC"/>
    <m/>
    <s v="Shelter"/>
    <m/>
    <x v="0"/>
    <x v="3"/>
    <s v="Tarps 1"/>
    <n v="1"/>
    <s v="piece"/>
    <s v="Households"/>
    <n v="1"/>
    <x v="0"/>
    <m/>
    <m/>
    <d v="2015-06-09T00:00:00"/>
    <m/>
  </r>
  <r>
    <s v="SHEFA"/>
    <s v="VUT0105"/>
    <x v="10"/>
    <s v="VUT0105042"/>
    <s v="Ifira (Ifira)"/>
    <s v="VUT0105042015"/>
    <m/>
    <e v="#N/A"/>
    <s v="Ifira Island"/>
    <x v="8"/>
    <s v="IFRC"/>
    <m/>
    <s v="Shelter"/>
    <m/>
    <x v="0"/>
    <x v="3"/>
    <s v="Tarps 1"/>
    <n v="3"/>
    <s v="piece"/>
    <s v="Households"/>
    <n v="1"/>
    <x v="0"/>
    <m/>
    <m/>
    <d v="2015-06-09T00:00:00"/>
    <m/>
  </r>
  <r>
    <s v="SHEFA"/>
    <s v="VUT0105"/>
    <x v="1"/>
    <s v="VUT0105071"/>
    <s v="Port Vila (Port Vila)"/>
    <s v="VUT0105071017"/>
    <m/>
    <e v="#N/A"/>
    <s v="Rentapao"/>
    <x v="8"/>
    <s v="IFRC"/>
    <m/>
    <s v="Shelter"/>
    <m/>
    <x v="0"/>
    <x v="3"/>
    <s v="Tarps 1"/>
    <n v="1"/>
    <s v="piece"/>
    <s v="Households"/>
    <n v="1"/>
    <x v="0"/>
    <m/>
    <m/>
    <d v="2015-06-09T00:00:00"/>
    <m/>
  </r>
  <r>
    <s v="SHEFA"/>
    <s v="VUT0105"/>
    <x v="1"/>
    <s v="VUT0105071"/>
    <s v="Port Vila (Port Vila)"/>
    <s v="VUT0105071017"/>
    <m/>
    <e v="#N/A"/>
    <s v="Black Sand"/>
    <x v="8"/>
    <s v="IFRC"/>
    <m/>
    <s v="Shelter"/>
    <m/>
    <x v="0"/>
    <x v="3"/>
    <s v="Tarps 1"/>
    <n v="1"/>
    <s v="piece"/>
    <s v="Households"/>
    <n v="1"/>
    <x v="0"/>
    <m/>
    <m/>
    <d v="2015-06-09T00:00:00"/>
    <m/>
  </r>
  <r>
    <s v="SHEFA"/>
    <s v="VUT0105"/>
    <x v="1"/>
    <s v="VUT0105071"/>
    <s v="Port Vila (Port Vila)"/>
    <s v="VUT0105071017"/>
    <s v="Bladineres"/>
    <s v="VUT01050710170885"/>
    <m/>
    <x v="8"/>
    <s v="IFRC"/>
    <m/>
    <s v="Shelter"/>
    <m/>
    <x v="0"/>
    <x v="3"/>
    <s v="Tarps 1"/>
    <n v="1"/>
    <s v="piece"/>
    <s v="Households"/>
    <n v="1"/>
    <x v="0"/>
    <m/>
    <m/>
    <d v="2015-06-09T00:00:00"/>
    <m/>
  </r>
  <r>
    <s v="SHEFA"/>
    <s v="VUT0105"/>
    <x v="1"/>
    <s v="VUT0105071"/>
    <s v="Port Vila (Port Vila)"/>
    <s v="VUT0105071017"/>
    <s v="Bladineres"/>
    <s v="VUT01050710170885"/>
    <m/>
    <x v="8"/>
    <s v="IFRC"/>
    <m/>
    <s v="Shelter"/>
    <m/>
    <x v="0"/>
    <x v="3"/>
    <s v="Tarps 1"/>
    <n v="1"/>
    <s v="piece"/>
    <s v="Households"/>
    <n v="1"/>
    <x v="0"/>
    <m/>
    <m/>
    <d v="2015-06-09T00:00:00"/>
    <m/>
  </r>
  <r>
    <s v="SHEFA"/>
    <s v="VUT0105"/>
    <x v="1"/>
    <s v="VUT0105071"/>
    <s v="Port Vila (Port Vila)"/>
    <s v="VUT0105071017"/>
    <m/>
    <e v="#N/A"/>
    <s v="Teouma Valley"/>
    <x v="8"/>
    <s v="IFRC"/>
    <m/>
    <s v="Shelter"/>
    <m/>
    <x v="0"/>
    <x v="3"/>
    <s v="Tarps 1"/>
    <n v="1"/>
    <s v="piece"/>
    <s v="Households"/>
    <n v="1"/>
    <x v="0"/>
    <m/>
    <m/>
    <d v="2015-06-09T00:00:00"/>
    <m/>
  </r>
  <r>
    <s v="SHEFA"/>
    <s v="VUT0105"/>
    <x v="1"/>
    <s v="VUT0105071"/>
    <s v="Port Vila (Port Vila)"/>
    <s v="VUT0105071017"/>
    <m/>
    <e v="#N/A"/>
    <s v="Teouma Half Road"/>
    <x v="8"/>
    <s v="IFRC"/>
    <m/>
    <s v="Shelter"/>
    <m/>
    <x v="0"/>
    <x v="3"/>
    <s v="Tarps 1"/>
    <n v="1"/>
    <s v="piece"/>
    <s v="Households"/>
    <n v="1"/>
    <x v="0"/>
    <m/>
    <m/>
    <d v="2015-06-09T00:00:00"/>
    <m/>
  </r>
  <r>
    <s v="SHEFA"/>
    <s v="VUT0105"/>
    <x v="1"/>
    <s v="VUT0105071"/>
    <s v="Port Vila (Port Vila)"/>
    <s v="VUT0105071017"/>
    <s v="Tagabe"/>
    <s v="VUT01050710170881"/>
    <m/>
    <x v="8"/>
    <s v="IFRC"/>
    <m/>
    <s v="Shelter"/>
    <m/>
    <x v="0"/>
    <x v="3"/>
    <s v="Tarps 1"/>
    <n v="1"/>
    <s v="piece"/>
    <s v="Households"/>
    <n v="1"/>
    <x v="0"/>
    <m/>
    <m/>
    <d v="2015-06-09T00:00:00"/>
    <m/>
  </r>
  <r>
    <s v="SHEFA"/>
    <s v="VUT0105"/>
    <x v="1"/>
    <s v="VUT0105071"/>
    <s v="Port Vila (Port Vila)"/>
    <s v="VUT0105071017"/>
    <s v="Tagabe"/>
    <s v="VUT01050710170881"/>
    <m/>
    <x v="8"/>
    <s v="IFRC"/>
    <m/>
    <s v="Shelter"/>
    <m/>
    <x v="0"/>
    <x v="3"/>
    <s v="Tarps 1"/>
    <n v="1"/>
    <s v="piece"/>
    <s v="Households"/>
    <n v="1"/>
    <x v="0"/>
    <m/>
    <m/>
    <d v="2015-06-09T00:00:00"/>
    <m/>
  </r>
  <r>
    <s v="SHEFA"/>
    <s v="VUT0105"/>
    <x v="1"/>
    <s v="VUT0105071"/>
    <s v="Port Vila (Port Vila)"/>
    <s v="VUT0105071017"/>
    <s v="Bladineres"/>
    <s v="VUT01050710170885"/>
    <m/>
    <x v="8"/>
    <s v="IFRC"/>
    <m/>
    <s v="Shelter"/>
    <m/>
    <x v="0"/>
    <x v="3"/>
    <s v="Tarps 1"/>
    <n v="1"/>
    <s v="piece"/>
    <s v="Households"/>
    <n v="1"/>
    <x v="0"/>
    <m/>
    <m/>
    <d v="2015-06-09T00:00:00"/>
    <m/>
  </r>
  <r>
    <s v="SHEFA"/>
    <s v="VUT0105"/>
    <x v="1"/>
    <s v="VUT0105071"/>
    <s v="Port Vila (Port Vila)"/>
    <s v="VUT0105071017"/>
    <s v="Bladineres"/>
    <s v="VUT01050710170885"/>
    <m/>
    <x v="8"/>
    <s v="IFRC"/>
    <m/>
    <s v="Shelter"/>
    <m/>
    <x v="0"/>
    <x v="3"/>
    <s v="Tarps 1"/>
    <n v="1"/>
    <s v="piece"/>
    <s v="Households"/>
    <n v="1"/>
    <x v="0"/>
    <m/>
    <m/>
    <d v="2015-06-09T00:00:00"/>
    <m/>
  </r>
  <r>
    <s v="SHEFA"/>
    <s v="VUT0105"/>
    <x v="1"/>
    <s v="VUT0105071"/>
    <s v="Port Vila (Port Vila)"/>
    <s v="VUT0105071017"/>
    <s v="Tagabe"/>
    <s v="VUT01050710170881"/>
    <m/>
    <x v="8"/>
    <s v="IFRC"/>
    <m/>
    <s v="Shelter"/>
    <m/>
    <x v="0"/>
    <x v="3"/>
    <s v="Tarps 1"/>
    <n v="1"/>
    <s v="piece"/>
    <s v="Households"/>
    <n v="1"/>
    <x v="0"/>
    <m/>
    <m/>
    <d v="2015-06-09T00:00:00"/>
    <m/>
  </r>
  <r>
    <s v="SHEFA"/>
    <s v="VUT0105"/>
    <x v="1"/>
    <s v="VUT0105071"/>
    <s v="Port Vila (Port Vila)"/>
    <s v="VUT0105071017"/>
    <s v="Tagabe"/>
    <s v="VUT01050710170881"/>
    <m/>
    <x v="8"/>
    <s v="IFRC"/>
    <m/>
    <s v="Shelter"/>
    <m/>
    <x v="0"/>
    <x v="3"/>
    <s v="Tarps 1"/>
    <n v="1"/>
    <s v="piece"/>
    <s v="Households"/>
    <n v="1"/>
    <x v="0"/>
    <m/>
    <m/>
    <d v="2015-06-09T00:00:00"/>
    <m/>
  </r>
  <r>
    <s v="SHEFA"/>
    <s v="VUT0105"/>
    <x v="11"/>
    <s v="VUT0105070"/>
    <m/>
    <e v="#N/A"/>
    <m/>
    <e v="#N/A"/>
    <s v="Pele Island"/>
    <x v="8"/>
    <s v="IFRC"/>
    <m/>
    <s v="Shelter"/>
    <m/>
    <x v="0"/>
    <x v="3"/>
    <s v="Tarps 1"/>
    <n v="3"/>
    <s v="piece"/>
    <s v="Households"/>
    <n v="1"/>
    <x v="0"/>
    <m/>
    <m/>
    <d v="2015-06-09T00:00:00"/>
    <m/>
  </r>
  <r>
    <s v="SHEFA"/>
    <s v="VUT0105"/>
    <x v="1"/>
    <s v="VUT0105071"/>
    <s v="Port Vila (Port Vila)"/>
    <s v="VUT0105071017"/>
    <m/>
    <e v="#N/A"/>
    <s v="Black Sand"/>
    <x v="8"/>
    <s v="IFRC"/>
    <m/>
    <s v="Shelter"/>
    <m/>
    <x v="0"/>
    <x v="3"/>
    <s v="Tarps 1"/>
    <n v="1"/>
    <s v="piece"/>
    <s v="Households"/>
    <n v="1"/>
    <x v="0"/>
    <m/>
    <m/>
    <d v="2015-06-09T00:00:00"/>
    <m/>
  </r>
  <r>
    <s v="SHEFA"/>
    <s v="VUT0105"/>
    <x v="1"/>
    <s v="VUT0105071"/>
    <s v="Port Vila (Port Vila)"/>
    <s v="VUT0105071017"/>
    <s v="Nambatu"/>
    <s v="VUT01050710170832"/>
    <m/>
    <x v="8"/>
    <s v="IFRC"/>
    <m/>
    <s v="Shelter"/>
    <m/>
    <x v="0"/>
    <x v="3"/>
    <s v="Tarps 1"/>
    <n v="4"/>
    <s v="piece"/>
    <s v="Households"/>
    <n v="1"/>
    <x v="0"/>
    <m/>
    <m/>
    <d v="2015-06-09T00:00:00"/>
    <m/>
  </r>
  <r>
    <s v="SHEFA"/>
    <s v="VUT0105"/>
    <x v="1"/>
    <s v="VUT0105071"/>
    <s v="Port Vila (Port Vila)"/>
    <s v="VUT0105071017"/>
    <m/>
    <e v="#N/A"/>
    <s v="Seven Star"/>
    <x v="8"/>
    <s v="IFRC"/>
    <m/>
    <s v="Shelter"/>
    <m/>
    <x v="0"/>
    <x v="3"/>
    <s v="Tarps 1"/>
    <n v="1"/>
    <s v="piece"/>
    <s v="Households"/>
    <n v="1"/>
    <x v="0"/>
    <m/>
    <m/>
    <d v="2015-06-09T00:00:00"/>
    <m/>
  </r>
  <r>
    <s v="TAFEA"/>
    <s v="VUT0106"/>
    <x v="3"/>
    <s v="VUT0106023"/>
    <s v="West Tanna (Tanna)"/>
    <s v="VUT0106023005"/>
    <s v="Isangel"/>
    <s v="VUT01060230020180"/>
    <m/>
    <x v="9"/>
    <m/>
    <m/>
    <s v="Shelter"/>
    <m/>
    <x v="0"/>
    <x v="3"/>
    <s v="Tarps (1 = HH), Blankets (3 = HH), Cooking Kit (1=HH)"/>
    <n v="319"/>
    <s v="piece"/>
    <s v="Households"/>
    <n v="319"/>
    <x v="0"/>
    <m/>
    <m/>
    <d v="2015-04-06T00:00:00"/>
    <s v="Please note materials blankets (HH= 3), cooking kit (HH=1), tarp (HH=1)"/>
  </r>
  <r>
    <s v="TAFEA"/>
    <s v="VUT0106"/>
    <x v="3"/>
    <s v="VUT0106023"/>
    <s v="West Tanna (Tanna)"/>
    <s v="VUT0106023005"/>
    <s v="Isangel"/>
    <s v="VUT01060230020180"/>
    <m/>
    <x v="9"/>
    <m/>
    <m/>
    <s v="Shelter"/>
    <m/>
    <x v="0"/>
    <x v="0"/>
    <s v="Tarps (1 = HH), Blankets (3 = HH), Cooking Kit (1=HH)"/>
    <n v="957"/>
    <s v="piece"/>
    <s v="Households"/>
    <n v="319"/>
    <x v="0"/>
    <m/>
    <m/>
    <d v="2015-04-06T00:00:00"/>
    <s v="Please note materials blankets (HH= 3), cooking kit (HH=1), tarp (HH=1)"/>
  </r>
  <r>
    <s v="TAFEA"/>
    <s v="VUT0106"/>
    <x v="3"/>
    <s v="VUT0106023"/>
    <s v="West Tanna (Tanna)"/>
    <s v="VUT0106023005"/>
    <m/>
    <e v="#N/A"/>
    <s v="1 Mile School"/>
    <x v="9"/>
    <m/>
    <m/>
    <s v="Shelter"/>
    <m/>
    <x v="0"/>
    <x v="3"/>
    <s v="Tarps (1 = HH), Blankets (3 = HH), Cooking Kit (1=HH)"/>
    <n v="187"/>
    <s v="piece"/>
    <s v="Households"/>
    <n v="187"/>
    <x v="0"/>
    <m/>
    <m/>
    <d v="2015-04-06T00:00:00"/>
    <s v="Please note materials blankets (HH= 3), cooking kit (HH=1), tarp (HH=1)"/>
  </r>
  <r>
    <s v="TAFEA"/>
    <s v="VUT0106"/>
    <x v="3"/>
    <s v="VUT0106023"/>
    <s v="West Tanna (Tanna)"/>
    <s v="VUT0106023005"/>
    <m/>
    <e v="#N/A"/>
    <s v="1 Mile School"/>
    <x v="9"/>
    <m/>
    <m/>
    <s v="Shelter"/>
    <m/>
    <x v="0"/>
    <x v="0"/>
    <s v="Tarps (1 = HH), Blankets (3 = HH), Cooking Kit (1=HH)"/>
    <n v="561"/>
    <s v="piece"/>
    <s v="Households"/>
    <n v="187"/>
    <x v="0"/>
    <m/>
    <m/>
    <d v="2015-04-06T00:00:00"/>
    <s v="Please note materials blankets (HH= 3), cooking kit (HH=1), tarp (HH=1)"/>
  </r>
  <r>
    <s v="TAFEA"/>
    <s v="VUT0106"/>
    <x v="3"/>
    <s v="VUT0106023"/>
    <s v="West Tanna (Tanna)"/>
    <s v="VUT0106023005"/>
    <s v="Letakran"/>
    <s v="VUT01060230050318"/>
    <m/>
    <x v="9"/>
    <m/>
    <m/>
    <s v="Shelter"/>
    <m/>
    <x v="0"/>
    <x v="3"/>
    <s v="Tarps (1 = HH), Blankets (3 = HH), Cooking Kit (1=HH)"/>
    <n v="245"/>
    <s v="piece"/>
    <s v="Households"/>
    <n v="245"/>
    <x v="0"/>
    <m/>
    <m/>
    <d v="2015-04-06T00:00:00"/>
    <s v="Please note materials blankets (HH= 3), cooking kit (HH=1), tarp (HH=1)"/>
  </r>
  <r>
    <s v="TAFEA"/>
    <s v="VUT0106"/>
    <x v="3"/>
    <s v="VUT0106023"/>
    <s v="West Tanna (Tanna)"/>
    <s v="VUT0106023005"/>
    <s v="Letakran"/>
    <s v="VUT01060230050318"/>
    <m/>
    <x v="9"/>
    <m/>
    <m/>
    <s v="Shelter"/>
    <m/>
    <x v="0"/>
    <x v="0"/>
    <s v="Tarps (1 = HH), Blankets (3 = HH), Cooking Kit (1=HH)"/>
    <n v="735"/>
    <s v="piece"/>
    <s v="Households"/>
    <n v="245"/>
    <x v="0"/>
    <m/>
    <m/>
    <d v="2015-04-06T00:00:00"/>
    <s v="Please note materials blankets (HH= 3), cooking kit (HH=1), tarp (HH=1)"/>
  </r>
  <r>
    <s v="TAFEA"/>
    <s v="VUT0106"/>
    <x v="3"/>
    <s v="VUT0106023"/>
    <s v="West Tanna (Tanna)"/>
    <s v="VUT0106023005"/>
    <m/>
    <e v="#N/A"/>
    <s v="Lapket Centre"/>
    <x v="9"/>
    <m/>
    <m/>
    <s v="Shelter"/>
    <m/>
    <x v="0"/>
    <x v="1"/>
    <s v="Tarps (1 = HH), Blankets (3 = HH), Cooking Kit (1=HH)"/>
    <n v="329"/>
    <s v="set"/>
    <s v="Households"/>
    <n v="329"/>
    <x v="0"/>
    <m/>
    <m/>
    <d v="2015-04-06T00:00:00"/>
    <s v="Please note materials blankets (HH= 3), cooking kit (HH=1), tarp (HH=1)"/>
  </r>
  <r>
    <s v="TAFEA"/>
    <s v="VUT0106"/>
    <x v="3"/>
    <s v="VUT0106023"/>
    <s v="West Tanna (Tanna)"/>
    <s v="VUT0106023005"/>
    <m/>
    <e v="#N/A"/>
    <s v="Unmit"/>
    <x v="9"/>
    <m/>
    <m/>
    <s v="Shelter"/>
    <m/>
    <x v="0"/>
    <x v="3"/>
    <s v="Tarps (1 = HH), Blankets (3 = HH), Cooking Kit (1=HH)"/>
    <n v="253"/>
    <s v="piece"/>
    <s v="Households"/>
    <n v="253"/>
    <x v="0"/>
    <m/>
    <m/>
    <d v="2015-04-06T00:00:00"/>
    <s v="Please note materials blankets (HH= 3), cooking kit (HH=1), tarp (HH=1)"/>
  </r>
  <r>
    <s v="TAFEA"/>
    <s v="VUT0106"/>
    <x v="3"/>
    <s v="VUT0106023"/>
    <s v="West Tanna (Tanna)"/>
    <s v="VUT0106023005"/>
    <m/>
    <e v="#N/A"/>
    <s v="Unmit"/>
    <x v="9"/>
    <m/>
    <m/>
    <s v="Shelter"/>
    <m/>
    <x v="0"/>
    <x v="0"/>
    <s v="Tarps (1 = HH), Blankets (3 = HH), Cooking Kit (1=HH)"/>
    <n v="759"/>
    <s v="piece"/>
    <s v="Households"/>
    <n v="253"/>
    <x v="0"/>
    <m/>
    <m/>
    <d v="2015-04-06T00:00:00"/>
    <s v="Please note materials blankets (HH= 3), cooking kit (HH=1), tarp (HH=1)"/>
  </r>
  <r>
    <s v="TAFEA"/>
    <s v="VUT0106"/>
    <x v="3"/>
    <s v="VUT0106023"/>
    <s v="West Tanna (Tanna)"/>
    <s v="VUT0106023005"/>
    <m/>
    <e v="#N/A"/>
    <s v="Harpour View"/>
    <x v="9"/>
    <m/>
    <m/>
    <s v="Shelter"/>
    <m/>
    <x v="0"/>
    <x v="3"/>
    <s v="Tarps (1 = HH), Blankets (3 = HH), Cooking Kit (1=HH)"/>
    <n v="160"/>
    <s v="piece"/>
    <s v="Households"/>
    <n v="160"/>
    <x v="0"/>
    <m/>
    <m/>
    <d v="2015-04-06T00:00:00"/>
    <s v="Please note materials blankets (HH= 3), cooking kit (HH=1), tarp (HH=1)"/>
  </r>
  <r>
    <s v="TAFEA"/>
    <s v="VUT0106"/>
    <x v="3"/>
    <s v="VUT0106023"/>
    <s v="West Tanna (Tanna)"/>
    <s v="VUT0106023005"/>
    <m/>
    <e v="#N/A"/>
    <s v="Harpour View"/>
    <x v="9"/>
    <m/>
    <m/>
    <s v="Shelter"/>
    <m/>
    <x v="0"/>
    <x v="0"/>
    <s v="Tarps (1 = HH), Blankets (3 = HH), Cooking Kit (1=HH)"/>
    <n v="480"/>
    <s v="piece"/>
    <s v="Households"/>
    <n v="160"/>
    <x v="0"/>
    <m/>
    <m/>
    <d v="2015-04-06T00:00:00"/>
    <s v="Please note materials blankets (HH= 3), cooking kit (HH=1), tarp (HH=1)"/>
  </r>
  <r>
    <s v="TAFEA"/>
    <s v="VUT0106"/>
    <x v="3"/>
    <s v="VUT0106023"/>
    <s v="West Tanna (Tanna)"/>
    <s v="VUT0106023005"/>
    <s v="Isangel"/>
    <s v="VUT01060230020180"/>
    <m/>
    <x v="9"/>
    <m/>
    <m/>
    <s v="Shelter"/>
    <m/>
    <x v="0"/>
    <x v="1"/>
    <s v="Tarps (1 = HH), Blankets (3 = HH), Cooking Kit (1=HH)"/>
    <n v="319"/>
    <s v="set"/>
    <s v="Households"/>
    <n v="319"/>
    <x v="0"/>
    <m/>
    <m/>
    <d v="2015-04-06T00:00:00"/>
    <s v="Please note materials blankets (HH= 3), cooking kit (HH=1), tarp (HH=1)"/>
  </r>
  <r>
    <s v="TAFEA"/>
    <s v="VUT0106"/>
    <x v="3"/>
    <s v="VUT0106023"/>
    <s v="West Tanna (Tanna)"/>
    <s v="VUT0106023005"/>
    <m/>
    <e v="#N/A"/>
    <s v="Lenauraua"/>
    <x v="9"/>
    <m/>
    <m/>
    <s v="Shelter"/>
    <m/>
    <x v="0"/>
    <x v="3"/>
    <s v="Tarps (1 = HH), Blankets (3 = HH), Cooking Kit (1=HH)"/>
    <n v="193"/>
    <s v="piece"/>
    <s v="Households"/>
    <n v="193"/>
    <x v="0"/>
    <m/>
    <m/>
    <d v="2015-04-06T00:00:00"/>
    <s v="Please note materials blankets (HH= 3), cooking kit (HH=1), tarp (HH=1)"/>
  </r>
  <r>
    <s v="TAFEA"/>
    <s v="VUT0106"/>
    <x v="3"/>
    <s v="VUT0106023"/>
    <s v="West Tanna (Tanna)"/>
    <s v="VUT0106023005"/>
    <m/>
    <e v="#N/A"/>
    <s v="Lenauraua"/>
    <x v="9"/>
    <m/>
    <m/>
    <s v="Shelter"/>
    <m/>
    <x v="0"/>
    <x v="0"/>
    <s v="Tarps (1 = HH), Blankets (3 = HH), Cooking Kit (1=HH)"/>
    <n v="579"/>
    <s v="piece"/>
    <s v="Households"/>
    <n v="193"/>
    <x v="0"/>
    <m/>
    <m/>
    <d v="2015-04-06T00:00:00"/>
    <s v="Please note materials blankets (HH= 3), cooking kit (HH=1), tarp (HH=1)"/>
  </r>
  <r>
    <s v="TAFEA"/>
    <s v="VUT0106"/>
    <x v="7"/>
    <s v="VUT0106003"/>
    <s v="Aneityum (Aneityum)"/>
    <s v="VUT0106003000"/>
    <m/>
    <e v="#N/A"/>
    <s v="North"/>
    <x v="9"/>
    <m/>
    <m/>
    <s v="Shelter"/>
    <m/>
    <x v="0"/>
    <x v="3"/>
    <s v="Tarps (1 = HH), Blankets (3 = HH), Cooking Kit (1=HH)"/>
    <n v="72"/>
    <s v="piece"/>
    <s v="Households"/>
    <n v="72"/>
    <x v="0"/>
    <m/>
    <m/>
    <d v="2015-04-06T00:00:00"/>
    <s v="Please note materials blankets (HH= 3), cooking kit (HH=1), tarp (HH=1)"/>
  </r>
  <r>
    <s v="TAFEA"/>
    <s v="VUT0106"/>
    <x v="7"/>
    <s v="VUT0106003"/>
    <s v="Aneityum (Aneityum)"/>
    <s v="VUT0106003000"/>
    <m/>
    <e v="#N/A"/>
    <s v="North"/>
    <x v="9"/>
    <m/>
    <m/>
    <s v="Shelter"/>
    <m/>
    <x v="0"/>
    <x v="0"/>
    <s v="Tarps (1 = HH), Blankets (3 = HH), Cooking Kit (1=HH)"/>
    <n v="216"/>
    <s v="piece"/>
    <s v="Households"/>
    <n v="72"/>
    <x v="0"/>
    <m/>
    <m/>
    <d v="2015-04-06T00:00:00"/>
    <s v="Please note materials blankets (HH= 3), cooking kit (HH=1), tarp (HH=1)"/>
  </r>
  <r>
    <s v="TAFEA"/>
    <s v="VUT0106"/>
    <x v="7"/>
    <s v="VUT0106003"/>
    <s v="Aneityum (Aneityum)"/>
    <s v="VUT0106003000"/>
    <m/>
    <e v="#N/A"/>
    <s v="South Port - Analgowhat"/>
    <x v="9"/>
    <m/>
    <m/>
    <s v="Shelter"/>
    <m/>
    <x v="0"/>
    <x v="3"/>
    <s v="Tarps (1 = HH), Blankets (3 = HH), Cooking Kit (1=HH)"/>
    <n v="139"/>
    <s v="piece"/>
    <s v="Households"/>
    <n v="139"/>
    <x v="0"/>
    <m/>
    <m/>
    <d v="2015-04-06T00:00:00"/>
    <s v="Please note materials blankets (HH= 3), cooking kit (HH=1), tarp (HH=1)"/>
  </r>
  <r>
    <s v="TAFEA"/>
    <s v="VUT0106"/>
    <x v="7"/>
    <s v="VUT0106003"/>
    <s v="Aneityum (Aneityum)"/>
    <s v="VUT0106003000"/>
    <m/>
    <e v="#N/A"/>
    <s v="South Port - Analgowhat"/>
    <x v="9"/>
    <m/>
    <m/>
    <s v="Shelter"/>
    <m/>
    <x v="0"/>
    <x v="0"/>
    <s v="Tarps (1 = HH), Blankets (3 = HH), Cooking Kit (1=HH)"/>
    <n v="417"/>
    <s v="piece"/>
    <s v="Households"/>
    <n v="139"/>
    <x v="0"/>
    <m/>
    <m/>
    <d v="2015-04-06T00:00:00"/>
    <s v="Please note materials blankets (HH= 3), cooking kit (HH=1), tarp (HH=1)"/>
  </r>
  <r>
    <s v="TAFEA"/>
    <s v="VUT0106"/>
    <x v="3"/>
    <s v="VUT0106023"/>
    <s v="West Tanna (Tanna)"/>
    <s v="VUT0106023005"/>
    <m/>
    <e v="#N/A"/>
    <s v="Lownapkiko"/>
    <x v="9"/>
    <m/>
    <m/>
    <s v="Shelter"/>
    <m/>
    <x v="0"/>
    <x v="3"/>
    <s v="Tarps (1 = HH), Blankets (3 = HH), Cooking Kit (1=HH)"/>
    <n v="178"/>
    <s v="piece"/>
    <s v="Households"/>
    <n v="178"/>
    <x v="0"/>
    <m/>
    <m/>
    <d v="2015-04-06T00:00:00"/>
    <s v="Please note materials blankets (HH= 3), cooking kit (HH=1), tarp (HH=1)"/>
  </r>
  <r>
    <s v="TAFEA"/>
    <s v="VUT0106"/>
    <x v="3"/>
    <s v="VUT0106023"/>
    <s v="West Tanna (Tanna)"/>
    <s v="VUT0106023005"/>
    <m/>
    <e v="#N/A"/>
    <s v="Lownapkiko"/>
    <x v="9"/>
    <m/>
    <m/>
    <s v="Shelter"/>
    <m/>
    <x v="0"/>
    <x v="0"/>
    <s v="Tarps (1 = HH), Blankets (3 = HH), Cooking Kit (1=HH)"/>
    <n v="534"/>
    <s v="piece"/>
    <s v="Households"/>
    <n v="178"/>
    <x v="0"/>
    <m/>
    <m/>
    <d v="2015-04-06T00:00:00"/>
    <s v="Please note materials blankets (HH= 3), cooking kit (HH=1), tarp (HH=1)"/>
  </r>
  <r>
    <s v="TAFEA"/>
    <s v="VUT0106"/>
    <x v="3"/>
    <s v="VUT0106023"/>
    <s v="West Tanna (Tanna)"/>
    <s v="VUT0106023005"/>
    <m/>
    <e v="#N/A"/>
    <s v="Lapket Centre"/>
    <x v="9"/>
    <m/>
    <m/>
    <s v="Shelter"/>
    <m/>
    <x v="0"/>
    <x v="3"/>
    <s v="Tarps (1 = HH), Blankets (3 = HH), Cooking Kit (1=HH)"/>
    <n v="329"/>
    <s v="piece"/>
    <s v="Households"/>
    <n v="329"/>
    <x v="0"/>
    <m/>
    <m/>
    <d v="2015-04-06T00:00:00"/>
    <s v="Please note materials blankets (HH= 3), cooking kit (HH=1), tarp (HH=1)"/>
  </r>
  <r>
    <s v="TAFEA"/>
    <s v="VUT0106"/>
    <x v="3"/>
    <s v="VUT0106023"/>
    <s v="West Tanna (Tanna)"/>
    <s v="VUT0106023005"/>
    <m/>
    <e v="#N/A"/>
    <s v="Lapket Centre"/>
    <x v="9"/>
    <m/>
    <m/>
    <s v="Shelter"/>
    <m/>
    <x v="0"/>
    <x v="0"/>
    <s v="Tarps (1 = HH), Blankets (3 = HH), Cooking Kit (1=HH)"/>
    <n v="987"/>
    <s v="piece"/>
    <s v="Households"/>
    <n v="329"/>
    <x v="0"/>
    <m/>
    <m/>
    <d v="2015-04-06T00:00:00"/>
    <s v="Please note materials blankets (HH= 3), cooking kit (HH=1), tarp (HH=1)"/>
  </r>
  <r>
    <s v="TAFEA"/>
    <s v="VUT0106"/>
    <x v="3"/>
    <s v="VUT0106023"/>
    <s v="West Tanna (Tanna)"/>
    <s v="VUT0106023005"/>
    <m/>
    <e v="#N/A"/>
    <s v="Unmit"/>
    <x v="9"/>
    <m/>
    <m/>
    <s v="Shelter"/>
    <m/>
    <x v="0"/>
    <x v="1"/>
    <s v="Tarps (1 = HH), Blankets (3 = HH), Cooking Kit (1=HH)"/>
    <n v="253"/>
    <s v="set"/>
    <s v="Households"/>
    <n v="253"/>
    <x v="0"/>
    <m/>
    <m/>
    <d v="2015-04-06T00:00:00"/>
    <s v="Please note materials blankets (HH= 3), cooking kit (HH=1), tarp (HH=1)"/>
  </r>
  <r>
    <s v="TAFEA"/>
    <s v="VUT0106"/>
    <x v="3"/>
    <s v="VUT0106023"/>
    <s v="West Tanna (Tanna)"/>
    <s v="VUT0106023005"/>
    <m/>
    <e v="#N/A"/>
    <s v="Lowanatom"/>
    <x v="9"/>
    <m/>
    <m/>
    <s v="Shelter"/>
    <m/>
    <x v="0"/>
    <x v="3"/>
    <s v="Tarps (1 = HH), Blankets (3 = HH), Cooking Kit (1=HH)"/>
    <n v="186"/>
    <s v="piece"/>
    <s v="Households"/>
    <n v="186"/>
    <x v="0"/>
    <m/>
    <m/>
    <d v="2015-04-06T00:00:00"/>
    <s v="Please note materials blankets (HH= 3), cooking kit (HH=1), tarp (HH=1)"/>
  </r>
  <r>
    <s v="TAFEA"/>
    <s v="VUT0106"/>
    <x v="3"/>
    <s v="VUT0106023"/>
    <s v="West Tanna (Tanna)"/>
    <s v="VUT0106023005"/>
    <m/>
    <e v="#N/A"/>
    <s v="Lowanatom"/>
    <x v="9"/>
    <m/>
    <m/>
    <s v="Shelter"/>
    <m/>
    <x v="0"/>
    <x v="0"/>
    <s v="Tarps (1 = HH), Blankets (3 = HH), Cooking Kit (1=HH)"/>
    <n v="558"/>
    <s v="piece"/>
    <s v="Households"/>
    <n v="186"/>
    <x v="0"/>
    <m/>
    <m/>
    <d v="2015-04-06T00:00:00"/>
    <s v="Please note materials blankets (HH= 3), cooking kit (HH=1), tarp (HH=1)"/>
  </r>
  <r>
    <s v="TAFEA"/>
    <s v="VUT0106"/>
    <x v="3"/>
    <s v="VUT0106023"/>
    <s v="West Tanna (Tanna)"/>
    <s v="VUT0106023005"/>
    <s v="Letakran"/>
    <s v="VUT01060230050318"/>
    <m/>
    <x v="9"/>
    <m/>
    <m/>
    <s v="Shelter"/>
    <m/>
    <x v="0"/>
    <x v="1"/>
    <s v="Tarps (1 = HH), Blankets (3 = HH), Cooking Kit (1=HH)"/>
    <n v="245"/>
    <s v="set"/>
    <s v="Households"/>
    <n v="245"/>
    <x v="0"/>
    <m/>
    <m/>
    <d v="2015-04-06T00:00:00"/>
    <s v="Please note materials blankets (HH= 3), cooking kit (HH=1), tarp (HH=1)"/>
  </r>
  <r>
    <s v="TAFEA"/>
    <s v="VUT0106"/>
    <x v="3"/>
    <s v="VUT0106023"/>
    <s v="West Tanna (Tanna)"/>
    <s v="VUT0106023005"/>
    <m/>
    <e v="#N/A"/>
    <s v="Letun"/>
    <x v="9"/>
    <m/>
    <m/>
    <s v="Shelter"/>
    <m/>
    <x v="0"/>
    <x v="3"/>
    <s v="Tarps (1 = HH), Blankets (3 = HH), Cooking Kit (1=HH)"/>
    <n v="178"/>
    <s v="piece"/>
    <s v="Households"/>
    <n v="178"/>
    <x v="0"/>
    <m/>
    <m/>
    <d v="2015-04-06T00:00:00"/>
    <s v="Please note materials blankets (HH= 3), cooking kit (HH=1), tarp (HH=1)"/>
  </r>
  <r>
    <s v="TAFEA"/>
    <s v="VUT0106"/>
    <x v="3"/>
    <s v="VUT0106023"/>
    <s v="West Tanna (Tanna)"/>
    <s v="VUT0106023005"/>
    <m/>
    <e v="#N/A"/>
    <s v="Letun"/>
    <x v="9"/>
    <m/>
    <m/>
    <s v="Shelter"/>
    <m/>
    <x v="0"/>
    <x v="0"/>
    <s v="Tarps (1 = HH), Blankets (3 = HH), Cooking Kit (1=HH)"/>
    <n v="534"/>
    <s v="piece"/>
    <s v="Households"/>
    <n v="178"/>
    <x v="0"/>
    <m/>
    <m/>
    <d v="2015-04-06T00:00:00"/>
    <s v="Please note materials blankets (HH= 3), cooking kit (HH=1), tarp (HH=1)"/>
  </r>
  <r>
    <s v="TAFEA"/>
    <s v="VUT0106"/>
    <x v="3"/>
    <s v="VUT0106023"/>
    <s v="West Tanna (Tanna)"/>
    <s v="VUT0106023005"/>
    <m/>
    <e v="#N/A"/>
    <s v="Lenauraua"/>
    <x v="9"/>
    <m/>
    <m/>
    <s v="Shelter"/>
    <m/>
    <x v="0"/>
    <x v="1"/>
    <s v="Tarps (1 = HH), Blankets (3 = HH), Cooking Kit (1=HH)"/>
    <n v="193"/>
    <s v="set"/>
    <s v="Households"/>
    <n v="193"/>
    <x v="0"/>
    <m/>
    <m/>
    <d v="2015-04-06T00:00:00"/>
    <s v="Please note materials blankets (HH= 3), cooking kit (HH=1), tarp (HH=1)"/>
  </r>
  <r>
    <s v="TAFEA"/>
    <s v="VUT0106"/>
    <x v="3"/>
    <s v="VUT0106023"/>
    <s v="West Tanna (Tanna)"/>
    <s v="VUT0106023005"/>
    <m/>
    <e v="#N/A"/>
    <s v="Lamkail Church House"/>
    <x v="9"/>
    <m/>
    <m/>
    <s v="Shelter"/>
    <m/>
    <x v="0"/>
    <x v="3"/>
    <s v="Tarps (1 = HH), Blankets (3 = HH), Cooking Kit (1=HH)"/>
    <n v="105"/>
    <s v="piece"/>
    <s v="Households"/>
    <n v="105"/>
    <x v="0"/>
    <m/>
    <m/>
    <d v="2015-04-06T00:00:00"/>
    <s v="Please note materials blankets (HH= 3), cooking kit (HH=1), tarp (HH=1)"/>
  </r>
  <r>
    <s v="TAFEA"/>
    <s v="VUT0106"/>
    <x v="3"/>
    <s v="VUT0106023"/>
    <s v="West Tanna (Tanna)"/>
    <s v="VUT0106023005"/>
    <m/>
    <e v="#N/A"/>
    <s v="Lamkail Church House"/>
    <x v="9"/>
    <m/>
    <m/>
    <s v="Shelter"/>
    <m/>
    <x v="0"/>
    <x v="0"/>
    <s v="Tarps (1 = HH), Blankets (3 = HH), Cooking Kit (1=HH)"/>
    <n v="315"/>
    <s v="piece"/>
    <s v="Households"/>
    <n v="105"/>
    <x v="0"/>
    <m/>
    <m/>
    <d v="2015-04-06T00:00:00"/>
    <s v="Please note materials blankets (HH= 3), cooking kit (HH=1), tarp (HH=1)"/>
  </r>
  <r>
    <s v="TAFEA"/>
    <s v="VUT0106"/>
    <x v="3"/>
    <s v="VUT0106023"/>
    <s v="West Tanna (Tanna)"/>
    <s v="VUT0106023005"/>
    <m/>
    <e v="#N/A"/>
    <s v="1 Mile School"/>
    <x v="9"/>
    <m/>
    <m/>
    <s v="Shelter"/>
    <m/>
    <x v="0"/>
    <x v="1"/>
    <s v="Tarps (1 = HH), Blankets (3 = HH), Cooking Kit (1=HH)"/>
    <n v="187"/>
    <s v="set"/>
    <s v="Households"/>
    <n v="187"/>
    <x v="0"/>
    <m/>
    <m/>
    <d v="2015-04-06T00:00:00"/>
    <s v="Please note materials blankets (HH= 3), cooking kit (HH=1), tarp (HH=1)"/>
  </r>
  <r>
    <s v="TAFEA"/>
    <s v="VUT0106"/>
    <x v="3"/>
    <s v="VUT0106023"/>
    <s v="West Tanna (Tanna)"/>
    <s v="VUT0106023005"/>
    <s v="Imaelone"/>
    <s v="VUT01060230050475"/>
    <m/>
    <x v="9"/>
    <m/>
    <m/>
    <s v="Shelter"/>
    <m/>
    <x v="0"/>
    <x v="3"/>
    <s v="Tarps (1 = HH), Blankets (3 = HH), Cooking Kit (1=HH)"/>
    <n v="183"/>
    <s v="piece"/>
    <s v="Households"/>
    <n v="183"/>
    <x v="0"/>
    <m/>
    <m/>
    <d v="2015-04-06T00:00:00"/>
    <s v="Please note materials blankets (HH= 3), cooking kit (HH=1), tarp (HH=1)"/>
  </r>
  <r>
    <s v="TAFEA"/>
    <s v="VUT0106"/>
    <x v="3"/>
    <s v="VUT0106023"/>
    <s v="West Tanna (Tanna)"/>
    <s v="VUT0106023005"/>
    <s v="Imaelone"/>
    <s v="VUT01060230050475"/>
    <m/>
    <x v="9"/>
    <m/>
    <m/>
    <s v="Shelter"/>
    <m/>
    <x v="0"/>
    <x v="0"/>
    <s v="Tarps (1 = HH), Blankets (3 = HH), Cooking Kit (1=HH)"/>
    <n v="549"/>
    <s v="piece"/>
    <s v="Households"/>
    <n v="183"/>
    <x v="0"/>
    <m/>
    <m/>
    <d v="2015-04-06T00:00:00"/>
    <s v="Please note materials blankets (HH= 3), cooking kit (HH=1), tarp (HH=1)"/>
  </r>
  <r>
    <s v="TAFEA"/>
    <s v="VUT0106"/>
    <x v="3"/>
    <s v="VUT0106023"/>
    <s v="West Tanna (Tanna)"/>
    <s v="VUT0106023005"/>
    <m/>
    <e v="#N/A"/>
    <s v="Lowanatom"/>
    <x v="9"/>
    <m/>
    <m/>
    <s v="Shelter"/>
    <m/>
    <x v="0"/>
    <x v="1"/>
    <s v="Tarps (1 = HH), Blankets (3 = HH), Cooking Kit (1=HH)"/>
    <n v="186"/>
    <s v="set"/>
    <s v="Households"/>
    <n v="186"/>
    <x v="0"/>
    <m/>
    <m/>
    <d v="2015-04-06T00:00:00"/>
    <s v="Please note materials blankets (HH= 3), cooking kit (HH=1), tarp (HH=1)"/>
  </r>
  <r>
    <s v="TAFEA"/>
    <s v="VUT0106"/>
    <x v="3"/>
    <s v="VUT0106023"/>
    <s v="West Tanna (Tanna)"/>
    <s v="VUT0106023005"/>
    <s v="Lounapkamei"/>
    <s v="VUT01060230050382"/>
    <m/>
    <x v="9"/>
    <m/>
    <m/>
    <s v="Shelter"/>
    <m/>
    <x v="0"/>
    <x v="3"/>
    <s v="Tarps (1 = HH), Blankets (3 = HH), Cooking Kit (1=HH)"/>
    <n v="148"/>
    <s v="piece"/>
    <s v="Households"/>
    <n v="148"/>
    <x v="0"/>
    <m/>
    <m/>
    <d v="2015-04-06T00:00:00"/>
    <s v="Please note materials blankets (HH= 3), cooking kit (HH=1), tarp (HH=1)"/>
  </r>
  <r>
    <s v="TAFEA"/>
    <s v="VUT0106"/>
    <x v="3"/>
    <s v="VUT0106023"/>
    <s v="West Tanna (Tanna)"/>
    <s v="VUT0106023005"/>
    <s v="Lounapkamei"/>
    <s v="VUT01060230050382"/>
    <m/>
    <x v="9"/>
    <m/>
    <m/>
    <s v="Shelter"/>
    <m/>
    <x v="0"/>
    <x v="0"/>
    <s v="Tarps (1 = HH), Blankets (3 = HH), Cooking Kit (1=HH)"/>
    <n v="444"/>
    <s v="piece"/>
    <s v="Households"/>
    <n v="148"/>
    <x v="0"/>
    <m/>
    <m/>
    <d v="2015-04-06T00:00:00"/>
    <s v="Please note materials blankets (HH= 3), cooking kit (HH=1), tarp (HH=1)"/>
  </r>
  <r>
    <s v="TAFEA"/>
    <s v="VUT0106"/>
    <x v="3"/>
    <s v="VUT0106023"/>
    <s v="West Tanna (Tanna)"/>
    <s v="VUT0106023005"/>
    <s v="Imaelone"/>
    <s v="VUT01060230050475"/>
    <m/>
    <x v="9"/>
    <m/>
    <m/>
    <s v="Shelter"/>
    <m/>
    <x v="0"/>
    <x v="1"/>
    <s v="Tarps (1 = HH), Blankets (3 = HH), Cooking Kit (1=HH)"/>
    <n v="183"/>
    <s v="set"/>
    <s v="Households"/>
    <n v="183"/>
    <x v="0"/>
    <m/>
    <m/>
    <d v="2015-04-06T00:00:00"/>
    <s v="Please note materials blankets (HH= 3), cooking kit (HH=1), tarp (HH=1)"/>
  </r>
  <r>
    <s v="TAFEA"/>
    <s v="VUT0106"/>
    <x v="3"/>
    <s v="VUT0106023"/>
    <s v="West Tanna (Tanna)"/>
    <s v="VUT0106023005"/>
    <s v="Lomteuheakal"/>
    <s v="VUT01060230050378"/>
    <m/>
    <x v="9"/>
    <m/>
    <m/>
    <s v="Shelter"/>
    <m/>
    <x v="0"/>
    <x v="3"/>
    <s v="Tarps (1 = HH), Blankets (3 = HH), Cooking Kit (1=HH)"/>
    <n v="133"/>
    <s v="piece"/>
    <s v="Households"/>
    <n v="133"/>
    <x v="0"/>
    <m/>
    <m/>
    <d v="2015-04-06T00:00:00"/>
    <s v="Please note materials blankets (HH= 3), cooking kit (HH=1), tarp (HH=1)"/>
  </r>
  <r>
    <s v="TAFEA"/>
    <s v="VUT0106"/>
    <x v="3"/>
    <s v="VUT0106023"/>
    <s v="West Tanna (Tanna)"/>
    <s v="VUT0106023005"/>
    <s v="Lomteuheakal"/>
    <s v="VUT01060230050378"/>
    <m/>
    <x v="9"/>
    <m/>
    <m/>
    <s v="Shelter"/>
    <m/>
    <x v="0"/>
    <x v="0"/>
    <s v="Tarps (1 = HH), Blankets (3 = HH), Cooking Kit (1=HH)"/>
    <n v="399"/>
    <s v="piece"/>
    <s v="Households"/>
    <n v="133"/>
    <x v="0"/>
    <m/>
    <m/>
    <d v="2015-04-06T00:00:00"/>
    <s v="Please note materials blankets (HH= 3), cooking kit (HH=1), tarp (HH=1)"/>
  </r>
  <r>
    <s v="TAFEA"/>
    <s v="VUT0106"/>
    <x v="3"/>
    <s v="VUT0106023"/>
    <s v="West Tanna (Tanna)"/>
    <s v="VUT0106023005"/>
    <m/>
    <e v="#N/A"/>
    <s v="Lownapkiko"/>
    <x v="9"/>
    <m/>
    <m/>
    <s v="Shelter"/>
    <m/>
    <x v="0"/>
    <x v="1"/>
    <s v="Tarps (1 = HH), Blankets (3 = HH), Cooking Kit (1=HH)"/>
    <n v="178"/>
    <s v="set"/>
    <s v="Households"/>
    <n v="178"/>
    <x v="0"/>
    <m/>
    <m/>
    <d v="2015-04-06T00:00:00"/>
    <s v="Please note materials blankets (HH= 3), cooking kit (HH=1), tarp (HH=1)"/>
  </r>
  <r>
    <s v="TAFEA"/>
    <s v="VUT0106"/>
    <x v="7"/>
    <s v="VUT0106003"/>
    <s v="Aneityum (Aneityum)"/>
    <s v="VUT0106003000"/>
    <m/>
    <e v="#N/A"/>
    <s v="Umij South East"/>
    <x v="9"/>
    <m/>
    <m/>
    <s v="Shelter"/>
    <m/>
    <x v="0"/>
    <x v="3"/>
    <s v="Tarps (1 = HH), Blankets (3 = HH), Cooking Kit (1=HH)"/>
    <n v="36"/>
    <s v="piece"/>
    <s v="Households"/>
    <n v="36"/>
    <x v="0"/>
    <m/>
    <m/>
    <d v="2015-04-06T00:00:00"/>
    <s v="Please note materials blankets (HH= 3), cooking kit (HH=1), tarp (HH=1)"/>
  </r>
  <r>
    <s v="TAFEA"/>
    <s v="VUT0106"/>
    <x v="7"/>
    <s v="VUT0106003"/>
    <s v="Aneityum (Aneityum)"/>
    <s v="VUT0106003000"/>
    <m/>
    <e v="#N/A"/>
    <s v="Umij South East"/>
    <x v="9"/>
    <m/>
    <m/>
    <s v="Shelter"/>
    <m/>
    <x v="0"/>
    <x v="0"/>
    <s v="Tarps (1 = HH), Blankets (3 = HH), Cooking Kit (1=HH)"/>
    <n v="108"/>
    <s v="piece"/>
    <s v="Households"/>
    <n v="36"/>
    <x v="0"/>
    <m/>
    <m/>
    <m/>
    <m/>
  </r>
  <r>
    <s v="TAFEA"/>
    <s v="VUT0106"/>
    <x v="3"/>
    <s v="VUT0106023"/>
    <s v="West Tanna (Tanna)"/>
    <s v="VUT0106023005"/>
    <m/>
    <e v="#N/A"/>
    <s v="Letun"/>
    <x v="9"/>
    <m/>
    <m/>
    <s v="Shelter"/>
    <m/>
    <x v="0"/>
    <x v="1"/>
    <s v="Tarps (1 = HH), Blankets (3 = HH), Cooking Kit (1=HH)"/>
    <n v="178"/>
    <s v="set"/>
    <s v="Households"/>
    <n v="178"/>
    <x v="0"/>
    <m/>
    <m/>
    <d v="2015-04-06T00:00:00"/>
    <s v="Please note materials blankets (HH= 3), cooking kit (HH=1), tarp (HH=1)"/>
  </r>
  <r>
    <s v="TAFEA"/>
    <s v="VUT0106"/>
    <x v="3"/>
    <s v="VUT0106023"/>
    <s v="West Tanna (Tanna)"/>
    <s v="VUT0106023005"/>
    <m/>
    <e v="#N/A"/>
    <s v="Harpour View"/>
    <x v="9"/>
    <m/>
    <m/>
    <s v="Shelter"/>
    <m/>
    <x v="0"/>
    <x v="1"/>
    <s v="Tarps (1 = HH), Blankets (3 = HH), Cooking Kit (1=HH)"/>
    <n v="160"/>
    <s v="set"/>
    <s v="Households"/>
    <n v="160"/>
    <x v="0"/>
    <m/>
    <m/>
    <d v="2015-04-06T00:00:00"/>
    <s v="Please note materials blankets (HH= 3), cooking kit (HH=1), tarp (HH=1)"/>
  </r>
  <r>
    <s v="TAFEA"/>
    <s v="VUT0106"/>
    <x v="3"/>
    <s v="VUT0106023"/>
    <s v="West Tanna (Tanna)"/>
    <s v="VUT0106023005"/>
    <s v="Lounapkamei"/>
    <s v="VUT01060230050382"/>
    <m/>
    <x v="9"/>
    <m/>
    <m/>
    <s v="Shelter"/>
    <m/>
    <x v="0"/>
    <x v="1"/>
    <s v="Tarps (1 = HH), Blankets (3 = HH), Cooking Kit (1=HH)"/>
    <n v="148"/>
    <s v="set"/>
    <s v="Households"/>
    <n v="148"/>
    <x v="0"/>
    <m/>
    <m/>
    <d v="2015-04-06T00:00:00"/>
    <s v="Please note materials blankets (HH= 3), cooking kit (HH=1), tarp (HH=1)"/>
  </r>
  <r>
    <s v="TAFEA"/>
    <s v="VUT0106"/>
    <x v="7"/>
    <s v="VUT0106003"/>
    <s v="Aneityum (Aneityum)"/>
    <s v="VUT0106003000"/>
    <m/>
    <e v="#N/A"/>
    <s v="South Port - Analgowhat"/>
    <x v="9"/>
    <m/>
    <m/>
    <s v="Shelter"/>
    <m/>
    <x v="0"/>
    <x v="1"/>
    <s v="Tarps (1 = HH), Blankets (3 = HH), Cooking Kit (1=HH)"/>
    <n v="139"/>
    <s v="set"/>
    <s v="Households"/>
    <n v="139"/>
    <x v="0"/>
    <m/>
    <m/>
    <d v="2015-04-06T00:00:00"/>
    <s v="Please note materials blankets (HH= 3), cooking kit (HH=1), tarp (HH=1)"/>
  </r>
  <r>
    <s v="TAFEA"/>
    <s v="VUT0106"/>
    <x v="3"/>
    <s v="VUT0106023"/>
    <s v="West Tanna (Tanna)"/>
    <s v="VUT0106023005"/>
    <s v="Lomteuheakal"/>
    <s v="VUT01060230050378"/>
    <m/>
    <x v="9"/>
    <m/>
    <m/>
    <s v="Shelter"/>
    <m/>
    <x v="0"/>
    <x v="1"/>
    <s v="Tarps (1 = HH), Blankets (3 = HH), Cooking Kit (1=HH)"/>
    <n v="133"/>
    <s v="set"/>
    <s v="Households"/>
    <n v="133"/>
    <x v="0"/>
    <m/>
    <m/>
    <d v="2015-04-06T00:00:00"/>
    <s v="Please note materials blankets (HH= 3), cooking kit (HH=1), tarp (HH=1)"/>
  </r>
  <r>
    <s v="TAFEA"/>
    <s v="VUT0106"/>
    <x v="3"/>
    <s v="VUT0106023"/>
    <s v="West Tanna (Tanna)"/>
    <s v="VUT0106023005"/>
    <m/>
    <e v="#N/A"/>
    <s v="Lamkail Church House"/>
    <x v="9"/>
    <m/>
    <m/>
    <s v="Shelter"/>
    <m/>
    <x v="0"/>
    <x v="1"/>
    <s v="Tarps (1 = HH), Blankets (3 = HH), Cooking Kit (1=HH)"/>
    <n v="105"/>
    <s v="set"/>
    <s v="Households"/>
    <n v="105"/>
    <x v="0"/>
    <m/>
    <m/>
    <d v="2015-04-06T00:00:00"/>
    <s v="Please note materials blankets (HH= 3), cooking kit (HH=1), tarp (HH=1)"/>
  </r>
  <r>
    <s v="TAFEA"/>
    <s v="VUT0106"/>
    <x v="7"/>
    <s v="VUT0106003"/>
    <s v="Aneityum (Aneityum)"/>
    <s v="VUT0106003000"/>
    <m/>
    <e v="#N/A"/>
    <s v="North"/>
    <x v="9"/>
    <m/>
    <m/>
    <s v="Shelter"/>
    <m/>
    <x v="0"/>
    <x v="1"/>
    <s v="Tarps (1 = HH), Blankets (3 = HH), Cooking Kit (1=HH)"/>
    <n v="72"/>
    <s v="set"/>
    <s v="Households"/>
    <n v="72"/>
    <x v="0"/>
    <m/>
    <m/>
    <d v="2015-04-06T00:00:00"/>
    <s v="Please note materials blankets (HH= 3), cooking kit (HH=1), tarp (HH=1)"/>
  </r>
  <r>
    <s v="TAFEA"/>
    <s v="VUT0106"/>
    <x v="7"/>
    <s v="VUT0106003"/>
    <s v="Aneityum (Aneityum)"/>
    <s v="VUT0106003000"/>
    <m/>
    <e v="#N/A"/>
    <s v="Umij South East"/>
    <x v="9"/>
    <m/>
    <m/>
    <s v="Shelter"/>
    <m/>
    <x v="0"/>
    <x v="1"/>
    <s v="Tarps (1 = HH), Blankets (3 = HH), Cooking Kit (1=HH)"/>
    <n v="36"/>
    <s v="set"/>
    <s v="Households"/>
    <n v="36"/>
    <x v="0"/>
    <m/>
    <m/>
    <m/>
    <m/>
  </r>
  <r>
    <s v="SHEFA"/>
    <s v="VUT0105"/>
    <x v="12"/>
    <s v="VUT0105007"/>
    <m/>
    <e v="#N/A"/>
    <m/>
    <e v="#N/A"/>
    <s v="Whole Island"/>
    <x v="10"/>
    <s v="IOM"/>
    <m/>
    <s v="Shelter"/>
    <m/>
    <x v="0"/>
    <x v="5"/>
    <s v="1 tool kit to every 2 HH 263 Kits distributed total"/>
    <n v="263"/>
    <s v="kit"/>
    <s v="Households"/>
    <n v="526"/>
    <x v="0"/>
    <d v="2015-04-05T00:00:00"/>
    <d v="2015-04-08T00:00:00"/>
    <m/>
    <m/>
  </r>
  <r>
    <s v="SHEFA"/>
    <s v="VUT0105"/>
    <x v="13"/>
    <s v="VUT0105026"/>
    <m/>
    <e v="#N/A"/>
    <m/>
    <e v="#N/A"/>
    <m/>
    <x v="10"/>
    <s v="IOM"/>
    <m/>
    <s v="Shelter"/>
    <m/>
    <x v="0"/>
    <x v="5"/>
    <s v="2 tool kit to every 2 HH 228 Kits distributed total"/>
    <n v="228"/>
    <s v="kit"/>
    <s v="Households"/>
    <n v="456"/>
    <x v="0"/>
    <d v="2015-04-05T00:00:00"/>
    <d v="2015-04-08T00:00:00"/>
    <m/>
    <m/>
  </r>
  <r>
    <s v="SHEFA"/>
    <s v="VUT0105"/>
    <x v="13"/>
    <s v="VUT0105026"/>
    <m/>
    <e v="#N/A"/>
    <m/>
    <e v="#N/A"/>
    <s v="Whole Island"/>
    <x v="10"/>
    <s v="SC"/>
    <m/>
    <s v="Shelter"/>
    <m/>
    <x v="0"/>
    <x v="1"/>
    <m/>
    <n v="296"/>
    <s v="set"/>
    <s v="Households"/>
    <n v="296"/>
    <x v="0"/>
    <d v="2015-04-18T00:00:00"/>
    <m/>
    <m/>
    <m/>
  </r>
  <r>
    <s v="SHEFA"/>
    <s v="VUT0105"/>
    <x v="1"/>
    <s v="VUT0105071"/>
    <s v="Port Vila (Port Vila)"/>
    <s v="VUT0105071017"/>
    <m/>
    <e v="#N/A"/>
    <s v="Evacuation Centres (various)"/>
    <x v="10"/>
    <s v="SC"/>
    <m/>
    <s v="Shelter"/>
    <m/>
    <x v="0"/>
    <x v="3"/>
    <s v="1 or 2 Tarps per HH"/>
    <n v="1068"/>
    <s v="piece"/>
    <s v="Households"/>
    <n v="537"/>
    <x v="0"/>
    <d v="2015-03-23T00:00:00"/>
    <m/>
    <m/>
    <s v="Can provide details if required"/>
  </r>
  <r>
    <s v="SHEFA"/>
    <s v="VUT0105"/>
    <x v="1"/>
    <s v="VUT0105071"/>
    <s v="Port Vila (Port Vila)"/>
    <s v="VUT0105071017"/>
    <s v="Port Vila"/>
    <s v="VUT01050710170848"/>
    <s v="Malapoa"/>
    <x v="10"/>
    <s v="SC"/>
    <m/>
    <s v="Shelter"/>
    <m/>
    <x v="0"/>
    <x v="3"/>
    <s v="1 or 2 Tarps per HH"/>
    <n v="473"/>
    <s v="piece"/>
    <s v="Households"/>
    <n v="237"/>
    <x v="0"/>
    <d v="2015-03-25T00:00:00"/>
    <m/>
    <m/>
    <m/>
  </r>
  <r>
    <s v="SHEFA"/>
    <s v="VUT0105"/>
    <x v="13"/>
    <s v="VUT0105026"/>
    <m/>
    <e v="#N/A"/>
    <m/>
    <e v="#N/A"/>
    <s v="Blanket cover over whole island, exact village names and exact beneficiary numbers will follow when reports come back"/>
    <x v="10"/>
    <s v="SC"/>
    <m/>
    <s v="Shelter"/>
    <m/>
    <x v="0"/>
    <x v="3"/>
    <s v="1 or 2 Tarps per HH"/>
    <n v="1409"/>
    <s v="piece"/>
    <s v="Households"/>
    <n v="660"/>
    <x v="0"/>
    <d v="2015-03-27T00:00:00"/>
    <m/>
    <d v="2015-04-01T00:00:00"/>
    <m/>
  </r>
  <r>
    <s v="SHEFA"/>
    <s v="VUT0105"/>
    <x v="12"/>
    <s v="VUT0105007"/>
    <m/>
    <e v="#N/A"/>
    <m/>
    <e v="#N/A"/>
    <s v="Blanket cover over  island Mate Eastwards, exact village names and exact beneficiary numbers will follow when reports come back"/>
    <x v="10"/>
    <s v="SC"/>
    <m/>
    <s v="Shelter"/>
    <m/>
    <x v="0"/>
    <x v="3"/>
    <s v="1 or 2 Tarps per HH"/>
    <n v="1912"/>
    <s v="piece"/>
    <s v="Households"/>
    <n v="1100"/>
    <x v="0"/>
    <d v="2015-03-27T00:00:00"/>
    <m/>
    <d v="2015-04-01T00:00:00"/>
    <m/>
  </r>
  <r>
    <s v="SHEFA"/>
    <s v="VUT0105"/>
    <x v="1"/>
    <s v="VUT0105071"/>
    <s v="Port Vila (Port Vila)"/>
    <s v="VUT0105071017"/>
    <s v="Port Vila"/>
    <s v="VUT01050710170848"/>
    <s v="Montmartre"/>
    <x v="10"/>
    <s v="SC"/>
    <m/>
    <s v="Shelter"/>
    <m/>
    <x v="0"/>
    <x v="3"/>
    <s v="1 or 2 Tarps per HH"/>
    <n v="35"/>
    <s v="piece"/>
    <s v="Households"/>
    <n v="30"/>
    <x v="0"/>
    <d v="2015-04-06T00:00:00"/>
    <m/>
    <d v="2015-04-11T00:00:00"/>
    <m/>
  </r>
  <r>
    <s v="SHEFA"/>
    <s v="VUT0105"/>
    <x v="1"/>
    <s v="VUT0105071"/>
    <s v="Port Vila (Port Vila)"/>
    <s v="VUT0105071017"/>
    <m/>
    <e v="#N/A"/>
    <s v="Banana Bay"/>
    <x v="10"/>
    <s v="SC"/>
    <m/>
    <s v="Shelter"/>
    <m/>
    <x v="0"/>
    <x v="3"/>
    <s v="1 or 2 Tarps per HH"/>
    <n v="13"/>
    <s v="piece"/>
    <s v="Households"/>
    <n v="7"/>
    <x v="0"/>
    <d v="2015-04-06T00:00:00"/>
    <m/>
    <d v="2015-04-11T00:00:00"/>
    <m/>
  </r>
  <r>
    <s v="SHEFA"/>
    <s v="VUT0105"/>
    <x v="1"/>
    <s v="VUT0105071"/>
    <s v="Port Vila (Port Vila)"/>
    <s v="VUT0105071017"/>
    <m/>
    <e v="#N/A"/>
    <s v="Etas"/>
    <x v="10"/>
    <s v="SC"/>
    <m/>
    <s v="Shelter"/>
    <m/>
    <x v="0"/>
    <x v="3"/>
    <s v="1 Tarps per HH"/>
    <n v="387"/>
    <s v="piece"/>
    <s v="Households"/>
    <n v="387"/>
    <x v="0"/>
    <d v="2015-04-22T00:00:00"/>
    <m/>
    <m/>
    <m/>
  </r>
  <r>
    <s v="SHEFA"/>
    <s v="VUT0105"/>
    <x v="1"/>
    <s v="VUT0105071"/>
    <s v="Port Vila (Port Vila)"/>
    <s v="VUT0105071017"/>
    <m/>
    <e v="#N/A"/>
    <s v="Etas"/>
    <x v="10"/>
    <s v="SC"/>
    <m/>
    <s v="Shelter"/>
    <m/>
    <x v="0"/>
    <x v="5"/>
    <s v="4 per CDC"/>
    <n v="387"/>
    <s v="kit"/>
    <s v="Households"/>
    <n v="387"/>
    <x v="0"/>
    <d v="2015-04-22T00:00:00"/>
    <m/>
    <m/>
    <m/>
  </r>
  <r>
    <s v="SHEFA"/>
    <s v="VUT0105"/>
    <x v="1"/>
    <s v="VUT0105071"/>
    <s v="Port Vila (Port Vila)"/>
    <s v="VUT0105071017"/>
    <m/>
    <e v="#N/A"/>
    <s v="Blacksands"/>
    <x v="10"/>
    <s v="SC"/>
    <m/>
    <s v="Shelter"/>
    <m/>
    <x v="0"/>
    <x v="3"/>
    <s v="1 Tarps per HH"/>
    <n v="441"/>
    <s v="piece"/>
    <s v="Households"/>
    <n v="441"/>
    <x v="0"/>
    <d v="2015-04-28T00:00:00"/>
    <m/>
    <m/>
    <m/>
  </r>
  <r>
    <s v="SHEFA"/>
    <s v="VUT0105"/>
    <x v="1"/>
    <s v="VUT0105071"/>
    <s v="Port Vila (Port Vila)"/>
    <s v="VUT0105071017"/>
    <m/>
    <e v="#N/A"/>
    <s v="Blacksands"/>
    <x v="10"/>
    <s v="SC"/>
    <m/>
    <s v="Shelter"/>
    <m/>
    <x v="0"/>
    <x v="5"/>
    <s v="1 toolkit per 5 HH"/>
    <n v="220"/>
    <s v="kit"/>
    <s v="Households"/>
    <n v="1100"/>
    <x v="2"/>
    <d v="2015-06-16T00:00:00"/>
    <m/>
    <m/>
    <m/>
  </r>
  <r>
    <s v="SHEFA"/>
    <s v="VUT0105"/>
    <x v="13"/>
    <s v="VUT0105026"/>
    <m/>
    <e v="#N/A"/>
    <m/>
    <e v="#N/A"/>
    <s v="Whole Island"/>
    <x v="10"/>
    <s v="SC"/>
    <m/>
    <s v="Shelter"/>
    <m/>
    <x v="0"/>
    <x v="2"/>
    <s v="Iron sheet, timber, nails, strapping, cement. One of 3 packages 1 - $100, 2 - $550, 3 - $890  based on level of damage"/>
    <n v="581"/>
    <s v="kit"/>
    <s v="Households"/>
    <n v="581"/>
    <x v="2"/>
    <d v="2015-03-03T00:00:00"/>
    <d v="2015-07-12T00:00:00"/>
    <m/>
    <m/>
  </r>
  <r>
    <s v="SHEFA"/>
    <s v="VUT0105"/>
    <x v="13"/>
    <s v="VUT0105026"/>
    <m/>
    <e v="#N/A"/>
    <m/>
    <e v="#N/A"/>
    <s v="Whole Island"/>
    <x v="10"/>
    <s v="SC"/>
    <m/>
    <s v="Shelter"/>
    <m/>
    <x v="1"/>
    <x v="4"/>
    <s v="1 A4 sheet double sided color printed Information Education "/>
    <n v="581"/>
    <e v="#N/A"/>
    <s v="Households"/>
    <n v="581"/>
    <x v="2"/>
    <d v="2015-03-03T00:00:00"/>
    <d v="2015-07-12T00:00:00"/>
    <m/>
    <m/>
  </r>
  <r>
    <s v="SHEFA"/>
    <s v="VUT0105"/>
    <x v="12"/>
    <s v="VUT0105007"/>
    <s v="Yarsu (Epi)"/>
    <s v="VUT0105007045"/>
    <m/>
    <e v="#N/A"/>
    <s v="All area council and some of South Vermaul "/>
    <x v="10"/>
    <s v="SC"/>
    <m/>
    <s v="Shelter"/>
    <m/>
    <x v="0"/>
    <x v="2"/>
    <s v="Iron sheet, timber, nails, strapping, cement. One of 3 packages 1 - $100, 2 - $550, 3 - $890  based on level of damage"/>
    <n v="619"/>
    <s v="kit"/>
    <s v="Households"/>
    <n v="619"/>
    <x v="2"/>
    <d v="2015-06-14T00:00:00"/>
    <d v="2015-07-31T00:00:00"/>
    <m/>
    <m/>
  </r>
  <r>
    <s v="MALAMPA"/>
    <s v="VUT0104"/>
    <x v="2"/>
    <s v="VUT0104002"/>
    <s v="South East Ambrym (Ambrym)"/>
    <s v="VUT0104002062"/>
    <m/>
    <e v="#N/A"/>
    <s v="Blanket cover over SE island, exact village names and exact beneficiary numbers will follow when reports come back"/>
    <x v="10"/>
    <s v="SC/ working with ADRA"/>
    <m/>
    <s v="Shelter"/>
    <m/>
    <x v="0"/>
    <x v="3"/>
    <s v="1 or 2 Tarps per HH"/>
    <n v="580"/>
    <s v="piece"/>
    <s v="Households"/>
    <n v="260"/>
    <x v="0"/>
    <d v="2015-04-06T00:00:00"/>
    <m/>
    <d v="2015-04-11T00:00:00"/>
    <m/>
  </r>
  <r>
    <s v="SHEFA"/>
    <s v="VUT0105"/>
    <x v="12"/>
    <s v="VUT0105007"/>
    <m/>
    <e v="#N/A"/>
    <m/>
    <e v="#N/A"/>
    <s v="Whole Island"/>
    <x v="10"/>
    <s v="sc/DFAT"/>
    <m/>
    <s v="Shelter"/>
    <m/>
    <x v="0"/>
    <x v="1"/>
    <s v="kitchen set"/>
    <n v="322"/>
    <s v="set"/>
    <s v="Households"/>
    <n v="322"/>
    <x v="0"/>
    <d v="2015-04-01T00:00:00"/>
    <m/>
    <m/>
    <m/>
  </r>
  <r>
    <s v="SHEFA"/>
    <s v="VUT0105"/>
    <x v="12"/>
    <s v="VUT0105007"/>
    <s v="Yarsu (Epi)"/>
    <s v="VUT0105007045"/>
    <m/>
    <e v="#N/A"/>
    <s v="All area council and some of South Vermaul "/>
    <x v="10"/>
    <s v="sc/DFAT"/>
    <m/>
    <s v="Shelter"/>
    <m/>
    <x v="1"/>
    <x v="4"/>
    <s v="1 A4 sheet double sided color printed Information Education "/>
    <n v="516"/>
    <e v="#N/A"/>
    <s v="Households"/>
    <n v="516"/>
    <x v="2"/>
    <d v="2015-06-03T00:00:00"/>
    <d v="2015-07-28T00:00:00"/>
    <m/>
    <m/>
  </r>
  <r>
    <s v="TAFEA"/>
    <s v="VUT0106"/>
    <x v="3"/>
    <s v="VUT0106023"/>
    <s v="North Tanna (Tanna)"/>
    <s v="VUT0106023007"/>
    <m/>
    <e v="#N/A"/>
    <s v="Lous"/>
    <x v="11"/>
    <s v="Liberty for the Nations"/>
    <m/>
    <s v="Shelter"/>
    <m/>
    <x v="3"/>
    <x v="4"/>
    <m/>
    <n v="150"/>
    <e v="#N/A"/>
    <s v="People"/>
    <n v="150"/>
    <x v="1"/>
    <d v="2015-04-15T00:00:00"/>
    <d v="2015-07-01T00:00:00"/>
    <m/>
    <m/>
  </r>
  <r>
    <s v="TAFEA"/>
    <s v="VUT0106"/>
    <x v="3"/>
    <s v="VUT0106023"/>
    <s v="North Tanna (Tanna)"/>
    <s v="VUT0106023007"/>
    <s v="Lounapaiu"/>
    <s v="VUT01060230070613"/>
    <m/>
    <x v="11"/>
    <s v="Liberty for the Nations"/>
    <m/>
    <s v="Shelter"/>
    <m/>
    <x v="3"/>
    <x v="4"/>
    <m/>
    <n v="400"/>
    <e v="#N/A"/>
    <s v="People"/>
    <n v="400"/>
    <x v="1"/>
    <d v="2015-04-10T00:00:00"/>
    <d v="2015-04-10T00:00:00"/>
    <m/>
    <s v="Recovery"/>
  </r>
  <r>
    <s v="TAFEA"/>
    <s v="VUT0106"/>
    <x v="3"/>
    <s v="VUT0106023"/>
    <s v="North Tanna (Tanna)"/>
    <s v="VUT0106023007"/>
    <s v="Lawital"/>
    <s v="VUT01060230070641"/>
    <m/>
    <x v="11"/>
    <s v="Liberty for the Nations"/>
    <m/>
    <s v="Shelter"/>
    <m/>
    <x v="3"/>
    <x v="4"/>
    <m/>
    <n v="400"/>
    <e v="#N/A"/>
    <s v="People"/>
    <n v="400"/>
    <x v="1"/>
    <d v="2015-04-15T00:00:00"/>
    <d v="2015-07-01T00:00:00"/>
    <m/>
    <s v="Recovery"/>
  </r>
  <r>
    <s v="TAFEA"/>
    <s v="VUT0106"/>
    <x v="3"/>
    <s v="VUT0106023"/>
    <s v="North Tanna (Tanna)"/>
    <s v="VUT0106023007"/>
    <s v="Lawital"/>
    <s v="VUT01060230070641"/>
    <m/>
    <x v="11"/>
    <s v="Samaritan's Purse"/>
    <m/>
    <s v="Shelter"/>
    <m/>
    <x v="0"/>
    <x v="1"/>
    <m/>
    <n v="400"/>
    <s v="set"/>
    <s v="People"/>
    <n v="400"/>
    <x v="0"/>
    <d v="2015-04-08T00:00:00"/>
    <m/>
    <d v="2015-04-16T00:00:00"/>
    <m/>
  </r>
  <r>
    <s v="TAFEA"/>
    <s v="VUT0106"/>
    <x v="3"/>
    <s v="VUT0106023"/>
    <s v="North Tanna (Tanna)"/>
    <s v="VUT0106023007"/>
    <s v="Lounapaiu"/>
    <s v="VUT01060230070613"/>
    <m/>
    <x v="11"/>
    <s v="Samaritan's Purse"/>
    <m/>
    <s v="Shelter"/>
    <m/>
    <x v="0"/>
    <x v="1"/>
    <m/>
    <n v="400"/>
    <s v="set"/>
    <s v="People"/>
    <n v="400"/>
    <x v="0"/>
    <d v="2015-04-08T00:00:00"/>
    <m/>
    <m/>
    <m/>
  </r>
  <r>
    <s v="TAFEA"/>
    <s v="VUT0106"/>
    <x v="3"/>
    <s v="VUT0106023"/>
    <s v="North Tanna (Tanna)"/>
    <s v="VUT0106023007"/>
    <m/>
    <e v="#N/A"/>
    <s v="Lous"/>
    <x v="11"/>
    <s v="Samaritan's Purse"/>
    <m/>
    <s v="Shelter"/>
    <m/>
    <x v="0"/>
    <x v="1"/>
    <m/>
    <n v="150"/>
    <s v="set"/>
    <s v="People"/>
    <n v="150"/>
    <x v="0"/>
    <d v="2015-04-10T00:00:00"/>
    <m/>
    <d v="2015-04-16T00:00:00"/>
    <m/>
  </r>
  <r>
    <s v="SHEFA"/>
    <s v="VUT0105"/>
    <x v="1"/>
    <s v="VUT0105071"/>
    <s v="Port Vila (Port Vila)"/>
    <s v="VUT0105071017"/>
    <s v="Tagabe"/>
    <s v="VUT01050710170881"/>
    <s v="21 Jump Street Community"/>
    <x v="11"/>
    <m/>
    <m/>
    <s v="Shelter"/>
    <m/>
    <x v="3"/>
    <x v="4"/>
    <s v="Recovery"/>
    <n v="150"/>
    <e v="#N/A"/>
    <s v="Households"/>
    <n v="150"/>
    <x v="1"/>
    <d v="2015-04-07T00:00:00"/>
    <d v="2015-07-01T00:00:00"/>
    <m/>
    <m/>
  </r>
  <r>
    <s v="SHEFA"/>
    <s v="VUT0105"/>
    <x v="0"/>
    <s v="VUT0105005"/>
    <s v="Erakor (Efate)"/>
    <s v="VUT0105005020"/>
    <s v="Erakor"/>
    <s v="VUT01050050130795"/>
    <m/>
    <x v="11"/>
    <m/>
    <m/>
    <s v="Shelter"/>
    <m/>
    <x v="4"/>
    <x v="4"/>
    <s v="Assessment following gap identification"/>
    <n v="500"/>
    <e v="#N/A"/>
    <s v="Households"/>
    <n v="500"/>
    <x v="0"/>
    <d v="2015-04-08T00:00:00"/>
    <d v="2015-04-10T00:00:00"/>
    <d v="2015-05-15T00:00:00"/>
    <m/>
  </r>
  <r>
    <s v="TAFEA"/>
    <s v="VUT0106"/>
    <x v="3"/>
    <s v="VUT0106023"/>
    <s v="North Tanna (Tanna)"/>
    <s v="VUT0106023007"/>
    <s v="Lounapaiu"/>
    <s v="VUT01060230070613"/>
    <m/>
    <x v="11"/>
    <m/>
    <m/>
    <s v="Shelter"/>
    <m/>
    <x v="0"/>
    <x v="0"/>
    <m/>
    <n v="400"/>
    <s v="piece"/>
    <s v="People"/>
    <n v="400"/>
    <x v="0"/>
    <d v="2015-04-08T00:00:00"/>
    <m/>
    <m/>
    <m/>
  </r>
  <r>
    <s v="TAFEA"/>
    <s v="VUT0106"/>
    <x v="3"/>
    <s v="VUT0106023"/>
    <s v="North Tanna (Tanna)"/>
    <s v="VUT0106023007"/>
    <m/>
    <e v="#N/A"/>
    <s v="Lous"/>
    <x v="11"/>
    <m/>
    <m/>
    <s v="Shelter"/>
    <m/>
    <x v="0"/>
    <x v="0"/>
    <m/>
    <n v="150"/>
    <s v="piece"/>
    <s v="People"/>
    <n v="150"/>
    <x v="0"/>
    <d v="2015-04-08T00:00:00"/>
    <m/>
    <d v="2015-04-10T00:00:00"/>
    <m/>
  </r>
  <r>
    <s v="TAFEA"/>
    <s v="VUT0106"/>
    <x v="3"/>
    <s v="VUT0106023"/>
    <s v="North Tanna (Tanna)"/>
    <s v="VUT0106023007"/>
    <s v="Lounapaiu"/>
    <s v="VUT01060230070613"/>
    <m/>
    <x v="11"/>
    <m/>
    <m/>
    <s v="Shelter"/>
    <m/>
    <x v="0"/>
    <x v="7"/>
    <m/>
    <n v="80"/>
    <s v="piece"/>
    <s v="Households"/>
    <n v="80"/>
    <x v="0"/>
    <m/>
    <m/>
    <d v="2015-04-23T00:00:00"/>
    <m/>
  </r>
  <r>
    <s v="TAFEA"/>
    <s v="VUT0106"/>
    <x v="3"/>
    <s v="VUT0106023"/>
    <s v="North Tanna (Tanna)"/>
    <s v="VUT0106023007"/>
    <s v="Lawital"/>
    <s v="VUT01060230070641"/>
    <m/>
    <x v="11"/>
    <m/>
    <m/>
    <s v="Shelter"/>
    <m/>
    <x v="0"/>
    <x v="0"/>
    <s v="NFI - household items distribution"/>
    <n v="400"/>
    <s v="piece"/>
    <s v="People"/>
    <n v="400"/>
    <x v="0"/>
    <m/>
    <m/>
    <d v="2015-04-10T00:00:00"/>
    <m/>
  </r>
  <r>
    <s v="SHEFA"/>
    <s v="VUT0105"/>
    <x v="0"/>
    <s v="VUT0105005"/>
    <s v="Erakor (Efate)"/>
    <s v="VUT0105005020"/>
    <s v="Erakor"/>
    <s v="VUT01050050130795"/>
    <m/>
    <x v="11"/>
    <m/>
    <m/>
    <s v="Shelter"/>
    <m/>
    <x v="0"/>
    <x v="3"/>
    <s v="Recovery"/>
    <n v="575"/>
    <s v="piece"/>
    <s v="Households"/>
    <n v="575"/>
    <x v="0"/>
    <d v="2015-04-14T00:00:00"/>
    <d v="2015-04-21T00:00:00"/>
    <d v="2015-05-15T00:00:00"/>
    <m/>
  </r>
  <r>
    <s v="SHEFA"/>
    <s v="VUT0105"/>
    <x v="1"/>
    <s v="VUT0105071"/>
    <s v="Port Vila (Port Vila)"/>
    <s v="VUT0105071017"/>
    <m/>
    <e v="#N/A"/>
    <m/>
    <x v="12"/>
    <s v="Act for Peace"/>
    <m/>
    <s v="Shelter"/>
    <m/>
    <x v="0"/>
    <x v="3"/>
    <m/>
    <n v="159"/>
    <s v="piece"/>
    <s v="Households"/>
    <n v="159"/>
    <x v="2"/>
    <d v="2015-04-17T00:00:00"/>
    <d v="2015-04-26T00:00:00"/>
    <m/>
    <m/>
  </r>
  <r>
    <s v="TAFEA"/>
    <s v="VUT0106"/>
    <x v="3"/>
    <s v="VUT0106023"/>
    <s v="North Tanna (Tanna)"/>
    <s v="VUT0106023007"/>
    <m/>
    <e v="#N/A"/>
    <s v="All localities"/>
    <x v="13"/>
    <s v="French Red Cross"/>
    <m/>
    <s v="Shelter"/>
    <m/>
    <x v="0"/>
    <x v="1"/>
    <s v="Kitchen Sets"/>
    <n v="1054"/>
    <s v="set"/>
    <s v="Households"/>
    <n v="1054"/>
    <x v="0"/>
    <d v="2015-03-19T00:00:00"/>
    <d v="2015-05-14T00:00:00"/>
    <d v="2015-04-28T00:00:00"/>
    <m/>
  </r>
  <r>
    <s v="SHEFA"/>
    <s v="VUT0105"/>
    <x v="0"/>
    <s v="VUT0105005"/>
    <s v="North Efate (Efate)"/>
    <s v="VUT0105005024"/>
    <m/>
    <e v="#N/A"/>
    <s v="All localities"/>
    <x v="13"/>
    <s v="French Red Cross"/>
    <m/>
    <s v="Shelter"/>
    <m/>
    <x v="0"/>
    <x v="1"/>
    <s v="Kitchen Sets"/>
    <n v="296"/>
    <s v="set"/>
    <s v="Households"/>
    <n v="296"/>
    <x v="0"/>
    <d v="2015-03-19T00:00:00"/>
    <d v="2015-05-14T00:00:00"/>
    <d v="2015-04-06T00:00:00"/>
    <m/>
  </r>
  <r>
    <s v="SHEFA"/>
    <s v="VUT0105"/>
    <x v="0"/>
    <s v="VUT0105005"/>
    <s v="Eton (Efate)"/>
    <s v="VUT0105005018"/>
    <m/>
    <e v="#N/A"/>
    <s v="Eton"/>
    <x v="13"/>
    <s v="French Red Cross"/>
    <m/>
    <s v="Shelter"/>
    <m/>
    <x v="0"/>
    <x v="1"/>
    <s v="Kitchen Sets"/>
    <n v="260"/>
    <s v="set"/>
    <s v="Households"/>
    <n v="260"/>
    <x v="0"/>
    <d v="2015-03-19T00:00:00"/>
    <d v="2015-05-14T00:00:00"/>
    <d v="2015-04-06T00:00:00"/>
    <m/>
  </r>
  <r>
    <s v="MALAMPA"/>
    <s v="VUT0104"/>
    <x v="14"/>
    <s v="VUT0104016"/>
    <s v="South Malekula (Malekula)"/>
    <s v="VUT0104016059"/>
    <s v="Lamap"/>
    <s v="VUT01040160731936"/>
    <m/>
    <x v="13"/>
    <s v="French Red Cross"/>
    <m/>
    <s v="Shelter"/>
    <m/>
    <x v="0"/>
    <x v="6"/>
    <s v="Solar Lamps"/>
    <n v="49"/>
    <s v="piece"/>
    <s v="Households"/>
    <n v="49"/>
    <x v="0"/>
    <m/>
    <m/>
    <d v="2015-04-29T00:00:00"/>
    <m/>
  </r>
  <r>
    <s v="MALAMPA"/>
    <s v="VUT0104"/>
    <x v="14"/>
    <s v="VUT0104016"/>
    <s v="South Malekula (Malekula)"/>
    <s v="VUT0104016059"/>
    <s v="Lamap"/>
    <s v="VUT01040160731936"/>
    <m/>
    <x v="13"/>
    <s v="French Red Cross"/>
    <m/>
    <s v="Shelter"/>
    <m/>
    <x v="0"/>
    <x v="5"/>
    <m/>
    <n v="49"/>
    <s v="kit"/>
    <s v="Households"/>
    <n v="49"/>
    <x v="0"/>
    <m/>
    <m/>
    <d v="2015-04-29T00:00:00"/>
    <m/>
  </r>
  <r>
    <s v="MALAMPA"/>
    <s v="VUT0104"/>
    <x v="14"/>
    <s v="VUT0104016"/>
    <s v="South Malekula (Malekula)"/>
    <s v="VUT0104016059"/>
    <s v="Lamap"/>
    <s v="VUT01040160731936"/>
    <m/>
    <x v="13"/>
    <s v="French Red Cross"/>
    <m/>
    <s v="Shelter"/>
    <m/>
    <x v="0"/>
    <x v="3"/>
    <m/>
    <n v="49"/>
    <s v="piece"/>
    <s v="Households"/>
    <n v="49"/>
    <x v="0"/>
    <m/>
    <m/>
    <d v="2015-04-29T00:00:00"/>
    <m/>
  </r>
  <r>
    <s v="MALAMPA"/>
    <s v="VUT0104"/>
    <x v="14"/>
    <s v="VUT0104016"/>
    <s v="South Malekula (Malekula)"/>
    <s v="VUT0104016059"/>
    <s v="Lamap"/>
    <s v="VUT01040160731936"/>
    <m/>
    <x v="13"/>
    <s v="French Red Cross"/>
    <m/>
    <s v="Shelter"/>
    <m/>
    <x v="0"/>
    <x v="8"/>
    <s v="Sleeping Mats"/>
    <n v="49"/>
    <s v="piece"/>
    <s v="Households"/>
    <n v="49"/>
    <x v="0"/>
    <m/>
    <m/>
    <d v="2015-04-29T00:00:00"/>
    <m/>
  </r>
  <r>
    <s v="SHEFA"/>
    <s v="VUT0105"/>
    <x v="0"/>
    <s v="VUT0105005"/>
    <s v="Eton (Efate)"/>
    <s v="VUT0105005018"/>
    <m/>
    <e v="#N/A"/>
    <s v="Eton"/>
    <x v="13"/>
    <s v="French Red Cross"/>
    <m/>
    <s v="Shelter"/>
    <m/>
    <x v="0"/>
    <x v="0"/>
    <s v="Sleeping Mats"/>
    <n v="400"/>
    <s v="piece"/>
    <s v="Households"/>
    <n v="200"/>
    <x v="0"/>
    <d v="2015-03-19T00:00:00"/>
    <d v="2015-05-14T00:00:00"/>
    <d v="2015-04-06T00:00:00"/>
    <m/>
  </r>
  <r>
    <s v="SHEFA"/>
    <s v="VUT0105"/>
    <x v="0"/>
    <s v="VUT0105005"/>
    <s v="Eton (Efate)"/>
    <s v="VUT0105005018"/>
    <m/>
    <e v="#N/A"/>
    <s v="Eton"/>
    <x v="13"/>
    <s v="French Red Cross"/>
    <m/>
    <s v="Shelter"/>
    <m/>
    <x v="0"/>
    <x v="5"/>
    <s v="Tools"/>
    <n v="260"/>
    <s v="kit"/>
    <s v="Households"/>
    <n v="260"/>
    <x v="0"/>
    <d v="2015-03-19T00:00:00"/>
    <d v="2015-05-14T00:00:00"/>
    <d v="2015-04-06T00:00:00"/>
    <m/>
  </r>
  <r>
    <s v="SHEFA"/>
    <s v="VUT0105"/>
    <x v="0"/>
    <s v="VUT0105005"/>
    <s v="Eton (Efate)"/>
    <s v="VUT0105005018"/>
    <m/>
    <e v="#N/A"/>
    <s v="Eton"/>
    <x v="13"/>
    <s v="French Red Cross"/>
    <m/>
    <s v="Shelter"/>
    <m/>
    <x v="0"/>
    <x v="3"/>
    <s v="Tarps 2"/>
    <n v="520"/>
    <s v="piece"/>
    <s v="Households"/>
    <n v="260"/>
    <x v="0"/>
    <d v="2015-03-19T00:00:00"/>
    <d v="2015-05-14T00:00:00"/>
    <d v="2015-04-06T00:00:00"/>
    <m/>
  </r>
  <r>
    <s v="SHEFA"/>
    <s v="VUT0105"/>
    <x v="0"/>
    <s v="VUT0105005"/>
    <s v="Eton (Efate)"/>
    <s v="VUT0105005018"/>
    <m/>
    <e v="#N/A"/>
    <s v="Eton"/>
    <x v="13"/>
    <s v="French Red Cross"/>
    <m/>
    <s v="Shelter"/>
    <m/>
    <x v="4"/>
    <x v="4"/>
    <m/>
    <n v="1"/>
    <e v="#N/A"/>
    <s v="Households"/>
    <n v="260"/>
    <x v="1"/>
    <m/>
    <d v="2015-05-15T00:00:00"/>
    <d v="2015-04-06T00:00:00"/>
    <m/>
  </r>
  <r>
    <s v="SHEFA"/>
    <s v="VUT0105"/>
    <x v="0"/>
    <s v="VUT0105005"/>
    <s v="Eton (Efate)"/>
    <s v="VUT0105005018"/>
    <m/>
    <e v="#N/A"/>
    <s v="Eton"/>
    <x v="13"/>
    <s v="French Red Cross"/>
    <m/>
    <s v="Shelter"/>
    <m/>
    <x v="1"/>
    <x v="4"/>
    <m/>
    <n v="1"/>
    <e v="#N/A"/>
    <s v="Households"/>
    <n v="260"/>
    <x v="2"/>
    <m/>
    <d v="2015-05-15T00:00:00"/>
    <d v="2015-04-06T00:00:00"/>
    <m/>
  </r>
  <r>
    <s v="SHEFA"/>
    <s v="VUT0105"/>
    <x v="0"/>
    <s v="VUT0105005"/>
    <s v="Malorua (Efate)"/>
    <s v="VUT0105005022"/>
    <m/>
    <e v="#N/A"/>
    <s v="North West Efate - North Efate - East Efate"/>
    <x v="13"/>
    <s v="French Red Cross"/>
    <m/>
    <s v="Shelter"/>
    <m/>
    <x v="0"/>
    <x v="0"/>
    <s v="Sleeping Mats"/>
    <n v="200"/>
    <s v="piece"/>
    <s v="Households"/>
    <n v="100"/>
    <x v="0"/>
    <d v="2015-03-20T00:00:00"/>
    <d v="2015-05-20T00:00:00"/>
    <d v="2015-04-06T00:00:00"/>
    <m/>
  </r>
  <r>
    <s v="SHEFA"/>
    <s v="VUT0105"/>
    <x v="0"/>
    <s v="VUT0105005"/>
    <s v="Malorua (Efate)"/>
    <s v="VUT0105005022"/>
    <m/>
    <e v="#N/A"/>
    <s v="North West Efate - North Efate - East Efate"/>
    <x v="13"/>
    <s v="French Red Cross"/>
    <m/>
    <s v="Shelter"/>
    <m/>
    <x v="0"/>
    <x v="5"/>
    <s v="Tools"/>
    <n v="100"/>
    <s v="kit"/>
    <s v="Households"/>
    <n v="100"/>
    <x v="0"/>
    <d v="2015-03-20T00:00:00"/>
    <d v="2015-05-20T00:00:00"/>
    <d v="2015-04-06T00:00:00"/>
    <m/>
  </r>
  <r>
    <s v="SHEFA"/>
    <s v="VUT0105"/>
    <x v="0"/>
    <s v="VUT0105005"/>
    <s v="Malorua (Efate)"/>
    <s v="VUT0105005022"/>
    <m/>
    <e v="#N/A"/>
    <s v="North West Efate - North Efate - East Efate"/>
    <x v="13"/>
    <s v="French Red Cross"/>
    <m/>
    <s v="Shelter"/>
    <m/>
    <x v="0"/>
    <x v="3"/>
    <s v="Tarps 2"/>
    <n v="200"/>
    <s v="piece"/>
    <s v="Households"/>
    <n v="100"/>
    <x v="0"/>
    <d v="2015-03-20T00:00:00"/>
    <d v="2015-05-20T00:00:00"/>
    <d v="2015-04-06T00:00:00"/>
    <m/>
  </r>
  <r>
    <s v="SHEFA"/>
    <s v="VUT0105"/>
    <x v="0"/>
    <s v="VUT0105005"/>
    <s v="North Efate (Efate)"/>
    <s v="VUT0105005024"/>
    <m/>
    <e v="#N/A"/>
    <s v="All localities"/>
    <x v="13"/>
    <s v="French Red Cross"/>
    <m/>
    <s v="Shelter"/>
    <m/>
    <x v="0"/>
    <x v="0"/>
    <s v="Sleeping Mats"/>
    <n v="592"/>
    <s v="piece"/>
    <s v="Households"/>
    <n v="296"/>
    <x v="0"/>
    <d v="2015-03-19T00:00:00"/>
    <d v="2015-05-14T00:00:00"/>
    <d v="2015-04-06T00:00:00"/>
    <m/>
  </r>
  <r>
    <s v="SHEFA"/>
    <s v="VUT0105"/>
    <x v="0"/>
    <s v="VUT0105005"/>
    <s v="North Efate (Efate)"/>
    <s v="VUT0105005024"/>
    <m/>
    <e v="#N/A"/>
    <s v="All localities"/>
    <x v="13"/>
    <s v="French Red Cross"/>
    <m/>
    <s v="Shelter"/>
    <m/>
    <x v="0"/>
    <x v="5"/>
    <s v="Tools"/>
    <n v="296"/>
    <s v="kit"/>
    <s v="Households"/>
    <n v="296"/>
    <x v="0"/>
    <d v="2015-03-19T00:00:00"/>
    <d v="2015-05-14T00:00:00"/>
    <d v="2015-04-06T00:00:00"/>
    <m/>
  </r>
  <r>
    <s v="SHEFA"/>
    <s v="VUT0105"/>
    <x v="0"/>
    <s v="VUT0105005"/>
    <s v="North Efate (Efate)"/>
    <s v="VUT0105005024"/>
    <m/>
    <e v="#N/A"/>
    <s v="All localities"/>
    <x v="13"/>
    <s v="French Red Cross"/>
    <m/>
    <s v="Shelter"/>
    <m/>
    <x v="0"/>
    <x v="3"/>
    <s v="Tarps 2"/>
    <n v="592"/>
    <s v="piece"/>
    <s v="Households"/>
    <n v="296"/>
    <x v="0"/>
    <d v="2015-03-19T00:00:00"/>
    <d v="2015-05-14T00:00:00"/>
    <d v="2015-04-06T00:00:00"/>
    <m/>
  </r>
  <r>
    <s v="SHEFA"/>
    <s v="VUT0105"/>
    <x v="0"/>
    <s v="VUT0105005"/>
    <s v="Eton (Efate)"/>
    <s v="VUT0105005018"/>
    <m/>
    <e v="#N/A"/>
    <s v="Eton"/>
    <x v="13"/>
    <s v="French Red Cross"/>
    <m/>
    <s v="Shelter"/>
    <m/>
    <x v="0"/>
    <x v="6"/>
    <s v="Solar lamps"/>
    <n v="260"/>
    <s v="piece"/>
    <s v="Households"/>
    <n v="260"/>
    <x v="1"/>
    <d v="2015-04-15T00:00:00"/>
    <m/>
    <m/>
    <m/>
  </r>
  <r>
    <s v="SHEFA"/>
    <s v="VUT0105"/>
    <x v="0"/>
    <s v="VUT0105005"/>
    <s v="Malorua (Efate)"/>
    <s v="VUT0105005022"/>
    <m/>
    <e v="#N/A"/>
    <s v="North West Efate - North Efate - East Efate"/>
    <x v="13"/>
    <s v="French Red Cross"/>
    <m/>
    <s v="Shelter"/>
    <m/>
    <x v="4"/>
    <x v="4"/>
    <m/>
    <n v="1"/>
    <e v="#N/A"/>
    <s v="Households"/>
    <n v="100"/>
    <x v="1"/>
    <m/>
    <d v="2015-05-20T00:00:00"/>
    <d v="2015-04-28T00:00:00"/>
    <m/>
  </r>
  <r>
    <s v="SHEFA"/>
    <s v="VUT0105"/>
    <x v="0"/>
    <s v="VUT0105005"/>
    <s v="Malorua (Efate)"/>
    <s v="VUT0105005022"/>
    <m/>
    <e v="#N/A"/>
    <s v="North West Efate - North Efate - East Efate"/>
    <x v="13"/>
    <s v="French Red Cross"/>
    <m/>
    <s v="Shelter"/>
    <m/>
    <x v="1"/>
    <x v="4"/>
    <m/>
    <n v="1"/>
    <e v="#N/A"/>
    <s v="Households"/>
    <n v="100"/>
    <x v="2"/>
    <m/>
    <d v="2015-05-20T00:00:00"/>
    <d v="2015-04-28T00:00:00"/>
    <m/>
  </r>
  <r>
    <s v="SHEFA"/>
    <s v="VUT0105"/>
    <x v="0"/>
    <s v="VUT0105005"/>
    <s v="North Efate (Efate)"/>
    <s v="VUT0105005024"/>
    <m/>
    <e v="#N/A"/>
    <s v="All localities"/>
    <x v="13"/>
    <s v="French Red Cross"/>
    <m/>
    <s v="Shelter"/>
    <m/>
    <x v="4"/>
    <x v="4"/>
    <m/>
    <n v="1"/>
    <e v="#N/A"/>
    <s v="Households"/>
    <n v="296"/>
    <x v="1"/>
    <m/>
    <d v="2015-05-20T00:00:00"/>
    <d v="2015-04-28T00:00:00"/>
    <m/>
  </r>
  <r>
    <s v="SHEFA"/>
    <s v="VUT0105"/>
    <x v="0"/>
    <s v="VUT0105005"/>
    <s v="North Efate (Efate)"/>
    <s v="VUT0105005024"/>
    <m/>
    <e v="#N/A"/>
    <s v="All localities"/>
    <x v="13"/>
    <s v="French Red Cross"/>
    <m/>
    <s v="Shelter"/>
    <m/>
    <x v="1"/>
    <x v="4"/>
    <m/>
    <n v="1"/>
    <e v="#N/A"/>
    <s v="Households"/>
    <n v="296"/>
    <x v="2"/>
    <m/>
    <d v="2015-05-20T00:00:00"/>
    <d v="2015-04-28T00:00:00"/>
    <m/>
  </r>
  <r>
    <s v="SHEFA"/>
    <s v="VUT0105"/>
    <x v="0"/>
    <s v="VUT0105005"/>
    <s v="Malorua (Efate)"/>
    <s v="VUT0105005022"/>
    <m/>
    <e v="#N/A"/>
    <s v="North West Efate - North Efate - East Efate"/>
    <x v="13"/>
    <s v="French Red Cross"/>
    <m/>
    <s v="Shelter"/>
    <m/>
    <x v="0"/>
    <x v="6"/>
    <s v="Solar lamps"/>
    <n v="100"/>
    <s v="piece"/>
    <s v="Households"/>
    <n v="100"/>
    <x v="1"/>
    <d v="2015-03-20T00:00:00"/>
    <d v="2015-05-20T00:00:00"/>
    <d v="2015-04-28T00:00:00"/>
    <m/>
  </r>
  <r>
    <s v="SHEFA"/>
    <s v="VUT0105"/>
    <x v="0"/>
    <s v="VUT0105005"/>
    <s v="North Efate (Efate)"/>
    <s v="VUT0105005024"/>
    <m/>
    <e v="#N/A"/>
    <s v="All localities"/>
    <x v="13"/>
    <s v="French Red Cross"/>
    <m/>
    <s v="Shelter"/>
    <m/>
    <x v="0"/>
    <x v="6"/>
    <s v="Solar lamps"/>
    <n v="296"/>
    <s v="piece"/>
    <s v="Households"/>
    <n v="296"/>
    <x v="1"/>
    <d v="2015-03-19T00:00:00"/>
    <d v="2015-05-14T00:00:00"/>
    <d v="2015-04-28T00:00:00"/>
    <m/>
  </r>
  <r>
    <s v="TAFEA"/>
    <s v="VUT0106"/>
    <x v="3"/>
    <s v="VUT0106023"/>
    <s v="North Tanna (Tanna)"/>
    <s v="VUT0106023007"/>
    <m/>
    <e v="#N/A"/>
    <s v="All localities"/>
    <x v="13"/>
    <s v="French Red Cross"/>
    <m/>
    <s v="Shelter"/>
    <m/>
    <x v="0"/>
    <x v="0"/>
    <s v="Sleeping Mats"/>
    <n v="2108"/>
    <s v="piece"/>
    <s v="Households"/>
    <n v="1054"/>
    <x v="0"/>
    <d v="2015-03-19T00:00:00"/>
    <d v="2015-05-14T00:00:00"/>
    <d v="2015-04-28T00:00:00"/>
    <m/>
  </r>
  <r>
    <s v="TAFEA"/>
    <s v="VUT0106"/>
    <x v="3"/>
    <s v="VUT0106023"/>
    <s v="North Tanna (Tanna)"/>
    <s v="VUT0106023007"/>
    <m/>
    <e v="#N/A"/>
    <s v="All localities"/>
    <x v="13"/>
    <s v="French Red Cross"/>
    <m/>
    <s v="Shelter"/>
    <m/>
    <x v="0"/>
    <x v="5"/>
    <s v="Tools"/>
    <n v="1054"/>
    <s v="kit"/>
    <s v="Households"/>
    <n v="1054"/>
    <x v="0"/>
    <d v="2015-03-19T00:00:00"/>
    <d v="2015-05-14T00:00:00"/>
    <d v="2015-04-28T00:00:00"/>
    <m/>
  </r>
  <r>
    <s v="TAFEA"/>
    <s v="VUT0106"/>
    <x v="3"/>
    <s v="VUT0106023"/>
    <s v="North Tanna (Tanna)"/>
    <s v="VUT0106023007"/>
    <m/>
    <e v="#N/A"/>
    <s v="All localities"/>
    <x v="13"/>
    <s v="French Red Cross"/>
    <m/>
    <s v="Shelter"/>
    <m/>
    <x v="0"/>
    <x v="3"/>
    <s v="Tarps 2"/>
    <n v="2108"/>
    <s v="piece"/>
    <s v="Households"/>
    <n v="1054"/>
    <x v="0"/>
    <d v="2015-03-19T00:00:00"/>
    <d v="2015-05-14T00:00:00"/>
    <d v="2015-04-28T00:00:00"/>
    <m/>
  </r>
  <r>
    <s v="TAFEA"/>
    <s v="VUT0106"/>
    <x v="3"/>
    <s v="VUT0106023"/>
    <s v="North Tanna (Tanna)"/>
    <s v="VUT0106023007"/>
    <m/>
    <e v="#N/A"/>
    <s v="All localities"/>
    <x v="13"/>
    <s v="French Red Cross"/>
    <m/>
    <s v="Shelter"/>
    <m/>
    <x v="0"/>
    <x v="0"/>
    <s v="Blanket"/>
    <n v="2144"/>
    <s v="piece"/>
    <s v="Households"/>
    <n v="1072"/>
    <x v="0"/>
    <m/>
    <d v="2015-05-25T00:00:00"/>
    <d v="2015-04-28T00:00:00"/>
    <m/>
  </r>
  <r>
    <s v="TAFEA"/>
    <s v="VUT0106"/>
    <x v="3"/>
    <s v="VUT0106023"/>
    <s v="North Tanna (Tanna)"/>
    <s v="VUT0106023007"/>
    <m/>
    <e v="#N/A"/>
    <s v="All localities"/>
    <x v="13"/>
    <s v="French Red Cross"/>
    <m/>
    <s v="Shelter"/>
    <m/>
    <x v="0"/>
    <x v="9"/>
    <s v="Solar lamps"/>
    <n v="1072"/>
    <s v="piece"/>
    <s v="Households"/>
    <n v="1072"/>
    <x v="0"/>
    <m/>
    <d v="2015-05-25T00:00:00"/>
    <d v="2015-04-28T00:00:00"/>
    <m/>
  </r>
  <r>
    <s v="TAFEA"/>
    <s v="VUT0106"/>
    <x v="3"/>
    <s v="VUT0106023"/>
    <s v="North Tanna (Tanna)"/>
    <s v="VUT0106023007"/>
    <m/>
    <e v="#N/A"/>
    <s v="All localities"/>
    <x v="13"/>
    <s v="French Red Cross"/>
    <m/>
    <s v="Shelter"/>
    <m/>
    <x v="4"/>
    <x v="4"/>
    <m/>
    <n v="1"/>
    <e v="#N/A"/>
    <s v="Households"/>
    <n v="1054"/>
    <x v="1"/>
    <m/>
    <d v="2015-05-25T00:00:00"/>
    <d v="2015-04-28T00:00:00"/>
    <m/>
  </r>
  <r>
    <s v="TAFEA"/>
    <s v="VUT0106"/>
    <x v="3"/>
    <s v="VUT0106023"/>
    <s v="North Tanna (Tanna)"/>
    <s v="VUT0106023007"/>
    <m/>
    <e v="#N/A"/>
    <s v="All localities"/>
    <x v="13"/>
    <s v="French Red Cross"/>
    <m/>
    <s v="Shelter"/>
    <m/>
    <x v="1"/>
    <x v="4"/>
    <m/>
    <n v="1"/>
    <e v="#N/A"/>
    <s v="Households"/>
    <n v="1054"/>
    <x v="2"/>
    <m/>
    <d v="2015-05-25T00:00:00"/>
    <d v="2015-04-28T00:00:00"/>
    <m/>
  </r>
  <r>
    <s v="MALAMPA"/>
    <s v="VUT0104"/>
    <x v="14"/>
    <s v="VUT0104016"/>
    <s v="South Malekula (Malekula)"/>
    <s v="VUT0104016059"/>
    <m/>
    <e v="#N/A"/>
    <s v="Maskelyn"/>
    <x v="13"/>
    <s v="French Red Cross"/>
    <m/>
    <s v="Shelter"/>
    <m/>
    <x v="0"/>
    <x v="6"/>
    <s v="Solar Lamps"/>
    <n v="2"/>
    <s v="piece"/>
    <s v="Households"/>
    <n v="2"/>
    <x v="0"/>
    <m/>
    <m/>
    <d v="2015-04-29T00:00:00"/>
    <m/>
  </r>
  <r>
    <s v="MALAMPA"/>
    <s v="VUT0104"/>
    <x v="14"/>
    <s v="VUT0104016"/>
    <s v="South Malekula (Malekula)"/>
    <s v="VUT0104016059"/>
    <m/>
    <e v="#N/A"/>
    <s v="Maskelyn"/>
    <x v="13"/>
    <s v="French Red Cross"/>
    <m/>
    <s v="Shelter"/>
    <m/>
    <x v="0"/>
    <x v="5"/>
    <m/>
    <n v="2"/>
    <s v="kit"/>
    <s v="Households"/>
    <n v="2"/>
    <x v="0"/>
    <m/>
    <m/>
    <d v="2015-04-29T00:00:00"/>
    <m/>
  </r>
  <r>
    <s v="MALAMPA"/>
    <s v="VUT0104"/>
    <x v="14"/>
    <s v="VUT0104016"/>
    <s v="South Malekula (Malekula)"/>
    <s v="VUT0104016059"/>
    <m/>
    <e v="#N/A"/>
    <s v="Maskelyn"/>
    <x v="13"/>
    <s v="French Red Cross"/>
    <m/>
    <s v="Shelter"/>
    <m/>
    <x v="0"/>
    <x v="3"/>
    <m/>
    <n v="4"/>
    <s v="piece"/>
    <s v="Households"/>
    <n v="2"/>
    <x v="0"/>
    <m/>
    <m/>
    <d v="2015-04-29T00:00:00"/>
    <m/>
  </r>
  <r>
    <s v="MALAMPA"/>
    <s v="VUT0104"/>
    <x v="14"/>
    <s v="VUT0104016"/>
    <s v="South Malekula (Malekula)"/>
    <s v="VUT0104016059"/>
    <m/>
    <e v="#N/A"/>
    <s v="Maskelyn"/>
    <x v="13"/>
    <s v="French Red Cross"/>
    <m/>
    <s v="Shelter"/>
    <m/>
    <x v="0"/>
    <x v="8"/>
    <s v="Sleeping Mats"/>
    <n v="4"/>
    <s v="piece"/>
    <s v="Households"/>
    <n v="2"/>
    <x v="0"/>
    <m/>
    <m/>
    <d v="2015-04-29T00:00:00"/>
    <m/>
  </r>
  <r>
    <s v="SHEFA"/>
    <s v="VUT0105"/>
    <x v="0"/>
    <s v="VUT0105005"/>
    <s v="Malorua (Efate)"/>
    <s v="VUT0105005022"/>
    <m/>
    <e v="#N/A"/>
    <s v="North West Efate - North Efate - East Efate"/>
    <x v="13"/>
    <s v="French Red Cross"/>
    <m/>
    <s v="Shelter"/>
    <m/>
    <x v="0"/>
    <x v="1"/>
    <s v="Kitchen Sets"/>
    <n v="100"/>
    <s v="set"/>
    <s v="Households"/>
    <n v="100"/>
    <x v="0"/>
    <d v="2015-03-20T00:00:00"/>
    <d v="2015-05-20T00:00:00"/>
    <d v="2015-04-06T00:00:00"/>
    <m/>
  </r>
  <r>
    <s v="MALAMPA"/>
    <s v="VUT0104"/>
    <x v="14"/>
    <s v="VUT0104016"/>
    <s v="South Malekula (Malekula)"/>
    <s v="VUT0104016059"/>
    <m/>
    <e v="#N/A"/>
    <s v="Farun"/>
    <x v="13"/>
    <s v="French Red Cross"/>
    <m/>
    <s v="Shelter"/>
    <m/>
    <x v="0"/>
    <x v="6"/>
    <s v="Solar Lamps"/>
    <n v="2"/>
    <s v="piece"/>
    <s v="Households"/>
    <n v="2"/>
    <x v="0"/>
    <m/>
    <m/>
    <d v="2015-04-29T00:00:00"/>
    <m/>
  </r>
  <r>
    <s v="MALAMPA"/>
    <s v="VUT0104"/>
    <x v="14"/>
    <s v="VUT0104016"/>
    <s v="South Malekula (Malekula)"/>
    <s v="VUT0104016059"/>
    <m/>
    <e v="#N/A"/>
    <s v="Farun"/>
    <x v="13"/>
    <s v="French Red Cross"/>
    <m/>
    <s v="Shelter"/>
    <m/>
    <x v="0"/>
    <x v="5"/>
    <m/>
    <n v="2"/>
    <s v="kit"/>
    <s v="Households"/>
    <n v="2"/>
    <x v="0"/>
    <m/>
    <m/>
    <d v="2015-04-29T00:00:00"/>
    <m/>
  </r>
  <r>
    <s v="MALAMPA"/>
    <s v="VUT0104"/>
    <x v="14"/>
    <s v="VUT0104016"/>
    <s v="South Malekula (Malekula)"/>
    <s v="VUT0104016059"/>
    <m/>
    <e v="#N/A"/>
    <s v="Farun"/>
    <x v="13"/>
    <s v="French Red Cross"/>
    <m/>
    <s v="Shelter"/>
    <m/>
    <x v="0"/>
    <x v="3"/>
    <m/>
    <n v="4"/>
    <s v="piece"/>
    <s v="Households"/>
    <n v="2"/>
    <x v="0"/>
    <m/>
    <m/>
    <d v="2015-04-29T00:00:00"/>
    <m/>
  </r>
  <r>
    <s v="MALAMPA"/>
    <s v="VUT0104"/>
    <x v="14"/>
    <s v="VUT0104016"/>
    <s v="South Malekula (Malekula)"/>
    <s v="VUT0104016059"/>
    <m/>
    <e v="#N/A"/>
    <s v="Farun"/>
    <x v="13"/>
    <s v="French Red Cross"/>
    <m/>
    <s v="Shelter"/>
    <m/>
    <x v="0"/>
    <x v="8"/>
    <s v="Sleeping Mats"/>
    <n v="4"/>
    <s v="piece"/>
    <s v="Households"/>
    <n v="2"/>
    <x v="0"/>
    <m/>
    <m/>
    <d v="2015-04-29T00:00:00"/>
    <m/>
  </r>
  <r>
    <s v="MALAMPA"/>
    <s v="VUT0104"/>
    <x v="14"/>
    <s v="VUT0104016"/>
    <s v="South Malekula (Malekula)"/>
    <s v="VUT0104016059"/>
    <m/>
    <e v="#N/A"/>
    <s v="Akhamb"/>
    <x v="13"/>
    <s v="French Red Cross"/>
    <m/>
    <s v="Shelter"/>
    <m/>
    <x v="0"/>
    <x v="6"/>
    <s v="Solar Lamps"/>
    <n v="1"/>
    <s v="piece"/>
    <s v="Households"/>
    <n v="1"/>
    <x v="0"/>
    <m/>
    <m/>
    <d v="2015-04-29T00:00:00"/>
    <m/>
  </r>
  <r>
    <s v="MALAMPA"/>
    <s v="VUT0104"/>
    <x v="14"/>
    <s v="VUT0104016"/>
    <s v="South Malekula (Malekula)"/>
    <s v="VUT0104016059"/>
    <m/>
    <e v="#N/A"/>
    <s v="Akhamb"/>
    <x v="13"/>
    <s v="French Red Cross"/>
    <m/>
    <s v="Shelter"/>
    <m/>
    <x v="0"/>
    <x v="5"/>
    <m/>
    <n v="1"/>
    <s v="kit"/>
    <s v="Households"/>
    <n v="1"/>
    <x v="0"/>
    <m/>
    <m/>
    <d v="2015-04-29T00:00:00"/>
    <m/>
  </r>
  <r>
    <s v="MALAMPA"/>
    <s v="VUT0104"/>
    <x v="14"/>
    <s v="VUT0104016"/>
    <s v="South Malekula (Malekula)"/>
    <s v="VUT0104016059"/>
    <m/>
    <e v="#N/A"/>
    <s v="Akhamb"/>
    <x v="13"/>
    <s v="French Red Cross"/>
    <m/>
    <s v="Shelter"/>
    <m/>
    <x v="0"/>
    <x v="3"/>
    <m/>
    <n v="2"/>
    <s v="piece"/>
    <s v="Households"/>
    <n v="1"/>
    <x v="0"/>
    <m/>
    <m/>
    <d v="2015-04-29T00:00:00"/>
    <m/>
  </r>
  <r>
    <s v="MALAMPA"/>
    <s v="VUT0104"/>
    <x v="14"/>
    <s v="VUT0104016"/>
    <s v="South Malekula (Malekula)"/>
    <s v="VUT0104016059"/>
    <m/>
    <e v="#N/A"/>
    <s v="Akhamb"/>
    <x v="13"/>
    <s v="French Red Cross"/>
    <m/>
    <s v="Shelter"/>
    <m/>
    <x v="0"/>
    <x v="8"/>
    <s v="Sleeping Mats"/>
    <n v="1"/>
    <s v="piece"/>
    <s v="Households"/>
    <n v="1"/>
    <x v="0"/>
    <m/>
    <m/>
    <d v="2015-04-29T00:00:00"/>
    <m/>
  </r>
  <r>
    <s v="SHEFA"/>
    <s v="VUT0105"/>
    <x v="0"/>
    <s v="VUT0105005"/>
    <s v="North Efate (Efate)"/>
    <s v="VUT0105005024"/>
    <m/>
    <e v="#N/A"/>
    <s v="Matarisu"/>
    <x v="13"/>
    <s v="French Red Cross"/>
    <m/>
    <s v="Shelter"/>
    <m/>
    <x v="0"/>
    <x v="5"/>
    <s v="Tools"/>
    <n v="4"/>
    <s v="kit"/>
    <s v="Households"/>
    <n v="4"/>
    <x v="0"/>
    <d v="2015-05-26T00:00:00"/>
    <d v="2015-05-26T00:00:00"/>
    <d v="2015-05-26T00:00:00"/>
    <m/>
  </r>
  <r>
    <s v="SHEFA"/>
    <s v="VUT0105"/>
    <x v="0"/>
    <s v="VUT0105005"/>
    <s v="North Efate (Efate)"/>
    <s v="VUT0105005024"/>
    <m/>
    <e v="#N/A"/>
    <s v="Matarisu"/>
    <x v="13"/>
    <s v="French Red Cross"/>
    <m/>
    <s v="Shelter"/>
    <m/>
    <x v="0"/>
    <x v="3"/>
    <s v="Tarps 2"/>
    <n v="8"/>
    <s v="piece"/>
    <s v="Households"/>
    <n v="4"/>
    <x v="0"/>
    <d v="2015-05-26T00:00:00"/>
    <d v="2015-05-26T00:00:00"/>
    <d v="2015-05-26T00:00:00"/>
    <m/>
  </r>
  <r>
    <s v="SHEFA"/>
    <s v="VUT0105"/>
    <x v="0"/>
    <s v="VUT0105005"/>
    <s v="North Efate (Efate)"/>
    <s v="VUT0105005024"/>
    <m/>
    <e v="#N/A"/>
    <s v="Krango"/>
    <x v="13"/>
    <s v="French Red Cross"/>
    <m/>
    <s v="Shelter"/>
    <m/>
    <x v="0"/>
    <x v="5"/>
    <s v="Tools"/>
    <n v="8"/>
    <s v="kit"/>
    <s v="Households"/>
    <n v="8"/>
    <x v="0"/>
    <d v="2015-05-26T00:00:00"/>
    <d v="2015-05-26T00:00:00"/>
    <d v="2015-05-26T00:00:00"/>
    <m/>
  </r>
  <r>
    <s v="SHEFA"/>
    <s v="VUT0105"/>
    <x v="0"/>
    <s v="VUT0105005"/>
    <s v="North Efate (Efate)"/>
    <s v="VUT0105005024"/>
    <m/>
    <e v="#N/A"/>
    <s v="Krango"/>
    <x v="13"/>
    <s v="French Red Cross"/>
    <m/>
    <s v="Shelter"/>
    <m/>
    <x v="0"/>
    <x v="3"/>
    <s v="Tarps 2"/>
    <n v="16"/>
    <s v="piece"/>
    <s v="Households"/>
    <n v="8"/>
    <x v="0"/>
    <d v="2015-05-26T00:00:00"/>
    <d v="2015-05-26T00:00:00"/>
    <d v="2015-05-26T00:00:00"/>
    <m/>
  </r>
  <r>
    <s v="TAFEA"/>
    <s v="VUT0106"/>
    <x v="3"/>
    <s v="VUT0106023"/>
    <s v="North Tanna (Tanna)"/>
    <s v="VUT0106023007"/>
    <m/>
    <e v="#N/A"/>
    <s v="Louwasul"/>
    <x v="13"/>
    <s v="French Red Cross"/>
    <m/>
    <s v="Shelter"/>
    <m/>
    <x v="0"/>
    <x v="0"/>
    <s v="Sleeping Mats"/>
    <n v="15"/>
    <s v="piece"/>
    <s v="Households"/>
    <n v="15"/>
    <x v="0"/>
    <d v="2015-03-19T00:00:00"/>
    <d v="2015-05-14T00:00:00"/>
    <d v="2015-04-28T00:00:00"/>
    <m/>
  </r>
  <r>
    <s v="TAFEA"/>
    <s v="VUT0106"/>
    <x v="3"/>
    <s v="VUT0106023"/>
    <s v="North Tanna (Tanna)"/>
    <s v="VUT0106023007"/>
    <m/>
    <e v="#N/A"/>
    <s v="Louwasul"/>
    <x v="13"/>
    <s v="French Red Cross"/>
    <m/>
    <s v="Shelter"/>
    <m/>
    <x v="0"/>
    <x v="5"/>
    <s v="Tools"/>
    <n v="15"/>
    <s v="kit"/>
    <s v="Households"/>
    <n v="15"/>
    <x v="0"/>
    <d v="2015-03-19T00:00:00"/>
    <d v="2015-05-14T00:00:00"/>
    <d v="2015-04-28T00:00:00"/>
    <m/>
  </r>
  <r>
    <s v="TAFEA"/>
    <s v="VUT0106"/>
    <x v="3"/>
    <s v="VUT0106023"/>
    <s v="North Tanna (Tanna)"/>
    <s v="VUT0106023007"/>
    <m/>
    <e v="#N/A"/>
    <s v="Louwasul"/>
    <x v="13"/>
    <s v="French Red Cross"/>
    <m/>
    <s v="Shelter"/>
    <m/>
    <x v="0"/>
    <x v="3"/>
    <s v="Tarps 2"/>
    <n v="30"/>
    <s v="piece"/>
    <s v="Households"/>
    <n v="15"/>
    <x v="0"/>
    <d v="2015-03-19T00:00:00"/>
    <d v="2015-05-14T00:00:00"/>
    <d v="2015-04-28T00:00:00"/>
    <m/>
  </r>
  <r>
    <s v="TAFEA"/>
    <s v="VUT0106"/>
    <x v="3"/>
    <s v="VUT0106023"/>
    <s v="North Tanna (Tanna)"/>
    <s v="VUT0106023007"/>
    <m/>
    <e v="#N/A"/>
    <s v="Louwasul"/>
    <x v="13"/>
    <s v="French Red Cross"/>
    <m/>
    <s v="Shelter"/>
    <m/>
    <x v="0"/>
    <x v="0"/>
    <s v="Blanket"/>
    <n v="30"/>
    <s v="piece"/>
    <s v="Households"/>
    <n v="15"/>
    <x v="0"/>
    <m/>
    <d v="2015-05-25T00:00:00"/>
    <d v="2015-04-28T00:00:00"/>
    <m/>
  </r>
  <r>
    <s v="TAFEA"/>
    <s v="VUT0106"/>
    <x v="3"/>
    <s v="VUT0106023"/>
    <s v="North Tanna (Tanna)"/>
    <s v="VUT0106023007"/>
    <m/>
    <e v="#N/A"/>
    <s v="Louwasul"/>
    <x v="13"/>
    <s v="French Red Cross"/>
    <m/>
    <s v="Shelter"/>
    <m/>
    <x v="0"/>
    <x v="9"/>
    <s v="Solar lamps"/>
    <n v="15"/>
    <s v="piece"/>
    <s v="Households"/>
    <n v="15"/>
    <x v="0"/>
    <m/>
    <d v="2015-05-25T00:00:00"/>
    <d v="2015-04-28T00:00:00"/>
    <m/>
  </r>
  <r>
    <s v="MALAMPA"/>
    <s v="VUT0104"/>
    <x v="14"/>
    <s v="VUT0104016"/>
    <s v="South Malekula (Malekula)"/>
    <s v="VUT0104016059"/>
    <s v="Lamap"/>
    <s v="VUT01040160731936"/>
    <m/>
    <x v="13"/>
    <s v="French Red Cross"/>
    <m/>
    <s v="Shelter"/>
    <m/>
    <x v="0"/>
    <x v="1"/>
    <m/>
    <n v="49"/>
    <s v="set"/>
    <s v="Households"/>
    <n v="49"/>
    <x v="0"/>
    <m/>
    <m/>
    <d v="2015-04-29T00:00:00"/>
    <m/>
  </r>
  <r>
    <s v="TAFEA"/>
    <s v="VUT0106"/>
    <x v="3"/>
    <s v="VUT0106023"/>
    <s v="North Tanna (Tanna)"/>
    <s v="VUT0106023007"/>
    <m/>
    <e v="#N/A"/>
    <s v="Louwasul"/>
    <x v="13"/>
    <s v="French Red Cross"/>
    <m/>
    <s v="Shelter"/>
    <m/>
    <x v="0"/>
    <x v="1"/>
    <s v="Kitchen Sets"/>
    <n v="15"/>
    <s v="set"/>
    <s v="Households"/>
    <n v="15"/>
    <x v="0"/>
    <d v="2015-03-19T00:00:00"/>
    <d v="2015-05-14T00:00:00"/>
    <d v="2015-04-28T00:00:00"/>
    <m/>
  </r>
  <r>
    <s v="MALAMPA"/>
    <s v="VUT0104"/>
    <x v="14"/>
    <s v="VUT0104016"/>
    <s v="South Malekula (Malekula)"/>
    <s v="VUT0104016059"/>
    <m/>
    <e v="#N/A"/>
    <s v="Maskelyn"/>
    <x v="13"/>
    <s v="French Red Cross"/>
    <m/>
    <s v="Shelter"/>
    <m/>
    <x v="0"/>
    <x v="1"/>
    <m/>
    <n v="2"/>
    <s v="set"/>
    <s v="Households"/>
    <n v="2"/>
    <x v="0"/>
    <m/>
    <m/>
    <d v="2015-04-29T00:00:00"/>
    <m/>
  </r>
  <r>
    <s v="MALAMPA"/>
    <s v="VUT0104"/>
    <x v="14"/>
    <s v="VUT0104016"/>
    <s v="South Malekula (Malekula)"/>
    <s v="VUT0104016059"/>
    <m/>
    <e v="#N/A"/>
    <s v="Farun"/>
    <x v="13"/>
    <s v="French Red Cross"/>
    <m/>
    <s v="Shelter"/>
    <m/>
    <x v="0"/>
    <x v="1"/>
    <m/>
    <n v="2"/>
    <s v="set"/>
    <s v="Households"/>
    <n v="2"/>
    <x v="0"/>
    <m/>
    <m/>
    <d v="2015-04-29T00:00:00"/>
    <m/>
  </r>
  <r>
    <s v="MALAMPA"/>
    <s v="VUT0104"/>
    <x v="14"/>
    <s v="VUT0104016"/>
    <s v="South Malekula (Malekula)"/>
    <s v="VUT0104016059"/>
    <m/>
    <e v="#N/A"/>
    <s v="Akhamb"/>
    <x v="13"/>
    <s v="French Red Cross"/>
    <m/>
    <s v="Shelter"/>
    <m/>
    <x v="0"/>
    <x v="1"/>
    <m/>
    <n v="1"/>
    <s v="set"/>
    <s v="Households"/>
    <n v="1"/>
    <x v="0"/>
    <m/>
    <m/>
    <d v="2015-04-29T00:00:00"/>
    <m/>
  </r>
  <r>
    <s v="SHEFA"/>
    <s v="VUT0105"/>
    <x v="1"/>
    <s v="VUT0105071"/>
    <s v="Port Vila (Port Vila)"/>
    <s v="VUT0105071017"/>
    <m/>
    <e v="#N/A"/>
    <m/>
    <x v="13"/>
    <s v="IFRC"/>
    <m/>
    <s v="Shelter"/>
    <m/>
    <x v="0"/>
    <x v="1"/>
    <s v="Kitchen Sets"/>
    <n v="1000"/>
    <s v="set"/>
    <s v="Households"/>
    <n v="1000"/>
    <x v="0"/>
    <d v="2015-03-25T00:00:00"/>
    <d v="2015-04-05T00:00:00"/>
    <m/>
    <m/>
  </r>
  <r>
    <s v="SHEFA"/>
    <s v="VUT0105"/>
    <x v="15"/>
    <s v="VUT0105068"/>
    <s v="Nguna (Nguna)"/>
    <s v="VUT0105068031"/>
    <m/>
    <e v="#N/A"/>
    <m/>
    <x v="13"/>
    <s v="IFRC"/>
    <m/>
    <s v="Shelter"/>
    <m/>
    <x v="0"/>
    <x v="1"/>
    <s v="Kitchen Sets"/>
    <n v="300"/>
    <s v="set"/>
    <s v="Households"/>
    <n v="300"/>
    <x v="2"/>
    <d v="2015-03-24T00:00:00"/>
    <d v="2015-04-03T00:00:00"/>
    <m/>
    <m/>
  </r>
  <r>
    <s v="SHEFA"/>
    <s v="VUT0105"/>
    <x v="16"/>
    <s v="VUT0105051"/>
    <s v="Malorua (Lelepa)"/>
    <s v="VUT0105051023"/>
    <m/>
    <e v="#N/A"/>
    <m/>
    <x v="13"/>
    <s v="IFRC"/>
    <m/>
    <s v="Shelter"/>
    <m/>
    <x v="0"/>
    <x v="1"/>
    <s v="Kitchen Sets"/>
    <n v="107"/>
    <s v="set"/>
    <s v="Households"/>
    <n v="107"/>
    <x v="0"/>
    <d v="2015-03-25T00:00:00"/>
    <d v="2015-04-02T00:00:00"/>
    <m/>
    <m/>
  </r>
  <r>
    <s v="SHEFA"/>
    <s v="VUT0105"/>
    <x v="13"/>
    <s v="VUT0105026"/>
    <s v="North Tongoa (Tongoa)"/>
    <s v="VUT0105026040"/>
    <m/>
    <e v="#N/A"/>
    <m/>
    <x v="13"/>
    <s v="IFRC"/>
    <m/>
    <s v="Shelter"/>
    <m/>
    <x v="0"/>
    <x v="1"/>
    <s v="Kitchen Sets"/>
    <n v="102"/>
    <s v="set"/>
    <s v="Households"/>
    <n v="102"/>
    <x v="0"/>
    <d v="2015-03-23T00:00:00"/>
    <d v="2015-03-23T00:00:00"/>
    <d v="2015-03-23T00:00:00"/>
    <m/>
  </r>
  <r>
    <s v="SHEFA"/>
    <s v="VUT0105"/>
    <x v="17"/>
    <s v="VUT0105015"/>
    <s v="Makimae (Makira)"/>
    <s v="VUT0105015035"/>
    <m/>
    <e v="#N/A"/>
    <m/>
    <x v="13"/>
    <s v="IFRC"/>
    <m/>
    <s v="Shelter"/>
    <m/>
    <x v="0"/>
    <x v="0"/>
    <s v="Blankets or Mats"/>
    <n v="82"/>
    <s v="piece"/>
    <s v="Households"/>
    <n v="41"/>
    <x v="0"/>
    <d v="2015-03-22T00:00:00"/>
    <d v="2015-03-22T00:00:00"/>
    <d v="2015-03-22T00:00:00"/>
    <m/>
  </r>
  <r>
    <s v="SHEFA"/>
    <s v="VUT0105"/>
    <x v="17"/>
    <s v="VUT0105015"/>
    <s v="Makimae (Makira)"/>
    <s v="VUT0105015035"/>
    <m/>
    <e v="#N/A"/>
    <m/>
    <x v="13"/>
    <s v="IFRC"/>
    <m/>
    <s v="Shelter"/>
    <m/>
    <x v="0"/>
    <x v="5"/>
    <s v="Tools"/>
    <n v="41"/>
    <s v="kit"/>
    <s v="Households"/>
    <n v="41"/>
    <x v="0"/>
    <d v="2015-03-22T00:00:00"/>
    <d v="2015-03-22T00:00:00"/>
    <d v="2015-03-22T00:00:00"/>
    <m/>
  </r>
  <r>
    <s v="SHEFA"/>
    <s v="VUT0105"/>
    <x v="17"/>
    <s v="VUT0105015"/>
    <s v="Makimae (Makira)"/>
    <s v="VUT0105015035"/>
    <m/>
    <e v="#N/A"/>
    <m/>
    <x v="13"/>
    <s v="IFRC"/>
    <m/>
    <s v="Shelter"/>
    <m/>
    <x v="0"/>
    <x v="3"/>
    <s v="Tarps 2"/>
    <n v="70"/>
    <s v="piece"/>
    <s v="Households"/>
    <n v="35"/>
    <x v="0"/>
    <d v="2015-03-22T00:00:00"/>
    <d v="2015-03-22T00:00:00"/>
    <d v="2015-03-22T00:00:00"/>
    <m/>
  </r>
  <r>
    <s v="SHEFA"/>
    <s v="VUT0105"/>
    <x v="8"/>
    <s v="VUT0105018"/>
    <s v="Makimae (Mataso - Matah Alam)"/>
    <s v="VUT0105018034"/>
    <m/>
    <e v="#N/A"/>
    <m/>
    <x v="13"/>
    <s v="IFRC"/>
    <m/>
    <s v="Shelter"/>
    <m/>
    <x v="0"/>
    <x v="0"/>
    <s v="Blankets or Mats"/>
    <n v="40"/>
    <s v="piece"/>
    <s v="Households"/>
    <n v="20"/>
    <x v="0"/>
    <d v="2015-03-22T00:00:00"/>
    <d v="2015-03-22T00:00:00"/>
    <d v="2015-03-22T00:00:00"/>
    <m/>
  </r>
  <r>
    <s v="SHEFA"/>
    <s v="VUT0105"/>
    <x v="8"/>
    <s v="VUT0105018"/>
    <s v="Makimae (Mataso - Matah Alam)"/>
    <s v="VUT0105018034"/>
    <m/>
    <e v="#N/A"/>
    <m/>
    <x v="13"/>
    <s v="IFRC"/>
    <m/>
    <s v="Shelter"/>
    <m/>
    <x v="0"/>
    <x v="5"/>
    <s v="Tools"/>
    <n v="20"/>
    <s v="kit"/>
    <s v="Households"/>
    <n v="20"/>
    <x v="0"/>
    <d v="2015-03-22T00:00:00"/>
    <d v="2015-03-22T00:00:00"/>
    <d v="2015-03-22T00:00:00"/>
    <m/>
  </r>
  <r>
    <s v="SHEFA"/>
    <s v="VUT0105"/>
    <x v="8"/>
    <s v="VUT0105018"/>
    <s v="Makimae (Mataso - Matah Alam)"/>
    <s v="VUT0105018034"/>
    <m/>
    <e v="#N/A"/>
    <m/>
    <x v="13"/>
    <s v="IFRC"/>
    <m/>
    <s v="Shelter"/>
    <m/>
    <x v="0"/>
    <x v="3"/>
    <s v="Tarps 2"/>
    <n v="40"/>
    <s v="piece"/>
    <s v="Households"/>
    <n v="20"/>
    <x v="0"/>
    <d v="2015-03-22T00:00:00"/>
    <d v="2015-03-22T00:00:00"/>
    <d v="2015-03-22T00:00:00"/>
    <m/>
  </r>
  <r>
    <s v="SHEFA"/>
    <s v="VUT0105"/>
    <x v="18"/>
    <s v="VUT0105083"/>
    <s v="Tongariki (Tongariki)"/>
    <s v="VUT0105083038"/>
    <m/>
    <e v="#N/A"/>
    <m/>
    <x v="13"/>
    <s v="IFRC"/>
    <m/>
    <s v="Shelter"/>
    <m/>
    <x v="0"/>
    <x v="0"/>
    <s v="Blankets or Mats"/>
    <n v="110"/>
    <s v="piece"/>
    <s v="Households"/>
    <n v="55"/>
    <x v="0"/>
    <d v="2015-03-22T00:00:00"/>
    <d v="2015-03-22T00:00:00"/>
    <d v="2015-03-22T00:00:00"/>
    <m/>
  </r>
  <r>
    <s v="SHEFA"/>
    <s v="VUT0105"/>
    <x v="18"/>
    <s v="VUT0105083"/>
    <s v="Tongariki (Tongariki)"/>
    <s v="VUT0105083038"/>
    <m/>
    <e v="#N/A"/>
    <m/>
    <x v="13"/>
    <s v="IFRC"/>
    <m/>
    <s v="Shelter"/>
    <m/>
    <x v="0"/>
    <x v="5"/>
    <s v="Tools"/>
    <n v="55"/>
    <s v="kit"/>
    <s v="Households"/>
    <n v="55"/>
    <x v="0"/>
    <d v="2015-03-22T00:00:00"/>
    <d v="2015-03-22T00:00:00"/>
    <d v="2015-03-22T00:00:00"/>
    <m/>
  </r>
  <r>
    <s v="SHEFA"/>
    <s v="VUT0105"/>
    <x v="18"/>
    <s v="VUT0105083"/>
    <s v="Tongariki (Tongariki)"/>
    <s v="VUT0105083038"/>
    <m/>
    <e v="#N/A"/>
    <m/>
    <x v="13"/>
    <s v="IFRC"/>
    <m/>
    <s v="Shelter"/>
    <m/>
    <x v="0"/>
    <x v="3"/>
    <s v="Tarps 2"/>
    <n v="110"/>
    <s v="piece"/>
    <s v="Households"/>
    <n v="55"/>
    <x v="0"/>
    <d v="2015-03-22T00:00:00"/>
    <d v="2015-03-22T00:00:00"/>
    <d v="2015-03-22T00:00:00"/>
    <m/>
  </r>
  <r>
    <s v="SHEFA"/>
    <s v="VUT0105"/>
    <x v="1"/>
    <s v="VUT0105071"/>
    <s v="Port Vila (Port Vila)"/>
    <s v="VUT0105071017"/>
    <m/>
    <e v="#N/A"/>
    <m/>
    <x v="13"/>
    <s v="IFRC"/>
    <m/>
    <s v="Shelter"/>
    <m/>
    <x v="0"/>
    <x v="3"/>
    <s v="Tarps 2"/>
    <n v="192"/>
    <s v="piece"/>
    <s v="Households"/>
    <n v="96"/>
    <x v="0"/>
    <d v="2015-03-23T00:00:00"/>
    <d v="2015-03-30T00:00:00"/>
    <d v="2015-03-27T00:00:00"/>
    <m/>
  </r>
  <r>
    <s v="SHEFA"/>
    <s v="VUT0105"/>
    <x v="1"/>
    <s v="VUT0105071"/>
    <s v="Port Vila (Port Vila)"/>
    <s v="VUT0105071017"/>
    <m/>
    <e v="#N/A"/>
    <m/>
    <x v="13"/>
    <s v="IFRC"/>
    <m/>
    <s v="Shelter"/>
    <m/>
    <x v="0"/>
    <x v="3"/>
    <s v="Tarps 1"/>
    <n v="262"/>
    <s v="piece"/>
    <s v="Households"/>
    <n v="262"/>
    <x v="0"/>
    <d v="2015-03-23T00:00:00"/>
    <d v="2015-03-30T00:00:00"/>
    <d v="2015-03-27T00:00:00"/>
    <m/>
  </r>
  <r>
    <s v="SHEFA"/>
    <s v="VUT0105"/>
    <x v="13"/>
    <s v="VUT0105026"/>
    <s v="North Tongoa (Tongoa)"/>
    <s v="VUT0105026040"/>
    <m/>
    <e v="#N/A"/>
    <m/>
    <x v="13"/>
    <s v="IFRC"/>
    <m/>
    <s v="Shelter"/>
    <m/>
    <x v="0"/>
    <x v="0"/>
    <s v="Blankets or Mats"/>
    <n v="204"/>
    <s v="piece"/>
    <s v="Households"/>
    <n v="102"/>
    <x v="0"/>
    <d v="2015-03-23T00:00:00"/>
    <d v="2015-03-23T00:00:00"/>
    <d v="2015-03-23T00:00:00"/>
    <m/>
  </r>
  <r>
    <s v="SHEFA"/>
    <s v="VUT0105"/>
    <x v="18"/>
    <s v="VUT0105083"/>
    <s v="Tongariki (Tongariki)"/>
    <s v="VUT0105083038"/>
    <m/>
    <e v="#N/A"/>
    <m/>
    <x v="13"/>
    <s v="IFRC"/>
    <m/>
    <s v="Shelter"/>
    <m/>
    <x v="0"/>
    <x v="1"/>
    <s v="Kitchen Sets"/>
    <n v="55"/>
    <s v="set"/>
    <s v="Households"/>
    <n v="55"/>
    <x v="0"/>
    <d v="2015-03-22T00:00:00"/>
    <d v="2015-03-22T00:00:00"/>
    <d v="2015-03-22T00:00:00"/>
    <m/>
  </r>
  <r>
    <s v="SHEFA"/>
    <s v="VUT0105"/>
    <x v="13"/>
    <s v="VUT0105026"/>
    <s v="North Tongoa (Tongoa)"/>
    <s v="VUT0105026040"/>
    <m/>
    <e v="#N/A"/>
    <m/>
    <x v="13"/>
    <s v="IFRC"/>
    <m/>
    <s v="Shelter"/>
    <m/>
    <x v="0"/>
    <x v="5"/>
    <s v="Tools"/>
    <n v="111"/>
    <s v="kit"/>
    <s v="Households"/>
    <n v="111"/>
    <x v="0"/>
    <d v="2015-03-23T00:00:00"/>
    <d v="2015-03-23T00:00:00"/>
    <d v="2015-03-23T00:00:00"/>
    <m/>
  </r>
  <r>
    <s v="SHEFA"/>
    <s v="VUT0105"/>
    <x v="13"/>
    <s v="VUT0105026"/>
    <s v="North Tongoa (Tongoa)"/>
    <s v="VUT0105026040"/>
    <m/>
    <e v="#N/A"/>
    <m/>
    <x v="13"/>
    <s v="IFRC"/>
    <m/>
    <s v="Shelter"/>
    <m/>
    <x v="0"/>
    <x v="3"/>
    <s v="Tarps 1"/>
    <n v="20"/>
    <s v="piece"/>
    <s v="Households"/>
    <n v="20"/>
    <x v="0"/>
    <d v="2015-03-23T00:00:00"/>
    <d v="2015-03-23T00:00:00"/>
    <d v="2015-03-23T00:00:00"/>
    <m/>
  </r>
  <r>
    <s v="SHEFA"/>
    <s v="VUT0105"/>
    <x v="13"/>
    <s v="VUT0105026"/>
    <s v="North Tongoa (Tongoa)"/>
    <s v="VUT0105026040"/>
    <m/>
    <e v="#N/A"/>
    <m/>
    <x v="13"/>
    <s v="IFRC"/>
    <m/>
    <s v="Shelter"/>
    <m/>
    <x v="0"/>
    <x v="3"/>
    <s v="Tarps 2"/>
    <n v="180"/>
    <s v="piece"/>
    <s v="Households"/>
    <n v="90"/>
    <x v="0"/>
    <d v="2015-03-23T00:00:00"/>
    <d v="2015-03-23T00:00:00"/>
    <d v="2015-03-23T00:00:00"/>
    <m/>
  </r>
  <r>
    <s v="SHEFA"/>
    <s v="VUT0105"/>
    <x v="19"/>
    <s v="VUT0105039"/>
    <s v="Emau (Emau)"/>
    <s v="VUT0105039030"/>
    <s v="Laosake"/>
    <s v="VUT01050390300986"/>
    <m/>
    <x v="13"/>
    <s v="IFRC"/>
    <m/>
    <s v="Shelter"/>
    <m/>
    <x v="0"/>
    <x v="3"/>
    <s v="Tarps 2"/>
    <n v="30"/>
    <s v="piece"/>
    <s v="Households"/>
    <n v="15"/>
    <x v="0"/>
    <d v="2015-03-24T00:00:00"/>
    <d v="2015-03-26T00:00:00"/>
    <d v="2015-03-25T00:00:00"/>
    <m/>
  </r>
  <r>
    <s v="SHEFA"/>
    <s v="VUT0105"/>
    <x v="19"/>
    <s v="VUT0105039"/>
    <s v="Emau (Emau)"/>
    <s v="VUT0105039030"/>
    <s v="Mangarongo"/>
    <s v="VUT01050390300999"/>
    <m/>
    <x v="13"/>
    <s v="IFRC"/>
    <m/>
    <s v="Shelter"/>
    <m/>
    <x v="0"/>
    <x v="0"/>
    <s v="Blankets or Mats"/>
    <n v="40"/>
    <s v="piece"/>
    <s v="Households"/>
    <n v="20"/>
    <x v="0"/>
    <d v="2015-03-24T00:00:00"/>
    <d v="2015-03-26T00:00:00"/>
    <d v="2015-03-25T00:00:00"/>
    <m/>
  </r>
  <r>
    <s v="SHEFA"/>
    <s v="VUT0105"/>
    <x v="19"/>
    <s v="VUT0105039"/>
    <s v="Emau (Emau)"/>
    <s v="VUT0105039030"/>
    <s v="Mangarongo"/>
    <s v="VUT01050390300999"/>
    <m/>
    <x v="13"/>
    <s v="IFRC"/>
    <m/>
    <s v="Shelter"/>
    <m/>
    <x v="0"/>
    <x v="5"/>
    <s v="Tools"/>
    <n v="40"/>
    <s v="kit"/>
    <s v="Households"/>
    <n v="20"/>
    <x v="0"/>
    <d v="2015-03-24T00:00:00"/>
    <d v="2015-03-26T00:00:00"/>
    <d v="2015-03-25T00:00:00"/>
    <m/>
  </r>
  <r>
    <s v="SHEFA"/>
    <s v="VUT0105"/>
    <x v="19"/>
    <s v="VUT0105039"/>
    <s v="Emau (Emau)"/>
    <s v="VUT0105039030"/>
    <s v="Mangarongo"/>
    <s v="VUT01050390300999"/>
    <m/>
    <x v="13"/>
    <s v="IFRC"/>
    <m/>
    <s v="Shelter"/>
    <m/>
    <x v="0"/>
    <x v="3"/>
    <s v="Tarps 2"/>
    <n v="40"/>
    <s v="piece"/>
    <s v="Households"/>
    <n v="20"/>
    <x v="0"/>
    <d v="2015-03-24T00:00:00"/>
    <d v="2015-03-26T00:00:00"/>
    <d v="2015-03-25T00:00:00"/>
    <m/>
  </r>
  <r>
    <s v="SHEFA"/>
    <s v="VUT0105"/>
    <x v="19"/>
    <s v="VUT0105039"/>
    <s v="Emau (Emau)"/>
    <s v="VUT0105039030"/>
    <s v="Mapua"/>
    <s v="VUT01050390301000"/>
    <m/>
    <x v="13"/>
    <s v="IFRC"/>
    <m/>
    <s v="Shelter"/>
    <m/>
    <x v="0"/>
    <x v="0"/>
    <s v="Blankets or Mats"/>
    <n v="40"/>
    <s v="piece"/>
    <s v="Households"/>
    <n v="20"/>
    <x v="0"/>
    <d v="2015-03-24T00:00:00"/>
    <d v="2015-03-26T00:00:00"/>
    <d v="2015-03-25T00:00:00"/>
    <m/>
  </r>
  <r>
    <s v="SHEFA"/>
    <s v="VUT0105"/>
    <x v="11"/>
    <s v="VUT0105070"/>
    <m/>
    <e v="#N/A"/>
    <m/>
    <e v="#N/A"/>
    <m/>
    <x v="13"/>
    <s v="IFRC"/>
    <m/>
    <s v="Shelter"/>
    <m/>
    <x v="0"/>
    <x v="1"/>
    <m/>
    <n v="50"/>
    <s v="set"/>
    <s v="Households"/>
    <n v="50"/>
    <x v="0"/>
    <m/>
    <m/>
    <m/>
    <m/>
  </r>
  <r>
    <s v="SHEFA"/>
    <s v="VUT0105"/>
    <x v="19"/>
    <s v="VUT0105039"/>
    <s v="Emau (Emau)"/>
    <s v="VUT0105039030"/>
    <s v="Mapua"/>
    <s v="VUT01050390301000"/>
    <m/>
    <x v="13"/>
    <s v="IFRC"/>
    <m/>
    <s v="Shelter"/>
    <m/>
    <x v="0"/>
    <x v="5"/>
    <s v="Tools"/>
    <n v="20"/>
    <s v="kit"/>
    <s v="Households"/>
    <n v="20"/>
    <x v="0"/>
    <d v="2015-03-24T00:00:00"/>
    <d v="2015-03-26T00:00:00"/>
    <d v="2015-03-25T00:00:00"/>
    <m/>
  </r>
  <r>
    <s v="SHEFA"/>
    <s v="VUT0105"/>
    <x v="19"/>
    <s v="VUT0105039"/>
    <s v="Emau (Emau)"/>
    <s v="VUT0105039030"/>
    <s v="Mapua"/>
    <s v="VUT01050390301000"/>
    <m/>
    <x v="13"/>
    <s v="IFRC"/>
    <m/>
    <s v="Shelter"/>
    <m/>
    <x v="0"/>
    <x v="3"/>
    <s v="Tarps 2"/>
    <n v="40"/>
    <s v="piece"/>
    <s v="Households"/>
    <n v="20"/>
    <x v="0"/>
    <d v="2015-03-24T00:00:00"/>
    <d v="2015-03-26T00:00:00"/>
    <d v="2015-03-25T00:00:00"/>
    <m/>
  </r>
  <r>
    <s v="SHEFA"/>
    <s v="VUT0105"/>
    <x v="19"/>
    <s v="VUT0105039"/>
    <s v="Emau (Emau)"/>
    <s v="VUT0105039030"/>
    <s v="Marow"/>
    <s v="VUT01050390300994"/>
    <m/>
    <x v="13"/>
    <s v="IFRC"/>
    <m/>
    <s v="Shelter"/>
    <m/>
    <x v="0"/>
    <x v="0"/>
    <s v="Blankets or Mats"/>
    <n v="68"/>
    <s v="piece"/>
    <s v="Households"/>
    <n v="34"/>
    <x v="0"/>
    <d v="2015-03-24T00:00:00"/>
    <d v="2015-03-26T00:00:00"/>
    <d v="2015-03-25T00:00:00"/>
    <m/>
  </r>
  <r>
    <s v="SHEFA"/>
    <s v="VUT0105"/>
    <x v="19"/>
    <s v="VUT0105039"/>
    <s v="Emau (Emau)"/>
    <s v="VUT0105039030"/>
    <s v="Marow"/>
    <s v="VUT01050390300994"/>
    <m/>
    <x v="13"/>
    <s v="IFRC"/>
    <m/>
    <s v="Shelter"/>
    <m/>
    <x v="0"/>
    <x v="5"/>
    <s v="Tools"/>
    <n v="34"/>
    <s v="kit"/>
    <s v="Households"/>
    <n v="34"/>
    <x v="0"/>
    <d v="2015-03-24T00:00:00"/>
    <d v="2015-03-26T00:00:00"/>
    <d v="2015-03-25T00:00:00"/>
    <m/>
  </r>
  <r>
    <s v="SHEFA"/>
    <s v="VUT0105"/>
    <x v="19"/>
    <s v="VUT0105039"/>
    <s v="Emau (Emau)"/>
    <s v="VUT0105039030"/>
    <s v="Marow"/>
    <s v="VUT01050390300994"/>
    <m/>
    <x v="13"/>
    <s v="IFRC"/>
    <m/>
    <s v="Shelter"/>
    <m/>
    <x v="0"/>
    <x v="3"/>
    <s v="Tarps 2"/>
    <n v="68"/>
    <s v="piece"/>
    <s v="Households"/>
    <n v="34"/>
    <x v="0"/>
    <d v="2015-03-24T00:00:00"/>
    <d v="2015-03-26T00:00:00"/>
    <d v="2015-03-25T00:00:00"/>
    <m/>
  </r>
  <r>
    <s v="SHEFA"/>
    <s v="VUT0105"/>
    <x v="19"/>
    <s v="VUT0105039"/>
    <s v="Emau (Emau)"/>
    <s v="VUT0105039030"/>
    <s v="Ngurua"/>
    <s v="VUT01050390300989"/>
    <m/>
    <x v="13"/>
    <s v="IFRC"/>
    <m/>
    <s v="Shelter"/>
    <m/>
    <x v="0"/>
    <x v="0"/>
    <s v="Blankets or Mats"/>
    <n v="40"/>
    <s v="piece"/>
    <s v="Households"/>
    <n v="20"/>
    <x v="0"/>
    <d v="2015-03-24T00:00:00"/>
    <d v="2015-03-26T00:00:00"/>
    <d v="2015-03-25T00:00:00"/>
    <m/>
  </r>
  <r>
    <s v="SHEFA"/>
    <s v="VUT0105"/>
    <x v="19"/>
    <s v="VUT0105039"/>
    <s v="Emau (Emau)"/>
    <s v="VUT0105039030"/>
    <s v="Ngurua"/>
    <s v="VUT01050390300989"/>
    <m/>
    <x v="13"/>
    <s v="IFRC"/>
    <m/>
    <s v="Shelter"/>
    <m/>
    <x v="0"/>
    <x v="5"/>
    <s v="Tools"/>
    <n v="20"/>
    <s v="kit"/>
    <s v="Households"/>
    <n v="20"/>
    <x v="0"/>
    <d v="2015-03-24T00:00:00"/>
    <d v="2015-03-26T00:00:00"/>
    <d v="2015-03-25T00:00:00"/>
    <m/>
  </r>
  <r>
    <s v="SHEFA"/>
    <s v="VUT0105"/>
    <x v="19"/>
    <s v="VUT0105039"/>
    <s v="Emau (Emau)"/>
    <s v="VUT0105039030"/>
    <s v="Ngurua"/>
    <s v="VUT01050390300989"/>
    <m/>
    <x v="13"/>
    <s v="IFRC"/>
    <m/>
    <s v="Shelter"/>
    <m/>
    <x v="0"/>
    <x v="3"/>
    <s v="Tarps 2"/>
    <n v="40"/>
    <s v="piece"/>
    <s v="Households"/>
    <n v="20"/>
    <x v="0"/>
    <d v="2015-03-24T00:00:00"/>
    <d v="2015-03-26T00:00:00"/>
    <d v="2015-03-25T00:00:00"/>
    <m/>
  </r>
  <r>
    <s v="SHEFA"/>
    <s v="VUT0105"/>
    <x v="19"/>
    <s v="VUT0105039"/>
    <s v="Emau (Emau)"/>
    <s v="VUT0105039030"/>
    <s v="Wiana"/>
    <s v="VUT01050390300985"/>
    <m/>
    <x v="13"/>
    <s v="IFRC"/>
    <m/>
    <s v="Shelter"/>
    <m/>
    <x v="0"/>
    <x v="0"/>
    <s v="Blankets or Mats"/>
    <n v="40"/>
    <s v="piece"/>
    <s v="Households"/>
    <n v="20"/>
    <x v="0"/>
    <d v="2015-03-24T00:00:00"/>
    <d v="2015-03-26T00:00:00"/>
    <d v="2015-03-26T00:00:00"/>
    <m/>
  </r>
  <r>
    <s v="SHEFA"/>
    <s v="VUT0105"/>
    <x v="19"/>
    <s v="VUT0105039"/>
    <s v="Emau (Emau)"/>
    <s v="VUT0105039030"/>
    <s v="Wiana"/>
    <s v="VUT01050390300985"/>
    <m/>
    <x v="13"/>
    <s v="IFRC"/>
    <m/>
    <s v="Shelter"/>
    <m/>
    <x v="0"/>
    <x v="5"/>
    <s v="Tools"/>
    <n v="20"/>
    <s v="kit"/>
    <s v="Households"/>
    <n v="20"/>
    <x v="0"/>
    <d v="2015-03-24T00:00:00"/>
    <d v="2015-03-26T00:00:00"/>
    <d v="2015-03-26T00:00:00"/>
    <m/>
  </r>
  <r>
    <s v="SHEFA"/>
    <s v="VUT0105"/>
    <x v="19"/>
    <s v="VUT0105039"/>
    <s v="Emau (Emau)"/>
    <s v="VUT0105039030"/>
    <s v="Wiana"/>
    <s v="VUT01050390300985"/>
    <m/>
    <x v="13"/>
    <s v="IFRC"/>
    <m/>
    <s v="Shelter"/>
    <m/>
    <x v="0"/>
    <x v="3"/>
    <s v="Tarps 2"/>
    <n v="40"/>
    <s v="piece"/>
    <s v="Households"/>
    <n v="20"/>
    <x v="0"/>
    <d v="2015-03-24T00:00:00"/>
    <d v="2015-03-26T00:00:00"/>
    <d v="2015-03-26T00:00:00"/>
    <m/>
  </r>
  <r>
    <s v="SHEFA"/>
    <s v="VUT0105"/>
    <x v="15"/>
    <s v="VUT0105068"/>
    <s v="Nguna (Nguna)"/>
    <s v="VUT0105068031"/>
    <m/>
    <e v="#N/A"/>
    <m/>
    <x v="13"/>
    <s v="IFRC"/>
    <m/>
    <s v="Shelter"/>
    <m/>
    <x v="0"/>
    <x v="0"/>
    <s v="Blankets or Mats"/>
    <n v="600"/>
    <s v="piece"/>
    <s v="Households"/>
    <n v="300"/>
    <x v="2"/>
    <d v="2015-03-24T00:00:00"/>
    <d v="2015-04-03T00:00:00"/>
    <m/>
    <m/>
  </r>
  <r>
    <s v="SHEFA"/>
    <s v="VUT0105"/>
    <x v="11"/>
    <s v="VUT0105070"/>
    <s v="Nguna (Pele)"/>
    <s v="VUT0105070029"/>
    <s v="Launamoa"/>
    <s v="VUT01050700290984"/>
    <m/>
    <x v="13"/>
    <s v="IFRC"/>
    <m/>
    <s v="Shelter"/>
    <m/>
    <x v="0"/>
    <x v="0"/>
    <s v="Blankets or Mats"/>
    <n v="40"/>
    <s v="piece"/>
    <s v="Households"/>
    <n v="20"/>
    <x v="0"/>
    <d v="2015-03-24T00:00:00"/>
    <d v="2015-03-25T00:00:00"/>
    <d v="2015-03-26T00:00:00"/>
    <m/>
  </r>
  <r>
    <s v="SHEFA"/>
    <s v="VUT0105"/>
    <x v="17"/>
    <s v="VUT0105015"/>
    <s v="Makimae (Makira)"/>
    <s v="VUT0105015035"/>
    <m/>
    <e v="#N/A"/>
    <m/>
    <x v="13"/>
    <s v="IFRC"/>
    <m/>
    <s v="Shelter"/>
    <m/>
    <x v="0"/>
    <x v="1"/>
    <s v="Kitchen Sets"/>
    <n v="41"/>
    <s v="set"/>
    <s v="Households"/>
    <n v="41"/>
    <x v="0"/>
    <d v="2015-03-22T00:00:00"/>
    <d v="2015-03-22T00:00:00"/>
    <d v="2015-03-22T00:00:00"/>
    <m/>
  </r>
  <r>
    <s v="SHEFA"/>
    <s v="VUT0105"/>
    <x v="1"/>
    <s v="VUT0105071"/>
    <s v="Port Vila (Port Vila)"/>
    <s v="VUT0105071017"/>
    <s v="Fres Wota"/>
    <s v="VUT01050710170857"/>
    <m/>
    <x v="13"/>
    <s v="IFRC"/>
    <m/>
    <s v="Shelter"/>
    <m/>
    <x v="0"/>
    <x v="3"/>
    <s v="Tarps 1"/>
    <n v="41"/>
    <s v="piece"/>
    <s v="Households"/>
    <n v="41"/>
    <x v="0"/>
    <d v="2015-03-24T00:00:00"/>
    <d v="2015-03-30T00:00:00"/>
    <d v="2015-03-26T00:00:00"/>
    <m/>
  </r>
  <r>
    <s v="SHEFA"/>
    <s v="VUT0105"/>
    <x v="1"/>
    <s v="VUT0105071"/>
    <s v="Port Vila (Port Vila)"/>
    <s v="VUT0105071017"/>
    <s v="Fres Wota"/>
    <s v="VUT01050710170857"/>
    <m/>
    <x v="13"/>
    <s v="IFRC"/>
    <m/>
    <s v="Shelter"/>
    <m/>
    <x v="0"/>
    <x v="3"/>
    <s v="Tarps 2"/>
    <n v="240"/>
    <s v="piece"/>
    <s v="Households"/>
    <n v="120"/>
    <x v="0"/>
    <d v="2015-03-24T00:00:00"/>
    <d v="2015-03-30T00:00:00"/>
    <d v="2015-03-26T00:00:00"/>
    <m/>
  </r>
  <r>
    <s v="SHEFA"/>
    <s v="VUT0105"/>
    <x v="1"/>
    <s v="VUT0105071"/>
    <s v="Port Vila (Port Vila)"/>
    <s v="VUT0105071017"/>
    <m/>
    <e v="#N/A"/>
    <s v="Evacuation Centers "/>
    <x v="13"/>
    <s v="IFRC"/>
    <m/>
    <s v="Shelter"/>
    <m/>
    <x v="0"/>
    <x v="3"/>
    <s v="Tarps 2"/>
    <n v="28"/>
    <s v="piece"/>
    <s v="Households"/>
    <n v="14"/>
    <x v="0"/>
    <d v="2015-03-24T00:00:00"/>
    <d v="2015-03-30T00:00:00"/>
    <d v="2015-03-25T00:00:00"/>
    <m/>
  </r>
  <r>
    <s v="SHEFA"/>
    <s v="VUT0105"/>
    <x v="16"/>
    <s v="VUT0105051"/>
    <s v="Malorua (Lelepa)"/>
    <s v="VUT0105051023"/>
    <m/>
    <e v="#N/A"/>
    <m/>
    <x v="13"/>
    <s v="IFRC"/>
    <m/>
    <s v="Shelter"/>
    <m/>
    <x v="0"/>
    <x v="0"/>
    <s v="Blankets or Mats"/>
    <n v="214"/>
    <s v="piece"/>
    <s v="Households"/>
    <n v="107"/>
    <x v="0"/>
    <d v="2015-03-25T00:00:00"/>
    <d v="2015-04-02T00:00:00"/>
    <m/>
    <m/>
  </r>
  <r>
    <s v="SHEFA"/>
    <s v="VUT0105"/>
    <x v="16"/>
    <s v="VUT0105051"/>
    <s v="Malorua (Lelepa)"/>
    <s v="VUT0105051023"/>
    <m/>
    <e v="#N/A"/>
    <m/>
    <x v="13"/>
    <s v="IFRC"/>
    <m/>
    <s v="Shelter"/>
    <m/>
    <x v="0"/>
    <x v="5"/>
    <s v="Tools"/>
    <n v="107"/>
    <s v="kit"/>
    <s v="Households"/>
    <n v="107"/>
    <x v="0"/>
    <d v="2015-03-25T00:00:00"/>
    <d v="2015-04-02T00:00:00"/>
    <m/>
    <m/>
  </r>
  <r>
    <s v="SHEFA"/>
    <s v="VUT0105"/>
    <x v="16"/>
    <s v="VUT0105051"/>
    <s v="Malorua (Lelepa)"/>
    <s v="VUT0105051023"/>
    <m/>
    <e v="#N/A"/>
    <m/>
    <x v="13"/>
    <s v="IFRC"/>
    <m/>
    <s v="Shelter"/>
    <m/>
    <x v="0"/>
    <x v="3"/>
    <s v="Tarps 2"/>
    <n v="214"/>
    <s v="piece"/>
    <s v="Households"/>
    <n v="107"/>
    <x v="0"/>
    <d v="2015-03-25T00:00:00"/>
    <d v="2015-04-02T00:00:00"/>
    <m/>
    <m/>
  </r>
  <r>
    <s v="SHEFA"/>
    <s v="VUT0105"/>
    <x v="20"/>
    <s v="VUT0105065"/>
    <s v="Malorua (Moso)"/>
    <s v="VUT0105065026"/>
    <s v="Sunae"/>
    <s v="VUT01050650260974"/>
    <m/>
    <x v="13"/>
    <s v="IFRC"/>
    <m/>
    <s v="Shelter"/>
    <m/>
    <x v="0"/>
    <x v="0"/>
    <s v="Blankets or Mats"/>
    <n v="32"/>
    <s v="piece"/>
    <s v="Households"/>
    <n v="16"/>
    <x v="0"/>
    <d v="2015-03-25T00:00:00"/>
    <d v="2015-03-28T00:00:00"/>
    <d v="2015-03-26T00:00:00"/>
    <m/>
  </r>
  <r>
    <s v="SHEFA"/>
    <s v="VUT0105"/>
    <x v="20"/>
    <s v="VUT0105065"/>
    <s v="Malorua (Moso)"/>
    <s v="VUT0105065026"/>
    <s v="Sunae"/>
    <s v="VUT01050650260974"/>
    <m/>
    <x v="13"/>
    <s v="IFRC"/>
    <m/>
    <s v="Shelter"/>
    <m/>
    <x v="0"/>
    <x v="3"/>
    <s v="Tarps 2"/>
    <n v="32"/>
    <s v="piece"/>
    <s v="Households"/>
    <n v="16"/>
    <x v="0"/>
    <d v="2015-03-25T00:00:00"/>
    <d v="2015-03-28T00:00:00"/>
    <d v="2015-03-26T00:00:00"/>
    <m/>
  </r>
  <r>
    <s v="SHEFA"/>
    <s v="VUT0105"/>
    <x v="15"/>
    <s v="VUT0105068"/>
    <s v="Nguna (Nguna)"/>
    <s v="VUT0105068031"/>
    <m/>
    <e v="#N/A"/>
    <m/>
    <x v="13"/>
    <s v="IFRC"/>
    <m/>
    <s v="Shelter"/>
    <m/>
    <x v="0"/>
    <x v="5"/>
    <s v="Tools"/>
    <n v="300"/>
    <s v="kit"/>
    <s v="Households"/>
    <n v="300"/>
    <x v="0"/>
    <d v="2015-03-25T00:00:00"/>
    <d v="2015-04-03T00:00:00"/>
    <m/>
    <m/>
  </r>
  <r>
    <s v="SHEFA"/>
    <s v="VUT0105"/>
    <x v="15"/>
    <s v="VUT0105068"/>
    <s v="Nguna (Nguna)"/>
    <s v="VUT0105068031"/>
    <m/>
    <e v="#N/A"/>
    <m/>
    <x v="13"/>
    <s v="IFRC"/>
    <m/>
    <s v="Shelter"/>
    <m/>
    <x v="0"/>
    <x v="3"/>
    <s v="Tarps 2"/>
    <n v="600"/>
    <s v="piece"/>
    <s v="Households"/>
    <n v="300"/>
    <x v="0"/>
    <d v="2015-03-25T00:00:00"/>
    <d v="2015-04-03T00:00:00"/>
    <m/>
    <m/>
  </r>
  <r>
    <s v="SHEFA"/>
    <s v="VUT0105"/>
    <x v="11"/>
    <s v="VUT0105070"/>
    <s v="Nguna (Pele)"/>
    <s v="VUT0105070029"/>
    <s v="Launamoa"/>
    <s v="VUT01050700290984"/>
    <m/>
    <x v="13"/>
    <s v="IFRC"/>
    <m/>
    <s v="Shelter"/>
    <m/>
    <x v="0"/>
    <x v="5"/>
    <s v="Tools"/>
    <n v="20"/>
    <s v="kit"/>
    <s v="Households"/>
    <n v="20"/>
    <x v="0"/>
    <d v="2015-03-25T00:00:00"/>
    <d v="2015-03-26T00:00:00"/>
    <d v="2015-03-26T00:00:00"/>
    <m/>
  </r>
  <r>
    <s v="SHEFA"/>
    <s v="VUT0105"/>
    <x v="11"/>
    <s v="VUT0105070"/>
    <s v="Nguna (Pele)"/>
    <s v="VUT0105070029"/>
    <s v="Launamoa"/>
    <s v="VUT01050700290984"/>
    <m/>
    <x v="13"/>
    <s v="IFRC"/>
    <m/>
    <s v="Shelter"/>
    <m/>
    <x v="0"/>
    <x v="3"/>
    <s v="Tarps 2"/>
    <n v="40"/>
    <s v="piece"/>
    <s v="Households"/>
    <n v="20"/>
    <x v="0"/>
    <d v="2015-03-25T00:00:00"/>
    <d v="2015-03-26T00:00:00"/>
    <d v="2015-03-26T00:00:00"/>
    <m/>
  </r>
  <r>
    <s v="SHEFA"/>
    <s v="VUT0105"/>
    <x v="11"/>
    <s v="VUT0105070"/>
    <s v="Nguna (Pele)"/>
    <s v="VUT0105070029"/>
    <s v="Piliura"/>
    <s v="VUT01050700290982"/>
    <m/>
    <x v="13"/>
    <s v="IFRC"/>
    <m/>
    <s v="Shelter"/>
    <m/>
    <x v="0"/>
    <x v="0"/>
    <s v="Blankets or Mats"/>
    <n v="12"/>
    <s v="piece"/>
    <s v="Households"/>
    <n v="6"/>
    <x v="0"/>
    <d v="2015-03-25T00:00:00"/>
    <d v="2015-03-26T00:00:00"/>
    <d v="2015-03-26T00:00:00"/>
    <m/>
  </r>
  <r>
    <s v="SHEFA"/>
    <s v="VUT0105"/>
    <x v="11"/>
    <s v="VUT0105070"/>
    <s v="Nguna (Pele)"/>
    <s v="VUT0105070029"/>
    <s v="Piliura"/>
    <s v="VUT01050700290982"/>
    <m/>
    <x v="13"/>
    <s v="IFRC"/>
    <m/>
    <s v="Shelter"/>
    <m/>
    <x v="0"/>
    <x v="5"/>
    <s v="Tools"/>
    <n v="6"/>
    <s v="kit"/>
    <s v="Households"/>
    <n v="6"/>
    <x v="0"/>
    <d v="2015-03-25T00:00:00"/>
    <d v="2015-03-26T00:00:00"/>
    <d v="2015-03-26T00:00:00"/>
    <m/>
  </r>
  <r>
    <s v="SHEFA"/>
    <s v="VUT0105"/>
    <x v="11"/>
    <s v="VUT0105070"/>
    <s v="Nguna (Pele)"/>
    <s v="VUT0105070029"/>
    <s v="Piliura"/>
    <s v="VUT01050700290982"/>
    <m/>
    <x v="13"/>
    <s v="IFRC"/>
    <m/>
    <s v="Shelter"/>
    <m/>
    <x v="0"/>
    <x v="3"/>
    <s v="Tarps 2"/>
    <n v="12"/>
    <s v="piece"/>
    <s v="Households"/>
    <n v="6"/>
    <x v="0"/>
    <d v="2015-03-25T00:00:00"/>
    <d v="2015-03-26T00:00:00"/>
    <d v="2015-03-26T00:00:00"/>
    <m/>
  </r>
  <r>
    <s v="SHEFA"/>
    <s v="VUT0105"/>
    <x v="11"/>
    <s v="VUT0105070"/>
    <s v="Nguna (Pele)"/>
    <s v="VUT0105070029"/>
    <s v="Worasifiu"/>
    <s v="VUT01050700290981"/>
    <m/>
    <x v="13"/>
    <s v="IFRC"/>
    <m/>
    <s v="Shelter"/>
    <m/>
    <x v="0"/>
    <x v="0"/>
    <s v="Blankets or Mats"/>
    <n v="10"/>
    <s v="piece"/>
    <s v="Households"/>
    <n v="5"/>
    <x v="0"/>
    <d v="2015-03-25T00:00:00"/>
    <d v="2015-03-26T00:00:00"/>
    <d v="2015-03-26T00:00:00"/>
    <m/>
  </r>
  <r>
    <s v="SHEFA"/>
    <s v="VUT0105"/>
    <x v="19"/>
    <s v="VUT0105039"/>
    <s v="Emau (Emau)"/>
    <s v="VUT0105039030"/>
    <s v="Marow"/>
    <s v="VUT01050390300994"/>
    <m/>
    <x v="13"/>
    <s v="IFRC"/>
    <m/>
    <s v="Shelter"/>
    <m/>
    <x v="0"/>
    <x v="1"/>
    <s v="Kitchen Sets"/>
    <n v="34"/>
    <s v="set"/>
    <s v="Households"/>
    <n v="34"/>
    <x v="0"/>
    <d v="2015-03-24T00:00:00"/>
    <d v="2015-03-26T00:00:00"/>
    <d v="2015-03-25T00:00:00"/>
    <m/>
  </r>
  <r>
    <s v="SHEFA"/>
    <s v="VUT0105"/>
    <x v="11"/>
    <s v="VUT0105070"/>
    <s v="Nguna (Pele)"/>
    <s v="VUT0105070029"/>
    <s v="Worasifiu"/>
    <s v="VUT01050700290981"/>
    <m/>
    <x v="13"/>
    <s v="IFRC"/>
    <m/>
    <s v="Shelter"/>
    <m/>
    <x v="0"/>
    <x v="5"/>
    <s v="Tools"/>
    <n v="5"/>
    <s v="kit"/>
    <s v="Households"/>
    <n v="5"/>
    <x v="0"/>
    <d v="2015-03-25T00:00:00"/>
    <d v="2015-03-26T00:00:00"/>
    <d v="2015-03-26T00:00:00"/>
    <m/>
  </r>
  <r>
    <s v="SHEFA"/>
    <s v="VUT0105"/>
    <x v="11"/>
    <s v="VUT0105070"/>
    <s v="Nguna (Pele)"/>
    <s v="VUT0105070029"/>
    <s v="Worasifiu"/>
    <s v="VUT01050700290981"/>
    <m/>
    <x v="13"/>
    <s v="IFRC"/>
    <m/>
    <s v="Shelter"/>
    <m/>
    <x v="0"/>
    <x v="3"/>
    <s v="Tarps 2"/>
    <n v="10"/>
    <s v="piece"/>
    <s v="Households"/>
    <n v="5"/>
    <x v="0"/>
    <d v="2015-03-25T00:00:00"/>
    <d v="2015-03-26T00:00:00"/>
    <d v="2015-03-26T00:00:00"/>
    <m/>
  </r>
  <r>
    <s v="SHEFA"/>
    <s v="VUT0105"/>
    <x v="11"/>
    <s v="VUT0105070"/>
    <s v="Nguna (Pele)"/>
    <s v="VUT0105070029"/>
    <s v="Worearu"/>
    <s v="VUT01050700290991"/>
    <m/>
    <x v="13"/>
    <s v="IFRC"/>
    <m/>
    <s v="Shelter"/>
    <m/>
    <x v="0"/>
    <x v="0"/>
    <s v="Blankets or Mats"/>
    <n v="4"/>
    <s v="piece"/>
    <s v="Households"/>
    <n v="2"/>
    <x v="0"/>
    <d v="2015-03-25T00:00:00"/>
    <d v="2015-03-26T00:00:00"/>
    <d v="2015-03-26T00:00:00"/>
    <m/>
  </r>
  <r>
    <s v="SHEFA"/>
    <s v="VUT0105"/>
    <x v="20"/>
    <s v="VUT0105065"/>
    <s v="Malorua (Moso)"/>
    <s v="VUT0105065026"/>
    <s v="Tasiriki"/>
    <s v="VUT01030011063265"/>
    <m/>
    <x v="13"/>
    <s v="IFRC"/>
    <m/>
    <s v="Shelter"/>
    <m/>
    <x v="0"/>
    <x v="1"/>
    <s v="Kitchen Sets"/>
    <n v="29"/>
    <s v="set"/>
    <s v="Households"/>
    <n v="29"/>
    <x v="0"/>
    <d v="2015-03-26T00:00:00"/>
    <d v="2015-03-29T00:00:00"/>
    <m/>
    <m/>
  </r>
  <r>
    <s v="SHEFA"/>
    <s v="VUT0105"/>
    <x v="11"/>
    <s v="VUT0105070"/>
    <s v="Nguna (Pele)"/>
    <s v="VUT0105070029"/>
    <s v="Worearu"/>
    <s v="VUT01050700290991"/>
    <m/>
    <x v="13"/>
    <s v="IFRC"/>
    <m/>
    <s v="Shelter"/>
    <m/>
    <x v="0"/>
    <x v="5"/>
    <s v="Tools"/>
    <n v="2"/>
    <s v="kit"/>
    <s v="Households"/>
    <n v="2"/>
    <x v="0"/>
    <d v="2015-03-25T00:00:00"/>
    <d v="2015-03-26T00:00:00"/>
    <d v="2015-03-26T00:00:00"/>
    <m/>
  </r>
  <r>
    <s v="SHEFA"/>
    <s v="VUT0105"/>
    <x v="11"/>
    <s v="VUT0105070"/>
    <s v="Nguna (Pele)"/>
    <s v="VUT0105070029"/>
    <s v="Worearu"/>
    <s v="VUT01050700290991"/>
    <m/>
    <x v="13"/>
    <s v="IFRC"/>
    <m/>
    <s v="Shelter"/>
    <m/>
    <x v="0"/>
    <x v="3"/>
    <s v="Tarps 2"/>
    <n v="4"/>
    <s v="piece"/>
    <s v="Households"/>
    <n v="2"/>
    <x v="0"/>
    <d v="2015-03-25T00:00:00"/>
    <d v="2015-03-26T00:00:00"/>
    <d v="2015-03-26T00:00:00"/>
    <m/>
  </r>
  <r>
    <s v="SHEFA"/>
    <s v="VUT0105"/>
    <x v="1"/>
    <s v="VUT0105071"/>
    <s v="Port Vila (Port Vila)"/>
    <s v="VUT0105071017"/>
    <m/>
    <e v="#N/A"/>
    <m/>
    <x v="13"/>
    <s v="IFRC"/>
    <m/>
    <s v="Shelter"/>
    <m/>
    <x v="0"/>
    <x v="0"/>
    <s v="Blankets or Mats"/>
    <n v="921"/>
    <s v="piece"/>
    <s v="Households"/>
    <n v="921"/>
    <x v="0"/>
    <d v="2015-03-25T00:00:00"/>
    <d v="2015-04-05T00:00:00"/>
    <m/>
    <m/>
  </r>
  <r>
    <s v="SHEFA"/>
    <s v="VUT0105"/>
    <x v="20"/>
    <s v="VUT0105065"/>
    <s v="Malorua (Moso)"/>
    <s v="VUT0105065026"/>
    <s v="Tasiriki"/>
    <s v="VUT01030011063265"/>
    <m/>
    <x v="13"/>
    <s v="IFRC"/>
    <m/>
    <s v="Shelter"/>
    <m/>
    <x v="0"/>
    <x v="0"/>
    <s v="Blankets or Mats"/>
    <n v="58"/>
    <s v="piece"/>
    <s v="Households"/>
    <n v="29"/>
    <x v="0"/>
    <d v="2015-03-26T00:00:00"/>
    <d v="2015-03-29T00:00:00"/>
    <m/>
    <m/>
  </r>
  <r>
    <s v="SHEFA"/>
    <s v="VUT0105"/>
    <x v="20"/>
    <s v="VUT0105065"/>
    <s v="Malorua (Moso)"/>
    <s v="VUT0105065026"/>
    <s v="Tasiriki"/>
    <s v="VUT01030011063265"/>
    <m/>
    <x v="13"/>
    <s v="IFRC"/>
    <m/>
    <s v="Shelter"/>
    <m/>
    <x v="0"/>
    <x v="5"/>
    <s v="Tools"/>
    <n v="29"/>
    <s v="kit"/>
    <s v="Households"/>
    <n v="29"/>
    <x v="0"/>
    <d v="2015-03-26T00:00:00"/>
    <d v="2015-03-29T00:00:00"/>
    <m/>
    <m/>
  </r>
  <r>
    <s v="SHEFA"/>
    <s v="VUT0105"/>
    <x v="20"/>
    <s v="VUT0105065"/>
    <s v="Malorua (Moso)"/>
    <s v="VUT0105065026"/>
    <s v="Tasiriki"/>
    <s v="VUT01030011063265"/>
    <m/>
    <x v="13"/>
    <s v="IFRC"/>
    <m/>
    <s v="Shelter"/>
    <m/>
    <x v="0"/>
    <x v="3"/>
    <s v="Tarps 2"/>
    <n v="58"/>
    <s v="piece"/>
    <s v="Households"/>
    <n v="29"/>
    <x v="0"/>
    <d v="2015-03-26T00:00:00"/>
    <d v="2015-03-29T00:00:00"/>
    <m/>
    <m/>
  </r>
  <r>
    <s v="SHEFA"/>
    <s v="VUT0105"/>
    <x v="0"/>
    <s v="VUT0105005"/>
    <s v="Ifira (Efate)"/>
    <s v="VUT0105005014"/>
    <s v="Ifira"/>
    <s v="VUT01050420150833"/>
    <m/>
    <x v="13"/>
    <s v="IFRC"/>
    <m/>
    <s v="Shelter"/>
    <m/>
    <x v="0"/>
    <x v="3"/>
    <s v="Tarps 2"/>
    <n v="20"/>
    <s v="piece"/>
    <s v="Households"/>
    <n v="10"/>
    <x v="0"/>
    <d v="2015-03-28T00:00:00"/>
    <d v="2015-03-28T00:00:00"/>
    <d v="2015-03-28T00:00:00"/>
    <m/>
  </r>
  <r>
    <s v="SHEFA"/>
    <s v="VUT0105"/>
    <x v="0"/>
    <s v="VUT0105005"/>
    <s v="Ifira (Efate)"/>
    <s v="VUT0105005014"/>
    <s v="Ifira"/>
    <s v="VUT01050420150833"/>
    <m/>
    <x v="13"/>
    <s v="IFRC"/>
    <m/>
    <s v="Shelter"/>
    <m/>
    <x v="0"/>
    <x v="3"/>
    <s v="Tarps 1"/>
    <n v="26"/>
    <s v="piece"/>
    <s v="Households"/>
    <n v="26"/>
    <x v="0"/>
    <d v="2015-03-28T00:00:00"/>
    <d v="2015-03-28T00:00:00"/>
    <d v="2015-03-28T00:00:00"/>
    <m/>
  </r>
  <r>
    <s v="SHEFA"/>
    <s v="VUT0105"/>
    <x v="1"/>
    <s v="VUT0105071"/>
    <s v="Port Vila (Port Vila)"/>
    <s v="VUT0105071017"/>
    <m/>
    <e v="#N/A"/>
    <s v="Paama"/>
    <x v="13"/>
    <s v="IFRC"/>
    <m/>
    <s v="Shelter"/>
    <m/>
    <x v="0"/>
    <x v="3"/>
    <s v="Tarps 2"/>
    <n v="68"/>
    <s v="piece"/>
    <s v="Households"/>
    <n v="34"/>
    <x v="0"/>
    <d v="2015-03-30T00:00:00"/>
    <d v="2015-03-30T00:00:00"/>
    <d v="2015-03-30T00:00:00"/>
    <m/>
  </r>
  <r>
    <s v="SHEFA"/>
    <s v="VUT0105"/>
    <x v="1"/>
    <s v="VUT0105071"/>
    <s v="Port Vila (Port Vila)"/>
    <s v="VUT0105071017"/>
    <m/>
    <e v="#N/A"/>
    <s v="Buninga Island Community"/>
    <x v="13"/>
    <s v="IFRC"/>
    <m/>
    <s v="Shelter"/>
    <m/>
    <x v="0"/>
    <x v="3"/>
    <s v="Tarps 2"/>
    <n v="90"/>
    <s v="piece"/>
    <s v="Households"/>
    <n v="45"/>
    <x v="0"/>
    <d v="2015-03-30T00:00:00"/>
    <d v="2015-03-30T00:00:00"/>
    <d v="2015-03-30T00:00:00"/>
    <m/>
  </r>
  <r>
    <s v="SHEFA"/>
    <s v="VUT0105"/>
    <x v="1"/>
    <s v="VUT0105071"/>
    <s v="Port Vila (Port Vila)"/>
    <s v="VUT0105071017"/>
    <m/>
    <e v="#N/A"/>
    <s v="Paama"/>
    <x v="13"/>
    <s v="IFRC"/>
    <m/>
    <s v="Shelter"/>
    <m/>
    <x v="0"/>
    <x v="0"/>
    <s v="Blankets or Mats"/>
    <n v="68"/>
    <s v="piece"/>
    <s v="Households"/>
    <n v="34"/>
    <x v="0"/>
    <d v="2015-03-30T00:00:00"/>
    <d v="2015-03-30T00:00:00"/>
    <d v="2015-03-30T00:00:00"/>
    <m/>
  </r>
  <r>
    <s v="SHEFA"/>
    <s v="VUT0105"/>
    <x v="1"/>
    <s v="VUT0105071"/>
    <s v="Port Vila (Port Vila)"/>
    <s v="VUT0105071017"/>
    <m/>
    <e v="#N/A"/>
    <s v="Buninga Island Community"/>
    <x v="13"/>
    <s v="IFRC"/>
    <m/>
    <s v="Shelter"/>
    <m/>
    <x v="0"/>
    <x v="0"/>
    <s v="Blankets or Mats"/>
    <n v="90"/>
    <s v="piece"/>
    <s v="Households"/>
    <n v="45"/>
    <x v="0"/>
    <d v="2015-03-30T00:00:00"/>
    <d v="2015-03-30T00:00:00"/>
    <d v="2015-03-30T00:00:00"/>
    <m/>
  </r>
  <r>
    <s v="SHEFA"/>
    <s v="VUT0105"/>
    <x v="11"/>
    <s v="VUT0105070"/>
    <m/>
    <e v="#N/A"/>
    <m/>
    <e v="#N/A"/>
    <m/>
    <x v="13"/>
    <s v="IFRC"/>
    <m/>
    <s v="Shelter"/>
    <m/>
    <x v="0"/>
    <x v="3"/>
    <s v="Tarps 2"/>
    <n v="100"/>
    <s v="piece"/>
    <s v="Households"/>
    <n v="50"/>
    <x v="0"/>
    <m/>
    <m/>
    <m/>
    <m/>
  </r>
  <r>
    <s v="SHEFA"/>
    <s v="VUT0105"/>
    <x v="11"/>
    <s v="VUT0105070"/>
    <m/>
    <e v="#N/A"/>
    <m/>
    <e v="#N/A"/>
    <m/>
    <x v="13"/>
    <s v="IFRC"/>
    <m/>
    <s v="Shelter"/>
    <m/>
    <x v="0"/>
    <x v="5"/>
    <m/>
    <n v="50"/>
    <s v="kit"/>
    <s v="Households"/>
    <n v="50"/>
    <x v="0"/>
    <m/>
    <m/>
    <m/>
    <m/>
  </r>
  <r>
    <s v="SHEFA"/>
    <s v="VUT0105"/>
    <x v="11"/>
    <s v="VUT0105070"/>
    <m/>
    <e v="#N/A"/>
    <m/>
    <e v="#N/A"/>
    <m/>
    <x v="13"/>
    <s v="IFRC"/>
    <m/>
    <s v="Shelter"/>
    <m/>
    <x v="0"/>
    <x v="10"/>
    <m/>
    <n v="50"/>
    <s v="kit"/>
    <s v="Households"/>
    <n v="50"/>
    <x v="0"/>
    <m/>
    <m/>
    <m/>
    <m/>
  </r>
  <r>
    <s v="SHEFA"/>
    <s v="VUT0105"/>
    <x v="8"/>
    <s v="VUT0105018"/>
    <s v="Makimae (Mataso - Matah Alam)"/>
    <s v="VUT0105018034"/>
    <m/>
    <e v="#N/A"/>
    <m/>
    <x v="13"/>
    <s v="IFRC"/>
    <m/>
    <s v="Shelter"/>
    <m/>
    <x v="0"/>
    <x v="1"/>
    <s v="Kitchen Sets"/>
    <n v="20"/>
    <s v="set"/>
    <s v="Households"/>
    <n v="20"/>
    <x v="0"/>
    <d v="2015-03-22T00:00:00"/>
    <d v="2015-03-22T00:00:00"/>
    <d v="2015-03-22T00:00:00"/>
    <m/>
  </r>
  <r>
    <s v="SHEFA"/>
    <s v="VUT0105"/>
    <x v="11"/>
    <s v="VUT0105070"/>
    <m/>
    <e v="#N/A"/>
    <m/>
    <e v="#N/A"/>
    <m/>
    <x v="13"/>
    <s v="IFRC"/>
    <m/>
    <s v="Shelter"/>
    <m/>
    <x v="0"/>
    <x v="11"/>
    <m/>
    <n v="100"/>
    <s v="Container"/>
    <s v="Households"/>
    <n v="50"/>
    <x v="0"/>
    <m/>
    <m/>
    <m/>
    <m/>
  </r>
  <r>
    <s v="SHEFA"/>
    <s v="VUT0105"/>
    <x v="11"/>
    <s v="VUT0105070"/>
    <m/>
    <e v="#N/A"/>
    <m/>
    <e v="#N/A"/>
    <m/>
    <x v="13"/>
    <s v="IFRC"/>
    <m/>
    <s v="Shelter"/>
    <m/>
    <x v="0"/>
    <x v="0"/>
    <m/>
    <n v="100"/>
    <s v="piece"/>
    <s v="Households"/>
    <n v="50"/>
    <x v="0"/>
    <m/>
    <m/>
    <m/>
    <m/>
  </r>
  <r>
    <s v="SHEFA"/>
    <s v="VUT0105"/>
    <x v="0"/>
    <s v="VUT0105005"/>
    <s v="Pango (Efate)"/>
    <s v="VUT0105005012"/>
    <m/>
    <e v="#N/A"/>
    <m/>
    <x v="13"/>
    <s v="IFRC"/>
    <m/>
    <s v="Shelter"/>
    <m/>
    <x v="0"/>
    <x v="3"/>
    <s v="Tarps 2"/>
    <n v="30"/>
    <s v="piece"/>
    <s v="Households"/>
    <n v="15"/>
    <x v="0"/>
    <m/>
    <m/>
    <m/>
    <m/>
  </r>
  <r>
    <s v="SHEFA"/>
    <s v="VUT0105"/>
    <x v="0"/>
    <s v="VUT0105005"/>
    <s v="Pango (Efate)"/>
    <s v="VUT0105005012"/>
    <m/>
    <e v="#N/A"/>
    <m/>
    <x v="13"/>
    <s v="IFRC"/>
    <m/>
    <s v="Shelter"/>
    <m/>
    <x v="0"/>
    <x v="5"/>
    <m/>
    <n v="15"/>
    <s v="kit"/>
    <s v="Households"/>
    <n v="15"/>
    <x v="0"/>
    <m/>
    <m/>
    <m/>
    <m/>
  </r>
  <r>
    <s v="SHEFA"/>
    <s v="VUT0105"/>
    <x v="0"/>
    <s v="VUT0105005"/>
    <s v="Pango (Efate)"/>
    <s v="VUT0105005012"/>
    <m/>
    <e v="#N/A"/>
    <m/>
    <x v="13"/>
    <s v="IFRC"/>
    <m/>
    <s v="Shelter"/>
    <m/>
    <x v="0"/>
    <x v="10"/>
    <m/>
    <n v="15"/>
    <s v="kit"/>
    <s v="Households"/>
    <n v="15"/>
    <x v="0"/>
    <m/>
    <m/>
    <m/>
    <m/>
  </r>
  <r>
    <s v="SHEFA"/>
    <s v="VUT0105"/>
    <x v="1"/>
    <s v="VUT0105071"/>
    <s v="Port Vila (Port Vila)"/>
    <s v="VUT0105071017"/>
    <s v="Fres Wota"/>
    <s v="VUT01050710170857"/>
    <s v="Fres Wota 3"/>
    <x v="13"/>
    <s v="IFRC"/>
    <m/>
    <s v="Shelter"/>
    <m/>
    <x v="0"/>
    <x v="3"/>
    <s v="Tarps 2"/>
    <n v="2"/>
    <s v="piece"/>
    <s v="Households"/>
    <n v="1"/>
    <x v="0"/>
    <m/>
    <m/>
    <m/>
    <m/>
  </r>
  <r>
    <s v="SHEFA"/>
    <s v="VUT0105"/>
    <x v="1"/>
    <s v="VUT0105071"/>
    <s v="Port Vila (Port Vila)"/>
    <s v="VUT0105071017"/>
    <s v="Fres Wota"/>
    <s v="VUT01050710170857"/>
    <s v="Fres Wota 4"/>
    <x v="13"/>
    <s v="IFRC"/>
    <m/>
    <s v="Shelter"/>
    <m/>
    <x v="0"/>
    <x v="5"/>
    <m/>
    <n v="1"/>
    <s v="kit"/>
    <s v="Households"/>
    <n v="1"/>
    <x v="0"/>
    <m/>
    <m/>
    <m/>
    <m/>
  </r>
  <r>
    <s v="SHEFA"/>
    <s v="VUT0105"/>
    <x v="0"/>
    <s v="VUT0105005"/>
    <s v="Erakor (Efate)"/>
    <s v="VUT0105005020"/>
    <m/>
    <e v="#N/A"/>
    <s v="Erakor Half Road"/>
    <x v="13"/>
    <s v="IFRC"/>
    <m/>
    <s v="Shelter"/>
    <m/>
    <x v="0"/>
    <x v="3"/>
    <s v="Tarps 2"/>
    <n v="6"/>
    <s v="piece"/>
    <s v="Households"/>
    <n v="3"/>
    <x v="0"/>
    <m/>
    <m/>
    <m/>
    <m/>
  </r>
  <r>
    <s v="SHEFA"/>
    <s v="VUT0105"/>
    <x v="1"/>
    <s v="VUT0105071"/>
    <s v="Port Vila (Port Vila)"/>
    <s v="VUT0105071017"/>
    <m/>
    <e v="#N/A"/>
    <s v="No 2 Area"/>
    <x v="13"/>
    <s v="IFRC"/>
    <m/>
    <s v="Shelter"/>
    <m/>
    <x v="0"/>
    <x v="3"/>
    <s v="Tarps 2"/>
    <n v="2"/>
    <s v="piece"/>
    <s v="Households"/>
    <n v="1"/>
    <x v="0"/>
    <m/>
    <m/>
    <m/>
    <m/>
  </r>
  <r>
    <s v="SHEFA"/>
    <s v="VUT0105"/>
    <x v="1"/>
    <s v="VUT0105071"/>
    <s v="Port Vila (Port Vila)"/>
    <s v="VUT0105071017"/>
    <m/>
    <e v="#N/A"/>
    <s v="No 2 Area"/>
    <x v="13"/>
    <s v="IFRC"/>
    <m/>
    <s v="Shelter"/>
    <m/>
    <x v="0"/>
    <x v="5"/>
    <m/>
    <n v="1"/>
    <s v="kit"/>
    <s v="Households"/>
    <n v="1"/>
    <x v="0"/>
    <m/>
    <m/>
    <m/>
    <m/>
  </r>
  <r>
    <s v="SHEFA"/>
    <s v="VUT0105"/>
    <x v="1"/>
    <s v="VUT0105071"/>
    <s v="Port Vila (Port Vila)"/>
    <s v="VUT0105071017"/>
    <m/>
    <e v="#N/A"/>
    <s v="No 2 Area"/>
    <x v="13"/>
    <s v="IFRC"/>
    <m/>
    <s v="Shelter"/>
    <m/>
    <x v="0"/>
    <x v="10"/>
    <m/>
    <n v="1"/>
    <s v="kit"/>
    <s v="Households"/>
    <n v="1"/>
    <x v="0"/>
    <m/>
    <m/>
    <m/>
    <m/>
  </r>
  <r>
    <s v="SHEFA"/>
    <s v="VUT0105"/>
    <x v="19"/>
    <s v="VUT0105039"/>
    <s v="Emau (Emau)"/>
    <s v="VUT0105039030"/>
    <s v="Mangarongo"/>
    <s v="VUT01050390300999"/>
    <m/>
    <x v="13"/>
    <s v="IFRC"/>
    <m/>
    <s v="Shelter"/>
    <m/>
    <x v="0"/>
    <x v="1"/>
    <s v="Kitchen Sets"/>
    <n v="20"/>
    <s v="set"/>
    <s v="Households"/>
    <n v="20"/>
    <x v="0"/>
    <d v="2015-03-24T00:00:00"/>
    <d v="2015-03-26T00:00:00"/>
    <d v="2015-03-25T00:00:00"/>
    <m/>
  </r>
  <r>
    <s v="SHEFA"/>
    <s v="VUT0105"/>
    <x v="1"/>
    <s v="VUT0105071"/>
    <s v="Port Vila (Port Vila)"/>
    <s v="VUT0105071017"/>
    <m/>
    <e v="#N/A"/>
    <s v="No 2 Area"/>
    <x v="13"/>
    <s v="IFRC"/>
    <m/>
    <s v="Shelter"/>
    <m/>
    <x v="0"/>
    <x v="11"/>
    <m/>
    <n v="2"/>
    <s v="Container"/>
    <s v="Households"/>
    <n v="1"/>
    <x v="0"/>
    <m/>
    <m/>
    <m/>
    <m/>
  </r>
  <r>
    <s v="SHEFA"/>
    <s v="VUT0105"/>
    <x v="0"/>
    <s v="VUT0105005"/>
    <s v="Eton (Efate)"/>
    <s v="VUT0105005018"/>
    <s v="Tongoa Community"/>
    <s v="VUT01050050180828"/>
    <s v="Seaside Tongoa"/>
    <x v="13"/>
    <s v="IFRC"/>
    <m/>
    <s v="Shelter"/>
    <m/>
    <x v="0"/>
    <x v="3"/>
    <s v="Tarps 2"/>
    <n v="2"/>
    <s v="piece"/>
    <s v="Households"/>
    <n v="1"/>
    <x v="0"/>
    <m/>
    <m/>
    <m/>
    <m/>
  </r>
  <r>
    <s v="SHEFA"/>
    <s v="VUT0105"/>
    <x v="21"/>
    <s v="VUT0105037"/>
    <m/>
    <e v="#N/A"/>
    <m/>
    <e v="#N/A"/>
    <m/>
    <x v="13"/>
    <s v="IFRC"/>
    <m/>
    <s v="Shelter"/>
    <m/>
    <x v="0"/>
    <x v="3"/>
    <s v="Tarps 2"/>
    <n v="16"/>
    <s v="piece"/>
    <s v="Households"/>
    <n v="8"/>
    <x v="0"/>
    <m/>
    <m/>
    <m/>
    <m/>
  </r>
  <r>
    <s v="SHEFA"/>
    <s v="VUT0105"/>
    <x v="21"/>
    <s v="VUT0105037"/>
    <m/>
    <e v="#N/A"/>
    <m/>
    <e v="#N/A"/>
    <m/>
    <x v="13"/>
    <s v="IFRC"/>
    <m/>
    <s v="Shelter"/>
    <m/>
    <x v="0"/>
    <x v="5"/>
    <m/>
    <n v="8"/>
    <s v="kit"/>
    <s v="Households"/>
    <n v="8"/>
    <x v="0"/>
    <m/>
    <m/>
    <m/>
    <m/>
  </r>
  <r>
    <s v="SHEFA"/>
    <s v="VUT0105"/>
    <x v="21"/>
    <s v="VUT0105037"/>
    <m/>
    <e v="#N/A"/>
    <m/>
    <e v="#N/A"/>
    <m/>
    <x v="13"/>
    <s v="IFRC"/>
    <m/>
    <s v="Shelter"/>
    <m/>
    <x v="0"/>
    <x v="10"/>
    <m/>
    <n v="8"/>
    <s v="kit"/>
    <s v="Households"/>
    <n v="8"/>
    <x v="0"/>
    <m/>
    <m/>
    <m/>
    <m/>
  </r>
  <r>
    <s v="SHEFA"/>
    <s v="VUT0105"/>
    <x v="19"/>
    <s v="VUT0105039"/>
    <s v="Emau (Emau)"/>
    <s v="VUT0105039030"/>
    <s v="Mapua"/>
    <s v="VUT01050390301000"/>
    <m/>
    <x v="13"/>
    <s v="IFRC"/>
    <m/>
    <s v="Shelter"/>
    <m/>
    <x v="0"/>
    <x v="1"/>
    <s v="Kitchen Sets"/>
    <n v="20"/>
    <s v="set"/>
    <s v="Households"/>
    <n v="20"/>
    <x v="0"/>
    <d v="2015-03-24T00:00:00"/>
    <d v="2015-03-26T00:00:00"/>
    <d v="2015-03-25T00:00:00"/>
    <m/>
  </r>
  <r>
    <s v="SHEFA"/>
    <s v="VUT0105"/>
    <x v="21"/>
    <s v="VUT0105037"/>
    <m/>
    <e v="#N/A"/>
    <m/>
    <e v="#N/A"/>
    <m/>
    <x v="13"/>
    <s v="IFRC"/>
    <m/>
    <s v="Shelter"/>
    <m/>
    <x v="0"/>
    <x v="11"/>
    <m/>
    <n v="16"/>
    <s v="Container"/>
    <s v="Households"/>
    <n v="8"/>
    <x v="0"/>
    <m/>
    <m/>
    <m/>
    <m/>
  </r>
  <r>
    <s v="SHEFA"/>
    <s v="VUT0105"/>
    <x v="21"/>
    <s v="VUT0105037"/>
    <m/>
    <e v="#N/A"/>
    <m/>
    <e v="#N/A"/>
    <m/>
    <x v="13"/>
    <s v="IFRC"/>
    <m/>
    <s v="Shelter"/>
    <m/>
    <x v="0"/>
    <x v="0"/>
    <m/>
    <n v="16"/>
    <s v="piece"/>
    <s v="Households"/>
    <n v="8"/>
    <x v="0"/>
    <m/>
    <m/>
    <m/>
    <m/>
  </r>
  <r>
    <s v="SHEFA"/>
    <s v="VUT0105"/>
    <x v="21"/>
    <s v="VUT0105037"/>
    <m/>
    <e v="#N/A"/>
    <m/>
    <e v="#N/A"/>
    <m/>
    <x v="13"/>
    <s v="IFRC"/>
    <m/>
    <s v="Shelter"/>
    <m/>
    <x v="0"/>
    <x v="6"/>
    <m/>
    <n v="8"/>
    <s v="piece"/>
    <s v="Households"/>
    <n v="8"/>
    <x v="0"/>
    <m/>
    <m/>
    <m/>
    <m/>
  </r>
  <r>
    <s v="SHEFA"/>
    <s v="VUT0105"/>
    <x v="0"/>
    <s v="VUT0105005"/>
    <s v="North Efate (Efate)"/>
    <s v="VUT0105005024"/>
    <s v="Matarisu"/>
    <s v="VUT01050050240948"/>
    <m/>
    <x v="13"/>
    <s v="IFRC"/>
    <m/>
    <s v="Shelter"/>
    <m/>
    <x v="0"/>
    <x v="3"/>
    <s v="Tarps 2"/>
    <n v="24"/>
    <s v="piece"/>
    <s v="Households"/>
    <n v="12"/>
    <x v="0"/>
    <m/>
    <m/>
    <m/>
    <m/>
  </r>
  <r>
    <s v="SHEFA"/>
    <s v="VUT0105"/>
    <x v="0"/>
    <s v="VUT0105005"/>
    <s v="North Efate (Efate)"/>
    <s v="VUT0105005024"/>
    <s v="Matarisu"/>
    <s v="VUT01050050240948"/>
    <m/>
    <x v="13"/>
    <s v="IFRC"/>
    <m/>
    <s v="Shelter"/>
    <m/>
    <x v="0"/>
    <x v="5"/>
    <m/>
    <n v="12"/>
    <s v="kit"/>
    <s v="Households"/>
    <n v="12"/>
    <x v="0"/>
    <m/>
    <m/>
    <m/>
    <m/>
  </r>
  <r>
    <s v="SHEFA"/>
    <s v="VUT0105"/>
    <x v="0"/>
    <s v="VUT0105005"/>
    <s v="Pango (Efate)"/>
    <s v="VUT0105005012"/>
    <m/>
    <e v="#N/A"/>
    <m/>
    <x v="13"/>
    <s v="IFRC"/>
    <m/>
    <s v="Shelter"/>
    <m/>
    <x v="0"/>
    <x v="5"/>
    <m/>
    <n v="49"/>
    <s v="kit"/>
    <s v="Households"/>
    <n v="49"/>
    <x v="0"/>
    <m/>
    <m/>
    <m/>
    <m/>
  </r>
  <r>
    <s v="SHEFA"/>
    <s v="VUT0105"/>
    <x v="0"/>
    <s v="VUT0105005"/>
    <s v="Pango (Efate)"/>
    <s v="VUT0105005012"/>
    <m/>
    <e v="#N/A"/>
    <m/>
    <x v="13"/>
    <s v="IFRC"/>
    <m/>
    <s v="Shelter"/>
    <m/>
    <x v="0"/>
    <x v="3"/>
    <m/>
    <n v="81"/>
    <s v="piece"/>
    <s v="Households"/>
    <n v="81"/>
    <x v="0"/>
    <m/>
    <m/>
    <m/>
    <m/>
  </r>
  <r>
    <s v="SHEFA"/>
    <s v="VUT0105"/>
    <x v="0"/>
    <s v="VUT0105005"/>
    <s v="Pango (Efate)"/>
    <s v="VUT0105005012"/>
    <m/>
    <e v="#N/A"/>
    <m/>
    <x v="13"/>
    <s v="IFRC"/>
    <m/>
    <s v="Shelter"/>
    <m/>
    <x v="0"/>
    <x v="11"/>
    <m/>
    <n v="98"/>
    <s v="Container"/>
    <s v="Households"/>
    <n v="98"/>
    <x v="0"/>
    <m/>
    <m/>
    <m/>
    <m/>
  </r>
  <r>
    <s v="SHEFA"/>
    <s v="VUT0105"/>
    <x v="0"/>
    <s v="VUT0105005"/>
    <s v="Pango (Efate)"/>
    <s v="VUT0105005012"/>
    <m/>
    <e v="#N/A"/>
    <m/>
    <x v="13"/>
    <s v="IFRC"/>
    <m/>
    <s v="Shelter"/>
    <m/>
    <x v="0"/>
    <x v="10"/>
    <m/>
    <n v="49"/>
    <s v="kit"/>
    <s v="Households"/>
    <n v="49"/>
    <x v="0"/>
    <m/>
    <m/>
    <m/>
    <m/>
  </r>
  <r>
    <s v="SHEFA"/>
    <s v="VUT0105"/>
    <x v="0"/>
    <s v="VUT0105005"/>
    <s v="Pango (Efate)"/>
    <s v="VUT0105005012"/>
    <m/>
    <e v="#N/A"/>
    <m/>
    <x v="13"/>
    <s v="IFRC"/>
    <m/>
    <s v="Shelter"/>
    <m/>
    <x v="0"/>
    <x v="0"/>
    <m/>
    <n v="49"/>
    <s v="piece"/>
    <s v="Households"/>
    <n v="49"/>
    <x v="0"/>
    <m/>
    <m/>
    <m/>
    <m/>
  </r>
  <r>
    <s v="SHEFA"/>
    <s v="VUT0105"/>
    <x v="19"/>
    <s v="VUT0105039"/>
    <s v="Emau (Emau)"/>
    <s v="VUT0105039030"/>
    <s v="Ngurua"/>
    <s v="VUT01050390300989"/>
    <m/>
    <x v="13"/>
    <s v="IFRC"/>
    <m/>
    <s v="Shelter"/>
    <m/>
    <x v="0"/>
    <x v="1"/>
    <s v="Kitchen Sets"/>
    <n v="20"/>
    <s v="set"/>
    <s v="Households"/>
    <n v="20"/>
    <x v="0"/>
    <d v="2015-03-24T00:00:00"/>
    <d v="2015-03-26T00:00:00"/>
    <d v="2015-03-25T00:00:00"/>
    <m/>
  </r>
  <r>
    <s v="SHEFA"/>
    <s v="VUT0105"/>
    <x v="19"/>
    <s v="VUT0105039"/>
    <s v="Emau (Emau)"/>
    <s v="VUT0105039030"/>
    <s v="Wiana"/>
    <s v="VUT01050390300985"/>
    <m/>
    <x v="13"/>
    <s v="IFRC"/>
    <m/>
    <s v="Shelter"/>
    <m/>
    <x v="0"/>
    <x v="1"/>
    <s v="Kitchen Sets"/>
    <n v="20"/>
    <s v="set"/>
    <s v="Households"/>
    <n v="20"/>
    <x v="0"/>
    <d v="2015-03-24T00:00:00"/>
    <d v="2015-03-26T00:00:00"/>
    <d v="2015-03-26T00:00:00"/>
    <m/>
  </r>
  <r>
    <s v="SHEFA"/>
    <s v="VUT0105"/>
    <x v="11"/>
    <s v="VUT0105070"/>
    <s v="Nguna (Pele)"/>
    <s v="VUT0105070029"/>
    <s v="Launamoa"/>
    <s v="VUT01050700290984"/>
    <m/>
    <x v="13"/>
    <s v="IFRC"/>
    <m/>
    <s v="Shelter"/>
    <m/>
    <x v="0"/>
    <x v="1"/>
    <s v="Kitchen Sets"/>
    <n v="20"/>
    <s v="set"/>
    <s v="Households"/>
    <n v="20"/>
    <x v="0"/>
    <d v="2015-03-24T00:00:00"/>
    <d v="2015-03-25T00:00:00"/>
    <d v="2015-03-26T00:00:00"/>
    <m/>
  </r>
  <r>
    <s v="SHEFA"/>
    <s v="VUT0105"/>
    <x v="20"/>
    <s v="VUT0105065"/>
    <s v="Malorua (Moso)"/>
    <s v="VUT0105065026"/>
    <s v="Sunae"/>
    <s v="VUT01050650260974"/>
    <m/>
    <x v="13"/>
    <s v="IFRC"/>
    <m/>
    <s v="Shelter"/>
    <m/>
    <x v="0"/>
    <x v="1"/>
    <s v="Kitchen Sets"/>
    <n v="16"/>
    <s v="set"/>
    <s v="Households"/>
    <n v="16"/>
    <x v="0"/>
    <d v="2015-03-25T00:00:00"/>
    <d v="2015-03-28T00:00:00"/>
    <d v="2015-03-26T00:00:00"/>
    <m/>
  </r>
  <r>
    <s v="SHEFA"/>
    <s v="VUT0105"/>
    <x v="21"/>
    <s v="VUT0105037"/>
    <m/>
    <e v="#N/A"/>
    <m/>
    <e v="#N/A"/>
    <m/>
    <x v="13"/>
    <s v="IFRC"/>
    <m/>
    <s v="Shelter"/>
    <m/>
    <x v="0"/>
    <x v="1"/>
    <m/>
    <n v="8"/>
    <s v="set"/>
    <s v="Households"/>
    <n v="8"/>
    <x v="0"/>
    <m/>
    <m/>
    <m/>
    <m/>
  </r>
  <r>
    <s v="SHEFA"/>
    <s v="VUT0105"/>
    <x v="11"/>
    <s v="VUT0105070"/>
    <s v="Nguna (Pele)"/>
    <s v="VUT0105070029"/>
    <s v="Piliura"/>
    <s v="VUT01050700290982"/>
    <m/>
    <x v="13"/>
    <s v="IFRC"/>
    <m/>
    <s v="Shelter"/>
    <m/>
    <x v="0"/>
    <x v="1"/>
    <s v="Kitchen Sets"/>
    <n v="6"/>
    <s v="set"/>
    <s v="Households"/>
    <n v="6"/>
    <x v="0"/>
    <d v="2015-03-25T00:00:00"/>
    <d v="2015-03-26T00:00:00"/>
    <d v="2015-03-26T00:00:00"/>
    <m/>
  </r>
  <r>
    <s v="SHEFA"/>
    <s v="VUT0105"/>
    <x v="11"/>
    <s v="VUT0105070"/>
    <s v="Nguna (Pele)"/>
    <s v="VUT0105070029"/>
    <s v="Worasifiu"/>
    <s v="VUT01050700290981"/>
    <m/>
    <x v="13"/>
    <s v="IFRC"/>
    <m/>
    <s v="Shelter"/>
    <m/>
    <x v="0"/>
    <x v="1"/>
    <s v="Kitchen Sets"/>
    <n v="5"/>
    <s v="set"/>
    <s v="Households"/>
    <n v="5"/>
    <x v="0"/>
    <d v="2015-03-25T00:00:00"/>
    <d v="2015-03-26T00:00:00"/>
    <d v="2015-03-26T00:00:00"/>
    <m/>
  </r>
  <r>
    <s v="SHEFA"/>
    <s v="VUT0105"/>
    <x v="11"/>
    <s v="VUT0105070"/>
    <s v="Nguna (Pele)"/>
    <s v="VUT0105070029"/>
    <s v="Worearu"/>
    <s v="VUT01050700290991"/>
    <m/>
    <x v="13"/>
    <s v="IFRC"/>
    <m/>
    <s v="Shelter"/>
    <m/>
    <x v="0"/>
    <x v="1"/>
    <s v="Kitchen Sets"/>
    <n v="2"/>
    <s v="set"/>
    <s v="Households"/>
    <n v="2"/>
    <x v="0"/>
    <d v="2015-03-25T00:00:00"/>
    <d v="2015-03-26T00:00:00"/>
    <d v="2015-03-26T00:00:00"/>
    <m/>
  </r>
  <r>
    <s v="SHEFA"/>
    <s v="VUT0105"/>
    <x v="1"/>
    <s v="VUT0105071"/>
    <s v="Port Vila (Port Vila)"/>
    <s v="VUT0105071017"/>
    <m/>
    <e v="#N/A"/>
    <s v="No 2 Area"/>
    <x v="13"/>
    <s v="IFRC"/>
    <m/>
    <s v="Shelter"/>
    <m/>
    <x v="0"/>
    <x v="1"/>
    <m/>
    <n v="1"/>
    <s v="set"/>
    <s v="Households"/>
    <n v="1"/>
    <x v="0"/>
    <m/>
    <m/>
    <m/>
    <m/>
  </r>
  <r>
    <s v="SHEFA"/>
    <s v="VUT0105"/>
    <x v="11"/>
    <s v="VUT0105070"/>
    <s v="Nguna (Pele)"/>
    <s v="VUT0105070029"/>
    <m/>
    <e v="#N/A"/>
    <s v="To be detailed in cities"/>
    <x v="13"/>
    <s v="IFRC"/>
    <m/>
    <s v="Shelter"/>
    <m/>
    <x v="0"/>
    <x v="3"/>
    <m/>
    <n v="100"/>
    <s v="piece"/>
    <s v="Households"/>
    <n v="50"/>
    <x v="0"/>
    <m/>
    <m/>
    <m/>
    <s v="No exact distribution date at the moment. Distributed between May 15 and 26"/>
  </r>
  <r>
    <s v="SHEFA"/>
    <s v="VUT0105"/>
    <x v="11"/>
    <s v="VUT0105070"/>
    <s v="Nguna (Pele)"/>
    <s v="VUT0105070029"/>
    <m/>
    <e v="#N/A"/>
    <s v="To be detailed in cities"/>
    <x v="13"/>
    <s v="IFRC"/>
    <m/>
    <s v="Shelter"/>
    <m/>
    <x v="0"/>
    <x v="5"/>
    <m/>
    <n v="50"/>
    <s v="kit"/>
    <s v="Households"/>
    <n v="50"/>
    <x v="0"/>
    <m/>
    <m/>
    <m/>
    <s v="No exact distribution date at the moment. Distributed between May 15 and 26"/>
  </r>
  <r>
    <s v="SHEFA"/>
    <s v="VUT0105"/>
    <x v="11"/>
    <s v="VUT0105070"/>
    <s v="Nguna (Pele)"/>
    <s v="VUT0105070029"/>
    <m/>
    <e v="#N/A"/>
    <s v="To be detailed in cities"/>
    <x v="13"/>
    <s v="IFRC"/>
    <m/>
    <s v="Shelter"/>
    <m/>
    <x v="0"/>
    <x v="10"/>
    <m/>
    <n v="50"/>
    <s v="kit"/>
    <s v="Households"/>
    <n v="50"/>
    <x v="0"/>
    <m/>
    <m/>
    <m/>
    <s v="No exact distribution date at the moment. Distributed between May 15 and 26"/>
  </r>
  <r>
    <s v="SHEFA"/>
    <s v="VUT0105"/>
    <x v="11"/>
    <s v="VUT0105070"/>
    <s v="Nguna (Pele)"/>
    <s v="VUT0105070029"/>
    <m/>
    <e v="#N/A"/>
    <s v="To be detailed in cities"/>
    <x v="13"/>
    <s v="IFRC"/>
    <m/>
    <s v="Shelter"/>
    <m/>
    <x v="0"/>
    <x v="12"/>
    <m/>
    <n v="100"/>
    <s v="Container"/>
    <s v="Households"/>
    <n v="50"/>
    <x v="0"/>
    <m/>
    <m/>
    <m/>
    <s v="No exact distribution date at the moment. Distributed between May 15 and 26"/>
  </r>
  <r>
    <s v="SHEFA"/>
    <s v="VUT0105"/>
    <x v="11"/>
    <s v="VUT0105070"/>
    <s v="Nguna (Pele)"/>
    <s v="VUT0105070029"/>
    <m/>
    <e v="#N/A"/>
    <s v="To be detailed in cities"/>
    <x v="13"/>
    <s v="IFRC"/>
    <m/>
    <s v="Shelter"/>
    <m/>
    <x v="0"/>
    <x v="8"/>
    <m/>
    <n v="100"/>
    <s v="piece"/>
    <s v="Households"/>
    <n v="50"/>
    <x v="0"/>
    <m/>
    <m/>
    <m/>
    <s v="No exact distribution date at the moment. Distributed between May 15 and 26"/>
  </r>
  <r>
    <s v="SHEFA"/>
    <s v="VUT0105"/>
    <x v="0"/>
    <s v="VUT0105005"/>
    <s v="Eratap (Efate)"/>
    <s v="VUT0105005011"/>
    <m/>
    <e v="#N/A"/>
    <s v="Elangraf"/>
    <x v="14"/>
    <s v="World Vision"/>
    <m/>
    <s v="Shelter"/>
    <m/>
    <x v="0"/>
    <x v="1"/>
    <s v="Kitchen kits"/>
    <n v="161"/>
    <s v="set"/>
    <s v="Households"/>
    <n v="161"/>
    <x v="0"/>
    <d v="2015-04-01T00:00:00"/>
    <d v="2015-04-20T00:00:00"/>
    <m/>
    <m/>
  </r>
  <r>
    <s v="SHEFA"/>
    <s v="VUT0105"/>
    <x v="1"/>
    <s v="VUT0105071"/>
    <s v="Port Vila (Port Vila)"/>
    <s v="VUT0105071017"/>
    <m/>
    <e v="#N/A"/>
    <s v="Ohlen Napanga"/>
    <x v="14"/>
    <s v="World Vision"/>
    <m/>
    <s v="Shelter"/>
    <m/>
    <x v="0"/>
    <x v="1"/>
    <s v="Kitchen kits"/>
    <n v="135"/>
    <s v="set"/>
    <s v="Households"/>
    <n v="135"/>
    <x v="0"/>
    <d v="2015-04-10T00:00:00"/>
    <d v="2015-04-10T00:00:00"/>
    <m/>
    <m/>
  </r>
  <r>
    <s v="SHEFA"/>
    <s v="VUT0105"/>
    <x v="20"/>
    <s v="VUT0105065"/>
    <m/>
    <e v="#N/A"/>
    <m/>
    <e v="#N/A"/>
    <s v="Moso - Tasiriki"/>
    <x v="14"/>
    <s v="World Vision"/>
    <m/>
    <s v="Shelter"/>
    <m/>
    <x v="0"/>
    <x v="1"/>
    <s v="Kitchen kits"/>
    <n v="104"/>
    <s v="set"/>
    <s v="Households"/>
    <n v="104"/>
    <x v="0"/>
    <d v="2015-03-23T00:00:00"/>
    <d v="2015-04-20T00:00:00"/>
    <d v="2015-04-15T00:00:00"/>
    <m/>
  </r>
  <r>
    <s v="TAFEA"/>
    <s v="VUT0106"/>
    <x v="3"/>
    <s v="VUT0106023"/>
    <s v="South West Tanna (Tanna)"/>
    <s v="VUT0106023002"/>
    <m/>
    <e v="#N/A"/>
    <s v="Imatautu"/>
    <x v="14"/>
    <s v="World Vision"/>
    <m/>
    <s v="Shelter"/>
    <m/>
    <x v="0"/>
    <x v="1"/>
    <m/>
    <n v="97"/>
    <s v="set"/>
    <s v="Households"/>
    <n v="97"/>
    <x v="0"/>
    <d v="2015-04-15T00:00:00"/>
    <d v="2015-04-15T00:00:00"/>
    <d v="2015-04-15T00:00:00"/>
    <m/>
  </r>
  <r>
    <s v="TAFEA"/>
    <s v="VUT0106"/>
    <x v="3"/>
    <s v="VUT0106023"/>
    <s v="South West Tanna (Tanna)"/>
    <s v="VUT0106023002"/>
    <m/>
    <e v="#N/A"/>
    <s v="Imatautu"/>
    <x v="14"/>
    <s v="World Vision"/>
    <m/>
    <s v="Shelter"/>
    <m/>
    <x v="0"/>
    <x v="1"/>
    <m/>
    <n v="97"/>
    <s v="set"/>
    <s v="Households"/>
    <n v="97"/>
    <x v="0"/>
    <d v="2015-04-15T00:00:00"/>
    <d v="2015-04-15T00:00:00"/>
    <d v="2015-04-15T00:00:00"/>
    <m/>
  </r>
  <r>
    <s v="TAFEA"/>
    <s v="VUT0106"/>
    <x v="3"/>
    <s v="VUT0106023"/>
    <m/>
    <e v="#N/A"/>
    <m/>
    <s v="VUT01060230020079"/>
    <s v="Ikakahak"/>
    <x v="14"/>
    <s v="World Vision"/>
    <m/>
    <s v="Shelter"/>
    <m/>
    <x v="0"/>
    <x v="1"/>
    <m/>
    <n v="73"/>
    <s v="set"/>
    <s v="Households"/>
    <n v="73"/>
    <x v="0"/>
    <d v="2015-05-13T00:00:00"/>
    <d v="2015-05-13T00:00:00"/>
    <d v="2015-05-13T00:00:00"/>
    <m/>
  </r>
  <r>
    <s v="TAFEA"/>
    <s v="VUT0106"/>
    <x v="3"/>
    <s v="VUT0106023"/>
    <m/>
    <e v="#N/A"/>
    <m/>
    <e v="#N/A"/>
    <s v="Kumahau"/>
    <x v="14"/>
    <s v="World Vision"/>
    <m/>
    <s v="Shelter"/>
    <m/>
    <x v="0"/>
    <x v="1"/>
    <m/>
    <n v="68"/>
    <s v="set"/>
    <s v="Households"/>
    <n v="68"/>
    <x v="0"/>
    <d v="2015-05-13T00:00:00"/>
    <d v="2015-05-13T00:00:00"/>
    <d v="2015-05-13T00:00:00"/>
    <m/>
  </r>
  <r>
    <s v="SHEFA"/>
    <s v="VUT0105"/>
    <x v="0"/>
    <s v="VUT0105005"/>
    <s v="Mele (Efate)"/>
    <s v="VUT0105005021"/>
    <m/>
    <e v="#N/A"/>
    <s v="Waisisi/Salili Community"/>
    <x v="14"/>
    <s v="World Vision"/>
    <m/>
    <s v="Shelter"/>
    <m/>
    <x v="0"/>
    <x v="1"/>
    <s v="Kitchen kits"/>
    <n v="52"/>
    <s v="set"/>
    <s v="Households"/>
    <n v="52"/>
    <x v="0"/>
    <d v="2015-03-17T00:00:00"/>
    <d v="2015-04-20T00:00:00"/>
    <m/>
    <m/>
  </r>
  <r>
    <s v="TAFEA"/>
    <s v="VUT0106"/>
    <x v="3"/>
    <s v="VUT0106023"/>
    <m/>
    <e v="#N/A"/>
    <m/>
    <e v="#N/A"/>
    <s v="Iarwareng"/>
    <x v="14"/>
    <s v="World Vision"/>
    <m/>
    <s v="Shelter"/>
    <m/>
    <x v="0"/>
    <x v="1"/>
    <m/>
    <n v="49"/>
    <s v="set"/>
    <s v="Households"/>
    <n v="49"/>
    <x v="0"/>
    <d v="2015-05-13T00:00:00"/>
    <d v="2015-05-13T00:00:00"/>
    <d v="2015-05-13T00:00:00"/>
    <m/>
  </r>
  <r>
    <s v="SHEFA"/>
    <s v="VUT0105"/>
    <x v="0"/>
    <s v="VUT0105005"/>
    <s v="Eratap (Efate)"/>
    <s v="VUT0105005011"/>
    <m/>
    <e v="#N/A"/>
    <s v="Etpup"/>
    <x v="14"/>
    <s v="World Vision"/>
    <m/>
    <s v="Shelter"/>
    <m/>
    <x v="0"/>
    <x v="1"/>
    <s v="Kitchen kits"/>
    <n v="45"/>
    <s v="set"/>
    <s v="Households"/>
    <n v="45"/>
    <x v="0"/>
    <d v="2015-04-01T00:00:00"/>
    <d v="2015-04-20T00:00:00"/>
    <m/>
    <m/>
  </r>
  <r>
    <s v="TAFEA"/>
    <s v="VUT0106"/>
    <x v="3"/>
    <s v="VUT0106023"/>
    <m/>
    <e v="#N/A"/>
    <m/>
    <s v="VUT01060230010056"/>
    <s v="Kwamera"/>
    <x v="14"/>
    <s v="World Vision"/>
    <m/>
    <s v="Shelter"/>
    <m/>
    <x v="0"/>
    <x v="1"/>
    <m/>
    <n v="38"/>
    <s v="set"/>
    <s v="Households"/>
    <n v="38"/>
    <x v="0"/>
    <d v="2015-06-01T00:00:00"/>
    <d v="2015-06-01T00:00:00"/>
    <d v="2015-06-01T00:00:00"/>
    <m/>
  </r>
  <r>
    <s v="SHEFA"/>
    <s v="VUT0105"/>
    <x v="0"/>
    <s v="VUT0105005"/>
    <s v="Eratap (Efate)"/>
    <s v="VUT0105005011"/>
    <m/>
    <e v="#N/A"/>
    <s v="Elouklom"/>
    <x v="14"/>
    <s v="World Vision"/>
    <m/>
    <s v="Shelter"/>
    <m/>
    <x v="0"/>
    <x v="1"/>
    <s v="Kitchen kits"/>
    <n v="23"/>
    <s v="set"/>
    <s v="Households"/>
    <n v="23"/>
    <x v="0"/>
    <d v="2015-04-01T00:00:00"/>
    <d v="2015-04-20T00:00:00"/>
    <m/>
    <m/>
  </r>
  <r>
    <s v="SHEFA"/>
    <s v="VUT0105"/>
    <x v="0"/>
    <s v="VUT0105005"/>
    <s v="North Efate (Efate)"/>
    <s v="VUT0105005024"/>
    <m/>
    <e v="#N/A"/>
    <s v="Moso - Landing"/>
    <x v="14"/>
    <s v="World Vision"/>
    <m/>
    <s v="Shelter"/>
    <m/>
    <x v="0"/>
    <x v="1"/>
    <s v="Kitchen kits"/>
    <n v="22"/>
    <s v="set"/>
    <s v="Households"/>
    <n v="22"/>
    <x v="0"/>
    <d v="2015-04-14T00:00:00"/>
    <d v="2015-04-14T00:00:00"/>
    <d v="2015-04-14T00:00:00"/>
    <s v="Moso Landing (Sunae/Meden)"/>
  </r>
  <r>
    <s v="SHEFA"/>
    <s v="VUT0105"/>
    <x v="0"/>
    <s v="VUT0105005"/>
    <s v="Eratap (Efate)"/>
    <s v="VUT0105005011"/>
    <m/>
    <e v="#N/A"/>
    <s v="Elangraf"/>
    <x v="14"/>
    <s v="World Vision"/>
    <m/>
    <s v="Shelter"/>
    <m/>
    <x v="0"/>
    <x v="3"/>
    <s v="Tarps"/>
    <n v="322"/>
    <s v="piece"/>
    <s v="Households"/>
    <n v="161"/>
    <x v="0"/>
    <d v="2015-04-01T00:00:00"/>
    <d v="2015-04-20T00:00:00"/>
    <m/>
    <m/>
  </r>
  <r>
    <s v="SHEFA"/>
    <s v="VUT0105"/>
    <x v="0"/>
    <s v="VUT0105005"/>
    <s v="Eratap (Efate)"/>
    <s v="VUT0105005011"/>
    <m/>
    <e v="#N/A"/>
    <s v="Elangraf"/>
    <x v="14"/>
    <s v="World Vision"/>
    <m/>
    <s v="Shelter"/>
    <m/>
    <x v="0"/>
    <x v="5"/>
    <s v="Household tool kits"/>
    <n v="161"/>
    <s v="kit"/>
    <s v="Households"/>
    <n v="161"/>
    <x v="0"/>
    <d v="2015-04-01T00:00:00"/>
    <d v="2015-04-20T00:00:00"/>
    <m/>
    <m/>
  </r>
  <r>
    <s v="SHEFA"/>
    <s v="VUT0105"/>
    <x v="0"/>
    <s v="VUT0105005"/>
    <s v="Eratap (Efate)"/>
    <s v="VUT0105005011"/>
    <m/>
    <e v="#N/A"/>
    <s v="Etpup"/>
    <x v="14"/>
    <s v="World Vision"/>
    <m/>
    <s v="Shelter"/>
    <m/>
    <x v="0"/>
    <x v="3"/>
    <s v="Tarps"/>
    <n v="90"/>
    <s v="piece"/>
    <s v="Households"/>
    <n v="45"/>
    <x v="0"/>
    <d v="2015-04-01T00:00:00"/>
    <d v="2015-04-20T00:00:00"/>
    <m/>
    <m/>
  </r>
  <r>
    <s v="SHEFA"/>
    <s v="VUT0105"/>
    <x v="0"/>
    <s v="VUT0105005"/>
    <s v="Eratap (Efate)"/>
    <s v="VUT0105005011"/>
    <m/>
    <e v="#N/A"/>
    <s v="Etpup"/>
    <x v="14"/>
    <s v="World Vision"/>
    <m/>
    <s v="Shelter"/>
    <m/>
    <x v="0"/>
    <x v="5"/>
    <s v="Household tool kits"/>
    <n v="45"/>
    <s v="kit"/>
    <s v="Households"/>
    <n v="45"/>
    <x v="0"/>
    <d v="2015-04-01T00:00:00"/>
    <d v="2015-04-20T00:00:00"/>
    <m/>
    <m/>
  </r>
  <r>
    <s v="SHEFA"/>
    <s v="VUT0105"/>
    <x v="0"/>
    <s v="VUT0105005"/>
    <s v="Eratap (Efate)"/>
    <s v="VUT0105005011"/>
    <m/>
    <e v="#N/A"/>
    <s v="Etariu"/>
    <x v="14"/>
    <s v="World Vision"/>
    <m/>
    <s v="Shelter"/>
    <m/>
    <x v="0"/>
    <x v="3"/>
    <s v="Tarps"/>
    <n v="36"/>
    <s v="piece"/>
    <s v="Households"/>
    <n v="18"/>
    <x v="0"/>
    <d v="2015-04-01T00:00:00"/>
    <d v="2015-04-20T00:00:00"/>
    <m/>
    <m/>
  </r>
  <r>
    <s v="SHEFA"/>
    <s v="VUT0105"/>
    <x v="0"/>
    <s v="VUT0105005"/>
    <s v="Eratap (Efate)"/>
    <s v="VUT0105005011"/>
    <m/>
    <e v="#N/A"/>
    <s v="Etariu"/>
    <x v="14"/>
    <s v="World Vision"/>
    <m/>
    <s v="Shelter"/>
    <m/>
    <x v="0"/>
    <x v="5"/>
    <s v="Household tool kits"/>
    <n v="18"/>
    <s v="kit"/>
    <s v="Households"/>
    <n v="18"/>
    <x v="0"/>
    <d v="2015-04-01T00:00:00"/>
    <d v="2015-04-20T00:00:00"/>
    <m/>
    <m/>
  </r>
  <r>
    <s v="SHEFA"/>
    <s v="VUT0105"/>
    <x v="0"/>
    <s v="VUT0105005"/>
    <s v="Eratap (Efate)"/>
    <s v="VUT0105005011"/>
    <m/>
    <e v="#N/A"/>
    <s v="Elouklom"/>
    <x v="14"/>
    <s v="World Vision"/>
    <m/>
    <s v="Shelter"/>
    <m/>
    <x v="0"/>
    <x v="3"/>
    <s v="Tarps"/>
    <n v="46"/>
    <s v="piece"/>
    <s v="Households"/>
    <n v="23"/>
    <x v="0"/>
    <d v="2015-04-01T00:00:00"/>
    <d v="2015-04-20T00:00:00"/>
    <m/>
    <m/>
  </r>
  <r>
    <s v="SHEFA"/>
    <s v="VUT0105"/>
    <x v="0"/>
    <s v="VUT0105005"/>
    <s v="Eratap (Efate)"/>
    <s v="VUT0105005011"/>
    <m/>
    <e v="#N/A"/>
    <s v="Etariu"/>
    <x v="14"/>
    <s v="World Vision"/>
    <m/>
    <s v="Shelter"/>
    <m/>
    <x v="0"/>
    <x v="1"/>
    <s v="Kitchen kits"/>
    <n v="18"/>
    <s v="set"/>
    <s v="Households"/>
    <n v="18"/>
    <x v="0"/>
    <d v="2015-04-01T00:00:00"/>
    <d v="2015-04-20T00:00:00"/>
    <m/>
    <m/>
  </r>
  <r>
    <s v="SHEFA"/>
    <s v="VUT0105"/>
    <x v="0"/>
    <s v="VUT0105005"/>
    <s v="Eratap (Efate)"/>
    <s v="VUT0105005011"/>
    <m/>
    <e v="#N/A"/>
    <s v="Elouklom"/>
    <x v="14"/>
    <s v="World Vision"/>
    <m/>
    <s v="Shelter"/>
    <m/>
    <x v="0"/>
    <x v="5"/>
    <s v="Household tool kits"/>
    <n v="23"/>
    <s v="kit"/>
    <s v="Households"/>
    <n v="23"/>
    <x v="0"/>
    <d v="2015-04-01T00:00:00"/>
    <d v="2015-04-20T00:00:00"/>
    <m/>
    <m/>
  </r>
  <r>
    <s v="SHEFA"/>
    <s v="VUT0105"/>
    <x v="0"/>
    <s v="VUT0105005"/>
    <s v="North Efate (Efate)"/>
    <s v="VUT0105005024"/>
    <m/>
    <e v="#N/A"/>
    <s v="Tongariki Community"/>
    <x v="14"/>
    <s v="World Vision"/>
    <m/>
    <s v="Shelter"/>
    <m/>
    <x v="0"/>
    <x v="5"/>
    <s v="Shelter kits"/>
    <n v="15"/>
    <s v="kit"/>
    <s v="Households"/>
    <n v="52"/>
    <x v="0"/>
    <d v="2015-03-17T00:00:00"/>
    <d v="2015-04-20T00:00:00"/>
    <m/>
    <m/>
  </r>
  <r>
    <s v="SHEFA"/>
    <s v="VUT0105"/>
    <x v="0"/>
    <s v="VUT0105005"/>
    <s v="North Efate (Efate)"/>
    <s v="VUT0105005024"/>
    <m/>
    <e v="#N/A"/>
    <s v="Tongariki Community"/>
    <x v="14"/>
    <s v="World Vision"/>
    <m/>
    <s v="Shelter"/>
    <m/>
    <x v="0"/>
    <x v="3"/>
    <s v="Shelter kits"/>
    <n v="15"/>
    <s v="piece"/>
    <s v="Households"/>
    <n v="15"/>
    <x v="0"/>
    <d v="2015-03-17T00:00:00"/>
    <d v="2015-04-20T00:00:00"/>
    <m/>
    <m/>
  </r>
  <r>
    <s v="SHEFA"/>
    <s v="VUT0105"/>
    <x v="0"/>
    <s v="VUT0105005"/>
    <s v="Mele (Efate)"/>
    <s v="VUT0105005021"/>
    <m/>
    <e v="#N/A"/>
    <s v="Waisisi/Salili Community"/>
    <x v="14"/>
    <s v="World Vision"/>
    <m/>
    <s v="Shelter"/>
    <m/>
    <x v="0"/>
    <x v="3"/>
    <s v="Shelter kits"/>
    <n v="58"/>
    <s v="piece"/>
    <s v="Households"/>
    <n v="52"/>
    <x v="0"/>
    <d v="2015-03-17T00:00:00"/>
    <d v="2015-04-20T00:00:00"/>
    <m/>
    <m/>
  </r>
  <r>
    <s v="SHEFA"/>
    <s v="VUT0105"/>
    <x v="0"/>
    <s v="VUT0105005"/>
    <s v="Mele (Efate)"/>
    <s v="VUT0105005021"/>
    <m/>
    <e v="#N/A"/>
    <s v="Waisisi/Salili Community"/>
    <x v="14"/>
    <s v="World Vision"/>
    <m/>
    <s v="Shelter"/>
    <m/>
    <x v="0"/>
    <x v="5"/>
    <s v="Shelter kits"/>
    <n v="52"/>
    <s v="kit"/>
    <s v="Households"/>
    <n v="52"/>
    <x v="0"/>
    <d v="2015-03-17T00:00:00"/>
    <d v="2015-04-20T00:00:00"/>
    <m/>
    <m/>
  </r>
  <r>
    <s v="SHEFA"/>
    <s v="VUT0105"/>
    <x v="0"/>
    <s v="VUT0105005"/>
    <s v="Eratap (Efate)"/>
    <s v="VUT0105005011"/>
    <s v="Eratap"/>
    <e v="#N/A"/>
    <m/>
    <x v="14"/>
    <s v="World Vision"/>
    <m/>
    <s v="Shelter"/>
    <m/>
    <x v="0"/>
    <x v="3"/>
    <s v="Shelter kits"/>
    <n v="15"/>
    <s v="piece"/>
    <s v="Households"/>
    <n v="15"/>
    <x v="0"/>
    <d v="2015-03-17T00:00:00"/>
    <d v="2015-04-20T00:00:00"/>
    <m/>
    <m/>
  </r>
  <r>
    <s v="SHEFA"/>
    <s v="VUT0105"/>
    <x v="0"/>
    <s v="VUT0105005"/>
    <s v="Eratap (Efate)"/>
    <s v="VUT0105005011"/>
    <s v="Eratap"/>
    <e v="#N/A"/>
    <m/>
    <x v="14"/>
    <s v="World Vision"/>
    <m/>
    <s v="Shelter"/>
    <m/>
    <x v="0"/>
    <x v="5"/>
    <s v="Shelter kits"/>
    <n v="15"/>
    <s v="kit"/>
    <s v="Households"/>
    <n v="15"/>
    <x v="0"/>
    <d v="2015-03-17T00:00:00"/>
    <d v="2015-04-20T00:00:00"/>
    <m/>
    <m/>
  </r>
  <r>
    <s v="SHEFA"/>
    <s v="VUT0105"/>
    <x v="0"/>
    <s v="VUT0105005"/>
    <s v="North Efate (Efate)"/>
    <s v="VUT0105005024"/>
    <m/>
    <e v="#N/A"/>
    <s v="Tongariki Community"/>
    <x v="14"/>
    <s v="World Vision"/>
    <m/>
    <s v="Shelter"/>
    <m/>
    <x v="0"/>
    <x v="1"/>
    <s v="Kitchen kits"/>
    <n v="15"/>
    <s v="set"/>
    <s v="Households"/>
    <n v="15"/>
    <x v="0"/>
    <d v="2015-03-17T00:00:00"/>
    <d v="2015-04-20T00:00:00"/>
    <m/>
    <m/>
  </r>
  <r>
    <s v="SHEFA"/>
    <s v="VUT0105"/>
    <x v="0"/>
    <s v="VUT0105005"/>
    <s v="Malorua (Efate)"/>
    <s v="VUT0105005022"/>
    <s v="Tanoliu"/>
    <e v="#N/A"/>
    <m/>
    <x v="14"/>
    <s v="World Vision"/>
    <m/>
    <s v="Shelter"/>
    <m/>
    <x v="0"/>
    <x v="3"/>
    <s v="Shelter kits"/>
    <n v="15"/>
    <s v="piece"/>
    <s v="Households"/>
    <n v="15"/>
    <x v="0"/>
    <d v="2015-03-19T00:00:00"/>
    <d v="2015-04-20T00:00:00"/>
    <m/>
    <m/>
  </r>
  <r>
    <s v="SHEFA"/>
    <s v="VUT0105"/>
    <x v="0"/>
    <s v="VUT0105005"/>
    <s v="Malorua (Efate)"/>
    <s v="VUT0105005022"/>
    <s v="Tanoliu"/>
    <e v="#N/A"/>
    <m/>
    <x v="14"/>
    <s v="World Vision"/>
    <m/>
    <s v="Shelter"/>
    <m/>
    <x v="0"/>
    <x v="5"/>
    <s v="Shelter kits"/>
    <n v="15"/>
    <s v="kit"/>
    <s v="Households"/>
    <n v="15"/>
    <x v="0"/>
    <d v="2015-03-19T00:00:00"/>
    <d v="2015-04-20T00:00:00"/>
    <m/>
    <m/>
  </r>
  <r>
    <s v="SHEFA"/>
    <s v="VUT0105"/>
    <x v="0"/>
    <s v="VUT0105005"/>
    <s v="Eratap (Efate)"/>
    <s v="VUT0105005011"/>
    <s v="Eratap"/>
    <e v="#N/A"/>
    <m/>
    <x v="14"/>
    <s v="World Vision"/>
    <m/>
    <s v="Shelter"/>
    <m/>
    <x v="0"/>
    <x v="1"/>
    <s v="Kitchen kits"/>
    <n v="15"/>
    <s v="set"/>
    <s v="Households"/>
    <n v="15"/>
    <x v="0"/>
    <d v="2015-03-17T00:00:00"/>
    <d v="2015-04-20T00:00:00"/>
    <m/>
    <m/>
  </r>
  <r>
    <s v="SHEFA"/>
    <s v="VUT0105"/>
    <x v="0"/>
    <s v="VUT0105005"/>
    <s v="Malorua (Efate)"/>
    <s v="VUT0105005022"/>
    <s v="Tanoliu"/>
    <e v="#N/A"/>
    <m/>
    <x v="14"/>
    <s v="World Vision"/>
    <m/>
    <s v="Shelter"/>
    <m/>
    <x v="0"/>
    <x v="3"/>
    <s v="Tarps"/>
    <n v="18"/>
    <s v="piece"/>
    <s v="Households"/>
    <n v="18"/>
    <x v="0"/>
    <d v="2015-03-19T00:00:00"/>
    <d v="2015-04-20T00:00:00"/>
    <m/>
    <m/>
  </r>
  <r>
    <s v="SHEFA"/>
    <s v="VUT0105"/>
    <x v="0"/>
    <s v="VUT0105005"/>
    <s v="North Efate (Efate)"/>
    <s v="VUT0105005024"/>
    <s v="Takara"/>
    <e v="#N/A"/>
    <m/>
    <x v="14"/>
    <s v="World Vision"/>
    <m/>
    <s v="Shelter"/>
    <m/>
    <x v="0"/>
    <x v="5"/>
    <s v="Shelter kits"/>
    <n v="7"/>
    <s v="kit"/>
    <s v="Households"/>
    <n v="7"/>
    <x v="0"/>
    <d v="2015-03-18T00:00:00"/>
    <d v="2015-04-20T00:00:00"/>
    <m/>
    <m/>
  </r>
  <r>
    <s v="TAFEA"/>
    <s v="VUT0106"/>
    <x v="3"/>
    <s v="VUT0106023"/>
    <m/>
    <e v="#N/A"/>
    <m/>
    <e v="#N/A"/>
    <s v="Kumahau"/>
    <x v="14"/>
    <s v="World Vision"/>
    <m/>
    <s v="Shelter"/>
    <m/>
    <x v="0"/>
    <x v="1"/>
    <m/>
    <n v="11"/>
    <s v="set"/>
    <s v="Households"/>
    <n v="11"/>
    <x v="0"/>
    <d v="2015-06-03T00:00:00"/>
    <d v="2015-06-03T00:00:00"/>
    <d v="2015-06-03T00:00:00"/>
    <m/>
  </r>
  <r>
    <s v="SHEFA"/>
    <s v="VUT0105"/>
    <x v="0"/>
    <s v="VUT0105005"/>
    <s v="North Efate (Efate)"/>
    <s v="VUT0105005024"/>
    <s v="Takara"/>
    <e v="#N/A"/>
    <m/>
    <x v="14"/>
    <s v="World Vision"/>
    <m/>
    <s v="Shelter"/>
    <m/>
    <x v="0"/>
    <x v="3"/>
    <s v="Tarps"/>
    <n v="27"/>
    <s v="piece"/>
    <s v="Households"/>
    <n v="27"/>
    <x v="0"/>
    <d v="2015-03-18T00:00:00"/>
    <d v="2015-04-20T00:00:00"/>
    <m/>
    <m/>
  </r>
  <r>
    <s v="SHEFA"/>
    <s v="VUT0105"/>
    <x v="0"/>
    <s v="VUT0105005"/>
    <s v="North Efate (Efate)"/>
    <s v="VUT0105005024"/>
    <s v="Emua"/>
    <e v="#N/A"/>
    <m/>
    <x v="14"/>
    <s v="World Vision"/>
    <m/>
    <s v="Shelter"/>
    <m/>
    <x v="0"/>
    <x v="5"/>
    <s v="Shelter kits"/>
    <n v="15"/>
    <s v="kit"/>
    <s v="Households"/>
    <n v="15"/>
    <x v="0"/>
    <d v="2015-03-20T00:00:00"/>
    <d v="2015-04-20T00:00:00"/>
    <m/>
    <m/>
  </r>
  <r>
    <s v="SHEFA"/>
    <s v="VUT0105"/>
    <x v="0"/>
    <s v="VUT0105005"/>
    <s v="North Efate (Efate)"/>
    <s v="VUT0105005024"/>
    <s v="Emua"/>
    <e v="#N/A"/>
    <m/>
    <x v="14"/>
    <s v="World Vision"/>
    <m/>
    <s v="Shelter"/>
    <m/>
    <x v="0"/>
    <x v="3"/>
    <s v="Tarps"/>
    <n v="20"/>
    <s v="piece"/>
    <s v="Households"/>
    <n v="20"/>
    <x v="0"/>
    <d v="2015-03-20T00:00:00"/>
    <d v="2015-04-20T00:00:00"/>
    <m/>
    <m/>
  </r>
  <r>
    <s v="SHEFA"/>
    <s v="VUT0105"/>
    <x v="20"/>
    <s v="VUT0105065"/>
    <m/>
    <e v="#N/A"/>
    <m/>
    <e v="#N/A"/>
    <s v="Moso - Tasiriki"/>
    <x v="14"/>
    <s v="World Vision"/>
    <m/>
    <s v="Shelter"/>
    <m/>
    <x v="0"/>
    <x v="5"/>
    <s v="Shelter kits"/>
    <n v="105"/>
    <s v="kit"/>
    <s v="Households"/>
    <n v="105"/>
    <x v="0"/>
    <d v="2015-03-23T00:00:00"/>
    <d v="2015-04-20T00:00:00"/>
    <d v="2015-04-15T00:00:00"/>
    <m/>
  </r>
  <r>
    <s v="SHEFA"/>
    <s v="VUT0105"/>
    <x v="0"/>
    <s v="VUT0105005"/>
    <s v="Malorua (Efate)"/>
    <s v="VUT0105005022"/>
    <s v="Tanoliu"/>
    <e v="#N/A"/>
    <m/>
    <x v="14"/>
    <s v="World Vision"/>
    <m/>
    <s v="Shelter"/>
    <m/>
    <x v="0"/>
    <x v="1"/>
    <s v="Kitchen kits"/>
    <n v="10"/>
    <s v="set"/>
    <s v="Households"/>
    <n v="10"/>
    <x v="0"/>
    <d v="2015-03-19T00:00:00"/>
    <d v="2015-04-20T00:00:00"/>
    <m/>
    <m/>
  </r>
  <r>
    <s v="SHEFA"/>
    <s v="VUT0105"/>
    <x v="20"/>
    <s v="VUT0105065"/>
    <m/>
    <e v="#N/A"/>
    <m/>
    <e v="#N/A"/>
    <s v="Moso - Tasiriki"/>
    <x v="14"/>
    <s v="World Vision"/>
    <m/>
    <s v="Shelter"/>
    <m/>
    <x v="0"/>
    <x v="3"/>
    <s v="Tarps"/>
    <n v="72"/>
    <s v="piece"/>
    <s v="Households"/>
    <n v="72"/>
    <x v="0"/>
    <d v="2015-03-23T00:00:00"/>
    <d v="2015-04-20T00:00:00"/>
    <d v="2015-04-15T00:00:00"/>
    <m/>
  </r>
  <r>
    <s v="SHEFA"/>
    <s v="VUT0105"/>
    <x v="0"/>
    <s v="VUT0105005"/>
    <s v="North Efate (Efate)"/>
    <s v="VUT0105005024"/>
    <m/>
    <e v="#N/A"/>
    <s v="Moso - Landing"/>
    <x v="14"/>
    <s v="World Vision"/>
    <m/>
    <s v="Shelter"/>
    <m/>
    <x v="0"/>
    <x v="3"/>
    <s v="Tarps"/>
    <n v="44"/>
    <s v="piece"/>
    <s v="Households"/>
    <n v="22"/>
    <x v="0"/>
    <d v="2015-04-14T00:00:00"/>
    <d v="2015-04-14T00:00:00"/>
    <d v="2015-04-14T00:00:00"/>
    <s v="Moso Landing (Sunae/Meden)"/>
  </r>
  <r>
    <s v="SHEFA"/>
    <s v="VUT0105"/>
    <x v="0"/>
    <s v="VUT0105005"/>
    <s v="North Efate (Efate)"/>
    <s v="VUT0105005024"/>
    <m/>
    <e v="#N/A"/>
    <s v="Moso - Landing"/>
    <x v="14"/>
    <s v="World Vision"/>
    <m/>
    <s v="Shelter"/>
    <m/>
    <x v="0"/>
    <x v="5"/>
    <s v="Shelter kits"/>
    <n v="22"/>
    <s v="kit"/>
    <s v="Households"/>
    <n v="22"/>
    <x v="0"/>
    <s v="14/04.15"/>
    <d v="2015-04-14T00:00:00"/>
    <d v="2015-04-14T00:00:00"/>
    <s v="Moso Landing (Sunae/Meden)"/>
  </r>
  <r>
    <s v="SHEFA"/>
    <s v="VUT0105"/>
    <x v="0"/>
    <s v="VUT0105005"/>
    <s v="North Efate (Efate)"/>
    <s v="VUT0105005024"/>
    <s v="Takara"/>
    <e v="#N/A"/>
    <m/>
    <x v="14"/>
    <s v="World Vision"/>
    <m/>
    <s v="Shelter"/>
    <m/>
    <x v="0"/>
    <x v="1"/>
    <s v="Kitchen kits"/>
    <n v="10"/>
    <s v="set"/>
    <s v="Households"/>
    <n v="10"/>
    <x v="0"/>
    <d v="2015-03-18T00:00:00"/>
    <d v="2015-04-20T00:00:00"/>
    <m/>
    <m/>
  </r>
  <r>
    <s v="SHEFA"/>
    <s v="VUT0105"/>
    <x v="1"/>
    <s v="VUT0105071"/>
    <s v="Port Vila (Port Vila)"/>
    <s v="VUT0105071017"/>
    <m/>
    <e v="#N/A"/>
    <s v="Ohlen Napanga"/>
    <x v="14"/>
    <s v="World Vision"/>
    <m/>
    <s v="Shelter"/>
    <m/>
    <x v="0"/>
    <x v="3"/>
    <s v="Tarps"/>
    <n v="333"/>
    <s v="piece"/>
    <s v="Households"/>
    <n v="128"/>
    <x v="0"/>
    <d v="2015-04-10T00:00:00"/>
    <d v="2015-04-14T00:00:00"/>
    <d v="2015-04-14T00:00:00"/>
    <m/>
  </r>
  <r>
    <s v="SHEFA"/>
    <s v="VUT0105"/>
    <x v="1"/>
    <s v="VUT0105071"/>
    <s v="Port Vila (Port Vila)"/>
    <s v="VUT0105071017"/>
    <m/>
    <e v="#N/A"/>
    <s v="Ohlen Napanga"/>
    <x v="14"/>
    <s v="World Vision"/>
    <m/>
    <s v="Shelter"/>
    <m/>
    <x v="0"/>
    <x v="5"/>
    <s v="Household tool kits"/>
    <n v="88"/>
    <s v="kit"/>
    <s v="Households"/>
    <n v="88"/>
    <x v="0"/>
    <d v="2015-04-10T00:00:00"/>
    <d v="2015-04-14T00:00:00"/>
    <d v="2015-04-14T00:00:00"/>
    <m/>
  </r>
  <r>
    <s v="TAFEA"/>
    <s v="VUT0106"/>
    <x v="3"/>
    <s v="VUT0106023"/>
    <s v="South West Tanna (Tanna)"/>
    <s v="VUT0106023002"/>
    <m/>
    <e v="#N/A"/>
    <m/>
    <x v="14"/>
    <s v="World Vision"/>
    <m/>
    <s v="Shelter"/>
    <m/>
    <x v="0"/>
    <x v="5"/>
    <s v="Household tool kits"/>
    <n v="1397"/>
    <s v="kit"/>
    <s v="Households"/>
    <n v="1397"/>
    <x v="1"/>
    <d v="2015-04-03T00:00:00"/>
    <d v="2015-04-20T00:00:00"/>
    <m/>
    <m/>
  </r>
  <r>
    <s v="TAFEA"/>
    <s v="VUT0106"/>
    <x v="3"/>
    <s v="VUT0106023"/>
    <s v="South Tanna (Tanna)"/>
    <s v="VUT0106023001"/>
    <m/>
    <e v="#N/A"/>
    <m/>
    <x v="14"/>
    <s v="World Vision"/>
    <m/>
    <s v="Shelter"/>
    <m/>
    <x v="0"/>
    <x v="5"/>
    <s v="Household tool kits"/>
    <n v="1397"/>
    <s v="kit"/>
    <s v="Households"/>
    <n v="1397"/>
    <x v="1"/>
    <d v="2015-04-03T00:00:00"/>
    <d v="2015-04-20T00:00:00"/>
    <m/>
    <m/>
  </r>
  <r>
    <s v="SHEFA"/>
    <s v="VUT0105"/>
    <x v="0"/>
    <s v="VUT0105005"/>
    <s v="North Efate (Efate)"/>
    <s v="VUT0105005024"/>
    <m/>
    <e v="#N/A"/>
    <m/>
    <x v="14"/>
    <s v="World Vision"/>
    <m/>
    <s v="Shelter"/>
    <m/>
    <x v="0"/>
    <x v="5"/>
    <s v="Household tool kits"/>
    <n v="976"/>
    <s v="kit"/>
    <s v="Households"/>
    <n v="976"/>
    <x v="1"/>
    <d v="2015-04-06T00:00:00"/>
    <d v="2015-04-20T00:00:00"/>
    <m/>
    <m/>
  </r>
  <r>
    <s v="SHEFA"/>
    <s v="VUT0105"/>
    <x v="0"/>
    <s v="VUT0105005"/>
    <s v="North Efate (Efate)"/>
    <s v="VUT0105005024"/>
    <m/>
    <e v="#N/A"/>
    <m/>
    <x v="14"/>
    <s v="World Vision"/>
    <m/>
    <s v="Shelter"/>
    <m/>
    <x v="0"/>
    <x v="3"/>
    <s v="Tarps"/>
    <n v="750"/>
    <s v="piece"/>
    <s v="Households"/>
    <n v="750"/>
    <x v="1"/>
    <d v="2015-04-06T00:00:00"/>
    <d v="2015-04-20T00:00:00"/>
    <m/>
    <m/>
  </r>
  <r>
    <s v="SHEFA"/>
    <s v="VUT0105"/>
    <x v="0"/>
    <s v="VUT0105005"/>
    <s v="North Efate (Efate)"/>
    <s v="VUT0105005024"/>
    <m/>
    <e v="#N/A"/>
    <m/>
    <x v="14"/>
    <s v="World Vision"/>
    <m/>
    <s v="Shelter"/>
    <m/>
    <x v="0"/>
    <x v="5"/>
    <s v="Household tool kits"/>
    <n v="563"/>
    <s v="kit"/>
    <s v="Households"/>
    <n v="563"/>
    <x v="1"/>
    <d v="2015-04-06T00:00:00"/>
    <d v="2015-04-20T00:00:00"/>
    <m/>
    <m/>
  </r>
  <r>
    <s v="TAFEA"/>
    <s v="VUT0106"/>
    <x v="3"/>
    <s v="VUT0106023"/>
    <s v="South West Tanna (Tanna)"/>
    <s v="VUT0106023002"/>
    <m/>
    <e v="#N/A"/>
    <m/>
    <x v="14"/>
    <s v="World Vision"/>
    <m/>
    <s v="Shelter"/>
    <m/>
    <x v="0"/>
    <x v="0"/>
    <s v="Blankets"/>
    <n v="1250"/>
    <s v="piece"/>
    <s v="Households"/>
    <n v="1250"/>
    <x v="1"/>
    <d v="2015-04-06T00:00:00"/>
    <d v="2015-04-20T00:00:00"/>
    <m/>
    <m/>
  </r>
  <r>
    <s v="TAFEA"/>
    <s v="VUT0106"/>
    <x v="3"/>
    <s v="VUT0106023"/>
    <m/>
    <e v="#N/A"/>
    <m/>
    <e v="#N/A"/>
    <m/>
    <x v="14"/>
    <s v="World Vision"/>
    <m/>
    <s v="Shelter"/>
    <m/>
    <x v="0"/>
    <x v="0"/>
    <s v="Blankets"/>
    <n v="1250"/>
    <s v="piece"/>
    <s v="Households"/>
    <n v="1253"/>
    <x v="1"/>
    <d v="2015-04-06T00:00:00"/>
    <d v="2015-04-20T00:00:00"/>
    <m/>
    <m/>
  </r>
  <r>
    <s v="TAFEA"/>
    <s v="VUT0106"/>
    <x v="3"/>
    <s v="VUT0106023"/>
    <s v="South Tanna (Tanna)"/>
    <s v="VUT0106023001"/>
    <m/>
    <s v="VUT01060230020078"/>
    <s v="Green point"/>
    <x v="14"/>
    <s v="World Vision"/>
    <m/>
    <s v="Shelter"/>
    <m/>
    <x v="0"/>
    <x v="3"/>
    <m/>
    <n v="26"/>
    <s v="piece"/>
    <s v="Households"/>
    <n v="19"/>
    <x v="0"/>
    <d v="2015-03-27T00:00:00"/>
    <m/>
    <d v="2015-03-27T00:00:00"/>
    <m/>
  </r>
  <r>
    <s v="TAFEA"/>
    <s v="VUT0106"/>
    <x v="3"/>
    <s v="VUT0106023"/>
    <s v="South Tanna (Tanna)"/>
    <s v="VUT0106023001"/>
    <m/>
    <e v="#N/A"/>
    <s v="Ianuan"/>
    <x v="14"/>
    <s v="World Vision"/>
    <m/>
    <s v="Shelter"/>
    <m/>
    <x v="0"/>
    <x v="3"/>
    <m/>
    <n v="11"/>
    <s v="piece"/>
    <s v="Households"/>
    <n v="7"/>
    <x v="0"/>
    <d v="2015-03-27T00:00:00"/>
    <m/>
    <d v="2015-03-27T00:00:00"/>
    <m/>
  </r>
  <r>
    <s v="TAFEA"/>
    <s v="VUT0106"/>
    <x v="3"/>
    <s v="VUT0106023"/>
    <s v="South Tanna (Tanna)"/>
    <s v="VUT0106023001"/>
    <m/>
    <e v="#N/A"/>
    <s v="lenkuanene"/>
    <x v="14"/>
    <s v="World Vision"/>
    <m/>
    <s v="Shelter"/>
    <m/>
    <x v="0"/>
    <x v="3"/>
    <m/>
    <n v="21"/>
    <s v="piece"/>
    <s v="Households"/>
    <n v="9"/>
    <x v="0"/>
    <d v="2015-03-27T00:00:00"/>
    <m/>
    <d v="2015-03-27T00:00:00"/>
    <m/>
  </r>
  <r>
    <s v="TAFEA"/>
    <s v="VUT0106"/>
    <x v="3"/>
    <s v="VUT0106023"/>
    <s v="South Tanna (Tanna)"/>
    <s v="VUT0106023001"/>
    <m/>
    <s v="VUT01060230020079"/>
    <s v="Ikakahak"/>
    <x v="14"/>
    <s v="World Vision"/>
    <m/>
    <s v="Shelter"/>
    <m/>
    <x v="0"/>
    <x v="3"/>
    <m/>
    <n v="41"/>
    <s v="piece"/>
    <s v="Households"/>
    <n v="26"/>
    <x v="0"/>
    <d v="2015-03-27T00:00:00"/>
    <m/>
    <d v="2015-03-27T00:00:00"/>
    <m/>
  </r>
  <r>
    <s v="TAFEA"/>
    <s v="VUT0106"/>
    <x v="3"/>
    <s v="VUT0106023"/>
    <s v="South Tanna (Tanna)"/>
    <s v="VUT0106023001"/>
    <m/>
    <e v="#N/A"/>
    <s v="Imairauang"/>
    <x v="14"/>
    <s v="World Vision"/>
    <m/>
    <s v="Shelter"/>
    <m/>
    <x v="0"/>
    <x v="3"/>
    <m/>
    <n v="35"/>
    <s v="piece"/>
    <s v="Households"/>
    <n v="19"/>
    <x v="0"/>
    <d v="2015-03-27T00:00:00"/>
    <m/>
    <d v="2015-03-27T00:00:00"/>
    <m/>
  </r>
  <r>
    <s v="TAFEA"/>
    <s v="VUT0106"/>
    <x v="3"/>
    <s v="VUT0106023"/>
    <s v="South Tanna (Tanna)"/>
    <s v="VUT0106023001"/>
    <m/>
    <e v="#N/A"/>
    <s v="Isiwain"/>
    <x v="14"/>
    <s v="World Vision"/>
    <m/>
    <s v="Shelter"/>
    <m/>
    <x v="0"/>
    <x v="3"/>
    <m/>
    <n v="11"/>
    <s v="piece"/>
    <s v="Households"/>
    <n v="8"/>
    <x v="0"/>
    <d v="2015-03-27T00:00:00"/>
    <m/>
    <d v="2015-03-27T00:00:00"/>
    <m/>
  </r>
  <r>
    <s v="TAFEA"/>
    <s v="VUT0106"/>
    <x v="3"/>
    <s v="VUT0106023"/>
    <s v="South Tanna (Tanna)"/>
    <s v="VUT0106023001"/>
    <m/>
    <e v="#N/A"/>
    <s v="Nuknetata"/>
    <x v="14"/>
    <s v="World Vision"/>
    <m/>
    <s v="Shelter"/>
    <m/>
    <x v="0"/>
    <x v="3"/>
    <m/>
    <n v="11"/>
    <s v="piece"/>
    <s v="Households"/>
    <n v="9"/>
    <x v="0"/>
    <d v="2015-03-27T00:00:00"/>
    <m/>
    <d v="2015-03-27T00:00:00"/>
    <m/>
  </r>
  <r>
    <s v="TAFEA"/>
    <s v="VUT0106"/>
    <x v="3"/>
    <s v="VUT0106023"/>
    <s v="South Tanna (Tanna)"/>
    <s v="VUT0106023001"/>
    <m/>
    <e v="#N/A"/>
    <s v="Iaruareng"/>
    <x v="14"/>
    <s v="World Vision"/>
    <m/>
    <s v="Shelter"/>
    <m/>
    <x v="0"/>
    <x v="3"/>
    <m/>
    <n v="63"/>
    <s v="piece"/>
    <s v="Households"/>
    <n v="51"/>
    <x v="0"/>
    <d v="2015-03-30T00:00:00"/>
    <m/>
    <d v="2015-03-30T00:00:00"/>
    <m/>
  </r>
  <r>
    <s v="TAFEA"/>
    <s v="VUT0106"/>
    <x v="3"/>
    <s v="VUT0106023"/>
    <s v="South Tanna (Tanna)"/>
    <s v="VUT0106023001"/>
    <m/>
    <s v="VUT01060230020059"/>
    <s v="yapkapen"/>
    <x v="14"/>
    <s v="World Vision"/>
    <m/>
    <s v="Shelter"/>
    <m/>
    <x v="0"/>
    <x v="3"/>
    <m/>
    <n v="9"/>
    <s v="piece"/>
    <s v="Households"/>
    <n v="7"/>
    <x v="0"/>
    <d v="2015-03-30T00:00:00"/>
    <m/>
    <d v="2015-03-30T00:00:00"/>
    <m/>
  </r>
  <r>
    <s v="TAFEA"/>
    <s v="VUT0106"/>
    <x v="3"/>
    <s v="VUT0106023"/>
    <s v="South West Tanna (Tanna)"/>
    <s v="VUT0106023002"/>
    <m/>
    <s v="VUT01060230020222"/>
    <s v="Iakel"/>
    <x v="14"/>
    <s v="World Vision"/>
    <m/>
    <s v="Shelter"/>
    <m/>
    <x v="0"/>
    <x v="3"/>
    <m/>
    <n v="46"/>
    <s v="piece"/>
    <s v="Households"/>
    <n v="25"/>
    <x v="0"/>
    <d v="2015-03-31T00:00:00"/>
    <m/>
    <d v="2015-03-31T00:00:00"/>
    <m/>
  </r>
  <r>
    <s v="TAFEA"/>
    <s v="VUT0106"/>
    <x v="3"/>
    <s v="VUT0106023"/>
    <s v="South West Tanna (Tanna)"/>
    <s v="VUT0106023002"/>
    <m/>
    <e v="#N/A"/>
    <s v="Iakukak"/>
    <x v="14"/>
    <s v="World Vision"/>
    <m/>
    <s v="Shelter"/>
    <m/>
    <x v="0"/>
    <x v="3"/>
    <m/>
    <n v="89"/>
    <s v="piece"/>
    <s v="Households"/>
    <n v="60"/>
    <x v="0"/>
    <d v="2015-03-31T00:00:00"/>
    <m/>
    <d v="2015-03-31T00:00:00"/>
    <m/>
  </r>
  <r>
    <s v="TAFEA"/>
    <s v="VUT0106"/>
    <x v="3"/>
    <s v="VUT0106023"/>
    <s v="South West Tanna (Tanna)"/>
    <s v="VUT0106023002"/>
    <m/>
    <e v="#N/A"/>
    <s v="Iakwein"/>
    <x v="14"/>
    <s v="World Vision"/>
    <m/>
    <s v="Shelter"/>
    <m/>
    <x v="0"/>
    <x v="3"/>
    <m/>
    <n v="9"/>
    <s v="piece"/>
    <s v="Households"/>
    <n v="6"/>
    <x v="0"/>
    <d v="2015-03-31T00:00:00"/>
    <m/>
    <d v="2015-03-31T00:00:00"/>
    <m/>
  </r>
  <r>
    <s v="TAFEA"/>
    <s v="VUT0106"/>
    <x v="3"/>
    <s v="VUT0106023"/>
    <s v="South West Tanna (Tanna)"/>
    <s v="VUT0106023002"/>
    <m/>
    <e v="#N/A"/>
    <s v="Ialawala"/>
    <x v="14"/>
    <s v="World Vision"/>
    <m/>
    <s v="Shelter"/>
    <m/>
    <x v="0"/>
    <x v="3"/>
    <m/>
    <n v="29"/>
    <s v="piece"/>
    <s v="Households"/>
    <n v="19"/>
    <x v="0"/>
    <d v="2015-03-31T00:00:00"/>
    <m/>
    <d v="2015-03-31T00:00:00"/>
    <m/>
  </r>
  <r>
    <s v="TAFEA"/>
    <s v="VUT0106"/>
    <x v="3"/>
    <s v="VUT0106023"/>
    <s v="South West Tanna (Tanna)"/>
    <s v="VUT0106023002"/>
    <m/>
    <e v="#N/A"/>
    <s v="Ialhia"/>
    <x v="14"/>
    <s v="World Vision"/>
    <m/>
    <s v="Shelter"/>
    <m/>
    <x v="0"/>
    <x v="3"/>
    <m/>
    <n v="85"/>
    <s v="piece"/>
    <s v="Households"/>
    <n v="54"/>
    <x v="0"/>
    <d v="2015-03-31T00:00:00"/>
    <m/>
    <d v="2015-03-31T00:00:00"/>
    <m/>
  </r>
  <r>
    <s v="TAFEA"/>
    <s v="VUT0106"/>
    <x v="3"/>
    <s v="VUT0106023"/>
    <s v="South West Tanna (Tanna)"/>
    <s v="VUT0106023002"/>
    <m/>
    <e v="#N/A"/>
    <s v="Ialkis"/>
    <x v="14"/>
    <s v="World Vision"/>
    <m/>
    <s v="Shelter"/>
    <m/>
    <x v="0"/>
    <x v="3"/>
    <m/>
    <n v="41"/>
    <s v="piece"/>
    <s v="Households"/>
    <n v="27"/>
    <x v="0"/>
    <d v="2015-03-31T00:00:00"/>
    <m/>
    <d v="2015-03-31T00:00:00"/>
    <m/>
  </r>
  <r>
    <s v="TAFEA"/>
    <s v="VUT0106"/>
    <x v="3"/>
    <s v="VUT0106023"/>
    <s v="South West Tanna (Tanna)"/>
    <s v="VUT0106023002"/>
    <m/>
    <e v="#N/A"/>
    <s v="Ianakul"/>
    <x v="14"/>
    <s v="World Vision"/>
    <m/>
    <s v="Shelter"/>
    <m/>
    <x v="0"/>
    <x v="3"/>
    <m/>
    <n v="26"/>
    <s v="piece"/>
    <s v="Households"/>
    <n v="18"/>
    <x v="0"/>
    <d v="2015-03-31T00:00:00"/>
    <m/>
    <d v="2015-03-31T00:00:00"/>
    <m/>
  </r>
  <r>
    <s v="TAFEA"/>
    <s v="VUT0106"/>
    <x v="3"/>
    <s v="VUT0106023"/>
    <s v="South West Tanna (Tanna)"/>
    <s v="VUT0106023002"/>
    <m/>
    <e v="#N/A"/>
    <s v="Ianapek"/>
    <x v="14"/>
    <s v="World Vision"/>
    <m/>
    <s v="Shelter"/>
    <m/>
    <x v="0"/>
    <x v="3"/>
    <m/>
    <n v="10"/>
    <s v="piece"/>
    <s v="Households"/>
    <n v="7"/>
    <x v="0"/>
    <d v="2015-03-31T00:00:00"/>
    <m/>
    <d v="2015-03-31T00:00:00"/>
    <m/>
  </r>
  <r>
    <s v="TAFEA"/>
    <s v="VUT0106"/>
    <x v="3"/>
    <s v="VUT0106023"/>
    <s v="South West Tanna (Tanna)"/>
    <s v="VUT0106023002"/>
    <m/>
    <e v="#N/A"/>
    <s v="Ianta"/>
    <x v="14"/>
    <s v="World Vision"/>
    <m/>
    <s v="Shelter"/>
    <m/>
    <x v="0"/>
    <x v="3"/>
    <m/>
    <n v="7"/>
    <s v="piece"/>
    <s v="Households"/>
    <n v="6"/>
    <x v="0"/>
    <d v="2015-03-31T00:00:00"/>
    <m/>
    <d v="2015-03-31T00:00:00"/>
    <m/>
  </r>
  <r>
    <s v="TAFEA"/>
    <s v="VUT0106"/>
    <x v="3"/>
    <s v="VUT0106023"/>
    <s v="South West Tanna (Tanna)"/>
    <s v="VUT0106023002"/>
    <m/>
    <e v="#N/A"/>
    <s v="Ianfulia"/>
    <x v="14"/>
    <s v="World Vision"/>
    <m/>
    <s v="Shelter"/>
    <m/>
    <x v="0"/>
    <x v="3"/>
    <m/>
    <n v="22"/>
    <s v="piece"/>
    <s v="Households"/>
    <n v="12"/>
    <x v="0"/>
    <d v="2015-03-31T00:00:00"/>
    <m/>
    <d v="2015-03-31T00:00:00"/>
    <m/>
  </r>
  <r>
    <s v="TAFEA"/>
    <s v="VUT0106"/>
    <x v="3"/>
    <s v="VUT0106023"/>
    <s v="South West Tanna (Tanna)"/>
    <s v="VUT0106023002"/>
    <m/>
    <e v="#N/A"/>
    <s v="Ianuklapen"/>
    <x v="14"/>
    <s v="World Vision"/>
    <m/>
    <s v="Shelter"/>
    <m/>
    <x v="0"/>
    <x v="3"/>
    <m/>
    <n v="16"/>
    <s v="piece"/>
    <s v="Households"/>
    <n v="10"/>
    <x v="0"/>
    <d v="2015-03-31T00:00:00"/>
    <m/>
    <d v="2015-03-31T00:00:00"/>
    <m/>
  </r>
  <r>
    <s v="TAFEA"/>
    <s v="VUT0106"/>
    <x v="3"/>
    <s v="VUT0106023"/>
    <s v="South West Tanna (Tanna)"/>
    <s v="VUT0106023002"/>
    <m/>
    <e v="#N/A"/>
    <s v="Iapksip"/>
    <x v="14"/>
    <s v="World Vision"/>
    <m/>
    <s v="Shelter"/>
    <m/>
    <x v="0"/>
    <x v="3"/>
    <m/>
    <n v="95"/>
    <s v="piece"/>
    <s v="Households"/>
    <n v="62"/>
    <x v="0"/>
    <d v="2015-03-31T00:00:00"/>
    <m/>
    <d v="2015-03-31T00:00:00"/>
    <m/>
  </r>
  <r>
    <s v="TAFEA"/>
    <s v="VUT0106"/>
    <x v="3"/>
    <s v="VUT0106023"/>
    <s v="South West Tanna (Tanna)"/>
    <s v="VUT0106023002"/>
    <m/>
    <e v="#N/A"/>
    <s v="Iapmamal"/>
    <x v="14"/>
    <s v="World Vision"/>
    <m/>
    <s v="Shelter"/>
    <m/>
    <x v="0"/>
    <x v="3"/>
    <m/>
    <n v="26"/>
    <s v="piece"/>
    <s v="Households"/>
    <n v="17"/>
    <x v="0"/>
    <d v="2015-03-31T00:00:00"/>
    <m/>
    <d v="2015-03-31T00:00:00"/>
    <m/>
  </r>
  <r>
    <s v="TAFEA"/>
    <s v="VUT0106"/>
    <x v="3"/>
    <s v="VUT0106023"/>
    <s v="South West Tanna (Tanna)"/>
    <s v="VUT0106023002"/>
    <m/>
    <e v="#N/A"/>
    <s v="Iapnawitali"/>
    <x v="14"/>
    <s v="World Vision"/>
    <m/>
    <s v="Shelter"/>
    <m/>
    <x v="0"/>
    <x v="3"/>
    <m/>
    <n v="35"/>
    <s v="piece"/>
    <s v="Households"/>
    <n v="24"/>
    <x v="0"/>
    <d v="2015-03-31T00:00:00"/>
    <m/>
    <d v="2015-03-31T00:00:00"/>
    <m/>
  </r>
  <r>
    <s v="TAFEA"/>
    <s v="VUT0106"/>
    <x v="3"/>
    <s v="VUT0106023"/>
    <s v="South West Tanna (Tanna)"/>
    <s v="VUT0106023002"/>
    <m/>
    <e v="#N/A"/>
    <s v="Iavenkula"/>
    <x v="14"/>
    <s v="World Vision"/>
    <m/>
    <s v="Shelter"/>
    <m/>
    <x v="0"/>
    <x v="3"/>
    <m/>
    <n v="47"/>
    <s v="piece"/>
    <s v="Households"/>
    <n v="32"/>
    <x v="0"/>
    <d v="2015-03-31T00:00:00"/>
    <m/>
    <d v="2015-03-31T00:00:00"/>
    <m/>
  </r>
  <r>
    <s v="TAFEA"/>
    <s v="VUT0106"/>
    <x v="3"/>
    <s v="VUT0106023"/>
    <s v="South West Tanna (Tanna)"/>
    <s v="VUT0106023002"/>
    <m/>
    <e v="#N/A"/>
    <s v="Iimakal"/>
    <x v="14"/>
    <s v="World Vision"/>
    <m/>
    <s v="Shelter"/>
    <m/>
    <x v="0"/>
    <x v="3"/>
    <m/>
    <n v="11"/>
    <s v="piece"/>
    <s v="Households"/>
    <n v="7"/>
    <x v="0"/>
    <d v="2015-03-31T00:00:00"/>
    <m/>
    <d v="2015-03-31T00:00:00"/>
    <m/>
  </r>
  <r>
    <s v="TAFEA"/>
    <s v="VUT0106"/>
    <x v="3"/>
    <s v="VUT0106023"/>
    <s v="South West Tanna (Tanna)"/>
    <s v="VUT0106023002"/>
    <m/>
    <e v="#N/A"/>
    <s v="Ikio"/>
    <x v="14"/>
    <s v="World Vision"/>
    <m/>
    <s v="Shelter"/>
    <m/>
    <x v="0"/>
    <x v="3"/>
    <m/>
    <n v="28"/>
    <s v="piece"/>
    <s v="Households"/>
    <n v="19"/>
    <x v="0"/>
    <d v="2015-03-31T00:00:00"/>
    <m/>
    <d v="2015-03-31T00:00:00"/>
    <m/>
  </r>
  <r>
    <s v="TAFEA"/>
    <s v="VUT0106"/>
    <x v="3"/>
    <s v="VUT0106023"/>
    <s v="South West Tanna (Tanna)"/>
    <s v="VUT0106023002"/>
    <m/>
    <s v="VUT01060230020236"/>
    <s v="Ikunakut"/>
    <x v="14"/>
    <s v="World Vision"/>
    <m/>
    <s v="Shelter"/>
    <m/>
    <x v="0"/>
    <x v="3"/>
    <m/>
    <n v="19"/>
    <s v="piece"/>
    <s v="Households"/>
    <n v="16"/>
    <x v="0"/>
    <d v="2015-03-31T00:00:00"/>
    <m/>
    <d v="2015-03-31T00:00:00"/>
    <m/>
  </r>
  <r>
    <s v="TAFEA"/>
    <s v="VUT0106"/>
    <x v="3"/>
    <s v="VUT0106023"/>
    <s v="South West Tanna (Tanna)"/>
    <s v="VUT0106023002"/>
    <m/>
    <s v="VUT01060230050210"/>
    <s v="Imal"/>
    <x v="14"/>
    <s v="World Vision"/>
    <m/>
    <s v="Shelter"/>
    <m/>
    <x v="0"/>
    <x v="3"/>
    <m/>
    <n v="12"/>
    <s v="piece"/>
    <s v="Households"/>
    <n v="8"/>
    <x v="0"/>
    <d v="2015-03-31T00:00:00"/>
    <m/>
    <d v="2015-03-31T00:00:00"/>
    <m/>
  </r>
  <r>
    <s v="TAFEA"/>
    <s v="VUT0106"/>
    <x v="3"/>
    <s v="VUT0106023"/>
    <s v="South West Tanna (Tanna)"/>
    <s v="VUT0106023002"/>
    <m/>
    <e v="#N/A"/>
    <s v="Imalaka"/>
    <x v="14"/>
    <s v="World Vision"/>
    <m/>
    <s v="Shelter"/>
    <m/>
    <x v="0"/>
    <x v="3"/>
    <m/>
    <n v="9"/>
    <s v="piece"/>
    <s v="Households"/>
    <n v="6"/>
    <x v="0"/>
    <d v="2015-03-31T00:00:00"/>
    <m/>
    <d v="2015-03-31T00:00:00"/>
    <m/>
  </r>
  <r>
    <s v="TAFEA"/>
    <s v="VUT0106"/>
    <x v="3"/>
    <s v="VUT0106023"/>
    <s v="South West Tanna (Tanna)"/>
    <s v="VUT0106023002"/>
    <m/>
    <s v="VUT01060230020174"/>
    <s v="Imapel"/>
    <x v="14"/>
    <s v="World Vision"/>
    <m/>
    <s v="Shelter"/>
    <m/>
    <x v="0"/>
    <x v="3"/>
    <m/>
    <n v="82"/>
    <s v="piece"/>
    <s v="Households"/>
    <n v="46"/>
    <x v="0"/>
    <d v="2015-03-31T00:00:00"/>
    <m/>
    <d v="2015-03-31T00:00:00"/>
    <m/>
  </r>
  <r>
    <s v="TAFEA"/>
    <s v="VUT0106"/>
    <x v="3"/>
    <s v="VUT0106023"/>
    <s v="South West Tanna (Tanna)"/>
    <s v="VUT0106023002"/>
    <m/>
    <s v="VUT01060230020140"/>
    <s v="Imlau"/>
    <x v="14"/>
    <s v="World Vision"/>
    <m/>
    <s v="Shelter"/>
    <m/>
    <x v="0"/>
    <x v="3"/>
    <m/>
    <n v="6"/>
    <s v="piece"/>
    <s v="Households"/>
    <n v="5"/>
    <x v="0"/>
    <d v="2015-03-31T00:00:00"/>
    <m/>
    <d v="2015-03-31T00:00:00"/>
    <m/>
  </r>
  <r>
    <s v="TAFEA"/>
    <s v="VUT0106"/>
    <x v="3"/>
    <s v="VUT0106023"/>
    <s v="South West Tanna (Tanna)"/>
    <s v="VUT0106023002"/>
    <m/>
    <e v="#N/A"/>
    <s v="Iounanen"/>
    <x v="14"/>
    <s v="World Vision"/>
    <m/>
    <s v="Shelter"/>
    <m/>
    <x v="0"/>
    <x v="3"/>
    <m/>
    <n v="81"/>
    <s v="piece"/>
    <s v="Households"/>
    <n v="49"/>
    <x v="0"/>
    <d v="2015-03-31T00:00:00"/>
    <m/>
    <d v="2015-03-31T00:00:00"/>
    <m/>
  </r>
  <r>
    <s v="TAFEA"/>
    <s v="VUT0106"/>
    <x v="3"/>
    <s v="VUT0106023"/>
    <s v="South West Tanna (Tanna)"/>
    <s v="VUT0106023002"/>
    <m/>
    <e v="#N/A"/>
    <s v="Ienpinawar"/>
    <x v="14"/>
    <s v="World Vision"/>
    <m/>
    <s v="Shelter"/>
    <m/>
    <x v="0"/>
    <x v="3"/>
    <m/>
    <n v="18"/>
    <s v="piece"/>
    <s v="Households"/>
    <n v="6"/>
    <x v="0"/>
    <d v="2015-03-31T00:00:00"/>
    <m/>
    <d v="2015-03-31T00:00:00"/>
    <m/>
  </r>
  <r>
    <s v="TAFEA"/>
    <s v="VUT0106"/>
    <x v="3"/>
    <s v="VUT0106023"/>
    <s v="South West Tanna (Tanna)"/>
    <s v="VUT0106023002"/>
    <m/>
    <s v="VUT01060230020180"/>
    <s v="Isangel"/>
    <x v="14"/>
    <s v="World Vision"/>
    <m/>
    <s v="Shelter"/>
    <m/>
    <x v="0"/>
    <x v="3"/>
    <m/>
    <n v="31"/>
    <s v="piece"/>
    <s v="Households"/>
    <n v="23"/>
    <x v="0"/>
    <d v="2015-03-31T00:00:00"/>
    <m/>
    <d v="2015-03-31T00:00:00"/>
    <m/>
  </r>
  <r>
    <s v="TAFEA"/>
    <s v="VUT0106"/>
    <x v="3"/>
    <s v="VUT0106023"/>
    <s v="South West Tanna (Tanna)"/>
    <s v="VUT0106023002"/>
    <m/>
    <e v="#N/A"/>
    <s v="Iwei"/>
    <x v="14"/>
    <s v="World Vision"/>
    <m/>
    <s v="Shelter"/>
    <m/>
    <x v="0"/>
    <x v="3"/>
    <m/>
    <n v="29"/>
    <s v="piece"/>
    <s v="Households"/>
    <n v="20"/>
    <x v="0"/>
    <d v="2015-03-31T00:00:00"/>
    <m/>
    <d v="2015-03-31T00:00:00"/>
    <m/>
  </r>
  <r>
    <s v="TAFEA"/>
    <s v="VUT0106"/>
    <x v="3"/>
    <s v="VUT0106023"/>
    <s v="South West Tanna (Tanna)"/>
    <s v="VUT0106023002"/>
    <m/>
    <e v="#N/A"/>
    <s v="Erutana"/>
    <x v="14"/>
    <s v="World Vision"/>
    <m/>
    <s v="Shelter"/>
    <m/>
    <x v="0"/>
    <x v="3"/>
    <m/>
    <n v="23"/>
    <s v="piece"/>
    <s v="Households"/>
    <n v="14"/>
    <x v="0"/>
    <d v="2014-04-01T00:00:00"/>
    <m/>
    <d v="2015-04-01T00:00:00"/>
    <m/>
  </r>
  <r>
    <s v="TAFEA"/>
    <s v="VUT0106"/>
    <x v="3"/>
    <s v="VUT0106023"/>
    <s v="South West Tanna (Tanna)"/>
    <s v="VUT0106023002"/>
    <m/>
    <e v="#N/A"/>
    <s v="Iankwipel"/>
    <x v="14"/>
    <s v="World Vision"/>
    <m/>
    <s v="Shelter"/>
    <m/>
    <x v="0"/>
    <x v="3"/>
    <m/>
    <n v="19"/>
    <s v="piece"/>
    <s v="Households"/>
    <n v="11"/>
    <x v="0"/>
    <d v="2015-04-01T00:00:00"/>
    <m/>
    <d v="2015-04-01T00:00:00"/>
    <m/>
  </r>
  <r>
    <s v="TAFEA"/>
    <s v="VUT0106"/>
    <x v="3"/>
    <s v="VUT0106023"/>
    <s v="South West Tanna (Tanna)"/>
    <s v="VUT0106023002"/>
    <m/>
    <e v="#N/A"/>
    <s v="ianpinan"/>
    <x v="14"/>
    <s v="World Vision"/>
    <m/>
    <s v="Shelter"/>
    <m/>
    <x v="0"/>
    <x v="3"/>
    <m/>
    <n v="40"/>
    <s v="piece"/>
    <s v="Households"/>
    <n v="29"/>
    <x v="0"/>
    <d v="2015-04-01T00:00:00"/>
    <m/>
    <d v="2015-04-01T00:00:00"/>
    <m/>
  </r>
  <r>
    <s v="TAFEA"/>
    <s v="VUT0106"/>
    <x v="3"/>
    <s v="VUT0106023"/>
    <s v="South West Tanna (Tanna)"/>
    <s v="VUT0106023002"/>
    <m/>
    <e v="#N/A"/>
    <s v="Ianvitana"/>
    <x v="14"/>
    <s v="World Vision"/>
    <m/>
    <s v="Shelter"/>
    <m/>
    <x v="0"/>
    <x v="3"/>
    <m/>
    <n v="38"/>
    <s v="piece"/>
    <s v="Households"/>
    <n v="28"/>
    <x v="0"/>
    <d v="2015-04-01T00:00:00"/>
    <m/>
    <d v="2015-04-01T00:00:00"/>
    <m/>
  </r>
  <r>
    <s v="TAFEA"/>
    <s v="VUT0106"/>
    <x v="3"/>
    <s v="VUT0106023"/>
    <s v="South West Tanna (Tanna)"/>
    <s v="VUT0106023002"/>
    <m/>
    <e v="#N/A"/>
    <s v="Iatapakao"/>
    <x v="14"/>
    <s v="World Vision"/>
    <m/>
    <s v="Shelter"/>
    <m/>
    <x v="0"/>
    <x v="3"/>
    <m/>
    <n v="23"/>
    <s v="piece"/>
    <s v="Households"/>
    <n v="14"/>
    <x v="0"/>
    <d v="2015-04-01T00:00:00"/>
    <m/>
    <d v="2015-04-01T00:00:00"/>
    <m/>
  </r>
  <r>
    <s v="TAFEA"/>
    <s v="VUT0106"/>
    <x v="3"/>
    <s v="VUT0106023"/>
    <s v="South West Tanna (Tanna)"/>
    <s v="VUT0106023002"/>
    <m/>
    <e v="#N/A"/>
    <s v="Iatarkunap"/>
    <x v="14"/>
    <s v="World Vision"/>
    <m/>
    <s v="Shelter"/>
    <m/>
    <x v="0"/>
    <x v="3"/>
    <m/>
    <n v="6"/>
    <s v="piece"/>
    <s v="Households"/>
    <n v="6"/>
    <x v="0"/>
    <d v="2015-04-01T00:00:00"/>
    <m/>
    <d v="2015-04-01T00:00:00"/>
    <m/>
  </r>
  <r>
    <s v="TAFEA"/>
    <s v="VUT0106"/>
    <x v="3"/>
    <s v="VUT0106023"/>
    <s v="South West Tanna (Tanna)"/>
    <s v="VUT0106023002"/>
    <m/>
    <e v="#N/A"/>
    <s v="Iauklilwang"/>
    <x v="14"/>
    <s v="World Vision"/>
    <m/>
    <s v="Shelter"/>
    <m/>
    <x v="0"/>
    <x v="3"/>
    <m/>
    <n v="59"/>
    <s v="piece"/>
    <s v="Households"/>
    <n v="39"/>
    <x v="0"/>
    <d v="2015-04-01T00:00:00"/>
    <m/>
    <d v="2015-04-01T00:00:00"/>
    <m/>
  </r>
  <r>
    <s v="TAFEA"/>
    <s v="VUT0106"/>
    <x v="3"/>
    <s v="VUT0106023"/>
    <s v="South West Tanna (Tanna)"/>
    <s v="VUT0106023002"/>
    <m/>
    <e v="#N/A"/>
    <s v="Ienhup"/>
    <x v="14"/>
    <s v="World Vision"/>
    <m/>
    <s v="Shelter"/>
    <m/>
    <x v="0"/>
    <x v="3"/>
    <m/>
    <n v="52"/>
    <s v="piece"/>
    <s v="Households"/>
    <n v="36"/>
    <x v="0"/>
    <d v="2015-04-01T00:00:00"/>
    <m/>
    <d v="2015-04-01T00:00:00"/>
    <m/>
  </r>
  <r>
    <s v="TAFEA"/>
    <s v="VUT0106"/>
    <x v="3"/>
    <s v="VUT0106023"/>
    <s v="South West Tanna (Tanna)"/>
    <s v="VUT0106023002"/>
    <m/>
    <e v="#N/A"/>
    <s v="lenumra"/>
    <x v="14"/>
    <s v="World Vision"/>
    <m/>
    <s v="Shelter"/>
    <m/>
    <x v="0"/>
    <x v="3"/>
    <m/>
    <n v="46"/>
    <s v="piece"/>
    <s v="Households"/>
    <n v="35"/>
    <x v="0"/>
    <d v="2015-04-01T00:00:00"/>
    <m/>
    <d v="2015-04-01T00:00:00"/>
    <m/>
  </r>
  <r>
    <s v="TAFEA"/>
    <s v="VUT0106"/>
    <x v="3"/>
    <s v="VUT0106023"/>
    <s v="South West Tanna (Tanna)"/>
    <s v="VUT0106023002"/>
    <m/>
    <s v="VUT01060230020118"/>
    <s v="Ikiti"/>
    <x v="14"/>
    <s v="World Vision"/>
    <m/>
    <s v="Shelter"/>
    <m/>
    <x v="0"/>
    <x v="3"/>
    <m/>
    <n v="25"/>
    <s v="piece"/>
    <s v="Households"/>
    <n v="18"/>
    <x v="0"/>
    <d v="2015-04-01T00:00:00"/>
    <m/>
    <d v="2015-04-01T00:00:00"/>
    <m/>
  </r>
  <r>
    <s v="TAFEA"/>
    <s v="VUT0106"/>
    <x v="3"/>
    <s v="VUT0106023"/>
    <s v="South West Tanna (Tanna)"/>
    <s v="VUT0106023002"/>
    <m/>
    <e v="#N/A"/>
    <s v="Kapiaruku"/>
    <x v="14"/>
    <s v="World Vision"/>
    <m/>
    <s v="Shelter"/>
    <m/>
    <x v="0"/>
    <x v="3"/>
    <m/>
    <n v="13"/>
    <s v="piece"/>
    <s v="Households"/>
    <n v="10"/>
    <x v="0"/>
    <d v="2015-04-01T00:00:00"/>
    <m/>
    <d v="2015-04-01T00:00:00"/>
    <m/>
  </r>
  <r>
    <s v="TAFEA"/>
    <s v="VUT0106"/>
    <x v="3"/>
    <s v="VUT0106023"/>
    <s v="South West Tanna (Tanna)"/>
    <s v="VUT0106023002"/>
    <m/>
    <s v="VUT01060230020178"/>
    <s v="Ikunara"/>
    <x v="14"/>
    <s v="World Vision"/>
    <m/>
    <s v="Shelter"/>
    <m/>
    <x v="0"/>
    <x v="3"/>
    <m/>
    <n v="31"/>
    <s v="piece"/>
    <s v="Households"/>
    <n v="22"/>
    <x v="0"/>
    <d v="2015-04-01T00:00:00"/>
    <m/>
    <d v="2015-04-01T00:00:00"/>
    <m/>
  </r>
  <r>
    <s v="TAFEA"/>
    <s v="VUT0106"/>
    <x v="3"/>
    <s v="VUT0106023"/>
    <s v="South West Tanna (Tanna)"/>
    <s v="VUT0106023002"/>
    <m/>
    <e v="#N/A"/>
    <s v="Iamatukua"/>
    <x v="14"/>
    <s v="World Vision"/>
    <m/>
    <s v="Shelter"/>
    <m/>
    <x v="0"/>
    <x v="3"/>
    <m/>
    <n v="56"/>
    <s v="piece"/>
    <s v="Households"/>
    <n v="31"/>
    <x v="0"/>
    <d v="2015-04-01T00:00:00"/>
    <m/>
    <d v="2015-04-01T00:00:00"/>
    <m/>
  </r>
  <r>
    <s v="TAFEA"/>
    <s v="VUT0106"/>
    <x v="3"/>
    <s v="VUT0106023"/>
    <s v="South West Tanna (Tanna)"/>
    <s v="VUT0106023002"/>
    <m/>
    <e v="#N/A"/>
    <s v="Iankuanenm"/>
    <x v="14"/>
    <s v="World Vision"/>
    <m/>
    <s v="Shelter"/>
    <m/>
    <x v="0"/>
    <x v="3"/>
    <m/>
    <n v="29"/>
    <s v="piece"/>
    <s v="Households"/>
    <n v="16"/>
    <x v="0"/>
    <d v="2015-04-01T00:00:00"/>
    <m/>
    <d v="2015-04-01T00:00:00"/>
    <m/>
  </r>
  <r>
    <s v="TAFEA"/>
    <s v="VUT0106"/>
    <x v="3"/>
    <s v="VUT0106023"/>
    <s v="South West Tanna (Tanna)"/>
    <s v="VUT0106023002"/>
    <m/>
    <s v="VUT01060230020110"/>
    <s v="Isasia"/>
    <x v="14"/>
    <s v="World Vision"/>
    <m/>
    <s v="Shelter"/>
    <m/>
    <x v="0"/>
    <x v="3"/>
    <m/>
    <n v="21"/>
    <s v="piece"/>
    <s v="Households"/>
    <n v="13"/>
    <x v="0"/>
    <d v="2015-04-01T00:00:00"/>
    <m/>
    <d v="2015-04-01T00:00:00"/>
    <m/>
  </r>
  <r>
    <s v="TAFEA"/>
    <s v="VUT0106"/>
    <x v="3"/>
    <s v="VUT0106023"/>
    <s v="South West Tanna (Tanna)"/>
    <s v="VUT0106023002"/>
    <m/>
    <e v="#N/A"/>
    <s v="Nukonipen"/>
    <x v="14"/>
    <s v="World Vision"/>
    <m/>
    <s v="Shelter"/>
    <m/>
    <x v="0"/>
    <x v="3"/>
    <m/>
    <n v="13"/>
    <s v="piece"/>
    <s v="Households"/>
    <n v="14"/>
    <x v="0"/>
    <d v="2015-04-01T00:00:00"/>
    <m/>
    <d v="2015-04-01T00:00:00"/>
    <m/>
  </r>
  <r>
    <s v="TAFEA"/>
    <s v="VUT0106"/>
    <x v="3"/>
    <s v="VUT0106023"/>
    <s v="South West Tanna (Tanna)"/>
    <s v="VUT0106023002"/>
    <m/>
    <s v="VUT01060230020222"/>
    <s v="Iakel"/>
    <x v="14"/>
    <s v="World Vision"/>
    <m/>
    <s v="Shelter"/>
    <m/>
    <x v="0"/>
    <x v="0"/>
    <m/>
    <n v="28"/>
    <s v="piece"/>
    <s v="Households"/>
    <n v="25"/>
    <x v="0"/>
    <d v="2015-03-31T00:00:00"/>
    <m/>
    <d v="2015-03-31T00:00:00"/>
    <m/>
  </r>
  <r>
    <s v="TAFEA"/>
    <s v="VUT0106"/>
    <x v="3"/>
    <s v="VUT0106023"/>
    <s v="South West Tanna (Tanna)"/>
    <s v="VUT0106023002"/>
    <m/>
    <e v="#N/A"/>
    <s v="Iakukak"/>
    <x v="14"/>
    <s v="World Vision"/>
    <m/>
    <s v="Shelter"/>
    <m/>
    <x v="0"/>
    <x v="0"/>
    <m/>
    <n v="61"/>
    <s v="piece"/>
    <s v="Households"/>
    <n v="60"/>
    <x v="0"/>
    <d v="2015-03-31T00:00:00"/>
    <m/>
    <d v="2015-03-31T00:00:00"/>
    <m/>
  </r>
  <r>
    <s v="TAFEA"/>
    <s v="VUT0106"/>
    <x v="3"/>
    <s v="VUT0106023"/>
    <s v="South West Tanna (Tanna)"/>
    <s v="VUT0106023002"/>
    <m/>
    <e v="#N/A"/>
    <s v="Iakwelin"/>
    <x v="14"/>
    <s v="World Vision"/>
    <m/>
    <s v="Shelter"/>
    <m/>
    <x v="0"/>
    <x v="0"/>
    <m/>
    <n v="6"/>
    <s v="piece"/>
    <s v="Households"/>
    <n v="6"/>
    <x v="0"/>
    <d v="2015-03-31T00:00:00"/>
    <m/>
    <d v="2015-03-31T00:00:00"/>
    <m/>
  </r>
  <r>
    <s v="TAFEA"/>
    <s v="VUT0106"/>
    <x v="3"/>
    <s v="VUT0106023"/>
    <s v="South West Tanna (Tanna)"/>
    <s v="VUT0106023002"/>
    <m/>
    <e v="#N/A"/>
    <s v="Ialawala"/>
    <x v="14"/>
    <s v="World Vision"/>
    <m/>
    <s v="Shelter"/>
    <m/>
    <x v="0"/>
    <x v="0"/>
    <m/>
    <n v="19"/>
    <s v="piece"/>
    <s v="Households"/>
    <n v="19"/>
    <x v="0"/>
    <d v="2015-03-31T00:00:00"/>
    <m/>
    <d v="2015-03-31T00:00:00"/>
    <m/>
  </r>
  <r>
    <s v="TAFEA"/>
    <s v="VUT0106"/>
    <x v="3"/>
    <s v="VUT0106023"/>
    <s v="South West Tanna (Tanna)"/>
    <s v="VUT0106023002"/>
    <m/>
    <e v="#N/A"/>
    <s v="Ialhia"/>
    <x v="14"/>
    <s v="World Vision"/>
    <m/>
    <s v="Shelter"/>
    <m/>
    <x v="0"/>
    <x v="0"/>
    <m/>
    <n v="57"/>
    <s v="piece"/>
    <s v="Households"/>
    <n v="54"/>
    <x v="0"/>
    <d v="2015-03-31T00:00:00"/>
    <m/>
    <d v="2015-03-31T00:00:00"/>
    <m/>
  </r>
  <r>
    <s v="TAFEA"/>
    <s v="VUT0106"/>
    <x v="3"/>
    <s v="VUT0106023"/>
    <s v="South West Tanna (Tanna)"/>
    <s v="VUT0106023002"/>
    <m/>
    <e v="#N/A"/>
    <s v="Ialkis"/>
    <x v="14"/>
    <s v="World Vision"/>
    <m/>
    <s v="Shelter"/>
    <m/>
    <x v="0"/>
    <x v="0"/>
    <m/>
    <n v="27"/>
    <s v="piece"/>
    <s v="Households"/>
    <n v="27"/>
    <x v="0"/>
    <d v="2015-03-31T00:00:00"/>
    <m/>
    <d v="2015-03-31T00:00:00"/>
    <m/>
  </r>
  <r>
    <s v="TAFEA"/>
    <s v="VUT0106"/>
    <x v="3"/>
    <s v="VUT0106023"/>
    <s v="South West Tanna (Tanna)"/>
    <s v="VUT0106023002"/>
    <m/>
    <e v="#N/A"/>
    <s v="Ianakul"/>
    <x v="14"/>
    <s v="World Vision"/>
    <m/>
    <s v="Shelter"/>
    <m/>
    <x v="0"/>
    <x v="0"/>
    <m/>
    <n v="26"/>
    <s v="piece"/>
    <s v="Households"/>
    <n v="18"/>
    <x v="0"/>
    <d v="2015-03-31T00:00:00"/>
    <m/>
    <d v="2015-03-31T00:00:00"/>
    <m/>
  </r>
  <r>
    <s v="TAFEA"/>
    <s v="VUT0106"/>
    <x v="3"/>
    <s v="VUT0106023"/>
    <s v="South West Tanna (Tanna)"/>
    <s v="VUT0106023002"/>
    <m/>
    <e v="#N/A"/>
    <s v="Ianapek"/>
    <x v="14"/>
    <s v="World Vision"/>
    <m/>
    <s v="Shelter"/>
    <m/>
    <x v="0"/>
    <x v="0"/>
    <m/>
    <n v="7"/>
    <s v="piece"/>
    <s v="Households"/>
    <n v="7"/>
    <x v="0"/>
    <d v="2015-03-31T00:00:00"/>
    <m/>
    <d v="2015-03-31T00:00:00"/>
    <m/>
  </r>
  <r>
    <s v="TAFEA"/>
    <s v="VUT0106"/>
    <x v="3"/>
    <s v="VUT0106023"/>
    <s v="South West Tanna (Tanna)"/>
    <s v="VUT0106023002"/>
    <m/>
    <e v="#N/A"/>
    <s v="Ianata"/>
    <x v="14"/>
    <s v="World Vision"/>
    <m/>
    <s v="Shelter"/>
    <m/>
    <x v="0"/>
    <x v="0"/>
    <m/>
    <n v="6"/>
    <s v="piece"/>
    <s v="Households"/>
    <n v="6"/>
    <x v="0"/>
    <d v="2015-03-31T00:00:00"/>
    <m/>
    <d v="2015-03-31T00:00:00"/>
    <m/>
  </r>
  <r>
    <s v="TAFEA"/>
    <s v="VUT0106"/>
    <x v="3"/>
    <s v="VUT0106023"/>
    <s v="South West Tanna (Tanna)"/>
    <s v="VUT0106023002"/>
    <m/>
    <e v="#N/A"/>
    <s v="Ianfulia"/>
    <x v="14"/>
    <s v="World Vision"/>
    <m/>
    <s v="Shelter"/>
    <m/>
    <x v="0"/>
    <x v="0"/>
    <m/>
    <n v="12"/>
    <s v="piece"/>
    <s v="Households"/>
    <n v="12"/>
    <x v="0"/>
    <d v="2015-03-31T00:00:00"/>
    <m/>
    <d v="2015-03-31T00:00:00"/>
    <m/>
  </r>
  <r>
    <s v="TAFEA"/>
    <s v="VUT0106"/>
    <x v="3"/>
    <s v="VUT0106023"/>
    <s v="South West Tanna (Tanna)"/>
    <s v="VUT0106023002"/>
    <m/>
    <e v="#N/A"/>
    <s v="Ianklapen"/>
    <x v="14"/>
    <s v="World Vision"/>
    <m/>
    <s v="Shelter"/>
    <m/>
    <x v="0"/>
    <x v="0"/>
    <m/>
    <n v="10"/>
    <s v="piece"/>
    <s v="Households"/>
    <n v="10"/>
    <x v="0"/>
    <d v="2015-03-31T00:00:00"/>
    <m/>
    <d v="2015-03-31T00:00:00"/>
    <m/>
  </r>
  <r>
    <s v="TAFEA"/>
    <s v="VUT0106"/>
    <x v="3"/>
    <s v="VUT0106023"/>
    <s v="South West Tanna (Tanna)"/>
    <s v="VUT0106023002"/>
    <m/>
    <e v="#N/A"/>
    <s v="Iapkisip"/>
    <x v="14"/>
    <s v="World Vision"/>
    <m/>
    <s v="Shelter"/>
    <m/>
    <x v="0"/>
    <x v="0"/>
    <m/>
    <n v="67"/>
    <s v="piece"/>
    <s v="Households"/>
    <n v="62"/>
    <x v="0"/>
    <d v="2015-03-31T00:00:00"/>
    <m/>
    <d v="2015-03-31T00:00:00"/>
    <m/>
  </r>
  <r>
    <s v="TAFEA"/>
    <s v="VUT0106"/>
    <x v="3"/>
    <s v="VUT0106023"/>
    <s v="South West Tanna (Tanna)"/>
    <s v="VUT0106023002"/>
    <m/>
    <e v="#N/A"/>
    <s v="Iapmamal"/>
    <x v="14"/>
    <s v="World Vision"/>
    <m/>
    <s v="Shelter"/>
    <m/>
    <x v="0"/>
    <x v="0"/>
    <m/>
    <n v="17"/>
    <s v="piece"/>
    <s v="Households"/>
    <n v="17"/>
    <x v="0"/>
    <d v="2015-03-31T00:00:00"/>
    <m/>
    <d v="2015-03-31T00:00:00"/>
    <m/>
  </r>
  <r>
    <s v="TAFEA"/>
    <s v="VUT0106"/>
    <x v="3"/>
    <s v="VUT0106023"/>
    <s v="South West Tanna (Tanna)"/>
    <s v="VUT0106023002"/>
    <m/>
    <e v="#N/A"/>
    <s v="Iapnawitali"/>
    <x v="14"/>
    <s v="World Vision"/>
    <m/>
    <s v="Shelter"/>
    <m/>
    <x v="0"/>
    <x v="0"/>
    <m/>
    <n v="24"/>
    <s v="piece"/>
    <s v="Households"/>
    <n v="24"/>
    <x v="0"/>
    <d v="2015-03-31T00:00:00"/>
    <m/>
    <d v="2015-03-31T00:00:00"/>
    <m/>
  </r>
  <r>
    <s v="TAFEA"/>
    <s v="VUT0106"/>
    <x v="3"/>
    <s v="VUT0106023"/>
    <s v="South West Tanna (Tanna)"/>
    <s v="VUT0106023002"/>
    <m/>
    <e v="#N/A"/>
    <s v="Iavenkula"/>
    <x v="14"/>
    <s v="World Vision"/>
    <m/>
    <s v="Shelter"/>
    <m/>
    <x v="0"/>
    <x v="0"/>
    <m/>
    <n v="32"/>
    <s v="piece"/>
    <s v="Households"/>
    <n v="32"/>
    <x v="0"/>
    <d v="2015-03-31T00:00:00"/>
    <m/>
    <d v="2015-03-31T00:00:00"/>
    <m/>
  </r>
  <r>
    <s v="TAFEA"/>
    <s v="VUT0106"/>
    <x v="3"/>
    <s v="VUT0106023"/>
    <s v="South West Tanna (Tanna)"/>
    <s v="VUT0106023002"/>
    <m/>
    <e v="#N/A"/>
    <s v="Iimakal"/>
    <x v="14"/>
    <s v="World Vision"/>
    <m/>
    <s v="Shelter"/>
    <m/>
    <x v="0"/>
    <x v="0"/>
    <m/>
    <n v="7"/>
    <s v="piece"/>
    <s v="Households"/>
    <n v="7"/>
    <x v="0"/>
    <d v="2015-03-31T00:00:00"/>
    <m/>
    <d v="2015-03-31T00:00:00"/>
    <m/>
  </r>
  <r>
    <s v="TAFEA"/>
    <s v="VUT0106"/>
    <x v="3"/>
    <s v="VUT0106023"/>
    <s v="South West Tanna (Tanna)"/>
    <s v="VUT0106023002"/>
    <m/>
    <e v="#N/A"/>
    <s v="ikio"/>
    <x v="14"/>
    <s v="World Vision"/>
    <m/>
    <s v="Shelter"/>
    <m/>
    <x v="0"/>
    <x v="0"/>
    <m/>
    <n v="19"/>
    <s v="piece"/>
    <s v="Households"/>
    <n v="19"/>
    <x v="0"/>
    <d v="2015-03-31T00:00:00"/>
    <m/>
    <d v="2015-03-31T00:00:00"/>
    <m/>
  </r>
  <r>
    <s v="TAFEA"/>
    <s v="VUT0106"/>
    <x v="3"/>
    <s v="VUT0106023"/>
    <s v="South West Tanna (Tanna)"/>
    <s v="VUT0106023002"/>
    <m/>
    <s v="VUT01060230020236"/>
    <s v="Ikunakut"/>
    <x v="14"/>
    <s v="World Vision"/>
    <m/>
    <s v="Shelter"/>
    <m/>
    <x v="0"/>
    <x v="0"/>
    <m/>
    <n v="16"/>
    <s v="piece"/>
    <s v="Households"/>
    <n v="16"/>
    <x v="0"/>
    <d v="2015-03-31T00:00:00"/>
    <m/>
    <d v="2015-03-31T00:00:00"/>
    <m/>
  </r>
  <r>
    <s v="TAFEA"/>
    <s v="VUT0106"/>
    <x v="3"/>
    <s v="VUT0106023"/>
    <s v="South West Tanna (Tanna)"/>
    <s v="VUT0106023002"/>
    <m/>
    <s v="VUT01060230050210"/>
    <s v="Imal"/>
    <x v="14"/>
    <s v="World Vision"/>
    <m/>
    <s v="Shelter"/>
    <m/>
    <x v="0"/>
    <x v="0"/>
    <m/>
    <n v="8"/>
    <s v="piece"/>
    <s v="Households"/>
    <n v="8"/>
    <x v="0"/>
    <d v="2015-03-31T00:00:00"/>
    <m/>
    <d v="2015-03-31T00:00:00"/>
    <m/>
  </r>
  <r>
    <s v="TAFEA"/>
    <s v="VUT0106"/>
    <x v="3"/>
    <s v="VUT0106023"/>
    <s v="South West Tanna (Tanna)"/>
    <s v="VUT0106023002"/>
    <m/>
    <e v="#N/A"/>
    <s v="Imalaka"/>
    <x v="14"/>
    <s v="World Vision"/>
    <m/>
    <s v="Shelter"/>
    <m/>
    <x v="0"/>
    <x v="0"/>
    <m/>
    <n v="6"/>
    <s v="piece"/>
    <s v="Households"/>
    <n v="6"/>
    <x v="0"/>
    <d v="2015-03-31T00:00:00"/>
    <m/>
    <d v="2015-03-31T00:00:00"/>
    <m/>
  </r>
  <r>
    <s v="TAFEA"/>
    <s v="VUT0106"/>
    <x v="3"/>
    <s v="VUT0106023"/>
    <s v="South West Tanna (Tanna)"/>
    <s v="VUT0106023002"/>
    <m/>
    <s v="VUT01060230020174"/>
    <s v="Imapel"/>
    <x v="14"/>
    <s v="World Vision"/>
    <m/>
    <s v="Shelter"/>
    <m/>
    <x v="0"/>
    <x v="0"/>
    <m/>
    <n v="46"/>
    <s v="piece"/>
    <s v="Households"/>
    <n v="59"/>
    <x v="0"/>
    <d v="2015-03-31T00:00:00"/>
    <m/>
    <d v="2015-03-31T00:00:00"/>
    <m/>
  </r>
  <r>
    <s v="TAFEA"/>
    <s v="VUT0106"/>
    <x v="3"/>
    <s v="VUT0106023"/>
    <s v="South West Tanna (Tanna)"/>
    <s v="VUT0106023002"/>
    <m/>
    <s v="VUT01060230020140"/>
    <s v="Imlau"/>
    <x v="14"/>
    <s v="World Vision"/>
    <m/>
    <s v="Shelter"/>
    <m/>
    <x v="0"/>
    <x v="0"/>
    <m/>
    <n v="5"/>
    <s v="piece"/>
    <s v="Households"/>
    <n v="5"/>
    <x v="0"/>
    <d v="2015-03-31T00:00:00"/>
    <m/>
    <d v="2015-03-31T00:00:00"/>
    <m/>
  </r>
  <r>
    <s v="TAFEA"/>
    <s v="VUT0106"/>
    <x v="3"/>
    <s v="VUT0106023"/>
    <s v="South West Tanna (Tanna)"/>
    <s v="VUT0106023002"/>
    <m/>
    <e v="#N/A"/>
    <s v="Ienpinawan"/>
    <x v="14"/>
    <s v="World Vision"/>
    <m/>
    <s v="Shelter"/>
    <m/>
    <x v="0"/>
    <x v="0"/>
    <m/>
    <n v="12"/>
    <s v="piece"/>
    <s v="Households"/>
    <n v="6"/>
    <x v="0"/>
    <d v="2015-03-31T00:00:00"/>
    <m/>
    <d v="2015-03-31T00:00:00"/>
    <m/>
  </r>
  <r>
    <s v="TAFEA"/>
    <s v="VUT0106"/>
    <x v="3"/>
    <s v="VUT0106023"/>
    <s v="South West Tanna (Tanna)"/>
    <s v="VUT0106023002"/>
    <m/>
    <s v="VUT01060230020180"/>
    <s v="Isangel"/>
    <x v="14"/>
    <s v="World Vision"/>
    <m/>
    <s v="Shelter"/>
    <m/>
    <x v="0"/>
    <x v="0"/>
    <m/>
    <n v="23"/>
    <s v="piece"/>
    <s v="Households"/>
    <n v="23"/>
    <x v="0"/>
    <d v="2015-03-31T00:00:00"/>
    <m/>
    <d v="2015-03-31T00:00:00"/>
    <m/>
  </r>
  <r>
    <s v="TAFEA"/>
    <s v="VUT0106"/>
    <x v="3"/>
    <s v="VUT0106023"/>
    <s v="South West Tanna (Tanna)"/>
    <s v="VUT0106023002"/>
    <m/>
    <e v="#N/A"/>
    <s v="Iwei"/>
    <x v="14"/>
    <s v="World Vision"/>
    <m/>
    <s v="Shelter"/>
    <m/>
    <x v="0"/>
    <x v="0"/>
    <m/>
    <n v="26"/>
    <s v="piece"/>
    <s v="Households"/>
    <n v="20"/>
    <x v="0"/>
    <d v="2015-03-31T00:00:00"/>
    <m/>
    <d v="2015-03-31T00:00:00"/>
    <m/>
  </r>
  <r>
    <s v="TAFEA"/>
    <s v="VUT0106"/>
    <x v="3"/>
    <s v="VUT0106023"/>
    <s v="South West Tanna (Tanna)"/>
    <s v="VUT0106023002"/>
    <m/>
    <e v="#N/A"/>
    <s v="Imatautu"/>
    <x v="14"/>
    <s v="World Vision"/>
    <m/>
    <s v="Shelter"/>
    <m/>
    <x v="0"/>
    <x v="0"/>
    <m/>
    <n v="97"/>
    <s v="piece"/>
    <s v="Households"/>
    <n v="97"/>
    <x v="0"/>
    <d v="2015-04-15T00:00:00"/>
    <d v="2015-04-15T00:00:00"/>
    <d v="2015-04-15T00:00:00"/>
    <m/>
  </r>
  <r>
    <s v="TAFEA"/>
    <s v="VUT0106"/>
    <x v="3"/>
    <s v="VUT0106023"/>
    <s v="South Tanna (Tanna)"/>
    <s v="VUT0106023001"/>
    <m/>
    <s v="VUT01060230010096"/>
    <s v="Imaki"/>
    <x v="14"/>
    <s v="World Vision"/>
    <m/>
    <s v="Shelter"/>
    <m/>
    <x v="0"/>
    <x v="0"/>
    <m/>
    <n v="174"/>
    <s v="piece"/>
    <s v="Households"/>
    <n v="174"/>
    <x v="0"/>
    <d v="2015-04-16T00:00:00"/>
    <d v="2015-04-16T00:00:00"/>
    <d v="2015-04-16T00:00:00"/>
    <m/>
  </r>
  <r>
    <s v="TAFEA"/>
    <s v="VUT0106"/>
    <x v="3"/>
    <s v="VUT0106023"/>
    <s v="South Tanna (Tanna)"/>
    <s v="VUT0106023001"/>
    <m/>
    <s v="VUT01060230010056"/>
    <s v="Kwamera"/>
    <x v="14"/>
    <s v="World Vision"/>
    <m/>
    <s v="Shelter"/>
    <m/>
    <x v="0"/>
    <x v="0"/>
    <m/>
    <n v="220"/>
    <s v="piece"/>
    <s v="Households"/>
    <n v="220"/>
    <x v="0"/>
    <d v="2015-04-16T00:00:00"/>
    <d v="2015-04-16T00:00:00"/>
    <d v="2015-04-16T00:00:00"/>
    <m/>
  </r>
  <r>
    <s v="TAFEA"/>
    <s v="VUT0106"/>
    <x v="3"/>
    <s v="VUT0106023"/>
    <s v="South West Tanna (Tanna)"/>
    <s v="VUT0106023002"/>
    <m/>
    <e v="#N/A"/>
    <s v="Iantkai"/>
    <x v="14"/>
    <s v="World Vision"/>
    <m/>
    <s v="Shelter"/>
    <m/>
    <x v="0"/>
    <x v="5"/>
    <m/>
    <n v="2"/>
    <s v="kit"/>
    <s v="Households"/>
    <n v="6"/>
    <x v="0"/>
    <d v="2015-04-23T00:00:00"/>
    <d v="2015-04-23T00:00:00"/>
    <d v="2015-04-23T00:00:00"/>
    <m/>
  </r>
  <r>
    <s v="TAFEA"/>
    <s v="VUT0106"/>
    <x v="3"/>
    <s v="VUT0106023"/>
    <s v="South West Tanna (Tanna)"/>
    <s v="VUT0106023002"/>
    <m/>
    <e v="#N/A"/>
    <s v="Iakulpao"/>
    <x v="14"/>
    <s v="World Vision"/>
    <m/>
    <s v="Shelter"/>
    <m/>
    <x v="0"/>
    <x v="5"/>
    <m/>
    <n v="3"/>
    <s v="kit"/>
    <s v="Households"/>
    <n v="11"/>
    <x v="0"/>
    <d v="2015-04-23T00:00:00"/>
    <d v="2015-04-23T00:00:00"/>
    <d v="2015-04-23T00:00:00"/>
    <m/>
  </r>
  <r>
    <s v="TAFEA"/>
    <s v="VUT0106"/>
    <x v="3"/>
    <s v="VUT0106023"/>
    <s v="South West Tanna (Tanna)"/>
    <s v="VUT0106023002"/>
    <m/>
    <e v="#N/A"/>
    <s v="Iaknauwau"/>
    <x v="14"/>
    <s v="World Vision"/>
    <m/>
    <s v="Shelter"/>
    <m/>
    <x v="0"/>
    <x v="5"/>
    <m/>
    <n v="6"/>
    <s v="kit"/>
    <s v="Households"/>
    <n v="22"/>
    <x v="0"/>
    <d v="2015-04-23T00:00:00"/>
    <d v="2015-04-23T00:00:00"/>
    <d v="2015-04-23T00:00:00"/>
    <m/>
  </r>
  <r>
    <s v="TAFEA"/>
    <s v="VUT0106"/>
    <x v="3"/>
    <s v="VUT0106023"/>
    <s v="South West Tanna (Tanna)"/>
    <s v="VUT0106023002"/>
    <m/>
    <e v="#N/A"/>
    <s v="Ietpalenian"/>
    <x v="14"/>
    <s v="World Vision"/>
    <m/>
    <s v="Shelter"/>
    <m/>
    <x v="0"/>
    <x v="5"/>
    <m/>
    <n v="10"/>
    <s v="kit"/>
    <s v="Households"/>
    <n v="30"/>
    <x v="0"/>
    <d v="2015-04-23T00:00:00"/>
    <d v="2015-04-23T00:00:00"/>
    <d v="2015-04-23T00:00:00"/>
    <m/>
  </r>
  <r>
    <s v="TAFEA"/>
    <s v="VUT0106"/>
    <x v="3"/>
    <s v="VUT0106023"/>
    <s v="South West Tanna (Tanna)"/>
    <s v="VUT0106023002"/>
    <m/>
    <e v="#N/A"/>
    <s v="Iankueneta"/>
    <x v="14"/>
    <s v="World Vision"/>
    <m/>
    <s v="Shelter"/>
    <m/>
    <x v="0"/>
    <x v="5"/>
    <m/>
    <n v="7"/>
    <s v="kit"/>
    <s v="Households"/>
    <n v="23"/>
    <x v="0"/>
    <d v="2015-04-23T00:00:00"/>
    <d v="2015-04-23T00:00:00"/>
    <d v="2015-04-23T00:00:00"/>
    <m/>
  </r>
  <r>
    <s v="TAFEA"/>
    <s v="VUT0106"/>
    <x v="3"/>
    <s v="VUT0106023"/>
    <s v="South West Tanna (Tanna)"/>
    <s v="VUT0106023002"/>
    <m/>
    <e v="#N/A"/>
    <s v="Ieunta"/>
    <x v="14"/>
    <s v="World Vision"/>
    <m/>
    <s v="Shelter"/>
    <m/>
    <x v="0"/>
    <x v="5"/>
    <m/>
    <n v="2"/>
    <s v="kit"/>
    <s v="Households"/>
    <n v="6"/>
    <x v="0"/>
    <d v="2015-04-23T00:00:00"/>
    <d v="2015-04-23T00:00:00"/>
    <d v="2015-04-23T00:00:00"/>
    <m/>
  </r>
  <r>
    <s v="TAFEA"/>
    <s v="VUT0106"/>
    <x v="3"/>
    <s v="VUT0106023"/>
    <s v="South West Tanna (Tanna)"/>
    <s v="VUT0106023002"/>
    <m/>
    <e v="#N/A"/>
    <s v="Iantkai"/>
    <x v="14"/>
    <s v="World Vision"/>
    <m/>
    <s v="Shelter"/>
    <m/>
    <x v="0"/>
    <x v="3"/>
    <m/>
    <n v="7"/>
    <s v="piece"/>
    <s v="Households"/>
    <n v="6"/>
    <x v="0"/>
    <d v="2015-04-23T00:00:00"/>
    <d v="2015-04-23T00:00:00"/>
    <d v="2015-04-23T00:00:00"/>
    <m/>
  </r>
  <r>
    <s v="TAFEA"/>
    <s v="VUT0106"/>
    <x v="3"/>
    <s v="VUT0106023"/>
    <s v="South West Tanna (Tanna)"/>
    <s v="VUT0106023002"/>
    <m/>
    <e v="#N/A"/>
    <s v="Iakulpao"/>
    <x v="14"/>
    <s v="World Vision"/>
    <m/>
    <s v="Shelter"/>
    <m/>
    <x v="0"/>
    <x v="3"/>
    <m/>
    <n v="13"/>
    <s v="piece"/>
    <s v="Households"/>
    <n v="11"/>
    <x v="0"/>
    <d v="2015-04-23T00:00:00"/>
    <d v="2015-04-23T00:00:00"/>
    <d v="2015-04-23T00:00:00"/>
    <m/>
  </r>
  <r>
    <s v="TAFEA"/>
    <s v="VUT0106"/>
    <x v="3"/>
    <s v="VUT0106023"/>
    <s v="South West Tanna (Tanna)"/>
    <s v="VUT0106023002"/>
    <m/>
    <e v="#N/A"/>
    <s v="Iaknauawau"/>
    <x v="14"/>
    <s v="World Vision"/>
    <m/>
    <s v="Shelter"/>
    <m/>
    <x v="0"/>
    <x v="3"/>
    <m/>
    <n v="28"/>
    <s v="piece"/>
    <s v="Households"/>
    <n v="22"/>
    <x v="0"/>
    <d v="2015-04-23T00:00:00"/>
    <d v="2015-04-23T00:00:00"/>
    <d v="2015-04-23T00:00:00"/>
    <m/>
  </r>
  <r>
    <s v="TAFEA"/>
    <s v="VUT0106"/>
    <x v="3"/>
    <s v="VUT0106023"/>
    <s v="South West Tanna (Tanna)"/>
    <s v="VUT0106023002"/>
    <m/>
    <e v="#N/A"/>
    <s v="Ietpalenian"/>
    <x v="14"/>
    <s v="World Vision"/>
    <m/>
    <s v="Shelter"/>
    <m/>
    <x v="0"/>
    <x v="3"/>
    <m/>
    <n v="37"/>
    <s v="piece"/>
    <s v="Households"/>
    <n v="30"/>
    <x v="0"/>
    <d v="2015-04-23T00:00:00"/>
    <d v="2015-04-23T00:00:00"/>
    <d v="2015-04-23T00:00:00"/>
    <m/>
  </r>
  <r>
    <s v="TAFEA"/>
    <s v="VUT0106"/>
    <x v="3"/>
    <s v="VUT0106023"/>
    <s v="South West Tanna (Tanna)"/>
    <s v="VUT0106023002"/>
    <m/>
    <e v="#N/A"/>
    <s v="Iankuenta"/>
    <x v="14"/>
    <s v="World Vision"/>
    <m/>
    <s v="Shelter"/>
    <m/>
    <x v="0"/>
    <x v="3"/>
    <m/>
    <n v="30"/>
    <s v="piece"/>
    <s v="Households"/>
    <n v="23"/>
    <x v="0"/>
    <d v="2015-04-23T00:00:00"/>
    <d v="2015-04-23T00:00:00"/>
    <d v="2015-04-23T00:00:00"/>
    <m/>
  </r>
  <r>
    <s v="TAFEA"/>
    <s v="VUT0106"/>
    <x v="3"/>
    <s v="VUT0106023"/>
    <s v="South West Tanna (Tanna)"/>
    <s v="VUT0106023002"/>
    <m/>
    <e v="#N/A"/>
    <s v="Ieunta"/>
    <x v="14"/>
    <s v="World Vision"/>
    <m/>
    <s v="Shelter"/>
    <m/>
    <x v="0"/>
    <x v="3"/>
    <m/>
    <n v="7"/>
    <s v="piece"/>
    <s v="Households"/>
    <n v="6"/>
    <x v="0"/>
    <d v="2015-04-23T00:00:00"/>
    <d v="2015-04-23T00:00:00"/>
    <d v="2015-04-23T00:00:00"/>
    <m/>
  </r>
  <r>
    <s v="TAFEA"/>
    <s v="VUT0106"/>
    <x v="3"/>
    <s v="VUT0106023"/>
    <m/>
    <e v="#N/A"/>
    <m/>
    <e v="#N/A"/>
    <s v="Namrethmine ( Etap)"/>
    <x v="14"/>
    <s v="World Vision"/>
    <m/>
    <s v="Shelter"/>
    <m/>
    <x v="0"/>
    <x v="3"/>
    <m/>
    <n v="9"/>
    <s v="piece"/>
    <s v="Households"/>
    <n v="10"/>
    <x v="0"/>
    <d v="2015-04-28T00:00:00"/>
    <d v="2015-04-28T00:00:00"/>
    <d v="2015-04-28T00:00:00"/>
    <m/>
  </r>
  <r>
    <s v="TAFEA"/>
    <s v="VUT0106"/>
    <x v="3"/>
    <s v="VUT0106023"/>
    <m/>
    <e v="#N/A"/>
    <m/>
    <e v="#N/A"/>
    <s v="Ianapkasu"/>
    <x v="14"/>
    <s v="World Vision"/>
    <m/>
    <s v="Shelter"/>
    <m/>
    <x v="0"/>
    <x v="3"/>
    <m/>
    <n v="37"/>
    <s v="piece"/>
    <s v="Households"/>
    <n v="31"/>
    <x v="0"/>
    <d v="2015-04-28T00:00:00"/>
    <d v="2015-04-28T00:00:00"/>
    <d v="2015-04-28T00:00:00"/>
    <m/>
  </r>
  <r>
    <s v="TAFEA"/>
    <s v="VUT0106"/>
    <x v="3"/>
    <s v="VUT0106023"/>
    <m/>
    <e v="#N/A"/>
    <m/>
    <e v="#N/A"/>
    <s v="Ianumnava"/>
    <x v="14"/>
    <s v="World Vision"/>
    <m/>
    <s v="Shelter"/>
    <m/>
    <x v="0"/>
    <x v="3"/>
    <m/>
    <n v="23"/>
    <s v="piece"/>
    <s v="Households"/>
    <n v="17"/>
    <x v="0"/>
    <d v="2015-04-28T00:00:00"/>
    <d v="2015-04-28T00:00:00"/>
    <d v="2015-04-28T00:00:00"/>
    <m/>
  </r>
  <r>
    <s v="TAFEA"/>
    <s v="VUT0106"/>
    <x v="3"/>
    <s v="VUT0106023"/>
    <m/>
    <e v="#N/A"/>
    <m/>
    <e v="#N/A"/>
    <s v="Iatanmelen"/>
    <x v="14"/>
    <s v="World Vision"/>
    <m/>
    <s v="Shelter"/>
    <m/>
    <x v="0"/>
    <x v="3"/>
    <m/>
    <n v="106"/>
    <s v="piece"/>
    <s v="Households"/>
    <n v="85"/>
    <x v="0"/>
    <d v="2015-04-28T00:00:00"/>
    <d v="2015-04-28T00:00:00"/>
    <d v="2015-04-28T00:00:00"/>
    <m/>
  </r>
  <r>
    <s v="TAFEA"/>
    <s v="VUT0106"/>
    <x v="3"/>
    <s v="VUT0106023"/>
    <m/>
    <e v="#N/A"/>
    <m/>
    <e v="#N/A"/>
    <s v="Iatafum"/>
    <x v="14"/>
    <s v="World Vision"/>
    <m/>
    <s v="Shelter"/>
    <m/>
    <x v="0"/>
    <x v="3"/>
    <m/>
    <n v="36"/>
    <s v="piece"/>
    <s v="Households"/>
    <n v="29"/>
    <x v="0"/>
    <d v="2015-04-28T00:00:00"/>
    <d v="2015-04-28T00:00:00"/>
    <d v="2015-04-28T00:00:00"/>
    <m/>
  </r>
  <r>
    <s v="TAFEA"/>
    <s v="VUT0106"/>
    <x v="3"/>
    <s v="VUT0106023"/>
    <m/>
    <e v="#N/A"/>
    <m/>
    <e v="#N/A"/>
    <s v="Iarismene"/>
    <x v="14"/>
    <s v="World Vision"/>
    <m/>
    <s v="Shelter"/>
    <m/>
    <x v="0"/>
    <x v="3"/>
    <m/>
    <n v="71"/>
    <s v="piece"/>
    <s v="Households"/>
    <n v="62"/>
    <x v="0"/>
    <d v="2015-04-28T00:00:00"/>
    <d v="2015-04-28T00:00:00"/>
    <d v="2015-04-28T00:00:00"/>
    <m/>
  </r>
  <r>
    <s v="TAFEA"/>
    <s v="VUT0106"/>
    <x v="3"/>
    <s v="VUT0106023"/>
    <m/>
    <e v="#N/A"/>
    <m/>
    <e v="#N/A"/>
    <s v="Iatukwas"/>
    <x v="14"/>
    <s v="World Vision"/>
    <m/>
    <s v="Shelter"/>
    <m/>
    <x v="0"/>
    <x v="3"/>
    <m/>
    <n v="38"/>
    <s v="piece"/>
    <s v="Households"/>
    <n v="27"/>
    <x v="0"/>
    <d v="2015-04-28T00:00:00"/>
    <d v="2015-04-28T00:00:00"/>
    <d v="2015-04-28T00:00:00"/>
    <m/>
  </r>
  <r>
    <s v="TAFEA"/>
    <s v="VUT0106"/>
    <x v="3"/>
    <s v="VUT0106023"/>
    <m/>
    <e v="#N/A"/>
    <m/>
    <e v="#N/A"/>
    <s v="kiapipmine"/>
    <x v="14"/>
    <s v="World Vision"/>
    <m/>
    <s v="Shelter"/>
    <m/>
    <x v="0"/>
    <x v="3"/>
    <m/>
    <n v="33"/>
    <s v="piece"/>
    <s v="Households"/>
    <n v="24"/>
    <x v="0"/>
    <d v="2015-04-28T00:00:00"/>
    <d v="2015-04-28T00:00:00"/>
    <d v="2015-04-28T00:00:00"/>
    <m/>
  </r>
  <r>
    <s v="TAFEA"/>
    <s v="VUT0106"/>
    <x v="3"/>
    <s v="VUT0106023"/>
    <m/>
    <e v="#N/A"/>
    <m/>
    <e v="#N/A"/>
    <s v="Namrethmine ( Etap)"/>
    <x v="14"/>
    <s v="World Vision"/>
    <m/>
    <s v="Shelter"/>
    <m/>
    <x v="0"/>
    <x v="5"/>
    <m/>
    <n v="10"/>
    <s v="kit"/>
    <s v="Households"/>
    <n v="10"/>
    <x v="0"/>
    <d v="2015-04-28T00:00:00"/>
    <d v="2015-04-28T00:00:00"/>
    <d v="2015-04-28T00:00:00"/>
    <m/>
  </r>
  <r>
    <s v="TAFEA"/>
    <s v="VUT0106"/>
    <x v="3"/>
    <s v="VUT0106023"/>
    <m/>
    <e v="#N/A"/>
    <m/>
    <e v="#N/A"/>
    <s v="Ianapkasu"/>
    <x v="14"/>
    <s v="World Vision"/>
    <m/>
    <s v="Shelter"/>
    <m/>
    <x v="0"/>
    <x v="5"/>
    <m/>
    <n v="6"/>
    <s v="kit"/>
    <s v="Households"/>
    <n v="31"/>
    <x v="0"/>
    <d v="2015-04-28T00:00:00"/>
    <d v="2015-04-28T00:00:00"/>
    <d v="2015-04-28T00:00:00"/>
    <m/>
  </r>
  <r>
    <s v="TAFEA"/>
    <s v="VUT0106"/>
    <x v="3"/>
    <s v="VUT0106023"/>
    <m/>
    <e v="#N/A"/>
    <m/>
    <e v="#N/A"/>
    <s v="Ianumnava"/>
    <x v="14"/>
    <s v="World Vision"/>
    <m/>
    <s v="Shelter"/>
    <m/>
    <x v="0"/>
    <x v="5"/>
    <m/>
    <n v="4"/>
    <s v="kit"/>
    <s v="Households"/>
    <n v="17"/>
    <x v="0"/>
    <d v="2015-04-28T00:00:00"/>
    <d v="2015-04-28T00:00:00"/>
    <d v="2015-04-28T00:00:00"/>
    <m/>
  </r>
  <r>
    <s v="TAFEA"/>
    <s v="VUT0106"/>
    <x v="3"/>
    <s v="VUT0106023"/>
    <m/>
    <e v="#N/A"/>
    <m/>
    <e v="#N/A"/>
    <s v="Iatanmelen"/>
    <x v="14"/>
    <s v="World Vision"/>
    <m/>
    <s v="Shelter"/>
    <m/>
    <x v="0"/>
    <x v="5"/>
    <m/>
    <n v="29"/>
    <s v="kit"/>
    <s v="Households"/>
    <n v="85"/>
    <x v="0"/>
    <d v="2015-04-28T00:00:00"/>
    <d v="2015-04-28T00:00:00"/>
    <d v="2015-04-28T00:00:00"/>
    <m/>
  </r>
  <r>
    <s v="TAFEA"/>
    <s v="VUT0106"/>
    <x v="3"/>
    <s v="VUT0106023"/>
    <m/>
    <e v="#N/A"/>
    <m/>
    <e v="#N/A"/>
    <s v="Iatafum"/>
    <x v="14"/>
    <s v="World Vision"/>
    <m/>
    <s v="Shelter"/>
    <m/>
    <x v="0"/>
    <x v="5"/>
    <m/>
    <n v="18"/>
    <s v="kit"/>
    <s v="Households"/>
    <n v="29"/>
    <x v="0"/>
    <d v="2015-04-28T00:00:00"/>
    <d v="2015-04-28T00:00:00"/>
    <d v="2015-04-28T00:00:00"/>
    <m/>
  </r>
  <r>
    <s v="TAFEA"/>
    <s v="VUT0106"/>
    <x v="3"/>
    <s v="VUT0106023"/>
    <m/>
    <e v="#N/A"/>
    <m/>
    <e v="#N/A"/>
    <s v="Iarismene"/>
    <x v="14"/>
    <s v="World Vision"/>
    <m/>
    <s v="Shelter"/>
    <m/>
    <x v="0"/>
    <x v="5"/>
    <m/>
    <n v="30"/>
    <s v="kit"/>
    <s v="Households"/>
    <n v="62"/>
    <x v="0"/>
    <d v="2015-04-28T00:00:00"/>
    <d v="2015-04-28T00:00:00"/>
    <d v="2015-04-28T00:00:00"/>
    <m/>
  </r>
  <r>
    <s v="TAFEA"/>
    <s v="VUT0106"/>
    <x v="3"/>
    <s v="VUT0106023"/>
    <m/>
    <e v="#N/A"/>
    <m/>
    <e v="#N/A"/>
    <s v="Iatukwas"/>
    <x v="14"/>
    <s v="World Vision"/>
    <m/>
    <s v="Shelter"/>
    <m/>
    <x v="0"/>
    <x v="5"/>
    <m/>
    <n v="20"/>
    <s v="kit"/>
    <s v="Households"/>
    <n v="27"/>
    <x v="0"/>
    <d v="2015-04-28T00:00:00"/>
    <d v="2015-04-28T00:00:00"/>
    <d v="2015-04-28T00:00:00"/>
    <m/>
  </r>
  <r>
    <s v="TAFEA"/>
    <s v="VUT0106"/>
    <x v="3"/>
    <s v="VUT0106023"/>
    <m/>
    <e v="#N/A"/>
    <m/>
    <e v="#N/A"/>
    <s v="kiapipmine"/>
    <x v="14"/>
    <s v="World Vision"/>
    <m/>
    <s v="Shelter"/>
    <m/>
    <x v="0"/>
    <x v="5"/>
    <m/>
    <n v="10"/>
    <s v="kit"/>
    <s v="Households"/>
    <n v="24"/>
    <x v="0"/>
    <d v="2015-04-28T00:00:00"/>
    <d v="2015-04-28T00:00:00"/>
    <d v="2015-04-28T00:00:00"/>
    <m/>
  </r>
  <r>
    <s v="TAFEA"/>
    <s v="VUT0106"/>
    <x v="3"/>
    <s v="VUT0106023"/>
    <m/>
    <e v="#N/A"/>
    <m/>
    <e v="#N/A"/>
    <s v="Namrethmine ( Etap)"/>
    <x v="14"/>
    <s v="World Vision"/>
    <m/>
    <s v="Shelter"/>
    <m/>
    <x v="0"/>
    <x v="0"/>
    <m/>
    <n v="10"/>
    <s v="piece"/>
    <s v="Households"/>
    <n v="10"/>
    <x v="0"/>
    <d v="2015-04-28T00:00:00"/>
    <d v="2015-04-28T00:00:00"/>
    <d v="2015-04-28T00:00:00"/>
    <m/>
  </r>
  <r>
    <s v="TAFEA"/>
    <s v="VUT0106"/>
    <x v="3"/>
    <s v="VUT0106023"/>
    <m/>
    <e v="#N/A"/>
    <m/>
    <e v="#N/A"/>
    <s v="Ianapkasu"/>
    <x v="14"/>
    <s v="World Vision"/>
    <m/>
    <s v="Shelter"/>
    <m/>
    <x v="0"/>
    <x v="0"/>
    <m/>
    <n v="31"/>
    <s v="piece"/>
    <s v="Households"/>
    <n v="31"/>
    <x v="0"/>
    <d v="2015-04-28T00:00:00"/>
    <d v="2015-04-28T00:00:00"/>
    <d v="2015-04-28T00:00:00"/>
    <m/>
  </r>
  <r>
    <s v="TAFEA"/>
    <s v="VUT0106"/>
    <x v="3"/>
    <s v="VUT0106023"/>
    <m/>
    <e v="#N/A"/>
    <m/>
    <e v="#N/A"/>
    <s v="Ianumnava"/>
    <x v="14"/>
    <s v="World Vision"/>
    <m/>
    <s v="Shelter"/>
    <m/>
    <x v="0"/>
    <x v="0"/>
    <m/>
    <n v="17"/>
    <s v="piece"/>
    <s v="Households"/>
    <n v="17"/>
    <x v="0"/>
    <d v="2015-04-28T00:00:00"/>
    <d v="2015-04-28T00:00:00"/>
    <d v="2015-04-28T00:00:00"/>
    <m/>
  </r>
  <r>
    <s v="TAFEA"/>
    <s v="VUT0106"/>
    <x v="3"/>
    <s v="VUT0106023"/>
    <m/>
    <e v="#N/A"/>
    <m/>
    <e v="#N/A"/>
    <s v="Iatanmelen"/>
    <x v="14"/>
    <s v="World Vision"/>
    <m/>
    <s v="Shelter"/>
    <m/>
    <x v="0"/>
    <x v="0"/>
    <m/>
    <n v="85"/>
    <s v="piece"/>
    <s v="Households"/>
    <n v="85"/>
    <x v="0"/>
    <d v="2015-04-28T00:00:00"/>
    <d v="2015-04-28T00:00:00"/>
    <d v="2015-04-28T00:00:00"/>
    <m/>
  </r>
  <r>
    <s v="TAFEA"/>
    <s v="VUT0106"/>
    <x v="3"/>
    <s v="VUT0106023"/>
    <m/>
    <e v="#N/A"/>
    <m/>
    <e v="#N/A"/>
    <s v="Iatafum"/>
    <x v="14"/>
    <s v="World Vision"/>
    <m/>
    <s v="Shelter"/>
    <m/>
    <x v="0"/>
    <x v="0"/>
    <m/>
    <n v="29"/>
    <s v="piece"/>
    <s v="Households"/>
    <n v="29"/>
    <x v="0"/>
    <d v="2015-04-28T00:00:00"/>
    <d v="2015-04-28T00:00:00"/>
    <d v="2015-04-28T00:00:00"/>
    <m/>
  </r>
  <r>
    <s v="TAFEA"/>
    <s v="VUT0106"/>
    <x v="3"/>
    <s v="VUT0106023"/>
    <m/>
    <e v="#N/A"/>
    <m/>
    <e v="#N/A"/>
    <s v="Iarismene"/>
    <x v="14"/>
    <s v="World Vision"/>
    <m/>
    <s v="Shelter"/>
    <m/>
    <x v="0"/>
    <x v="0"/>
    <m/>
    <n v="62"/>
    <s v="piece"/>
    <s v="Households"/>
    <n v="62"/>
    <x v="0"/>
    <d v="2015-04-28T00:00:00"/>
    <d v="2015-04-28T00:00:00"/>
    <d v="2015-04-28T00:00:00"/>
    <m/>
  </r>
  <r>
    <s v="TAFEA"/>
    <s v="VUT0106"/>
    <x v="3"/>
    <s v="VUT0106023"/>
    <m/>
    <e v="#N/A"/>
    <m/>
    <e v="#N/A"/>
    <s v="Iatukwas"/>
    <x v="14"/>
    <s v="World Vision"/>
    <m/>
    <s v="Shelter"/>
    <m/>
    <x v="0"/>
    <x v="0"/>
    <m/>
    <n v="27"/>
    <s v="piece"/>
    <s v="Households"/>
    <n v="27"/>
    <x v="0"/>
    <d v="2015-04-28T00:00:00"/>
    <d v="2015-04-28T00:00:00"/>
    <d v="2015-04-28T00:00:00"/>
    <m/>
  </r>
  <r>
    <s v="TAFEA"/>
    <s v="VUT0106"/>
    <x v="3"/>
    <s v="VUT0106023"/>
    <m/>
    <e v="#N/A"/>
    <m/>
    <e v="#N/A"/>
    <s v="kiapipmine"/>
    <x v="14"/>
    <s v="World Vision"/>
    <m/>
    <s v="Shelter"/>
    <m/>
    <x v="0"/>
    <x v="0"/>
    <m/>
    <n v="24"/>
    <s v="piece"/>
    <s v="Households"/>
    <n v="24"/>
    <x v="0"/>
    <d v="2015-04-28T00:00:00"/>
    <d v="2015-04-28T00:00:00"/>
    <d v="2015-04-28T00:00:00"/>
    <m/>
  </r>
  <r>
    <s v="TAFEA"/>
    <s v="VUT0106"/>
    <x v="3"/>
    <s v="VUT0106023"/>
    <m/>
    <e v="#N/A"/>
    <m/>
    <e v="#N/A"/>
    <s v="Iaruareng"/>
    <x v="14"/>
    <s v="World Vision"/>
    <m/>
    <s v="Shelter"/>
    <m/>
    <x v="0"/>
    <x v="1"/>
    <m/>
    <n v="5"/>
    <s v="set"/>
    <s v="Households"/>
    <n v="5"/>
    <x v="0"/>
    <d v="2015-06-04T00:00:00"/>
    <d v="2015-06-04T00:00:00"/>
    <d v="2015-06-04T00:00:00"/>
    <m/>
  </r>
  <r>
    <s v="TAFEA"/>
    <s v="VUT0106"/>
    <x v="3"/>
    <s v="VUT0106023"/>
    <m/>
    <e v="#N/A"/>
    <m/>
    <s v="VUT01060230020079"/>
    <s v="Ikakahak"/>
    <x v="14"/>
    <s v="World Vision"/>
    <m/>
    <s v="Shelter"/>
    <m/>
    <x v="0"/>
    <x v="5"/>
    <m/>
    <n v="73"/>
    <s v="kit"/>
    <s v="Households"/>
    <n v="34"/>
    <x v="0"/>
    <d v="2015-05-13T00:00:00"/>
    <d v="2015-05-13T00:00:00"/>
    <d v="2015-05-13T00:00:00"/>
    <m/>
  </r>
  <r>
    <s v="TAFEA"/>
    <s v="VUT0106"/>
    <x v="3"/>
    <s v="VUT0106023"/>
    <m/>
    <e v="#N/A"/>
    <m/>
    <e v="#N/A"/>
    <s v="Iarwareng"/>
    <x v="14"/>
    <s v="World Vision"/>
    <m/>
    <s v="Shelter"/>
    <m/>
    <x v="0"/>
    <x v="5"/>
    <m/>
    <n v="49"/>
    <s v="kit"/>
    <s v="Households"/>
    <n v="49"/>
    <x v="0"/>
    <d v="2015-05-13T00:00:00"/>
    <d v="2015-05-13T00:00:00"/>
    <d v="2015-05-13T00:00:00"/>
    <m/>
  </r>
  <r>
    <s v="TAFEA"/>
    <s v="VUT0106"/>
    <x v="3"/>
    <s v="VUT0106023"/>
    <m/>
    <e v="#N/A"/>
    <m/>
    <e v="#N/A"/>
    <s v="Kumahau"/>
    <x v="14"/>
    <s v="World Vision"/>
    <m/>
    <s v="Shelter"/>
    <m/>
    <x v="0"/>
    <x v="5"/>
    <m/>
    <n v="68"/>
    <s v="kit"/>
    <s v="Households"/>
    <n v="68"/>
    <x v="0"/>
    <d v="2015-05-13T00:00:00"/>
    <d v="2015-05-13T00:00:00"/>
    <d v="2015-05-13T00:00:00"/>
    <m/>
  </r>
  <r>
    <s v="TAFEA"/>
    <s v="VUT0106"/>
    <x v="3"/>
    <s v="VUT0106023"/>
    <m/>
    <e v="#N/A"/>
    <m/>
    <s v="VUT01060230020118"/>
    <s v="Ikiti"/>
    <x v="14"/>
    <s v="World Vision"/>
    <m/>
    <s v="Shelter"/>
    <m/>
    <x v="0"/>
    <x v="5"/>
    <m/>
    <n v="274"/>
    <s v="kit"/>
    <s v="Households"/>
    <n v="274"/>
    <x v="0"/>
    <d v="2015-05-14T00:00:00"/>
    <d v="2015-05-14T00:00:00"/>
    <d v="2015-05-14T00:00:00"/>
    <m/>
  </r>
  <r>
    <s v="TAFEA"/>
    <s v="VUT0106"/>
    <x v="3"/>
    <s v="VUT0106023"/>
    <m/>
    <e v="#N/A"/>
    <m/>
    <e v="#N/A"/>
    <s v="Iavenkula"/>
    <x v="14"/>
    <s v="World Vision"/>
    <m/>
    <s v="Shelter"/>
    <m/>
    <x v="0"/>
    <x v="5"/>
    <m/>
    <n v="584"/>
    <s v="kit"/>
    <s v="Households"/>
    <n v="584"/>
    <x v="0"/>
    <d v="2015-05-14T00:00:00"/>
    <d v="2015-05-14T00:00:00"/>
    <d v="2015-05-14T00:00:00"/>
    <m/>
  </r>
  <r>
    <s v="TAFEA"/>
    <s v="VUT0106"/>
    <x v="3"/>
    <s v="VUT0106023"/>
    <m/>
    <e v="#N/A"/>
    <m/>
    <s v="VUT01060230020079"/>
    <s v="Ikakahak"/>
    <x v="14"/>
    <s v="World Vision"/>
    <m/>
    <s v="Shelter"/>
    <m/>
    <x v="0"/>
    <x v="3"/>
    <m/>
    <n v="34"/>
    <s v="piece"/>
    <s v="Households"/>
    <n v="34"/>
    <x v="0"/>
    <d v="2015-05-13T00:00:00"/>
    <d v="2015-05-13T00:00:00"/>
    <d v="2015-05-13T00:00:00"/>
    <m/>
  </r>
  <r>
    <s v="TAFEA"/>
    <s v="VUT0106"/>
    <x v="3"/>
    <s v="VUT0106023"/>
    <m/>
    <e v="#N/A"/>
    <m/>
    <e v="#N/A"/>
    <s v="Iawareng"/>
    <x v="14"/>
    <s v="World Vision"/>
    <m/>
    <s v="Shelter"/>
    <m/>
    <x v="0"/>
    <x v="3"/>
    <m/>
    <n v="32"/>
    <s v="piece"/>
    <s v="Households"/>
    <n v="32"/>
    <x v="0"/>
    <d v="2015-05-13T00:00:00"/>
    <d v="2015-05-13T00:00:00"/>
    <d v="2015-05-13T00:00:00"/>
    <m/>
  </r>
  <r>
    <s v="TAFEA"/>
    <s v="VUT0106"/>
    <x v="3"/>
    <s v="VUT0106023"/>
    <m/>
    <e v="#N/A"/>
    <m/>
    <e v="#N/A"/>
    <s v="Kumahau"/>
    <x v="14"/>
    <s v="World Vision"/>
    <m/>
    <s v="Shelter"/>
    <m/>
    <x v="0"/>
    <x v="3"/>
    <m/>
    <n v="45"/>
    <s v="piece"/>
    <s v="Households"/>
    <n v="45"/>
    <x v="0"/>
    <d v="2015-05-13T00:00:00"/>
    <d v="2015-05-13T00:00:00"/>
    <d v="2015-05-13T00:00:00"/>
    <m/>
  </r>
  <r>
    <s v="TAFEA"/>
    <s v="VUT0106"/>
    <x v="3"/>
    <s v="VUT0106023"/>
    <m/>
    <e v="#N/A"/>
    <m/>
    <s v="VUT01060230020118"/>
    <s v="Ikiti"/>
    <x v="14"/>
    <s v="World Vision"/>
    <m/>
    <s v="Shelter"/>
    <m/>
    <x v="0"/>
    <x v="3"/>
    <m/>
    <n v="162"/>
    <s v="piece"/>
    <s v="Households"/>
    <n v="162"/>
    <x v="0"/>
    <d v="2015-05-14T00:00:00"/>
    <d v="2015-05-14T00:00:00"/>
    <d v="2015-05-14T00:00:00"/>
    <m/>
  </r>
  <r>
    <s v="TAFEA"/>
    <s v="VUT0106"/>
    <x v="3"/>
    <s v="VUT0106023"/>
    <m/>
    <e v="#N/A"/>
    <m/>
    <s v="VUT01060230020079"/>
    <s v="Ikakahak"/>
    <x v="14"/>
    <s v="World Vision"/>
    <m/>
    <s v="Shelter"/>
    <m/>
    <x v="0"/>
    <x v="0"/>
    <m/>
    <n v="146"/>
    <s v="piece"/>
    <s v="Households"/>
    <n v="73"/>
    <x v="0"/>
    <d v="2015-05-13T00:00:00"/>
    <d v="2015-05-13T00:00:00"/>
    <d v="2015-05-13T00:00:00"/>
    <m/>
  </r>
  <r>
    <s v="TAFEA"/>
    <s v="VUT0106"/>
    <x v="3"/>
    <s v="VUT0106023"/>
    <m/>
    <e v="#N/A"/>
    <m/>
    <e v="#N/A"/>
    <s v="Iarwareng"/>
    <x v="14"/>
    <s v="World Vision"/>
    <m/>
    <s v="Shelter"/>
    <m/>
    <x v="0"/>
    <x v="0"/>
    <m/>
    <n v="98"/>
    <s v="piece"/>
    <s v="Households"/>
    <n v="49"/>
    <x v="0"/>
    <d v="2015-05-13T00:00:00"/>
    <d v="2015-05-13T00:00:00"/>
    <d v="2015-05-13T00:00:00"/>
    <m/>
  </r>
  <r>
    <s v="TAFEA"/>
    <s v="VUT0106"/>
    <x v="3"/>
    <s v="VUT0106023"/>
    <m/>
    <e v="#N/A"/>
    <m/>
    <e v="#N/A"/>
    <s v="Kumahau"/>
    <x v="14"/>
    <s v="World Vision"/>
    <m/>
    <s v="Shelter"/>
    <m/>
    <x v="0"/>
    <x v="0"/>
    <m/>
    <n v="136"/>
    <s v="piece"/>
    <s v="Households"/>
    <n v="136"/>
    <x v="0"/>
    <d v="2015-05-13T00:00:00"/>
    <d v="2015-05-13T00:00:00"/>
    <d v="2015-05-13T00:00:00"/>
    <m/>
  </r>
  <r>
    <s v="TAFEA"/>
    <s v="VUT0106"/>
    <x v="3"/>
    <s v="VUT0106023"/>
    <m/>
    <e v="#N/A"/>
    <m/>
    <e v="#N/A"/>
    <s v="Ietap"/>
    <x v="14"/>
    <s v="World Vision"/>
    <m/>
    <s v="Shelter"/>
    <m/>
    <x v="0"/>
    <x v="0"/>
    <m/>
    <n v="251"/>
    <s v="piece"/>
    <s v="Households"/>
    <n v="251"/>
    <x v="0"/>
    <d v="2015-05-14T00:00:00"/>
    <d v="2015-05-14T00:00:00"/>
    <d v="2015-05-14T00:00:00"/>
    <m/>
  </r>
  <r>
    <s v="TAFEA"/>
    <s v="VUT0106"/>
    <x v="3"/>
    <s v="VUT0106023"/>
    <m/>
    <e v="#N/A"/>
    <m/>
    <e v="#N/A"/>
    <s v="Iavenkula"/>
    <x v="14"/>
    <s v="World Vision"/>
    <m/>
    <s v="Shelter"/>
    <m/>
    <x v="0"/>
    <x v="0"/>
    <m/>
    <n v="635"/>
    <s v="piece"/>
    <s v="Households"/>
    <n v="584"/>
    <x v="0"/>
    <d v="2015-05-14T00:00:00"/>
    <d v="2015-05-14T00:00:00"/>
    <d v="2015-05-14T00:00:00"/>
    <m/>
  </r>
  <r>
    <s v="TAFEA"/>
    <s v="VUT0106"/>
    <x v="3"/>
    <s v="VUT0106023"/>
    <m/>
    <e v="#N/A"/>
    <m/>
    <s v="VUT01060230020079"/>
    <s v="Ikakahak"/>
    <x v="14"/>
    <s v="World Vision"/>
    <m/>
    <s v="Shelter"/>
    <m/>
    <x v="0"/>
    <x v="6"/>
    <s v="Solar Light"/>
    <n v="73"/>
    <s v="piece"/>
    <s v="Households"/>
    <n v="73"/>
    <x v="0"/>
    <d v="2015-05-13T00:00:00"/>
    <d v="2015-05-13T00:00:00"/>
    <d v="2015-05-13T00:00:00"/>
    <m/>
  </r>
  <r>
    <s v="TAFEA"/>
    <s v="VUT0106"/>
    <x v="3"/>
    <s v="VUT0106023"/>
    <m/>
    <e v="#N/A"/>
    <m/>
    <e v="#N/A"/>
    <s v="Iarwareng"/>
    <x v="14"/>
    <s v="World Vision"/>
    <m/>
    <s v="Shelter"/>
    <m/>
    <x v="0"/>
    <x v="6"/>
    <s v="Solar Light"/>
    <n v="49"/>
    <s v="piece"/>
    <s v="Households"/>
    <n v="49"/>
    <x v="0"/>
    <d v="2015-05-13T00:00:00"/>
    <d v="2015-05-13T00:00:00"/>
    <d v="2015-05-13T00:00:00"/>
    <m/>
  </r>
  <r>
    <s v="TAFEA"/>
    <s v="VUT0106"/>
    <x v="3"/>
    <s v="VUT0106023"/>
    <m/>
    <e v="#N/A"/>
    <m/>
    <e v="#N/A"/>
    <s v="Kumahau"/>
    <x v="14"/>
    <s v="World Vision"/>
    <m/>
    <s v="Shelter"/>
    <m/>
    <x v="0"/>
    <x v="6"/>
    <s v="Solar Light"/>
    <n v="68"/>
    <s v="piece"/>
    <s v="Households"/>
    <n v="68"/>
    <x v="0"/>
    <d v="2015-05-13T00:00:00"/>
    <d v="2015-05-13T00:00:00"/>
    <d v="2015-05-13T00:00:00"/>
    <m/>
  </r>
  <r>
    <s v="TAFEA"/>
    <s v="VUT0106"/>
    <x v="3"/>
    <s v="VUT0106023"/>
    <m/>
    <e v="#N/A"/>
    <m/>
    <e v="#N/A"/>
    <s v="Ietap"/>
    <x v="14"/>
    <s v="World Vision"/>
    <m/>
    <s v="Shelter"/>
    <m/>
    <x v="0"/>
    <x v="6"/>
    <s v="Solar Light"/>
    <n v="251"/>
    <s v="piece"/>
    <s v="Households"/>
    <n v="251"/>
    <x v="0"/>
    <d v="2015-05-14T00:00:00"/>
    <d v="2015-05-14T00:00:00"/>
    <d v="2015-05-14T00:00:00"/>
    <m/>
  </r>
  <r>
    <s v="TAFEA"/>
    <s v="VUT0106"/>
    <x v="3"/>
    <s v="VUT0106023"/>
    <m/>
    <e v="#N/A"/>
    <m/>
    <s v="VUT01060230020118"/>
    <s v="Ikiti"/>
    <x v="14"/>
    <s v="World Vision"/>
    <m/>
    <s v="Shelter"/>
    <m/>
    <x v="0"/>
    <x v="6"/>
    <s v="Solar Light"/>
    <n v="274"/>
    <s v="piece"/>
    <s v="Households"/>
    <n v="274"/>
    <x v="0"/>
    <d v="2015-05-14T00:00:00"/>
    <d v="2015-05-14T00:00:00"/>
    <d v="2015-05-14T00:00:00"/>
    <m/>
  </r>
  <r>
    <s v="TAFEA"/>
    <s v="VUT0106"/>
    <x v="3"/>
    <s v="VUT0106023"/>
    <m/>
    <e v="#N/A"/>
    <m/>
    <e v="#N/A"/>
    <s v="Iavenkula"/>
    <x v="14"/>
    <s v="World Vision"/>
    <m/>
    <s v="Shelter"/>
    <m/>
    <x v="0"/>
    <x v="6"/>
    <s v="Solar Light"/>
    <n v="584"/>
    <s v="piece"/>
    <s v="Households"/>
    <n v="584"/>
    <x v="0"/>
    <d v="2015-05-14T00:00:00"/>
    <d v="2015-05-14T00:00:00"/>
    <d v="2015-05-14T00:00:00"/>
    <m/>
  </r>
  <r>
    <s v="TAFEA"/>
    <s v="VUT0106"/>
    <x v="3"/>
    <s v="VUT0106023"/>
    <m/>
    <e v="#N/A"/>
    <m/>
    <s v="VUT01060230010056"/>
    <s v="Kwamera"/>
    <x v="14"/>
    <s v="World Vision"/>
    <m/>
    <s v="Shelter"/>
    <m/>
    <x v="0"/>
    <x v="5"/>
    <m/>
    <n v="213"/>
    <s v="kit"/>
    <s v="Households"/>
    <n v="213"/>
    <x v="0"/>
    <d v="2015-06-01T00:00:00"/>
    <d v="2015-06-01T00:00:00"/>
    <d v="2015-06-01T00:00:00"/>
    <m/>
  </r>
  <r>
    <s v="TAFEA"/>
    <s v="VUT0106"/>
    <x v="3"/>
    <s v="VUT0106023"/>
    <m/>
    <e v="#N/A"/>
    <m/>
    <s v="VUT01060230010056"/>
    <s v="Kwamera"/>
    <x v="14"/>
    <s v="World Vision"/>
    <m/>
    <s v="Shelter"/>
    <m/>
    <x v="0"/>
    <x v="3"/>
    <m/>
    <n v="310"/>
    <s v="piece"/>
    <s v="Households"/>
    <n v="213"/>
    <x v="0"/>
    <d v="2015-06-01T00:00:00"/>
    <d v="2015-06-01T00:00:00"/>
    <d v="2015-06-01T00:00:00"/>
    <m/>
  </r>
  <r>
    <s v="TAFEA"/>
    <s v="VUT0106"/>
    <x v="3"/>
    <s v="VUT0106023"/>
    <m/>
    <e v="#N/A"/>
    <m/>
    <s v="VUT01060230010096"/>
    <s v="Imaki"/>
    <x v="14"/>
    <s v="World Vision"/>
    <m/>
    <s v="Shelter"/>
    <m/>
    <x v="0"/>
    <x v="3"/>
    <m/>
    <n v="157"/>
    <s v="piece"/>
    <s v="Households"/>
    <n v="78"/>
    <x v="0"/>
    <d v="2015-06-01T00:00:00"/>
    <d v="2015-06-01T00:00:00"/>
    <d v="2015-06-01T00:00:00"/>
    <m/>
  </r>
  <r>
    <s v="PENAMA"/>
    <s v="VUT0103"/>
    <x v="22"/>
    <s v="VUT0103022"/>
    <s v="South Pentecost (Pentecost)"/>
    <s v="VUT0103022076"/>
    <s v="Baie Barrier"/>
    <e v="#N/A"/>
    <m/>
    <x v="14"/>
    <s v="World Vision"/>
    <m/>
    <s v="Shelter"/>
    <m/>
    <x v="0"/>
    <x v="3"/>
    <m/>
    <n v="230"/>
    <s v="piece"/>
    <s v="Households"/>
    <n v="230"/>
    <x v="1"/>
    <d v="2015-07-01T00:00:00"/>
    <d v="2015-07-01T00:00:00"/>
    <m/>
    <m/>
  </r>
  <r>
    <s v="PENAMA"/>
    <s v="VUT0103"/>
    <x v="22"/>
    <s v="VUT0103022"/>
    <s v="South Pentecost (Pentecost)"/>
    <s v="VUT0103022076"/>
    <s v="Point Cross"/>
    <e v="#N/A"/>
    <m/>
    <x v="14"/>
    <s v="World Vision"/>
    <m/>
    <s v="Shelter"/>
    <m/>
    <x v="0"/>
    <x v="3"/>
    <m/>
    <n v="153"/>
    <s v="piece"/>
    <s v="Households"/>
    <n v="153"/>
    <x v="1"/>
    <d v="2015-07-02T00:00:00"/>
    <d v="2015-07-02T00:00:00"/>
    <m/>
    <m/>
  </r>
  <r>
    <s v="PENAMA"/>
    <s v="VUT0103"/>
    <x v="22"/>
    <s v="VUT0103022"/>
    <s v="Central Pentecost 1 (Pentecost)"/>
    <s v="VUT0103022084"/>
    <s v="Keke"/>
    <e v="#N/A"/>
    <m/>
    <x v="14"/>
    <s v="World Vision"/>
    <m/>
    <s v="Shelter"/>
    <m/>
    <x v="0"/>
    <x v="3"/>
    <m/>
    <n v="90"/>
    <s v="piece"/>
    <s v="Households"/>
    <n v="90"/>
    <x v="1"/>
    <d v="2015-07-07T00:00:00"/>
    <d v="2015-07-07T00:00:00"/>
    <m/>
    <m/>
  </r>
  <r>
    <s v="PENAMA"/>
    <s v="VUT0103"/>
    <x v="22"/>
    <s v="VUT0103022"/>
    <s v="Central Pentecost 1 (Pentecost)"/>
    <s v="VUT0103022084"/>
    <m/>
    <s v="VUT01030220842544"/>
    <s v="Namaram"/>
    <x v="14"/>
    <s v="World Vision"/>
    <m/>
    <s v="Shelter"/>
    <m/>
    <x v="0"/>
    <x v="3"/>
    <m/>
    <n v="23"/>
    <s v="piece"/>
    <s v="Households"/>
    <n v="23"/>
    <x v="1"/>
    <d v="2015-07-11T00:00:00"/>
    <d v="2015-07-11T00:00:00"/>
    <m/>
    <m/>
  </r>
  <r>
    <s v="PENAMA"/>
    <s v="VUT0103"/>
    <x v="22"/>
    <s v="VUT0103022"/>
    <s v="Central Pentecost 2 (Pentecost)"/>
    <s v="VUT0103022078"/>
    <m/>
    <s v="VUT01030220782230"/>
    <s v="Lekaro"/>
    <x v="14"/>
    <s v="World Vision"/>
    <m/>
    <s v="Shelter"/>
    <m/>
    <x v="0"/>
    <x v="3"/>
    <m/>
    <n v="101"/>
    <s v="piece"/>
    <s v="Households"/>
    <n v="101"/>
    <x v="1"/>
    <d v="2015-07-13T00:00:00"/>
    <d v="2015-07-13T00:00:00"/>
    <m/>
    <m/>
  </r>
  <r>
    <s v="PENAMA"/>
    <s v="VUT0103"/>
    <x v="22"/>
    <s v="VUT0103022"/>
    <s v="Central Pentecost 2 (Pentecost)"/>
    <s v="VUT0103022078"/>
    <m/>
    <s v="VUT01030220782281"/>
    <s v="Sarinlang"/>
    <x v="14"/>
    <s v="World Vision"/>
    <m/>
    <s v="Shelter"/>
    <m/>
    <x v="0"/>
    <x v="3"/>
    <m/>
    <n v="54"/>
    <s v="piece"/>
    <s v="Households"/>
    <n v="54"/>
    <x v="1"/>
    <d v="2015-07-13T00:00:00"/>
    <d v="2015-07-13T00:00:00"/>
    <m/>
    <m/>
  </r>
  <r>
    <s v="PENAMA"/>
    <s v="VUT0103"/>
    <x v="22"/>
    <s v="VUT0103022"/>
    <s v="North Pentecost (Pentecost)"/>
    <s v="VUT0103022095"/>
    <m/>
    <e v="#N/A"/>
    <s v="Aligu School"/>
    <x v="14"/>
    <s v="World Vision"/>
    <m/>
    <s v="Shelter"/>
    <m/>
    <x v="0"/>
    <x v="3"/>
    <m/>
    <n v="109"/>
    <s v="piece"/>
    <s v="Households"/>
    <n v="109"/>
    <x v="1"/>
    <d v="2015-07-20T00:00:00"/>
    <d v="2015-07-20T00:00:00"/>
    <m/>
    <m/>
  </r>
  <r>
    <s v="PENAMA"/>
    <s v="VUT0103"/>
    <x v="22"/>
    <s v="VUT0103022"/>
    <s v="North Pentecost (Pentecost)"/>
    <s v="VUT0103022095"/>
    <m/>
    <e v="#N/A"/>
    <s v="Levetils"/>
    <x v="14"/>
    <s v="World Vision"/>
    <m/>
    <s v="Shelter"/>
    <m/>
    <x v="0"/>
    <x v="3"/>
    <m/>
    <n v="233"/>
    <s v="piece"/>
    <s v="Households"/>
    <n v="233"/>
    <x v="1"/>
    <d v="2015-07-20T00:00:00"/>
    <d v="2015-07-20T00:00:00"/>
    <m/>
    <m/>
  </r>
  <r>
    <s v="PENAMA"/>
    <s v="VUT0103"/>
    <x v="22"/>
    <s v="VUT0103022"/>
    <s v="North Pentecost (Pentecost)"/>
    <s v="VUT0103022095"/>
    <m/>
    <e v="#N/A"/>
    <m/>
    <x v="14"/>
    <s v="World Vision"/>
    <m/>
    <s v="Shelter"/>
    <m/>
    <x v="1"/>
    <x v="4"/>
    <s v="training"/>
    <n v="500"/>
    <e v="#N/A"/>
    <s v="Households"/>
    <n v="500"/>
    <x v="1"/>
    <m/>
    <m/>
    <m/>
    <m/>
  </r>
  <r>
    <s v="TAFEA"/>
    <s v="VUT0106"/>
    <x v="3"/>
    <s v="VUT0106023"/>
    <s v="South West Tanna (Tanna)"/>
    <s v="VUT0106023002"/>
    <m/>
    <e v="#N/A"/>
    <m/>
    <x v="14"/>
    <s v="World Vision"/>
    <m/>
    <s v="Shelter"/>
    <m/>
    <x v="1"/>
    <x v="4"/>
    <s v="training"/>
    <n v="100"/>
    <e v="#N/A"/>
    <s v="Households"/>
    <n v="100"/>
    <x v="1"/>
    <m/>
    <m/>
    <m/>
    <m/>
  </r>
  <r>
    <s v="TAFEA"/>
    <s v="VUT0106"/>
    <x v="4"/>
    <s v="VUT0106008"/>
    <m/>
    <e v="#N/A"/>
    <m/>
    <e v="#N/A"/>
    <m/>
    <x v="14"/>
    <s v="World Vision"/>
    <m/>
    <s v="Shelter"/>
    <m/>
    <x v="1"/>
    <x v="4"/>
    <m/>
    <n v="100"/>
    <e v="#N/A"/>
    <s v="Households"/>
    <n v="100"/>
    <x v="1"/>
    <m/>
    <m/>
    <m/>
    <s v="Reconstructing 100 bush kitchens on Erromango with build back better techniques"/>
  </r>
</pivotCacheRecords>
</file>

<file path=xl/pivotCache/pivotCacheRecords2.xml><?xml version="1.0" encoding="utf-8"?>
<pivotCacheRecords xmlns="http://schemas.openxmlformats.org/spreadsheetml/2006/main" xmlns:r="http://schemas.openxmlformats.org/officeDocument/2006/relationships" count="631">
  <r>
    <s v="Mele (Efate)"/>
    <s v="VUT0105005021"/>
    <s v="Tanna Community"/>
    <s v="VUT01050050200829"/>
    <s v="End Blong Airport"/>
    <s v="AAR Japan"/>
    <m/>
    <m/>
    <s v="Shelter"/>
    <m/>
    <x v="0"/>
    <x v="0"/>
    <s v="Blankets or Mats"/>
    <n v="45"/>
    <s v="piece"/>
    <s v="Households"/>
    <n v="45"/>
    <x v="0"/>
    <d v="2015-04-02T00:00:00"/>
    <d v="2015-04-02T00:00:00"/>
    <d v="2015-04-02T00:00:00"/>
    <m/>
  </r>
  <r>
    <s v="Mele (Efate)"/>
    <s v="VUT0105005021"/>
    <s v="Tanna Community"/>
    <s v="VUT01050050200829"/>
    <s v="End Blong Airport"/>
    <s v="AAR Japan"/>
    <m/>
    <m/>
    <s v="Shelter"/>
    <m/>
    <x v="0"/>
    <x v="1"/>
    <s v="Kitchen Sets"/>
    <n v="45"/>
    <s v="set"/>
    <s v="Households"/>
    <n v="45"/>
    <x v="0"/>
    <d v="2015-04-02T00:00:00"/>
    <d v="2015-04-02T00:00:00"/>
    <d v="2015-04-02T00:00:00"/>
    <m/>
  </r>
  <r>
    <s v="Port Vila (Port Vila)"/>
    <s v="VUT0105071017"/>
    <s v="Rainbow Garden"/>
    <s v="VUT01050710170896"/>
    <s v="Prima Water"/>
    <s v="AAR Japan"/>
    <m/>
    <m/>
    <s v="Shelter"/>
    <m/>
    <x v="0"/>
    <x v="1"/>
    <s v="Kitchen Sets"/>
    <n v="40"/>
    <s v="set"/>
    <s v="Households"/>
    <n v="40"/>
    <x v="0"/>
    <d v="2015-03-28T00:00:00"/>
    <d v="2015-03-28T00:00:00"/>
    <d v="2015-03-28T00:00:00"/>
    <m/>
  </r>
  <r>
    <s v="South East Ambrym (Ambrym)"/>
    <s v="VUT0104002062"/>
    <s v="Moru"/>
    <s v="VUT01040020621373"/>
    <m/>
    <s v="ADRA"/>
    <s v="ADRA Vanuatu"/>
    <m/>
    <s v="Shelter"/>
    <m/>
    <x v="0"/>
    <x v="2"/>
    <s v="Hammer (1), Tie Wire (25m), Roofing Nails (1kg), Large Nails (1kg), Small Nails (1kg) and Rope (30m)"/>
    <n v="26"/>
    <s v="kit"/>
    <s v="Households"/>
    <n v="143"/>
    <x v="0"/>
    <d v="2015-04-06T00:00:00"/>
    <d v="2015-04-30T00:00:00"/>
    <d v="2015-04-08T00:00:00"/>
    <s v="First round of tool kits distribution completed accept 6 HHs whose  kits have been packed ready to be shipped this month.  "/>
  </r>
  <r>
    <s v="South East Ambrym (Ambrym)"/>
    <s v="VUT0104002062"/>
    <s v="Pamal"/>
    <s v="VUT01040020621433"/>
    <m/>
    <s v="ADRA"/>
    <s v="ADRA Vanuatu"/>
    <m/>
    <s v="Shelter"/>
    <m/>
    <x v="0"/>
    <x v="2"/>
    <s v="Hammer (1), Tie Wire (25m), Roofing Nails (1kg), Large Nails (1kg), Small Nails (1kg) and Rope (30m)"/>
    <n v="37"/>
    <s v="kit"/>
    <s v="Households"/>
    <n v="152"/>
    <x v="0"/>
    <d v="2015-04-06T00:00:00"/>
    <d v="2015-04-30T00:00:00"/>
    <d v="2015-04-07T00:00:00"/>
    <s v="First round tool kit distribution completed in SE Ambrym. 1 kit per family so the whole community has benefited. "/>
  </r>
  <r>
    <s v="South East Ambrym (Ambrym)"/>
    <s v="VUT0104002062"/>
    <m/>
    <e v="#N/A"/>
    <s v="Parias"/>
    <s v="ADRA"/>
    <s v="ADRA Vanuatu"/>
    <m/>
    <s v="Shelter"/>
    <m/>
    <x v="0"/>
    <x v="2"/>
    <s v="Hammer (1), Tie Wire (25m), Roofing Nails (1kg), Large Nails (1kg), Small Nails (1kg) and Rope (30m)"/>
    <n v="17"/>
    <s v="kit"/>
    <s v="Households"/>
    <n v="57"/>
    <x v="0"/>
    <d v="2015-04-06T00:00:00"/>
    <d v="2015-04-30T00:00:00"/>
    <d v="2015-04-07T00:00:00"/>
    <s v="First round tool kit distribution completed in SE Ambrym. 1 kit per family so the whole community has benefited. "/>
  </r>
  <r>
    <s v="South East Ambrym (Ambrym)"/>
    <s v="VUT0104002062"/>
    <s v="Taveak"/>
    <s v="VUT01040020621371"/>
    <m/>
    <s v="ADRA"/>
    <s v="ADRA Vanuatu"/>
    <m/>
    <s v="Shelter"/>
    <m/>
    <x v="0"/>
    <x v="2"/>
    <s v="Hammer (1), Tie Wire (25m), Roofing Nails (1kg), Large Nails (1kg), Small Nails (1kg) and Rope (30m)"/>
    <n v="44"/>
    <s v="kit"/>
    <s v="Households"/>
    <n v="140"/>
    <x v="0"/>
    <d v="2015-04-06T00:00:00"/>
    <d v="2015-04-30T00:00:00"/>
    <d v="2015-04-07T00:00:00"/>
    <s v="First round tool kit distribution completed in SE Ambrym. 1 kit per family so the whole community has benefited. "/>
  </r>
  <r>
    <s v="South East Ambrym (Ambrym)"/>
    <s v="VUT0104002062"/>
    <s v="Utas"/>
    <s v="VUT01040020621381"/>
    <m/>
    <s v="ADRA"/>
    <s v="ADRA Vanuatu"/>
    <m/>
    <s v="Shelter"/>
    <m/>
    <x v="0"/>
    <x v="2"/>
    <s v="Hammer (1), Tie Wire (25m), Roofing Nails (1kg), Large Nails (1kg), Small Nails (1kg) and Rope (30m)"/>
    <n v="31"/>
    <s v="kit"/>
    <s v="Households"/>
    <n v="105"/>
    <x v="0"/>
    <d v="2015-04-06T00:00:00"/>
    <d v="2015-04-30T00:00:00"/>
    <d v="2015-04-07T00:00:00"/>
    <s v="First round tool kit distribution completed in SE Ambrym. 1 kit per family so the whole community has benefited. "/>
  </r>
  <r>
    <s v="South East Ambrym (Ambrym)"/>
    <s v="VUT0104002062"/>
    <s v="Ma-at"/>
    <s v="VUT01040020621406"/>
    <m/>
    <s v="ADRA"/>
    <s v="ADRA Vanuatu"/>
    <m/>
    <s v="Shelter"/>
    <m/>
    <x v="0"/>
    <x v="2"/>
    <s v="Hammer (1), Tie Wire (25m), Roofing Nails (1kg), Large Nails (1kg), Small Nails (1kg) and Rope (30m)"/>
    <n v="13"/>
    <s v="kit"/>
    <s v="Households"/>
    <n v="58"/>
    <x v="0"/>
    <d v="2015-04-06T00:00:00"/>
    <d v="2015-04-30T00:00:00"/>
    <d v="2015-04-07T00:00:00"/>
    <s v="First round tool kit distribution completed in SE Ambrym. 1 kit per family so the whole community has benefited. "/>
  </r>
  <r>
    <s v="South East Ambrym (Ambrym)"/>
    <s v="VUT0104002062"/>
    <s v="Sahout 2"/>
    <s v="VUT01040020621417"/>
    <m/>
    <s v="ADRA"/>
    <s v="ADRA Vanuatu"/>
    <m/>
    <s v="Shelter"/>
    <m/>
    <x v="0"/>
    <x v="2"/>
    <s v="Hammer (1), Tie Wire (25m), Roofing Nails (1kg), Large Nails (1kg), Small Nails (1kg) and Rope (30m)"/>
    <n v="15"/>
    <s v="kit"/>
    <s v="Households"/>
    <n v="67"/>
    <x v="0"/>
    <d v="2015-04-06T00:00:00"/>
    <d v="2015-04-30T00:00:00"/>
    <d v="2015-04-07T00:00:00"/>
    <s v="First round tool kit distribution completed in SE Ambrym. 1 kit per family so the whole community has benefited. "/>
  </r>
  <r>
    <s v="South East Ambrym (Ambrym)"/>
    <s v="VUT0104002062"/>
    <s v="Bethel"/>
    <s v="VUT01040160731851"/>
    <m/>
    <s v="ADRA"/>
    <s v="ADRA Vanuatu"/>
    <m/>
    <s v="Shelter"/>
    <m/>
    <x v="0"/>
    <x v="2"/>
    <s v="Hammer (1), Tie Wire (25m), Roofing Nails (1kg), Large Nails (1kg), Small Nails (1kg) and Rope (30m)"/>
    <n v="31"/>
    <s v="kit"/>
    <s v="Households"/>
    <n v="110"/>
    <x v="0"/>
    <d v="2015-04-06T00:00:00"/>
    <d v="2015-04-30T00:00:00"/>
    <d v="2015-04-06T00:00:00"/>
    <s v="First round tool kit distribution completed in SE Ambrym. 1 kit per family so the whole community has benefited. "/>
  </r>
  <r>
    <s v="South East Ambrym (Ambrym)"/>
    <s v="VUT0104002062"/>
    <s v="Penapo"/>
    <s v="VUT01040020621395"/>
    <m/>
    <s v="ADRA"/>
    <s v="ADRA Vanuatu"/>
    <m/>
    <s v="Shelter"/>
    <m/>
    <x v="0"/>
    <x v="2"/>
    <s v="Hammer (1), Tie Wire (25m), Roofing Nails (1kg), Large Nails (1kg), Small Nails (1kg) and Rope (30m)"/>
    <n v="38"/>
    <s v="kit"/>
    <s v="Households"/>
    <n v="182"/>
    <x v="0"/>
    <d v="2015-04-06T00:00:00"/>
    <d v="2015-04-30T00:00:00"/>
    <d v="2015-04-07T00:00:00"/>
    <s v="First round tool kit distribution completed in SE Ambrym. 1 kit per family so the whole community has benefited. "/>
  </r>
  <r>
    <s v="South East Ambrym (Ambrym)"/>
    <s v="VUT0104002062"/>
    <s v="Toak"/>
    <s v="VUT01040020621413"/>
    <m/>
    <s v="ADRA"/>
    <s v="ADRA Vanuatu"/>
    <m/>
    <s v="Shelter"/>
    <m/>
    <x v="0"/>
    <x v="2"/>
    <s v="Hammer (1), Tie Wire (25m), Roofing Nails (1kg), Large Nails (1kg), Small Nails (1kg) and Rope (30m)"/>
    <n v="70"/>
    <s v="kit"/>
    <s v="Households"/>
    <n v="222"/>
    <x v="0"/>
    <d v="2015-04-06T00:00:00"/>
    <d v="2015-04-30T00:00:00"/>
    <d v="2015-04-07T00:00:00"/>
    <s v="First round tool kit distribution completed in SE Ambrym. 1 kit per family so the whole community has benefited. "/>
  </r>
  <r>
    <s v="South East Ambrym (Ambrym)"/>
    <s v="VUT0104002062"/>
    <s v="Ase"/>
    <s v="VUT01040020621451"/>
    <m/>
    <s v="ADRA"/>
    <s v="ADRA Vanuatu"/>
    <m/>
    <s v="Shelter"/>
    <m/>
    <x v="0"/>
    <x v="2"/>
    <s v="Hammer (1), Tie Wire (25m), Roofing Nails (1kg), Large Nails (1kg), Small Nails (1kg) and Rope (30m)"/>
    <n v="23"/>
    <s v="kit"/>
    <s v="Households"/>
    <n v="113"/>
    <x v="0"/>
    <d v="2015-04-06T00:00:00"/>
    <d v="2015-04-30T00:00:00"/>
    <d v="2015-04-07T00:00:00"/>
    <s v="First round tool kit distribution completed in SE Ambrym. 1 kit per family so the whole community has benefited. "/>
  </r>
  <r>
    <s v="South East Ambrym (Ambrym)"/>
    <s v="VUT0104002062"/>
    <s v="Endu Pahakol"/>
    <s v="VUT01040020621525"/>
    <m/>
    <s v="ADRA"/>
    <s v="ADRA Vanuatu"/>
    <m/>
    <s v="Shelter"/>
    <m/>
    <x v="0"/>
    <x v="2"/>
    <s v="Hammer (1), Tie Wire (25m), Roofing Nails (1kg), Large Nails (1kg), Small Nails (1kg) and Rope (30m)"/>
    <n v="40"/>
    <s v="kit"/>
    <s v="Households"/>
    <n v="301"/>
    <x v="0"/>
    <d v="2015-04-06T00:00:00"/>
    <d v="2015-04-30T00:00:00"/>
    <d v="2015-04-06T00:00:00"/>
    <s v="First round tool kit distribution completed in SE Ambrym. 1 kit per family so the whole community has benefited. "/>
  </r>
  <r>
    <s v="South East Ambrym (Ambrym)"/>
    <s v="VUT0104002062"/>
    <s v="Ulei"/>
    <s v="VUT01040020621420"/>
    <m/>
    <s v="ADRA"/>
    <s v="ADRA Vanuatu"/>
    <m/>
    <s v="Shelter"/>
    <m/>
    <x v="0"/>
    <x v="2"/>
    <s v="Hammer (1), Tie Wire (25m), Roofing Nails (1kg), Large Nails (1kg), Small Nails (1kg) and Rope (30m)"/>
    <n v="40"/>
    <s v="kit"/>
    <s v="Households"/>
    <n v="147"/>
    <x v="0"/>
    <d v="2015-04-06T00:00:00"/>
    <d v="2015-04-30T00:00:00"/>
    <d v="2015-04-08T00:00:00"/>
    <s v="First round tool kit distribution completed in SE Ambrym. 1 kit per family so the whole community has benefited. "/>
  </r>
  <r>
    <s v="South East Ambrym (Ambrym)"/>
    <s v="VUT0104002062"/>
    <s v="Sameo"/>
    <s v="VUT01040020621455"/>
    <m/>
    <s v="ADRA"/>
    <s v="ADRA Vanuatu"/>
    <m/>
    <s v="Shelter"/>
    <m/>
    <x v="0"/>
    <x v="2"/>
    <s v="Hammer (1), Tie Wire (25m), Roofing Nails (1kg), Large Nails (1kg), Small Nails (1kg) and Rope (30m)"/>
    <n v="81"/>
    <s v="kit"/>
    <s v="Households"/>
    <n v="204"/>
    <x v="0"/>
    <d v="2015-04-06T00:00:00"/>
    <d v="2015-04-30T00:00:00"/>
    <d v="2015-04-08T00:00:00"/>
    <s v="First round tool kit distribution completed in SE Ambrym. 1 kit per family so the whole community has benefited. "/>
  </r>
  <r>
    <s v="South East Ambrym (Ambrym)"/>
    <s v="VUT0104002062"/>
    <s v="South East Ambrym (Ambrym)"/>
    <e v="#N/A"/>
    <m/>
    <s v="ADRA"/>
    <s v="ADRA Vanuatu"/>
    <m/>
    <s v="Shelter"/>
    <m/>
    <x v="0"/>
    <x v="3"/>
    <s v="Tarps "/>
    <n v="672"/>
    <s v="piece"/>
    <s v="Households"/>
    <n v="526"/>
    <x v="0"/>
    <d v="2015-04-06T00:00:00"/>
    <d v="2015-04-30T00:00:00"/>
    <d v="2015-04-11T00:00:00"/>
    <s v="Blanket distribution of tarps to SE Ambrym"/>
  </r>
  <r>
    <s v="Port Vila (Port Vila)"/>
    <s v="VUT0105071017"/>
    <s v="Port Vila"/>
    <s v="VUT01050710170848"/>
    <s v="Evacuation Centers "/>
    <s v="ADRA"/>
    <s v="ADRA Vanuatu"/>
    <m/>
    <s v="Shelter"/>
    <m/>
    <x v="0"/>
    <x v="3"/>
    <s v="Tarps "/>
    <n v="592"/>
    <s v="piece"/>
    <s v="Households"/>
    <n v="592"/>
    <x v="0"/>
    <d v="2015-03-27T00:00:00"/>
    <d v="2015-03-30T00:00:00"/>
    <d v="2015-03-24T00:00:00"/>
    <m/>
  </r>
  <r>
    <s v="Erakor (Efate)"/>
    <s v="VUT0105005020"/>
    <s v="Erakor"/>
    <s v="VUT01050050130795"/>
    <s v="Beverly Hills "/>
    <s v="ADRA"/>
    <s v="ADRA Vanuatu"/>
    <m/>
    <s v="Shelter"/>
    <m/>
    <x v="0"/>
    <x v="3"/>
    <s v="Tarps "/>
    <n v="462"/>
    <s v="piece"/>
    <s v="Households"/>
    <n v="462"/>
    <x v="0"/>
    <d v="2015-04-01T00:00:00"/>
    <d v="2015-04-21T00:00:00"/>
    <d v="2015-04-02T00:00:00"/>
    <s v="First round completed 2-Apr-2015, second due to new sub-division due 21-Apr-2015 - Estimated additional 150 tarpaulins required"/>
  </r>
  <r>
    <s v="Eratap (Efate)"/>
    <s v="VUT0105005011"/>
    <s v="Teouma"/>
    <s v="VUT01050050110783"/>
    <s v="Chiko Farm "/>
    <s v="ADRA"/>
    <s v="ADRA Vanuatu"/>
    <m/>
    <s v="Shelter"/>
    <m/>
    <x v="0"/>
    <x v="3"/>
    <s v="Tarps "/>
    <n v="237"/>
    <s v="piece"/>
    <s v="Households"/>
    <n v="237"/>
    <x v="0"/>
    <d v="2015-04-08T00:00:00"/>
    <d v="2015-04-30T00:00:00"/>
    <d v="2015-04-08T00:00:00"/>
    <s v="One off distribution made to affected HHs. "/>
  </r>
  <r>
    <s v="South East Ambrym (Ambrym)"/>
    <s v="VUT0104002062"/>
    <s v="Moru"/>
    <s v="VUT01040020621373"/>
    <m/>
    <s v="ADRA"/>
    <s v="ADRA Vanuatu"/>
    <m/>
    <s v="Shelter"/>
    <m/>
    <x v="0"/>
    <x v="3"/>
    <s v="Tarps "/>
    <n v="38"/>
    <s v="piece"/>
    <s v="Households"/>
    <n v="38"/>
    <x v="0"/>
    <d v="2015-04-08T00:00:00"/>
    <d v="2015-04-30T00:00:00"/>
    <d v="2015-04-14T00:00:00"/>
    <s v="One off distribution made to affected HHs. "/>
  </r>
  <r>
    <s v="South East Ambrym (Ambrym)"/>
    <s v="VUT0104002062"/>
    <s v="Pamal"/>
    <s v="VUT01040020621433"/>
    <m/>
    <s v="ADRA"/>
    <s v="ADRA Vanuatu"/>
    <m/>
    <s v="Shelter"/>
    <m/>
    <x v="0"/>
    <x v="3"/>
    <s v="Tarps "/>
    <n v="37"/>
    <s v="piece"/>
    <s v="Households"/>
    <n v="37"/>
    <x v="0"/>
    <d v="2015-04-08T00:00:00"/>
    <d v="2015-04-30T00:00:00"/>
    <d v="2015-04-07T00:00:00"/>
    <s v="One off distribution made to affected HHs. "/>
  </r>
  <r>
    <s v="South East Ambrym (Ambrym)"/>
    <s v="VUT0104002062"/>
    <m/>
    <e v="#N/A"/>
    <s v="Parias"/>
    <s v="ADRA"/>
    <s v="ADRA Vanuatu"/>
    <m/>
    <s v="Shelter"/>
    <m/>
    <x v="0"/>
    <x v="3"/>
    <s v="Tarps "/>
    <n v="17"/>
    <s v="piece"/>
    <s v="Households"/>
    <n v="17"/>
    <x v="0"/>
    <d v="2015-04-08T00:00:00"/>
    <d v="2015-04-30T00:00:00"/>
    <d v="2015-04-07T00:00:00"/>
    <s v="One off distribution made to affected HHs. "/>
  </r>
  <r>
    <s v="South East Ambrym (Ambrym)"/>
    <s v="VUT0104002062"/>
    <s v="Taveak"/>
    <s v="VUT01040020621371"/>
    <m/>
    <s v="ADRA"/>
    <s v="ADRA Vanuatu"/>
    <m/>
    <s v="Shelter"/>
    <m/>
    <x v="0"/>
    <x v="3"/>
    <s v="Tarps "/>
    <n v="44"/>
    <s v="piece"/>
    <s v="Households"/>
    <n v="44"/>
    <x v="0"/>
    <d v="2015-04-08T00:00:00"/>
    <d v="2015-04-30T00:00:00"/>
    <d v="2015-04-14T00:00:00"/>
    <s v="One off distribution made to affected HHs. "/>
  </r>
  <r>
    <s v="South East Ambrym (Ambrym)"/>
    <s v="VUT0104002062"/>
    <s v="Utas"/>
    <s v="VUT01040020621381"/>
    <m/>
    <s v="ADRA"/>
    <s v="ADRA Vanuatu"/>
    <m/>
    <s v="Shelter"/>
    <m/>
    <x v="0"/>
    <x v="3"/>
    <s v="Tarps "/>
    <n v="31"/>
    <s v="piece"/>
    <s v="Households"/>
    <n v="31"/>
    <x v="0"/>
    <d v="2015-04-08T00:00:00"/>
    <d v="2015-04-30T00:00:00"/>
    <d v="2015-04-14T00:00:00"/>
    <s v="One off distribution made to affected HHs. "/>
  </r>
  <r>
    <s v="South East Ambrym (Ambrym)"/>
    <s v="VUT0104002062"/>
    <s v="Ma-at"/>
    <s v="VUT01040020621406"/>
    <m/>
    <s v="ADRA"/>
    <s v="ADRA Vanuatu"/>
    <m/>
    <s v="Shelter"/>
    <m/>
    <x v="0"/>
    <x v="3"/>
    <s v="Tarps "/>
    <n v="13"/>
    <s v="piece"/>
    <s v="Households"/>
    <n v="13"/>
    <x v="0"/>
    <d v="2015-04-08T00:00:00"/>
    <d v="2015-04-30T00:00:00"/>
    <d v="2015-04-14T00:00:00"/>
    <s v="One off distribution made to affected HHs. "/>
  </r>
  <r>
    <s v="South East Ambrym (Ambrym)"/>
    <s v="VUT0104002062"/>
    <s v="Sahout 2"/>
    <s v="VUT01040020621417"/>
    <m/>
    <s v="ADRA"/>
    <s v="ADRA Vanuatu"/>
    <m/>
    <s v="Shelter"/>
    <m/>
    <x v="0"/>
    <x v="3"/>
    <s v="Tarps "/>
    <n v="17"/>
    <s v="piece"/>
    <s v="Households"/>
    <n v="17"/>
    <x v="0"/>
    <d v="2015-04-08T00:00:00"/>
    <d v="2015-04-30T00:00:00"/>
    <d v="2015-04-14T00:00:00"/>
    <s v="One off distribution made to affected HHs. "/>
  </r>
  <r>
    <s v="South East Ambrym (Ambrym)"/>
    <s v="VUT0104002062"/>
    <s v="Bethel"/>
    <s v="VUT01040160731851"/>
    <m/>
    <s v="ADRA"/>
    <s v="ADRA Vanuatu"/>
    <m/>
    <s v="Shelter"/>
    <m/>
    <x v="0"/>
    <x v="3"/>
    <s v="Tarps "/>
    <n v="32"/>
    <s v="piece"/>
    <s v="Households"/>
    <n v="32"/>
    <x v="0"/>
    <d v="2015-04-08T00:00:00"/>
    <d v="2015-04-30T00:00:00"/>
    <d v="2015-04-14T00:00:00"/>
    <s v="One off distribution made to affected HHs. "/>
  </r>
  <r>
    <s v="South East Ambrym (Ambrym)"/>
    <s v="VUT0104002062"/>
    <s v="Penapo"/>
    <s v="VUT01040020621395"/>
    <m/>
    <s v="ADRA"/>
    <s v="ADRA Vanuatu"/>
    <m/>
    <s v="Shelter"/>
    <m/>
    <x v="0"/>
    <x v="3"/>
    <s v="Tarps "/>
    <n v="37"/>
    <s v="piece"/>
    <s v="Households"/>
    <n v="37"/>
    <x v="0"/>
    <d v="2015-04-08T00:00:00"/>
    <d v="2015-04-30T00:00:00"/>
    <d v="2015-04-14T00:00:00"/>
    <s v="One off distribution made to affected HHs. "/>
  </r>
  <r>
    <s v="South East Ambrym (Ambrym)"/>
    <s v="VUT0104002062"/>
    <s v="Toak"/>
    <s v="VUT01040020621413"/>
    <m/>
    <s v="ADRA"/>
    <s v="ADRA Vanuatu"/>
    <m/>
    <s v="Shelter"/>
    <m/>
    <x v="0"/>
    <x v="3"/>
    <s v="Tarps "/>
    <n v="70"/>
    <s v="piece"/>
    <s v="Households"/>
    <n v="70"/>
    <x v="0"/>
    <d v="2015-04-08T00:00:00"/>
    <d v="2015-04-30T00:00:00"/>
    <d v="2015-04-14T00:00:00"/>
    <s v="One off distribution made to affected HHs. "/>
  </r>
  <r>
    <s v="South East Ambrym (Ambrym)"/>
    <s v="VUT0104002062"/>
    <s v="Ase"/>
    <s v="VUT01040020621451"/>
    <m/>
    <s v="ADRA"/>
    <s v="ADRA Vanuatu"/>
    <m/>
    <s v="Shelter"/>
    <m/>
    <x v="0"/>
    <x v="3"/>
    <s v="Tarps "/>
    <n v="32"/>
    <s v="piece"/>
    <s v="Households"/>
    <n v="32"/>
    <x v="0"/>
    <d v="2015-04-08T00:00:00"/>
    <d v="2015-04-30T00:00:00"/>
    <d v="2015-04-14T00:00:00"/>
    <s v="One off distribution made to affected HHs. "/>
  </r>
  <r>
    <s v="South East Ambrym (Ambrym)"/>
    <s v="VUT0104002062"/>
    <s v="Endu Pahakol"/>
    <s v="VUT01040020621525"/>
    <m/>
    <s v="ADRA"/>
    <s v="ADRA Vanuatu"/>
    <m/>
    <s v="Shelter"/>
    <m/>
    <x v="0"/>
    <x v="3"/>
    <s v="Tarps "/>
    <n v="40"/>
    <s v="piece"/>
    <s v="Households"/>
    <n v="40"/>
    <x v="0"/>
    <d v="2015-04-08T00:00:00"/>
    <d v="2015-04-30T00:00:00"/>
    <d v="2015-04-14T00:00:00"/>
    <s v="One off distribution made to affected HHs. "/>
  </r>
  <r>
    <s v="South East Ambrym (Ambrym)"/>
    <s v="VUT0104002062"/>
    <s v="Endu Poal"/>
    <s v="VUT01040020621531"/>
    <m/>
    <s v="ADRA"/>
    <s v="ADRA Vanuatu"/>
    <m/>
    <s v="Shelter"/>
    <m/>
    <x v="0"/>
    <x v="3"/>
    <s v="Tarps "/>
    <n v="40"/>
    <s v="piece"/>
    <s v="Households"/>
    <n v="40"/>
    <x v="0"/>
    <d v="2015-04-08T00:00:00"/>
    <d v="2015-04-30T00:00:00"/>
    <d v="2015-04-14T00:00:00"/>
    <s v="One off distribution made to affected HHs. "/>
  </r>
  <r>
    <s v="South East Ambrym (Ambrym)"/>
    <s v="VUT0104002062"/>
    <s v="Ulei"/>
    <s v="VUT01040020621420"/>
    <m/>
    <s v="ADRA"/>
    <s v="ADRA Vanuatu"/>
    <m/>
    <s v="Shelter"/>
    <m/>
    <x v="0"/>
    <x v="3"/>
    <s v="Tarps "/>
    <n v="50"/>
    <s v="piece"/>
    <s v="Households"/>
    <n v="50"/>
    <x v="0"/>
    <d v="2015-04-08T00:00:00"/>
    <d v="2015-04-30T00:00:00"/>
    <d v="2015-04-14T00:00:00"/>
    <s v="One off distribution made to affected HHs. "/>
  </r>
  <r>
    <s v="South East Ambrym (Ambrym)"/>
    <s v="VUT0104002062"/>
    <s v="Sameo"/>
    <s v="VUT01040020621455"/>
    <m/>
    <s v="ADRA"/>
    <s v="ADRA Vanuatu"/>
    <m/>
    <s v="Shelter"/>
    <m/>
    <x v="0"/>
    <x v="3"/>
    <s v="Tarps "/>
    <n v="54"/>
    <s v="piece"/>
    <s v="Households"/>
    <n v="54"/>
    <x v="0"/>
    <d v="2015-04-08T00:00:00"/>
    <d v="2015-04-30T00:00:00"/>
    <d v="2015-04-14T00:00:00"/>
    <s v="One off distribution made to affected HHs. "/>
  </r>
  <r>
    <s v="Erakor (Efate)"/>
    <s v="VUT0105005020"/>
    <s v="Erakor"/>
    <s v="VUT01050050130795"/>
    <s v="Beverly Hills "/>
    <s v="ADRA"/>
    <s v="ADRA Vanuatu"/>
    <m/>
    <s v="Shelter"/>
    <m/>
    <x v="0"/>
    <x v="3"/>
    <s v="Tarps "/>
    <n v="150"/>
    <s v="piece"/>
    <s v="Households"/>
    <n v="150"/>
    <x v="1"/>
    <d v="2015-04-20T00:00:00"/>
    <d v="2015-05-05T00:00:00"/>
    <d v="2015-05-05T00:00:00"/>
    <s v="One off distribution made to affected HHs. "/>
  </r>
  <r>
    <s v="Eratap (Efate)"/>
    <s v="VUT0105005011"/>
    <s v="Teouma"/>
    <s v="VUT01050050110783"/>
    <s v="Teouma Nabangatau "/>
    <s v="ADRA"/>
    <s v="ADRA Vanuatu"/>
    <m/>
    <s v="Shelter"/>
    <m/>
    <x v="0"/>
    <x v="3"/>
    <s v="Tarps "/>
    <n v="18"/>
    <s v="piece"/>
    <s v="Households"/>
    <n v="18"/>
    <x v="0"/>
    <d v="2015-05-28T00:00:00"/>
    <d v="2015-05-28T00:00:00"/>
    <d v="2015-05-28T00:00:00"/>
    <s v="One off distribution made to affected HHs. "/>
  </r>
  <r>
    <s v="Erakor (Efate)"/>
    <s v="VUT0105005020"/>
    <s v="Erakor"/>
    <s v="VUT01050050130795"/>
    <s v="Beverly Hills "/>
    <s v="ADRA"/>
    <s v="ADRA Vanuatu"/>
    <m/>
    <s v="Shelter"/>
    <m/>
    <x v="0"/>
    <x v="3"/>
    <s v="Tarps "/>
    <n v="45"/>
    <s v="piece"/>
    <s v="Households"/>
    <n v="45"/>
    <x v="0"/>
    <d v="2015-06-05T00:00:00"/>
    <d v="2015-06-05T00:00:00"/>
    <d v="2015-06-05T00:00:00"/>
    <s v="One off distribution made to affected HHs. "/>
  </r>
  <r>
    <s v="Mele (Efate)"/>
    <s v="VUT0105005021"/>
    <m/>
    <e v="#N/A"/>
    <s v="Prima Area "/>
    <s v="ADRA "/>
    <s v="ADRA Vanuatu"/>
    <m/>
    <s v="Shelter"/>
    <m/>
    <x v="0"/>
    <x v="3"/>
    <s v="Tarps "/>
    <n v="250"/>
    <s v="piece"/>
    <s v="Households"/>
    <n v="250"/>
    <x v="0"/>
    <d v="2015-04-01T00:00:00"/>
    <d v="2015-04-21T00:00:00"/>
    <d v="2015-04-29T00:00:00"/>
    <s v="First round started 28&amp;29 March 2015, was planning on finishing 20&amp;21 Apr 2015 but VMF is planning to take over distribution."/>
  </r>
  <r>
    <s v="Eratap (Efate)"/>
    <s v="VUT0105005011"/>
    <s v="Teouma"/>
    <s v="VUT01050050110783"/>
    <m/>
    <s v="ADRA "/>
    <s v="ADRA Vanuatu"/>
    <m/>
    <s v="Shelter"/>
    <m/>
    <x v="0"/>
    <x v="3"/>
    <s v="Tarps "/>
    <n v="184"/>
    <s v="piece"/>
    <s v="Households"/>
    <n v="184"/>
    <x v="0"/>
    <d v="2015-04-08T00:00:00"/>
    <d v="2015-04-30T00:00:00"/>
    <d v="2015-04-02T00:00:00"/>
    <s v="One off distribution made to affected HHs. "/>
  </r>
  <r>
    <s v="Eratap (Efate)"/>
    <s v="VUT0105005011"/>
    <s v="Teouma"/>
    <s v="VUT01050050110783"/>
    <s v="Teouma Valley "/>
    <s v="ADRA "/>
    <s v="ADRA Vanuatu"/>
    <m/>
    <s v="Shelter"/>
    <m/>
    <x v="0"/>
    <x v="3"/>
    <s v="Tarps "/>
    <n v="457"/>
    <s v="piece"/>
    <s v="Households"/>
    <n v="457"/>
    <x v="0"/>
    <d v="2015-04-14T00:00:00"/>
    <d v="2015-04-16T00:00:00"/>
    <d v="2015-04-14T00:00:00"/>
    <s v="One off distribution made to affected HHs. "/>
  </r>
  <r>
    <s v="Eratap (Efate)"/>
    <s v="VUT0105005011"/>
    <s v="Rentapao"/>
    <s v="VUT01050050110778"/>
    <m/>
    <s v="ADRA "/>
    <s v="ADRA Vanuatu"/>
    <m/>
    <s v="Shelter"/>
    <m/>
    <x v="0"/>
    <x v="3"/>
    <s v="Tarps "/>
    <n v="340"/>
    <s v="piece"/>
    <s v="Households"/>
    <n v="340"/>
    <x v="0"/>
    <d v="2015-04-15T00:00:00"/>
    <d v="2015-04-16T00:00:00"/>
    <d v="2015-04-15T00:00:00"/>
    <s v="One off distribution made to affected HHs. "/>
  </r>
  <r>
    <s v="Eratap (Efate)"/>
    <s v="VUT0105005011"/>
    <s v="Teouma"/>
    <s v="VUT01050050110783"/>
    <s v="Green Hill "/>
    <s v="ADRA "/>
    <s v="ADRA Vanuatu"/>
    <m/>
    <s v="Shelter"/>
    <m/>
    <x v="0"/>
    <x v="3"/>
    <s v="Tarps "/>
    <n v="130"/>
    <s v="piece"/>
    <s v="Households"/>
    <n v="130"/>
    <x v="0"/>
    <d v="2015-04-16T00:00:00"/>
    <d v="2015-04-16T00:00:00"/>
    <d v="2015-04-16T00:00:00"/>
    <s v="One off distribution made to affected HHs. "/>
  </r>
  <r>
    <s v="Eratap (Efate)"/>
    <s v="VUT0105005011"/>
    <s v="Teouma"/>
    <s v="VUT01050050110783"/>
    <s v="Stage 1 &amp; 2"/>
    <s v="ADRA "/>
    <s v="ADRA Vanuatu"/>
    <m/>
    <s v="Shelter"/>
    <m/>
    <x v="0"/>
    <x v="3"/>
    <s v="Tarps "/>
    <n v="300"/>
    <s v="piece"/>
    <s v="Households"/>
    <n v="475"/>
    <x v="0"/>
    <d v="2015-04-20T00:00:00"/>
    <d v="2015-04-21T00:00:00"/>
    <d v="2015-04-30T00:00:00"/>
    <s v="One off distribution made to affected HHs. "/>
  </r>
  <r>
    <s v="Eratap (Efate)"/>
    <s v="VUT0105005011"/>
    <s v="Teouma"/>
    <s v="VUT01050050110783"/>
    <s v="Teouma Valley "/>
    <s v="ADRA "/>
    <s v="ADRA Vanuatu"/>
    <m/>
    <s v="Shelter"/>
    <m/>
    <x v="0"/>
    <x v="3"/>
    <s v="Tarps "/>
    <n v="152"/>
    <s v="piece"/>
    <s v="Households"/>
    <n v="152"/>
    <x v="0"/>
    <d v="2015-05-05T00:00:00"/>
    <d v="2015-05-05T00:00:00"/>
    <d v="2015-05-05T00:00:00"/>
    <s v="One off distribution made to affected HHs. "/>
  </r>
  <r>
    <s v="Eratap (Efate)"/>
    <s v="VUT0105005011"/>
    <s v="Teouma"/>
    <s v="VUT01050050110783"/>
    <s v="Avoca Area"/>
    <s v="ADRA "/>
    <s v="ADRA Vanuatu"/>
    <m/>
    <s v="Shelter"/>
    <m/>
    <x v="0"/>
    <x v="3"/>
    <s v="Tarps "/>
    <n v="241"/>
    <s v="piece"/>
    <s v="Households"/>
    <n v="241"/>
    <x v="0"/>
    <d v="2015-04-08T00:00:00"/>
    <d v="2015-04-08T00:00:00"/>
    <d v="2015-05-08T00:00:00"/>
    <s v="One off distribution made to affected HHs. "/>
  </r>
  <r>
    <s v="Eratap (Efate)"/>
    <s v="VUT0105005011"/>
    <s v="Teouma"/>
    <s v="VUT01050050110783"/>
    <s v="Teouma Bush and Teouma Eratap"/>
    <s v="ADRA "/>
    <s v="ADRA Vanuatu"/>
    <m/>
    <s v="Shelter"/>
    <m/>
    <x v="0"/>
    <x v="3"/>
    <s v="Tarps "/>
    <n v="105"/>
    <s v="piece"/>
    <s v="Households"/>
    <n v="416"/>
    <x v="1"/>
    <d v="2015-06-30T00:00:00"/>
    <d v="2015-07-03T00:00:00"/>
    <m/>
    <s v="NDMO Shelter Coordinator has requested from ADRA tarpaulins for 198 households in Teouma Bush and Rentapau Areas. "/>
  </r>
  <r>
    <s v="Middle Bush Tanna (Tanna)"/>
    <s v="VUT0106023006"/>
    <m/>
    <e v="#N/A"/>
    <s v="Middlebush"/>
    <s v="CARE International"/>
    <s v="Direct"/>
    <s v="DFAT"/>
    <s v="Shelter"/>
    <m/>
    <x v="0"/>
    <x v="3"/>
    <s v="Tarps"/>
    <n v="550"/>
    <s v="piece"/>
    <s v="Households"/>
    <n v="550"/>
    <x v="0"/>
    <d v="2015-04-11T00:00:00"/>
    <m/>
    <d v="2015-04-29T00:00:00"/>
    <m/>
  </r>
  <r>
    <s v="Middle Bush Tanna (Tanna)"/>
    <s v="VUT0106023006"/>
    <m/>
    <e v="#N/A"/>
    <s v="Middlebush"/>
    <s v="CARE International"/>
    <s v="Direct"/>
    <s v="Australian Red Cross"/>
    <s v="Shelter"/>
    <m/>
    <x v="0"/>
    <x v="3"/>
    <s v="Tarps"/>
    <n v="573"/>
    <s v="piece"/>
    <s v="Households"/>
    <n v="573"/>
    <x v="1"/>
    <d v="2015-06-08T00:00:00"/>
    <d v="2015-06-14T00:00:00"/>
    <d v="2015-06-25T00:00:00"/>
    <s v="Tarps supplied through Shelter Cluster from Australian Red Cross"/>
  </r>
  <r>
    <s v="Middle Bush Tanna (Tanna)"/>
    <s v="VUT0106023006"/>
    <m/>
    <e v="#N/A"/>
    <s v="Middlebush"/>
    <s v="CARE International"/>
    <s v="Direct"/>
    <s v="DFID"/>
    <s v="Shelter"/>
    <m/>
    <x v="0"/>
    <x v="2"/>
    <s v="Fixing Kit"/>
    <n v="1323"/>
    <s v="kit"/>
    <s v="Households"/>
    <n v="1323"/>
    <x v="0"/>
    <d v="2015-06-03T00:00:00"/>
    <d v="2015-06-10T00:00:00"/>
    <d v="2015-06-10T00:00:00"/>
    <s v="Fixing Kit = nails, cyclone straps, tie wire and training"/>
  </r>
  <r>
    <s v="Middle Bush Tanna (Tanna)"/>
    <s v="VUT0106023006"/>
    <m/>
    <e v="#N/A"/>
    <s v="Middlebush"/>
    <s v="CARE International"/>
    <s v="Direct"/>
    <s v="DFID"/>
    <s v="Shelter"/>
    <m/>
    <x v="1"/>
    <x v="4"/>
    <s v="Shelter Awareness Training"/>
    <n v="1323"/>
    <e v="#N/A"/>
    <s v="Households"/>
    <n v="1323"/>
    <x v="0"/>
    <d v="2015-06-03T00:00:00"/>
    <d v="2015-06-10T00:00:00"/>
    <d v="2015-06-10T00:00:00"/>
    <s v="Awareness Training that accompanies Fixing Kit distribution - held at community level"/>
  </r>
  <r>
    <s v="Whitesands (Tanna)"/>
    <s v="VUT0106023004"/>
    <m/>
    <e v="#N/A"/>
    <s v="Whitesands"/>
    <s v="CARE International"/>
    <s v="Direct"/>
    <s v="DFAT"/>
    <s v="Shelter"/>
    <m/>
    <x v="0"/>
    <x v="3"/>
    <s v="Tarps"/>
    <n v="275"/>
    <s v="piece"/>
    <s v="Households"/>
    <n v="275"/>
    <x v="1"/>
    <d v="2015-06-29T00:00:00"/>
    <d v="2015-07-11T00:00:00"/>
    <m/>
    <m/>
  </r>
  <r>
    <s v="Whitesands (Tanna)"/>
    <s v="VUT0106023004"/>
    <m/>
    <e v="#N/A"/>
    <s v="Whitesands"/>
    <s v="CARE International"/>
    <s v="Direct"/>
    <s v="Australian Red Cross"/>
    <s v="Shelter"/>
    <m/>
    <x v="0"/>
    <x v="3"/>
    <s v="Tarps"/>
    <n v="287"/>
    <s v="piece"/>
    <s v="Households"/>
    <n v="287"/>
    <x v="1"/>
    <d v="2015-06-29T00:00:00"/>
    <d v="2015-07-11T00:00:00"/>
    <m/>
    <s v="Tarps supplied through Shelter Cluster from Australian Red Cross"/>
  </r>
  <r>
    <s v="Whitesands (Tanna)"/>
    <s v="VUT0106023004"/>
    <m/>
    <e v="#N/A"/>
    <s v="Whitesands"/>
    <s v="CARE International"/>
    <s v="Direct"/>
    <s v="DFID"/>
    <s v="Shelter"/>
    <m/>
    <x v="0"/>
    <x v="2"/>
    <s v="Fixing Kit"/>
    <n v="2087"/>
    <s v="kit"/>
    <s v="Households"/>
    <n v="2087"/>
    <x v="0"/>
    <d v="2015-05-11T00:00:00"/>
    <d v="2015-05-22T00:00:00"/>
    <d v="2015-05-22T00:00:00"/>
    <s v="Fixing Kit = nails, cyclone straps, tie wire and training; SE completed 15 May, NE completed 22 May"/>
  </r>
  <r>
    <s v="Whitesands (Tanna)"/>
    <s v="VUT0106023004"/>
    <m/>
    <e v="#N/A"/>
    <s v="Whitesands"/>
    <s v="CARE International"/>
    <s v="Direct"/>
    <s v="DFID"/>
    <s v="Shelter"/>
    <m/>
    <x v="1"/>
    <x v="4"/>
    <s v="Shelter Awareness Training"/>
    <n v="2087"/>
    <e v="#N/A"/>
    <s v="Households"/>
    <n v="2087"/>
    <x v="0"/>
    <d v="2015-05-11T00:00:00"/>
    <d v="2015-05-22T00:00:00"/>
    <d v="2015-05-22T00:00:00"/>
    <s v="Awareness Training that accompanies Fixing Kit distribution - held at community level"/>
  </r>
  <r>
    <s v="North Erromango (Erromango)"/>
    <s v="VUT0106008010"/>
    <m/>
    <e v="#N/A"/>
    <s v="All Erromango North"/>
    <s v="CARE International"/>
    <s v="Direct"/>
    <s v="DFAT"/>
    <s v="Shelter"/>
    <m/>
    <x v="0"/>
    <x v="3"/>
    <s v="Tarps 2"/>
    <n v="251"/>
    <s v="piece"/>
    <s v="Households"/>
    <n v="251"/>
    <x v="0"/>
    <d v="2015-04-05T00:00:00"/>
    <d v="2015-03-30T00:00:00"/>
    <d v="2015-04-01T00:00:00"/>
    <s v="DFAT donated Shelter Kits from HMAS Tobruk"/>
  </r>
  <r>
    <s v="North Erromango (Erromango)"/>
    <s v="VUT0106008010"/>
    <m/>
    <e v="#N/A"/>
    <s v="All Erromango North"/>
    <s v="CARE International"/>
    <s v="Direct"/>
    <s v="DFAT"/>
    <s v="Shelter"/>
    <m/>
    <x v="0"/>
    <x v="5"/>
    <s v="Tools - household"/>
    <n v="251"/>
    <s v="kit"/>
    <s v="Households"/>
    <n v="251"/>
    <x v="0"/>
    <d v="2015-04-05T00:00:00"/>
    <d v="2015-03-30T00:00:00"/>
    <d v="2015-04-01T00:00:00"/>
    <s v="DFAT donated Shelter Kits from HMAS Tobruk"/>
  </r>
  <r>
    <s v="North Erromango (Erromango)"/>
    <s v="VUT0106008010"/>
    <m/>
    <e v="#N/A"/>
    <s v="All Erromango North"/>
    <s v="CARE International"/>
    <s v="Direct"/>
    <s v="DFAT"/>
    <s v="Shelter"/>
    <m/>
    <x v="0"/>
    <x v="2"/>
    <s v="Fixing Kit"/>
    <n v="251"/>
    <s v="kit"/>
    <s v="Households"/>
    <n v="251"/>
    <x v="1"/>
    <m/>
    <m/>
    <m/>
    <s v="Fixing Kit = nails, cyclone straps, tie wire and training"/>
  </r>
  <r>
    <s v="North Erromango (Erromango)"/>
    <s v="VUT0106008010"/>
    <m/>
    <e v="#N/A"/>
    <s v="All Erromango North"/>
    <s v="CARE International"/>
    <s v="Direct"/>
    <s v="DFAT"/>
    <s v="Shelter"/>
    <m/>
    <x v="1"/>
    <x v="4"/>
    <s v="Shelter Awareness Training"/>
    <n v="1"/>
    <e v="#N/A"/>
    <s v="Households"/>
    <n v="1"/>
    <x v="2"/>
    <m/>
    <m/>
    <m/>
    <s v="Awareness Training that accompanies Fixing Kit distribution - held at community level"/>
  </r>
  <r>
    <s v="South Erromango (Erromango)"/>
    <s v="VUT0106008009"/>
    <m/>
    <e v="#N/A"/>
    <s v="All Erromango South"/>
    <s v="CARE International"/>
    <s v="Direct"/>
    <s v="DFAT"/>
    <s v="Shelter"/>
    <m/>
    <x v="0"/>
    <x v="3"/>
    <s v="Tarps 2"/>
    <n v="253"/>
    <s v="piece"/>
    <s v="Households"/>
    <n v="253"/>
    <x v="0"/>
    <d v="2015-04-05T00:00:00"/>
    <d v="2015-03-30T00:00:00"/>
    <d v="2015-04-01T00:00:00"/>
    <s v="DFAT donated Shelter Kits from HMAS Tobruk"/>
  </r>
  <r>
    <s v="South Erromango (Erromango)"/>
    <s v="VUT0106008009"/>
    <m/>
    <e v="#N/A"/>
    <s v="All Erromango South"/>
    <s v="CARE International"/>
    <s v="Direct"/>
    <s v="DFAT"/>
    <s v="Shelter"/>
    <m/>
    <x v="0"/>
    <x v="5"/>
    <s v="Tools - household"/>
    <n v="323"/>
    <s v="kit"/>
    <s v="Households"/>
    <n v="323"/>
    <x v="0"/>
    <d v="2015-04-05T00:00:00"/>
    <d v="2015-03-30T00:00:00"/>
    <d v="2015-04-01T00:00:00"/>
    <s v="DFAT donated Shelter Kits from HMAS Tobruk"/>
  </r>
  <r>
    <s v="South Erromango (Erromango)"/>
    <s v="VUT0106008009"/>
    <m/>
    <e v="#N/A"/>
    <s v="All Erromango South"/>
    <s v="CARE International"/>
    <s v="Direct"/>
    <s v="DFID"/>
    <s v="Shelter"/>
    <m/>
    <x v="0"/>
    <x v="2"/>
    <s v="Fixing Kit"/>
    <n v="323"/>
    <s v="kit"/>
    <s v="Households"/>
    <n v="323"/>
    <x v="1"/>
    <m/>
    <m/>
    <m/>
    <m/>
  </r>
  <r>
    <s v="South Erromango (Erromango)"/>
    <s v="VUT0106008009"/>
    <m/>
    <e v="#N/A"/>
    <s v="All Erromango South"/>
    <s v="CARE International"/>
    <s v="Direct"/>
    <s v="DFID"/>
    <s v="Shelter"/>
    <m/>
    <x v="1"/>
    <x v="4"/>
    <s v="Shelter Awareness Training"/>
    <n v="1"/>
    <e v="#N/A"/>
    <s v="Households"/>
    <n v="1"/>
    <x v="1"/>
    <m/>
    <m/>
    <m/>
    <s v="Awareness Training that accompanies Fixing Kit distribution - held at community level"/>
  </r>
  <r>
    <s v="Aniwa (Aniwa)"/>
    <s v="VUT0106004008"/>
    <m/>
    <e v="#N/A"/>
    <s v="All Aniwa"/>
    <s v="CARE International"/>
    <s v="Direct"/>
    <s v="DFID"/>
    <s v="Shelter"/>
    <m/>
    <x v="0"/>
    <x v="3"/>
    <s v="Tarps 1"/>
    <n v="138"/>
    <s v="piece"/>
    <s v="Households"/>
    <n v="138"/>
    <x v="0"/>
    <d v="2015-04-03T00:00:00"/>
    <d v="2015-04-01T00:00:00"/>
    <d v="2015-04-03T00:00:00"/>
    <s v="Note average HH on Aniwa 3.5"/>
  </r>
  <r>
    <s v="Aniwa (Aniwa)"/>
    <s v="VUT0106004008"/>
    <m/>
    <e v="#N/A"/>
    <s v="All Aniwa"/>
    <s v="CARE International"/>
    <s v="Direct"/>
    <s v="DFID"/>
    <s v="Shelter"/>
    <m/>
    <x v="0"/>
    <x v="5"/>
    <s v="Tools - community level"/>
    <n v="40"/>
    <s v="kit"/>
    <s v="Households"/>
    <n v="138"/>
    <x v="0"/>
    <d v="2015-04-03T00:00:00"/>
    <d v="2015-04-01T00:00:00"/>
    <d v="2015-04-03T00:00:00"/>
    <s v="Note average HH on Aniwa 3.5"/>
  </r>
  <r>
    <s v="Aniwa (Aniwa)"/>
    <s v="VUT0106004008"/>
    <m/>
    <e v="#N/A"/>
    <s v="All Aniwa"/>
    <s v="CARE International"/>
    <s v="Direct"/>
    <s v="DFID"/>
    <s v="Shelter"/>
    <m/>
    <x v="0"/>
    <x v="2"/>
    <s v="Fixing Kit"/>
    <n v="43"/>
    <s v="kit"/>
    <s v="Households"/>
    <n v="43"/>
    <x v="0"/>
    <d v="2015-04-04T00:00:00"/>
    <d v="2015-04-01T00:00:00"/>
    <d v="2015-04-04T00:00:00"/>
    <s v="Fixing Kit = nails, cyclone straps, tie wire and training"/>
  </r>
  <r>
    <s v="Aniwa (Aniwa)"/>
    <s v="VUT0106004008"/>
    <m/>
    <e v="#N/A"/>
    <s v="All Aniwa"/>
    <s v="CARE International"/>
    <s v="Direct"/>
    <s v="DFID"/>
    <s v="Shelter"/>
    <m/>
    <x v="1"/>
    <x v="4"/>
    <s v="Shelter Awareness Training"/>
    <n v="43"/>
    <e v="#N/A"/>
    <s v="Households"/>
    <n v="43"/>
    <x v="0"/>
    <d v="2015-04-04T00:00:00"/>
    <d v="2015-04-01T00:00:00"/>
    <d v="2015-04-04T00:00:00"/>
    <s v="Awareness Training that accompanies Fixing Kit distribution - held at community level"/>
  </r>
  <r>
    <s v="Futuna (Fortuna)"/>
    <s v="VUT0106009003"/>
    <m/>
    <e v="#N/A"/>
    <s v="All Futuna"/>
    <s v="CARE International"/>
    <s v="Direct"/>
    <s v="DFID"/>
    <s v="Shelter"/>
    <m/>
    <x v="0"/>
    <x v="5"/>
    <s v="Tools - community level"/>
    <n v="1"/>
    <s v="kit"/>
    <s v="Households"/>
    <n v="128"/>
    <x v="1"/>
    <m/>
    <m/>
    <m/>
    <s v="21/4/15 - plans for community toolkits not yet confirmed"/>
  </r>
  <r>
    <s v="Aneityum (Aneityum)"/>
    <s v="VUT0106003000"/>
    <m/>
    <e v="#N/A"/>
    <s v="All Aneityum"/>
    <s v="CARE International"/>
    <s v="Direct"/>
    <s v="DFID"/>
    <s v="Shelter"/>
    <m/>
    <x v="0"/>
    <x v="5"/>
    <s v="Tools - community level"/>
    <n v="1"/>
    <s v="kit"/>
    <s v="Households"/>
    <n v="176"/>
    <x v="1"/>
    <m/>
    <m/>
    <m/>
    <s v="21/4/15 - plans for community toolkits not yet confirmed"/>
  </r>
  <r>
    <s v="Middle Bush Tanna (Tanna)"/>
    <s v="VUT0106023006"/>
    <m/>
    <e v="#N/A"/>
    <s v="Middlebush"/>
    <s v="CARE International"/>
    <s v="Direct in partnership with Shelterbox"/>
    <s v="DFID"/>
    <s v="Shelter"/>
    <m/>
    <x v="0"/>
    <x v="3"/>
    <s v="Tarps 1 Shelterbox"/>
    <n v="1333"/>
    <s v="piece"/>
    <s v="Households"/>
    <n v="1333"/>
    <x v="0"/>
    <d v="2015-04-11T00:00:00"/>
    <d v="2015-04-27T00:00:00"/>
    <d v="2015-04-29T00:00:00"/>
    <s v="In partnership with Shelterbox"/>
  </r>
  <r>
    <s v="Middle Bush Tanna (Tanna)"/>
    <s v="VUT0106023006"/>
    <m/>
    <e v="#N/A"/>
    <s v="Middlebush"/>
    <s v="CARE International"/>
    <s v="Direct in partnership with Shelterbox"/>
    <s v="DFID"/>
    <s v="Shelter"/>
    <m/>
    <x v="0"/>
    <x v="5"/>
    <s v="Tools - community level"/>
    <n v="441"/>
    <s v="kit"/>
    <s v="Households"/>
    <n v="1323"/>
    <x v="0"/>
    <d v="2015-06-03T00:00:00"/>
    <d v="2015-06-10T00:00:00"/>
    <d v="2015-06-10T00:00:00"/>
    <s v="In partnership with Shelterbox; Distributed on 1 kit to 3 HH ratio"/>
  </r>
  <r>
    <s v="Middle Bush Tanna (Tanna)"/>
    <s v="VUT0106023006"/>
    <m/>
    <e v="#N/A"/>
    <s v="Middlebush"/>
    <s v="CARE International"/>
    <s v="Direct in partnership with Shelterbox"/>
    <s v="DFID"/>
    <s v="Shelter"/>
    <m/>
    <x v="0"/>
    <x v="6"/>
    <s v="Solar Lights"/>
    <n v="636"/>
    <s v="piece"/>
    <s v="Households"/>
    <n v="636"/>
    <x v="0"/>
    <d v="2015-05-25T00:00:00"/>
    <d v="2015-06-01T00:00:00"/>
    <d v="2015-06-01T00:00:00"/>
    <s v="Targeted distribution to most vulnerable"/>
  </r>
  <r>
    <s v="Middle Bush Tanna (Tanna)"/>
    <s v="VUT0106023006"/>
    <m/>
    <e v="#N/A"/>
    <s v="Middlebush"/>
    <s v="CARE International"/>
    <s v="Direct in partnership with Shelterbox"/>
    <s v="DFID"/>
    <s v="Shelter"/>
    <m/>
    <x v="0"/>
    <x v="7"/>
    <s v="Mosquito Nets"/>
    <n v="1400"/>
    <s v="piece"/>
    <s v="Households"/>
    <n v="1323"/>
    <x v="0"/>
    <d v="2015-05-25T00:00:00"/>
    <d v="2015-06-01T00:00:00"/>
    <d v="2015-06-01T00:00:00"/>
    <m/>
  </r>
  <r>
    <s v="Middle Bush Tanna (Tanna)"/>
    <s v="VUT0106023006"/>
    <m/>
    <e v="#N/A"/>
    <s v="Middlebush"/>
    <s v="CARE International"/>
    <s v="Direct in partnership with Shelterbox"/>
    <s v="DFID"/>
    <s v="Shelter"/>
    <m/>
    <x v="0"/>
    <x v="0"/>
    <s v="Blankets 2"/>
    <n v="2900"/>
    <s v="piece"/>
    <s v="Households"/>
    <n v="1323"/>
    <x v="0"/>
    <d v="2015-05-25T00:00:00"/>
    <d v="2015-06-01T00:00:00"/>
    <d v="2015-06-01T00:00:00"/>
    <s v="In partnership with Shelterbox"/>
  </r>
  <r>
    <s v="Whitesands (Tanna)"/>
    <s v="VUT0106023004"/>
    <m/>
    <e v="#N/A"/>
    <s v="Whitesands"/>
    <s v="CARE International"/>
    <s v="Direct in partnership with Shelterbox"/>
    <s v="DFID"/>
    <s v="Shelter"/>
    <m/>
    <x v="0"/>
    <x v="3"/>
    <s v="Tarps 1"/>
    <n v="667"/>
    <s v="piece"/>
    <s v="Households"/>
    <n v="667"/>
    <x v="0"/>
    <d v="2015-04-18T00:00:00"/>
    <m/>
    <d v="2015-04-29T00:00:00"/>
    <s v="In partnership with Shelterbox"/>
  </r>
  <r>
    <s v="Whitesands (Tanna)"/>
    <s v="VUT0106023004"/>
    <m/>
    <e v="#N/A"/>
    <s v="Whitesands"/>
    <s v="CARE International"/>
    <s v="Direct in partnership with Shelterbox"/>
    <s v="DFID"/>
    <s v="Shelter"/>
    <m/>
    <x v="0"/>
    <x v="5"/>
    <s v="Tools - community level"/>
    <n v="629"/>
    <s v="kit"/>
    <s v="Households"/>
    <n v="2087"/>
    <x v="0"/>
    <d v="2015-04-23T00:00:00"/>
    <m/>
    <d v="2015-05-15T00:00:00"/>
    <s v="In partnership with Shelterbox; Distributed on roughly  1 kit to 4 HH ratio"/>
  </r>
  <r>
    <s v="Whitesands (Tanna)"/>
    <s v="VUT0106023004"/>
    <m/>
    <e v="#N/A"/>
    <s v="Whitesands"/>
    <s v="CARE International"/>
    <s v="Direct in partnership with Shelterbox"/>
    <s v="DFID"/>
    <s v="Shelter"/>
    <m/>
    <x v="0"/>
    <x v="6"/>
    <s v="Solar Lights"/>
    <n v="631"/>
    <s v="piece"/>
    <s v="Households"/>
    <n v="631"/>
    <x v="0"/>
    <d v="2015-05-11T00:00:00"/>
    <d v="2015-05-27T00:00:00"/>
    <d v="2015-05-23T00:00:00"/>
    <s v="Targeted distribution to most vulnerable; NE WHITESANDS COMPLETED 15 MAY, SE commence 19 May"/>
  </r>
  <r>
    <s v="Whitesands (Tanna)"/>
    <s v="VUT0106023004"/>
    <m/>
    <e v="#N/A"/>
    <s v="Whitesands"/>
    <s v="CARE International"/>
    <s v="Direct in partnership with Shelterbox"/>
    <s v="DFID"/>
    <s v="Shelter"/>
    <m/>
    <x v="0"/>
    <x v="7"/>
    <s v="Mosquito Nets"/>
    <n v="2025"/>
    <s v="piece"/>
    <s v="Households"/>
    <n v="2025"/>
    <x v="0"/>
    <d v="2015-05-11T00:00:00"/>
    <d v="2015-05-27T00:00:00"/>
    <d v="2015-05-23T00:00:00"/>
    <s v="NE WHITESANDS COMPLETED 15 MAY, SE commence 19 May completed 22/23 May"/>
  </r>
  <r>
    <s v="Whitesands (Tanna)"/>
    <s v="VUT0106023004"/>
    <m/>
    <e v="#N/A"/>
    <s v="Whitesands"/>
    <s v="CARE International"/>
    <s v="Direct in partnership with Shelterbox"/>
    <s v="DFID"/>
    <s v="Shelter"/>
    <m/>
    <x v="0"/>
    <x v="0"/>
    <s v="Blankets 2"/>
    <n v="4248"/>
    <s v="piece"/>
    <s v="Households"/>
    <n v="2087"/>
    <x v="0"/>
    <d v="2015-05-11T00:00:00"/>
    <d v="2015-05-27T00:00:00"/>
    <d v="2015-05-23T00:00:00"/>
    <s v="2 per HH; NE WHITESANDS COMPLETED 15 MAY, SE commence 19 May"/>
  </r>
  <r>
    <s v="Port Vila (Port Vila)"/>
    <s v="VUT0105071017"/>
    <s v="Anabrou"/>
    <s v="VUT01050710170865"/>
    <m/>
    <s v="Caritas"/>
    <s v="Diocese of Port Vila"/>
    <m/>
    <s v="Shelter"/>
    <m/>
    <x v="0"/>
    <x v="3"/>
    <s v="4x6m Tarps"/>
    <n v="264"/>
    <s v="piece"/>
    <s v="Households"/>
    <n v="250"/>
    <x v="0"/>
    <d v="2015-03-30T00:00:00"/>
    <d v="2015-04-01T00:00:00"/>
    <d v="2015-04-01T00:00:00"/>
    <m/>
  </r>
  <r>
    <s v="Port Vila (Port Vila)"/>
    <s v="VUT0105071017"/>
    <s v="Ohlen"/>
    <s v="VUT01050710170872"/>
    <m/>
    <s v="Caritas"/>
    <s v="Diocese of Port Vila"/>
    <m/>
    <s v="Shelter"/>
    <m/>
    <x v="0"/>
    <x v="3"/>
    <s v="Tarps 1"/>
    <n v="301"/>
    <s v="piece"/>
    <s v="Households"/>
    <n v="301"/>
    <x v="0"/>
    <d v="2015-04-03T00:00:00"/>
    <m/>
    <d v="2015-04-13T00:00:00"/>
    <m/>
  </r>
  <r>
    <s v="Mele (Efate)"/>
    <s v="VUT0105005021"/>
    <m/>
    <e v="#N/A"/>
    <s v="Rongo Rongo Settlement"/>
    <s v="Caritas"/>
    <s v="Diocese of Port Vila"/>
    <m/>
    <s v="Shelter"/>
    <m/>
    <x v="0"/>
    <x v="3"/>
    <s v="Tarps 2"/>
    <n v="10"/>
    <s v="piece"/>
    <s v="Households"/>
    <n v="5"/>
    <x v="0"/>
    <d v="2015-04-04T00:00:00"/>
    <m/>
    <d v="2015-04-18T00:00:00"/>
    <m/>
  </r>
  <r>
    <s v="Mele (Efate)"/>
    <s v="VUT0105005021"/>
    <s v="Mele"/>
    <s v="VUT01050050210911"/>
    <m/>
    <s v="Caritas"/>
    <s v="Diocese of Port Vila"/>
    <m/>
    <s v="Shelter"/>
    <m/>
    <x v="0"/>
    <x v="3"/>
    <s v="Tarps 1"/>
    <n v="688"/>
    <s v="piece"/>
    <s v="Households"/>
    <n v="688"/>
    <x v="0"/>
    <d v="2015-04-09T00:00:00"/>
    <m/>
    <d v="2015-04-10T00:00:00"/>
    <m/>
  </r>
  <r>
    <s v="Mele (Efate)"/>
    <s v="VUT0105005021"/>
    <s v="Mele"/>
    <s v="VUT01050050210911"/>
    <m/>
    <s v="Caritas"/>
    <s v="Diocese of Port Vila"/>
    <m/>
    <s v="Shelter"/>
    <m/>
    <x v="0"/>
    <x v="3"/>
    <s v="Tarps 2"/>
    <n v="4"/>
    <s v="piece"/>
    <s v="Households"/>
    <n v="2"/>
    <x v="0"/>
    <d v="2015-04-09T00:00:00"/>
    <m/>
    <d v="2015-04-10T00:00:00"/>
    <m/>
  </r>
  <r>
    <s v="Mele (Efate)"/>
    <s v="VUT0105005021"/>
    <m/>
    <e v="#N/A"/>
    <s v="Rongo Rongo Settlement"/>
    <s v="Caritas"/>
    <s v="Diocese of Port Vila"/>
    <m/>
    <s v="Shelter"/>
    <m/>
    <x v="0"/>
    <x v="3"/>
    <s v="Tarps 1"/>
    <n v="99"/>
    <s v="piece"/>
    <s v="Households"/>
    <n v="99"/>
    <x v="0"/>
    <d v="2015-04-18T00:00:00"/>
    <d v="2015-04-18T00:00:00"/>
    <d v="2015-04-18T00:00:00"/>
    <m/>
  </r>
  <r>
    <s v="Mele (Efate)"/>
    <s v="VUT0105005021"/>
    <s v="Mele Maat"/>
    <s v="VUT01050050210921"/>
    <m/>
    <s v="Caritas"/>
    <s v="Diocese of Port Vila"/>
    <m/>
    <s v="Shelter"/>
    <m/>
    <x v="0"/>
    <x v="3"/>
    <s v="Tarps 1"/>
    <n v="301"/>
    <s v="piece"/>
    <s v="Households"/>
    <n v="301"/>
    <x v="0"/>
    <d v="2015-04-11T00:00:00"/>
    <d v="2015-04-13T00:00:00"/>
    <d v="2015-04-14T00:00:00"/>
    <m/>
  </r>
  <r>
    <s v="Erakor (Efate)"/>
    <s v="VUT0105005020"/>
    <s v="Lololima"/>
    <s v="VUT01050050200852"/>
    <s v="Lololima/Montmartre"/>
    <s v="Caritas"/>
    <s v="Diocese of Port Vila"/>
    <m/>
    <s v="Shelter"/>
    <m/>
    <x v="0"/>
    <x v="3"/>
    <m/>
    <n v="38"/>
    <s v="piece"/>
    <s v="Households"/>
    <n v="38"/>
    <x v="0"/>
    <d v="2015-04-24T00:00:00"/>
    <m/>
    <m/>
    <m/>
  </r>
  <r>
    <s v="Port Vila (Port Vila)"/>
    <s v="VUT0105071017"/>
    <s v="Anabrou"/>
    <s v="VUT01050710170865"/>
    <s v="MCI disable people"/>
    <s v="Caritas"/>
    <s v="Diocese of Port Vila"/>
    <m/>
    <s v="Shelter"/>
    <m/>
    <x v="0"/>
    <x v="3"/>
    <s v="4x6m Tarps"/>
    <n v="12"/>
    <s v="piece"/>
    <s v="Households"/>
    <n v="9"/>
    <x v="0"/>
    <d v="2015-04-24T00:00:00"/>
    <m/>
    <m/>
    <m/>
  </r>
  <r>
    <s v="Port Vila (Port Vila)"/>
    <s v="VUT0105071017"/>
    <m/>
    <e v="#N/A"/>
    <s v="Beverly Hills catholic community"/>
    <s v="Caritas"/>
    <s v="Diocese of Port Vila"/>
    <m/>
    <s v="Shelter"/>
    <m/>
    <x v="0"/>
    <x v="3"/>
    <s v="4x6m Tarps"/>
    <n v="2"/>
    <s v="piece"/>
    <s v="Households"/>
    <n v="2"/>
    <x v="0"/>
    <d v="2015-04-28T00:00:00"/>
    <m/>
    <m/>
    <m/>
  </r>
  <r>
    <s v="Port Vila (Port Vila)"/>
    <s v="VUT0105071017"/>
    <s v="Bladineres"/>
    <s v="VUT01050710170885"/>
    <s v="catholic community"/>
    <s v="Caritas"/>
    <s v="Diocese of Port Vila"/>
    <m/>
    <s v="Shelter"/>
    <m/>
    <x v="0"/>
    <x v="3"/>
    <s v="4x6m Tarps"/>
    <n v="5"/>
    <s v="piece"/>
    <s v="Households"/>
    <n v="5"/>
    <x v="0"/>
    <d v="2015-04-29T00:00:00"/>
    <m/>
    <m/>
    <m/>
  </r>
  <r>
    <s v="Port Vila (Port Vila)"/>
    <s v="VUT0105071017"/>
    <m/>
    <e v="#N/A"/>
    <s v="Independence Park"/>
    <s v="Caritas"/>
    <s v="Diocese of Port Vila"/>
    <m/>
    <s v="Shelter"/>
    <m/>
    <x v="0"/>
    <x v="3"/>
    <s v="4x6m Tarps"/>
    <n v="1"/>
    <s v="piece"/>
    <s v="Households"/>
    <n v="1"/>
    <x v="0"/>
    <d v="2015-04-30T00:00:00"/>
    <m/>
    <m/>
    <m/>
  </r>
  <r>
    <s v="Port Vila (Port Vila)"/>
    <s v="VUT0105071017"/>
    <s v="Fres Wota"/>
    <s v="VUT01050710170857"/>
    <s v="catholic community"/>
    <s v="Caritas"/>
    <s v="Diocese of Port Vila"/>
    <m/>
    <s v="Shelter"/>
    <m/>
    <x v="0"/>
    <x v="3"/>
    <s v="4x6m Tarps"/>
    <n v="3"/>
    <s v="piece"/>
    <s v="Households"/>
    <n v="3"/>
    <x v="0"/>
    <d v="2015-04-30T00:00:00"/>
    <m/>
    <m/>
    <m/>
  </r>
  <r>
    <s v="Port Vila (Port Vila)"/>
    <s v="VUT0105071017"/>
    <m/>
    <e v="#N/A"/>
    <s v="2eme Lagoon"/>
    <s v="Caritas"/>
    <s v="Diocese of Port Vila"/>
    <m/>
    <s v="Shelter"/>
    <m/>
    <x v="0"/>
    <x v="3"/>
    <s v="4x6m Tarps"/>
    <n v="1"/>
    <s v="piece"/>
    <s v="Households"/>
    <n v="1"/>
    <x v="0"/>
    <d v="2015-04-30T00:00:00"/>
    <m/>
    <m/>
    <m/>
  </r>
  <r>
    <s v="Port Vila (Port Vila)"/>
    <s v="VUT0105071017"/>
    <m/>
    <e v="#N/A"/>
    <s v="cocorico"/>
    <s v="Caritas"/>
    <s v="Diocese of Port Vila"/>
    <m/>
    <s v="Shelter"/>
    <m/>
    <x v="0"/>
    <x v="3"/>
    <s v="4x6m Tarps"/>
    <n v="1"/>
    <s v="piece"/>
    <s v="Households"/>
    <n v="1"/>
    <x v="0"/>
    <d v="2015-04-30T00:00:00"/>
    <m/>
    <m/>
    <m/>
  </r>
  <r>
    <s v="Eratap (Efate)"/>
    <s v="VUT0105005011"/>
    <s v="Teouma"/>
    <s v="VUT01050050110783"/>
    <s v="Teouma"/>
    <s v="Caritas"/>
    <s v="Diocese of Port Vila"/>
    <m/>
    <s v="Shelter"/>
    <m/>
    <x v="0"/>
    <x v="3"/>
    <s v="4x6m Tarps"/>
    <n v="2"/>
    <s v="piece"/>
    <s v="Households"/>
    <n v="2"/>
    <x v="0"/>
    <d v="2015-04-30T00:00:00"/>
    <m/>
    <m/>
    <m/>
  </r>
  <r>
    <s v="Middle Bush Tanna (Tanna)"/>
    <s v="VUT0106023006"/>
    <s v="Imaru"/>
    <s v="VUT01060230060416"/>
    <m/>
    <s v="Caritas"/>
    <m/>
    <m/>
    <s v="Shelter"/>
    <m/>
    <x v="0"/>
    <x v="3"/>
    <s v="Tarps 1"/>
    <n v="10"/>
    <s v="piece"/>
    <s v="Households"/>
    <n v="10"/>
    <x v="0"/>
    <d v="2015-04-16T00:00:00"/>
    <d v="2015-04-16T00:00:00"/>
    <d v="2015-04-16T00:00:00"/>
    <m/>
  </r>
  <r>
    <s v="South West Tanna (Tanna)"/>
    <s v="VUT0106023002"/>
    <s v="Ikiti"/>
    <s v="VUT01060230020118"/>
    <m/>
    <s v="Caritas"/>
    <m/>
    <m/>
    <s v="Shelter"/>
    <m/>
    <x v="0"/>
    <x v="3"/>
    <s v="Tarps 1"/>
    <n v="10"/>
    <s v="piece"/>
    <s v="Households"/>
    <n v="10"/>
    <x v="0"/>
    <d v="2015-04-16T00:00:00"/>
    <d v="2015-04-16T00:00:00"/>
    <d v="2015-04-16T00:00:00"/>
    <m/>
  </r>
  <r>
    <s v="West Tanna (Tanna)"/>
    <s v="VUT0106023005"/>
    <m/>
    <e v="#N/A"/>
    <m/>
    <s v="Caritas"/>
    <m/>
    <m/>
    <s v="Shelter"/>
    <m/>
    <x v="0"/>
    <x v="3"/>
    <s v="Tarps 1"/>
    <n v="80"/>
    <s v="piece"/>
    <s v="Households"/>
    <n v="80"/>
    <x v="0"/>
    <d v="2015-04-16T00:00:00"/>
    <d v="2015-04-16T00:00:00"/>
    <d v="2015-04-16T00:00:00"/>
    <m/>
  </r>
  <r>
    <s v="Eratap (Efate)"/>
    <s v="VUT0105005011"/>
    <s v="Teouma"/>
    <s v="VUT01050050110783"/>
    <s v="Teouma "/>
    <s v="Habitat for Humanity Australia "/>
    <s v="ADRA Vanuatu"/>
    <m/>
    <s v="Shelter"/>
    <m/>
    <x v="2"/>
    <x v="2"/>
    <s v="Shelter tool kits "/>
    <n v="1"/>
    <s v="kit"/>
    <s v="Households"/>
    <n v="1"/>
    <x v="1"/>
    <d v="2015-05-01T00:00:00"/>
    <m/>
    <m/>
    <s v="ADRA is partnering with Habitat for Humanity Australia to help rebuild in Teouma, in areas where ADRA had done tarp distribution. Assessments are being finalized. "/>
  </r>
  <r>
    <s v="South East Ambrym (Ambrym)"/>
    <s v="VUT0104002062"/>
    <m/>
    <e v="#N/A"/>
    <s v="SE Ambrym "/>
    <s v="Habitat for Humanity New Zealand "/>
    <s v="ADRA Vanuatu"/>
    <m/>
    <s v="Shelter"/>
    <m/>
    <x v="2"/>
    <x v="2"/>
    <s v="To be confirmed by Habitat for Humanity"/>
    <n v="93"/>
    <s v="kit"/>
    <s v="Households"/>
    <n v="1"/>
    <x v="1"/>
    <d v="2015-05-01T00:00:00"/>
    <d v="2015-09-30T00:00:00"/>
    <m/>
    <s v="ADRA is partnering with Habitat for Humanity New Zealand to help rebuild in SE Ambrym, "/>
  </r>
  <r>
    <s v="Makimae (Mataso - Matah Alam)"/>
    <s v="VUT0105018034"/>
    <m/>
    <e v="#N/A"/>
    <m/>
    <s v="IOM"/>
    <m/>
    <m/>
    <s v="Shelter"/>
    <m/>
    <x v="0"/>
    <x v="7"/>
    <m/>
    <n v="78"/>
    <s v="piece"/>
    <s v="Households"/>
    <n v="37"/>
    <x v="0"/>
    <d v="2015-05-12T00:00:00"/>
    <d v="2015-05-12T00:00:00"/>
    <d v="2015-05-12T00:00:00"/>
    <s v="For 37 repatriated families"/>
  </r>
  <r>
    <s v="Makimae (Mataso - Matah Alam)"/>
    <s v="VUT0105018034"/>
    <m/>
    <e v="#N/A"/>
    <m/>
    <s v="IOM"/>
    <m/>
    <m/>
    <s v="Shelter"/>
    <m/>
    <x v="0"/>
    <x v="6"/>
    <m/>
    <n v="37"/>
    <s v="piece"/>
    <s v="Households"/>
    <n v="37"/>
    <x v="0"/>
    <d v="2015-05-12T00:00:00"/>
    <d v="2015-05-12T00:00:00"/>
    <d v="2015-05-12T00:00:00"/>
    <s v="For 37 repatriated families"/>
  </r>
  <r>
    <s v="Makimae (Mataso - Matah Alam)"/>
    <s v="VUT0105018034"/>
    <m/>
    <e v="#N/A"/>
    <m/>
    <s v="IOM"/>
    <m/>
    <m/>
    <s v="Shelter"/>
    <m/>
    <x v="0"/>
    <x v="6"/>
    <m/>
    <n v="13"/>
    <s v="piece"/>
    <s v="Households"/>
    <n v="13"/>
    <x v="0"/>
    <d v="2015-05-12T00:00:00"/>
    <d v="2015-05-12T00:00:00"/>
    <d v="2015-05-12T00:00:00"/>
    <s v="For CDC's, community centers, chiefs, etc."/>
  </r>
  <r>
    <m/>
    <e v="#N/A"/>
    <m/>
    <e v="#N/A"/>
    <m/>
    <s v="IOM"/>
    <m/>
    <m/>
    <s v="Shelter"/>
    <m/>
    <x v="0"/>
    <x v="5"/>
    <m/>
    <n v="1000"/>
    <s v="kit"/>
    <s v="Households"/>
    <n v="1000"/>
    <x v="1"/>
    <m/>
    <m/>
    <m/>
    <s v="Tool kits in transit to Vanuatu, exact distribution areas and number of HH served TBD"/>
  </r>
  <r>
    <s v="Port Vila (Port Vila)"/>
    <s v="VUT0105071017"/>
    <s v="Tagabe"/>
    <s v="VUT01050710170881"/>
    <m/>
    <s v="NDMO"/>
    <s v="IFRC"/>
    <m/>
    <s v="Shelter"/>
    <m/>
    <x v="0"/>
    <x v="3"/>
    <s v="Tarps 1"/>
    <n v="1"/>
    <s v="piece"/>
    <s v="Households"/>
    <n v="1"/>
    <x v="0"/>
    <m/>
    <m/>
    <d v="2015-06-09T00:00:00"/>
    <m/>
  </r>
  <r>
    <s v="Port Vila (Port Vila)"/>
    <s v="VUT0105071017"/>
    <s v="Tagabe"/>
    <s v="VUT01050710170881"/>
    <m/>
    <s v="NDMO"/>
    <s v="IFRC"/>
    <m/>
    <s v="Shelter"/>
    <m/>
    <x v="0"/>
    <x v="3"/>
    <s v="Tarps 1"/>
    <n v="1"/>
    <s v="piece"/>
    <s v="Households"/>
    <n v="1"/>
    <x v="0"/>
    <m/>
    <m/>
    <d v="2015-06-09T00:00:00"/>
    <m/>
  </r>
  <r>
    <s v="Port Vila (Port Vila)"/>
    <s v="VUT0105071017"/>
    <s v="Tagabe"/>
    <s v="VUT01050710170881"/>
    <m/>
    <s v="NDMO"/>
    <s v="IFRC"/>
    <m/>
    <s v="Shelter"/>
    <m/>
    <x v="0"/>
    <x v="3"/>
    <s v="Tarps 1"/>
    <n v="1"/>
    <s v="piece"/>
    <s v="Households"/>
    <n v="1"/>
    <x v="0"/>
    <m/>
    <m/>
    <d v="2015-06-09T00:00:00"/>
    <m/>
  </r>
  <r>
    <s v="Port Vila (Port Vila)"/>
    <s v="VUT0105071017"/>
    <m/>
    <e v="#N/A"/>
    <s v="Stade"/>
    <s v="NDMO"/>
    <s v="IFRC"/>
    <m/>
    <s v="Shelter"/>
    <m/>
    <x v="0"/>
    <x v="3"/>
    <s v="Tarps 1"/>
    <n v="1"/>
    <s v="piece"/>
    <s v="Households"/>
    <n v="1"/>
    <x v="0"/>
    <m/>
    <m/>
    <d v="2015-06-09T00:00:00"/>
    <m/>
  </r>
  <r>
    <s v="Port Vila (Port Vila)"/>
    <s v="VUT0105071017"/>
    <m/>
    <e v="#N/A"/>
    <s v="Malapoa White Wood"/>
    <s v="NDMO"/>
    <s v="IFRC"/>
    <m/>
    <s v="Shelter"/>
    <m/>
    <x v="0"/>
    <x v="3"/>
    <s v="Tarps 1"/>
    <n v="1"/>
    <s v="piece"/>
    <s v="Households"/>
    <n v="1"/>
    <x v="0"/>
    <m/>
    <m/>
    <d v="2015-06-09T00:00:00"/>
    <m/>
  </r>
  <r>
    <s v="Port Vila (Port Vila)"/>
    <s v="VUT0105071017"/>
    <s v="Tagabe"/>
    <s v="VUT01050710170881"/>
    <m/>
    <s v="NDMO"/>
    <s v="IFRC"/>
    <m/>
    <s v="Shelter"/>
    <m/>
    <x v="0"/>
    <x v="3"/>
    <s v="Tarps 1"/>
    <n v="1"/>
    <s v="piece"/>
    <s v="Households"/>
    <n v="1"/>
    <x v="0"/>
    <m/>
    <m/>
    <d v="2015-06-09T00:00:00"/>
    <m/>
  </r>
  <r>
    <s v="Port Vila (Port Vila)"/>
    <s v="VUT0105071017"/>
    <s v="Tebakor"/>
    <s v="VUT01050710170868"/>
    <m/>
    <s v="NDMO"/>
    <s v="IFRC"/>
    <m/>
    <s v="Shelter"/>
    <m/>
    <x v="0"/>
    <x v="3"/>
    <s v="Tarps 1"/>
    <n v="1"/>
    <s v="piece"/>
    <s v="Households"/>
    <n v="1"/>
    <x v="0"/>
    <m/>
    <m/>
    <d v="2015-06-09T00:00:00"/>
    <m/>
  </r>
  <r>
    <s v="Port Vila (Port Vila)"/>
    <s v="VUT0105071017"/>
    <s v="Tagabe"/>
    <s v="VUT01050710170881"/>
    <m/>
    <s v="NDMO"/>
    <s v="IFRC"/>
    <m/>
    <s v="Shelter"/>
    <m/>
    <x v="0"/>
    <x v="3"/>
    <s v="Tarps 1"/>
    <n v="1"/>
    <s v="piece"/>
    <s v="Households"/>
    <n v="1"/>
    <x v="0"/>
    <m/>
    <m/>
    <d v="2015-06-09T00:00:00"/>
    <m/>
  </r>
  <r>
    <s v="Port Vila (Port Vila)"/>
    <s v="VUT0105071017"/>
    <s v="Bladineres"/>
    <s v="VUT01050710170885"/>
    <m/>
    <s v="NDMO"/>
    <s v="IFRC"/>
    <m/>
    <s v="Shelter"/>
    <m/>
    <x v="0"/>
    <x v="3"/>
    <s v="Tarps 1"/>
    <n v="1"/>
    <s v="piece"/>
    <s v="Households"/>
    <n v="1"/>
    <x v="0"/>
    <m/>
    <m/>
    <d v="2015-06-09T00:00:00"/>
    <m/>
  </r>
  <r>
    <s v="Port Vila (Port Vila)"/>
    <s v="VUT0105071017"/>
    <s v="Tagabe"/>
    <s v="VUT01050710170881"/>
    <m/>
    <s v="NDMO"/>
    <s v="IFRC"/>
    <m/>
    <s v="Shelter"/>
    <m/>
    <x v="0"/>
    <x v="3"/>
    <s v="Tarps 1"/>
    <n v="1"/>
    <s v="piece"/>
    <s v="Households"/>
    <n v="1"/>
    <x v="0"/>
    <m/>
    <m/>
    <d v="2015-06-09T00:00:00"/>
    <m/>
  </r>
  <r>
    <s v="Port Vila (Port Vila)"/>
    <s v="VUT0105071017"/>
    <s v="Bladineres"/>
    <s v="VUT01050710170885"/>
    <m/>
    <s v="NDMO"/>
    <s v="IFRC"/>
    <m/>
    <s v="Shelter"/>
    <m/>
    <x v="0"/>
    <x v="3"/>
    <s v="Tarps 1"/>
    <n v="1"/>
    <s v="piece"/>
    <s v="Households"/>
    <n v="1"/>
    <x v="0"/>
    <m/>
    <m/>
    <d v="2015-06-09T00:00:00"/>
    <m/>
  </r>
  <r>
    <s v="Port Vila (Port Vila)"/>
    <s v="VUT0105071017"/>
    <m/>
    <e v="#N/A"/>
    <s v="Seven Srar"/>
    <s v="NDMO"/>
    <s v="IFRC"/>
    <m/>
    <s v="Shelter"/>
    <m/>
    <x v="0"/>
    <x v="3"/>
    <s v="Tarps 1"/>
    <n v="1"/>
    <s v="piece"/>
    <s v="Households"/>
    <n v="1"/>
    <x v="0"/>
    <m/>
    <m/>
    <d v="2015-06-09T00:00:00"/>
    <m/>
  </r>
  <r>
    <s v="Port Vila (Port Vila)"/>
    <s v="VUT0105071017"/>
    <s v="Bladineres"/>
    <s v="VUT01050710170885"/>
    <m/>
    <s v="NDMO"/>
    <s v="IFRC"/>
    <m/>
    <s v="Shelter"/>
    <m/>
    <x v="0"/>
    <x v="3"/>
    <s v="Tarps 1"/>
    <n v="1"/>
    <s v="piece"/>
    <s v="Households"/>
    <n v="1"/>
    <x v="0"/>
    <m/>
    <m/>
    <d v="2015-06-09T00:00:00"/>
    <m/>
  </r>
  <r>
    <s v="Port Vila (Port Vila)"/>
    <s v="VUT0105071017"/>
    <s v="Bladineres"/>
    <s v="VUT01050710170885"/>
    <m/>
    <s v="NDMO"/>
    <s v="IFRC"/>
    <m/>
    <s v="Shelter"/>
    <m/>
    <x v="0"/>
    <x v="3"/>
    <s v="Tarps 1"/>
    <n v="1"/>
    <s v="piece"/>
    <s v="Households"/>
    <n v="1"/>
    <x v="0"/>
    <m/>
    <m/>
    <d v="2015-06-09T00:00:00"/>
    <m/>
  </r>
  <r>
    <s v="Port Vila (Port Vila)"/>
    <s v="VUT0105071017"/>
    <m/>
    <e v="#N/A"/>
    <s v="Seven Star"/>
    <s v="NDMO"/>
    <s v="IFRC"/>
    <m/>
    <s v="Shelter"/>
    <m/>
    <x v="0"/>
    <x v="3"/>
    <s v="Tarps 1"/>
    <n v="1"/>
    <s v="piece"/>
    <s v="Households"/>
    <n v="1"/>
    <x v="0"/>
    <m/>
    <m/>
    <d v="2015-06-09T00:00:00"/>
    <m/>
  </r>
  <r>
    <s v="Port Vila (Port Vila)"/>
    <s v="VUT0105071017"/>
    <s v="Bladineres"/>
    <s v="VUT01050710170885"/>
    <m/>
    <s v="NDMO"/>
    <s v="IFRC"/>
    <m/>
    <s v="Shelter"/>
    <m/>
    <x v="0"/>
    <x v="3"/>
    <s v="Tarps 1"/>
    <n v="1"/>
    <s v="piece"/>
    <s v="Households"/>
    <n v="1"/>
    <x v="0"/>
    <m/>
    <m/>
    <d v="2015-06-09T00:00:00"/>
    <m/>
  </r>
  <r>
    <s v="Port Vila (Port Vila)"/>
    <s v="VUT0105071017"/>
    <m/>
    <e v="#N/A"/>
    <s v="Beverly Hills"/>
    <s v="NDMO"/>
    <s v="IFRC"/>
    <m/>
    <s v="Shelter"/>
    <m/>
    <x v="0"/>
    <x v="3"/>
    <s v="Tarps 1"/>
    <n v="1"/>
    <s v="piece"/>
    <s v="Households"/>
    <n v="1"/>
    <x v="0"/>
    <m/>
    <m/>
    <d v="2015-06-09T00:00:00"/>
    <m/>
  </r>
  <r>
    <s v="Port Vila (Port Vila)"/>
    <s v="VUT0105071017"/>
    <s v="Tagabe"/>
    <s v="VUT01050710170881"/>
    <m/>
    <s v="NDMO"/>
    <s v="IFRC"/>
    <m/>
    <s v="Shelter"/>
    <m/>
    <x v="0"/>
    <x v="3"/>
    <s v="Tarps 1"/>
    <n v="1"/>
    <s v="piece"/>
    <s v="Households"/>
    <n v="1"/>
    <x v="0"/>
    <m/>
    <m/>
    <d v="2015-06-09T00:00:00"/>
    <m/>
  </r>
  <r>
    <s v="Port Vila (Port Vila)"/>
    <s v="VUT0105071017"/>
    <s v="Tagabe"/>
    <s v="VUT01050710170881"/>
    <m/>
    <s v="NDMO"/>
    <s v="IFRC"/>
    <m/>
    <s v="Shelter"/>
    <m/>
    <x v="0"/>
    <x v="3"/>
    <s v="Tarps 1"/>
    <n v="1"/>
    <s v="piece"/>
    <s v="Households"/>
    <n v="1"/>
    <x v="0"/>
    <m/>
    <m/>
    <d v="2015-06-09T00:00:00"/>
    <m/>
  </r>
  <r>
    <s v="Port Vila (Port Vila)"/>
    <s v="VUT0105071017"/>
    <s v="Bladineres"/>
    <s v="VUT01050710170885"/>
    <m/>
    <s v="NDMO"/>
    <s v="IFRC"/>
    <m/>
    <s v="Shelter"/>
    <m/>
    <x v="0"/>
    <x v="3"/>
    <s v="Tarps 1"/>
    <n v="1"/>
    <s v="piece"/>
    <s v="Households"/>
    <n v="1"/>
    <x v="0"/>
    <m/>
    <m/>
    <d v="2015-06-09T00:00:00"/>
    <m/>
  </r>
  <r>
    <s v="Port Vila (Port Vila)"/>
    <s v="VUT0105071017"/>
    <s v="Tagabe"/>
    <s v="VUT01050710170881"/>
    <m/>
    <s v="NDMO"/>
    <s v="IFRC"/>
    <m/>
    <s v="Shelter"/>
    <m/>
    <x v="0"/>
    <x v="3"/>
    <s v="Tarps 1"/>
    <n v="1"/>
    <s v="piece"/>
    <s v="Households"/>
    <n v="1"/>
    <x v="0"/>
    <m/>
    <m/>
    <d v="2015-06-09T00:00:00"/>
    <m/>
  </r>
  <r>
    <s v="Port Vila (Port Vila)"/>
    <s v="VUT0105071017"/>
    <s v="Bladineres"/>
    <s v="VUT01050710170885"/>
    <m/>
    <s v="NDMO"/>
    <s v="IFRC"/>
    <m/>
    <s v="Shelter"/>
    <m/>
    <x v="0"/>
    <x v="3"/>
    <s v="Tarps 1"/>
    <n v="1"/>
    <s v="piece"/>
    <s v="Households"/>
    <n v="1"/>
    <x v="0"/>
    <m/>
    <m/>
    <d v="2015-06-09T00:00:00"/>
    <m/>
  </r>
  <r>
    <s v="Port Vila (Port Vila)"/>
    <s v="VUT0105071017"/>
    <s v="Tagabe"/>
    <s v="VUT01050710170881"/>
    <m/>
    <s v="NDMO"/>
    <s v="IFRC"/>
    <m/>
    <s v="Shelter"/>
    <m/>
    <x v="0"/>
    <x v="3"/>
    <s v="Tarps 1"/>
    <n v="1"/>
    <s v="piece"/>
    <s v="Households"/>
    <n v="1"/>
    <x v="0"/>
    <m/>
    <m/>
    <d v="2015-06-09T00:00:00"/>
    <m/>
  </r>
  <r>
    <s v="Port Vila (Port Vila)"/>
    <s v="VUT0105071017"/>
    <s v="Tagabe"/>
    <s v="VUT01050710170881"/>
    <m/>
    <s v="NDMO"/>
    <s v="IFRC"/>
    <m/>
    <s v="Shelter"/>
    <m/>
    <x v="0"/>
    <x v="3"/>
    <s v="Tarps 1"/>
    <n v="1"/>
    <s v="piece"/>
    <s v="Households"/>
    <n v="1"/>
    <x v="0"/>
    <m/>
    <m/>
    <d v="2015-06-09T00:00:00"/>
    <m/>
  </r>
  <r>
    <s v="Port Vila (Port Vila)"/>
    <s v="VUT0105071017"/>
    <s v="Tagabe"/>
    <s v="VUT01050710170881"/>
    <m/>
    <s v="NDMO"/>
    <s v="IFRC"/>
    <m/>
    <s v="Shelter"/>
    <m/>
    <x v="0"/>
    <x v="3"/>
    <s v="Tarps 1"/>
    <n v="1"/>
    <s v="piece"/>
    <s v="Households"/>
    <n v="1"/>
    <x v="0"/>
    <m/>
    <m/>
    <d v="2015-06-09T00:00:00"/>
    <m/>
  </r>
  <r>
    <s v="Port Vila (Port Vila)"/>
    <s v="VUT0105071017"/>
    <s v="Bladineres"/>
    <s v="VUT01050710170885"/>
    <m/>
    <s v="NDMO"/>
    <s v="IFRC"/>
    <m/>
    <s v="Shelter"/>
    <m/>
    <x v="0"/>
    <x v="3"/>
    <s v="Tarps 1"/>
    <n v="1"/>
    <s v="piece"/>
    <s v="Households"/>
    <n v="1"/>
    <x v="0"/>
    <m/>
    <m/>
    <d v="2015-06-09T00:00:00"/>
    <m/>
  </r>
  <r>
    <s v="Port Vila (Port Vila)"/>
    <s v="VUT0105071017"/>
    <s v="Tagabe"/>
    <s v="VUT01050710170881"/>
    <m/>
    <s v="NDMO"/>
    <s v="IFRC"/>
    <m/>
    <s v="Shelter"/>
    <m/>
    <x v="0"/>
    <x v="3"/>
    <s v="Tarps 1"/>
    <n v="1"/>
    <s v="piece"/>
    <s v="Households"/>
    <n v="1"/>
    <x v="0"/>
    <m/>
    <m/>
    <d v="2015-06-09T00:00:00"/>
    <m/>
  </r>
  <r>
    <s v="Port Vila (Port Vila)"/>
    <s v="VUT0105071017"/>
    <s v="Tagabe"/>
    <s v="VUT01050710170881"/>
    <m/>
    <s v="NDMO"/>
    <s v="IFRC"/>
    <m/>
    <s v="Shelter"/>
    <m/>
    <x v="0"/>
    <x v="3"/>
    <s v="Tarps 1"/>
    <n v="1"/>
    <s v="piece"/>
    <s v="Households"/>
    <n v="1"/>
    <x v="0"/>
    <m/>
    <m/>
    <d v="2015-06-09T00:00:00"/>
    <m/>
  </r>
  <r>
    <s v="Port Vila (Port Vila)"/>
    <s v="VUT0105071017"/>
    <s v="Bladineres"/>
    <s v="VUT01050710170885"/>
    <m/>
    <s v="NDMO"/>
    <s v="IFRC"/>
    <m/>
    <s v="Shelter"/>
    <m/>
    <x v="0"/>
    <x v="3"/>
    <s v="Tarps 1"/>
    <n v="1"/>
    <s v="piece"/>
    <s v="Households"/>
    <n v="1"/>
    <x v="0"/>
    <m/>
    <m/>
    <d v="2015-06-09T00:00:00"/>
    <m/>
  </r>
  <r>
    <s v="Port Vila (Port Vila)"/>
    <s v="VUT0105071017"/>
    <s v="Tagabe"/>
    <s v="VUT01050710170881"/>
    <m/>
    <s v="NDMO"/>
    <s v="IFRC"/>
    <m/>
    <s v="Shelter"/>
    <m/>
    <x v="0"/>
    <x v="3"/>
    <s v="Tarps 1"/>
    <n v="1"/>
    <s v="piece"/>
    <s v="Households"/>
    <n v="1"/>
    <x v="0"/>
    <m/>
    <m/>
    <d v="2015-06-09T00:00:00"/>
    <m/>
  </r>
  <r>
    <s v="Port Vila (Port Vila)"/>
    <s v="VUT0105071017"/>
    <s v="Tagabe"/>
    <s v="VUT01050710170881"/>
    <m/>
    <s v="NDMO"/>
    <s v="IFRC"/>
    <m/>
    <s v="Shelter"/>
    <m/>
    <x v="0"/>
    <x v="3"/>
    <s v="Tarps 1"/>
    <n v="1"/>
    <s v="piece"/>
    <s v="Households"/>
    <n v="1"/>
    <x v="0"/>
    <m/>
    <m/>
    <d v="2015-06-09T00:00:00"/>
    <m/>
  </r>
  <r>
    <s v="Port Vila (Port Vila)"/>
    <s v="VUT0105071017"/>
    <s v="Tagabe"/>
    <s v="VUT01050710170881"/>
    <m/>
    <s v="NDMO"/>
    <s v="IFRC"/>
    <m/>
    <s v="Shelter"/>
    <m/>
    <x v="0"/>
    <x v="3"/>
    <s v="Tarps 1"/>
    <n v="1"/>
    <s v="piece"/>
    <s v="Households"/>
    <n v="1"/>
    <x v="0"/>
    <m/>
    <m/>
    <d v="2015-06-09T00:00:00"/>
    <m/>
  </r>
  <r>
    <s v="Port Vila (Port Vila)"/>
    <s v="VUT0105071017"/>
    <s v="Tagabe"/>
    <s v="VUT01050710170881"/>
    <m/>
    <s v="NDMO"/>
    <s v="IFRC"/>
    <m/>
    <s v="Shelter"/>
    <m/>
    <x v="0"/>
    <x v="3"/>
    <s v="Tarps 1"/>
    <n v="1"/>
    <s v="piece"/>
    <s v="Households"/>
    <n v="1"/>
    <x v="0"/>
    <m/>
    <m/>
    <d v="2015-06-09T00:00:00"/>
    <m/>
  </r>
  <r>
    <s v="Port Vila (Port Vila)"/>
    <s v="VUT0105071017"/>
    <s v="Tagabe"/>
    <s v="VUT01050710170881"/>
    <m/>
    <s v="NDMO"/>
    <s v="IFRC"/>
    <m/>
    <s v="Shelter"/>
    <m/>
    <x v="0"/>
    <x v="3"/>
    <s v="Tarps 1"/>
    <n v="1"/>
    <s v="piece"/>
    <s v="Households"/>
    <n v="1"/>
    <x v="0"/>
    <m/>
    <m/>
    <d v="2015-06-09T00:00:00"/>
    <m/>
  </r>
  <r>
    <s v="Port Vila (Port Vila)"/>
    <s v="VUT0105071017"/>
    <s v="Tagabe"/>
    <s v="VUT01050710170881"/>
    <m/>
    <s v="NDMO"/>
    <s v="IFRC"/>
    <m/>
    <s v="Shelter"/>
    <m/>
    <x v="0"/>
    <x v="3"/>
    <s v="Tarps 1"/>
    <n v="1"/>
    <s v="piece"/>
    <s v="Households"/>
    <n v="1"/>
    <x v="0"/>
    <m/>
    <m/>
    <d v="2015-06-09T00:00:00"/>
    <m/>
  </r>
  <r>
    <s v="Port Vila (Port Vila)"/>
    <s v="VUT0105071017"/>
    <s v="Tagabe"/>
    <s v="VUT01050710170881"/>
    <m/>
    <s v="NDMO"/>
    <s v="IFRC"/>
    <m/>
    <s v="Shelter"/>
    <m/>
    <x v="0"/>
    <x v="3"/>
    <s v="Tarps 1"/>
    <n v="1"/>
    <s v="piece"/>
    <s v="Households"/>
    <n v="1"/>
    <x v="0"/>
    <m/>
    <m/>
    <d v="2015-06-09T00:00:00"/>
    <m/>
  </r>
  <r>
    <s v="Port Vila (Port Vila)"/>
    <s v="VUT0105071017"/>
    <m/>
    <e v="#N/A"/>
    <s v="Belleview park"/>
    <s v="NDMO"/>
    <s v="IFRC"/>
    <m/>
    <s v="Shelter"/>
    <m/>
    <x v="0"/>
    <x v="3"/>
    <s v="Tarps 1"/>
    <n v="1"/>
    <s v="piece"/>
    <s v="Households"/>
    <n v="1"/>
    <x v="0"/>
    <m/>
    <m/>
    <d v="2015-06-09T00:00:00"/>
    <m/>
  </r>
  <r>
    <s v="Port Vila (Port Vila)"/>
    <s v="VUT0105071017"/>
    <m/>
    <e v="#N/A"/>
    <s v="Tagabe M.C.I"/>
    <s v="NDMO"/>
    <s v="IFRC"/>
    <m/>
    <s v="Shelter"/>
    <m/>
    <x v="0"/>
    <x v="3"/>
    <s v="Tarps 1"/>
    <n v="1"/>
    <s v="piece"/>
    <s v="Households"/>
    <n v="1"/>
    <x v="0"/>
    <m/>
    <m/>
    <d v="2015-06-09T00:00:00"/>
    <m/>
  </r>
  <r>
    <s v="Port Vila (Port Vila)"/>
    <s v="VUT0105071017"/>
    <m/>
    <e v="#N/A"/>
    <s v="Tagabe M.C.I"/>
    <s v="NDMO"/>
    <s v="IFRC"/>
    <m/>
    <s v="Shelter"/>
    <m/>
    <x v="0"/>
    <x v="3"/>
    <s v="Tarps 1"/>
    <n v="1"/>
    <s v="piece"/>
    <s v="Households"/>
    <n v="1"/>
    <x v="0"/>
    <m/>
    <m/>
    <d v="2015-06-09T00:00:00"/>
    <m/>
  </r>
  <r>
    <s v="Port Vila (Port Vila)"/>
    <s v="VUT0105071017"/>
    <m/>
    <e v="#N/A"/>
    <s v="Malapoa White Wood"/>
    <s v="NDMO"/>
    <s v="IFRC"/>
    <m/>
    <s v="Shelter"/>
    <m/>
    <x v="0"/>
    <x v="3"/>
    <s v="Tarps 1"/>
    <n v="1"/>
    <s v="piece"/>
    <s v="Households"/>
    <n v="1"/>
    <x v="0"/>
    <m/>
    <m/>
    <d v="2015-06-09T00:00:00"/>
    <m/>
  </r>
  <r>
    <s v="Port Vila (Port Vila)"/>
    <s v="VUT0105071017"/>
    <m/>
    <e v="#N/A"/>
    <s v="Black Sand"/>
    <s v="NDMO"/>
    <s v="IFRC"/>
    <m/>
    <s v="Shelter"/>
    <m/>
    <x v="0"/>
    <x v="3"/>
    <s v="Tarps 1"/>
    <n v="1"/>
    <s v="piece"/>
    <s v="Households"/>
    <n v="1"/>
    <x v="0"/>
    <m/>
    <m/>
    <d v="2015-06-09T00:00:00"/>
    <m/>
  </r>
  <r>
    <s v="Port Vila (Port Vila)"/>
    <s v="VUT0105071017"/>
    <m/>
    <e v="#N/A"/>
    <s v="Black Sand"/>
    <s v="NDMO"/>
    <s v="IFRC"/>
    <m/>
    <s v="Shelter"/>
    <m/>
    <x v="0"/>
    <x v="3"/>
    <s v="Tarps 1"/>
    <n v="1"/>
    <s v="piece"/>
    <s v="Households"/>
    <n v="1"/>
    <x v="0"/>
    <m/>
    <m/>
    <d v="2015-06-09T00:00:00"/>
    <m/>
  </r>
  <r>
    <s v="Port Vila (Port Vila)"/>
    <s v="VUT0105071017"/>
    <m/>
    <e v="#N/A"/>
    <s v="Black Sand"/>
    <s v="NDMO"/>
    <s v="IFRC"/>
    <m/>
    <s v="Shelter"/>
    <m/>
    <x v="0"/>
    <x v="3"/>
    <s v="Tarps 1"/>
    <n v="1"/>
    <s v="piece"/>
    <s v="Households"/>
    <n v="1"/>
    <x v="0"/>
    <m/>
    <m/>
    <d v="2015-06-09T00:00:00"/>
    <m/>
  </r>
  <r>
    <s v="Port Vila (Port Vila)"/>
    <s v="VUT0105071017"/>
    <m/>
    <e v="#N/A"/>
    <s v="Black Sand"/>
    <s v="NDMO"/>
    <s v="IFRC"/>
    <m/>
    <s v="Shelter"/>
    <m/>
    <x v="0"/>
    <x v="3"/>
    <s v="Tarps 1"/>
    <n v="1"/>
    <s v="piece"/>
    <s v="Households"/>
    <n v="1"/>
    <x v="0"/>
    <m/>
    <m/>
    <d v="2015-06-09T00:00:00"/>
    <m/>
  </r>
  <r>
    <s v="Ifira (Ifira)"/>
    <s v="VUT0105042015"/>
    <m/>
    <e v="#N/A"/>
    <s v="Ifira Island"/>
    <s v="NDMO"/>
    <s v="IFRC"/>
    <m/>
    <s v="Shelter"/>
    <m/>
    <x v="0"/>
    <x v="3"/>
    <s v="Tarps 1"/>
    <n v="3"/>
    <s v="piece"/>
    <s v="Households"/>
    <n v="1"/>
    <x v="0"/>
    <m/>
    <m/>
    <d v="2015-06-09T00:00:00"/>
    <m/>
  </r>
  <r>
    <s v="Port Vila (Port Vila)"/>
    <s v="VUT0105071017"/>
    <m/>
    <e v="#N/A"/>
    <s v="Rentapao"/>
    <s v="NDMO"/>
    <s v="IFRC"/>
    <m/>
    <s v="Shelter"/>
    <m/>
    <x v="0"/>
    <x v="3"/>
    <s v="Tarps 1"/>
    <n v="1"/>
    <s v="piece"/>
    <s v="Households"/>
    <n v="1"/>
    <x v="0"/>
    <m/>
    <m/>
    <d v="2015-06-09T00:00:00"/>
    <m/>
  </r>
  <r>
    <s v="Port Vila (Port Vila)"/>
    <s v="VUT0105071017"/>
    <m/>
    <e v="#N/A"/>
    <s v="Black Sand"/>
    <s v="NDMO"/>
    <s v="IFRC"/>
    <m/>
    <s v="Shelter"/>
    <m/>
    <x v="0"/>
    <x v="3"/>
    <s v="Tarps 1"/>
    <n v="1"/>
    <s v="piece"/>
    <s v="Households"/>
    <n v="1"/>
    <x v="0"/>
    <m/>
    <m/>
    <d v="2015-06-09T00:00:00"/>
    <m/>
  </r>
  <r>
    <s v="Port Vila (Port Vila)"/>
    <s v="VUT0105071017"/>
    <s v="Bladineres"/>
    <s v="VUT01050710170885"/>
    <m/>
    <s v="NDMO"/>
    <s v="IFRC"/>
    <m/>
    <s v="Shelter"/>
    <m/>
    <x v="0"/>
    <x v="3"/>
    <s v="Tarps 1"/>
    <n v="1"/>
    <s v="piece"/>
    <s v="Households"/>
    <n v="1"/>
    <x v="0"/>
    <m/>
    <m/>
    <d v="2015-06-09T00:00:00"/>
    <m/>
  </r>
  <r>
    <s v="Port Vila (Port Vila)"/>
    <s v="VUT0105071017"/>
    <s v="Bladineres"/>
    <s v="VUT01050710170885"/>
    <m/>
    <s v="NDMO"/>
    <s v="IFRC"/>
    <m/>
    <s v="Shelter"/>
    <m/>
    <x v="0"/>
    <x v="3"/>
    <s v="Tarps 1"/>
    <n v="1"/>
    <s v="piece"/>
    <s v="Households"/>
    <n v="1"/>
    <x v="0"/>
    <m/>
    <m/>
    <d v="2015-06-09T00:00:00"/>
    <m/>
  </r>
  <r>
    <s v="Port Vila (Port Vila)"/>
    <s v="VUT0105071017"/>
    <m/>
    <e v="#N/A"/>
    <s v="Teouma Valley"/>
    <s v="NDMO"/>
    <s v="IFRC"/>
    <m/>
    <s v="Shelter"/>
    <m/>
    <x v="0"/>
    <x v="3"/>
    <s v="Tarps 1"/>
    <n v="1"/>
    <s v="piece"/>
    <s v="Households"/>
    <n v="1"/>
    <x v="0"/>
    <m/>
    <m/>
    <d v="2015-06-09T00:00:00"/>
    <m/>
  </r>
  <r>
    <s v="Port Vila (Port Vila)"/>
    <s v="VUT0105071017"/>
    <m/>
    <e v="#N/A"/>
    <s v="Teouma Half Road"/>
    <s v="NDMO"/>
    <s v="IFRC"/>
    <m/>
    <s v="Shelter"/>
    <m/>
    <x v="0"/>
    <x v="3"/>
    <s v="Tarps 1"/>
    <n v="1"/>
    <s v="piece"/>
    <s v="Households"/>
    <n v="1"/>
    <x v="0"/>
    <m/>
    <m/>
    <d v="2015-06-09T00:00:00"/>
    <m/>
  </r>
  <r>
    <s v="Port Vila (Port Vila)"/>
    <s v="VUT0105071017"/>
    <s v="Tagabe"/>
    <s v="VUT01050710170881"/>
    <m/>
    <s v="NDMO"/>
    <s v="IFRC"/>
    <m/>
    <s v="Shelter"/>
    <m/>
    <x v="0"/>
    <x v="3"/>
    <s v="Tarps 1"/>
    <n v="1"/>
    <s v="piece"/>
    <s v="Households"/>
    <n v="1"/>
    <x v="0"/>
    <m/>
    <m/>
    <d v="2015-06-09T00:00:00"/>
    <m/>
  </r>
  <r>
    <s v="Port Vila (Port Vila)"/>
    <s v="VUT0105071017"/>
    <s v="Tagabe"/>
    <s v="VUT01050710170881"/>
    <m/>
    <s v="NDMO"/>
    <s v="IFRC"/>
    <m/>
    <s v="Shelter"/>
    <m/>
    <x v="0"/>
    <x v="3"/>
    <s v="Tarps 1"/>
    <n v="1"/>
    <s v="piece"/>
    <s v="Households"/>
    <n v="1"/>
    <x v="0"/>
    <m/>
    <m/>
    <d v="2015-06-09T00:00:00"/>
    <m/>
  </r>
  <r>
    <s v="Port Vila (Port Vila)"/>
    <s v="VUT0105071017"/>
    <s v="Bladineres"/>
    <s v="VUT01050710170885"/>
    <m/>
    <s v="NDMO"/>
    <s v="IFRC"/>
    <m/>
    <s v="Shelter"/>
    <m/>
    <x v="0"/>
    <x v="3"/>
    <s v="Tarps 1"/>
    <n v="1"/>
    <s v="piece"/>
    <s v="Households"/>
    <n v="1"/>
    <x v="0"/>
    <m/>
    <m/>
    <d v="2015-06-09T00:00:00"/>
    <m/>
  </r>
  <r>
    <s v="Port Vila (Port Vila)"/>
    <s v="VUT0105071017"/>
    <s v="Bladineres"/>
    <s v="VUT01050710170885"/>
    <m/>
    <s v="NDMO"/>
    <s v="IFRC"/>
    <m/>
    <s v="Shelter"/>
    <m/>
    <x v="0"/>
    <x v="3"/>
    <s v="Tarps 1"/>
    <n v="1"/>
    <s v="piece"/>
    <s v="Households"/>
    <n v="1"/>
    <x v="0"/>
    <m/>
    <m/>
    <d v="2015-06-09T00:00:00"/>
    <m/>
  </r>
  <r>
    <s v="Port Vila (Port Vila)"/>
    <s v="VUT0105071017"/>
    <s v="Tagabe"/>
    <s v="VUT01050710170881"/>
    <m/>
    <s v="NDMO"/>
    <s v="IFRC"/>
    <m/>
    <s v="Shelter"/>
    <m/>
    <x v="0"/>
    <x v="3"/>
    <s v="Tarps 1"/>
    <n v="1"/>
    <s v="piece"/>
    <s v="Households"/>
    <n v="1"/>
    <x v="0"/>
    <m/>
    <m/>
    <d v="2015-06-09T00:00:00"/>
    <m/>
  </r>
  <r>
    <s v="Port Vila (Port Vila)"/>
    <s v="VUT0105071017"/>
    <s v="Tagabe"/>
    <s v="VUT01050710170881"/>
    <m/>
    <s v="NDMO"/>
    <s v="IFRC"/>
    <m/>
    <s v="Shelter"/>
    <m/>
    <x v="0"/>
    <x v="3"/>
    <s v="Tarps 1"/>
    <n v="1"/>
    <s v="piece"/>
    <s v="Households"/>
    <n v="1"/>
    <x v="0"/>
    <m/>
    <m/>
    <d v="2015-06-09T00:00:00"/>
    <m/>
  </r>
  <r>
    <m/>
    <e v="#N/A"/>
    <m/>
    <e v="#N/A"/>
    <s v="Pele Island"/>
    <s v="NDMO"/>
    <s v="IFRC"/>
    <m/>
    <s v="Shelter"/>
    <m/>
    <x v="0"/>
    <x v="3"/>
    <s v="Tarps 1"/>
    <n v="3"/>
    <s v="piece"/>
    <s v="Households"/>
    <n v="1"/>
    <x v="0"/>
    <m/>
    <m/>
    <d v="2015-06-09T00:00:00"/>
    <m/>
  </r>
  <r>
    <s v="Port Vila (Port Vila)"/>
    <s v="VUT0105071017"/>
    <m/>
    <e v="#N/A"/>
    <s v="Black Sand"/>
    <s v="NDMO"/>
    <s v="IFRC"/>
    <m/>
    <s v="Shelter"/>
    <m/>
    <x v="0"/>
    <x v="3"/>
    <s v="Tarps 1"/>
    <n v="1"/>
    <s v="piece"/>
    <s v="Households"/>
    <n v="1"/>
    <x v="0"/>
    <m/>
    <m/>
    <d v="2015-06-09T00:00:00"/>
    <m/>
  </r>
  <r>
    <s v="Port Vila (Port Vila)"/>
    <s v="VUT0105071017"/>
    <s v="Nambatu"/>
    <s v="VUT01050710170832"/>
    <m/>
    <s v="NDMO"/>
    <s v="IFRC"/>
    <m/>
    <s v="Shelter"/>
    <m/>
    <x v="0"/>
    <x v="3"/>
    <s v="Tarps 1"/>
    <n v="4"/>
    <s v="piece"/>
    <s v="Households"/>
    <n v="1"/>
    <x v="0"/>
    <m/>
    <m/>
    <d v="2015-06-09T00:00:00"/>
    <m/>
  </r>
  <r>
    <s v="Port Vila (Port Vila)"/>
    <s v="VUT0105071017"/>
    <m/>
    <e v="#N/A"/>
    <s v="Seven Star"/>
    <s v="NDMO"/>
    <s v="IFRC"/>
    <m/>
    <s v="Shelter"/>
    <m/>
    <x v="0"/>
    <x v="3"/>
    <s v="Tarps 1"/>
    <n v="1"/>
    <s v="piece"/>
    <s v="Households"/>
    <n v="1"/>
    <x v="0"/>
    <m/>
    <m/>
    <d v="2015-06-09T00:00:00"/>
    <m/>
  </r>
  <r>
    <s v="West Tanna (Tanna)"/>
    <s v="VUT0106023005"/>
    <s v="Isangel"/>
    <s v="VUT01060230020180"/>
    <m/>
    <s v="Samaritan's Purse"/>
    <m/>
    <m/>
    <s v="Shelter"/>
    <m/>
    <x v="0"/>
    <x v="3"/>
    <s v="Tarps (1 = HH), Blankets (3 = HH), Cooking Kit (1=HH)"/>
    <n v="319"/>
    <s v="piece"/>
    <s v="Households"/>
    <n v="319"/>
    <x v="0"/>
    <m/>
    <m/>
    <d v="2015-04-06T00:00:00"/>
    <s v="Please note materials blankets (HH= 3), cooking kit (HH=1), tarp (HH=1)"/>
  </r>
  <r>
    <s v="West Tanna (Tanna)"/>
    <s v="VUT0106023005"/>
    <s v="Isangel"/>
    <s v="VUT01060230020180"/>
    <m/>
    <s v="Samaritan's Purse"/>
    <m/>
    <m/>
    <s v="Shelter"/>
    <m/>
    <x v="0"/>
    <x v="0"/>
    <s v="Tarps (1 = HH), Blankets (3 = HH), Cooking Kit (1=HH)"/>
    <n v="957"/>
    <s v="piece"/>
    <s v="Households"/>
    <n v="319"/>
    <x v="0"/>
    <m/>
    <m/>
    <d v="2015-04-06T00:00:00"/>
    <s v="Please note materials blankets (HH= 3), cooking kit (HH=1), tarp (HH=1)"/>
  </r>
  <r>
    <s v="West Tanna (Tanna)"/>
    <s v="VUT0106023005"/>
    <m/>
    <e v="#N/A"/>
    <s v="1 Mile School"/>
    <s v="Samaritan's Purse"/>
    <m/>
    <m/>
    <s v="Shelter"/>
    <m/>
    <x v="0"/>
    <x v="3"/>
    <s v="Tarps (1 = HH), Blankets (3 = HH), Cooking Kit (1=HH)"/>
    <n v="187"/>
    <s v="piece"/>
    <s v="Households"/>
    <n v="187"/>
    <x v="0"/>
    <m/>
    <m/>
    <d v="2015-04-06T00:00:00"/>
    <s v="Please note materials blankets (HH= 3), cooking kit (HH=1), tarp (HH=1)"/>
  </r>
  <r>
    <s v="West Tanna (Tanna)"/>
    <s v="VUT0106023005"/>
    <m/>
    <e v="#N/A"/>
    <s v="1 Mile School"/>
    <s v="Samaritan's Purse"/>
    <m/>
    <m/>
    <s v="Shelter"/>
    <m/>
    <x v="0"/>
    <x v="0"/>
    <s v="Tarps (1 = HH), Blankets (3 = HH), Cooking Kit (1=HH)"/>
    <n v="561"/>
    <s v="piece"/>
    <s v="Households"/>
    <n v="187"/>
    <x v="0"/>
    <m/>
    <m/>
    <d v="2015-04-06T00:00:00"/>
    <s v="Please note materials blankets (HH= 3), cooking kit (HH=1), tarp (HH=1)"/>
  </r>
  <r>
    <s v="West Tanna (Tanna)"/>
    <s v="VUT0106023005"/>
    <s v="Letakran"/>
    <s v="VUT01060230050318"/>
    <m/>
    <s v="Samaritan's Purse"/>
    <m/>
    <m/>
    <s v="Shelter"/>
    <m/>
    <x v="0"/>
    <x v="3"/>
    <s v="Tarps (1 = HH), Blankets (3 = HH), Cooking Kit (1=HH)"/>
    <n v="245"/>
    <s v="piece"/>
    <s v="Households"/>
    <n v="245"/>
    <x v="0"/>
    <m/>
    <m/>
    <d v="2015-04-06T00:00:00"/>
    <s v="Please note materials blankets (HH= 3), cooking kit (HH=1), tarp (HH=1)"/>
  </r>
  <r>
    <s v="West Tanna (Tanna)"/>
    <s v="VUT0106023005"/>
    <s v="Letakran"/>
    <s v="VUT01060230050318"/>
    <m/>
    <s v="Samaritan's Purse"/>
    <m/>
    <m/>
    <s v="Shelter"/>
    <m/>
    <x v="0"/>
    <x v="0"/>
    <s v="Tarps (1 = HH), Blankets (3 = HH), Cooking Kit (1=HH)"/>
    <n v="735"/>
    <s v="piece"/>
    <s v="Households"/>
    <n v="245"/>
    <x v="0"/>
    <m/>
    <m/>
    <d v="2015-04-06T00:00:00"/>
    <s v="Please note materials blankets (HH= 3), cooking kit (HH=1), tarp (HH=1)"/>
  </r>
  <r>
    <s v="West Tanna (Tanna)"/>
    <s v="VUT0106023005"/>
    <m/>
    <e v="#N/A"/>
    <s v="Lapket Centre"/>
    <s v="Samaritan's Purse"/>
    <m/>
    <m/>
    <s v="Shelter"/>
    <m/>
    <x v="0"/>
    <x v="1"/>
    <s v="Tarps (1 = HH), Blankets (3 = HH), Cooking Kit (1=HH)"/>
    <n v="329"/>
    <s v="set"/>
    <s v="Households"/>
    <n v="329"/>
    <x v="0"/>
    <m/>
    <m/>
    <d v="2015-04-06T00:00:00"/>
    <s v="Please note materials blankets (HH= 3), cooking kit (HH=1), tarp (HH=1)"/>
  </r>
  <r>
    <s v="West Tanna (Tanna)"/>
    <s v="VUT0106023005"/>
    <m/>
    <e v="#N/A"/>
    <s v="Unmit"/>
    <s v="Samaritan's Purse"/>
    <m/>
    <m/>
    <s v="Shelter"/>
    <m/>
    <x v="0"/>
    <x v="3"/>
    <s v="Tarps (1 = HH), Blankets (3 = HH), Cooking Kit (1=HH)"/>
    <n v="253"/>
    <s v="piece"/>
    <s v="Households"/>
    <n v="253"/>
    <x v="0"/>
    <m/>
    <m/>
    <d v="2015-04-06T00:00:00"/>
    <s v="Please note materials blankets (HH= 3), cooking kit (HH=1), tarp (HH=1)"/>
  </r>
  <r>
    <s v="West Tanna (Tanna)"/>
    <s v="VUT0106023005"/>
    <m/>
    <e v="#N/A"/>
    <s v="Unmit"/>
    <s v="Samaritan's Purse"/>
    <m/>
    <m/>
    <s v="Shelter"/>
    <m/>
    <x v="0"/>
    <x v="0"/>
    <s v="Tarps (1 = HH), Blankets (3 = HH), Cooking Kit (1=HH)"/>
    <n v="759"/>
    <s v="piece"/>
    <s v="Households"/>
    <n v="253"/>
    <x v="0"/>
    <m/>
    <m/>
    <d v="2015-04-06T00:00:00"/>
    <s v="Please note materials blankets (HH= 3), cooking kit (HH=1), tarp (HH=1)"/>
  </r>
  <r>
    <s v="West Tanna (Tanna)"/>
    <s v="VUT0106023005"/>
    <m/>
    <e v="#N/A"/>
    <s v="Harpour View"/>
    <s v="Samaritan's Purse"/>
    <m/>
    <m/>
    <s v="Shelter"/>
    <m/>
    <x v="0"/>
    <x v="3"/>
    <s v="Tarps (1 = HH), Blankets (3 = HH), Cooking Kit (1=HH)"/>
    <n v="160"/>
    <s v="piece"/>
    <s v="Households"/>
    <n v="160"/>
    <x v="0"/>
    <m/>
    <m/>
    <d v="2015-04-06T00:00:00"/>
    <s v="Please note materials blankets (HH= 3), cooking kit (HH=1), tarp (HH=1)"/>
  </r>
  <r>
    <s v="West Tanna (Tanna)"/>
    <s v="VUT0106023005"/>
    <m/>
    <e v="#N/A"/>
    <s v="Harpour View"/>
    <s v="Samaritan's Purse"/>
    <m/>
    <m/>
    <s v="Shelter"/>
    <m/>
    <x v="0"/>
    <x v="0"/>
    <s v="Tarps (1 = HH), Blankets (3 = HH), Cooking Kit (1=HH)"/>
    <n v="480"/>
    <s v="piece"/>
    <s v="Households"/>
    <n v="160"/>
    <x v="0"/>
    <m/>
    <m/>
    <d v="2015-04-06T00:00:00"/>
    <s v="Please note materials blankets (HH= 3), cooking kit (HH=1), tarp (HH=1)"/>
  </r>
  <r>
    <s v="West Tanna (Tanna)"/>
    <s v="VUT0106023005"/>
    <s v="Isangel"/>
    <s v="VUT01060230020180"/>
    <m/>
    <s v="Samaritan's Purse"/>
    <m/>
    <m/>
    <s v="Shelter"/>
    <m/>
    <x v="0"/>
    <x v="1"/>
    <s v="Tarps (1 = HH), Blankets (3 = HH), Cooking Kit (1=HH)"/>
    <n v="319"/>
    <s v="set"/>
    <s v="Households"/>
    <n v="319"/>
    <x v="0"/>
    <m/>
    <m/>
    <d v="2015-04-06T00:00:00"/>
    <s v="Please note materials blankets (HH= 3), cooking kit (HH=1), tarp (HH=1)"/>
  </r>
  <r>
    <s v="West Tanna (Tanna)"/>
    <s v="VUT0106023005"/>
    <m/>
    <e v="#N/A"/>
    <s v="Lenauraua"/>
    <s v="Samaritan's Purse"/>
    <m/>
    <m/>
    <s v="Shelter"/>
    <m/>
    <x v="0"/>
    <x v="3"/>
    <s v="Tarps (1 = HH), Blankets (3 = HH), Cooking Kit (1=HH)"/>
    <n v="193"/>
    <s v="piece"/>
    <s v="Households"/>
    <n v="193"/>
    <x v="0"/>
    <m/>
    <m/>
    <d v="2015-04-06T00:00:00"/>
    <s v="Please note materials blankets (HH= 3), cooking kit (HH=1), tarp (HH=1)"/>
  </r>
  <r>
    <s v="West Tanna (Tanna)"/>
    <s v="VUT0106023005"/>
    <m/>
    <e v="#N/A"/>
    <s v="Lenauraua"/>
    <s v="Samaritan's Purse"/>
    <m/>
    <m/>
    <s v="Shelter"/>
    <m/>
    <x v="0"/>
    <x v="0"/>
    <s v="Tarps (1 = HH), Blankets (3 = HH), Cooking Kit (1=HH)"/>
    <n v="579"/>
    <s v="piece"/>
    <s v="Households"/>
    <n v="193"/>
    <x v="0"/>
    <m/>
    <m/>
    <d v="2015-04-06T00:00:00"/>
    <s v="Please note materials blankets (HH= 3), cooking kit (HH=1), tarp (HH=1)"/>
  </r>
  <r>
    <s v="Aneityum (Aneityum)"/>
    <s v="VUT0106003000"/>
    <m/>
    <e v="#N/A"/>
    <s v="North"/>
    <s v="Samaritan's Purse"/>
    <m/>
    <m/>
    <s v="Shelter"/>
    <m/>
    <x v="0"/>
    <x v="3"/>
    <s v="Tarps (1 = HH), Blankets (3 = HH), Cooking Kit (1=HH)"/>
    <n v="72"/>
    <s v="piece"/>
    <s v="Households"/>
    <n v="72"/>
    <x v="0"/>
    <m/>
    <m/>
    <d v="2015-04-06T00:00:00"/>
    <s v="Please note materials blankets (HH= 3), cooking kit (HH=1), tarp (HH=1)"/>
  </r>
  <r>
    <s v="Aneityum (Aneityum)"/>
    <s v="VUT0106003000"/>
    <m/>
    <e v="#N/A"/>
    <s v="North"/>
    <s v="Samaritan's Purse"/>
    <m/>
    <m/>
    <s v="Shelter"/>
    <m/>
    <x v="0"/>
    <x v="0"/>
    <s v="Tarps (1 = HH), Blankets (3 = HH), Cooking Kit (1=HH)"/>
    <n v="216"/>
    <s v="piece"/>
    <s v="Households"/>
    <n v="72"/>
    <x v="0"/>
    <m/>
    <m/>
    <d v="2015-04-06T00:00:00"/>
    <s v="Please note materials blankets (HH= 3), cooking kit (HH=1), tarp (HH=1)"/>
  </r>
  <r>
    <s v="Aneityum (Aneityum)"/>
    <s v="VUT0106003000"/>
    <m/>
    <e v="#N/A"/>
    <s v="South Port - Analgowhat"/>
    <s v="Samaritan's Purse"/>
    <m/>
    <m/>
    <s v="Shelter"/>
    <m/>
    <x v="0"/>
    <x v="3"/>
    <s v="Tarps (1 = HH), Blankets (3 = HH), Cooking Kit (1=HH)"/>
    <n v="139"/>
    <s v="piece"/>
    <s v="Households"/>
    <n v="139"/>
    <x v="0"/>
    <m/>
    <m/>
    <d v="2015-04-06T00:00:00"/>
    <s v="Please note materials blankets (HH= 3), cooking kit (HH=1), tarp (HH=1)"/>
  </r>
  <r>
    <s v="Aneityum (Aneityum)"/>
    <s v="VUT0106003000"/>
    <m/>
    <e v="#N/A"/>
    <s v="South Port - Analgowhat"/>
    <s v="Samaritan's Purse"/>
    <m/>
    <m/>
    <s v="Shelter"/>
    <m/>
    <x v="0"/>
    <x v="0"/>
    <s v="Tarps (1 = HH), Blankets (3 = HH), Cooking Kit (1=HH)"/>
    <n v="417"/>
    <s v="piece"/>
    <s v="Households"/>
    <n v="139"/>
    <x v="0"/>
    <m/>
    <m/>
    <d v="2015-04-06T00:00:00"/>
    <s v="Please note materials blankets (HH= 3), cooking kit (HH=1), tarp (HH=1)"/>
  </r>
  <r>
    <s v="West Tanna (Tanna)"/>
    <s v="VUT0106023005"/>
    <m/>
    <e v="#N/A"/>
    <s v="Lownapkiko"/>
    <s v="Samaritan's Purse"/>
    <m/>
    <m/>
    <s v="Shelter"/>
    <m/>
    <x v="0"/>
    <x v="3"/>
    <s v="Tarps (1 = HH), Blankets (3 = HH), Cooking Kit (1=HH)"/>
    <n v="178"/>
    <s v="piece"/>
    <s v="Households"/>
    <n v="178"/>
    <x v="0"/>
    <m/>
    <m/>
    <d v="2015-04-06T00:00:00"/>
    <s v="Please note materials blankets (HH= 3), cooking kit (HH=1), tarp (HH=1)"/>
  </r>
  <r>
    <s v="West Tanna (Tanna)"/>
    <s v="VUT0106023005"/>
    <m/>
    <e v="#N/A"/>
    <s v="Lownapkiko"/>
    <s v="Samaritan's Purse"/>
    <m/>
    <m/>
    <s v="Shelter"/>
    <m/>
    <x v="0"/>
    <x v="0"/>
    <s v="Tarps (1 = HH), Blankets (3 = HH), Cooking Kit (1=HH)"/>
    <n v="534"/>
    <s v="piece"/>
    <s v="Households"/>
    <n v="178"/>
    <x v="0"/>
    <m/>
    <m/>
    <d v="2015-04-06T00:00:00"/>
    <s v="Please note materials blankets (HH= 3), cooking kit (HH=1), tarp (HH=1)"/>
  </r>
  <r>
    <s v="West Tanna (Tanna)"/>
    <s v="VUT0106023005"/>
    <m/>
    <e v="#N/A"/>
    <s v="Lapket Centre"/>
    <s v="Samaritan's Purse"/>
    <m/>
    <m/>
    <s v="Shelter"/>
    <m/>
    <x v="0"/>
    <x v="3"/>
    <s v="Tarps (1 = HH), Blankets (3 = HH), Cooking Kit (1=HH)"/>
    <n v="329"/>
    <s v="piece"/>
    <s v="Households"/>
    <n v="329"/>
    <x v="0"/>
    <m/>
    <m/>
    <d v="2015-04-06T00:00:00"/>
    <s v="Please note materials blankets (HH= 3), cooking kit (HH=1), tarp (HH=1)"/>
  </r>
  <r>
    <s v="West Tanna (Tanna)"/>
    <s v="VUT0106023005"/>
    <m/>
    <e v="#N/A"/>
    <s v="Lapket Centre"/>
    <s v="Samaritan's Purse"/>
    <m/>
    <m/>
    <s v="Shelter"/>
    <m/>
    <x v="0"/>
    <x v="0"/>
    <s v="Tarps (1 = HH), Blankets (3 = HH), Cooking Kit (1=HH)"/>
    <n v="987"/>
    <s v="piece"/>
    <s v="Households"/>
    <n v="329"/>
    <x v="0"/>
    <m/>
    <m/>
    <d v="2015-04-06T00:00:00"/>
    <s v="Please note materials blankets (HH= 3), cooking kit (HH=1), tarp (HH=1)"/>
  </r>
  <r>
    <s v="West Tanna (Tanna)"/>
    <s v="VUT0106023005"/>
    <m/>
    <e v="#N/A"/>
    <s v="Unmit"/>
    <s v="Samaritan's Purse"/>
    <m/>
    <m/>
    <s v="Shelter"/>
    <m/>
    <x v="0"/>
    <x v="1"/>
    <s v="Tarps (1 = HH), Blankets (3 = HH), Cooking Kit (1=HH)"/>
    <n v="253"/>
    <s v="set"/>
    <s v="Households"/>
    <n v="253"/>
    <x v="0"/>
    <m/>
    <m/>
    <d v="2015-04-06T00:00:00"/>
    <s v="Please note materials blankets (HH= 3), cooking kit (HH=1), tarp (HH=1)"/>
  </r>
  <r>
    <s v="West Tanna (Tanna)"/>
    <s v="VUT0106023005"/>
    <m/>
    <e v="#N/A"/>
    <s v="Lowanatom"/>
    <s v="Samaritan's Purse"/>
    <m/>
    <m/>
    <s v="Shelter"/>
    <m/>
    <x v="0"/>
    <x v="3"/>
    <s v="Tarps (1 = HH), Blankets (3 = HH), Cooking Kit (1=HH)"/>
    <n v="186"/>
    <s v="piece"/>
    <s v="Households"/>
    <n v="186"/>
    <x v="0"/>
    <m/>
    <m/>
    <d v="2015-04-06T00:00:00"/>
    <s v="Please note materials blankets (HH= 3), cooking kit (HH=1), tarp (HH=1)"/>
  </r>
  <r>
    <s v="West Tanna (Tanna)"/>
    <s v="VUT0106023005"/>
    <m/>
    <e v="#N/A"/>
    <s v="Lowanatom"/>
    <s v="Samaritan's Purse"/>
    <m/>
    <m/>
    <s v="Shelter"/>
    <m/>
    <x v="0"/>
    <x v="0"/>
    <s v="Tarps (1 = HH), Blankets (3 = HH), Cooking Kit (1=HH)"/>
    <n v="558"/>
    <s v="piece"/>
    <s v="Households"/>
    <n v="186"/>
    <x v="0"/>
    <m/>
    <m/>
    <d v="2015-04-06T00:00:00"/>
    <s v="Please note materials blankets (HH= 3), cooking kit (HH=1), tarp (HH=1)"/>
  </r>
  <r>
    <s v="West Tanna (Tanna)"/>
    <s v="VUT0106023005"/>
    <s v="Letakran"/>
    <s v="VUT01060230050318"/>
    <m/>
    <s v="Samaritan's Purse"/>
    <m/>
    <m/>
    <s v="Shelter"/>
    <m/>
    <x v="0"/>
    <x v="1"/>
    <s v="Tarps (1 = HH), Blankets (3 = HH), Cooking Kit (1=HH)"/>
    <n v="245"/>
    <s v="set"/>
    <s v="Households"/>
    <n v="245"/>
    <x v="0"/>
    <m/>
    <m/>
    <d v="2015-04-06T00:00:00"/>
    <s v="Please note materials blankets (HH= 3), cooking kit (HH=1), tarp (HH=1)"/>
  </r>
  <r>
    <s v="West Tanna (Tanna)"/>
    <s v="VUT0106023005"/>
    <m/>
    <e v="#N/A"/>
    <s v="Letun"/>
    <s v="Samaritan's Purse"/>
    <m/>
    <m/>
    <s v="Shelter"/>
    <m/>
    <x v="0"/>
    <x v="3"/>
    <s v="Tarps (1 = HH), Blankets (3 = HH), Cooking Kit (1=HH)"/>
    <n v="178"/>
    <s v="piece"/>
    <s v="Households"/>
    <n v="178"/>
    <x v="0"/>
    <m/>
    <m/>
    <d v="2015-04-06T00:00:00"/>
    <s v="Please note materials blankets (HH= 3), cooking kit (HH=1), tarp (HH=1)"/>
  </r>
  <r>
    <s v="West Tanna (Tanna)"/>
    <s v="VUT0106023005"/>
    <m/>
    <e v="#N/A"/>
    <s v="Letun"/>
    <s v="Samaritan's Purse"/>
    <m/>
    <m/>
    <s v="Shelter"/>
    <m/>
    <x v="0"/>
    <x v="0"/>
    <s v="Tarps (1 = HH), Blankets (3 = HH), Cooking Kit (1=HH)"/>
    <n v="534"/>
    <s v="piece"/>
    <s v="Households"/>
    <n v="178"/>
    <x v="0"/>
    <m/>
    <m/>
    <d v="2015-04-06T00:00:00"/>
    <s v="Please note materials blankets (HH= 3), cooking kit (HH=1), tarp (HH=1)"/>
  </r>
  <r>
    <s v="West Tanna (Tanna)"/>
    <s v="VUT0106023005"/>
    <m/>
    <e v="#N/A"/>
    <s v="Lenauraua"/>
    <s v="Samaritan's Purse"/>
    <m/>
    <m/>
    <s v="Shelter"/>
    <m/>
    <x v="0"/>
    <x v="1"/>
    <s v="Tarps (1 = HH), Blankets (3 = HH), Cooking Kit (1=HH)"/>
    <n v="193"/>
    <s v="set"/>
    <s v="Households"/>
    <n v="193"/>
    <x v="0"/>
    <m/>
    <m/>
    <d v="2015-04-06T00:00:00"/>
    <s v="Please note materials blankets (HH= 3), cooking kit (HH=1), tarp (HH=1)"/>
  </r>
  <r>
    <s v="West Tanna (Tanna)"/>
    <s v="VUT0106023005"/>
    <m/>
    <e v="#N/A"/>
    <s v="Lamkail Church House"/>
    <s v="Samaritan's Purse"/>
    <m/>
    <m/>
    <s v="Shelter"/>
    <m/>
    <x v="0"/>
    <x v="3"/>
    <s v="Tarps (1 = HH), Blankets (3 = HH), Cooking Kit (1=HH)"/>
    <n v="105"/>
    <s v="piece"/>
    <s v="Households"/>
    <n v="105"/>
    <x v="0"/>
    <m/>
    <m/>
    <d v="2015-04-06T00:00:00"/>
    <s v="Please note materials blankets (HH= 3), cooking kit (HH=1), tarp (HH=1)"/>
  </r>
  <r>
    <s v="West Tanna (Tanna)"/>
    <s v="VUT0106023005"/>
    <m/>
    <e v="#N/A"/>
    <s v="Lamkail Church House"/>
    <s v="Samaritan's Purse"/>
    <m/>
    <m/>
    <s v="Shelter"/>
    <m/>
    <x v="0"/>
    <x v="0"/>
    <s v="Tarps (1 = HH), Blankets (3 = HH), Cooking Kit (1=HH)"/>
    <n v="315"/>
    <s v="piece"/>
    <s v="Households"/>
    <n v="105"/>
    <x v="0"/>
    <m/>
    <m/>
    <d v="2015-04-06T00:00:00"/>
    <s v="Please note materials blankets (HH= 3), cooking kit (HH=1), tarp (HH=1)"/>
  </r>
  <r>
    <s v="West Tanna (Tanna)"/>
    <s v="VUT0106023005"/>
    <m/>
    <e v="#N/A"/>
    <s v="1 Mile School"/>
    <s v="Samaritan's Purse"/>
    <m/>
    <m/>
    <s v="Shelter"/>
    <m/>
    <x v="0"/>
    <x v="1"/>
    <s v="Tarps (1 = HH), Blankets (3 = HH), Cooking Kit (1=HH)"/>
    <n v="187"/>
    <s v="set"/>
    <s v="Households"/>
    <n v="187"/>
    <x v="0"/>
    <m/>
    <m/>
    <d v="2015-04-06T00:00:00"/>
    <s v="Please note materials blankets (HH= 3), cooking kit (HH=1), tarp (HH=1)"/>
  </r>
  <r>
    <s v="West Tanna (Tanna)"/>
    <s v="VUT0106023005"/>
    <s v="Imaelone"/>
    <s v="VUT01060230050475"/>
    <m/>
    <s v="Samaritan's Purse"/>
    <m/>
    <m/>
    <s v="Shelter"/>
    <m/>
    <x v="0"/>
    <x v="3"/>
    <s v="Tarps (1 = HH), Blankets (3 = HH), Cooking Kit (1=HH)"/>
    <n v="183"/>
    <s v="piece"/>
    <s v="Households"/>
    <n v="183"/>
    <x v="0"/>
    <m/>
    <m/>
    <d v="2015-04-06T00:00:00"/>
    <s v="Please note materials blankets (HH= 3), cooking kit (HH=1), tarp (HH=1)"/>
  </r>
  <r>
    <s v="West Tanna (Tanna)"/>
    <s v="VUT0106023005"/>
    <s v="Imaelone"/>
    <s v="VUT01060230050475"/>
    <m/>
    <s v="Samaritan's Purse"/>
    <m/>
    <m/>
    <s v="Shelter"/>
    <m/>
    <x v="0"/>
    <x v="0"/>
    <s v="Tarps (1 = HH), Blankets (3 = HH), Cooking Kit (1=HH)"/>
    <n v="549"/>
    <s v="piece"/>
    <s v="Households"/>
    <n v="183"/>
    <x v="0"/>
    <m/>
    <m/>
    <d v="2015-04-06T00:00:00"/>
    <s v="Please note materials blankets (HH= 3), cooking kit (HH=1), tarp (HH=1)"/>
  </r>
  <r>
    <s v="West Tanna (Tanna)"/>
    <s v="VUT0106023005"/>
    <m/>
    <e v="#N/A"/>
    <s v="Lowanatom"/>
    <s v="Samaritan's Purse"/>
    <m/>
    <m/>
    <s v="Shelter"/>
    <m/>
    <x v="0"/>
    <x v="1"/>
    <s v="Tarps (1 = HH), Blankets (3 = HH), Cooking Kit (1=HH)"/>
    <n v="186"/>
    <s v="set"/>
    <s v="Households"/>
    <n v="186"/>
    <x v="0"/>
    <m/>
    <m/>
    <d v="2015-04-06T00:00:00"/>
    <s v="Please note materials blankets (HH= 3), cooking kit (HH=1), tarp (HH=1)"/>
  </r>
  <r>
    <s v="West Tanna (Tanna)"/>
    <s v="VUT0106023005"/>
    <s v="Lounapkamei"/>
    <s v="VUT01060230050382"/>
    <m/>
    <s v="Samaritan's Purse"/>
    <m/>
    <m/>
    <s v="Shelter"/>
    <m/>
    <x v="0"/>
    <x v="3"/>
    <s v="Tarps (1 = HH), Blankets (3 = HH), Cooking Kit (1=HH)"/>
    <n v="148"/>
    <s v="piece"/>
    <s v="Households"/>
    <n v="148"/>
    <x v="0"/>
    <m/>
    <m/>
    <d v="2015-04-06T00:00:00"/>
    <s v="Please note materials blankets (HH= 3), cooking kit (HH=1), tarp (HH=1)"/>
  </r>
  <r>
    <s v="West Tanna (Tanna)"/>
    <s v="VUT0106023005"/>
    <s v="Lounapkamei"/>
    <s v="VUT01060230050382"/>
    <m/>
    <s v="Samaritan's Purse"/>
    <m/>
    <m/>
    <s v="Shelter"/>
    <m/>
    <x v="0"/>
    <x v="0"/>
    <s v="Tarps (1 = HH), Blankets (3 = HH), Cooking Kit (1=HH)"/>
    <n v="444"/>
    <s v="piece"/>
    <s v="Households"/>
    <n v="148"/>
    <x v="0"/>
    <m/>
    <m/>
    <d v="2015-04-06T00:00:00"/>
    <s v="Please note materials blankets (HH= 3), cooking kit (HH=1), tarp (HH=1)"/>
  </r>
  <r>
    <s v="West Tanna (Tanna)"/>
    <s v="VUT0106023005"/>
    <s v="Imaelone"/>
    <s v="VUT01060230050475"/>
    <m/>
    <s v="Samaritan's Purse"/>
    <m/>
    <m/>
    <s v="Shelter"/>
    <m/>
    <x v="0"/>
    <x v="1"/>
    <s v="Tarps (1 = HH), Blankets (3 = HH), Cooking Kit (1=HH)"/>
    <n v="183"/>
    <s v="set"/>
    <s v="Households"/>
    <n v="183"/>
    <x v="0"/>
    <m/>
    <m/>
    <d v="2015-04-06T00:00:00"/>
    <s v="Please note materials blankets (HH= 3), cooking kit (HH=1), tarp (HH=1)"/>
  </r>
  <r>
    <s v="West Tanna (Tanna)"/>
    <s v="VUT0106023005"/>
    <s v="Lomteuheakal"/>
    <s v="VUT01060230050378"/>
    <m/>
    <s v="Samaritan's Purse"/>
    <m/>
    <m/>
    <s v="Shelter"/>
    <m/>
    <x v="0"/>
    <x v="3"/>
    <s v="Tarps (1 = HH), Blankets (3 = HH), Cooking Kit (1=HH)"/>
    <n v="133"/>
    <s v="piece"/>
    <s v="Households"/>
    <n v="133"/>
    <x v="0"/>
    <m/>
    <m/>
    <d v="2015-04-06T00:00:00"/>
    <s v="Please note materials blankets (HH= 3), cooking kit (HH=1), tarp (HH=1)"/>
  </r>
  <r>
    <s v="West Tanna (Tanna)"/>
    <s v="VUT0106023005"/>
    <s v="Lomteuheakal"/>
    <s v="VUT01060230050378"/>
    <m/>
    <s v="Samaritan's Purse"/>
    <m/>
    <m/>
    <s v="Shelter"/>
    <m/>
    <x v="0"/>
    <x v="0"/>
    <s v="Tarps (1 = HH), Blankets (3 = HH), Cooking Kit (1=HH)"/>
    <n v="399"/>
    <s v="piece"/>
    <s v="Households"/>
    <n v="133"/>
    <x v="0"/>
    <m/>
    <m/>
    <d v="2015-04-06T00:00:00"/>
    <s v="Please note materials blankets (HH= 3), cooking kit (HH=1), tarp (HH=1)"/>
  </r>
  <r>
    <s v="West Tanna (Tanna)"/>
    <s v="VUT0106023005"/>
    <m/>
    <e v="#N/A"/>
    <s v="Lownapkiko"/>
    <s v="Samaritan's Purse"/>
    <m/>
    <m/>
    <s v="Shelter"/>
    <m/>
    <x v="0"/>
    <x v="1"/>
    <s v="Tarps (1 = HH), Blankets (3 = HH), Cooking Kit (1=HH)"/>
    <n v="178"/>
    <s v="set"/>
    <s v="Households"/>
    <n v="178"/>
    <x v="0"/>
    <m/>
    <m/>
    <d v="2015-04-06T00:00:00"/>
    <s v="Please note materials blankets (HH= 3), cooking kit (HH=1), tarp (HH=1)"/>
  </r>
  <r>
    <s v="Aneityum (Aneityum)"/>
    <s v="VUT0106003000"/>
    <m/>
    <e v="#N/A"/>
    <s v="Umij South East"/>
    <s v="Samaritan's Purse"/>
    <m/>
    <m/>
    <s v="Shelter"/>
    <m/>
    <x v="0"/>
    <x v="3"/>
    <s v="Tarps (1 = HH), Blankets (3 = HH), Cooking Kit (1=HH)"/>
    <n v="36"/>
    <s v="piece"/>
    <s v="Households"/>
    <n v="36"/>
    <x v="0"/>
    <m/>
    <m/>
    <d v="2015-04-06T00:00:00"/>
    <s v="Please note materials blankets (HH= 3), cooking kit (HH=1), tarp (HH=1)"/>
  </r>
  <r>
    <s v="Aneityum (Aneityum)"/>
    <s v="VUT0106003000"/>
    <m/>
    <e v="#N/A"/>
    <s v="Umij South East"/>
    <s v="Samaritan's Purse"/>
    <m/>
    <m/>
    <s v="Shelter"/>
    <m/>
    <x v="0"/>
    <x v="0"/>
    <s v="Tarps (1 = HH), Blankets (3 = HH), Cooking Kit (1=HH)"/>
    <n v="108"/>
    <s v="piece"/>
    <s v="Households"/>
    <n v="36"/>
    <x v="0"/>
    <m/>
    <m/>
    <m/>
    <m/>
  </r>
  <r>
    <s v="West Tanna (Tanna)"/>
    <s v="VUT0106023005"/>
    <m/>
    <e v="#N/A"/>
    <s v="Letun"/>
    <s v="Samaritan's Purse"/>
    <m/>
    <m/>
    <s v="Shelter"/>
    <m/>
    <x v="0"/>
    <x v="1"/>
    <s v="Tarps (1 = HH), Blankets (3 = HH), Cooking Kit (1=HH)"/>
    <n v="178"/>
    <s v="set"/>
    <s v="Households"/>
    <n v="178"/>
    <x v="0"/>
    <m/>
    <m/>
    <d v="2015-04-06T00:00:00"/>
    <s v="Please note materials blankets (HH= 3), cooking kit (HH=1), tarp (HH=1)"/>
  </r>
  <r>
    <s v="West Tanna (Tanna)"/>
    <s v="VUT0106023005"/>
    <m/>
    <e v="#N/A"/>
    <s v="Harpour View"/>
    <s v="Samaritan's Purse"/>
    <m/>
    <m/>
    <s v="Shelter"/>
    <m/>
    <x v="0"/>
    <x v="1"/>
    <s v="Tarps (1 = HH), Blankets (3 = HH), Cooking Kit (1=HH)"/>
    <n v="160"/>
    <s v="set"/>
    <s v="Households"/>
    <n v="160"/>
    <x v="0"/>
    <m/>
    <m/>
    <d v="2015-04-06T00:00:00"/>
    <s v="Please note materials blankets (HH= 3), cooking kit (HH=1), tarp (HH=1)"/>
  </r>
  <r>
    <s v="West Tanna (Tanna)"/>
    <s v="VUT0106023005"/>
    <s v="Lounapkamei"/>
    <s v="VUT01060230050382"/>
    <m/>
    <s v="Samaritan's Purse"/>
    <m/>
    <m/>
    <s v="Shelter"/>
    <m/>
    <x v="0"/>
    <x v="1"/>
    <s v="Tarps (1 = HH), Blankets (3 = HH), Cooking Kit (1=HH)"/>
    <n v="148"/>
    <s v="set"/>
    <s v="Households"/>
    <n v="148"/>
    <x v="0"/>
    <m/>
    <m/>
    <d v="2015-04-06T00:00:00"/>
    <s v="Please note materials blankets (HH= 3), cooking kit (HH=1), tarp (HH=1)"/>
  </r>
  <r>
    <s v="Aneityum (Aneityum)"/>
    <s v="VUT0106003000"/>
    <m/>
    <e v="#N/A"/>
    <s v="South Port - Analgowhat"/>
    <s v="Samaritan's Purse"/>
    <m/>
    <m/>
    <s v="Shelter"/>
    <m/>
    <x v="0"/>
    <x v="1"/>
    <s v="Tarps (1 = HH), Blankets (3 = HH), Cooking Kit (1=HH)"/>
    <n v="139"/>
    <s v="set"/>
    <s v="Households"/>
    <n v="139"/>
    <x v="0"/>
    <m/>
    <m/>
    <d v="2015-04-06T00:00:00"/>
    <s v="Please note materials blankets (HH= 3), cooking kit (HH=1), tarp (HH=1)"/>
  </r>
  <r>
    <s v="West Tanna (Tanna)"/>
    <s v="VUT0106023005"/>
    <s v="Lomteuheakal"/>
    <s v="VUT01060230050378"/>
    <m/>
    <s v="Samaritan's Purse"/>
    <m/>
    <m/>
    <s v="Shelter"/>
    <m/>
    <x v="0"/>
    <x v="1"/>
    <s v="Tarps (1 = HH), Blankets (3 = HH), Cooking Kit (1=HH)"/>
    <n v="133"/>
    <s v="set"/>
    <s v="Households"/>
    <n v="133"/>
    <x v="0"/>
    <m/>
    <m/>
    <d v="2015-04-06T00:00:00"/>
    <s v="Please note materials blankets (HH= 3), cooking kit (HH=1), tarp (HH=1)"/>
  </r>
  <r>
    <s v="West Tanna (Tanna)"/>
    <s v="VUT0106023005"/>
    <m/>
    <e v="#N/A"/>
    <s v="Lamkail Church House"/>
    <s v="Samaritan's Purse"/>
    <m/>
    <m/>
    <s v="Shelter"/>
    <m/>
    <x v="0"/>
    <x v="1"/>
    <s v="Tarps (1 = HH), Blankets (3 = HH), Cooking Kit (1=HH)"/>
    <n v="105"/>
    <s v="set"/>
    <s v="Households"/>
    <n v="105"/>
    <x v="0"/>
    <m/>
    <m/>
    <d v="2015-04-06T00:00:00"/>
    <s v="Please note materials blankets (HH= 3), cooking kit (HH=1), tarp (HH=1)"/>
  </r>
  <r>
    <s v="Aneityum (Aneityum)"/>
    <s v="VUT0106003000"/>
    <m/>
    <e v="#N/A"/>
    <s v="North"/>
    <s v="Samaritan's Purse"/>
    <m/>
    <m/>
    <s v="Shelter"/>
    <m/>
    <x v="0"/>
    <x v="1"/>
    <s v="Tarps (1 = HH), Blankets (3 = HH), Cooking Kit (1=HH)"/>
    <n v="72"/>
    <s v="set"/>
    <s v="Households"/>
    <n v="72"/>
    <x v="0"/>
    <m/>
    <m/>
    <d v="2015-04-06T00:00:00"/>
    <s v="Please note materials blankets (HH= 3), cooking kit (HH=1), tarp (HH=1)"/>
  </r>
  <r>
    <s v="Aneityum (Aneityum)"/>
    <s v="VUT0106003000"/>
    <m/>
    <e v="#N/A"/>
    <s v="Umij South East"/>
    <s v="Samaritan's Purse"/>
    <m/>
    <m/>
    <s v="Shelter"/>
    <m/>
    <x v="0"/>
    <x v="1"/>
    <s v="Tarps (1 = HH), Blankets (3 = HH), Cooking Kit (1=HH)"/>
    <n v="36"/>
    <s v="set"/>
    <s v="Households"/>
    <n v="36"/>
    <x v="0"/>
    <m/>
    <m/>
    <m/>
    <m/>
  </r>
  <r>
    <m/>
    <e v="#N/A"/>
    <m/>
    <e v="#N/A"/>
    <s v="Whole Island"/>
    <s v="Save the Children"/>
    <s v="IOM"/>
    <m/>
    <s v="Shelter"/>
    <m/>
    <x v="0"/>
    <x v="5"/>
    <s v="1 tool kit to every 2 HH 263 Kits distributed total"/>
    <n v="263"/>
    <s v="kit"/>
    <s v="Households"/>
    <n v="526"/>
    <x v="0"/>
    <d v="2015-04-05T00:00:00"/>
    <d v="2015-04-08T00:00:00"/>
    <m/>
    <m/>
  </r>
  <r>
    <m/>
    <e v="#N/A"/>
    <m/>
    <e v="#N/A"/>
    <m/>
    <s v="Save the Children"/>
    <s v="IOM"/>
    <m/>
    <s v="Shelter"/>
    <m/>
    <x v="0"/>
    <x v="5"/>
    <s v="2 tool kit to every 2 HH 228 Kits distributed total"/>
    <n v="228"/>
    <s v="kit"/>
    <s v="Households"/>
    <n v="456"/>
    <x v="0"/>
    <d v="2015-04-05T00:00:00"/>
    <d v="2015-04-08T00:00:00"/>
    <m/>
    <m/>
  </r>
  <r>
    <m/>
    <e v="#N/A"/>
    <m/>
    <e v="#N/A"/>
    <s v="Whole Island"/>
    <s v="Save the Children"/>
    <s v="SC"/>
    <m/>
    <s v="Shelter"/>
    <m/>
    <x v="0"/>
    <x v="1"/>
    <m/>
    <n v="296"/>
    <s v="set"/>
    <s v="Households"/>
    <n v="296"/>
    <x v="0"/>
    <d v="2015-04-18T00:00:00"/>
    <m/>
    <m/>
    <m/>
  </r>
  <r>
    <s v="Port Vila (Port Vila)"/>
    <s v="VUT0105071017"/>
    <m/>
    <e v="#N/A"/>
    <s v="Evacuation Centres (various)"/>
    <s v="Save the Children"/>
    <s v="SC"/>
    <m/>
    <s v="Shelter"/>
    <m/>
    <x v="0"/>
    <x v="3"/>
    <s v="1 or 2 Tarps per HH"/>
    <n v="1068"/>
    <s v="piece"/>
    <s v="Households"/>
    <n v="537"/>
    <x v="0"/>
    <d v="2015-03-23T00:00:00"/>
    <m/>
    <m/>
    <s v="Can provide details if required"/>
  </r>
  <r>
    <s v="Port Vila (Port Vila)"/>
    <s v="VUT0105071017"/>
    <s v="Port Vila"/>
    <s v="VUT01050710170848"/>
    <s v="Malapoa"/>
    <s v="Save the Children"/>
    <s v="SC"/>
    <m/>
    <s v="Shelter"/>
    <m/>
    <x v="0"/>
    <x v="3"/>
    <s v="1 or 2 Tarps per HH"/>
    <n v="473"/>
    <s v="piece"/>
    <s v="Households"/>
    <n v="237"/>
    <x v="0"/>
    <d v="2015-03-25T00:00:00"/>
    <m/>
    <m/>
    <m/>
  </r>
  <r>
    <m/>
    <e v="#N/A"/>
    <m/>
    <e v="#N/A"/>
    <s v="Blanket cover over whole island, exact village names and exact beneficiary numbers will follow when reports come back"/>
    <s v="Save the Children"/>
    <s v="SC"/>
    <m/>
    <s v="Shelter"/>
    <m/>
    <x v="0"/>
    <x v="3"/>
    <s v="1 or 2 Tarps per HH"/>
    <n v="1409"/>
    <s v="piece"/>
    <s v="Households"/>
    <n v="660"/>
    <x v="0"/>
    <d v="2015-03-27T00:00:00"/>
    <m/>
    <d v="2015-04-01T00:00:00"/>
    <m/>
  </r>
  <r>
    <m/>
    <e v="#N/A"/>
    <m/>
    <e v="#N/A"/>
    <s v="Blanket cover over  island Mate Eastwards, exact village names and exact beneficiary numbers will follow when reports come back"/>
    <s v="Save the Children"/>
    <s v="SC"/>
    <m/>
    <s v="Shelter"/>
    <m/>
    <x v="0"/>
    <x v="3"/>
    <s v="1 or 2 Tarps per HH"/>
    <n v="1912"/>
    <s v="piece"/>
    <s v="Households"/>
    <n v="1100"/>
    <x v="0"/>
    <d v="2015-03-27T00:00:00"/>
    <m/>
    <d v="2015-04-01T00:00:00"/>
    <m/>
  </r>
  <r>
    <s v="Port Vila (Port Vila)"/>
    <s v="VUT0105071017"/>
    <s v="Port Vila"/>
    <s v="VUT01050710170848"/>
    <s v="Montmartre"/>
    <s v="Save the Children"/>
    <s v="SC"/>
    <m/>
    <s v="Shelter"/>
    <m/>
    <x v="0"/>
    <x v="3"/>
    <s v="1 or 2 Tarps per HH"/>
    <n v="35"/>
    <s v="piece"/>
    <s v="Households"/>
    <n v="30"/>
    <x v="0"/>
    <d v="2015-04-06T00:00:00"/>
    <m/>
    <d v="2015-04-11T00:00:00"/>
    <m/>
  </r>
  <r>
    <s v="Port Vila (Port Vila)"/>
    <s v="VUT0105071017"/>
    <m/>
    <e v="#N/A"/>
    <s v="Banana Bay"/>
    <s v="Save the Children"/>
    <s v="SC"/>
    <m/>
    <s v="Shelter"/>
    <m/>
    <x v="0"/>
    <x v="3"/>
    <s v="1 or 2 Tarps per HH"/>
    <n v="13"/>
    <s v="piece"/>
    <s v="Households"/>
    <n v="7"/>
    <x v="0"/>
    <d v="2015-04-06T00:00:00"/>
    <m/>
    <d v="2015-04-11T00:00:00"/>
    <m/>
  </r>
  <r>
    <s v="Port Vila (Port Vila)"/>
    <s v="VUT0105071017"/>
    <m/>
    <e v="#N/A"/>
    <s v="Etas"/>
    <s v="Save the Children"/>
    <s v="SC"/>
    <m/>
    <s v="Shelter"/>
    <m/>
    <x v="0"/>
    <x v="3"/>
    <s v="1 Tarps per HH"/>
    <n v="387"/>
    <s v="piece"/>
    <s v="Households"/>
    <n v="387"/>
    <x v="0"/>
    <d v="2015-04-22T00:00:00"/>
    <m/>
    <m/>
    <m/>
  </r>
  <r>
    <s v="Port Vila (Port Vila)"/>
    <s v="VUT0105071017"/>
    <m/>
    <e v="#N/A"/>
    <s v="Etas"/>
    <s v="Save the Children"/>
    <s v="SC"/>
    <m/>
    <s v="Shelter"/>
    <m/>
    <x v="0"/>
    <x v="5"/>
    <s v="4 per CDC"/>
    <n v="387"/>
    <s v="kit"/>
    <s v="Households"/>
    <n v="387"/>
    <x v="0"/>
    <d v="2015-04-22T00:00:00"/>
    <m/>
    <m/>
    <m/>
  </r>
  <r>
    <s v="Port Vila (Port Vila)"/>
    <s v="VUT0105071017"/>
    <m/>
    <e v="#N/A"/>
    <s v="Blacksands"/>
    <s v="Save the Children"/>
    <s v="SC"/>
    <m/>
    <s v="Shelter"/>
    <m/>
    <x v="0"/>
    <x v="3"/>
    <s v="1 Tarps per HH"/>
    <n v="441"/>
    <s v="piece"/>
    <s v="Households"/>
    <n v="441"/>
    <x v="0"/>
    <d v="2015-04-28T00:00:00"/>
    <m/>
    <m/>
    <m/>
  </r>
  <r>
    <s v="Port Vila (Port Vila)"/>
    <s v="VUT0105071017"/>
    <m/>
    <e v="#N/A"/>
    <s v="Blacksands"/>
    <s v="Save the Children"/>
    <s v="SC"/>
    <m/>
    <s v="Shelter"/>
    <m/>
    <x v="0"/>
    <x v="5"/>
    <s v="1 toolkit per 5 HH"/>
    <n v="220"/>
    <s v="kit"/>
    <s v="Households"/>
    <n v="1100"/>
    <x v="2"/>
    <d v="2015-06-16T00:00:00"/>
    <m/>
    <m/>
    <m/>
  </r>
  <r>
    <m/>
    <e v="#N/A"/>
    <m/>
    <e v="#N/A"/>
    <s v="Whole Island"/>
    <s v="Save the Children"/>
    <s v="SC"/>
    <m/>
    <s v="Shelter"/>
    <m/>
    <x v="0"/>
    <x v="2"/>
    <s v="Iron sheet, timber, nails, strapping, cement. One of 3 packages 1 - $100, 2 - $550, 3 - $890  based on level of damage"/>
    <n v="581"/>
    <s v="kit"/>
    <s v="Households"/>
    <n v="581"/>
    <x v="2"/>
    <d v="2015-03-03T00:00:00"/>
    <d v="2015-07-12T00:00:00"/>
    <m/>
    <m/>
  </r>
  <r>
    <m/>
    <e v="#N/A"/>
    <m/>
    <e v="#N/A"/>
    <s v="Whole Island"/>
    <s v="Save the Children"/>
    <s v="SC"/>
    <m/>
    <s v="Shelter"/>
    <m/>
    <x v="1"/>
    <x v="4"/>
    <s v="1 A4 sheet double sided color printed Information Education "/>
    <n v="581"/>
    <e v="#N/A"/>
    <s v="Households"/>
    <n v="581"/>
    <x v="2"/>
    <d v="2015-03-03T00:00:00"/>
    <d v="2015-07-12T00:00:00"/>
    <m/>
    <m/>
  </r>
  <r>
    <s v="Yarsu (Epi)"/>
    <s v="VUT0105007045"/>
    <m/>
    <e v="#N/A"/>
    <s v="All area council and some of South Vermaul "/>
    <s v="Save the Children"/>
    <s v="SC"/>
    <m/>
    <s v="Shelter"/>
    <m/>
    <x v="0"/>
    <x v="2"/>
    <s v="Iron sheet, timber, nails, strapping, cement. One of 3 packages 1 - $100, 2 - $550, 3 - $890  based on level of damage"/>
    <n v="619"/>
    <s v="kit"/>
    <s v="Households"/>
    <n v="619"/>
    <x v="2"/>
    <d v="2015-06-14T00:00:00"/>
    <d v="2015-07-31T00:00:00"/>
    <m/>
    <m/>
  </r>
  <r>
    <s v="South East Ambrym (Ambrym)"/>
    <s v="VUT0104002062"/>
    <m/>
    <e v="#N/A"/>
    <s v="Blanket cover over SE island, exact village names and exact beneficiary numbers will follow when reports come back"/>
    <s v="Save the Children"/>
    <s v="SC/ working with ADRA"/>
    <m/>
    <s v="Shelter"/>
    <m/>
    <x v="0"/>
    <x v="3"/>
    <s v="1 or 2 Tarps per HH"/>
    <n v="580"/>
    <s v="piece"/>
    <s v="Households"/>
    <n v="260"/>
    <x v="0"/>
    <d v="2015-04-06T00:00:00"/>
    <m/>
    <d v="2015-04-11T00:00:00"/>
    <m/>
  </r>
  <r>
    <m/>
    <e v="#N/A"/>
    <m/>
    <e v="#N/A"/>
    <s v="Whole Island"/>
    <s v="Save the Children"/>
    <s v="sc/DFAT"/>
    <m/>
    <s v="Shelter"/>
    <m/>
    <x v="0"/>
    <x v="1"/>
    <s v="kitchen set"/>
    <n v="322"/>
    <s v="set"/>
    <s v="Households"/>
    <n v="322"/>
    <x v="0"/>
    <d v="2015-04-01T00:00:00"/>
    <m/>
    <m/>
    <m/>
  </r>
  <r>
    <s v="Yarsu (Epi)"/>
    <s v="VUT0105007045"/>
    <m/>
    <e v="#N/A"/>
    <s v="All area council and some of South Vermaul "/>
    <s v="Save the Children"/>
    <s v="sc/DFAT"/>
    <m/>
    <s v="Shelter"/>
    <m/>
    <x v="1"/>
    <x v="4"/>
    <s v="1 A4 sheet double sided color printed Information Education "/>
    <n v="516"/>
    <e v="#N/A"/>
    <s v="Households"/>
    <n v="516"/>
    <x v="2"/>
    <d v="2015-06-03T00:00:00"/>
    <d v="2015-07-28T00:00:00"/>
    <m/>
    <m/>
  </r>
  <r>
    <s v="North Tanna (Tanna)"/>
    <s v="VUT0106023007"/>
    <m/>
    <e v="#N/A"/>
    <s v="Lous"/>
    <s v="The Salvation Army"/>
    <s v="Liberty for the Nations"/>
    <m/>
    <s v="Shelter"/>
    <m/>
    <x v="3"/>
    <x v="4"/>
    <m/>
    <n v="150"/>
    <e v="#N/A"/>
    <s v="People"/>
    <n v="150"/>
    <x v="1"/>
    <d v="2015-04-15T00:00:00"/>
    <d v="2015-07-01T00:00:00"/>
    <m/>
    <m/>
  </r>
  <r>
    <s v="North Tanna (Tanna)"/>
    <s v="VUT0106023007"/>
    <s v="Lounapaiu"/>
    <s v="VUT01060230070613"/>
    <m/>
    <s v="The Salvation Army"/>
    <s v="Liberty for the Nations"/>
    <m/>
    <s v="Shelter"/>
    <m/>
    <x v="3"/>
    <x v="4"/>
    <m/>
    <n v="400"/>
    <e v="#N/A"/>
    <s v="People"/>
    <n v="400"/>
    <x v="1"/>
    <d v="2015-04-10T00:00:00"/>
    <d v="2015-04-10T00:00:00"/>
    <m/>
    <s v="Recovery"/>
  </r>
  <r>
    <s v="North Tanna (Tanna)"/>
    <s v="VUT0106023007"/>
    <s v="Lawital"/>
    <s v="VUT01060230070641"/>
    <m/>
    <s v="The Salvation Army"/>
    <s v="Liberty for the Nations"/>
    <m/>
    <s v="Shelter"/>
    <m/>
    <x v="3"/>
    <x v="4"/>
    <m/>
    <n v="400"/>
    <e v="#N/A"/>
    <s v="People"/>
    <n v="400"/>
    <x v="1"/>
    <d v="2015-04-15T00:00:00"/>
    <d v="2015-07-01T00:00:00"/>
    <m/>
    <s v="Recovery"/>
  </r>
  <r>
    <s v="North Tanna (Tanna)"/>
    <s v="VUT0106023007"/>
    <s v="Lawital"/>
    <s v="VUT01060230070641"/>
    <m/>
    <s v="The Salvation Army"/>
    <s v="Samaritan's Purse"/>
    <m/>
    <s v="Shelter"/>
    <m/>
    <x v="0"/>
    <x v="1"/>
    <m/>
    <n v="400"/>
    <s v="set"/>
    <s v="People"/>
    <n v="400"/>
    <x v="0"/>
    <d v="2015-04-08T00:00:00"/>
    <m/>
    <d v="2015-04-16T00:00:00"/>
    <m/>
  </r>
  <r>
    <s v="North Tanna (Tanna)"/>
    <s v="VUT0106023007"/>
    <s v="Lounapaiu"/>
    <s v="VUT01060230070613"/>
    <m/>
    <s v="The Salvation Army"/>
    <s v="Samaritan's Purse"/>
    <m/>
    <s v="Shelter"/>
    <m/>
    <x v="0"/>
    <x v="1"/>
    <m/>
    <n v="400"/>
    <s v="set"/>
    <s v="People"/>
    <n v="400"/>
    <x v="0"/>
    <d v="2015-04-08T00:00:00"/>
    <m/>
    <m/>
    <m/>
  </r>
  <r>
    <s v="North Tanna (Tanna)"/>
    <s v="VUT0106023007"/>
    <m/>
    <e v="#N/A"/>
    <s v="Lous"/>
    <s v="The Salvation Army"/>
    <s v="Samaritan's Purse"/>
    <m/>
    <s v="Shelter"/>
    <m/>
    <x v="0"/>
    <x v="1"/>
    <m/>
    <n v="150"/>
    <s v="set"/>
    <s v="People"/>
    <n v="150"/>
    <x v="0"/>
    <d v="2015-04-10T00:00:00"/>
    <m/>
    <d v="2015-04-16T00:00:00"/>
    <m/>
  </r>
  <r>
    <s v="Port Vila (Port Vila)"/>
    <s v="VUT0105071017"/>
    <s v="Tagabe"/>
    <s v="VUT01050710170881"/>
    <s v="21 Jump Street Community"/>
    <s v="The Salvation Army"/>
    <m/>
    <m/>
    <s v="Shelter"/>
    <m/>
    <x v="3"/>
    <x v="4"/>
    <s v="Recovery"/>
    <n v="150"/>
    <e v="#N/A"/>
    <s v="Households"/>
    <n v="150"/>
    <x v="1"/>
    <d v="2015-04-07T00:00:00"/>
    <d v="2015-07-01T00:00:00"/>
    <m/>
    <m/>
  </r>
  <r>
    <s v="Erakor (Efate)"/>
    <s v="VUT0105005020"/>
    <s v="Erakor"/>
    <s v="VUT01050050130795"/>
    <m/>
    <s v="The Salvation Army"/>
    <m/>
    <m/>
    <s v="Shelter"/>
    <m/>
    <x v="4"/>
    <x v="4"/>
    <s v="Assessment following gap identification"/>
    <n v="500"/>
    <e v="#N/A"/>
    <s v="Households"/>
    <n v="500"/>
    <x v="0"/>
    <d v="2015-04-08T00:00:00"/>
    <d v="2015-04-10T00:00:00"/>
    <d v="2015-05-15T00:00:00"/>
    <m/>
  </r>
  <r>
    <s v="North Tanna (Tanna)"/>
    <s v="VUT0106023007"/>
    <s v="Lounapaiu"/>
    <s v="VUT01060230070613"/>
    <m/>
    <s v="The Salvation Army"/>
    <m/>
    <m/>
    <s v="Shelter"/>
    <m/>
    <x v="0"/>
    <x v="0"/>
    <m/>
    <n v="400"/>
    <s v="piece"/>
    <s v="People"/>
    <n v="400"/>
    <x v="0"/>
    <d v="2015-04-08T00:00:00"/>
    <m/>
    <m/>
    <m/>
  </r>
  <r>
    <s v="North Tanna (Tanna)"/>
    <s v="VUT0106023007"/>
    <m/>
    <e v="#N/A"/>
    <s v="Lous"/>
    <s v="The Salvation Army"/>
    <m/>
    <m/>
    <s v="Shelter"/>
    <m/>
    <x v="0"/>
    <x v="0"/>
    <m/>
    <n v="150"/>
    <s v="piece"/>
    <s v="People"/>
    <n v="150"/>
    <x v="0"/>
    <d v="2015-04-08T00:00:00"/>
    <m/>
    <d v="2015-04-10T00:00:00"/>
    <m/>
  </r>
  <r>
    <s v="North Tanna (Tanna)"/>
    <s v="VUT0106023007"/>
    <s v="Lounapaiu"/>
    <s v="VUT01060230070613"/>
    <m/>
    <s v="The Salvation Army"/>
    <m/>
    <m/>
    <s v="Shelter"/>
    <m/>
    <x v="0"/>
    <x v="7"/>
    <m/>
    <n v="80"/>
    <s v="piece"/>
    <s v="Households"/>
    <n v="80"/>
    <x v="0"/>
    <m/>
    <m/>
    <d v="2015-04-23T00:00:00"/>
    <m/>
  </r>
  <r>
    <s v="North Tanna (Tanna)"/>
    <s v="VUT0106023007"/>
    <s v="Lawital"/>
    <s v="VUT01060230070641"/>
    <m/>
    <s v="The Salvation Army"/>
    <m/>
    <m/>
    <s v="Shelter"/>
    <m/>
    <x v="0"/>
    <x v="0"/>
    <s v="NFI - household items distribution"/>
    <n v="400"/>
    <s v="piece"/>
    <s v="People"/>
    <n v="400"/>
    <x v="0"/>
    <m/>
    <m/>
    <d v="2015-04-10T00:00:00"/>
    <m/>
  </r>
  <r>
    <s v="Erakor (Efate)"/>
    <s v="VUT0105005020"/>
    <s v="Erakor"/>
    <s v="VUT01050050130795"/>
    <m/>
    <s v="The Salvation Army"/>
    <m/>
    <m/>
    <s v="Shelter"/>
    <m/>
    <x v="0"/>
    <x v="3"/>
    <s v="Recovery"/>
    <n v="575"/>
    <s v="piece"/>
    <s v="Households"/>
    <n v="575"/>
    <x v="0"/>
    <d v="2015-04-14T00:00:00"/>
    <d v="2015-04-21T00:00:00"/>
    <d v="2015-05-15T00:00:00"/>
    <m/>
  </r>
  <r>
    <s v="Port Vila (Port Vila)"/>
    <s v="VUT0105071017"/>
    <m/>
    <e v="#N/A"/>
    <m/>
    <s v="Vanuatu Christian Society"/>
    <s v="Act for Peace"/>
    <m/>
    <s v="Shelter"/>
    <m/>
    <x v="0"/>
    <x v="3"/>
    <m/>
    <n v="159"/>
    <s v="piece"/>
    <s v="Households"/>
    <n v="159"/>
    <x v="2"/>
    <d v="2015-04-17T00:00:00"/>
    <d v="2015-04-26T00:00:00"/>
    <m/>
    <m/>
  </r>
  <r>
    <s v="North Tanna (Tanna)"/>
    <s v="VUT0106023007"/>
    <m/>
    <e v="#N/A"/>
    <s v="All localities"/>
    <s v="Vanuatu Red Cross"/>
    <s v="French Red Cross"/>
    <m/>
    <s v="Shelter"/>
    <m/>
    <x v="0"/>
    <x v="1"/>
    <s v="Kitchen Sets"/>
    <n v="1054"/>
    <s v="set"/>
    <s v="Households"/>
    <n v="1054"/>
    <x v="0"/>
    <d v="2015-03-19T00:00:00"/>
    <d v="2015-05-14T00:00:00"/>
    <d v="2015-04-28T00:00:00"/>
    <m/>
  </r>
  <r>
    <s v="North Efate (Efate)"/>
    <s v="VUT0105005024"/>
    <m/>
    <e v="#N/A"/>
    <s v="All localities"/>
    <s v="Vanuatu Red Cross"/>
    <s v="French Red Cross"/>
    <m/>
    <s v="Shelter"/>
    <m/>
    <x v="0"/>
    <x v="1"/>
    <s v="Kitchen Sets"/>
    <n v="296"/>
    <s v="set"/>
    <s v="Households"/>
    <n v="296"/>
    <x v="0"/>
    <d v="2015-03-19T00:00:00"/>
    <d v="2015-05-14T00:00:00"/>
    <d v="2015-04-06T00:00:00"/>
    <m/>
  </r>
  <r>
    <s v="Eton (Efate)"/>
    <s v="VUT0105005018"/>
    <m/>
    <e v="#N/A"/>
    <s v="Eton"/>
    <s v="Vanuatu Red Cross"/>
    <s v="French Red Cross"/>
    <m/>
    <s v="Shelter"/>
    <m/>
    <x v="0"/>
    <x v="1"/>
    <s v="Kitchen Sets"/>
    <n v="260"/>
    <s v="set"/>
    <s v="Households"/>
    <n v="260"/>
    <x v="0"/>
    <d v="2015-03-19T00:00:00"/>
    <d v="2015-05-14T00:00:00"/>
    <d v="2015-04-06T00:00:00"/>
    <m/>
  </r>
  <r>
    <s v="South Malekula (Malekula)"/>
    <s v="VUT0104016059"/>
    <s v="Lamap"/>
    <s v="VUT01040160731936"/>
    <m/>
    <s v="Vanuatu Red Cross"/>
    <s v="French Red Cross"/>
    <m/>
    <s v="Shelter"/>
    <m/>
    <x v="0"/>
    <x v="6"/>
    <s v="Solar Lamps"/>
    <n v="49"/>
    <s v="piece"/>
    <s v="Households"/>
    <n v="49"/>
    <x v="0"/>
    <m/>
    <m/>
    <d v="2015-04-29T00:00:00"/>
    <m/>
  </r>
  <r>
    <s v="South Malekula (Malekula)"/>
    <s v="VUT0104016059"/>
    <s v="Lamap"/>
    <s v="VUT01040160731936"/>
    <m/>
    <s v="Vanuatu Red Cross"/>
    <s v="French Red Cross"/>
    <m/>
    <s v="Shelter"/>
    <m/>
    <x v="0"/>
    <x v="5"/>
    <m/>
    <n v="49"/>
    <s v="kit"/>
    <s v="Households"/>
    <n v="49"/>
    <x v="0"/>
    <m/>
    <m/>
    <d v="2015-04-29T00:00:00"/>
    <m/>
  </r>
  <r>
    <s v="South Malekula (Malekula)"/>
    <s v="VUT0104016059"/>
    <s v="Lamap"/>
    <s v="VUT01040160731936"/>
    <m/>
    <s v="Vanuatu Red Cross"/>
    <s v="French Red Cross"/>
    <m/>
    <s v="Shelter"/>
    <m/>
    <x v="0"/>
    <x v="3"/>
    <m/>
    <n v="49"/>
    <s v="piece"/>
    <s v="Households"/>
    <n v="49"/>
    <x v="0"/>
    <m/>
    <m/>
    <d v="2015-04-29T00:00:00"/>
    <m/>
  </r>
  <r>
    <s v="South Malekula (Malekula)"/>
    <s v="VUT0104016059"/>
    <s v="Lamap"/>
    <s v="VUT01040160731936"/>
    <m/>
    <s v="Vanuatu Red Cross"/>
    <s v="French Red Cross"/>
    <m/>
    <s v="Shelter"/>
    <m/>
    <x v="0"/>
    <x v="8"/>
    <s v="Sleeping Mats"/>
    <n v="49"/>
    <s v="piece"/>
    <s v="Households"/>
    <n v="49"/>
    <x v="0"/>
    <m/>
    <m/>
    <d v="2015-04-29T00:00:00"/>
    <m/>
  </r>
  <r>
    <s v="Eton (Efate)"/>
    <s v="VUT0105005018"/>
    <m/>
    <e v="#N/A"/>
    <s v="Eton"/>
    <s v="Vanuatu Red Cross"/>
    <s v="French Red Cross"/>
    <m/>
    <s v="Shelter"/>
    <m/>
    <x v="0"/>
    <x v="0"/>
    <s v="Sleeping Mats"/>
    <n v="400"/>
    <s v="piece"/>
    <s v="Households"/>
    <n v="200"/>
    <x v="0"/>
    <d v="2015-03-19T00:00:00"/>
    <d v="2015-05-14T00:00:00"/>
    <d v="2015-04-06T00:00:00"/>
    <m/>
  </r>
  <r>
    <s v="Eton (Efate)"/>
    <s v="VUT0105005018"/>
    <m/>
    <e v="#N/A"/>
    <s v="Eton"/>
    <s v="Vanuatu Red Cross"/>
    <s v="French Red Cross"/>
    <m/>
    <s v="Shelter"/>
    <m/>
    <x v="0"/>
    <x v="5"/>
    <s v="Tools"/>
    <n v="260"/>
    <s v="kit"/>
    <s v="Households"/>
    <n v="260"/>
    <x v="0"/>
    <d v="2015-03-19T00:00:00"/>
    <d v="2015-05-14T00:00:00"/>
    <d v="2015-04-06T00:00:00"/>
    <m/>
  </r>
  <r>
    <s v="Eton (Efate)"/>
    <s v="VUT0105005018"/>
    <m/>
    <e v="#N/A"/>
    <s v="Eton"/>
    <s v="Vanuatu Red Cross"/>
    <s v="French Red Cross"/>
    <m/>
    <s v="Shelter"/>
    <m/>
    <x v="0"/>
    <x v="3"/>
    <s v="Tarps 2"/>
    <n v="520"/>
    <s v="piece"/>
    <s v="Households"/>
    <n v="260"/>
    <x v="0"/>
    <d v="2015-03-19T00:00:00"/>
    <d v="2015-05-14T00:00:00"/>
    <d v="2015-04-06T00:00:00"/>
    <m/>
  </r>
  <r>
    <s v="Eton (Efate)"/>
    <s v="VUT0105005018"/>
    <m/>
    <e v="#N/A"/>
    <s v="Eton"/>
    <s v="Vanuatu Red Cross"/>
    <s v="French Red Cross"/>
    <m/>
    <s v="Shelter"/>
    <m/>
    <x v="4"/>
    <x v="4"/>
    <m/>
    <n v="1"/>
    <e v="#N/A"/>
    <s v="Households"/>
    <n v="260"/>
    <x v="1"/>
    <m/>
    <d v="2015-05-15T00:00:00"/>
    <d v="2015-04-06T00:00:00"/>
    <m/>
  </r>
  <r>
    <s v="Eton (Efate)"/>
    <s v="VUT0105005018"/>
    <m/>
    <e v="#N/A"/>
    <s v="Eton"/>
    <s v="Vanuatu Red Cross"/>
    <s v="French Red Cross"/>
    <m/>
    <s v="Shelter"/>
    <m/>
    <x v="1"/>
    <x v="4"/>
    <m/>
    <n v="1"/>
    <e v="#N/A"/>
    <s v="Households"/>
    <n v="260"/>
    <x v="2"/>
    <m/>
    <d v="2015-05-15T00:00:00"/>
    <d v="2015-04-06T00:00:00"/>
    <m/>
  </r>
  <r>
    <s v="Malorua (Efate)"/>
    <s v="VUT0105005022"/>
    <m/>
    <e v="#N/A"/>
    <s v="North West Efate - North Efate - East Efate"/>
    <s v="Vanuatu Red Cross"/>
    <s v="French Red Cross"/>
    <m/>
    <s v="Shelter"/>
    <m/>
    <x v="0"/>
    <x v="0"/>
    <s v="Sleeping Mats"/>
    <n v="200"/>
    <s v="piece"/>
    <s v="Households"/>
    <n v="100"/>
    <x v="0"/>
    <d v="2015-03-20T00:00:00"/>
    <d v="2015-05-20T00:00:00"/>
    <d v="2015-04-06T00:00:00"/>
    <m/>
  </r>
  <r>
    <s v="Malorua (Efate)"/>
    <s v="VUT0105005022"/>
    <m/>
    <e v="#N/A"/>
    <s v="North West Efate - North Efate - East Efate"/>
    <s v="Vanuatu Red Cross"/>
    <s v="French Red Cross"/>
    <m/>
    <s v="Shelter"/>
    <m/>
    <x v="0"/>
    <x v="5"/>
    <s v="Tools"/>
    <n v="100"/>
    <s v="kit"/>
    <s v="Households"/>
    <n v="100"/>
    <x v="0"/>
    <d v="2015-03-20T00:00:00"/>
    <d v="2015-05-20T00:00:00"/>
    <d v="2015-04-06T00:00:00"/>
    <m/>
  </r>
  <r>
    <s v="Malorua (Efate)"/>
    <s v="VUT0105005022"/>
    <m/>
    <e v="#N/A"/>
    <s v="North West Efate - North Efate - East Efate"/>
    <s v="Vanuatu Red Cross"/>
    <s v="French Red Cross"/>
    <m/>
    <s v="Shelter"/>
    <m/>
    <x v="0"/>
    <x v="3"/>
    <s v="Tarps 2"/>
    <n v="200"/>
    <s v="piece"/>
    <s v="Households"/>
    <n v="100"/>
    <x v="0"/>
    <d v="2015-03-20T00:00:00"/>
    <d v="2015-05-20T00:00:00"/>
    <d v="2015-04-06T00:00:00"/>
    <m/>
  </r>
  <r>
    <s v="North Efate (Efate)"/>
    <s v="VUT0105005024"/>
    <m/>
    <e v="#N/A"/>
    <s v="All localities"/>
    <s v="Vanuatu Red Cross"/>
    <s v="French Red Cross"/>
    <m/>
    <s v="Shelter"/>
    <m/>
    <x v="0"/>
    <x v="0"/>
    <s v="Sleeping Mats"/>
    <n v="592"/>
    <s v="piece"/>
    <s v="Households"/>
    <n v="296"/>
    <x v="0"/>
    <d v="2015-03-19T00:00:00"/>
    <d v="2015-05-14T00:00:00"/>
    <d v="2015-04-06T00:00:00"/>
    <m/>
  </r>
  <r>
    <s v="North Efate (Efate)"/>
    <s v="VUT0105005024"/>
    <m/>
    <e v="#N/A"/>
    <s v="All localities"/>
    <s v="Vanuatu Red Cross"/>
    <s v="French Red Cross"/>
    <m/>
    <s v="Shelter"/>
    <m/>
    <x v="0"/>
    <x v="5"/>
    <s v="Tools"/>
    <n v="296"/>
    <s v="kit"/>
    <s v="Households"/>
    <n v="296"/>
    <x v="0"/>
    <d v="2015-03-19T00:00:00"/>
    <d v="2015-05-14T00:00:00"/>
    <d v="2015-04-06T00:00:00"/>
    <m/>
  </r>
  <r>
    <s v="North Efate (Efate)"/>
    <s v="VUT0105005024"/>
    <m/>
    <e v="#N/A"/>
    <s v="All localities"/>
    <s v="Vanuatu Red Cross"/>
    <s v="French Red Cross"/>
    <m/>
    <s v="Shelter"/>
    <m/>
    <x v="0"/>
    <x v="3"/>
    <s v="Tarps 2"/>
    <n v="592"/>
    <s v="piece"/>
    <s v="Households"/>
    <n v="296"/>
    <x v="0"/>
    <d v="2015-03-19T00:00:00"/>
    <d v="2015-05-14T00:00:00"/>
    <d v="2015-04-06T00:00:00"/>
    <m/>
  </r>
  <r>
    <s v="Eton (Efate)"/>
    <s v="VUT0105005018"/>
    <m/>
    <e v="#N/A"/>
    <s v="Eton"/>
    <s v="Vanuatu Red Cross"/>
    <s v="French Red Cross"/>
    <m/>
    <s v="Shelter"/>
    <m/>
    <x v="0"/>
    <x v="6"/>
    <s v="Solar lamps"/>
    <n v="260"/>
    <s v="piece"/>
    <s v="Households"/>
    <n v="260"/>
    <x v="1"/>
    <d v="2015-04-15T00:00:00"/>
    <m/>
    <m/>
    <m/>
  </r>
  <r>
    <s v="Malorua (Efate)"/>
    <s v="VUT0105005022"/>
    <m/>
    <e v="#N/A"/>
    <s v="North West Efate - North Efate - East Efate"/>
    <s v="Vanuatu Red Cross"/>
    <s v="French Red Cross"/>
    <m/>
    <s v="Shelter"/>
    <m/>
    <x v="4"/>
    <x v="4"/>
    <m/>
    <n v="1"/>
    <e v="#N/A"/>
    <s v="Households"/>
    <n v="100"/>
    <x v="1"/>
    <m/>
    <d v="2015-05-20T00:00:00"/>
    <d v="2015-04-28T00:00:00"/>
    <m/>
  </r>
  <r>
    <s v="Malorua (Efate)"/>
    <s v="VUT0105005022"/>
    <m/>
    <e v="#N/A"/>
    <s v="North West Efate - North Efate - East Efate"/>
    <s v="Vanuatu Red Cross"/>
    <s v="French Red Cross"/>
    <m/>
    <s v="Shelter"/>
    <m/>
    <x v="1"/>
    <x v="4"/>
    <m/>
    <n v="1"/>
    <e v="#N/A"/>
    <s v="Households"/>
    <n v="100"/>
    <x v="2"/>
    <m/>
    <d v="2015-05-20T00:00:00"/>
    <d v="2015-04-28T00:00:00"/>
    <m/>
  </r>
  <r>
    <s v="North Efate (Efate)"/>
    <s v="VUT0105005024"/>
    <m/>
    <e v="#N/A"/>
    <s v="All localities"/>
    <s v="Vanuatu Red Cross"/>
    <s v="French Red Cross"/>
    <m/>
    <s v="Shelter"/>
    <m/>
    <x v="4"/>
    <x v="4"/>
    <m/>
    <n v="1"/>
    <e v="#N/A"/>
    <s v="Households"/>
    <n v="296"/>
    <x v="1"/>
    <m/>
    <d v="2015-05-20T00:00:00"/>
    <d v="2015-04-28T00:00:00"/>
    <m/>
  </r>
  <r>
    <s v="North Efate (Efate)"/>
    <s v="VUT0105005024"/>
    <m/>
    <e v="#N/A"/>
    <s v="All localities"/>
    <s v="Vanuatu Red Cross"/>
    <s v="French Red Cross"/>
    <m/>
    <s v="Shelter"/>
    <m/>
    <x v="1"/>
    <x v="4"/>
    <m/>
    <n v="1"/>
    <e v="#N/A"/>
    <s v="Households"/>
    <n v="296"/>
    <x v="2"/>
    <m/>
    <d v="2015-05-20T00:00:00"/>
    <d v="2015-04-28T00:00:00"/>
    <m/>
  </r>
  <r>
    <s v="Malorua (Efate)"/>
    <s v="VUT0105005022"/>
    <m/>
    <e v="#N/A"/>
    <s v="North West Efate - North Efate - East Efate"/>
    <s v="Vanuatu Red Cross"/>
    <s v="French Red Cross"/>
    <m/>
    <s v="Shelter"/>
    <m/>
    <x v="0"/>
    <x v="6"/>
    <s v="Solar lamps"/>
    <n v="100"/>
    <s v="piece"/>
    <s v="Households"/>
    <n v="100"/>
    <x v="1"/>
    <d v="2015-03-20T00:00:00"/>
    <d v="2015-05-20T00:00:00"/>
    <d v="2015-04-28T00:00:00"/>
    <m/>
  </r>
  <r>
    <s v="North Efate (Efate)"/>
    <s v="VUT0105005024"/>
    <m/>
    <e v="#N/A"/>
    <s v="All localities"/>
    <s v="Vanuatu Red Cross"/>
    <s v="French Red Cross"/>
    <m/>
    <s v="Shelter"/>
    <m/>
    <x v="0"/>
    <x v="6"/>
    <s v="Solar lamps"/>
    <n v="296"/>
    <s v="piece"/>
    <s v="Households"/>
    <n v="296"/>
    <x v="1"/>
    <d v="2015-03-19T00:00:00"/>
    <d v="2015-05-14T00:00:00"/>
    <d v="2015-04-28T00:00:00"/>
    <m/>
  </r>
  <r>
    <s v="North Tanna (Tanna)"/>
    <s v="VUT0106023007"/>
    <m/>
    <e v="#N/A"/>
    <s v="All localities"/>
    <s v="Vanuatu Red Cross"/>
    <s v="French Red Cross"/>
    <m/>
    <s v="Shelter"/>
    <m/>
    <x v="0"/>
    <x v="0"/>
    <s v="Sleeping Mats"/>
    <n v="2108"/>
    <s v="piece"/>
    <s v="Households"/>
    <n v="1054"/>
    <x v="0"/>
    <d v="2015-03-19T00:00:00"/>
    <d v="2015-05-14T00:00:00"/>
    <d v="2015-04-28T00:00:00"/>
    <m/>
  </r>
  <r>
    <s v="North Tanna (Tanna)"/>
    <s v="VUT0106023007"/>
    <m/>
    <e v="#N/A"/>
    <s v="All localities"/>
    <s v="Vanuatu Red Cross"/>
    <s v="French Red Cross"/>
    <m/>
    <s v="Shelter"/>
    <m/>
    <x v="0"/>
    <x v="5"/>
    <s v="Tools"/>
    <n v="1054"/>
    <s v="kit"/>
    <s v="Households"/>
    <n v="1054"/>
    <x v="0"/>
    <d v="2015-03-19T00:00:00"/>
    <d v="2015-05-14T00:00:00"/>
    <d v="2015-04-28T00:00:00"/>
    <m/>
  </r>
  <r>
    <s v="North Tanna (Tanna)"/>
    <s v="VUT0106023007"/>
    <m/>
    <e v="#N/A"/>
    <s v="All localities"/>
    <s v="Vanuatu Red Cross"/>
    <s v="French Red Cross"/>
    <m/>
    <s v="Shelter"/>
    <m/>
    <x v="0"/>
    <x v="3"/>
    <s v="Tarps 2"/>
    <n v="2108"/>
    <s v="piece"/>
    <s v="Households"/>
    <n v="1054"/>
    <x v="0"/>
    <d v="2015-03-19T00:00:00"/>
    <d v="2015-05-14T00:00:00"/>
    <d v="2015-04-28T00:00:00"/>
    <m/>
  </r>
  <r>
    <s v="North Tanna (Tanna)"/>
    <s v="VUT0106023007"/>
    <m/>
    <e v="#N/A"/>
    <s v="All localities"/>
    <s v="Vanuatu Red Cross"/>
    <s v="French Red Cross"/>
    <m/>
    <s v="Shelter"/>
    <m/>
    <x v="0"/>
    <x v="0"/>
    <s v="Blanket"/>
    <n v="2144"/>
    <s v="piece"/>
    <s v="Households"/>
    <n v="1072"/>
    <x v="0"/>
    <m/>
    <d v="2015-05-25T00:00:00"/>
    <d v="2015-04-28T00:00:00"/>
    <m/>
  </r>
  <r>
    <s v="North Tanna (Tanna)"/>
    <s v="VUT0106023007"/>
    <m/>
    <e v="#N/A"/>
    <s v="All localities"/>
    <s v="Vanuatu Red Cross"/>
    <s v="French Red Cross"/>
    <m/>
    <s v="Shelter"/>
    <m/>
    <x v="0"/>
    <x v="9"/>
    <s v="Solar lamps"/>
    <n v="1072"/>
    <s v="piece"/>
    <s v="Households"/>
    <n v="1072"/>
    <x v="0"/>
    <m/>
    <d v="2015-05-25T00:00:00"/>
    <d v="2015-04-28T00:00:00"/>
    <m/>
  </r>
  <r>
    <s v="North Tanna (Tanna)"/>
    <s v="VUT0106023007"/>
    <m/>
    <e v="#N/A"/>
    <s v="All localities"/>
    <s v="Vanuatu Red Cross"/>
    <s v="French Red Cross"/>
    <m/>
    <s v="Shelter"/>
    <m/>
    <x v="4"/>
    <x v="4"/>
    <m/>
    <n v="1"/>
    <e v="#N/A"/>
    <s v="Households"/>
    <n v="1054"/>
    <x v="1"/>
    <m/>
    <d v="2015-05-25T00:00:00"/>
    <d v="2015-04-28T00:00:00"/>
    <m/>
  </r>
  <r>
    <s v="North Tanna (Tanna)"/>
    <s v="VUT0106023007"/>
    <m/>
    <e v="#N/A"/>
    <s v="All localities"/>
    <s v="Vanuatu Red Cross"/>
    <s v="French Red Cross"/>
    <m/>
    <s v="Shelter"/>
    <m/>
    <x v="1"/>
    <x v="4"/>
    <m/>
    <n v="1"/>
    <e v="#N/A"/>
    <s v="Households"/>
    <n v="1054"/>
    <x v="2"/>
    <m/>
    <d v="2015-05-25T00:00:00"/>
    <d v="2015-04-28T00:00:00"/>
    <m/>
  </r>
  <r>
    <s v="South Malekula (Malekula)"/>
    <s v="VUT0104016059"/>
    <m/>
    <e v="#N/A"/>
    <s v="Maskelyn"/>
    <s v="Vanuatu Red Cross"/>
    <s v="French Red Cross"/>
    <m/>
    <s v="Shelter"/>
    <m/>
    <x v="0"/>
    <x v="6"/>
    <s v="Solar Lamps"/>
    <n v="2"/>
    <s v="piece"/>
    <s v="Households"/>
    <n v="2"/>
    <x v="0"/>
    <m/>
    <m/>
    <d v="2015-04-29T00:00:00"/>
    <m/>
  </r>
  <r>
    <s v="South Malekula (Malekula)"/>
    <s v="VUT0104016059"/>
    <m/>
    <e v="#N/A"/>
    <s v="Maskelyn"/>
    <s v="Vanuatu Red Cross"/>
    <s v="French Red Cross"/>
    <m/>
    <s v="Shelter"/>
    <m/>
    <x v="0"/>
    <x v="5"/>
    <m/>
    <n v="2"/>
    <s v="kit"/>
    <s v="Households"/>
    <n v="2"/>
    <x v="0"/>
    <m/>
    <m/>
    <d v="2015-04-29T00:00:00"/>
    <m/>
  </r>
  <r>
    <s v="South Malekula (Malekula)"/>
    <s v="VUT0104016059"/>
    <m/>
    <e v="#N/A"/>
    <s v="Maskelyn"/>
    <s v="Vanuatu Red Cross"/>
    <s v="French Red Cross"/>
    <m/>
    <s v="Shelter"/>
    <m/>
    <x v="0"/>
    <x v="3"/>
    <m/>
    <n v="4"/>
    <s v="piece"/>
    <s v="Households"/>
    <n v="2"/>
    <x v="0"/>
    <m/>
    <m/>
    <d v="2015-04-29T00:00:00"/>
    <m/>
  </r>
  <r>
    <s v="South Malekula (Malekula)"/>
    <s v="VUT0104016059"/>
    <m/>
    <e v="#N/A"/>
    <s v="Maskelyn"/>
    <s v="Vanuatu Red Cross"/>
    <s v="French Red Cross"/>
    <m/>
    <s v="Shelter"/>
    <m/>
    <x v="0"/>
    <x v="8"/>
    <s v="Sleeping Mats"/>
    <n v="4"/>
    <s v="piece"/>
    <s v="Households"/>
    <n v="2"/>
    <x v="0"/>
    <m/>
    <m/>
    <d v="2015-04-29T00:00:00"/>
    <m/>
  </r>
  <r>
    <s v="Malorua (Efate)"/>
    <s v="VUT0105005022"/>
    <m/>
    <e v="#N/A"/>
    <s v="North West Efate - North Efate - East Efate"/>
    <s v="Vanuatu Red Cross"/>
    <s v="French Red Cross"/>
    <m/>
    <s v="Shelter"/>
    <m/>
    <x v="0"/>
    <x v="1"/>
    <s v="Kitchen Sets"/>
    <n v="100"/>
    <s v="set"/>
    <s v="Households"/>
    <n v="100"/>
    <x v="0"/>
    <d v="2015-03-20T00:00:00"/>
    <d v="2015-05-20T00:00:00"/>
    <d v="2015-04-06T00:00:00"/>
    <m/>
  </r>
  <r>
    <s v="South Malekula (Malekula)"/>
    <s v="VUT0104016059"/>
    <m/>
    <e v="#N/A"/>
    <s v="Farun"/>
    <s v="Vanuatu Red Cross"/>
    <s v="French Red Cross"/>
    <m/>
    <s v="Shelter"/>
    <m/>
    <x v="0"/>
    <x v="6"/>
    <s v="Solar Lamps"/>
    <n v="2"/>
    <s v="piece"/>
    <s v="Households"/>
    <n v="2"/>
    <x v="0"/>
    <m/>
    <m/>
    <d v="2015-04-29T00:00:00"/>
    <m/>
  </r>
  <r>
    <s v="South Malekula (Malekula)"/>
    <s v="VUT0104016059"/>
    <m/>
    <e v="#N/A"/>
    <s v="Farun"/>
    <s v="Vanuatu Red Cross"/>
    <s v="French Red Cross"/>
    <m/>
    <s v="Shelter"/>
    <m/>
    <x v="0"/>
    <x v="5"/>
    <m/>
    <n v="2"/>
    <s v="kit"/>
    <s v="Households"/>
    <n v="2"/>
    <x v="0"/>
    <m/>
    <m/>
    <d v="2015-04-29T00:00:00"/>
    <m/>
  </r>
  <r>
    <s v="South Malekula (Malekula)"/>
    <s v="VUT0104016059"/>
    <m/>
    <e v="#N/A"/>
    <s v="Farun"/>
    <s v="Vanuatu Red Cross"/>
    <s v="French Red Cross"/>
    <m/>
    <s v="Shelter"/>
    <m/>
    <x v="0"/>
    <x v="3"/>
    <m/>
    <n v="4"/>
    <s v="piece"/>
    <s v="Households"/>
    <n v="2"/>
    <x v="0"/>
    <m/>
    <m/>
    <d v="2015-04-29T00:00:00"/>
    <m/>
  </r>
  <r>
    <s v="South Malekula (Malekula)"/>
    <s v="VUT0104016059"/>
    <m/>
    <e v="#N/A"/>
    <s v="Farun"/>
    <s v="Vanuatu Red Cross"/>
    <s v="French Red Cross"/>
    <m/>
    <s v="Shelter"/>
    <m/>
    <x v="0"/>
    <x v="8"/>
    <s v="Sleeping Mats"/>
    <n v="4"/>
    <s v="piece"/>
    <s v="Households"/>
    <n v="2"/>
    <x v="0"/>
    <m/>
    <m/>
    <d v="2015-04-29T00:00:00"/>
    <m/>
  </r>
  <r>
    <s v="South Malekula (Malekula)"/>
    <s v="VUT0104016059"/>
    <m/>
    <e v="#N/A"/>
    <s v="Akhamb"/>
    <s v="Vanuatu Red Cross"/>
    <s v="French Red Cross"/>
    <m/>
    <s v="Shelter"/>
    <m/>
    <x v="0"/>
    <x v="6"/>
    <s v="Solar Lamps"/>
    <n v="1"/>
    <s v="piece"/>
    <s v="Households"/>
    <n v="1"/>
    <x v="0"/>
    <m/>
    <m/>
    <d v="2015-04-29T00:00:00"/>
    <m/>
  </r>
  <r>
    <s v="South Malekula (Malekula)"/>
    <s v="VUT0104016059"/>
    <m/>
    <e v="#N/A"/>
    <s v="Akhamb"/>
    <s v="Vanuatu Red Cross"/>
    <s v="French Red Cross"/>
    <m/>
    <s v="Shelter"/>
    <m/>
    <x v="0"/>
    <x v="5"/>
    <m/>
    <n v="1"/>
    <s v="kit"/>
    <s v="Households"/>
    <n v="1"/>
    <x v="0"/>
    <m/>
    <m/>
    <d v="2015-04-29T00:00:00"/>
    <m/>
  </r>
  <r>
    <s v="South Malekula (Malekula)"/>
    <s v="VUT0104016059"/>
    <m/>
    <e v="#N/A"/>
    <s v="Akhamb"/>
    <s v="Vanuatu Red Cross"/>
    <s v="French Red Cross"/>
    <m/>
    <s v="Shelter"/>
    <m/>
    <x v="0"/>
    <x v="3"/>
    <m/>
    <n v="2"/>
    <s v="piece"/>
    <s v="Households"/>
    <n v="1"/>
    <x v="0"/>
    <m/>
    <m/>
    <d v="2015-04-29T00:00:00"/>
    <m/>
  </r>
  <r>
    <s v="South Malekula (Malekula)"/>
    <s v="VUT0104016059"/>
    <m/>
    <e v="#N/A"/>
    <s v="Akhamb"/>
    <s v="Vanuatu Red Cross"/>
    <s v="French Red Cross"/>
    <m/>
    <s v="Shelter"/>
    <m/>
    <x v="0"/>
    <x v="8"/>
    <s v="Sleeping Mats"/>
    <n v="1"/>
    <s v="piece"/>
    <s v="Households"/>
    <n v="1"/>
    <x v="0"/>
    <m/>
    <m/>
    <d v="2015-04-29T00:00:00"/>
    <m/>
  </r>
  <r>
    <s v="North Efate (Efate)"/>
    <s v="VUT0105005024"/>
    <m/>
    <e v="#N/A"/>
    <s v="Matarisu"/>
    <s v="Vanuatu Red Cross"/>
    <s v="French Red Cross"/>
    <m/>
    <s v="Shelter"/>
    <m/>
    <x v="0"/>
    <x v="5"/>
    <s v="Tools"/>
    <n v="4"/>
    <s v="kit"/>
    <s v="Households"/>
    <n v="4"/>
    <x v="0"/>
    <d v="2015-05-26T00:00:00"/>
    <d v="2015-05-26T00:00:00"/>
    <d v="2015-05-26T00:00:00"/>
    <m/>
  </r>
  <r>
    <s v="North Efate (Efate)"/>
    <s v="VUT0105005024"/>
    <m/>
    <e v="#N/A"/>
    <s v="Matarisu"/>
    <s v="Vanuatu Red Cross"/>
    <s v="French Red Cross"/>
    <m/>
    <s v="Shelter"/>
    <m/>
    <x v="0"/>
    <x v="3"/>
    <s v="Tarps 2"/>
    <n v="8"/>
    <s v="piece"/>
    <s v="Households"/>
    <n v="4"/>
    <x v="0"/>
    <d v="2015-05-26T00:00:00"/>
    <d v="2015-05-26T00:00:00"/>
    <d v="2015-05-26T00:00:00"/>
    <m/>
  </r>
  <r>
    <s v="North Efate (Efate)"/>
    <s v="VUT0105005024"/>
    <m/>
    <e v="#N/A"/>
    <s v="Krango"/>
    <s v="Vanuatu Red Cross"/>
    <s v="French Red Cross"/>
    <m/>
    <s v="Shelter"/>
    <m/>
    <x v="0"/>
    <x v="5"/>
    <s v="Tools"/>
    <n v="8"/>
    <s v="kit"/>
    <s v="Households"/>
    <n v="8"/>
    <x v="0"/>
    <d v="2015-05-26T00:00:00"/>
    <d v="2015-05-26T00:00:00"/>
    <d v="2015-05-26T00:00:00"/>
    <m/>
  </r>
  <r>
    <s v="North Efate (Efate)"/>
    <s v="VUT0105005024"/>
    <m/>
    <e v="#N/A"/>
    <s v="Krango"/>
    <s v="Vanuatu Red Cross"/>
    <s v="French Red Cross"/>
    <m/>
    <s v="Shelter"/>
    <m/>
    <x v="0"/>
    <x v="3"/>
    <s v="Tarps 2"/>
    <n v="16"/>
    <s v="piece"/>
    <s v="Households"/>
    <n v="8"/>
    <x v="0"/>
    <d v="2015-05-26T00:00:00"/>
    <d v="2015-05-26T00:00:00"/>
    <d v="2015-05-26T00:00:00"/>
    <m/>
  </r>
  <r>
    <s v="North Tanna (Tanna)"/>
    <s v="VUT0106023007"/>
    <m/>
    <e v="#N/A"/>
    <s v="Louwasul"/>
    <s v="Vanuatu Red Cross"/>
    <s v="French Red Cross"/>
    <m/>
    <s v="Shelter"/>
    <m/>
    <x v="0"/>
    <x v="0"/>
    <s v="Sleeping Mats"/>
    <n v="15"/>
    <s v="piece"/>
    <s v="Households"/>
    <n v="15"/>
    <x v="0"/>
    <d v="2015-03-19T00:00:00"/>
    <d v="2015-05-14T00:00:00"/>
    <d v="2015-04-28T00:00:00"/>
    <m/>
  </r>
  <r>
    <s v="North Tanna (Tanna)"/>
    <s v="VUT0106023007"/>
    <m/>
    <e v="#N/A"/>
    <s v="Louwasul"/>
    <s v="Vanuatu Red Cross"/>
    <s v="French Red Cross"/>
    <m/>
    <s v="Shelter"/>
    <m/>
    <x v="0"/>
    <x v="5"/>
    <s v="Tools"/>
    <n v="15"/>
    <s v="kit"/>
    <s v="Households"/>
    <n v="15"/>
    <x v="0"/>
    <d v="2015-03-19T00:00:00"/>
    <d v="2015-05-14T00:00:00"/>
    <d v="2015-04-28T00:00:00"/>
    <m/>
  </r>
  <r>
    <s v="North Tanna (Tanna)"/>
    <s v="VUT0106023007"/>
    <m/>
    <e v="#N/A"/>
    <s v="Louwasul"/>
    <s v="Vanuatu Red Cross"/>
    <s v="French Red Cross"/>
    <m/>
    <s v="Shelter"/>
    <m/>
    <x v="0"/>
    <x v="3"/>
    <s v="Tarps 2"/>
    <n v="30"/>
    <s v="piece"/>
    <s v="Households"/>
    <n v="15"/>
    <x v="0"/>
    <d v="2015-03-19T00:00:00"/>
    <d v="2015-05-14T00:00:00"/>
    <d v="2015-04-28T00:00:00"/>
    <m/>
  </r>
  <r>
    <s v="North Tanna (Tanna)"/>
    <s v="VUT0106023007"/>
    <m/>
    <e v="#N/A"/>
    <s v="Louwasul"/>
    <s v="Vanuatu Red Cross"/>
    <s v="French Red Cross"/>
    <m/>
    <s v="Shelter"/>
    <m/>
    <x v="0"/>
    <x v="0"/>
    <s v="Blanket"/>
    <n v="30"/>
    <s v="piece"/>
    <s v="Households"/>
    <n v="15"/>
    <x v="0"/>
    <m/>
    <d v="2015-05-25T00:00:00"/>
    <d v="2015-04-28T00:00:00"/>
    <m/>
  </r>
  <r>
    <s v="North Tanna (Tanna)"/>
    <s v="VUT0106023007"/>
    <m/>
    <e v="#N/A"/>
    <s v="Louwasul"/>
    <s v="Vanuatu Red Cross"/>
    <s v="French Red Cross"/>
    <m/>
    <s v="Shelter"/>
    <m/>
    <x v="0"/>
    <x v="9"/>
    <s v="Solar lamps"/>
    <n v="15"/>
    <s v="piece"/>
    <s v="Households"/>
    <n v="15"/>
    <x v="0"/>
    <m/>
    <d v="2015-05-25T00:00:00"/>
    <d v="2015-04-28T00:00:00"/>
    <m/>
  </r>
  <r>
    <s v="South Malekula (Malekula)"/>
    <s v="VUT0104016059"/>
    <s v="Lamap"/>
    <s v="VUT01040160731936"/>
    <m/>
    <s v="Vanuatu Red Cross"/>
    <s v="French Red Cross"/>
    <m/>
    <s v="Shelter"/>
    <m/>
    <x v="0"/>
    <x v="1"/>
    <m/>
    <n v="49"/>
    <s v="set"/>
    <s v="Households"/>
    <n v="49"/>
    <x v="0"/>
    <m/>
    <m/>
    <d v="2015-04-29T00:00:00"/>
    <m/>
  </r>
  <r>
    <s v="North Tanna (Tanna)"/>
    <s v="VUT0106023007"/>
    <m/>
    <e v="#N/A"/>
    <s v="Louwasul"/>
    <s v="Vanuatu Red Cross"/>
    <s v="French Red Cross"/>
    <m/>
    <s v="Shelter"/>
    <m/>
    <x v="0"/>
    <x v="1"/>
    <s v="Kitchen Sets"/>
    <n v="15"/>
    <s v="set"/>
    <s v="Households"/>
    <n v="15"/>
    <x v="0"/>
    <d v="2015-03-19T00:00:00"/>
    <d v="2015-05-14T00:00:00"/>
    <d v="2015-04-28T00:00:00"/>
    <m/>
  </r>
  <r>
    <s v="South Malekula (Malekula)"/>
    <s v="VUT0104016059"/>
    <m/>
    <e v="#N/A"/>
    <s v="Maskelyn"/>
    <s v="Vanuatu Red Cross"/>
    <s v="French Red Cross"/>
    <m/>
    <s v="Shelter"/>
    <m/>
    <x v="0"/>
    <x v="1"/>
    <m/>
    <n v="2"/>
    <s v="set"/>
    <s v="Households"/>
    <n v="2"/>
    <x v="0"/>
    <m/>
    <m/>
    <d v="2015-04-29T00:00:00"/>
    <m/>
  </r>
  <r>
    <s v="South Malekula (Malekula)"/>
    <s v="VUT0104016059"/>
    <m/>
    <e v="#N/A"/>
    <s v="Farun"/>
    <s v="Vanuatu Red Cross"/>
    <s v="French Red Cross"/>
    <m/>
    <s v="Shelter"/>
    <m/>
    <x v="0"/>
    <x v="1"/>
    <m/>
    <n v="2"/>
    <s v="set"/>
    <s v="Households"/>
    <n v="2"/>
    <x v="0"/>
    <m/>
    <m/>
    <d v="2015-04-29T00:00:00"/>
    <m/>
  </r>
  <r>
    <s v="South Malekula (Malekula)"/>
    <s v="VUT0104016059"/>
    <m/>
    <e v="#N/A"/>
    <s v="Akhamb"/>
    <s v="Vanuatu Red Cross"/>
    <s v="French Red Cross"/>
    <m/>
    <s v="Shelter"/>
    <m/>
    <x v="0"/>
    <x v="1"/>
    <m/>
    <n v="1"/>
    <s v="set"/>
    <s v="Households"/>
    <n v="1"/>
    <x v="0"/>
    <m/>
    <m/>
    <d v="2015-04-29T00:00:00"/>
    <m/>
  </r>
  <r>
    <s v="Port Vila (Port Vila)"/>
    <s v="VUT0105071017"/>
    <m/>
    <e v="#N/A"/>
    <m/>
    <s v="Vanuatu Red Cross"/>
    <s v="IFRC"/>
    <m/>
    <s v="Shelter"/>
    <m/>
    <x v="0"/>
    <x v="1"/>
    <s v="Kitchen Sets"/>
    <n v="1000"/>
    <s v="set"/>
    <s v="Households"/>
    <n v="1000"/>
    <x v="0"/>
    <d v="2015-03-25T00:00:00"/>
    <d v="2015-04-05T00:00:00"/>
    <m/>
    <m/>
  </r>
  <r>
    <s v="Nguna (Nguna)"/>
    <s v="VUT0105068031"/>
    <m/>
    <e v="#N/A"/>
    <m/>
    <s v="Vanuatu Red Cross"/>
    <s v="IFRC"/>
    <m/>
    <s v="Shelter"/>
    <m/>
    <x v="0"/>
    <x v="1"/>
    <s v="Kitchen Sets"/>
    <n v="300"/>
    <s v="set"/>
    <s v="Households"/>
    <n v="300"/>
    <x v="2"/>
    <d v="2015-03-24T00:00:00"/>
    <d v="2015-04-03T00:00:00"/>
    <m/>
    <m/>
  </r>
  <r>
    <s v="Malorua (Lelepa)"/>
    <s v="VUT0105051023"/>
    <m/>
    <e v="#N/A"/>
    <m/>
    <s v="Vanuatu Red Cross"/>
    <s v="IFRC"/>
    <m/>
    <s v="Shelter"/>
    <m/>
    <x v="0"/>
    <x v="1"/>
    <s v="Kitchen Sets"/>
    <n v="107"/>
    <s v="set"/>
    <s v="Households"/>
    <n v="107"/>
    <x v="0"/>
    <d v="2015-03-25T00:00:00"/>
    <d v="2015-04-02T00:00:00"/>
    <m/>
    <m/>
  </r>
  <r>
    <s v="North Tongoa (Tongoa)"/>
    <s v="VUT0105026040"/>
    <m/>
    <e v="#N/A"/>
    <m/>
    <s v="Vanuatu Red Cross"/>
    <s v="IFRC"/>
    <m/>
    <s v="Shelter"/>
    <m/>
    <x v="0"/>
    <x v="1"/>
    <s v="Kitchen Sets"/>
    <n v="102"/>
    <s v="set"/>
    <s v="Households"/>
    <n v="102"/>
    <x v="0"/>
    <d v="2015-03-23T00:00:00"/>
    <d v="2015-03-23T00:00:00"/>
    <d v="2015-03-23T00:00:00"/>
    <m/>
  </r>
  <r>
    <s v="Makimae (Makira)"/>
    <s v="VUT0105015035"/>
    <m/>
    <e v="#N/A"/>
    <m/>
    <s v="Vanuatu Red Cross"/>
    <s v="IFRC"/>
    <m/>
    <s v="Shelter"/>
    <m/>
    <x v="0"/>
    <x v="0"/>
    <s v="Blankets or Mats"/>
    <n v="82"/>
    <s v="piece"/>
    <s v="Households"/>
    <n v="41"/>
    <x v="0"/>
    <d v="2015-03-22T00:00:00"/>
    <d v="2015-03-22T00:00:00"/>
    <d v="2015-03-22T00:00:00"/>
    <m/>
  </r>
  <r>
    <s v="Makimae (Makira)"/>
    <s v="VUT0105015035"/>
    <m/>
    <e v="#N/A"/>
    <m/>
    <s v="Vanuatu Red Cross"/>
    <s v="IFRC"/>
    <m/>
    <s v="Shelter"/>
    <m/>
    <x v="0"/>
    <x v="5"/>
    <s v="Tools"/>
    <n v="41"/>
    <s v="kit"/>
    <s v="Households"/>
    <n v="41"/>
    <x v="0"/>
    <d v="2015-03-22T00:00:00"/>
    <d v="2015-03-22T00:00:00"/>
    <d v="2015-03-22T00:00:00"/>
    <m/>
  </r>
  <r>
    <s v="Makimae (Makira)"/>
    <s v="VUT0105015035"/>
    <m/>
    <e v="#N/A"/>
    <m/>
    <s v="Vanuatu Red Cross"/>
    <s v="IFRC"/>
    <m/>
    <s v="Shelter"/>
    <m/>
    <x v="0"/>
    <x v="3"/>
    <s v="Tarps 2"/>
    <n v="70"/>
    <s v="piece"/>
    <s v="Households"/>
    <n v="35"/>
    <x v="0"/>
    <d v="2015-03-22T00:00:00"/>
    <d v="2015-03-22T00:00:00"/>
    <d v="2015-03-22T00:00:00"/>
    <m/>
  </r>
  <r>
    <s v="Makimae (Mataso - Matah Alam)"/>
    <s v="VUT0105018034"/>
    <m/>
    <e v="#N/A"/>
    <m/>
    <s v="Vanuatu Red Cross"/>
    <s v="IFRC"/>
    <m/>
    <s v="Shelter"/>
    <m/>
    <x v="0"/>
    <x v="0"/>
    <s v="Blankets or Mats"/>
    <n v="40"/>
    <s v="piece"/>
    <s v="Households"/>
    <n v="20"/>
    <x v="0"/>
    <d v="2015-03-22T00:00:00"/>
    <d v="2015-03-22T00:00:00"/>
    <d v="2015-03-22T00:00:00"/>
    <m/>
  </r>
  <r>
    <s v="Makimae (Mataso - Matah Alam)"/>
    <s v="VUT0105018034"/>
    <m/>
    <e v="#N/A"/>
    <m/>
    <s v="Vanuatu Red Cross"/>
    <s v="IFRC"/>
    <m/>
    <s v="Shelter"/>
    <m/>
    <x v="0"/>
    <x v="5"/>
    <s v="Tools"/>
    <n v="20"/>
    <s v="kit"/>
    <s v="Households"/>
    <n v="20"/>
    <x v="0"/>
    <d v="2015-03-22T00:00:00"/>
    <d v="2015-03-22T00:00:00"/>
    <d v="2015-03-22T00:00:00"/>
    <m/>
  </r>
  <r>
    <s v="Makimae (Mataso - Matah Alam)"/>
    <s v="VUT0105018034"/>
    <m/>
    <e v="#N/A"/>
    <m/>
    <s v="Vanuatu Red Cross"/>
    <s v="IFRC"/>
    <m/>
    <s v="Shelter"/>
    <m/>
    <x v="0"/>
    <x v="3"/>
    <s v="Tarps 2"/>
    <n v="40"/>
    <s v="piece"/>
    <s v="Households"/>
    <n v="20"/>
    <x v="0"/>
    <d v="2015-03-22T00:00:00"/>
    <d v="2015-03-22T00:00:00"/>
    <d v="2015-03-22T00:00:00"/>
    <m/>
  </r>
  <r>
    <s v="Tongariki (Tongariki)"/>
    <s v="VUT0105083038"/>
    <m/>
    <e v="#N/A"/>
    <m/>
    <s v="Vanuatu Red Cross"/>
    <s v="IFRC"/>
    <m/>
    <s v="Shelter"/>
    <m/>
    <x v="0"/>
    <x v="0"/>
    <s v="Blankets or Mats"/>
    <n v="110"/>
    <s v="piece"/>
    <s v="Households"/>
    <n v="55"/>
    <x v="0"/>
    <d v="2015-03-22T00:00:00"/>
    <d v="2015-03-22T00:00:00"/>
    <d v="2015-03-22T00:00:00"/>
    <m/>
  </r>
  <r>
    <s v="Tongariki (Tongariki)"/>
    <s v="VUT0105083038"/>
    <m/>
    <e v="#N/A"/>
    <m/>
    <s v="Vanuatu Red Cross"/>
    <s v="IFRC"/>
    <m/>
    <s v="Shelter"/>
    <m/>
    <x v="0"/>
    <x v="5"/>
    <s v="Tools"/>
    <n v="55"/>
    <s v="kit"/>
    <s v="Households"/>
    <n v="55"/>
    <x v="0"/>
    <d v="2015-03-22T00:00:00"/>
    <d v="2015-03-22T00:00:00"/>
    <d v="2015-03-22T00:00:00"/>
    <m/>
  </r>
  <r>
    <s v="Tongariki (Tongariki)"/>
    <s v="VUT0105083038"/>
    <m/>
    <e v="#N/A"/>
    <m/>
    <s v="Vanuatu Red Cross"/>
    <s v="IFRC"/>
    <m/>
    <s v="Shelter"/>
    <m/>
    <x v="0"/>
    <x v="3"/>
    <s v="Tarps 2"/>
    <n v="110"/>
    <s v="piece"/>
    <s v="Households"/>
    <n v="55"/>
    <x v="0"/>
    <d v="2015-03-22T00:00:00"/>
    <d v="2015-03-22T00:00:00"/>
    <d v="2015-03-22T00:00:00"/>
    <m/>
  </r>
  <r>
    <s v="Port Vila (Port Vila)"/>
    <s v="VUT0105071017"/>
    <m/>
    <e v="#N/A"/>
    <m/>
    <s v="Vanuatu Red Cross"/>
    <s v="IFRC"/>
    <m/>
    <s v="Shelter"/>
    <m/>
    <x v="0"/>
    <x v="3"/>
    <s v="Tarps 2"/>
    <n v="192"/>
    <s v="piece"/>
    <s v="Households"/>
    <n v="96"/>
    <x v="0"/>
    <d v="2015-03-23T00:00:00"/>
    <d v="2015-03-30T00:00:00"/>
    <d v="2015-03-27T00:00:00"/>
    <m/>
  </r>
  <r>
    <s v="Port Vila (Port Vila)"/>
    <s v="VUT0105071017"/>
    <m/>
    <e v="#N/A"/>
    <m/>
    <s v="Vanuatu Red Cross"/>
    <s v="IFRC"/>
    <m/>
    <s v="Shelter"/>
    <m/>
    <x v="0"/>
    <x v="3"/>
    <s v="Tarps 1"/>
    <n v="262"/>
    <s v="piece"/>
    <s v="Households"/>
    <n v="262"/>
    <x v="0"/>
    <d v="2015-03-23T00:00:00"/>
    <d v="2015-03-30T00:00:00"/>
    <d v="2015-03-27T00:00:00"/>
    <m/>
  </r>
  <r>
    <s v="North Tongoa (Tongoa)"/>
    <s v="VUT0105026040"/>
    <m/>
    <e v="#N/A"/>
    <m/>
    <s v="Vanuatu Red Cross"/>
    <s v="IFRC"/>
    <m/>
    <s v="Shelter"/>
    <m/>
    <x v="0"/>
    <x v="0"/>
    <s v="Blankets or Mats"/>
    <n v="204"/>
    <s v="piece"/>
    <s v="Households"/>
    <n v="102"/>
    <x v="0"/>
    <d v="2015-03-23T00:00:00"/>
    <d v="2015-03-23T00:00:00"/>
    <d v="2015-03-23T00:00:00"/>
    <m/>
  </r>
  <r>
    <s v="Tongariki (Tongariki)"/>
    <s v="VUT0105083038"/>
    <m/>
    <e v="#N/A"/>
    <m/>
    <s v="Vanuatu Red Cross"/>
    <s v="IFRC"/>
    <m/>
    <s v="Shelter"/>
    <m/>
    <x v="0"/>
    <x v="1"/>
    <s v="Kitchen Sets"/>
    <n v="55"/>
    <s v="set"/>
    <s v="Households"/>
    <n v="55"/>
    <x v="0"/>
    <d v="2015-03-22T00:00:00"/>
    <d v="2015-03-22T00:00:00"/>
    <d v="2015-03-22T00:00:00"/>
    <m/>
  </r>
  <r>
    <s v="North Tongoa (Tongoa)"/>
    <s v="VUT0105026040"/>
    <m/>
    <e v="#N/A"/>
    <m/>
    <s v="Vanuatu Red Cross"/>
    <s v="IFRC"/>
    <m/>
    <s v="Shelter"/>
    <m/>
    <x v="0"/>
    <x v="5"/>
    <s v="Tools"/>
    <n v="111"/>
    <s v="kit"/>
    <s v="Households"/>
    <n v="111"/>
    <x v="0"/>
    <d v="2015-03-23T00:00:00"/>
    <d v="2015-03-23T00:00:00"/>
    <d v="2015-03-23T00:00:00"/>
    <m/>
  </r>
  <r>
    <s v="North Tongoa (Tongoa)"/>
    <s v="VUT0105026040"/>
    <m/>
    <e v="#N/A"/>
    <m/>
    <s v="Vanuatu Red Cross"/>
    <s v="IFRC"/>
    <m/>
    <s v="Shelter"/>
    <m/>
    <x v="0"/>
    <x v="3"/>
    <s v="Tarps 1"/>
    <n v="20"/>
    <s v="piece"/>
    <s v="Households"/>
    <n v="20"/>
    <x v="0"/>
    <d v="2015-03-23T00:00:00"/>
    <d v="2015-03-23T00:00:00"/>
    <d v="2015-03-23T00:00:00"/>
    <m/>
  </r>
  <r>
    <s v="North Tongoa (Tongoa)"/>
    <s v="VUT0105026040"/>
    <m/>
    <e v="#N/A"/>
    <m/>
    <s v="Vanuatu Red Cross"/>
    <s v="IFRC"/>
    <m/>
    <s v="Shelter"/>
    <m/>
    <x v="0"/>
    <x v="3"/>
    <s v="Tarps 2"/>
    <n v="180"/>
    <s v="piece"/>
    <s v="Households"/>
    <n v="90"/>
    <x v="0"/>
    <d v="2015-03-23T00:00:00"/>
    <d v="2015-03-23T00:00:00"/>
    <d v="2015-03-23T00:00:00"/>
    <m/>
  </r>
  <r>
    <s v="Emau (Emau)"/>
    <s v="VUT0105039030"/>
    <s v="Laosake"/>
    <s v="VUT01050390300986"/>
    <m/>
    <s v="Vanuatu Red Cross"/>
    <s v="IFRC"/>
    <m/>
    <s v="Shelter"/>
    <m/>
    <x v="0"/>
    <x v="3"/>
    <s v="Tarps 2"/>
    <n v="30"/>
    <s v="piece"/>
    <s v="Households"/>
    <n v="15"/>
    <x v="0"/>
    <d v="2015-03-24T00:00:00"/>
    <d v="2015-03-26T00:00:00"/>
    <d v="2015-03-25T00:00:00"/>
    <m/>
  </r>
  <r>
    <s v="Emau (Emau)"/>
    <s v="VUT0105039030"/>
    <s v="Mangarongo"/>
    <s v="VUT01050390300999"/>
    <m/>
    <s v="Vanuatu Red Cross"/>
    <s v="IFRC"/>
    <m/>
    <s v="Shelter"/>
    <m/>
    <x v="0"/>
    <x v="0"/>
    <s v="Blankets or Mats"/>
    <n v="40"/>
    <s v="piece"/>
    <s v="Households"/>
    <n v="20"/>
    <x v="0"/>
    <d v="2015-03-24T00:00:00"/>
    <d v="2015-03-26T00:00:00"/>
    <d v="2015-03-25T00:00:00"/>
    <m/>
  </r>
  <r>
    <s v="Emau (Emau)"/>
    <s v="VUT0105039030"/>
    <s v="Mangarongo"/>
    <s v="VUT01050390300999"/>
    <m/>
    <s v="Vanuatu Red Cross"/>
    <s v="IFRC"/>
    <m/>
    <s v="Shelter"/>
    <m/>
    <x v="0"/>
    <x v="5"/>
    <s v="Tools"/>
    <n v="40"/>
    <s v="kit"/>
    <s v="Households"/>
    <n v="20"/>
    <x v="0"/>
    <d v="2015-03-24T00:00:00"/>
    <d v="2015-03-26T00:00:00"/>
    <d v="2015-03-25T00:00:00"/>
    <m/>
  </r>
  <r>
    <s v="Emau (Emau)"/>
    <s v="VUT0105039030"/>
    <s v="Mangarongo"/>
    <s v="VUT01050390300999"/>
    <m/>
    <s v="Vanuatu Red Cross"/>
    <s v="IFRC"/>
    <m/>
    <s v="Shelter"/>
    <m/>
    <x v="0"/>
    <x v="3"/>
    <s v="Tarps 2"/>
    <n v="40"/>
    <s v="piece"/>
    <s v="Households"/>
    <n v="20"/>
    <x v="0"/>
    <d v="2015-03-24T00:00:00"/>
    <d v="2015-03-26T00:00:00"/>
    <d v="2015-03-25T00:00:00"/>
    <m/>
  </r>
  <r>
    <s v="Emau (Emau)"/>
    <s v="VUT0105039030"/>
    <s v="Mapua"/>
    <s v="VUT01050390301000"/>
    <m/>
    <s v="Vanuatu Red Cross"/>
    <s v="IFRC"/>
    <m/>
    <s v="Shelter"/>
    <m/>
    <x v="0"/>
    <x v="0"/>
    <s v="Blankets or Mats"/>
    <n v="40"/>
    <s v="piece"/>
    <s v="Households"/>
    <n v="20"/>
    <x v="0"/>
    <d v="2015-03-24T00:00:00"/>
    <d v="2015-03-26T00:00:00"/>
    <d v="2015-03-25T00:00:00"/>
    <m/>
  </r>
  <r>
    <m/>
    <e v="#N/A"/>
    <m/>
    <e v="#N/A"/>
    <m/>
    <s v="Vanuatu Red Cross"/>
    <s v="IFRC"/>
    <m/>
    <s v="Shelter"/>
    <m/>
    <x v="0"/>
    <x v="1"/>
    <m/>
    <n v="50"/>
    <s v="set"/>
    <s v="Households"/>
    <n v="50"/>
    <x v="0"/>
    <m/>
    <m/>
    <m/>
    <m/>
  </r>
  <r>
    <s v="Emau (Emau)"/>
    <s v="VUT0105039030"/>
    <s v="Mapua"/>
    <s v="VUT01050390301000"/>
    <m/>
    <s v="Vanuatu Red Cross"/>
    <s v="IFRC"/>
    <m/>
    <s v="Shelter"/>
    <m/>
    <x v="0"/>
    <x v="5"/>
    <s v="Tools"/>
    <n v="20"/>
    <s v="kit"/>
    <s v="Households"/>
    <n v="20"/>
    <x v="0"/>
    <d v="2015-03-24T00:00:00"/>
    <d v="2015-03-26T00:00:00"/>
    <d v="2015-03-25T00:00:00"/>
    <m/>
  </r>
  <r>
    <s v="Emau (Emau)"/>
    <s v="VUT0105039030"/>
    <s v="Mapua"/>
    <s v="VUT01050390301000"/>
    <m/>
    <s v="Vanuatu Red Cross"/>
    <s v="IFRC"/>
    <m/>
    <s v="Shelter"/>
    <m/>
    <x v="0"/>
    <x v="3"/>
    <s v="Tarps 2"/>
    <n v="40"/>
    <s v="piece"/>
    <s v="Households"/>
    <n v="20"/>
    <x v="0"/>
    <d v="2015-03-24T00:00:00"/>
    <d v="2015-03-26T00:00:00"/>
    <d v="2015-03-25T00:00:00"/>
    <m/>
  </r>
  <r>
    <s v="Emau (Emau)"/>
    <s v="VUT0105039030"/>
    <s v="Marow"/>
    <s v="VUT01050390300994"/>
    <m/>
    <s v="Vanuatu Red Cross"/>
    <s v="IFRC"/>
    <m/>
    <s v="Shelter"/>
    <m/>
    <x v="0"/>
    <x v="0"/>
    <s v="Blankets or Mats"/>
    <n v="68"/>
    <s v="piece"/>
    <s v="Households"/>
    <n v="34"/>
    <x v="0"/>
    <d v="2015-03-24T00:00:00"/>
    <d v="2015-03-26T00:00:00"/>
    <d v="2015-03-25T00:00:00"/>
    <m/>
  </r>
  <r>
    <s v="Emau (Emau)"/>
    <s v="VUT0105039030"/>
    <s v="Marow"/>
    <s v="VUT01050390300994"/>
    <m/>
    <s v="Vanuatu Red Cross"/>
    <s v="IFRC"/>
    <m/>
    <s v="Shelter"/>
    <m/>
    <x v="0"/>
    <x v="5"/>
    <s v="Tools"/>
    <n v="34"/>
    <s v="kit"/>
    <s v="Households"/>
    <n v="34"/>
    <x v="0"/>
    <d v="2015-03-24T00:00:00"/>
    <d v="2015-03-26T00:00:00"/>
    <d v="2015-03-25T00:00:00"/>
    <m/>
  </r>
  <r>
    <s v="Emau (Emau)"/>
    <s v="VUT0105039030"/>
    <s v="Marow"/>
    <s v="VUT01050390300994"/>
    <m/>
    <s v="Vanuatu Red Cross"/>
    <s v="IFRC"/>
    <m/>
    <s v="Shelter"/>
    <m/>
    <x v="0"/>
    <x v="3"/>
    <s v="Tarps 2"/>
    <n v="68"/>
    <s v="piece"/>
    <s v="Households"/>
    <n v="34"/>
    <x v="0"/>
    <d v="2015-03-24T00:00:00"/>
    <d v="2015-03-26T00:00:00"/>
    <d v="2015-03-25T00:00:00"/>
    <m/>
  </r>
  <r>
    <s v="Emau (Emau)"/>
    <s v="VUT0105039030"/>
    <s v="Ngurua"/>
    <s v="VUT01050390300989"/>
    <m/>
    <s v="Vanuatu Red Cross"/>
    <s v="IFRC"/>
    <m/>
    <s v="Shelter"/>
    <m/>
    <x v="0"/>
    <x v="0"/>
    <s v="Blankets or Mats"/>
    <n v="40"/>
    <s v="piece"/>
    <s v="Households"/>
    <n v="20"/>
    <x v="0"/>
    <d v="2015-03-24T00:00:00"/>
    <d v="2015-03-26T00:00:00"/>
    <d v="2015-03-25T00:00:00"/>
    <m/>
  </r>
  <r>
    <s v="Emau (Emau)"/>
    <s v="VUT0105039030"/>
    <s v="Ngurua"/>
    <s v="VUT01050390300989"/>
    <m/>
    <s v="Vanuatu Red Cross"/>
    <s v="IFRC"/>
    <m/>
    <s v="Shelter"/>
    <m/>
    <x v="0"/>
    <x v="5"/>
    <s v="Tools"/>
    <n v="20"/>
    <s v="kit"/>
    <s v="Households"/>
    <n v="20"/>
    <x v="0"/>
    <d v="2015-03-24T00:00:00"/>
    <d v="2015-03-26T00:00:00"/>
    <d v="2015-03-25T00:00:00"/>
    <m/>
  </r>
  <r>
    <s v="Emau (Emau)"/>
    <s v="VUT0105039030"/>
    <s v="Ngurua"/>
    <s v="VUT01050390300989"/>
    <m/>
    <s v="Vanuatu Red Cross"/>
    <s v="IFRC"/>
    <m/>
    <s v="Shelter"/>
    <m/>
    <x v="0"/>
    <x v="3"/>
    <s v="Tarps 2"/>
    <n v="40"/>
    <s v="piece"/>
    <s v="Households"/>
    <n v="20"/>
    <x v="0"/>
    <d v="2015-03-24T00:00:00"/>
    <d v="2015-03-26T00:00:00"/>
    <d v="2015-03-25T00:00:00"/>
    <m/>
  </r>
  <r>
    <s v="Emau (Emau)"/>
    <s v="VUT0105039030"/>
    <s v="Wiana"/>
    <s v="VUT01050390300985"/>
    <m/>
    <s v="Vanuatu Red Cross"/>
    <s v="IFRC"/>
    <m/>
    <s v="Shelter"/>
    <m/>
    <x v="0"/>
    <x v="0"/>
    <s v="Blankets or Mats"/>
    <n v="40"/>
    <s v="piece"/>
    <s v="Households"/>
    <n v="20"/>
    <x v="0"/>
    <d v="2015-03-24T00:00:00"/>
    <d v="2015-03-26T00:00:00"/>
    <d v="2015-03-26T00:00:00"/>
    <m/>
  </r>
  <r>
    <s v="Emau (Emau)"/>
    <s v="VUT0105039030"/>
    <s v="Wiana"/>
    <s v="VUT01050390300985"/>
    <m/>
    <s v="Vanuatu Red Cross"/>
    <s v="IFRC"/>
    <m/>
    <s v="Shelter"/>
    <m/>
    <x v="0"/>
    <x v="5"/>
    <s v="Tools"/>
    <n v="20"/>
    <s v="kit"/>
    <s v="Households"/>
    <n v="20"/>
    <x v="0"/>
    <d v="2015-03-24T00:00:00"/>
    <d v="2015-03-26T00:00:00"/>
    <d v="2015-03-26T00:00:00"/>
    <m/>
  </r>
  <r>
    <s v="Emau (Emau)"/>
    <s v="VUT0105039030"/>
    <s v="Wiana"/>
    <s v="VUT01050390300985"/>
    <m/>
    <s v="Vanuatu Red Cross"/>
    <s v="IFRC"/>
    <m/>
    <s v="Shelter"/>
    <m/>
    <x v="0"/>
    <x v="3"/>
    <s v="Tarps 2"/>
    <n v="40"/>
    <s v="piece"/>
    <s v="Households"/>
    <n v="20"/>
    <x v="0"/>
    <d v="2015-03-24T00:00:00"/>
    <d v="2015-03-26T00:00:00"/>
    <d v="2015-03-26T00:00:00"/>
    <m/>
  </r>
  <r>
    <s v="Nguna (Nguna)"/>
    <s v="VUT0105068031"/>
    <m/>
    <e v="#N/A"/>
    <m/>
    <s v="Vanuatu Red Cross"/>
    <s v="IFRC"/>
    <m/>
    <s v="Shelter"/>
    <m/>
    <x v="0"/>
    <x v="0"/>
    <s v="Blankets or Mats"/>
    <n v="600"/>
    <s v="piece"/>
    <s v="Households"/>
    <n v="300"/>
    <x v="2"/>
    <d v="2015-03-24T00:00:00"/>
    <d v="2015-04-03T00:00:00"/>
    <m/>
    <m/>
  </r>
  <r>
    <s v="Nguna (Pele)"/>
    <s v="VUT0105070029"/>
    <s v="Launamoa"/>
    <s v="VUT01050700290984"/>
    <m/>
    <s v="Vanuatu Red Cross"/>
    <s v="IFRC"/>
    <m/>
    <s v="Shelter"/>
    <m/>
    <x v="0"/>
    <x v="0"/>
    <s v="Blankets or Mats"/>
    <n v="40"/>
    <s v="piece"/>
    <s v="Households"/>
    <n v="20"/>
    <x v="0"/>
    <d v="2015-03-24T00:00:00"/>
    <d v="2015-03-25T00:00:00"/>
    <d v="2015-03-26T00:00:00"/>
    <m/>
  </r>
  <r>
    <s v="Makimae (Makira)"/>
    <s v="VUT0105015035"/>
    <m/>
    <e v="#N/A"/>
    <m/>
    <s v="Vanuatu Red Cross"/>
    <s v="IFRC"/>
    <m/>
    <s v="Shelter"/>
    <m/>
    <x v="0"/>
    <x v="1"/>
    <s v="Kitchen Sets"/>
    <n v="41"/>
    <s v="set"/>
    <s v="Households"/>
    <n v="41"/>
    <x v="0"/>
    <d v="2015-03-22T00:00:00"/>
    <d v="2015-03-22T00:00:00"/>
    <d v="2015-03-22T00:00:00"/>
    <m/>
  </r>
  <r>
    <s v="Port Vila (Port Vila)"/>
    <s v="VUT0105071017"/>
    <s v="Fres Wota"/>
    <s v="VUT01050710170857"/>
    <m/>
    <s v="Vanuatu Red Cross"/>
    <s v="IFRC"/>
    <m/>
    <s v="Shelter"/>
    <m/>
    <x v="0"/>
    <x v="3"/>
    <s v="Tarps 1"/>
    <n v="41"/>
    <s v="piece"/>
    <s v="Households"/>
    <n v="41"/>
    <x v="0"/>
    <d v="2015-03-24T00:00:00"/>
    <d v="2015-03-30T00:00:00"/>
    <d v="2015-03-26T00:00:00"/>
    <m/>
  </r>
  <r>
    <s v="Port Vila (Port Vila)"/>
    <s v="VUT0105071017"/>
    <s v="Fres Wota"/>
    <s v="VUT01050710170857"/>
    <m/>
    <s v="Vanuatu Red Cross"/>
    <s v="IFRC"/>
    <m/>
    <s v="Shelter"/>
    <m/>
    <x v="0"/>
    <x v="3"/>
    <s v="Tarps 2"/>
    <n v="240"/>
    <s v="piece"/>
    <s v="Households"/>
    <n v="120"/>
    <x v="0"/>
    <d v="2015-03-24T00:00:00"/>
    <d v="2015-03-30T00:00:00"/>
    <d v="2015-03-26T00:00:00"/>
    <m/>
  </r>
  <r>
    <s v="Port Vila (Port Vila)"/>
    <s v="VUT0105071017"/>
    <m/>
    <e v="#N/A"/>
    <s v="Evacuation Centers "/>
    <s v="Vanuatu Red Cross"/>
    <s v="IFRC"/>
    <m/>
    <s v="Shelter"/>
    <m/>
    <x v="0"/>
    <x v="3"/>
    <s v="Tarps 2"/>
    <n v="28"/>
    <s v="piece"/>
    <s v="Households"/>
    <n v="14"/>
    <x v="0"/>
    <d v="2015-03-24T00:00:00"/>
    <d v="2015-03-30T00:00:00"/>
    <d v="2015-03-25T00:00:00"/>
    <m/>
  </r>
  <r>
    <s v="Malorua (Lelepa)"/>
    <s v="VUT0105051023"/>
    <m/>
    <e v="#N/A"/>
    <m/>
    <s v="Vanuatu Red Cross"/>
    <s v="IFRC"/>
    <m/>
    <s v="Shelter"/>
    <m/>
    <x v="0"/>
    <x v="0"/>
    <s v="Blankets or Mats"/>
    <n v="214"/>
    <s v="piece"/>
    <s v="Households"/>
    <n v="107"/>
    <x v="0"/>
    <d v="2015-03-25T00:00:00"/>
    <d v="2015-04-02T00:00:00"/>
    <m/>
    <m/>
  </r>
  <r>
    <s v="Malorua (Lelepa)"/>
    <s v="VUT0105051023"/>
    <m/>
    <e v="#N/A"/>
    <m/>
    <s v="Vanuatu Red Cross"/>
    <s v="IFRC"/>
    <m/>
    <s v="Shelter"/>
    <m/>
    <x v="0"/>
    <x v="5"/>
    <s v="Tools"/>
    <n v="107"/>
    <s v="kit"/>
    <s v="Households"/>
    <n v="107"/>
    <x v="0"/>
    <d v="2015-03-25T00:00:00"/>
    <d v="2015-04-02T00:00:00"/>
    <m/>
    <m/>
  </r>
  <r>
    <s v="Malorua (Lelepa)"/>
    <s v="VUT0105051023"/>
    <m/>
    <e v="#N/A"/>
    <m/>
    <s v="Vanuatu Red Cross"/>
    <s v="IFRC"/>
    <m/>
    <s v="Shelter"/>
    <m/>
    <x v="0"/>
    <x v="3"/>
    <s v="Tarps 2"/>
    <n v="214"/>
    <s v="piece"/>
    <s v="Households"/>
    <n v="107"/>
    <x v="0"/>
    <d v="2015-03-25T00:00:00"/>
    <d v="2015-04-02T00:00:00"/>
    <m/>
    <m/>
  </r>
  <r>
    <s v="Malorua (Moso)"/>
    <s v="VUT0105065026"/>
    <s v="Sunae"/>
    <s v="VUT01050650260974"/>
    <m/>
    <s v="Vanuatu Red Cross"/>
    <s v="IFRC"/>
    <m/>
    <s v="Shelter"/>
    <m/>
    <x v="0"/>
    <x v="0"/>
    <s v="Blankets or Mats"/>
    <n v="32"/>
    <s v="piece"/>
    <s v="Households"/>
    <n v="16"/>
    <x v="0"/>
    <d v="2015-03-25T00:00:00"/>
    <d v="2015-03-28T00:00:00"/>
    <d v="2015-03-26T00:00:00"/>
    <m/>
  </r>
  <r>
    <s v="Malorua (Moso)"/>
    <s v="VUT0105065026"/>
    <s v="Sunae"/>
    <s v="VUT01050650260974"/>
    <m/>
    <s v="Vanuatu Red Cross"/>
    <s v="IFRC"/>
    <m/>
    <s v="Shelter"/>
    <m/>
    <x v="0"/>
    <x v="3"/>
    <s v="Tarps 2"/>
    <n v="32"/>
    <s v="piece"/>
    <s v="Households"/>
    <n v="16"/>
    <x v="0"/>
    <d v="2015-03-25T00:00:00"/>
    <d v="2015-03-28T00:00:00"/>
    <d v="2015-03-26T00:00:00"/>
    <m/>
  </r>
  <r>
    <s v="Nguna (Nguna)"/>
    <s v="VUT0105068031"/>
    <m/>
    <e v="#N/A"/>
    <m/>
    <s v="Vanuatu Red Cross"/>
    <s v="IFRC"/>
    <m/>
    <s v="Shelter"/>
    <m/>
    <x v="0"/>
    <x v="5"/>
    <s v="Tools"/>
    <n v="300"/>
    <s v="kit"/>
    <s v="Households"/>
    <n v="300"/>
    <x v="0"/>
    <d v="2015-03-25T00:00:00"/>
    <d v="2015-04-03T00:00:00"/>
    <m/>
    <m/>
  </r>
  <r>
    <s v="Nguna (Nguna)"/>
    <s v="VUT0105068031"/>
    <m/>
    <e v="#N/A"/>
    <m/>
    <s v="Vanuatu Red Cross"/>
    <s v="IFRC"/>
    <m/>
    <s v="Shelter"/>
    <m/>
    <x v="0"/>
    <x v="3"/>
    <s v="Tarps 2"/>
    <n v="600"/>
    <s v="piece"/>
    <s v="Households"/>
    <n v="300"/>
    <x v="0"/>
    <d v="2015-03-25T00:00:00"/>
    <d v="2015-04-03T00:00:00"/>
    <m/>
    <m/>
  </r>
  <r>
    <s v="Nguna (Pele)"/>
    <s v="VUT0105070029"/>
    <s v="Launamoa"/>
    <s v="VUT01050700290984"/>
    <m/>
    <s v="Vanuatu Red Cross"/>
    <s v="IFRC"/>
    <m/>
    <s v="Shelter"/>
    <m/>
    <x v="0"/>
    <x v="5"/>
    <s v="Tools"/>
    <n v="20"/>
    <s v="kit"/>
    <s v="Households"/>
    <n v="20"/>
    <x v="0"/>
    <d v="2015-03-25T00:00:00"/>
    <d v="2015-03-26T00:00:00"/>
    <d v="2015-03-26T00:00:00"/>
    <m/>
  </r>
  <r>
    <s v="Nguna (Pele)"/>
    <s v="VUT0105070029"/>
    <s v="Launamoa"/>
    <s v="VUT01050700290984"/>
    <m/>
    <s v="Vanuatu Red Cross"/>
    <s v="IFRC"/>
    <m/>
    <s v="Shelter"/>
    <m/>
    <x v="0"/>
    <x v="3"/>
    <s v="Tarps 2"/>
    <n v="40"/>
    <s v="piece"/>
    <s v="Households"/>
    <n v="20"/>
    <x v="0"/>
    <d v="2015-03-25T00:00:00"/>
    <d v="2015-03-26T00:00:00"/>
    <d v="2015-03-26T00:00:00"/>
    <m/>
  </r>
  <r>
    <s v="Nguna (Pele)"/>
    <s v="VUT0105070029"/>
    <s v="Piliura"/>
    <s v="VUT01050700290982"/>
    <m/>
    <s v="Vanuatu Red Cross"/>
    <s v="IFRC"/>
    <m/>
    <s v="Shelter"/>
    <m/>
    <x v="0"/>
    <x v="0"/>
    <s v="Blankets or Mats"/>
    <n v="12"/>
    <s v="piece"/>
    <s v="Households"/>
    <n v="6"/>
    <x v="0"/>
    <d v="2015-03-25T00:00:00"/>
    <d v="2015-03-26T00:00:00"/>
    <d v="2015-03-26T00:00:00"/>
    <m/>
  </r>
  <r>
    <s v="Nguna (Pele)"/>
    <s v="VUT0105070029"/>
    <s v="Piliura"/>
    <s v="VUT01050700290982"/>
    <m/>
    <s v="Vanuatu Red Cross"/>
    <s v="IFRC"/>
    <m/>
    <s v="Shelter"/>
    <m/>
    <x v="0"/>
    <x v="5"/>
    <s v="Tools"/>
    <n v="6"/>
    <s v="kit"/>
    <s v="Households"/>
    <n v="6"/>
    <x v="0"/>
    <d v="2015-03-25T00:00:00"/>
    <d v="2015-03-26T00:00:00"/>
    <d v="2015-03-26T00:00:00"/>
    <m/>
  </r>
  <r>
    <s v="Nguna (Pele)"/>
    <s v="VUT0105070029"/>
    <s v="Piliura"/>
    <s v="VUT01050700290982"/>
    <m/>
    <s v="Vanuatu Red Cross"/>
    <s v="IFRC"/>
    <m/>
    <s v="Shelter"/>
    <m/>
    <x v="0"/>
    <x v="3"/>
    <s v="Tarps 2"/>
    <n v="12"/>
    <s v="piece"/>
    <s v="Households"/>
    <n v="6"/>
    <x v="0"/>
    <d v="2015-03-25T00:00:00"/>
    <d v="2015-03-26T00:00:00"/>
    <d v="2015-03-26T00:00:00"/>
    <m/>
  </r>
  <r>
    <s v="Nguna (Pele)"/>
    <s v="VUT0105070029"/>
    <s v="Worasifiu"/>
    <s v="VUT01050700290981"/>
    <m/>
    <s v="Vanuatu Red Cross"/>
    <s v="IFRC"/>
    <m/>
    <s v="Shelter"/>
    <m/>
    <x v="0"/>
    <x v="0"/>
    <s v="Blankets or Mats"/>
    <n v="10"/>
    <s v="piece"/>
    <s v="Households"/>
    <n v="5"/>
    <x v="0"/>
    <d v="2015-03-25T00:00:00"/>
    <d v="2015-03-26T00:00:00"/>
    <d v="2015-03-26T00:00:00"/>
    <m/>
  </r>
  <r>
    <s v="Emau (Emau)"/>
    <s v="VUT0105039030"/>
    <s v="Marow"/>
    <s v="VUT01050390300994"/>
    <m/>
    <s v="Vanuatu Red Cross"/>
    <s v="IFRC"/>
    <m/>
    <s v="Shelter"/>
    <m/>
    <x v="0"/>
    <x v="1"/>
    <s v="Kitchen Sets"/>
    <n v="34"/>
    <s v="set"/>
    <s v="Households"/>
    <n v="34"/>
    <x v="0"/>
    <d v="2015-03-24T00:00:00"/>
    <d v="2015-03-26T00:00:00"/>
    <d v="2015-03-25T00:00:00"/>
    <m/>
  </r>
  <r>
    <s v="Nguna (Pele)"/>
    <s v="VUT0105070029"/>
    <s v="Worasifiu"/>
    <s v="VUT01050700290981"/>
    <m/>
    <s v="Vanuatu Red Cross"/>
    <s v="IFRC"/>
    <m/>
    <s v="Shelter"/>
    <m/>
    <x v="0"/>
    <x v="5"/>
    <s v="Tools"/>
    <n v="5"/>
    <s v="kit"/>
    <s v="Households"/>
    <n v="5"/>
    <x v="0"/>
    <d v="2015-03-25T00:00:00"/>
    <d v="2015-03-26T00:00:00"/>
    <d v="2015-03-26T00:00:00"/>
    <m/>
  </r>
  <r>
    <s v="Nguna (Pele)"/>
    <s v="VUT0105070029"/>
    <s v="Worasifiu"/>
    <s v="VUT01050700290981"/>
    <m/>
    <s v="Vanuatu Red Cross"/>
    <s v="IFRC"/>
    <m/>
    <s v="Shelter"/>
    <m/>
    <x v="0"/>
    <x v="3"/>
    <s v="Tarps 2"/>
    <n v="10"/>
    <s v="piece"/>
    <s v="Households"/>
    <n v="5"/>
    <x v="0"/>
    <d v="2015-03-25T00:00:00"/>
    <d v="2015-03-26T00:00:00"/>
    <d v="2015-03-26T00:00:00"/>
    <m/>
  </r>
  <r>
    <s v="Nguna (Pele)"/>
    <s v="VUT0105070029"/>
    <s v="Worearu"/>
    <s v="VUT01050700290991"/>
    <m/>
    <s v="Vanuatu Red Cross"/>
    <s v="IFRC"/>
    <m/>
    <s v="Shelter"/>
    <m/>
    <x v="0"/>
    <x v="0"/>
    <s v="Blankets or Mats"/>
    <n v="4"/>
    <s v="piece"/>
    <s v="Households"/>
    <n v="2"/>
    <x v="0"/>
    <d v="2015-03-25T00:00:00"/>
    <d v="2015-03-26T00:00:00"/>
    <d v="2015-03-26T00:00:00"/>
    <m/>
  </r>
  <r>
    <s v="Malorua (Moso)"/>
    <s v="VUT0105065026"/>
    <s v="Tasiriki"/>
    <s v="VUT01030011063265"/>
    <m/>
    <s v="Vanuatu Red Cross"/>
    <s v="IFRC"/>
    <m/>
    <s v="Shelter"/>
    <m/>
    <x v="0"/>
    <x v="1"/>
    <s v="Kitchen Sets"/>
    <n v="29"/>
    <s v="set"/>
    <s v="Households"/>
    <n v="29"/>
    <x v="0"/>
    <d v="2015-03-26T00:00:00"/>
    <d v="2015-03-29T00:00:00"/>
    <m/>
    <m/>
  </r>
  <r>
    <s v="Nguna (Pele)"/>
    <s v="VUT0105070029"/>
    <s v="Worearu"/>
    <s v="VUT01050700290991"/>
    <m/>
    <s v="Vanuatu Red Cross"/>
    <s v="IFRC"/>
    <m/>
    <s v="Shelter"/>
    <m/>
    <x v="0"/>
    <x v="5"/>
    <s v="Tools"/>
    <n v="2"/>
    <s v="kit"/>
    <s v="Households"/>
    <n v="2"/>
    <x v="0"/>
    <d v="2015-03-25T00:00:00"/>
    <d v="2015-03-26T00:00:00"/>
    <d v="2015-03-26T00:00:00"/>
    <m/>
  </r>
  <r>
    <s v="Nguna (Pele)"/>
    <s v="VUT0105070029"/>
    <s v="Worearu"/>
    <s v="VUT01050700290991"/>
    <m/>
    <s v="Vanuatu Red Cross"/>
    <s v="IFRC"/>
    <m/>
    <s v="Shelter"/>
    <m/>
    <x v="0"/>
    <x v="3"/>
    <s v="Tarps 2"/>
    <n v="4"/>
    <s v="piece"/>
    <s v="Households"/>
    <n v="2"/>
    <x v="0"/>
    <d v="2015-03-25T00:00:00"/>
    <d v="2015-03-26T00:00:00"/>
    <d v="2015-03-26T00:00:00"/>
    <m/>
  </r>
  <r>
    <s v="Port Vila (Port Vila)"/>
    <s v="VUT0105071017"/>
    <m/>
    <e v="#N/A"/>
    <m/>
    <s v="Vanuatu Red Cross"/>
    <s v="IFRC"/>
    <m/>
    <s v="Shelter"/>
    <m/>
    <x v="0"/>
    <x v="0"/>
    <s v="Blankets or Mats"/>
    <n v="921"/>
    <s v="piece"/>
    <s v="Households"/>
    <n v="921"/>
    <x v="0"/>
    <d v="2015-03-25T00:00:00"/>
    <d v="2015-04-05T00:00:00"/>
    <m/>
    <m/>
  </r>
  <r>
    <s v="Malorua (Moso)"/>
    <s v="VUT0105065026"/>
    <s v="Tasiriki"/>
    <s v="VUT01030011063265"/>
    <m/>
    <s v="Vanuatu Red Cross"/>
    <s v="IFRC"/>
    <m/>
    <s v="Shelter"/>
    <m/>
    <x v="0"/>
    <x v="0"/>
    <s v="Blankets or Mats"/>
    <n v="58"/>
    <s v="piece"/>
    <s v="Households"/>
    <n v="29"/>
    <x v="0"/>
    <d v="2015-03-26T00:00:00"/>
    <d v="2015-03-29T00:00:00"/>
    <m/>
    <m/>
  </r>
  <r>
    <s v="Malorua (Moso)"/>
    <s v="VUT0105065026"/>
    <s v="Tasiriki"/>
    <s v="VUT01030011063265"/>
    <m/>
    <s v="Vanuatu Red Cross"/>
    <s v="IFRC"/>
    <m/>
    <s v="Shelter"/>
    <m/>
    <x v="0"/>
    <x v="5"/>
    <s v="Tools"/>
    <n v="29"/>
    <s v="kit"/>
    <s v="Households"/>
    <n v="29"/>
    <x v="0"/>
    <d v="2015-03-26T00:00:00"/>
    <d v="2015-03-29T00:00:00"/>
    <m/>
    <m/>
  </r>
  <r>
    <s v="Malorua (Moso)"/>
    <s v="VUT0105065026"/>
    <s v="Tasiriki"/>
    <s v="VUT01030011063265"/>
    <m/>
    <s v="Vanuatu Red Cross"/>
    <s v="IFRC"/>
    <m/>
    <s v="Shelter"/>
    <m/>
    <x v="0"/>
    <x v="3"/>
    <s v="Tarps 2"/>
    <n v="58"/>
    <s v="piece"/>
    <s v="Households"/>
    <n v="29"/>
    <x v="0"/>
    <d v="2015-03-26T00:00:00"/>
    <d v="2015-03-29T00:00:00"/>
    <m/>
    <m/>
  </r>
  <r>
    <s v="Ifira (Efate)"/>
    <s v="VUT0105005014"/>
    <s v="Ifira"/>
    <s v="VUT01050420150833"/>
    <m/>
    <s v="Vanuatu Red Cross"/>
    <s v="IFRC"/>
    <m/>
    <s v="Shelter"/>
    <m/>
    <x v="0"/>
    <x v="3"/>
    <s v="Tarps 2"/>
    <n v="20"/>
    <s v="piece"/>
    <s v="Households"/>
    <n v="10"/>
    <x v="0"/>
    <d v="2015-03-28T00:00:00"/>
    <d v="2015-03-28T00:00:00"/>
    <d v="2015-03-28T00:00:00"/>
    <m/>
  </r>
  <r>
    <s v="Ifira (Efate)"/>
    <s v="VUT0105005014"/>
    <s v="Ifira"/>
    <s v="VUT01050420150833"/>
    <m/>
    <s v="Vanuatu Red Cross"/>
    <s v="IFRC"/>
    <m/>
    <s v="Shelter"/>
    <m/>
    <x v="0"/>
    <x v="3"/>
    <s v="Tarps 1"/>
    <n v="26"/>
    <s v="piece"/>
    <s v="Households"/>
    <n v="26"/>
    <x v="0"/>
    <d v="2015-03-28T00:00:00"/>
    <d v="2015-03-28T00:00:00"/>
    <d v="2015-03-28T00:00:00"/>
    <m/>
  </r>
  <r>
    <s v="Port Vila (Port Vila)"/>
    <s v="VUT0105071017"/>
    <m/>
    <e v="#N/A"/>
    <s v="Paama"/>
    <s v="Vanuatu Red Cross"/>
    <s v="IFRC"/>
    <m/>
    <s v="Shelter"/>
    <m/>
    <x v="0"/>
    <x v="3"/>
    <s v="Tarps 2"/>
    <n v="68"/>
    <s v="piece"/>
    <s v="Households"/>
    <n v="34"/>
    <x v="0"/>
    <d v="2015-03-30T00:00:00"/>
    <d v="2015-03-30T00:00:00"/>
    <d v="2015-03-30T00:00:00"/>
    <m/>
  </r>
  <r>
    <s v="Port Vila (Port Vila)"/>
    <s v="VUT0105071017"/>
    <m/>
    <e v="#N/A"/>
    <s v="Buninga Island Community"/>
    <s v="Vanuatu Red Cross"/>
    <s v="IFRC"/>
    <m/>
    <s v="Shelter"/>
    <m/>
    <x v="0"/>
    <x v="3"/>
    <s v="Tarps 2"/>
    <n v="90"/>
    <s v="piece"/>
    <s v="Households"/>
    <n v="45"/>
    <x v="0"/>
    <d v="2015-03-30T00:00:00"/>
    <d v="2015-03-30T00:00:00"/>
    <d v="2015-03-30T00:00:00"/>
    <m/>
  </r>
  <r>
    <s v="Port Vila (Port Vila)"/>
    <s v="VUT0105071017"/>
    <m/>
    <e v="#N/A"/>
    <s v="Paama"/>
    <s v="Vanuatu Red Cross"/>
    <s v="IFRC"/>
    <m/>
    <s v="Shelter"/>
    <m/>
    <x v="0"/>
    <x v="0"/>
    <s v="Blankets or Mats"/>
    <n v="68"/>
    <s v="piece"/>
    <s v="Households"/>
    <n v="34"/>
    <x v="0"/>
    <d v="2015-03-30T00:00:00"/>
    <d v="2015-03-30T00:00:00"/>
    <d v="2015-03-30T00:00:00"/>
    <m/>
  </r>
  <r>
    <s v="Port Vila (Port Vila)"/>
    <s v="VUT0105071017"/>
    <m/>
    <e v="#N/A"/>
    <s v="Buninga Island Community"/>
    <s v="Vanuatu Red Cross"/>
    <s v="IFRC"/>
    <m/>
    <s v="Shelter"/>
    <m/>
    <x v="0"/>
    <x v="0"/>
    <s v="Blankets or Mats"/>
    <n v="90"/>
    <s v="piece"/>
    <s v="Households"/>
    <n v="45"/>
    <x v="0"/>
    <d v="2015-03-30T00:00:00"/>
    <d v="2015-03-30T00:00:00"/>
    <d v="2015-03-30T00:00:00"/>
    <m/>
  </r>
  <r>
    <m/>
    <e v="#N/A"/>
    <m/>
    <e v="#N/A"/>
    <m/>
    <s v="Vanuatu Red Cross"/>
    <s v="IFRC"/>
    <m/>
    <s v="Shelter"/>
    <m/>
    <x v="0"/>
    <x v="3"/>
    <s v="Tarps 2"/>
    <n v="100"/>
    <s v="piece"/>
    <s v="Households"/>
    <n v="50"/>
    <x v="0"/>
    <m/>
    <m/>
    <m/>
    <m/>
  </r>
  <r>
    <m/>
    <e v="#N/A"/>
    <m/>
    <e v="#N/A"/>
    <m/>
    <s v="Vanuatu Red Cross"/>
    <s v="IFRC"/>
    <m/>
    <s v="Shelter"/>
    <m/>
    <x v="0"/>
    <x v="5"/>
    <m/>
    <n v="50"/>
    <s v="kit"/>
    <s v="Households"/>
    <n v="50"/>
    <x v="0"/>
    <m/>
    <m/>
    <m/>
    <m/>
  </r>
  <r>
    <m/>
    <e v="#N/A"/>
    <m/>
    <e v="#N/A"/>
    <m/>
    <s v="Vanuatu Red Cross"/>
    <s v="IFRC"/>
    <m/>
    <s v="Shelter"/>
    <m/>
    <x v="0"/>
    <x v="10"/>
    <m/>
    <n v="50"/>
    <s v="kit"/>
    <s v="Households"/>
    <n v="50"/>
    <x v="0"/>
    <m/>
    <m/>
    <m/>
    <m/>
  </r>
  <r>
    <s v="Makimae (Mataso - Matah Alam)"/>
    <s v="VUT0105018034"/>
    <m/>
    <e v="#N/A"/>
    <m/>
    <s v="Vanuatu Red Cross"/>
    <s v="IFRC"/>
    <m/>
    <s v="Shelter"/>
    <m/>
    <x v="0"/>
    <x v="1"/>
    <s v="Kitchen Sets"/>
    <n v="20"/>
    <s v="set"/>
    <s v="Households"/>
    <n v="20"/>
    <x v="0"/>
    <d v="2015-03-22T00:00:00"/>
    <d v="2015-03-22T00:00:00"/>
    <d v="2015-03-22T00:00:00"/>
    <m/>
  </r>
  <r>
    <m/>
    <e v="#N/A"/>
    <m/>
    <e v="#N/A"/>
    <m/>
    <s v="Vanuatu Red Cross"/>
    <s v="IFRC"/>
    <m/>
    <s v="Shelter"/>
    <m/>
    <x v="0"/>
    <x v="11"/>
    <m/>
    <n v="100"/>
    <s v="Container"/>
    <s v="Households"/>
    <n v="50"/>
    <x v="0"/>
    <m/>
    <m/>
    <m/>
    <m/>
  </r>
  <r>
    <m/>
    <e v="#N/A"/>
    <m/>
    <e v="#N/A"/>
    <m/>
    <s v="Vanuatu Red Cross"/>
    <s v="IFRC"/>
    <m/>
    <s v="Shelter"/>
    <m/>
    <x v="0"/>
    <x v="0"/>
    <m/>
    <n v="100"/>
    <s v="piece"/>
    <s v="Households"/>
    <n v="50"/>
    <x v="0"/>
    <m/>
    <m/>
    <m/>
    <m/>
  </r>
  <r>
    <s v="Pango (Efate)"/>
    <s v="VUT0105005012"/>
    <m/>
    <e v="#N/A"/>
    <m/>
    <s v="Vanuatu Red Cross"/>
    <s v="IFRC"/>
    <m/>
    <s v="Shelter"/>
    <m/>
    <x v="0"/>
    <x v="3"/>
    <s v="Tarps 2"/>
    <n v="30"/>
    <s v="piece"/>
    <s v="Households"/>
    <n v="15"/>
    <x v="0"/>
    <m/>
    <m/>
    <m/>
    <m/>
  </r>
  <r>
    <s v="Pango (Efate)"/>
    <s v="VUT0105005012"/>
    <m/>
    <e v="#N/A"/>
    <m/>
    <s v="Vanuatu Red Cross"/>
    <s v="IFRC"/>
    <m/>
    <s v="Shelter"/>
    <m/>
    <x v="0"/>
    <x v="5"/>
    <m/>
    <n v="15"/>
    <s v="kit"/>
    <s v="Households"/>
    <n v="15"/>
    <x v="0"/>
    <m/>
    <m/>
    <m/>
    <m/>
  </r>
  <r>
    <s v="Pango (Efate)"/>
    <s v="VUT0105005012"/>
    <m/>
    <e v="#N/A"/>
    <m/>
    <s v="Vanuatu Red Cross"/>
    <s v="IFRC"/>
    <m/>
    <s v="Shelter"/>
    <m/>
    <x v="0"/>
    <x v="10"/>
    <m/>
    <n v="15"/>
    <s v="kit"/>
    <s v="Households"/>
    <n v="15"/>
    <x v="0"/>
    <m/>
    <m/>
    <m/>
    <m/>
  </r>
  <r>
    <s v="Port Vila (Port Vila)"/>
    <s v="VUT0105071017"/>
    <s v="Fres Wota"/>
    <s v="VUT01050710170857"/>
    <s v="Fres Wota 3"/>
    <s v="Vanuatu Red Cross"/>
    <s v="IFRC"/>
    <m/>
    <s v="Shelter"/>
    <m/>
    <x v="0"/>
    <x v="3"/>
    <s v="Tarps 2"/>
    <n v="2"/>
    <s v="piece"/>
    <s v="Households"/>
    <n v="1"/>
    <x v="0"/>
    <m/>
    <m/>
    <m/>
    <m/>
  </r>
  <r>
    <s v="Port Vila (Port Vila)"/>
    <s v="VUT0105071017"/>
    <s v="Fres Wota"/>
    <s v="VUT01050710170857"/>
    <s v="Fres Wota 4"/>
    <s v="Vanuatu Red Cross"/>
    <s v="IFRC"/>
    <m/>
    <s v="Shelter"/>
    <m/>
    <x v="0"/>
    <x v="5"/>
    <m/>
    <n v="1"/>
    <s v="kit"/>
    <s v="Households"/>
    <n v="1"/>
    <x v="0"/>
    <m/>
    <m/>
    <m/>
    <m/>
  </r>
  <r>
    <s v="Erakor (Efate)"/>
    <s v="VUT0105005020"/>
    <m/>
    <e v="#N/A"/>
    <s v="Erakor Half Road"/>
    <s v="Vanuatu Red Cross"/>
    <s v="IFRC"/>
    <m/>
    <s v="Shelter"/>
    <m/>
    <x v="0"/>
    <x v="3"/>
    <s v="Tarps 2"/>
    <n v="6"/>
    <s v="piece"/>
    <s v="Households"/>
    <n v="3"/>
    <x v="0"/>
    <m/>
    <m/>
    <m/>
    <m/>
  </r>
  <r>
    <s v="Port Vila (Port Vila)"/>
    <s v="VUT0105071017"/>
    <m/>
    <e v="#N/A"/>
    <s v="No 2 Area"/>
    <s v="Vanuatu Red Cross"/>
    <s v="IFRC"/>
    <m/>
    <s v="Shelter"/>
    <m/>
    <x v="0"/>
    <x v="3"/>
    <s v="Tarps 2"/>
    <n v="2"/>
    <s v="piece"/>
    <s v="Households"/>
    <n v="1"/>
    <x v="0"/>
    <m/>
    <m/>
    <m/>
    <m/>
  </r>
  <r>
    <s v="Port Vila (Port Vila)"/>
    <s v="VUT0105071017"/>
    <m/>
    <e v="#N/A"/>
    <s v="No 2 Area"/>
    <s v="Vanuatu Red Cross"/>
    <s v="IFRC"/>
    <m/>
    <s v="Shelter"/>
    <m/>
    <x v="0"/>
    <x v="5"/>
    <m/>
    <n v="1"/>
    <s v="kit"/>
    <s v="Households"/>
    <n v="1"/>
    <x v="0"/>
    <m/>
    <m/>
    <m/>
    <m/>
  </r>
  <r>
    <s v="Port Vila (Port Vila)"/>
    <s v="VUT0105071017"/>
    <m/>
    <e v="#N/A"/>
    <s v="No 2 Area"/>
    <s v="Vanuatu Red Cross"/>
    <s v="IFRC"/>
    <m/>
    <s v="Shelter"/>
    <m/>
    <x v="0"/>
    <x v="10"/>
    <m/>
    <n v="1"/>
    <s v="kit"/>
    <s v="Households"/>
    <n v="1"/>
    <x v="0"/>
    <m/>
    <m/>
    <m/>
    <m/>
  </r>
  <r>
    <s v="Emau (Emau)"/>
    <s v="VUT0105039030"/>
    <s v="Mangarongo"/>
    <s v="VUT01050390300999"/>
    <m/>
    <s v="Vanuatu Red Cross"/>
    <s v="IFRC"/>
    <m/>
    <s v="Shelter"/>
    <m/>
    <x v="0"/>
    <x v="1"/>
    <s v="Kitchen Sets"/>
    <n v="20"/>
    <s v="set"/>
    <s v="Households"/>
    <n v="20"/>
    <x v="0"/>
    <d v="2015-03-24T00:00:00"/>
    <d v="2015-03-26T00:00:00"/>
    <d v="2015-03-25T00:00:00"/>
    <m/>
  </r>
  <r>
    <s v="Port Vila (Port Vila)"/>
    <s v="VUT0105071017"/>
    <m/>
    <e v="#N/A"/>
    <s v="No 2 Area"/>
    <s v="Vanuatu Red Cross"/>
    <s v="IFRC"/>
    <m/>
    <s v="Shelter"/>
    <m/>
    <x v="0"/>
    <x v="11"/>
    <m/>
    <n v="2"/>
    <s v="Container"/>
    <s v="Households"/>
    <n v="1"/>
    <x v="0"/>
    <m/>
    <m/>
    <m/>
    <m/>
  </r>
  <r>
    <s v="Eton (Efate)"/>
    <s v="VUT0105005018"/>
    <s v="Tongoa Community"/>
    <s v="VUT01050050180828"/>
    <s v="Seaside Tongoa"/>
    <s v="Vanuatu Red Cross"/>
    <s v="IFRC"/>
    <m/>
    <s v="Shelter"/>
    <m/>
    <x v="0"/>
    <x v="3"/>
    <s v="Tarps 2"/>
    <n v="2"/>
    <s v="piece"/>
    <s v="Households"/>
    <n v="1"/>
    <x v="0"/>
    <m/>
    <m/>
    <m/>
    <m/>
  </r>
  <r>
    <m/>
    <e v="#N/A"/>
    <m/>
    <e v="#N/A"/>
    <m/>
    <s v="Vanuatu Red Cross"/>
    <s v="IFRC"/>
    <m/>
    <s v="Shelter"/>
    <m/>
    <x v="0"/>
    <x v="3"/>
    <s v="Tarps 2"/>
    <n v="16"/>
    <s v="piece"/>
    <s v="Households"/>
    <n v="8"/>
    <x v="0"/>
    <m/>
    <m/>
    <m/>
    <m/>
  </r>
  <r>
    <m/>
    <e v="#N/A"/>
    <m/>
    <e v="#N/A"/>
    <m/>
    <s v="Vanuatu Red Cross"/>
    <s v="IFRC"/>
    <m/>
    <s v="Shelter"/>
    <m/>
    <x v="0"/>
    <x v="5"/>
    <m/>
    <n v="8"/>
    <s v="kit"/>
    <s v="Households"/>
    <n v="8"/>
    <x v="0"/>
    <m/>
    <m/>
    <m/>
    <m/>
  </r>
  <r>
    <m/>
    <e v="#N/A"/>
    <m/>
    <e v="#N/A"/>
    <m/>
    <s v="Vanuatu Red Cross"/>
    <s v="IFRC"/>
    <m/>
    <s v="Shelter"/>
    <m/>
    <x v="0"/>
    <x v="10"/>
    <m/>
    <n v="8"/>
    <s v="kit"/>
    <s v="Households"/>
    <n v="8"/>
    <x v="0"/>
    <m/>
    <m/>
    <m/>
    <m/>
  </r>
  <r>
    <s v="Emau (Emau)"/>
    <s v="VUT0105039030"/>
    <s v="Mapua"/>
    <s v="VUT01050390301000"/>
    <m/>
    <s v="Vanuatu Red Cross"/>
    <s v="IFRC"/>
    <m/>
    <s v="Shelter"/>
    <m/>
    <x v="0"/>
    <x v="1"/>
    <s v="Kitchen Sets"/>
    <n v="20"/>
    <s v="set"/>
    <s v="Households"/>
    <n v="20"/>
    <x v="0"/>
    <d v="2015-03-24T00:00:00"/>
    <d v="2015-03-26T00:00:00"/>
    <d v="2015-03-25T00:00:00"/>
    <m/>
  </r>
  <r>
    <m/>
    <e v="#N/A"/>
    <m/>
    <e v="#N/A"/>
    <m/>
    <s v="Vanuatu Red Cross"/>
    <s v="IFRC"/>
    <m/>
    <s v="Shelter"/>
    <m/>
    <x v="0"/>
    <x v="11"/>
    <m/>
    <n v="16"/>
    <s v="Container"/>
    <s v="Households"/>
    <n v="8"/>
    <x v="0"/>
    <m/>
    <m/>
    <m/>
    <m/>
  </r>
  <r>
    <m/>
    <e v="#N/A"/>
    <m/>
    <e v="#N/A"/>
    <m/>
    <s v="Vanuatu Red Cross"/>
    <s v="IFRC"/>
    <m/>
    <s v="Shelter"/>
    <m/>
    <x v="0"/>
    <x v="0"/>
    <m/>
    <n v="16"/>
    <s v="piece"/>
    <s v="Households"/>
    <n v="8"/>
    <x v="0"/>
    <m/>
    <m/>
    <m/>
    <m/>
  </r>
  <r>
    <m/>
    <e v="#N/A"/>
    <m/>
    <e v="#N/A"/>
    <m/>
    <s v="Vanuatu Red Cross"/>
    <s v="IFRC"/>
    <m/>
    <s v="Shelter"/>
    <m/>
    <x v="0"/>
    <x v="6"/>
    <m/>
    <n v="8"/>
    <s v="piece"/>
    <s v="Households"/>
    <n v="8"/>
    <x v="0"/>
    <m/>
    <m/>
    <m/>
    <m/>
  </r>
  <r>
    <s v="North Efate (Efate)"/>
    <s v="VUT0105005024"/>
    <s v="Matarisu"/>
    <s v="VUT01050050240948"/>
    <m/>
    <s v="Vanuatu Red Cross"/>
    <s v="IFRC"/>
    <m/>
    <s v="Shelter"/>
    <m/>
    <x v="0"/>
    <x v="3"/>
    <s v="Tarps 2"/>
    <n v="24"/>
    <s v="piece"/>
    <s v="Households"/>
    <n v="12"/>
    <x v="0"/>
    <m/>
    <m/>
    <m/>
    <m/>
  </r>
  <r>
    <s v="North Efate (Efate)"/>
    <s v="VUT0105005024"/>
    <s v="Matarisu"/>
    <s v="VUT01050050240948"/>
    <m/>
    <s v="Vanuatu Red Cross"/>
    <s v="IFRC"/>
    <m/>
    <s v="Shelter"/>
    <m/>
    <x v="0"/>
    <x v="5"/>
    <m/>
    <n v="12"/>
    <s v="kit"/>
    <s v="Households"/>
    <n v="12"/>
    <x v="0"/>
    <m/>
    <m/>
    <m/>
    <m/>
  </r>
  <r>
    <s v="Pango (Efate)"/>
    <s v="VUT0105005012"/>
    <m/>
    <e v="#N/A"/>
    <m/>
    <s v="Vanuatu Red Cross"/>
    <s v="IFRC"/>
    <m/>
    <s v="Shelter"/>
    <m/>
    <x v="0"/>
    <x v="5"/>
    <m/>
    <n v="49"/>
    <s v="kit"/>
    <s v="Households"/>
    <n v="49"/>
    <x v="0"/>
    <m/>
    <m/>
    <m/>
    <m/>
  </r>
  <r>
    <s v="Pango (Efate)"/>
    <s v="VUT0105005012"/>
    <m/>
    <e v="#N/A"/>
    <m/>
    <s v="Vanuatu Red Cross"/>
    <s v="IFRC"/>
    <m/>
    <s v="Shelter"/>
    <m/>
    <x v="0"/>
    <x v="3"/>
    <m/>
    <n v="81"/>
    <s v="piece"/>
    <s v="Households"/>
    <n v="81"/>
    <x v="0"/>
    <m/>
    <m/>
    <m/>
    <m/>
  </r>
  <r>
    <s v="Pango (Efate)"/>
    <s v="VUT0105005012"/>
    <m/>
    <e v="#N/A"/>
    <m/>
    <s v="Vanuatu Red Cross"/>
    <s v="IFRC"/>
    <m/>
    <s v="Shelter"/>
    <m/>
    <x v="0"/>
    <x v="11"/>
    <m/>
    <n v="98"/>
    <s v="Container"/>
    <s v="Households"/>
    <n v="98"/>
    <x v="0"/>
    <m/>
    <m/>
    <m/>
    <m/>
  </r>
  <r>
    <s v="Pango (Efate)"/>
    <s v="VUT0105005012"/>
    <m/>
    <e v="#N/A"/>
    <m/>
    <s v="Vanuatu Red Cross"/>
    <s v="IFRC"/>
    <m/>
    <s v="Shelter"/>
    <m/>
    <x v="0"/>
    <x v="10"/>
    <m/>
    <n v="49"/>
    <s v="kit"/>
    <s v="Households"/>
    <n v="49"/>
    <x v="0"/>
    <m/>
    <m/>
    <m/>
    <m/>
  </r>
  <r>
    <s v="Pango (Efate)"/>
    <s v="VUT0105005012"/>
    <m/>
    <e v="#N/A"/>
    <m/>
    <s v="Vanuatu Red Cross"/>
    <s v="IFRC"/>
    <m/>
    <s v="Shelter"/>
    <m/>
    <x v="0"/>
    <x v="0"/>
    <m/>
    <n v="49"/>
    <s v="piece"/>
    <s v="Households"/>
    <n v="49"/>
    <x v="0"/>
    <m/>
    <m/>
    <m/>
    <m/>
  </r>
  <r>
    <s v="Emau (Emau)"/>
    <s v="VUT0105039030"/>
    <s v="Ngurua"/>
    <s v="VUT01050390300989"/>
    <m/>
    <s v="Vanuatu Red Cross"/>
    <s v="IFRC"/>
    <m/>
    <s v="Shelter"/>
    <m/>
    <x v="0"/>
    <x v="1"/>
    <s v="Kitchen Sets"/>
    <n v="20"/>
    <s v="set"/>
    <s v="Households"/>
    <n v="20"/>
    <x v="0"/>
    <d v="2015-03-24T00:00:00"/>
    <d v="2015-03-26T00:00:00"/>
    <d v="2015-03-25T00:00:00"/>
    <m/>
  </r>
  <r>
    <s v="Emau (Emau)"/>
    <s v="VUT0105039030"/>
    <s v="Wiana"/>
    <s v="VUT01050390300985"/>
    <m/>
    <s v="Vanuatu Red Cross"/>
    <s v="IFRC"/>
    <m/>
    <s v="Shelter"/>
    <m/>
    <x v="0"/>
    <x v="1"/>
    <s v="Kitchen Sets"/>
    <n v="20"/>
    <s v="set"/>
    <s v="Households"/>
    <n v="20"/>
    <x v="0"/>
    <d v="2015-03-24T00:00:00"/>
    <d v="2015-03-26T00:00:00"/>
    <d v="2015-03-26T00:00:00"/>
    <m/>
  </r>
  <r>
    <s v="Nguna (Pele)"/>
    <s v="VUT0105070029"/>
    <s v="Launamoa"/>
    <s v="VUT01050700290984"/>
    <m/>
    <s v="Vanuatu Red Cross"/>
    <s v="IFRC"/>
    <m/>
    <s v="Shelter"/>
    <m/>
    <x v="0"/>
    <x v="1"/>
    <s v="Kitchen Sets"/>
    <n v="20"/>
    <s v="set"/>
    <s v="Households"/>
    <n v="20"/>
    <x v="0"/>
    <d v="2015-03-24T00:00:00"/>
    <d v="2015-03-25T00:00:00"/>
    <d v="2015-03-26T00:00:00"/>
    <m/>
  </r>
  <r>
    <s v="Malorua (Moso)"/>
    <s v="VUT0105065026"/>
    <s v="Sunae"/>
    <s v="VUT01050650260974"/>
    <m/>
    <s v="Vanuatu Red Cross"/>
    <s v="IFRC"/>
    <m/>
    <s v="Shelter"/>
    <m/>
    <x v="0"/>
    <x v="1"/>
    <s v="Kitchen Sets"/>
    <n v="16"/>
    <s v="set"/>
    <s v="Households"/>
    <n v="16"/>
    <x v="0"/>
    <d v="2015-03-25T00:00:00"/>
    <d v="2015-03-28T00:00:00"/>
    <d v="2015-03-26T00:00:00"/>
    <m/>
  </r>
  <r>
    <m/>
    <e v="#N/A"/>
    <m/>
    <e v="#N/A"/>
    <m/>
    <s v="Vanuatu Red Cross"/>
    <s v="IFRC"/>
    <m/>
    <s v="Shelter"/>
    <m/>
    <x v="0"/>
    <x v="1"/>
    <m/>
    <n v="8"/>
    <s v="set"/>
    <s v="Households"/>
    <n v="8"/>
    <x v="0"/>
    <m/>
    <m/>
    <m/>
    <m/>
  </r>
  <r>
    <s v="Nguna (Pele)"/>
    <s v="VUT0105070029"/>
    <s v="Piliura"/>
    <s v="VUT01050700290982"/>
    <m/>
    <s v="Vanuatu Red Cross"/>
    <s v="IFRC"/>
    <m/>
    <s v="Shelter"/>
    <m/>
    <x v="0"/>
    <x v="1"/>
    <s v="Kitchen Sets"/>
    <n v="6"/>
    <s v="set"/>
    <s v="Households"/>
    <n v="6"/>
    <x v="0"/>
    <d v="2015-03-25T00:00:00"/>
    <d v="2015-03-26T00:00:00"/>
    <d v="2015-03-26T00:00:00"/>
    <m/>
  </r>
  <r>
    <s v="Nguna (Pele)"/>
    <s v="VUT0105070029"/>
    <s v="Worasifiu"/>
    <s v="VUT01050700290981"/>
    <m/>
    <s v="Vanuatu Red Cross"/>
    <s v="IFRC"/>
    <m/>
    <s v="Shelter"/>
    <m/>
    <x v="0"/>
    <x v="1"/>
    <s v="Kitchen Sets"/>
    <n v="5"/>
    <s v="set"/>
    <s v="Households"/>
    <n v="5"/>
    <x v="0"/>
    <d v="2015-03-25T00:00:00"/>
    <d v="2015-03-26T00:00:00"/>
    <d v="2015-03-26T00:00:00"/>
    <m/>
  </r>
  <r>
    <s v="Nguna (Pele)"/>
    <s v="VUT0105070029"/>
    <s v="Worearu"/>
    <s v="VUT01050700290991"/>
    <m/>
    <s v="Vanuatu Red Cross"/>
    <s v="IFRC"/>
    <m/>
    <s v="Shelter"/>
    <m/>
    <x v="0"/>
    <x v="1"/>
    <s v="Kitchen Sets"/>
    <n v="2"/>
    <s v="set"/>
    <s v="Households"/>
    <n v="2"/>
    <x v="0"/>
    <d v="2015-03-25T00:00:00"/>
    <d v="2015-03-26T00:00:00"/>
    <d v="2015-03-26T00:00:00"/>
    <m/>
  </r>
  <r>
    <s v="Port Vila (Port Vila)"/>
    <s v="VUT0105071017"/>
    <m/>
    <e v="#N/A"/>
    <s v="No 2 Area"/>
    <s v="Vanuatu Red Cross"/>
    <s v="IFRC"/>
    <m/>
    <s v="Shelter"/>
    <m/>
    <x v="0"/>
    <x v="1"/>
    <m/>
    <n v="1"/>
    <s v="set"/>
    <s v="Households"/>
    <n v="1"/>
    <x v="0"/>
    <m/>
    <m/>
    <m/>
    <m/>
  </r>
  <r>
    <s v="Nguna (Pele)"/>
    <s v="VUT0105070029"/>
    <m/>
    <e v="#N/A"/>
    <s v="To be detailed in cities"/>
    <s v="Vanuatu Red Cross"/>
    <s v="IFRC"/>
    <m/>
    <s v="Shelter"/>
    <m/>
    <x v="0"/>
    <x v="3"/>
    <m/>
    <n v="100"/>
    <s v="piece"/>
    <s v="Households"/>
    <n v="50"/>
    <x v="0"/>
    <m/>
    <m/>
    <m/>
    <s v="No exact distribution date at the moment. Distributed between May 15 and 26"/>
  </r>
  <r>
    <s v="Nguna (Pele)"/>
    <s v="VUT0105070029"/>
    <m/>
    <e v="#N/A"/>
    <s v="To be detailed in cities"/>
    <s v="Vanuatu Red Cross"/>
    <s v="IFRC"/>
    <m/>
    <s v="Shelter"/>
    <m/>
    <x v="0"/>
    <x v="5"/>
    <m/>
    <n v="50"/>
    <s v="kit"/>
    <s v="Households"/>
    <n v="50"/>
    <x v="0"/>
    <m/>
    <m/>
    <m/>
    <s v="No exact distribution date at the moment. Distributed between May 15 and 26"/>
  </r>
  <r>
    <s v="Nguna (Pele)"/>
    <s v="VUT0105070029"/>
    <m/>
    <e v="#N/A"/>
    <s v="To be detailed in cities"/>
    <s v="Vanuatu Red Cross"/>
    <s v="IFRC"/>
    <m/>
    <s v="Shelter"/>
    <m/>
    <x v="0"/>
    <x v="10"/>
    <m/>
    <n v="50"/>
    <s v="kit"/>
    <s v="Households"/>
    <n v="50"/>
    <x v="0"/>
    <m/>
    <m/>
    <m/>
    <s v="No exact distribution date at the moment. Distributed between May 15 and 26"/>
  </r>
  <r>
    <s v="Nguna (Pele)"/>
    <s v="VUT0105070029"/>
    <m/>
    <e v="#N/A"/>
    <s v="To be detailed in cities"/>
    <s v="Vanuatu Red Cross"/>
    <s v="IFRC"/>
    <m/>
    <s v="Shelter"/>
    <m/>
    <x v="0"/>
    <x v="12"/>
    <m/>
    <n v="100"/>
    <s v="Container"/>
    <s v="Households"/>
    <n v="50"/>
    <x v="0"/>
    <m/>
    <m/>
    <m/>
    <s v="No exact distribution date at the moment. Distributed between May 15 and 26"/>
  </r>
  <r>
    <s v="Nguna (Pele)"/>
    <s v="VUT0105070029"/>
    <m/>
    <e v="#N/A"/>
    <s v="To be detailed in cities"/>
    <s v="Vanuatu Red Cross"/>
    <s v="IFRC"/>
    <m/>
    <s v="Shelter"/>
    <m/>
    <x v="0"/>
    <x v="8"/>
    <m/>
    <n v="100"/>
    <s v="piece"/>
    <s v="Households"/>
    <n v="50"/>
    <x v="0"/>
    <m/>
    <m/>
    <m/>
    <s v="No exact distribution date at the moment. Distributed between May 15 and 26"/>
  </r>
  <r>
    <s v="Eratap (Efate)"/>
    <s v="VUT0105005011"/>
    <m/>
    <e v="#N/A"/>
    <s v="Elangraf"/>
    <s v="World Vision"/>
    <s v="World Vision"/>
    <m/>
    <s v="Shelter"/>
    <m/>
    <x v="0"/>
    <x v="1"/>
    <s v="Kitchen kits"/>
    <n v="161"/>
    <s v="set"/>
    <s v="Households"/>
    <n v="161"/>
    <x v="0"/>
    <d v="2015-04-01T00:00:00"/>
    <d v="2015-04-20T00:00:00"/>
    <m/>
    <m/>
  </r>
  <r>
    <s v="Port Vila (Port Vila)"/>
    <s v="VUT0105071017"/>
    <m/>
    <e v="#N/A"/>
    <s v="Ohlen Napanga"/>
    <s v="World Vision"/>
    <s v="World Vision"/>
    <m/>
    <s v="Shelter"/>
    <m/>
    <x v="0"/>
    <x v="1"/>
    <s v="Kitchen kits"/>
    <n v="135"/>
    <s v="set"/>
    <s v="Households"/>
    <n v="135"/>
    <x v="0"/>
    <d v="2015-04-10T00:00:00"/>
    <d v="2015-04-10T00:00:00"/>
    <m/>
    <m/>
  </r>
  <r>
    <m/>
    <e v="#N/A"/>
    <m/>
    <e v="#N/A"/>
    <s v="Moso - Tasiriki"/>
    <s v="World Vision"/>
    <s v="World Vision"/>
    <m/>
    <s v="Shelter"/>
    <m/>
    <x v="0"/>
    <x v="1"/>
    <s v="Kitchen kits"/>
    <n v="104"/>
    <s v="set"/>
    <s v="Households"/>
    <n v="104"/>
    <x v="0"/>
    <d v="2015-03-23T00:00:00"/>
    <d v="2015-04-20T00:00:00"/>
    <d v="2015-04-15T00:00:00"/>
    <m/>
  </r>
  <r>
    <s v="South West Tanna (Tanna)"/>
    <s v="VUT0106023002"/>
    <m/>
    <e v="#N/A"/>
    <s v="Imatautu"/>
    <s v="World Vision"/>
    <s v="World Vision"/>
    <m/>
    <s v="Shelter"/>
    <m/>
    <x v="0"/>
    <x v="1"/>
    <m/>
    <n v="97"/>
    <s v="set"/>
    <s v="Households"/>
    <n v="97"/>
    <x v="0"/>
    <d v="2015-04-15T00:00:00"/>
    <d v="2015-04-15T00:00:00"/>
    <d v="2015-04-15T00:00:00"/>
    <m/>
  </r>
  <r>
    <s v="South West Tanna (Tanna)"/>
    <s v="VUT0106023002"/>
    <m/>
    <e v="#N/A"/>
    <s v="Imatautu"/>
    <s v="World Vision"/>
    <s v="World Vision"/>
    <m/>
    <s v="Shelter"/>
    <m/>
    <x v="0"/>
    <x v="1"/>
    <m/>
    <n v="97"/>
    <s v="set"/>
    <s v="Households"/>
    <n v="97"/>
    <x v="0"/>
    <d v="2015-04-15T00:00:00"/>
    <d v="2015-04-15T00:00:00"/>
    <d v="2015-04-15T00:00:00"/>
    <m/>
  </r>
  <r>
    <m/>
    <e v="#N/A"/>
    <m/>
    <s v="VUT01060230020079"/>
    <s v="Ikakahak"/>
    <s v="World Vision"/>
    <s v="World Vision"/>
    <m/>
    <s v="Shelter"/>
    <m/>
    <x v="0"/>
    <x v="1"/>
    <m/>
    <n v="73"/>
    <s v="set"/>
    <s v="Households"/>
    <n v="73"/>
    <x v="0"/>
    <d v="2015-05-13T00:00:00"/>
    <d v="2015-05-13T00:00:00"/>
    <d v="2015-05-13T00:00:00"/>
    <m/>
  </r>
  <r>
    <m/>
    <e v="#N/A"/>
    <m/>
    <e v="#N/A"/>
    <s v="Kumahau"/>
    <s v="World Vision"/>
    <s v="World Vision"/>
    <m/>
    <s v="Shelter"/>
    <m/>
    <x v="0"/>
    <x v="1"/>
    <m/>
    <n v="68"/>
    <s v="set"/>
    <s v="Households"/>
    <n v="68"/>
    <x v="0"/>
    <d v="2015-05-13T00:00:00"/>
    <d v="2015-05-13T00:00:00"/>
    <d v="2015-05-13T00:00:00"/>
    <m/>
  </r>
  <r>
    <s v="Mele (Efate)"/>
    <s v="VUT0105005021"/>
    <m/>
    <e v="#N/A"/>
    <s v="Waisisi/Salili Community"/>
    <s v="World Vision"/>
    <s v="World Vision"/>
    <m/>
    <s v="Shelter"/>
    <m/>
    <x v="0"/>
    <x v="1"/>
    <s v="Kitchen kits"/>
    <n v="52"/>
    <s v="set"/>
    <s v="Households"/>
    <n v="52"/>
    <x v="0"/>
    <d v="2015-03-17T00:00:00"/>
    <d v="2015-04-20T00:00:00"/>
    <m/>
    <m/>
  </r>
  <r>
    <m/>
    <e v="#N/A"/>
    <m/>
    <e v="#N/A"/>
    <s v="Iarwareng"/>
    <s v="World Vision"/>
    <s v="World Vision"/>
    <m/>
    <s v="Shelter"/>
    <m/>
    <x v="0"/>
    <x v="1"/>
    <m/>
    <n v="49"/>
    <s v="set"/>
    <s v="Households"/>
    <n v="49"/>
    <x v="0"/>
    <d v="2015-05-13T00:00:00"/>
    <d v="2015-05-13T00:00:00"/>
    <d v="2015-05-13T00:00:00"/>
    <m/>
  </r>
  <r>
    <s v="Eratap (Efate)"/>
    <s v="VUT0105005011"/>
    <m/>
    <e v="#N/A"/>
    <s v="Etpup"/>
    <s v="World Vision"/>
    <s v="World Vision"/>
    <m/>
    <s v="Shelter"/>
    <m/>
    <x v="0"/>
    <x v="1"/>
    <s v="Kitchen kits"/>
    <n v="45"/>
    <s v="set"/>
    <s v="Households"/>
    <n v="45"/>
    <x v="0"/>
    <d v="2015-04-01T00:00:00"/>
    <d v="2015-04-20T00:00:00"/>
    <m/>
    <m/>
  </r>
  <r>
    <m/>
    <e v="#N/A"/>
    <m/>
    <s v="VUT01060230010056"/>
    <s v="Kwamera"/>
    <s v="World Vision"/>
    <s v="World Vision"/>
    <m/>
    <s v="Shelter"/>
    <m/>
    <x v="0"/>
    <x v="1"/>
    <m/>
    <n v="38"/>
    <s v="set"/>
    <s v="Households"/>
    <n v="38"/>
    <x v="0"/>
    <d v="2015-06-01T00:00:00"/>
    <d v="2015-06-01T00:00:00"/>
    <d v="2015-06-01T00:00:00"/>
    <m/>
  </r>
  <r>
    <s v="Eratap (Efate)"/>
    <s v="VUT0105005011"/>
    <m/>
    <e v="#N/A"/>
    <s v="Elouklom"/>
    <s v="World Vision"/>
    <s v="World Vision"/>
    <m/>
    <s v="Shelter"/>
    <m/>
    <x v="0"/>
    <x v="1"/>
    <s v="Kitchen kits"/>
    <n v="23"/>
    <s v="set"/>
    <s v="Households"/>
    <n v="23"/>
    <x v="0"/>
    <d v="2015-04-01T00:00:00"/>
    <d v="2015-04-20T00:00:00"/>
    <m/>
    <m/>
  </r>
  <r>
    <s v="North Efate (Efate)"/>
    <s v="VUT0105005024"/>
    <m/>
    <e v="#N/A"/>
    <s v="Moso - Landing"/>
    <s v="World Vision"/>
    <s v="World Vision"/>
    <m/>
    <s v="Shelter"/>
    <m/>
    <x v="0"/>
    <x v="1"/>
    <s v="Kitchen kits"/>
    <n v="22"/>
    <s v="set"/>
    <s v="Households"/>
    <n v="22"/>
    <x v="0"/>
    <d v="2015-04-14T00:00:00"/>
    <d v="2015-04-14T00:00:00"/>
    <d v="2015-04-14T00:00:00"/>
    <s v="Moso Landing (Sunae/Meden)"/>
  </r>
  <r>
    <s v="Eratap (Efate)"/>
    <s v="VUT0105005011"/>
    <m/>
    <e v="#N/A"/>
    <s v="Elangraf"/>
    <s v="World Vision"/>
    <s v="World Vision"/>
    <m/>
    <s v="Shelter"/>
    <m/>
    <x v="0"/>
    <x v="3"/>
    <s v="Tarps"/>
    <n v="322"/>
    <s v="piece"/>
    <s v="Households"/>
    <n v="161"/>
    <x v="0"/>
    <d v="2015-04-01T00:00:00"/>
    <d v="2015-04-20T00:00:00"/>
    <m/>
    <m/>
  </r>
  <r>
    <s v="Eratap (Efate)"/>
    <s v="VUT0105005011"/>
    <m/>
    <e v="#N/A"/>
    <s v="Elangraf"/>
    <s v="World Vision"/>
    <s v="World Vision"/>
    <m/>
    <s v="Shelter"/>
    <m/>
    <x v="0"/>
    <x v="5"/>
    <s v="Household tool kits"/>
    <n v="161"/>
    <s v="kit"/>
    <s v="Households"/>
    <n v="161"/>
    <x v="0"/>
    <d v="2015-04-01T00:00:00"/>
    <d v="2015-04-20T00:00:00"/>
    <m/>
    <m/>
  </r>
  <r>
    <s v="Eratap (Efate)"/>
    <s v="VUT0105005011"/>
    <m/>
    <e v="#N/A"/>
    <s v="Etpup"/>
    <s v="World Vision"/>
    <s v="World Vision"/>
    <m/>
    <s v="Shelter"/>
    <m/>
    <x v="0"/>
    <x v="3"/>
    <s v="Tarps"/>
    <n v="90"/>
    <s v="piece"/>
    <s v="Households"/>
    <n v="45"/>
    <x v="0"/>
    <d v="2015-04-01T00:00:00"/>
    <d v="2015-04-20T00:00:00"/>
    <m/>
    <m/>
  </r>
  <r>
    <s v="Eratap (Efate)"/>
    <s v="VUT0105005011"/>
    <m/>
    <e v="#N/A"/>
    <s v="Etpup"/>
    <s v="World Vision"/>
    <s v="World Vision"/>
    <m/>
    <s v="Shelter"/>
    <m/>
    <x v="0"/>
    <x v="5"/>
    <s v="Household tool kits"/>
    <n v="45"/>
    <s v="kit"/>
    <s v="Households"/>
    <n v="45"/>
    <x v="0"/>
    <d v="2015-04-01T00:00:00"/>
    <d v="2015-04-20T00:00:00"/>
    <m/>
    <m/>
  </r>
  <r>
    <s v="Eratap (Efate)"/>
    <s v="VUT0105005011"/>
    <m/>
    <e v="#N/A"/>
    <s v="Etariu"/>
    <s v="World Vision"/>
    <s v="World Vision"/>
    <m/>
    <s v="Shelter"/>
    <m/>
    <x v="0"/>
    <x v="3"/>
    <s v="Tarps"/>
    <n v="36"/>
    <s v="piece"/>
    <s v="Households"/>
    <n v="18"/>
    <x v="0"/>
    <d v="2015-04-01T00:00:00"/>
    <d v="2015-04-20T00:00:00"/>
    <m/>
    <m/>
  </r>
  <r>
    <s v="Eratap (Efate)"/>
    <s v="VUT0105005011"/>
    <m/>
    <e v="#N/A"/>
    <s v="Etariu"/>
    <s v="World Vision"/>
    <s v="World Vision"/>
    <m/>
    <s v="Shelter"/>
    <m/>
    <x v="0"/>
    <x v="5"/>
    <s v="Household tool kits"/>
    <n v="18"/>
    <s v="kit"/>
    <s v="Households"/>
    <n v="18"/>
    <x v="0"/>
    <d v="2015-04-01T00:00:00"/>
    <d v="2015-04-20T00:00:00"/>
    <m/>
    <m/>
  </r>
  <r>
    <s v="Eratap (Efate)"/>
    <s v="VUT0105005011"/>
    <m/>
    <e v="#N/A"/>
    <s v="Elouklom"/>
    <s v="World Vision"/>
    <s v="World Vision"/>
    <m/>
    <s v="Shelter"/>
    <m/>
    <x v="0"/>
    <x v="3"/>
    <s v="Tarps"/>
    <n v="46"/>
    <s v="piece"/>
    <s v="Households"/>
    <n v="23"/>
    <x v="0"/>
    <d v="2015-04-01T00:00:00"/>
    <d v="2015-04-20T00:00:00"/>
    <m/>
    <m/>
  </r>
  <r>
    <s v="Eratap (Efate)"/>
    <s v="VUT0105005011"/>
    <m/>
    <e v="#N/A"/>
    <s v="Etariu"/>
    <s v="World Vision"/>
    <s v="World Vision"/>
    <m/>
    <s v="Shelter"/>
    <m/>
    <x v="0"/>
    <x v="1"/>
    <s v="Kitchen kits"/>
    <n v="18"/>
    <s v="set"/>
    <s v="Households"/>
    <n v="18"/>
    <x v="0"/>
    <d v="2015-04-01T00:00:00"/>
    <d v="2015-04-20T00:00:00"/>
    <m/>
    <m/>
  </r>
  <r>
    <s v="Eratap (Efate)"/>
    <s v="VUT0105005011"/>
    <m/>
    <e v="#N/A"/>
    <s v="Elouklom"/>
    <s v="World Vision"/>
    <s v="World Vision"/>
    <m/>
    <s v="Shelter"/>
    <m/>
    <x v="0"/>
    <x v="5"/>
    <s v="Household tool kits"/>
    <n v="23"/>
    <s v="kit"/>
    <s v="Households"/>
    <n v="23"/>
    <x v="0"/>
    <d v="2015-04-01T00:00:00"/>
    <d v="2015-04-20T00:00:00"/>
    <m/>
    <m/>
  </r>
  <r>
    <s v="North Efate (Efate)"/>
    <s v="VUT0105005024"/>
    <m/>
    <e v="#N/A"/>
    <s v="Tongariki Community"/>
    <s v="World Vision"/>
    <s v="World Vision"/>
    <m/>
    <s v="Shelter"/>
    <m/>
    <x v="0"/>
    <x v="5"/>
    <s v="Shelter kits"/>
    <n v="15"/>
    <s v="kit"/>
    <s v="Households"/>
    <n v="52"/>
    <x v="0"/>
    <d v="2015-03-17T00:00:00"/>
    <d v="2015-04-20T00:00:00"/>
    <m/>
    <m/>
  </r>
  <r>
    <s v="North Efate (Efate)"/>
    <s v="VUT0105005024"/>
    <m/>
    <e v="#N/A"/>
    <s v="Tongariki Community"/>
    <s v="World Vision"/>
    <s v="World Vision"/>
    <m/>
    <s v="Shelter"/>
    <m/>
    <x v="0"/>
    <x v="3"/>
    <s v="Shelter kits"/>
    <n v="15"/>
    <s v="piece"/>
    <s v="Households"/>
    <n v="15"/>
    <x v="0"/>
    <d v="2015-03-17T00:00:00"/>
    <d v="2015-04-20T00:00:00"/>
    <m/>
    <m/>
  </r>
  <r>
    <s v="Mele (Efate)"/>
    <s v="VUT0105005021"/>
    <m/>
    <e v="#N/A"/>
    <s v="Waisisi/Salili Community"/>
    <s v="World Vision"/>
    <s v="World Vision"/>
    <m/>
    <s v="Shelter"/>
    <m/>
    <x v="0"/>
    <x v="3"/>
    <s v="Shelter kits"/>
    <n v="58"/>
    <s v="piece"/>
    <s v="Households"/>
    <n v="52"/>
    <x v="0"/>
    <d v="2015-03-17T00:00:00"/>
    <d v="2015-04-20T00:00:00"/>
    <m/>
    <m/>
  </r>
  <r>
    <s v="Mele (Efate)"/>
    <s v="VUT0105005021"/>
    <m/>
    <e v="#N/A"/>
    <s v="Waisisi/Salili Community"/>
    <s v="World Vision"/>
    <s v="World Vision"/>
    <m/>
    <s v="Shelter"/>
    <m/>
    <x v="0"/>
    <x v="5"/>
    <s v="Shelter kits"/>
    <n v="52"/>
    <s v="kit"/>
    <s v="Households"/>
    <n v="52"/>
    <x v="0"/>
    <d v="2015-03-17T00:00:00"/>
    <d v="2015-04-20T00:00:00"/>
    <m/>
    <m/>
  </r>
  <r>
    <s v="Eratap (Efate)"/>
    <s v="VUT0105005011"/>
    <s v="Eratap"/>
    <e v="#N/A"/>
    <m/>
    <s v="World Vision"/>
    <s v="World Vision"/>
    <m/>
    <s v="Shelter"/>
    <m/>
    <x v="0"/>
    <x v="3"/>
    <s v="Shelter kits"/>
    <n v="15"/>
    <s v="piece"/>
    <s v="Households"/>
    <n v="15"/>
    <x v="0"/>
    <d v="2015-03-17T00:00:00"/>
    <d v="2015-04-20T00:00:00"/>
    <m/>
    <m/>
  </r>
  <r>
    <s v="Eratap (Efate)"/>
    <s v="VUT0105005011"/>
    <s v="Eratap"/>
    <e v="#N/A"/>
    <m/>
    <s v="World Vision"/>
    <s v="World Vision"/>
    <m/>
    <s v="Shelter"/>
    <m/>
    <x v="0"/>
    <x v="5"/>
    <s v="Shelter kits"/>
    <n v="15"/>
    <s v="kit"/>
    <s v="Households"/>
    <n v="15"/>
    <x v="0"/>
    <d v="2015-03-17T00:00:00"/>
    <d v="2015-04-20T00:00:00"/>
    <m/>
    <m/>
  </r>
  <r>
    <s v="North Efate (Efate)"/>
    <s v="VUT0105005024"/>
    <m/>
    <e v="#N/A"/>
    <s v="Tongariki Community"/>
    <s v="World Vision"/>
    <s v="World Vision"/>
    <m/>
    <s v="Shelter"/>
    <m/>
    <x v="0"/>
    <x v="1"/>
    <s v="Kitchen kits"/>
    <n v="15"/>
    <s v="set"/>
    <s v="Households"/>
    <n v="15"/>
    <x v="0"/>
    <d v="2015-03-17T00:00:00"/>
    <d v="2015-04-20T00:00:00"/>
    <m/>
    <m/>
  </r>
  <r>
    <s v="Malorua (Efate)"/>
    <s v="VUT0105005022"/>
    <s v="Tanoliu"/>
    <e v="#N/A"/>
    <m/>
    <s v="World Vision"/>
    <s v="World Vision"/>
    <m/>
    <s v="Shelter"/>
    <m/>
    <x v="0"/>
    <x v="3"/>
    <s v="Shelter kits"/>
    <n v="15"/>
    <s v="piece"/>
    <s v="Households"/>
    <n v="15"/>
    <x v="0"/>
    <d v="2015-03-19T00:00:00"/>
    <d v="2015-04-20T00:00:00"/>
    <m/>
    <m/>
  </r>
  <r>
    <s v="Malorua (Efate)"/>
    <s v="VUT0105005022"/>
    <s v="Tanoliu"/>
    <e v="#N/A"/>
    <m/>
    <s v="World Vision"/>
    <s v="World Vision"/>
    <m/>
    <s v="Shelter"/>
    <m/>
    <x v="0"/>
    <x v="5"/>
    <s v="Shelter kits"/>
    <n v="15"/>
    <s v="kit"/>
    <s v="Households"/>
    <n v="15"/>
    <x v="0"/>
    <d v="2015-03-19T00:00:00"/>
    <d v="2015-04-20T00:00:00"/>
    <m/>
    <m/>
  </r>
  <r>
    <s v="Eratap (Efate)"/>
    <s v="VUT0105005011"/>
    <s v="Eratap"/>
    <e v="#N/A"/>
    <m/>
    <s v="World Vision"/>
    <s v="World Vision"/>
    <m/>
    <s v="Shelter"/>
    <m/>
    <x v="0"/>
    <x v="1"/>
    <s v="Kitchen kits"/>
    <n v="15"/>
    <s v="set"/>
    <s v="Households"/>
    <n v="15"/>
    <x v="0"/>
    <d v="2015-03-17T00:00:00"/>
    <d v="2015-04-20T00:00:00"/>
    <m/>
    <m/>
  </r>
  <r>
    <s v="Malorua (Efate)"/>
    <s v="VUT0105005022"/>
    <s v="Tanoliu"/>
    <e v="#N/A"/>
    <m/>
    <s v="World Vision"/>
    <s v="World Vision"/>
    <m/>
    <s v="Shelter"/>
    <m/>
    <x v="0"/>
    <x v="3"/>
    <s v="Tarps"/>
    <n v="18"/>
    <s v="piece"/>
    <s v="Households"/>
    <n v="18"/>
    <x v="0"/>
    <d v="2015-03-19T00:00:00"/>
    <d v="2015-04-20T00:00:00"/>
    <m/>
    <m/>
  </r>
  <r>
    <s v="North Efate (Efate)"/>
    <s v="VUT0105005024"/>
    <s v="Takara"/>
    <e v="#N/A"/>
    <m/>
    <s v="World Vision"/>
    <s v="World Vision"/>
    <m/>
    <s v="Shelter"/>
    <m/>
    <x v="0"/>
    <x v="5"/>
    <s v="Shelter kits"/>
    <n v="7"/>
    <s v="kit"/>
    <s v="Households"/>
    <n v="7"/>
    <x v="0"/>
    <d v="2015-03-18T00:00:00"/>
    <d v="2015-04-20T00:00:00"/>
    <m/>
    <m/>
  </r>
  <r>
    <m/>
    <e v="#N/A"/>
    <m/>
    <e v="#N/A"/>
    <s v="Kumahau"/>
    <s v="World Vision"/>
    <s v="World Vision"/>
    <m/>
    <s v="Shelter"/>
    <m/>
    <x v="0"/>
    <x v="1"/>
    <m/>
    <n v="11"/>
    <s v="set"/>
    <s v="Households"/>
    <n v="11"/>
    <x v="0"/>
    <d v="2015-06-03T00:00:00"/>
    <d v="2015-06-03T00:00:00"/>
    <d v="2015-06-03T00:00:00"/>
    <m/>
  </r>
  <r>
    <s v="North Efate (Efate)"/>
    <s v="VUT0105005024"/>
    <s v="Takara"/>
    <e v="#N/A"/>
    <m/>
    <s v="World Vision"/>
    <s v="World Vision"/>
    <m/>
    <s v="Shelter"/>
    <m/>
    <x v="0"/>
    <x v="3"/>
    <s v="Tarps"/>
    <n v="27"/>
    <s v="piece"/>
    <s v="Households"/>
    <n v="27"/>
    <x v="0"/>
    <d v="2015-03-18T00:00:00"/>
    <d v="2015-04-20T00:00:00"/>
    <m/>
    <m/>
  </r>
  <r>
    <s v="North Efate (Efate)"/>
    <s v="VUT0105005024"/>
    <s v="Emua"/>
    <e v="#N/A"/>
    <m/>
    <s v="World Vision"/>
    <s v="World Vision"/>
    <m/>
    <s v="Shelter"/>
    <m/>
    <x v="0"/>
    <x v="5"/>
    <s v="Shelter kits"/>
    <n v="15"/>
    <s v="kit"/>
    <s v="Households"/>
    <n v="15"/>
    <x v="0"/>
    <d v="2015-03-20T00:00:00"/>
    <d v="2015-04-20T00:00:00"/>
    <m/>
    <m/>
  </r>
  <r>
    <s v="North Efate (Efate)"/>
    <s v="VUT0105005024"/>
    <s v="Emua"/>
    <e v="#N/A"/>
    <m/>
    <s v="World Vision"/>
    <s v="World Vision"/>
    <m/>
    <s v="Shelter"/>
    <m/>
    <x v="0"/>
    <x v="3"/>
    <s v="Tarps"/>
    <n v="20"/>
    <s v="piece"/>
    <s v="Households"/>
    <n v="20"/>
    <x v="0"/>
    <d v="2015-03-20T00:00:00"/>
    <d v="2015-04-20T00:00:00"/>
    <m/>
    <m/>
  </r>
  <r>
    <m/>
    <e v="#N/A"/>
    <m/>
    <e v="#N/A"/>
    <s v="Moso - Tasiriki"/>
    <s v="World Vision"/>
    <s v="World Vision"/>
    <m/>
    <s v="Shelter"/>
    <m/>
    <x v="0"/>
    <x v="5"/>
    <s v="Shelter kits"/>
    <n v="105"/>
    <s v="kit"/>
    <s v="Households"/>
    <n v="105"/>
    <x v="0"/>
    <d v="2015-03-23T00:00:00"/>
    <d v="2015-04-20T00:00:00"/>
    <d v="2015-04-15T00:00:00"/>
    <m/>
  </r>
  <r>
    <s v="Malorua (Efate)"/>
    <s v="VUT0105005022"/>
    <s v="Tanoliu"/>
    <e v="#N/A"/>
    <m/>
    <s v="World Vision"/>
    <s v="World Vision"/>
    <m/>
    <s v="Shelter"/>
    <m/>
    <x v="0"/>
    <x v="1"/>
    <s v="Kitchen kits"/>
    <n v="10"/>
    <s v="set"/>
    <s v="Households"/>
    <n v="10"/>
    <x v="0"/>
    <d v="2015-03-19T00:00:00"/>
    <d v="2015-04-20T00:00:00"/>
    <m/>
    <m/>
  </r>
  <r>
    <m/>
    <e v="#N/A"/>
    <m/>
    <e v="#N/A"/>
    <s v="Moso - Tasiriki"/>
    <s v="World Vision"/>
    <s v="World Vision"/>
    <m/>
    <s v="Shelter"/>
    <m/>
    <x v="0"/>
    <x v="3"/>
    <s v="Tarps"/>
    <n v="72"/>
    <s v="piece"/>
    <s v="Households"/>
    <n v="72"/>
    <x v="0"/>
    <d v="2015-03-23T00:00:00"/>
    <d v="2015-04-20T00:00:00"/>
    <d v="2015-04-15T00:00:00"/>
    <m/>
  </r>
  <r>
    <s v="North Efate (Efate)"/>
    <s v="VUT0105005024"/>
    <m/>
    <e v="#N/A"/>
    <s v="Moso - Landing"/>
    <s v="World Vision"/>
    <s v="World Vision"/>
    <m/>
    <s v="Shelter"/>
    <m/>
    <x v="0"/>
    <x v="3"/>
    <s v="Tarps"/>
    <n v="44"/>
    <s v="piece"/>
    <s v="Households"/>
    <n v="22"/>
    <x v="0"/>
    <d v="2015-04-14T00:00:00"/>
    <d v="2015-04-14T00:00:00"/>
    <d v="2015-04-14T00:00:00"/>
    <s v="Moso Landing (Sunae/Meden)"/>
  </r>
  <r>
    <s v="North Efate (Efate)"/>
    <s v="VUT0105005024"/>
    <m/>
    <e v="#N/A"/>
    <s v="Moso - Landing"/>
    <s v="World Vision"/>
    <s v="World Vision"/>
    <m/>
    <s v="Shelter"/>
    <m/>
    <x v="0"/>
    <x v="5"/>
    <s v="Shelter kits"/>
    <n v="22"/>
    <s v="kit"/>
    <s v="Households"/>
    <n v="22"/>
    <x v="0"/>
    <s v="14/04.15"/>
    <d v="2015-04-14T00:00:00"/>
    <d v="2015-04-14T00:00:00"/>
    <s v="Moso Landing (Sunae/Meden)"/>
  </r>
  <r>
    <s v="North Efate (Efate)"/>
    <s v="VUT0105005024"/>
    <s v="Takara"/>
    <e v="#N/A"/>
    <m/>
    <s v="World Vision"/>
    <s v="World Vision"/>
    <m/>
    <s v="Shelter"/>
    <m/>
    <x v="0"/>
    <x v="1"/>
    <s v="Kitchen kits"/>
    <n v="10"/>
    <s v="set"/>
    <s v="Households"/>
    <n v="10"/>
    <x v="0"/>
    <d v="2015-03-18T00:00:00"/>
    <d v="2015-04-20T00:00:00"/>
    <m/>
    <m/>
  </r>
  <r>
    <s v="Port Vila (Port Vila)"/>
    <s v="VUT0105071017"/>
    <m/>
    <e v="#N/A"/>
    <s v="Ohlen Napanga"/>
    <s v="World Vision"/>
    <s v="World Vision"/>
    <m/>
    <s v="Shelter"/>
    <m/>
    <x v="0"/>
    <x v="3"/>
    <s v="Tarps"/>
    <n v="333"/>
    <s v="piece"/>
    <s v="Households"/>
    <n v="128"/>
    <x v="0"/>
    <d v="2015-04-10T00:00:00"/>
    <d v="2015-04-14T00:00:00"/>
    <d v="2015-04-14T00:00:00"/>
    <m/>
  </r>
  <r>
    <s v="Port Vila (Port Vila)"/>
    <s v="VUT0105071017"/>
    <m/>
    <e v="#N/A"/>
    <s v="Ohlen Napanga"/>
    <s v="World Vision"/>
    <s v="World Vision"/>
    <m/>
    <s v="Shelter"/>
    <m/>
    <x v="0"/>
    <x v="5"/>
    <s v="Household tool kits"/>
    <n v="88"/>
    <s v="kit"/>
    <s v="Households"/>
    <n v="88"/>
    <x v="0"/>
    <d v="2015-04-10T00:00:00"/>
    <d v="2015-04-14T00:00:00"/>
    <d v="2015-04-14T00:00:00"/>
    <m/>
  </r>
  <r>
    <s v="South West Tanna (Tanna)"/>
    <s v="VUT0106023002"/>
    <m/>
    <e v="#N/A"/>
    <m/>
    <s v="World Vision"/>
    <s v="World Vision"/>
    <m/>
    <s v="Shelter"/>
    <m/>
    <x v="0"/>
    <x v="5"/>
    <s v="Household tool kits"/>
    <n v="1397"/>
    <s v="kit"/>
    <s v="Households"/>
    <n v="1397"/>
    <x v="1"/>
    <d v="2015-04-03T00:00:00"/>
    <d v="2015-04-20T00:00:00"/>
    <m/>
    <m/>
  </r>
  <r>
    <s v="South Tanna (Tanna)"/>
    <s v="VUT0106023001"/>
    <m/>
    <e v="#N/A"/>
    <m/>
    <s v="World Vision"/>
    <s v="World Vision"/>
    <m/>
    <s v="Shelter"/>
    <m/>
    <x v="0"/>
    <x v="5"/>
    <s v="Household tool kits"/>
    <n v="1397"/>
    <s v="kit"/>
    <s v="Households"/>
    <n v="1397"/>
    <x v="1"/>
    <d v="2015-04-03T00:00:00"/>
    <d v="2015-04-20T00:00:00"/>
    <m/>
    <m/>
  </r>
  <r>
    <s v="North Efate (Efate)"/>
    <s v="VUT0105005024"/>
    <m/>
    <e v="#N/A"/>
    <m/>
    <s v="World Vision"/>
    <s v="World Vision"/>
    <m/>
    <s v="Shelter"/>
    <m/>
    <x v="0"/>
    <x v="5"/>
    <s v="Household tool kits"/>
    <n v="976"/>
    <s v="kit"/>
    <s v="Households"/>
    <n v="976"/>
    <x v="1"/>
    <d v="2015-04-06T00:00:00"/>
    <d v="2015-04-20T00:00:00"/>
    <m/>
    <m/>
  </r>
  <r>
    <s v="North Efate (Efate)"/>
    <s v="VUT0105005024"/>
    <m/>
    <e v="#N/A"/>
    <m/>
    <s v="World Vision"/>
    <s v="World Vision"/>
    <m/>
    <s v="Shelter"/>
    <m/>
    <x v="0"/>
    <x v="3"/>
    <s v="Tarps"/>
    <n v="750"/>
    <s v="piece"/>
    <s v="Households"/>
    <n v="750"/>
    <x v="1"/>
    <d v="2015-04-06T00:00:00"/>
    <d v="2015-04-20T00:00:00"/>
    <m/>
    <m/>
  </r>
  <r>
    <s v="North Efate (Efate)"/>
    <s v="VUT0105005024"/>
    <m/>
    <e v="#N/A"/>
    <m/>
    <s v="World Vision"/>
    <s v="World Vision"/>
    <m/>
    <s v="Shelter"/>
    <m/>
    <x v="0"/>
    <x v="5"/>
    <s v="Household tool kits"/>
    <n v="563"/>
    <s v="kit"/>
    <s v="Households"/>
    <n v="563"/>
    <x v="1"/>
    <d v="2015-04-06T00:00:00"/>
    <d v="2015-04-20T00:00:00"/>
    <m/>
    <m/>
  </r>
  <r>
    <s v="South West Tanna (Tanna)"/>
    <s v="VUT0106023002"/>
    <m/>
    <e v="#N/A"/>
    <m/>
    <s v="World Vision"/>
    <s v="World Vision"/>
    <m/>
    <s v="Shelter"/>
    <m/>
    <x v="0"/>
    <x v="0"/>
    <s v="Blankets"/>
    <n v="1250"/>
    <s v="piece"/>
    <s v="Households"/>
    <n v="1250"/>
    <x v="1"/>
    <d v="2015-04-06T00:00:00"/>
    <d v="2015-04-20T00:00:00"/>
    <m/>
    <m/>
  </r>
  <r>
    <m/>
    <e v="#N/A"/>
    <m/>
    <e v="#N/A"/>
    <m/>
    <s v="World Vision"/>
    <s v="World Vision"/>
    <m/>
    <s v="Shelter"/>
    <m/>
    <x v="0"/>
    <x v="0"/>
    <s v="Blankets"/>
    <n v="1250"/>
    <s v="piece"/>
    <s v="Households"/>
    <n v="1253"/>
    <x v="1"/>
    <d v="2015-04-06T00:00:00"/>
    <d v="2015-04-20T00:00:00"/>
    <m/>
    <m/>
  </r>
  <r>
    <s v="South Tanna (Tanna)"/>
    <s v="VUT0106023001"/>
    <m/>
    <s v="VUT01060230020078"/>
    <s v="Green point"/>
    <s v="World Vision"/>
    <s v="World Vision"/>
    <m/>
    <s v="Shelter"/>
    <m/>
    <x v="0"/>
    <x v="3"/>
    <m/>
    <n v="26"/>
    <s v="piece"/>
    <s v="Households"/>
    <n v="19"/>
    <x v="0"/>
    <d v="2015-03-27T00:00:00"/>
    <m/>
    <d v="2015-03-27T00:00:00"/>
    <m/>
  </r>
  <r>
    <s v="South Tanna (Tanna)"/>
    <s v="VUT0106023001"/>
    <m/>
    <e v="#N/A"/>
    <s v="Ianuan"/>
    <s v="World Vision"/>
    <s v="World Vision"/>
    <m/>
    <s v="Shelter"/>
    <m/>
    <x v="0"/>
    <x v="3"/>
    <m/>
    <n v="11"/>
    <s v="piece"/>
    <s v="Households"/>
    <n v="7"/>
    <x v="0"/>
    <d v="2015-03-27T00:00:00"/>
    <m/>
    <d v="2015-03-27T00:00:00"/>
    <m/>
  </r>
  <r>
    <s v="South Tanna (Tanna)"/>
    <s v="VUT0106023001"/>
    <m/>
    <e v="#N/A"/>
    <s v="lenkuanene"/>
    <s v="World Vision"/>
    <s v="World Vision"/>
    <m/>
    <s v="Shelter"/>
    <m/>
    <x v="0"/>
    <x v="3"/>
    <m/>
    <n v="21"/>
    <s v="piece"/>
    <s v="Households"/>
    <n v="9"/>
    <x v="0"/>
    <d v="2015-03-27T00:00:00"/>
    <m/>
    <d v="2015-03-27T00:00:00"/>
    <m/>
  </r>
  <r>
    <s v="South Tanna (Tanna)"/>
    <s v="VUT0106023001"/>
    <m/>
    <s v="VUT01060230020079"/>
    <s v="Ikakahak"/>
    <s v="World Vision"/>
    <s v="World Vision"/>
    <m/>
    <s v="Shelter"/>
    <m/>
    <x v="0"/>
    <x v="3"/>
    <m/>
    <n v="41"/>
    <s v="piece"/>
    <s v="Households"/>
    <n v="26"/>
    <x v="0"/>
    <d v="2015-03-27T00:00:00"/>
    <m/>
    <d v="2015-03-27T00:00:00"/>
    <m/>
  </r>
  <r>
    <s v="South Tanna (Tanna)"/>
    <s v="VUT0106023001"/>
    <m/>
    <e v="#N/A"/>
    <s v="Imairauang"/>
    <s v="World Vision"/>
    <s v="World Vision"/>
    <m/>
    <s v="Shelter"/>
    <m/>
    <x v="0"/>
    <x v="3"/>
    <m/>
    <n v="35"/>
    <s v="piece"/>
    <s v="Households"/>
    <n v="19"/>
    <x v="0"/>
    <d v="2015-03-27T00:00:00"/>
    <m/>
    <d v="2015-03-27T00:00:00"/>
    <m/>
  </r>
  <r>
    <s v="South Tanna (Tanna)"/>
    <s v="VUT0106023001"/>
    <m/>
    <e v="#N/A"/>
    <s v="Isiwain"/>
    <s v="World Vision"/>
    <s v="World Vision"/>
    <m/>
    <s v="Shelter"/>
    <m/>
    <x v="0"/>
    <x v="3"/>
    <m/>
    <n v="11"/>
    <s v="piece"/>
    <s v="Households"/>
    <n v="8"/>
    <x v="0"/>
    <d v="2015-03-27T00:00:00"/>
    <m/>
    <d v="2015-03-27T00:00:00"/>
    <m/>
  </r>
  <r>
    <s v="South Tanna (Tanna)"/>
    <s v="VUT0106023001"/>
    <m/>
    <e v="#N/A"/>
    <s v="Nuknetata"/>
    <s v="World Vision"/>
    <s v="World Vision"/>
    <m/>
    <s v="Shelter"/>
    <m/>
    <x v="0"/>
    <x v="3"/>
    <m/>
    <n v="11"/>
    <s v="piece"/>
    <s v="Households"/>
    <n v="9"/>
    <x v="0"/>
    <d v="2015-03-27T00:00:00"/>
    <m/>
    <d v="2015-03-27T00:00:00"/>
    <m/>
  </r>
  <r>
    <s v="South Tanna (Tanna)"/>
    <s v="VUT0106023001"/>
    <m/>
    <e v="#N/A"/>
    <s v="Iaruareng"/>
    <s v="World Vision"/>
    <s v="World Vision"/>
    <m/>
    <s v="Shelter"/>
    <m/>
    <x v="0"/>
    <x v="3"/>
    <m/>
    <n v="63"/>
    <s v="piece"/>
    <s v="Households"/>
    <n v="51"/>
    <x v="0"/>
    <d v="2015-03-30T00:00:00"/>
    <m/>
    <d v="2015-03-30T00:00:00"/>
    <m/>
  </r>
  <r>
    <s v="South Tanna (Tanna)"/>
    <s v="VUT0106023001"/>
    <m/>
    <s v="VUT01060230020059"/>
    <s v="yapkapen"/>
    <s v="World Vision"/>
    <s v="World Vision"/>
    <m/>
    <s v="Shelter"/>
    <m/>
    <x v="0"/>
    <x v="3"/>
    <m/>
    <n v="9"/>
    <s v="piece"/>
    <s v="Households"/>
    <n v="7"/>
    <x v="0"/>
    <d v="2015-03-30T00:00:00"/>
    <m/>
    <d v="2015-03-30T00:00:00"/>
    <m/>
  </r>
  <r>
    <s v="South West Tanna (Tanna)"/>
    <s v="VUT0106023002"/>
    <m/>
    <s v="VUT01060230020222"/>
    <s v="Iakel"/>
    <s v="World Vision"/>
    <s v="World Vision"/>
    <m/>
    <s v="Shelter"/>
    <m/>
    <x v="0"/>
    <x v="3"/>
    <m/>
    <n v="46"/>
    <s v="piece"/>
    <s v="Households"/>
    <n v="25"/>
    <x v="0"/>
    <d v="2015-03-31T00:00:00"/>
    <m/>
    <d v="2015-03-31T00:00:00"/>
    <m/>
  </r>
  <r>
    <s v="South West Tanna (Tanna)"/>
    <s v="VUT0106023002"/>
    <m/>
    <e v="#N/A"/>
    <s v="Iakukak"/>
    <s v="World Vision"/>
    <s v="World Vision"/>
    <m/>
    <s v="Shelter"/>
    <m/>
    <x v="0"/>
    <x v="3"/>
    <m/>
    <n v="89"/>
    <s v="piece"/>
    <s v="Households"/>
    <n v="60"/>
    <x v="0"/>
    <d v="2015-03-31T00:00:00"/>
    <m/>
    <d v="2015-03-31T00:00:00"/>
    <m/>
  </r>
  <r>
    <s v="South West Tanna (Tanna)"/>
    <s v="VUT0106023002"/>
    <m/>
    <e v="#N/A"/>
    <s v="Iakwein"/>
    <s v="World Vision"/>
    <s v="World Vision"/>
    <m/>
    <s v="Shelter"/>
    <m/>
    <x v="0"/>
    <x v="3"/>
    <m/>
    <n v="9"/>
    <s v="piece"/>
    <s v="Households"/>
    <n v="6"/>
    <x v="0"/>
    <d v="2015-03-31T00:00:00"/>
    <m/>
    <d v="2015-03-31T00:00:00"/>
    <m/>
  </r>
  <r>
    <s v="South West Tanna (Tanna)"/>
    <s v="VUT0106023002"/>
    <m/>
    <e v="#N/A"/>
    <s v="Ialawala"/>
    <s v="World Vision"/>
    <s v="World Vision"/>
    <m/>
    <s v="Shelter"/>
    <m/>
    <x v="0"/>
    <x v="3"/>
    <m/>
    <n v="29"/>
    <s v="piece"/>
    <s v="Households"/>
    <n v="19"/>
    <x v="0"/>
    <d v="2015-03-31T00:00:00"/>
    <m/>
    <d v="2015-03-31T00:00:00"/>
    <m/>
  </r>
  <r>
    <s v="South West Tanna (Tanna)"/>
    <s v="VUT0106023002"/>
    <m/>
    <e v="#N/A"/>
    <s v="Ialhia"/>
    <s v="World Vision"/>
    <s v="World Vision"/>
    <m/>
    <s v="Shelter"/>
    <m/>
    <x v="0"/>
    <x v="3"/>
    <m/>
    <n v="85"/>
    <s v="piece"/>
    <s v="Households"/>
    <n v="54"/>
    <x v="0"/>
    <d v="2015-03-31T00:00:00"/>
    <m/>
    <d v="2015-03-31T00:00:00"/>
    <m/>
  </r>
  <r>
    <s v="South West Tanna (Tanna)"/>
    <s v="VUT0106023002"/>
    <m/>
    <e v="#N/A"/>
    <s v="Ialkis"/>
    <s v="World Vision"/>
    <s v="World Vision"/>
    <m/>
    <s v="Shelter"/>
    <m/>
    <x v="0"/>
    <x v="3"/>
    <m/>
    <n v="41"/>
    <s v="piece"/>
    <s v="Households"/>
    <n v="27"/>
    <x v="0"/>
    <d v="2015-03-31T00:00:00"/>
    <m/>
    <d v="2015-03-31T00:00:00"/>
    <m/>
  </r>
  <r>
    <s v="South West Tanna (Tanna)"/>
    <s v="VUT0106023002"/>
    <m/>
    <e v="#N/A"/>
    <s v="Ianakul"/>
    <s v="World Vision"/>
    <s v="World Vision"/>
    <m/>
    <s v="Shelter"/>
    <m/>
    <x v="0"/>
    <x v="3"/>
    <m/>
    <n v="26"/>
    <s v="piece"/>
    <s v="Households"/>
    <n v="18"/>
    <x v="0"/>
    <d v="2015-03-31T00:00:00"/>
    <m/>
    <d v="2015-03-31T00:00:00"/>
    <m/>
  </r>
  <r>
    <s v="South West Tanna (Tanna)"/>
    <s v="VUT0106023002"/>
    <m/>
    <e v="#N/A"/>
    <s v="Ianapek"/>
    <s v="World Vision"/>
    <s v="World Vision"/>
    <m/>
    <s v="Shelter"/>
    <m/>
    <x v="0"/>
    <x v="3"/>
    <m/>
    <n v="10"/>
    <s v="piece"/>
    <s v="Households"/>
    <n v="7"/>
    <x v="0"/>
    <d v="2015-03-31T00:00:00"/>
    <m/>
    <d v="2015-03-31T00:00:00"/>
    <m/>
  </r>
  <r>
    <s v="South West Tanna (Tanna)"/>
    <s v="VUT0106023002"/>
    <m/>
    <e v="#N/A"/>
    <s v="Ianta"/>
    <s v="World Vision"/>
    <s v="World Vision"/>
    <m/>
    <s v="Shelter"/>
    <m/>
    <x v="0"/>
    <x v="3"/>
    <m/>
    <n v="7"/>
    <s v="piece"/>
    <s v="Households"/>
    <n v="6"/>
    <x v="0"/>
    <d v="2015-03-31T00:00:00"/>
    <m/>
    <d v="2015-03-31T00:00:00"/>
    <m/>
  </r>
  <r>
    <s v="South West Tanna (Tanna)"/>
    <s v="VUT0106023002"/>
    <m/>
    <e v="#N/A"/>
    <s v="Ianfulia"/>
    <s v="World Vision"/>
    <s v="World Vision"/>
    <m/>
    <s v="Shelter"/>
    <m/>
    <x v="0"/>
    <x v="3"/>
    <m/>
    <n v="22"/>
    <s v="piece"/>
    <s v="Households"/>
    <n v="12"/>
    <x v="0"/>
    <d v="2015-03-31T00:00:00"/>
    <m/>
    <d v="2015-03-31T00:00:00"/>
    <m/>
  </r>
  <r>
    <s v="South West Tanna (Tanna)"/>
    <s v="VUT0106023002"/>
    <m/>
    <e v="#N/A"/>
    <s v="Ianuklapen"/>
    <s v="World Vision"/>
    <s v="World Vision"/>
    <m/>
    <s v="Shelter"/>
    <m/>
    <x v="0"/>
    <x v="3"/>
    <m/>
    <n v="16"/>
    <s v="piece"/>
    <s v="Households"/>
    <n v="10"/>
    <x v="0"/>
    <d v="2015-03-31T00:00:00"/>
    <m/>
    <d v="2015-03-31T00:00:00"/>
    <m/>
  </r>
  <r>
    <s v="South West Tanna (Tanna)"/>
    <s v="VUT0106023002"/>
    <m/>
    <e v="#N/A"/>
    <s v="Iapksip"/>
    <s v="World Vision"/>
    <s v="World Vision"/>
    <m/>
    <s v="Shelter"/>
    <m/>
    <x v="0"/>
    <x v="3"/>
    <m/>
    <n v="95"/>
    <s v="piece"/>
    <s v="Households"/>
    <n v="62"/>
    <x v="0"/>
    <d v="2015-03-31T00:00:00"/>
    <m/>
    <d v="2015-03-31T00:00:00"/>
    <m/>
  </r>
  <r>
    <s v="South West Tanna (Tanna)"/>
    <s v="VUT0106023002"/>
    <m/>
    <e v="#N/A"/>
    <s v="Iapmamal"/>
    <s v="World Vision"/>
    <s v="World Vision"/>
    <m/>
    <s v="Shelter"/>
    <m/>
    <x v="0"/>
    <x v="3"/>
    <m/>
    <n v="26"/>
    <s v="piece"/>
    <s v="Households"/>
    <n v="17"/>
    <x v="0"/>
    <d v="2015-03-31T00:00:00"/>
    <m/>
    <d v="2015-03-31T00:00:00"/>
    <m/>
  </r>
  <r>
    <s v="South West Tanna (Tanna)"/>
    <s v="VUT0106023002"/>
    <m/>
    <e v="#N/A"/>
    <s v="Iapnawitali"/>
    <s v="World Vision"/>
    <s v="World Vision"/>
    <m/>
    <s v="Shelter"/>
    <m/>
    <x v="0"/>
    <x v="3"/>
    <m/>
    <n v="35"/>
    <s v="piece"/>
    <s v="Households"/>
    <n v="24"/>
    <x v="0"/>
    <d v="2015-03-31T00:00:00"/>
    <m/>
    <d v="2015-03-31T00:00:00"/>
    <m/>
  </r>
  <r>
    <s v="South West Tanna (Tanna)"/>
    <s v="VUT0106023002"/>
    <m/>
    <e v="#N/A"/>
    <s v="Iavenkula"/>
    <s v="World Vision"/>
    <s v="World Vision"/>
    <m/>
    <s v="Shelter"/>
    <m/>
    <x v="0"/>
    <x v="3"/>
    <m/>
    <n v="47"/>
    <s v="piece"/>
    <s v="Households"/>
    <n v="32"/>
    <x v="0"/>
    <d v="2015-03-31T00:00:00"/>
    <m/>
    <d v="2015-03-31T00:00:00"/>
    <m/>
  </r>
  <r>
    <s v="South West Tanna (Tanna)"/>
    <s v="VUT0106023002"/>
    <m/>
    <e v="#N/A"/>
    <s v="Iimakal"/>
    <s v="World Vision"/>
    <s v="World Vision"/>
    <m/>
    <s v="Shelter"/>
    <m/>
    <x v="0"/>
    <x v="3"/>
    <m/>
    <n v="11"/>
    <s v="piece"/>
    <s v="Households"/>
    <n v="7"/>
    <x v="0"/>
    <d v="2015-03-31T00:00:00"/>
    <m/>
    <d v="2015-03-31T00:00:00"/>
    <m/>
  </r>
  <r>
    <s v="South West Tanna (Tanna)"/>
    <s v="VUT0106023002"/>
    <m/>
    <e v="#N/A"/>
    <s v="Ikio"/>
    <s v="World Vision"/>
    <s v="World Vision"/>
    <m/>
    <s v="Shelter"/>
    <m/>
    <x v="0"/>
    <x v="3"/>
    <m/>
    <n v="28"/>
    <s v="piece"/>
    <s v="Households"/>
    <n v="19"/>
    <x v="0"/>
    <d v="2015-03-31T00:00:00"/>
    <m/>
    <d v="2015-03-31T00:00:00"/>
    <m/>
  </r>
  <r>
    <s v="South West Tanna (Tanna)"/>
    <s v="VUT0106023002"/>
    <m/>
    <s v="VUT01060230020236"/>
    <s v="Ikunakut"/>
    <s v="World Vision"/>
    <s v="World Vision"/>
    <m/>
    <s v="Shelter"/>
    <m/>
    <x v="0"/>
    <x v="3"/>
    <m/>
    <n v="19"/>
    <s v="piece"/>
    <s v="Households"/>
    <n v="16"/>
    <x v="0"/>
    <d v="2015-03-31T00:00:00"/>
    <m/>
    <d v="2015-03-31T00:00:00"/>
    <m/>
  </r>
  <r>
    <s v="South West Tanna (Tanna)"/>
    <s v="VUT0106023002"/>
    <m/>
    <s v="VUT01060230050210"/>
    <s v="Imal"/>
    <s v="World Vision"/>
    <s v="World Vision"/>
    <m/>
    <s v="Shelter"/>
    <m/>
    <x v="0"/>
    <x v="3"/>
    <m/>
    <n v="12"/>
    <s v="piece"/>
    <s v="Households"/>
    <n v="8"/>
    <x v="0"/>
    <d v="2015-03-31T00:00:00"/>
    <m/>
    <d v="2015-03-31T00:00:00"/>
    <m/>
  </r>
  <r>
    <s v="South West Tanna (Tanna)"/>
    <s v="VUT0106023002"/>
    <m/>
    <e v="#N/A"/>
    <s v="Imalaka"/>
    <s v="World Vision"/>
    <s v="World Vision"/>
    <m/>
    <s v="Shelter"/>
    <m/>
    <x v="0"/>
    <x v="3"/>
    <m/>
    <n v="9"/>
    <s v="piece"/>
    <s v="Households"/>
    <n v="6"/>
    <x v="0"/>
    <d v="2015-03-31T00:00:00"/>
    <m/>
    <d v="2015-03-31T00:00:00"/>
    <m/>
  </r>
  <r>
    <s v="South West Tanna (Tanna)"/>
    <s v="VUT0106023002"/>
    <m/>
    <s v="VUT01060230020174"/>
    <s v="Imapel"/>
    <s v="World Vision"/>
    <s v="World Vision"/>
    <m/>
    <s v="Shelter"/>
    <m/>
    <x v="0"/>
    <x v="3"/>
    <m/>
    <n v="82"/>
    <s v="piece"/>
    <s v="Households"/>
    <n v="46"/>
    <x v="0"/>
    <d v="2015-03-31T00:00:00"/>
    <m/>
    <d v="2015-03-31T00:00:00"/>
    <m/>
  </r>
  <r>
    <s v="South West Tanna (Tanna)"/>
    <s v="VUT0106023002"/>
    <m/>
    <s v="VUT01060230020140"/>
    <s v="Imlau"/>
    <s v="World Vision"/>
    <s v="World Vision"/>
    <m/>
    <s v="Shelter"/>
    <m/>
    <x v="0"/>
    <x v="3"/>
    <m/>
    <n v="6"/>
    <s v="piece"/>
    <s v="Households"/>
    <n v="5"/>
    <x v="0"/>
    <d v="2015-03-31T00:00:00"/>
    <m/>
    <d v="2015-03-31T00:00:00"/>
    <m/>
  </r>
  <r>
    <s v="South West Tanna (Tanna)"/>
    <s v="VUT0106023002"/>
    <m/>
    <e v="#N/A"/>
    <s v="Iounanen"/>
    <s v="World Vision"/>
    <s v="World Vision"/>
    <m/>
    <s v="Shelter"/>
    <m/>
    <x v="0"/>
    <x v="3"/>
    <m/>
    <n v="81"/>
    <s v="piece"/>
    <s v="Households"/>
    <n v="49"/>
    <x v="0"/>
    <d v="2015-03-31T00:00:00"/>
    <m/>
    <d v="2015-03-31T00:00:00"/>
    <m/>
  </r>
  <r>
    <s v="South West Tanna (Tanna)"/>
    <s v="VUT0106023002"/>
    <m/>
    <e v="#N/A"/>
    <s v="Ienpinawar"/>
    <s v="World Vision"/>
    <s v="World Vision"/>
    <m/>
    <s v="Shelter"/>
    <m/>
    <x v="0"/>
    <x v="3"/>
    <m/>
    <n v="18"/>
    <s v="piece"/>
    <s v="Households"/>
    <n v="6"/>
    <x v="0"/>
    <d v="2015-03-31T00:00:00"/>
    <m/>
    <d v="2015-03-31T00:00:00"/>
    <m/>
  </r>
  <r>
    <s v="South West Tanna (Tanna)"/>
    <s v="VUT0106023002"/>
    <m/>
    <s v="VUT01060230020180"/>
    <s v="Isangel"/>
    <s v="World Vision"/>
    <s v="World Vision"/>
    <m/>
    <s v="Shelter"/>
    <m/>
    <x v="0"/>
    <x v="3"/>
    <m/>
    <n v="31"/>
    <s v="piece"/>
    <s v="Households"/>
    <n v="23"/>
    <x v="0"/>
    <d v="2015-03-31T00:00:00"/>
    <m/>
    <d v="2015-03-31T00:00:00"/>
    <m/>
  </r>
  <r>
    <s v="South West Tanna (Tanna)"/>
    <s v="VUT0106023002"/>
    <m/>
    <e v="#N/A"/>
    <s v="Iwei"/>
    <s v="World Vision"/>
    <s v="World Vision"/>
    <m/>
    <s v="Shelter"/>
    <m/>
    <x v="0"/>
    <x v="3"/>
    <m/>
    <n v="29"/>
    <s v="piece"/>
    <s v="Households"/>
    <n v="20"/>
    <x v="0"/>
    <d v="2015-03-31T00:00:00"/>
    <m/>
    <d v="2015-03-31T00:00:00"/>
    <m/>
  </r>
  <r>
    <s v="South West Tanna (Tanna)"/>
    <s v="VUT0106023002"/>
    <m/>
    <e v="#N/A"/>
    <s v="Erutana"/>
    <s v="World Vision"/>
    <s v="World Vision"/>
    <m/>
    <s v="Shelter"/>
    <m/>
    <x v="0"/>
    <x v="3"/>
    <m/>
    <n v="23"/>
    <s v="piece"/>
    <s v="Households"/>
    <n v="14"/>
    <x v="0"/>
    <d v="2014-04-01T00:00:00"/>
    <m/>
    <d v="2015-04-01T00:00:00"/>
    <m/>
  </r>
  <r>
    <s v="South West Tanna (Tanna)"/>
    <s v="VUT0106023002"/>
    <m/>
    <e v="#N/A"/>
    <s v="Iankwipel"/>
    <s v="World Vision"/>
    <s v="World Vision"/>
    <m/>
    <s v="Shelter"/>
    <m/>
    <x v="0"/>
    <x v="3"/>
    <m/>
    <n v="19"/>
    <s v="piece"/>
    <s v="Households"/>
    <n v="11"/>
    <x v="0"/>
    <d v="2015-04-01T00:00:00"/>
    <m/>
    <d v="2015-04-01T00:00:00"/>
    <m/>
  </r>
  <r>
    <s v="South West Tanna (Tanna)"/>
    <s v="VUT0106023002"/>
    <m/>
    <e v="#N/A"/>
    <s v="ianpinan"/>
    <s v="World Vision"/>
    <s v="World Vision"/>
    <m/>
    <s v="Shelter"/>
    <m/>
    <x v="0"/>
    <x v="3"/>
    <m/>
    <n v="40"/>
    <s v="piece"/>
    <s v="Households"/>
    <n v="29"/>
    <x v="0"/>
    <d v="2015-04-01T00:00:00"/>
    <m/>
    <d v="2015-04-01T00:00:00"/>
    <m/>
  </r>
  <r>
    <s v="South West Tanna (Tanna)"/>
    <s v="VUT0106023002"/>
    <m/>
    <e v="#N/A"/>
    <s v="Ianvitana"/>
    <s v="World Vision"/>
    <s v="World Vision"/>
    <m/>
    <s v="Shelter"/>
    <m/>
    <x v="0"/>
    <x v="3"/>
    <m/>
    <n v="38"/>
    <s v="piece"/>
    <s v="Households"/>
    <n v="28"/>
    <x v="0"/>
    <d v="2015-04-01T00:00:00"/>
    <m/>
    <d v="2015-04-01T00:00:00"/>
    <m/>
  </r>
  <r>
    <s v="South West Tanna (Tanna)"/>
    <s v="VUT0106023002"/>
    <m/>
    <e v="#N/A"/>
    <s v="Iatapakao"/>
    <s v="World Vision"/>
    <s v="World Vision"/>
    <m/>
    <s v="Shelter"/>
    <m/>
    <x v="0"/>
    <x v="3"/>
    <m/>
    <n v="23"/>
    <s v="piece"/>
    <s v="Households"/>
    <n v="14"/>
    <x v="0"/>
    <d v="2015-04-01T00:00:00"/>
    <m/>
    <d v="2015-04-01T00:00:00"/>
    <m/>
  </r>
  <r>
    <s v="South West Tanna (Tanna)"/>
    <s v="VUT0106023002"/>
    <m/>
    <e v="#N/A"/>
    <s v="Iatarkunap"/>
    <s v="World Vision"/>
    <s v="World Vision"/>
    <m/>
    <s v="Shelter"/>
    <m/>
    <x v="0"/>
    <x v="3"/>
    <m/>
    <n v="6"/>
    <s v="piece"/>
    <s v="Households"/>
    <n v="6"/>
    <x v="0"/>
    <d v="2015-04-01T00:00:00"/>
    <m/>
    <d v="2015-04-01T00:00:00"/>
    <m/>
  </r>
  <r>
    <s v="South West Tanna (Tanna)"/>
    <s v="VUT0106023002"/>
    <m/>
    <e v="#N/A"/>
    <s v="Iauklilwang"/>
    <s v="World Vision"/>
    <s v="World Vision"/>
    <m/>
    <s v="Shelter"/>
    <m/>
    <x v="0"/>
    <x v="3"/>
    <m/>
    <n v="59"/>
    <s v="piece"/>
    <s v="Households"/>
    <n v="39"/>
    <x v="0"/>
    <d v="2015-04-01T00:00:00"/>
    <m/>
    <d v="2015-04-01T00:00:00"/>
    <m/>
  </r>
  <r>
    <s v="South West Tanna (Tanna)"/>
    <s v="VUT0106023002"/>
    <m/>
    <e v="#N/A"/>
    <s v="Ienhup"/>
    <s v="World Vision"/>
    <s v="World Vision"/>
    <m/>
    <s v="Shelter"/>
    <m/>
    <x v="0"/>
    <x v="3"/>
    <m/>
    <n v="52"/>
    <s v="piece"/>
    <s v="Households"/>
    <n v="36"/>
    <x v="0"/>
    <d v="2015-04-01T00:00:00"/>
    <m/>
    <d v="2015-04-01T00:00:00"/>
    <m/>
  </r>
  <r>
    <s v="South West Tanna (Tanna)"/>
    <s v="VUT0106023002"/>
    <m/>
    <e v="#N/A"/>
    <s v="lenumra"/>
    <s v="World Vision"/>
    <s v="World Vision"/>
    <m/>
    <s v="Shelter"/>
    <m/>
    <x v="0"/>
    <x v="3"/>
    <m/>
    <n v="46"/>
    <s v="piece"/>
    <s v="Households"/>
    <n v="35"/>
    <x v="0"/>
    <d v="2015-04-01T00:00:00"/>
    <m/>
    <d v="2015-04-01T00:00:00"/>
    <m/>
  </r>
  <r>
    <s v="South West Tanna (Tanna)"/>
    <s v="VUT0106023002"/>
    <m/>
    <s v="VUT01060230020118"/>
    <s v="Ikiti"/>
    <s v="World Vision"/>
    <s v="World Vision"/>
    <m/>
    <s v="Shelter"/>
    <m/>
    <x v="0"/>
    <x v="3"/>
    <m/>
    <n v="25"/>
    <s v="piece"/>
    <s v="Households"/>
    <n v="18"/>
    <x v="0"/>
    <d v="2015-04-01T00:00:00"/>
    <m/>
    <d v="2015-04-01T00:00:00"/>
    <m/>
  </r>
  <r>
    <s v="South West Tanna (Tanna)"/>
    <s v="VUT0106023002"/>
    <m/>
    <e v="#N/A"/>
    <s v="Kapiaruku"/>
    <s v="World Vision"/>
    <s v="World Vision"/>
    <m/>
    <s v="Shelter"/>
    <m/>
    <x v="0"/>
    <x v="3"/>
    <m/>
    <n v="13"/>
    <s v="piece"/>
    <s v="Households"/>
    <n v="10"/>
    <x v="0"/>
    <d v="2015-04-01T00:00:00"/>
    <m/>
    <d v="2015-04-01T00:00:00"/>
    <m/>
  </r>
  <r>
    <s v="South West Tanna (Tanna)"/>
    <s v="VUT0106023002"/>
    <m/>
    <s v="VUT01060230020178"/>
    <s v="Ikunara"/>
    <s v="World Vision"/>
    <s v="World Vision"/>
    <m/>
    <s v="Shelter"/>
    <m/>
    <x v="0"/>
    <x v="3"/>
    <m/>
    <n v="31"/>
    <s v="piece"/>
    <s v="Households"/>
    <n v="22"/>
    <x v="0"/>
    <d v="2015-04-01T00:00:00"/>
    <m/>
    <d v="2015-04-01T00:00:00"/>
    <m/>
  </r>
  <r>
    <s v="South West Tanna (Tanna)"/>
    <s v="VUT0106023002"/>
    <m/>
    <e v="#N/A"/>
    <s v="Iamatukua"/>
    <s v="World Vision"/>
    <s v="World Vision"/>
    <m/>
    <s v="Shelter"/>
    <m/>
    <x v="0"/>
    <x v="3"/>
    <m/>
    <n v="56"/>
    <s v="piece"/>
    <s v="Households"/>
    <n v="31"/>
    <x v="0"/>
    <d v="2015-04-01T00:00:00"/>
    <m/>
    <d v="2015-04-01T00:00:00"/>
    <m/>
  </r>
  <r>
    <s v="South West Tanna (Tanna)"/>
    <s v="VUT0106023002"/>
    <m/>
    <e v="#N/A"/>
    <s v="Iankuanenm"/>
    <s v="World Vision"/>
    <s v="World Vision"/>
    <m/>
    <s v="Shelter"/>
    <m/>
    <x v="0"/>
    <x v="3"/>
    <m/>
    <n v="29"/>
    <s v="piece"/>
    <s v="Households"/>
    <n v="16"/>
    <x v="0"/>
    <d v="2015-04-01T00:00:00"/>
    <m/>
    <d v="2015-04-01T00:00:00"/>
    <m/>
  </r>
  <r>
    <s v="South West Tanna (Tanna)"/>
    <s v="VUT0106023002"/>
    <m/>
    <s v="VUT01060230020110"/>
    <s v="Isasia"/>
    <s v="World Vision"/>
    <s v="World Vision"/>
    <m/>
    <s v="Shelter"/>
    <m/>
    <x v="0"/>
    <x v="3"/>
    <m/>
    <n v="21"/>
    <s v="piece"/>
    <s v="Households"/>
    <n v="13"/>
    <x v="0"/>
    <d v="2015-04-01T00:00:00"/>
    <m/>
    <d v="2015-04-01T00:00:00"/>
    <m/>
  </r>
  <r>
    <s v="South West Tanna (Tanna)"/>
    <s v="VUT0106023002"/>
    <m/>
    <e v="#N/A"/>
    <s v="Nukonipen"/>
    <s v="World Vision"/>
    <s v="World Vision"/>
    <m/>
    <s v="Shelter"/>
    <m/>
    <x v="0"/>
    <x v="3"/>
    <m/>
    <n v="13"/>
    <s v="piece"/>
    <s v="Households"/>
    <n v="14"/>
    <x v="0"/>
    <d v="2015-04-01T00:00:00"/>
    <m/>
    <d v="2015-04-01T00:00:00"/>
    <m/>
  </r>
  <r>
    <s v="South West Tanna (Tanna)"/>
    <s v="VUT0106023002"/>
    <m/>
    <s v="VUT01060230020222"/>
    <s v="Iakel"/>
    <s v="World Vision"/>
    <s v="World Vision"/>
    <m/>
    <s v="Shelter"/>
    <m/>
    <x v="0"/>
    <x v="0"/>
    <m/>
    <n v="28"/>
    <s v="piece"/>
    <s v="Households"/>
    <n v="25"/>
    <x v="0"/>
    <d v="2015-03-31T00:00:00"/>
    <m/>
    <d v="2015-03-31T00:00:00"/>
    <m/>
  </r>
  <r>
    <s v="South West Tanna (Tanna)"/>
    <s v="VUT0106023002"/>
    <m/>
    <e v="#N/A"/>
    <s v="Iakukak"/>
    <s v="World Vision"/>
    <s v="World Vision"/>
    <m/>
    <s v="Shelter"/>
    <m/>
    <x v="0"/>
    <x v="0"/>
    <m/>
    <n v="61"/>
    <s v="piece"/>
    <s v="Households"/>
    <n v="60"/>
    <x v="0"/>
    <d v="2015-03-31T00:00:00"/>
    <m/>
    <d v="2015-03-31T00:00:00"/>
    <m/>
  </r>
  <r>
    <s v="South West Tanna (Tanna)"/>
    <s v="VUT0106023002"/>
    <m/>
    <e v="#N/A"/>
    <s v="Iakwelin"/>
    <s v="World Vision"/>
    <s v="World Vision"/>
    <m/>
    <s v="Shelter"/>
    <m/>
    <x v="0"/>
    <x v="0"/>
    <m/>
    <n v="6"/>
    <s v="piece"/>
    <s v="Households"/>
    <n v="6"/>
    <x v="0"/>
    <d v="2015-03-31T00:00:00"/>
    <m/>
    <d v="2015-03-31T00:00:00"/>
    <m/>
  </r>
  <r>
    <s v="South West Tanna (Tanna)"/>
    <s v="VUT0106023002"/>
    <m/>
    <e v="#N/A"/>
    <s v="Ialawala"/>
    <s v="World Vision"/>
    <s v="World Vision"/>
    <m/>
    <s v="Shelter"/>
    <m/>
    <x v="0"/>
    <x v="0"/>
    <m/>
    <n v="19"/>
    <s v="piece"/>
    <s v="Households"/>
    <n v="19"/>
    <x v="0"/>
    <d v="2015-03-31T00:00:00"/>
    <m/>
    <d v="2015-03-31T00:00:00"/>
    <m/>
  </r>
  <r>
    <s v="South West Tanna (Tanna)"/>
    <s v="VUT0106023002"/>
    <m/>
    <e v="#N/A"/>
    <s v="Ialhia"/>
    <s v="World Vision"/>
    <s v="World Vision"/>
    <m/>
    <s v="Shelter"/>
    <m/>
    <x v="0"/>
    <x v="0"/>
    <m/>
    <n v="57"/>
    <s v="piece"/>
    <s v="Households"/>
    <n v="54"/>
    <x v="0"/>
    <d v="2015-03-31T00:00:00"/>
    <m/>
    <d v="2015-03-31T00:00:00"/>
    <m/>
  </r>
  <r>
    <s v="South West Tanna (Tanna)"/>
    <s v="VUT0106023002"/>
    <m/>
    <e v="#N/A"/>
    <s v="Ialkis"/>
    <s v="World Vision"/>
    <s v="World Vision"/>
    <m/>
    <s v="Shelter"/>
    <m/>
    <x v="0"/>
    <x v="0"/>
    <m/>
    <n v="27"/>
    <s v="piece"/>
    <s v="Households"/>
    <n v="27"/>
    <x v="0"/>
    <d v="2015-03-31T00:00:00"/>
    <m/>
    <d v="2015-03-31T00:00:00"/>
    <m/>
  </r>
  <r>
    <s v="South West Tanna (Tanna)"/>
    <s v="VUT0106023002"/>
    <m/>
    <e v="#N/A"/>
    <s v="Ianakul"/>
    <s v="World Vision"/>
    <s v="World Vision"/>
    <m/>
    <s v="Shelter"/>
    <m/>
    <x v="0"/>
    <x v="0"/>
    <m/>
    <n v="26"/>
    <s v="piece"/>
    <s v="Households"/>
    <n v="18"/>
    <x v="0"/>
    <d v="2015-03-31T00:00:00"/>
    <m/>
    <d v="2015-03-31T00:00:00"/>
    <m/>
  </r>
  <r>
    <s v="South West Tanna (Tanna)"/>
    <s v="VUT0106023002"/>
    <m/>
    <e v="#N/A"/>
    <s v="Ianapek"/>
    <s v="World Vision"/>
    <s v="World Vision"/>
    <m/>
    <s v="Shelter"/>
    <m/>
    <x v="0"/>
    <x v="0"/>
    <m/>
    <n v="7"/>
    <s v="piece"/>
    <s v="Households"/>
    <n v="7"/>
    <x v="0"/>
    <d v="2015-03-31T00:00:00"/>
    <m/>
    <d v="2015-03-31T00:00:00"/>
    <m/>
  </r>
  <r>
    <s v="South West Tanna (Tanna)"/>
    <s v="VUT0106023002"/>
    <m/>
    <e v="#N/A"/>
    <s v="Ianata"/>
    <s v="World Vision"/>
    <s v="World Vision"/>
    <m/>
    <s v="Shelter"/>
    <m/>
    <x v="0"/>
    <x v="0"/>
    <m/>
    <n v="6"/>
    <s v="piece"/>
    <s v="Households"/>
    <n v="6"/>
    <x v="0"/>
    <d v="2015-03-31T00:00:00"/>
    <m/>
    <d v="2015-03-31T00:00:00"/>
    <m/>
  </r>
  <r>
    <s v="South West Tanna (Tanna)"/>
    <s v="VUT0106023002"/>
    <m/>
    <e v="#N/A"/>
    <s v="Ianfulia"/>
    <s v="World Vision"/>
    <s v="World Vision"/>
    <m/>
    <s v="Shelter"/>
    <m/>
    <x v="0"/>
    <x v="0"/>
    <m/>
    <n v="12"/>
    <s v="piece"/>
    <s v="Households"/>
    <n v="12"/>
    <x v="0"/>
    <d v="2015-03-31T00:00:00"/>
    <m/>
    <d v="2015-03-31T00:00:00"/>
    <m/>
  </r>
  <r>
    <s v="South West Tanna (Tanna)"/>
    <s v="VUT0106023002"/>
    <m/>
    <e v="#N/A"/>
    <s v="Ianklapen"/>
    <s v="World Vision"/>
    <s v="World Vision"/>
    <m/>
    <s v="Shelter"/>
    <m/>
    <x v="0"/>
    <x v="0"/>
    <m/>
    <n v="10"/>
    <s v="piece"/>
    <s v="Households"/>
    <n v="10"/>
    <x v="0"/>
    <d v="2015-03-31T00:00:00"/>
    <m/>
    <d v="2015-03-31T00:00:00"/>
    <m/>
  </r>
  <r>
    <s v="South West Tanna (Tanna)"/>
    <s v="VUT0106023002"/>
    <m/>
    <e v="#N/A"/>
    <s v="Iapkisip"/>
    <s v="World Vision"/>
    <s v="World Vision"/>
    <m/>
    <s v="Shelter"/>
    <m/>
    <x v="0"/>
    <x v="0"/>
    <m/>
    <n v="67"/>
    <s v="piece"/>
    <s v="Households"/>
    <n v="62"/>
    <x v="0"/>
    <d v="2015-03-31T00:00:00"/>
    <m/>
    <d v="2015-03-31T00:00:00"/>
    <m/>
  </r>
  <r>
    <s v="South West Tanna (Tanna)"/>
    <s v="VUT0106023002"/>
    <m/>
    <e v="#N/A"/>
    <s v="Iapmamal"/>
    <s v="World Vision"/>
    <s v="World Vision"/>
    <m/>
    <s v="Shelter"/>
    <m/>
    <x v="0"/>
    <x v="0"/>
    <m/>
    <n v="17"/>
    <s v="piece"/>
    <s v="Households"/>
    <n v="17"/>
    <x v="0"/>
    <d v="2015-03-31T00:00:00"/>
    <m/>
    <d v="2015-03-31T00:00:00"/>
    <m/>
  </r>
  <r>
    <s v="South West Tanna (Tanna)"/>
    <s v="VUT0106023002"/>
    <m/>
    <e v="#N/A"/>
    <s v="Iapnawitali"/>
    <s v="World Vision"/>
    <s v="World Vision"/>
    <m/>
    <s v="Shelter"/>
    <m/>
    <x v="0"/>
    <x v="0"/>
    <m/>
    <n v="24"/>
    <s v="piece"/>
    <s v="Households"/>
    <n v="24"/>
    <x v="0"/>
    <d v="2015-03-31T00:00:00"/>
    <m/>
    <d v="2015-03-31T00:00:00"/>
    <m/>
  </r>
  <r>
    <s v="South West Tanna (Tanna)"/>
    <s v="VUT0106023002"/>
    <m/>
    <e v="#N/A"/>
    <s v="Iavenkula"/>
    <s v="World Vision"/>
    <s v="World Vision"/>
    <m/>
    <s v="Shelter"/>
    <m/>
    <x v="0"/>
    <x v="0"/>
    <m/>
    <n v="32"/>
    <s v="piece"/>
    <s v="Households"/>
    <n v="32"/>
    <x v="0"/>
    <d v="2015-03-31T00:00:00"/>
    <m/>
    <d v="2015-03-31T00:00:00"/>
    <m/>
  </r>
  <r>
    <s v="South West Tanna (Tanna)"/>
    <s v="VUT0106023002"/>
    <m/>
    <e v="#N/A"/>
    <s v="Iimakal"/>
    <s v="World Vision"/>
    <s v="World Vision"/>
    <m/>
    <s v="Shelter"/>
    <m/>
    <x v="0"/>
    <x v="0"/>
    <m/>
    <n v="7"/>
    <s v="piece"/>
    <s v="Households"/>
    <n v="7"/>
    <x v="0"/>
    <d v="2015-03-31T00:00:00"/>
    <m/>
    <d v="2015-03-31T00:00:00"/>
    <m/>
  </r>
  <r>
    <s v="South West Tanna (Tanna)"/>
    <s v="VUT0106023002"/>
    <m/>
    <e v="#N/A"/>
    <s v="ikio"/>
    <s v="World Vision"/>
    <s v="World Vision"/>
    <m/>
    <s v="Shelter"/>
    <m/>
    <x v="0"/>
    <x v="0"/>
    <m/>
    <n v="19"/>
    <s v="piece"/>
    <s v="Households"/>
    <n v="19"/>
    <x v="0"/>
    <d v="2015-03-31T00:00:00"/>
    <m/>
    <d v="2015-03-31T00:00:00"/>
    <m/>
  </r>
  <r>
    <s v="South West Tanna (Tanna)"/>
    <s v="VUT0106023002"/>
    <m/>
    <s v="VUT01060230020236"/>
    <s v="Ikunakut"/>
    <s v="World Vision"/>
    <s v="World Vision"/>
    <m/>
    <s v="Shelter"/>
    <m/>
    <x v="0"/>
    <x v="0"/>
    <m/>
    <n v="16"/>
    <s v="piece"/>
    <s v="Households"/>
    <n v="16"/>
    <x v="0"/>
    <d v="2015-03-31T00:00:00"/>
    <m/>
    <d v="2015-03-31T00:00:00"/>
    <m/>
  </r>
  <r>
    <s v="South West Tanna (Tanna)"/>
    <s v="VUT0106023002"/>
    <m/>
    <s v="VUT01060230050210"/>
    <s v="Imal"/>
    <s v="World Vision"/>
    <s v="World Vision"/>
    <m/>
    <s v="Shelter"/>
    <m/>
    <x v="0"/>
    <x v="0"/>
    <m/>
    <n v="8"/>
    <s v="piece"/>
    <s v="Households"/>
    <n v="8"/>
    <x v="0"/>
    <d v="2015-03-31T00:00:00"/>
    <m/>
    <d v="2015-03-31T00:00:00"/>
    <m/>
  </r>
  <r>
    <s v="South West Tanna (Tanna)"/>
    <s v="VUT0106023002"/>
    <m/>
    <e v="#N/A"/>
    <s v="Imalaka"/>
    <s v="World Vision"/>
    <s v="World Vision"/>
    <m/>
    <s v="Shelter"/>
    <m/>
    <x v="0"/>
    <x v="0"/>
    <m/>
    <n v="6"/>
    <s v="piece"/>
    <s v="Households"/>
    <n v="6"/>
    <x v="0"/>
    <d v="2015-03-31T00:00:00"/>
    <m/>
    <d v="2015-03-31T00:00:00"/>
    <m/>
  </r>
  <r>
    <s v="South West Tanna (Tanna)"/>
    <s v="VUT0106023002"/>
    <m/>
    <s v="VUT01060230020174"/>
    <s v="Imapel"/>
    <s v="World Vision"/>
    <s v="World Vision"/>
    <m/>
    <s v="Shelter"/>
    <m/>
    <x v="0"/>
    <x v="0"/>
    <m/>
    <n v="46"/>
    <s v="piece"/>
    <s v="Households"/>
    <n v="59"/>
    <x v="0"/>
    <d v="2015-03-31T00:00:00"/>
    <m/>
    <d v="2015-03-31T00:00:00"/>
    <m/>
  </r>
  <r>
    <s v="South West Tanna (Tanna)"/>
    <s v="VUT0106023002"/>
    <m/>
    <s v="VUT01060230020140"/>
    <s v="Imlau"/>
    <s v="World Vision"/>
    <s v="World Vision"/>
    <m/>
    <s v="Shelter"/>
    <m/>
    <x v="0"/>
    <x v="0"/>
    <m/>
    <n v="5"/>
    <s v="piece"/>
    <s v="Households"/>
    <n v="5"/>
    <x v="0"/>
    <d v="2015-03-31T00:00:00"/>
    <m/>
    <d v="2015-03-31T00:00:00"/>
    <m/>
  </r>
  <r>
    <s v="South West Tanna (Tanna)"/>
    <s v="VUT0106023002"/>
    <m/>
    <e v="#N/A"/>
    <s v="Ienpinawan"/>
    <s v="World Vision"/>
    <s v="World Vision"/>
    <m/>
    <s v="Shelter"/>
    <m/>
    <x v="0"/>
    <x v="0"/>
    <m/>
    <n v="12"/>
    <s v="piece"/>
    <s v="Households"/>
    <n v="6"/>
    <x v="0"/>
    <d v="2015-03-31T00:00:00"/>
    <m/>
    <d v="2015-03-31T00:00:00"/>
    <m/>
  </r>
  <r>
    <s v="South West Tanna (Tanna)"/>
    <s v="VUT0106023002"/>
    <m/>
    <s v="VUT01060230020180"/>
    <s v="Isangel"/>
    <s v="World Vision"/>
    <s v="World Vision"/>
    <m/>
    <s v="Shelter"/>
    <m/>
    <x v="0"/>
    <x v="0"/>
    <m/>
    <n v="23"/>
    <s v="piece"/>
    <s v="Households"/>
    <n v="23"/>
    <x v="0"/>
    <d v="2015-03-31T00:00:00"/>
    <m/>
    <d v="2015-03-31T00:00:00"/>
    <m/>
  </r>
  <r>
    <s v="South West Tanna (Tanna)"/>
    <s v="VUT0106023002"/>
    <m/>
    <e v="#N/A"/>
    <s v="Iwei"/>
    <s v="World Vision"/>
    <s v="World Vision"/>
    <m/>
    <s v="Shelter"/>
    <m/>
    <x v="0"/>
    <x v="0"/>
    <m/>
    <n v="26"/>
    <s v="piece"/>
    <s v="Households"/>
    <n v="20"/>
    <x v="0"/>
    <d v="2015-03-31T00:00:00"/>
    <m/>
    <d v="2015-03-31T00:00:00"/>
    <m/>
  </r>
  <r>
    <s v="South West Tanna (Tanna)"/>
    <s v="VUT0106023002"/>
    <m/>
    <e v="#N/A"/>
    <s v="Imatautu"/>
    <s v="World Vision"/>
    <s v="World Vision"/>
    <m/>
    <s v="Shelter"/>
    <m/>
    <x v="0"/>
    <x v="0"/>
    <m/>
    <n v="97"/>
    <s v="piece"/>
    <s v="Households"/>
    <n v="97"/>
    <x v="0"/>
    <d v="2015-04-15T00:00:00"/>
    <d v="2015-04-15T00:00:00"/>
    <d v="2015-04-15T00:00:00"/>
    <m/>
  </r>
  <r>
    <s v="South Tanna (Tanna)"/>
    <s v="VUT0106023001"/>
    <m/>
    <s v="VUT01060230010096"/>
    <s v="Imaki"/>
    <s v="World Vision"/>
    <s v="World Vision"/>
    <m/>
    <s v="Shelter"/>
    <m/>
    <x v="0"/>
    <x v="0"/>
    <m/>
    <n v="174"/>
    <s v="piece"/>
    <s v="Households"/>
    <n v="174"/>
    <x v="0"/>
    <d v="2015-04-16T00:00:00"/>
    <d v="2015-04-16T00:00:00"/>
    <d v="2015-04-16T00:00:00"/>
    <m/>
  </r>
  <r>
    <s v="South Tanna (Tanna)"/>
    <s v="VUT0106023001"/>
    <m/>
    <s v="VUT01060230010056"/>
    <s v="Kwamera"/>
    <s v="World Vision"/>
    <s v="World Vision"/>
    <m/>
    <s v="Shelter"/>
    <m/>
    <x v="0"/>
    <x v="0"/>
    <m/>
    <n v="220"/>
    <s v="piece"/>
    <s v="Households"/>
    <n v="220"/>
    <x v="0"/>
    <d v="2015-04-16T00:00:00"/>
    <d v="2015-04-16T00:00:00"/>
    <d v="2015-04-16T00:00:00"/>
    <m/>
  </r>
  <r>
    <s v="South West Tanna (Tanna)"/>
    <s v="VUT0106023002"/>
    <m/>
    <e v="#N/A"/>
    <s v="Iantkai"/>
    <s v="World Vision"/>
    <s v="World Vision"/>
    <m/>
    <s v="Shelter"/>
    <m/>
    <x v="0"/>
    <x v="5"/>
    <m/>
    <n v="2"/>
    <s v="kit"/>
    <s v="Households"/>
    <n v="6"/>
    <x v="0"/>
    <d v="2015-04-23T00:00:00"/>
    <d v="2015-04-23T00:00:00"/>
    <d v="2015-04-23T00:00:00"/>
    <m/>
  </r>
  <r>
    <s v="South West Tanna (Tanna)"/>
    <s v="VUT0106023002"/>
    <m/>
    <e v="#N/A"/>
    <s v="Iakulpao"/>
    <s v="World Vision"/>
    <s v="World Vision"/>
    <m/>
    <s v="Shelter"/>
    <m/>
    <x v="0"/>
    <x v="5"/>
    <m/>
    <n v="3"/>
    <s v="kit"/>
    <s v="Households"/>
    <n v="11"/>
    <x v="0"/>
    <d v="2015-04-23T00:00:00"/>
    <d v="2015-04-23T00:00:00"/>
    <d v="2015-04-23T00:00:00"/>
    <m/>
  </r>
  <r>
    <s v="South West Tanna (Tanna)"/>
    <s v="VUT0106023002"/>
    <m/>
    <e v="#N/A"/>
    <s v="Iaknauwau"/>
    <s v="World Vision"/>
    <s v="World Vision"/>
    <m/>
    <s v="Shelter"/>
    <m/>
    <x v="0"/>
    <x v="5"/>
    <m/>
    <n v="6"/>
    <s v="kit"/>
    <s v="Households"/>
    <n v="22"/>
    <x v="0"/>
    <d v="2015-04-23T00:00:00"/>
    <d v="2015-04-23T00:00:00"/>
    <d v="2015-04-23T00:00:00"/>
    <m/>
  </r>
  <r>
    <s v="South West Tanna (Tanna)"/>
    <s v="VUT0106023002"/>
    <m/>
    <e v="#N/A"/>
    <s v="Ietpalenian"/>
    <s v="World Vision"/>
    <s v="World Vision"/>
    <m/>
    <s v="Shelter"/>
    <m/>
    <x v="0"/>
    <x v="5"/>
    <m/>
    <n v="10"/>
    <s v="kit"/>
    <s v="Households"/>
    <n v="30"/>
    <x v="0"/>
    <d v="2015-04-23T00:00:00"/>
    <d v="2015-04-23T00:00:00"/>
    <d v="2015-04-23T00:00:00"/>
    <m/>
  </r>
  <r>
    <s v="South West Tanna (Tanna)"/>
    <s v="VUT0106023002"/>
    <m/>
    <e v="#N/A"/>
    <s v="Iankueneta"/>
    <s v="World Vision"/>
    <s v="World Vision"/>
    <m/>
    <s v="Shelter"/>
    <m/>
    <x v="0"/>
    <x v="5"/>
    <m/>
    <n v="7"/>
    <s v="kit"/>
    <s v="Households"/>
    <n v="23"/>
    <x v="0"/>
    <d v="2015-04-23T00:00:00"/>
    <d v="2015-04-23T00:00:00"/>
    <d v="2015-04-23T00:00:00"/>
    <m/>
  </r>
  <r>
    <s v="South West Tanna (Tanna)"/>
    <s v="VUT0106023002"/>
    <m/>
    <e v="#N/A"/>
    <s v="Ieunta"/>
    <s v="World Vision"/>
    <s v="World Vision"/>
    <m/>
    <s v="Shelter"/>
    <m/>
    <x v="0"/>
    <x v="5"/>
    <m/>
    <n v="2"/>
    <s v="kit"/>
    <s v="Households"/>
    <n v="6"/>
    <x v="0"/>
    <d v="2015-04-23T00:00:00"/>
    <d v="2015-04-23T00:00:00"/>
    <d v="2015-04-23T00:00:00"/>
    <m/>
  </r>
  <r>
    <s v="South West Tanna (Tanna)"/>
    <s v="VUT0106023002"/>
    <m/>
    <e v="#N/A"/>
    <s v="Iantkai"/>
    <s v="World Vision"/>
    <s v="World Vision"/>
    <m/>
    <s v="Shelter"/>
    <m/>
    <x v="0"/>
    <x v="3"/>
    <m/>
    <n v="7"/>
    <s v="piece"/>
    <s v="Households"/>
    <n v="6"/>
    <x v="0"/>
    <d v="2015-04-23T00:00:00"/>
    <d v="2015-04-23T00:00:00"/>
    <d v="2015-04-23T00:00:00"/>
    <m/>
  </r>
  <r>
    <s v="South West Tanna (Tanna)"/>
    <s v="VUT0106023002"/>
    <m/>
    <e v="#N/A"/>
    <s v="Iakulpao"/>
    <s v="World Vision"/>
    <s v="World Vision"/>
    <m/>
    <s v="Shelter"/>
    <m/>
    <x v="0"/>
    <x v="3"/>
    <m/>
    <n v="13"/>
    <s v="piece"/>
    <s v="Households"/>
    <n v="11"/>
    <x v="0"/>
    <d v="2015-04-23T00:00:00"/>
    <d v="2015-04-23T00:00:00"/>
    <d v="2015-04-23T00:00:00"/>
    <m/>
  </r>
  <r>
    <s v="South West Tanna (Tanna)"/>
    <s v="VUT0106023002"/>
    <m/>
    <e v="#N/A"/>
    <s v="Iaknauawau"/>
    <s v="World Vision"/>
    <s v="World Vision"/>
    <m/>
    <s v="Shelter"/>
    <m/>
    <x v="0"/>
    <x v="3"/>
    <m/>
    <n v="28"/>
    <s v="piece"/>
    <s v="Households"/>
    <n v="22"/>
    <x v="0"/>
    <d v="2015-04-23T00:00:00"/>
    <d v="2015-04-23T00:00:00"/>
    <d v="2015-04-23T00:00:00"/>
    <m/>
  </r>
  <r>
    <s v="South West Tanna (Tanna)"/>
    <s v="VUT0106023002"/>
    <m/>
    <e v="#N/A"/>
    <s v="Ietpalenian"/>
    <s v="World Vision"/>
    <s v="World Vision"/>
    <m/>
    <s v="Shelter"/>
    <m/>
    <x v="0"/>
    <x v="3"/>
    <m/>
    <n v="37"/>
    <s v="piece"/>
    <s v="Households"/>
    <n v="30"/>
    <x v="0"/>
    <d v="2015-04-23T00:00:00"/>
    <d v="2015-04-23T00:00:00"/>
    <d v="2015-04-23T00:00:00"/>
    <m/>
  </r>
  <r>
    <s v="South West Tanna (Tanna)"/>
    <s v="VUT0106023002"/>
    <m/>
    <e v="#N/A"/>
    <s v="Iankuenta"/>
    <s v="World Vision"/>
    <s v="World Vision"/>
    <m/>
    <s v="Shelter"/>
    <m/>
    <x v="0"/>
    <x v="3"/>
    <m/>
    <n v="30"/>
    <s v="piece"/>
    <s v="Households"/>
    <n v="23"/>
    <x v="0"/>
    <d v="2015-04-23T00:00:00"/>
    <d v="2015-04-23T00:00:00"/>
    <d v="2015-04-23T00:00:00"/>
    <m/>
  </r>
  <r>
    <s v="South West Tanna (Tanna)"/>
    <s v="VUT0106023002"/>
    <m/>
    <e v="#N/A"/>
    <s v="Ieunta"/>
    <s v="World Vision"/>
    <s v="World Vision"/>
    <m/>
    <s v="Shelter"/>
    <m/>
    <x v="0"/>
    <x v="3"/>
    <m/>
    <n v="7"/>
    <s v="piece"/>
    <s v="Households"/>
    <n v="6"/>
    <x v="0"/>
    <d v="2015-04-23T00:00:00"/>
    <d v="2015-04-23T00:00:00"/>
    <d v="2015-04-23T00:00:00"/>
    <m/>
  </r>
  <r>
    <m/>
    <e v="#N/A"/>
    <m/>
    <e v="#N/A"/>
    <s v="Namrethmine ( Etap)"/>
    <s v="World Vision"/>
    <s v="World Vision"/>
    <m/>
    <s v="Shelter"/>
    <m/>
    <x v="0"/>
    <x v="3"/>
    <m/>
    <n v="9"/>
    <s v="piece"/>
    <s v="Households"/>
    <n v="10"/>
    <x v="0"/>
    <d v="2015-04-28T00:00:00"/>
    <d v="2015-04-28T00:00:00"/>
    <d v="2015-04-28T00:00:00"/>
    <m/>
  </r>
  <r>
    <m/>
    <e v="#N/A"/>
    <m/>
    <e v="#N/A"/>
    <s v="Ianapkasu"/>
    <s v="World Vision"/>
    <s v="World Vision"/>
    <m/>
    <s v="Shelter"/>
    <m/>
    <x v="0"/>
    <x v="3"/>
    <m/>
    <n v="37"/>
    <s v="piece"/>
    <s v="Households"/>
    <n v="31"/>
    <x v="0"/>
    <d v="2015-04-28T00:00:00"/>
    <d v="2015-04-28T00:00:00"/>
    <d v="2015-04-28T00:00:00"/>
    <m/>
  </r>
  <r>
    <m/>
    <e v="#N/A"/>
    <m/>
    <e v="#N/A"/>
    <s v="Ianumnava"/>
    <s v="World Vision"/>
    <s v="World Vision"/>
    <m/>
    <s v="Shelter"/>
    <m/>
    <x v="0"/>
    <x v="3"/>
    <m/>
    <n v="23"/>
    <s v="piece"/>
    <s v="Households"/>
    <n v="17"/>
    <x v="0"/>
    <d v="2015-04-28T00:00:00"/>
    <d v="2015-04-28T00:00:00"/>
    <d v="2015-04-28T00:00:00"/>
    <m/>
  </r>
  <r>
    <m/>
    <e v="#N/A"/>
    <m/>
    <e v="#N/A"/>
    <s v="Iatanmelen"/>
    <s v="World Vision"/>
    <s v="World Vision"/>
    <m/>
    <s v="Shelter"/>
    <m/>
    <x v="0"/>
    <x v="3"/>
    <m/>
    <n v="106"/>
    <s v="piece"/>
    <s v="Households"/>
    <n v="85"/>
    <x v="0"/>
    <d v="2015-04-28T00:00:00"/>
    <d v="2015-04-28T00:00:00"/>
    <d v="2015-04-28T00:00:00"/>
    <m/>
  </r>
  <r>
    <m/>
    <e v="#N/A"/>
    <m/>
    <e v="#N/A"/>
    <s v="Iatafum"/>
    <s v="World Vision"/>
    <s v="World Vision"/>
    <m/>
    <s v="Shelter"/>
    <m/>
    <x v="0"/>
    <x v="3"/>
    <m/>
    <n v="36"/>
    <s v="piece"/>
    <s v="Households"/>
    <n v="29"/>
    <x v="0"/>
    <d v="2015-04-28T00:00:00"/>
    <d v="2015-04-28T00:00:00"/>
    <d v="2015-04-28T00:00:00"/>
    <m/>
  </r>
  <r>
    <m/>
    <e v="#N/A"/>
    <m/>
    <e v="#N/A"/>
    <s v="Iarismene"/>
    <s v="World Vision"/>
    <s v="World Vision"/>
    <m/>
    <s v="Shelter"/>
    <m/>
    <x v="0"/>
    <x v="3"/>
    <m/>
    <n v="71"/>
    <s v="piece"/>
    <s v="Households"/>
    <n v="62"/>
    <x v="0"/>
    <d v="2015-04-28T00:00:00"/>
    <d v="2015-04-28T00:00:00"/>
    <d v="2015-04-28T00:00:00"/>
    <m/>
  </r>
  <r>
    <m/>
    <e v="#N/A"/>
    <m/>
    <e v="#N/A"/>
    <s v="Iatukwas"/>
    <s v="World Vision"/>
    <s v="World Vision"/>
    <m/>
    <s v="Shelter"/>
    <m/>
    <x v="0"/>
    <x v="3"/>
    <m/>
    <n v="38"/>
    <s v="piece"/>
    <s v="Households"/>
    <n v="27"/>
    <x v="0"/>
    <d v="2015-04-28T00:00:00"/>
    <d v="2015-04-28T00:00:00"/>
    <d v="2015-04-28T00:00:00"/>
    <m/>
  </r>
  <r>
    <m/>
    <e v="#N/A"/>
    <m/>
    <e v="#N/A"/>
    <s v="kiapipmine"/>
    <s v="World Vision"/>
    <s v="World Vision"/>
    <m/>
    <s v="Shelter"/>
    <m/>
    <x v="0"/>
    <x v="3"/>
    <m/>
    <n v="33"/>
    <s v="piece"/>
    <s v="Households"/>
    <n v="24"/>
    <x v="0"/>
    <d v="2015-04-28T00:00:00"/>
    <d v="2015-04-28T00:00:00"/>
    <d v="2015-04-28T00:00:00"/>
    <m/>
  </r>
  <r>
    <m/>
    <e v="#N/A"/>
    <m/>
    <e v="#N/A"/>
    <s v="Namrethmine ( Etap)"/>
    <s v="World Vision"/>
    <s v="World Vision"/>
    <m/>
    <s v="Shelter"/>
    <m/>
    <x v="0"/>
    <x v="5"/>
    <m/>
    <n v="10"/>
    <s v="kit"/>
    <s v="Households"/>
    <n v="10"/>
    <x v="0"/>
    <d v="2015-04-28T00:00:00"/>
    <d v="2015-04-28T00:00:00"/>
    <d v="2015-04-28T00:00:00"/>
    <m/>
  </r>
  <r>
    <m/>
    <e v="#N/A"/>
    <m/>
    <e v="#N/A"/>
    <s v="Ianapkasu"/>
    <s v="World Vision"/>
    <s v="World Vision"/>
    <m/>
    <s v="Shelter"/>
    <m/>
    <x v="0"/>
    <x v="5"/>
    <m/>
    <n v="6"/>
    <s v="kit"/>
    <s v="Households"/>
    <n v="31"/>
    <x v="0"/>
    <d v="2015-04-28T00:00:00"/>
    <d v="2015-04-28T00:00:00"/>
    <d v="2015-04-28T00:00:00"/>
    <m/>
  </r>
  <r>
    <m/>
    <e v="#N/A"/>
    <m/>
    <e v="#N/A"/>
    <s v="Ianumnava"/>
    <s v="World Vision"/>
    <s v="World Vision"/>
    <m/>
    <s v="Shelter"/>
    <m/>
    <x v="0"/>
    <x v="5"/>
    <m/>
    <n v="4"/>
    <s v="kit"/>
    <s v="Households"/>
    <n v="17"/>
    <x v="0"/>
    <d v="2015-04-28T00:00:00"/>
    <d v="2015-04-28T00:00:00"/>
    <d v="2015-04-28T00:00:00"/>
    <m/>
  </r>
  <r>
    <m/>
    <e v="#N/A"/>
    <m/>
    <e v="#N/A"/>
    <s v="Iatanmelen"/>
    <s v="World Vision"/>
    <s v="World Vision"/>
    <m/>
    <s v="Shelter"/>
    <m/>
    <x v="0"/>
    <x v="5"/>
    <m/>
    <n v="29"/>
    <s v="kit"/>
    <s v="Households"/>
    <n v="85"/>
    <x v="0"/>
    <d v="2015-04-28T00:00:00"/>
    <d v="2015-04-28T00:00:00"/>
    <d v="2015-04-28T00:00:00"/>
    <m/>
  </r>
  <r>
    <m/>
    <e v="#N/A"/>
    <m/>
    <e v="#N/A"/>
    <s v="Iatafum"/>
    <s v="World Vision"/>
    <s v="World Vision"/>
    <m/>
    <s v="Shelter"/>
    <m/>
    <x v="0"/>
    <x v="5"/>
    <m/>
    <n v="18"/>
    <s v="kit"/>
    <s v="Households"/>
    <n v="29"/>
    <x v="0"/>
    <d v="2015-04-28T00:00:00"/>
    <d v="2015-04-28T00:00:00"/>
    <d v="2015-04-28T00:00:00"/>
    <m/>
  </r>
  <r>
    <m/>
    <e v="#N/A"/>
    <m/>
    <e v="#N/A"/>
    <s v="Iarismene"/>
    <s v="World Vision"/>
    <s v="World Vision"/>
    <m/>
    <s v="Shelter"/>
    <m/>
    <x v="0"/>
    <x v="5"/>
    <m/>
    <n v="30"/>
    <s v="kit"/>
    <s v="Households"/>
    <n v="62"/>
    <x v="0"/>
    <d v="2015-04-28T00:00:00"/>
    <d v="2015-04-28T00:00:00"/>
    <d v="2015-04-28T00:00:00"/>
    <m/>
  </r>
  <r>
    <m/>
    <e v="#N/A"/>
    <m/>
    <e v="#N/A"/>
    <s v="Iatukwas"/>
    <s v="World Vision"/>
    <s v="World Vision"/>
    <m/>
    <s v="Shelter"/>
    <m/>
    <x v="0"/>
    <x v="5"/>
    <m/>
    <n v="20"/>
    <s v="kit"/>
    <s v="Households"/>
    <n v="27"/>
    <x v="0"/>
    <d v="2015-04-28T00:00:00"/>
    <d v="2015-04-28T00:00:00"/>
    <d v="2015-04-28T00:00:00"/>
    <m/>
  </r>
  <r>
    <m/>
    <e v="#N/A"/>
    <m/>
    <e v="#N/A"/>
    <s v="kiapipmine"/>
    <s v="World Vision"/>
    <s v="World Vision"/>
    <m/>
    <s v="Shelter"/>
    <m/>
    <x v="0"/>
    <x v="5"/>
    <m/>
    <n v="10"/>
    <s v="kit"/>
    <s v="Households"/>
    <n v="24"/>
    <x v="0"/>
    <d v="2015-04-28T00:00:00"/>
    <d v="2015-04-28T00:00:00"/>
    <d v="2015-04-28T00:00:00"/>
    <m/>
  </r>
  <r>
    <m/>
    <e v="#N/A"/>
    <m/>
    <e v="#N/A"/>
    <s v="Namrethmine ( Etap)"/>
    <s v="World Vision"/>
    <s v="World Vision"/>
    <m/>
    <s v="Shelter"/>
    <m/>
    <x v="0"/>
    <x v="0"/>
    <m/>
    <n v="10"/>
    <s v="piece"/>
    <s v="Households"/>
    <n v="10"/>
    <x v="0"/>
    <d v="2015-04-28T00:00:00"/>
    <d v="2015-04-28T00:00:00"/>
    <d v="2015-04-28T00:00:00"/>
    <m/>
  </r>
  <r>
    <m/>
    <e v="#N/A"/>
    <m/>
    <e v="#N/A"/>
    <s v="Ianapkasu"/>
    <s v="World Vision"/>
    <s v="World Vision"/>
    <m/>
    <s v="Shelter"/>
    <m/>
    <x v="0"/>
    <x v="0"/>
    <m/>
    <n v="31"/>
    <s v="piece"/>
    <s v="Households"/>
    <n v="31"/>
    <x v="0"/>
    <d v="2015-04-28T00:00:00"/>
    <d v="2015-04-28T00:00:00"/>
    <d v="2015-04-28T00:00:00"/>
    <m/>
  </r>
  <r>
    <m/>
    <e v="#N/A"/>
    <m/>
    <e v="#N/A"/>
    <s v="Ianumnava"/>
    <s v="World Vision"/>
    <s v="World Vision"/>
    <m/>
    <s v="Shelter"/>
    <m/>
    <x v="0"/>
    <x v="0"/>
    <m/>
    <n v="17"/>
    <s v="piece"/>
    <s v="Households"/>
    <n v="17"/>
    <x v="0"/>
    <d v="2015-04-28T00:00:00"/>
    <d v="2015-04-28T00:00:00"/>
    <d v="2015-04-28T00:00:00"/>
    <m/>
  </r>
  <r>
    <m/>
    <e v="#N/A"/>
    <m/>
    <e v="#N/A"/>
    <s v="Iatanmelen"/>
    <s v="World Vision"/>
    <s v="World Vision"/>
    <m/>
    <s v="Shelter"/>
    <m/>
    <x v="0"/>
    <x v="0"/>
    <m/>
    <n v="85"/>
    <s v="piece"/>
    <s v="Households"/>
    <n v="85"/>
    <x v="0"/>
    <d v="2015-04-28T00:00:00"/>
    <d v="2015-04-28T00:00:00"/>
    <d v="2015-04-28T00:00:00"/>
    <m/>
  </r>
  <r>
    <m/>
    <e v="#N/A"/>
    <m/>
    <e v="#N/A"/>
    <s v="Iatafum"/>
    <s v="World Vision"/>
    <s v="World Vision"/>
    <m/>
    <s v="Shelter"/>
    <m/>
    <x v="0"/>
    <x v="0"/>
    <m/>
    <n v="29"/>
    <s v="piece"/>
    <s v="Households"/>
    <n v="29"/>
    <x v="0"/>
    <d v="2015-04-28T00:00:00"/>
    <d v="2015-04-28T00:00:00"/>
    <d v="2015-04-28T00:00:00"/>
    <m/>
  </r>
  <r>
    <m/>
    <e v="#N/A"/>
    <m/>
    <e v="#N/A"/>
    <s v="Iarismene"/>
    <s v="World Vision"/>
    <s v="World Vision"/>
    <m/>
    <s v="Shelter"/>
    <m/>
    <x v="0"/>
    <x v="0"/>
    <m/>
    <n v="62"/>
    <s v="piece"/>
    <s v="Households"/>
    <n v="62"/>
    <x v="0"/>
    <d v="2015-04-28T00:00:00"/>
    <d v="2015-04-28T00:00:00"/>
    <d v="2015-04-28T00:00:00"/>
    <m/>
  </r>
  <r>
    <m/>
    <e v="#N/A"/>
    <m/>
    <e v="#N/A"/>
    <s v="Iatukwas"/>
    <s v="World Vision"/>
    <s v="World Vision"/>
    <m/>
    <s v="Shelter"/>
    <m/>
    <x v="0"/>
    <x v="0"/>
    <m/>
    <n v="27"/>
    <s v="piece"/>
    <s v="Households"/>
    <n v="27"/>
    <x v="0"/>
    <d v="2015-04-28T00:00:00"/>
    <d v="2015-04-28T00:00:00"/>
    <d v="2015-04-28T00:00:00"/>
    <m/>
  </r>
  <r>
    <m/>
    <e v="#N/A"/>
    <m/>
    <e v="#N/A"/>
    <s v="kiapipmine"/>
    <s v="World Vision"/>
    <s v="World Vision"/>
    <m/>
    <s v="Shelter"/>
    <m/>
    <x v="0"/>
    <x v="0"/>
    <m/>
    <n v="24"/>
    <s v="piece"/>
    <s v="Households"/>
    <n v="24"/>
    <x v="0"/>
    <d v="2015-04-28T00:00:00"/>
    <d v="2015-04-28T00:00:00"/>
    <d v="2015-04-28T00:00:00"/>
    <m/>
  </r>
  <r>
    <m/>
    <e v="#N/A"/>
    <m/>
    <e v="#N/A"/>
    <s v="Iaruareng"/>
    <s v="World Vision"/>
    <s v="World Vision"/>
    <m/>
    <s v="Shelter"/>
    <m/>
    <x v="0"/>
    <x v="1"/>
    <m/>
    <n v="5"/>
    <s v="set"/>
    <s v="Households"/>
    <n v="5"/>
    <x v="0"/>
    <d v="2015-06-04T00:00:00"/>
    <d v="2015-06-04T00:00:00"/>
    <d v="2015-06-04T00:00:00"/>
    <m/>
  </r>
  <r>
    <m/>
    <e v="#N/A"/>
    <m/>
    <s v="VUT01060230020079"/>
    <s v="Ikakahak"/>
    <s v="World Vision"/>
    <s v="World Vision"/>
    <m/>
    <s v="Shelter"/>
    <m/>
    <x v="0"/>
    <x v="5"/>
    <m/>
    <n v="73"/>
    <s v="kit"/>
    <s v="Households"/>
    <n v="34"/>
    <x v="0"/>
    <d v="2015-05-13T00:00:00"/>
    <d v="2015-05-13T00:00:00"/>
    <d v="2015-05-13T00:00:00"/>
    <m/>
  </r>
  <r>
    <m/>
    <e v="#N/A"/>
    <m/>
    <e v="#N/A"/>
    <s v="Iarwareng"/>
    <s v="World Vision"/>
    <s v="World Vision"/>
    <m/>
    <s v="Shelter"/>
    <m/>
    <x v="0"/>
    <x v="5"/>
    <m/>
    <n v="49"/>
    <s v="kit"/>
    <s v="Households"/>
    <n v="49"/>
    <x v="0"/>
    <d v="2015-05-13T00:00:00"/>
    <d v="2015-05-13T00:00:00"/>
    <d v="2015-05-13T00:00:00"/>
    <m/>
  </r>
  <r>
    <m/>
    <e v="#N/A"/>
    <m/>
    <e v="#N/A"/>
    <s v="Kumahau"/>
    <s v="World Vision"/>
    <s v="World Vision"/>
    <m/>
    <s v="Shelter"/>
    <m/>
    <x v="0"/>
    <x v="5"/>
    <m/>
    <n v="68"/>
    <s v="kit"/>
    <s v="Households"/>
    <n v="68"/>
    <x v="0"/>
    <d v="2015-05-13T00:00:00"/>
    <d v="2015-05-13T00:00:00"/>
    <d v="2015-05-13T00:00:00"/>
    <m/>
  </r>
  <r>
    <m/>
    <e v="#N/A"/>
    <m/>
    <s v="VUT01060230020118"/>
    <s v="Ikiti"/>
    <s v="World Vision"/>
    <s v="World Vision"/>
    <m/>
    <s v="Shelter"/>
    <m/>
    <x v="0"/>
    <x v="5"/>
    <m/>
    <n v="274"/>
    <s v="kit"/>
    <s v="Households"/>
    <n v="274"/>
    <x v="0"/>
    <d v="2015-05-14T00:00:00"/>
    <d v="2015-05-14T00:00:00"/>
    <d v="2015-05-14T00:00:00"/>
    <m/>
  </r>
  <r>
    <m/>
    <e v="#N/A"/>
    <m/>
    <e v="#N/A"/>
    <s v="Iavenkula"/>
    <s v="World Vision"/>
    <s v="World Vision"/>
    <m/>
    <s v="Shelter"/>
    <m/>
    <x v="0"/>
    <x v="5"/>
    <m/>
    <n v="584"/>
    <s v="kit"/>
    <s v="Households"/>
    <n v="584"/>
    <x v="0"/>
    <d v="2015-05-14T00:00:00"/>
    <d v="2015-05-14T00:00:00"/>
    <d v="2015-05-14T00:00:00"/>
    <m/>
  </r>
  <r>
    <m/>
    <e v="#N/A"/>
    <m/>
    <s v="VUT01060230020079"/>
    <s v="Ikakahak"/>
    <s v="World Vision"/>
    <s v="World Vision"/>
    <m/>
    <s v="Shelter"/>
    <m/>
    <x v="0"/>
    <x v="3"/>
    <m/>
    <n v="34"/>
    <s v="piece"/>
    <s v="Households"/>
    <n v="34"/>
    <x v="0"/>
    <d v="2015-05-13T00:00:00"/>
    <d v="2015-05-13T00:00:00"/>
    <d v="2015-05-13T00:00:00"/>
    <m/>
  </r>
  <r>
    <m/>
    <e v="#N/A"/>
    <m/>
    <e v="#N/A"/>
    <s v="Iawareng"/>
    <s v="World Vision"/>
    <s v="World Vision"/>
    <m/>
    <s v="Shelter"/>
    <m/>
    <x v="0"/>
    <x v="3"/>
    <m/>
    <n v="32"/>
    <s v="piece"/>
    <s v="Households"/>
    <n v="32"/>
    <x v="0"/>
    <d v="2015-05-13T00:00:00"/>
    <d v="2015-05-13T00:00:00"/>
    <d v="2015-05-13T00:00:00"/>
    <m/>
  </r>
  <r>
    <m/>
    <e v="#N/A"/>
    <m/>
    <e v="#N/A"/>
    <s v="Kumahau"/>
    <s v="World Vision"/>
    <s v="World Vision"/>
    <m/>
    <s v="Shelter"/>
    <m/>
    <x v="0"/>
    <x v="3"/>
    <m/>
    <n v="45"/>
    <s v="piece"/>
    <s v="Households"/>
    <n v="45"/>
    <x v="0"/>
    <d v="2015-05-13T00:00:00"/>
    <d v="2015-05-13T00:00:00"/>
    <d v="2015-05-13T00:00:00"/>
    <m/>
  </r>
  <r>
    <m/>
    <e v="#N/A"/>
    <m/>
    <s v="VUT01060230020118"/>
    <s v="Ikiti"/>
    <s v="World Vision"/>
    <s v="World Vision"/>
    <m/>
    <s v="Shelter"/>
    <m/>
    <x v="0"/>
    <x v="3"/>
    <m/>
    <n v="162"/>
    <s v="piece"/>
    <s v="Households"/>
    <n v="162"/>
    <x v="0"/>
    <d v="2015-05-14T00:00:00"/>
    <d v="2015-05-14T00:00:00"/>
    <d v="2015-05-14T00:00:00"/>
    <m/>
  </r>
  <r>
    <m/>
    <e v="#N/A"/>
    <m/>
    <s v="VUT01060230020079"/>
    <s v="Ikakahak"/>
    <s v="World Vision"/>
    <s v="World Vision"/>
    <m/>
    <s v="Shelter"/>
    <m/>
    <x v="0"/>
    <x v="0"/>
    <m/>
    <n v="146"/>
    <s v="piece"/>
    <s v="Households"/>
    <n v="73"/>
    <x v="0"/>
    <d v="2015-05-13T00:00:00"/>
    <d v="2015-05-13T00:00:00"/>
    <d v="2015-05-13T00:00:00"/>
    <m/>
  </r>
  <r>
    <m/>
    <e v="#N/A"/>
    <m/>
    <e v="#N/A"/>
    <s v="Iarwareng"/>
    <s v="World Vision"/>
    <s v="World Vision"/>
    <m/>
    <s v="Shelter"/>
    <m/>
    <x v="0"/>
    <x v="0"/>
    <m/>
    <n v="98"/>
    <s v="piece"/>
    <s v="Households"/>
    <n v="49"/>
    <x v="0"/>
    <d v="2015-05-13T00:00:00"/>
    <d v="2015-05-13T00:00:00"/>
    <d v="2015-05-13T00:00:00"/>
    <m/>
  </r>
  <r>
    <m/>
    <e v="#N/A"/>
    <m/>
    <e v="#N/A"/>
    <s v="Kumahau"/>
    <s v="World Vision"/>
    <s v="World Vision"/>
    <m/>
    <s v="Shelter"/>
    <m/>
    <x v="0"/>
    <x v="0"/>
    <m/>
    <n v="136"/>
    <s v="piece"/>
    <s v="Households"/>
    <n v="136"/>
    <x v="0"/>
    <d v="2015-05-13T00:00:00"/>
    <d v="2015-05-13T00:00:00"/>
    <d v="2015-05-13T00:00:00"/>
    <m/>
  </r>
  <r>
    <m/>
    <e v="#N/A"/>
    <m/>
    <e v="#N/A"/>
    <s v="Ietap"/>
    <s v="World Vision"/>
    <s v="World Vision"/>
    <m/>
    <s v="Shelter"/>
    <m/>
    <x v="0"/>
    <x v="0"/>
    <m/>
    <n v="251"/>
    <s v="piece"/>
    <s v="Households"/>
    <n v="251"/>
    <x v="0"/>
    <d v="2015-05-14T00:00:00"/>
    <d v="2015-05-14T00:00:00"/>
    <d v="2015-05-14T00:00:00"/>
    <m/>
  </r>
  <r>
    <m/>
    <e v="#N/A"/>
    <m/>
    <e v="#N/A"/>
    <s v="Iavenkula"/>
    <s v="World Vision"/>
    <s v="World Vision"/>
    <m/>
    <s v="Shelter"/>
    <m/>
    <x v="0"/>
    <x v="0"/>
    <m/>
    <n v="635"/>
    <s v="piece"/>
    <s v="Households"/>
    <n v="584"/>
    <x v="0"/>
    <d v="2015-05-14T00:00:00"/>
    <d v="2015-05-14T00:00:00"/>
    <d v="2015-05-14T00:00:00"/>
    <m/>
  </r>
  <r>
    <m/>
    <e v="#N/A"/>
    <m/>
    <s v="VUT01060230020079"/>
    <s v="Ikakahak"/>
    <s v="World Vision"/>
    <s v="World Vision"/>
    <m/>
    <s v="Shelter"/>
    <m/>
    <x v="0"/>
    <x v="6"/>
    <s v="Solar Light"/>
    <n v="73"/>
    <s v="piece"/>
    <s v="Households"/>
    <n v="73"/>
    <x v="0"/>
    <d v="2015-05-13T00:00:00"/>
    <d v="2015-05-13T00:00:00"/>
    <d v="2015-05-13T00:00:00"/>
    <m/>
  </r>
  <r>
    <m/>
    <e v="#N/A"/>
    <m/>
    <e v="#N/A"/>
    <s v="Iarwareng"/>
    <s v="World Vision"/>
    <s v="World Vision"/>
    <m/>
    <s v="Shelter"/>
    <m/>
    <x v="0"/>
    <x v="6"/>
    <s v="Solar Light"/>
    <n v="49"/>
    <s v="piece"/>
    <s v="Households"/>
    <n v="49"/>
    <x v="0"/>
    <d v="2015-05-13T00:00:00"/>
    <d v="2015-05-13T00:00:00"/>
    <d v="2015-05-13T00:00:00"/>
    <m/>
  </r>
  <r>
    <m/>
    <e v="#N/A"/>
    <m/>
    <e v="#N/A"/>
    <s v="Kumahau"/>
    <s v="World Vision"/>
    <s v="World Vision"/>
    <m/>
    <s v="Shelter"/>
    <m/>
    <x v="0"/>
    <x v="6"/>
    <s v="Solar Light"/>
    <n v="68"/>
    <s v="piece"/>
    <s v="Households"/>
    <n v="68"/>
    <x v="0"/>
    <d v="2015-05-13T00:00:00"/>
    <d v="2015-05-13T00:00:00"/>
    <d v="2015-05-13T00:00:00"/>
    <m/>
  </r>
  <r>
    <m/>
    <e v="#N/A"/>
    <m/>
    <e v="#N/A"/>
    <s v="Ietap"/>
    <s v="World Vision"/>
    <s v="World Vision"/>
    <m/>
    <s v="Shelter"/>
    <m/>
    <x v="0"/>
    <x v="6"/>
    <s v="Solar Light"/>
    <n v="251"/>
    <s v="piece"/>
    <s v="Households"/>
    <n v="251"/>
    <x v="0"/>
    <d v="2015-05-14T00:00:00"/>
    <d v="2015-05-14T00:00:00"/>
    <d v="2015-05-14T00:00:00"/>
    <m/>
  </r>
  <r>
    <m/>
    <e v="#N/A"/>
    <m/>
    <s v="VUT01060230020118"/>
    <s v="Ikiti"/>
    <s v="World Vision"/>
    <s v="World Vision"/>
    <m/>
    <s v="Shelter"/>
    <m/>
    <x v="0"/>
    <x v="6"/>
    <s v="Solar Light"/>
    <n v="274"/>
    <s v="piece"/>
    <s v="Households"/>
    <n v="274"/>
    <x v="0"/>
    <d v="2015-05-14T00:00:00"/>
    <d v="2015-05-14T00:00:00"/>
    <d v="2015-05-14T00:00:00"/>
    <m/>
  </r>
  <r>
    <m/>
    <e v="#N/A"/>
    <m/>
    <e v="#N/A"/>
    <s v="Iavenkula"/>
    <s v="World Vision"/>
    <s v="World Vision"/>
    <m/>
    <s v="Shelter"/>
    <m/>
    <x v="0"/>
    <x v="6"/>
    <s v="Solar Light"/>
    <n v="584"/>
    <s v="piece"/>
    <s v="Households"/>
    <n v="584"/>
    <x v="0"/>
    <d v="2015-05-14T00:00:00"/>
    <d v="2015-05-14T00:00:00"/>
    <d v="2015-05-14T00:00:00"/>
    <m/>
  </r>
  <r>
    <m/>
    <e v="#N/A"/>
    <m/>
    <s v="VUT01060230010056"/>
    <s v="Kwamera"/>
    <s v="World Vision"/>
    <s v="World Vision"/>
    <m/>
    <s v="Shelter"/>
    <m/>
    <x v="0"/>
    <x v="5"/>
    <m/>
    <n v="213"/>
    <s v="kit"/>
    <s v="Households"/>
    <n v="213"/>
    <x v="0"/>
    <d v="2015-06-01T00:00:00"/>
    <d v="2015-06-01T00:00:00"/>
    <d v="2015-06-01T00:00:00"/>
    <m/>
  </r>
  <r>
    <m/>
    <e v="#N/A"/>
    <m/>
    <s v="VUT01060230010056"/>
    <s v="Kwamera"/>
    <s v="World Vision"/>
    <s v="World Vision"/>
    <m/>
    <s v="Shelter"/>
    <m/>
    <x v="0"/>
    <x v="3"/>
    <m/>
    <n v="310"/>
    <s v="piece"/>
    <s v="Households"/>
    <n v="213"/>
    <x v="0"/>
    <d v="2015-06-01T00:00:00"/>
    <d v="2015-06-01T00:00:00"/>
    <d v="2015-06-01T00:00:00"/>
    <m/>
  </r>
  <r>
    <m/>
    <e v="#N/A"/>
    <m/>
    <s v="VUT01060230010096"/>
    <s v="Imaki"/>
    <s v="World Vision"/>
    <s v="World Vision"/>
    <m/>
    <s v="Shelter"/>
    <m/>
    <x v="0"/>
    <x v="3"/>
    <m/>
    <n v="157"/>
    <s v="piece"/>
    <s v="Households"/>
    <n v="78"/>
    <x v="0"/>
    <d v="2015-06-01T00:00:00"/>
    <d v="2015-06-01T00:00:00"/>
    <d v="2015-06-01T00:00:00"/>
    <m/>
  </r>
  <r>
    <s v="South Pentecost (Pentecost)"/>
    <s v="VUT0103022076"/>
    <s v="Baie Barrier"/>
    <e v="#N/A"/>
    <m/>
    <s v="World Vision"/>
    <s v="World Vision"/>
    <m/>
    <s v="Shelter"/>
    <m/>
    <x v="0"/>
    <x v="3"/>
    <m/>
    <n v="230"/>
    <s v="piece"/>
    <s v="Households"/>
    <n v="230"/>
    <x v="1"/>
    <d v="2015-07-01T00:00:00"/>
    <d v="2015-07-01T00:00:00"/>
    <m/>
    <m/>
  </r>
  <r>
    <s v="South Pentecost (Pentecost)"/>
    <s v="VUT0103022076"/>
    <s v="Point Cross"/>
    <e v="#N/A"/>
    <m/>
    <s v="World Vision"/>
    <s v="World Vision"/>
    <m/>
    <s v="Shelter"/>
    <m/>
    <x v="0"/>
    <x v="3"/>
    <m/>
    <n v="153"/>
    <s v="piece"/>
    <s v="Households"/>
    <n v="153"/>
    <x v="1"/>
    <d v="2015-07-02T00:00:00"/>
    <d v="2015-07-02T00:00:00"/>
    <m/>
    <m/>
  </r>
  <r>
    <s v="Central Pentecost 1 (Pentecost)"/>
    <s v="VUT0103022084"/>
    <s v="Keke"/>
    <e v="#N/A"/>
    <m/>
    <s v="World Vision"/>
    <s v="World Vision"/>
    <m/>
    <s v="Shelter"/>
    <m/>
    <x v="0"/>
    <x v="3"/>
    <m/>
    <n v="90"/>
    <s v="piece"/>
    <s v="Households"/>
    <n v="90"/>
    <x v="1"/>
    <d v="2015-07-07T00:00:00"/>
    <d v="2015-07-07T00:00:00"/>
    <m/>
    <m/>
  </r>
  <r>
    <s v="Central Pentecost 1 (Pentecost)"/>
    <s v="VUT0103022084"/>
    <m/>
    <s v="VUT01030220842544"/>
    <s v="Namaram"/>
    <s v="World Vision"/>
    <s v="World Vision"/>
    <m/>
    <s v="Shelter"/>
    <m/>
    <x v="0"/>
    <x v="3"/>
    <m/>
    <n v="23"/>
    <s v="piece"/>
    <s v="Households"/>
    <n v="23"/>
    <x v="1"/>
    <d v="2015-07-11T00:00:00"/>
    <d v="2015-07-11T00:00:00"/>
    <m/>
    <m/>
  </r>
  <r>
    <s v="Central Pentecost 2 (Pentecost)"/>
    <s v="VUT0103022078"/>
    <m/>
    <s v="VUT01030220782230"/>
    <s v="Lekaro"/>
    <s v="World Vision"/>
    <s v="World Vision"/>
    <m/>
    <s v="Shelter"/>
    <m/>
    <x v="0"/>
    <x v="3"/>
    <m/>
    <n v="101"/>
    <s v="piece"/>
    <s v="Households"/>
    <n v="101"/>
    <x v="1"/>
    <d v="2015-07-13T00:00:00"/>
    <d v="2015-07-13T00:00:00"/>
    <m/>
    <m/>
  </r>
  <r>
    <s v="Central Pentecost 2 (Pentecost)"/>
    <s v="VUT0103022078"/>
    <m/>
    <s v="VUT01030220782281"/>
    <s v="Sarinlang"/>
    <s v="World Vision"/>
    <s v="World Vision"/>
    <m/>
    <s v="Shelter"/>
    <m/>
    <x v="0"/>
    <x v="3"/>
    <m/>
    <n v="54"/>
    <s v="piece"/>
    <s v="Households"/>
    <n v="54"/>
    <x v="1"/>
    <d v="2015-07-13T00:00:00"/>
    <d v="2015-07-13T00:00:00"/>
    <m/>
    <m/>
  </r>
  <r>
    <s v="North Pentecost (Pentecost)"/>
    <s v="VUT0103022095"/>
    <m/>
    <e v="#N/A"/>
    <s v="Aligu School"/>
    <s v="World Vision"/>
    <s v="World Vision"/>
    <m/>
    <s v="Shelter"/>
    <m/>
    <x v="0"/>
    <x v="3"/>
    <m/>
    <n v="109"/>
    <s v="piece"/>
    <s v="Households"/>
    <n v="109"/>
    <x v="1"/>
    <d v="2015-07-20T00:00:00"/>
    <d v="2015-07-20T00:00:00"/>
    <m/>
    <m/>
  </r>
  <r>
    <s v="North Pentecost (Pentecost)"/>
    <s v="VUT0103022095"/>
    <m/>
    <e v="#N/A"/>
    <s v="Levetils"/>
    <s v="World Vision"/>
    <s v="World Vision"/>
    <m/>
    <s v="Shelter"/>
    <m/>
    <x v="0"/>
    <x v="3"/>
    <m/>
    <n v="233"/>
    <s v="piece"/>
    <s v="Households"/>
    <n v="233"/>
    <x v="1"/>
    <d v="2015-07-20T00:00:00"/>
    <d v="2015-07-20T00:00:00"/>
    <m/>
    <m/>
  </r>
  <r>
    <s v="North Pentecost (Pentecost)"/>
    <s v="VUT0103022095"/>
    <m/>
    <e v="#N/A"/>
    <m/>
    <s v="World Vision"/>
    <s v="World Vision"/>
    <m/>
    <s v="Shelter"/>
    <m/>
    <x v="1"/>
    <x v="4"/>
    <s v="training"/>
    <n v="500"/>
    <e v="#N/A"/>
    <s v="Households"/>
    <n v="500"/>
    <x v="1"/>
    <m/>
    <m/>
    <m/>
    <m/>
  </r>
  <r>
    <s v="South West Tanna (Tanna)"/>
    <s v="VUT0106023002"/>
    <m/>
    <e v="#N/A"/>
    <m/>
    <s v="World Vision"/>
    <s v="World Vision"/>
    <m/>
    <s v="Shelter"/>
    <m/>
    <x v="1"/>
    <x v="4"/>
    <s v="training"/>
    <n v="100"/>
    <e v="#N/A"/>
    <s v="Households"/>
    <n v="100"/>
    <x v="1"/>
    <m/>
    <m/>
    <m/>
    <m/>
  </r>
  <r>
    <m/>
    <e v="#N/A"/>
    <m/>
    <e v="#N/A"/>
    <m/>
    <s v="World Vision"/>
    <s v="World Vision"/>
    <m/>
    <s v="Shelter"/>
    <m/>
    <x v="1"/>
    <x v="4"/>
    <m/>
    <n v="100"/>
    <e v="#N/A"/>
    <s v="Households"/>
    <n v="100"/>
    <x v="1"/>
    <m/>
    <m/>
    <m/>
    <s v="Reconstructing 100 bush kitchens on Erromango with build back better techniques"/>
  </r>
</pivotCacheRecords>
</file>

<file path=xl/pivotCache/pivotCacheRecords3.xml><?xml version="1.0" encoding="utf-8"?>
<pivotCacheRecords xmlns="http://schemas.openxmlformats.org/spreadsheetml/2006/main" xmlns:r="http://schemas.openxmlformats.org/officeDocument/2006/relationships" count="629">
  <r>
    <x v="0"/>
    <s v="VUT0105"/>
    <x v="0"/>
    <s v="VUT0105005"/>
    <s v="Mele (Efate)"/>
    <s v="VUT0105005021"/>
    <s v="Tanna Community"/>
    <s v="VUT01050050200829"/>
    <s v="End Blong Airport"/>
    <x v="0"/>
    <m/>
    <m/>
    <x v="0"/>
    <m/>
    <s v="Distribution"/>
    <s v="Blanket"/>
    <s v="Blankets or Mats"/>
    <n v="45"/>
    <s v="piece"/>
    <s v="Households"/>
    <n v="45"/>
    <x v="0"/>
    <d v="2015-04-02T00:00:00"/>
    <d v="2015-04-02T00:00:00"/>
    <d v="2015-04-02T00:00:00"/>
  </r>
  <r>
    <x v="0"/>
    <s v="VUT0105"/>
    <x v="0"/>
    <s v="VUT0105005"/>
    <s v="Mele (Efate)"/>
    <s v="VUT0105005021"/>
    <s v="Tanna Community"/>
    <s v="VUT01050050200829"/>
    <s v="End Blong Airport"/>
    <x v="0"/>
    <m/>
    <m/>
    <x v="0"/>
    <m/>
    <s v="Distribution"/>
    <s v="Kitchen set"/>
    <s v="Kitchen Sets"/>
    <n v="45"/>
    <s v="set"/>
    <s v="Households"/>
    <n v="45"/>
    <x v="0"/>
    <d v="2015-04-02T00:00:00"/>
    <d v="2015-04-02T00:00:00"/>
    <d v="2015-04-02T00:00:00"/>
  </r>
  <r>
    <x v="0"/>
    <s v="VUT0105"/>
    <x v="1"/>
    <s v="VUT0105071"/>
    <s v="Port Vila (Port Vila)"/>
    <s v="VUT0105071017"/>
    <s v="Rainbow Garden"/>
    <s v="VUT01050710170896"/>
    <s v="Prima Water"/>
    <x v="0"/>
    <m/>
    <m/>
    <x v="0"/>
    <m/>
    <s v="Distribution"/>
    <s v="Kitchen set"/>
    <s v="Kitchen Sets"/>
    <n v="40"/>
    <s v="set"/>
    <s v="Households"/>
    <n v="40"/>
    <x v="0"/>
    <d v="2015-03-28T00:00:00"/>
    <d v="2015-03-28T00:00:00"/>
    <d v="2015-03-28T00:00:00"/>
  </r>
  <r>
    <x v="1"/>
    <s v="VUT0104"/>
    <x v="2"/>
    <s v="VUT0104002"/>
    <s v="South East Ambrym (Ambrym)"/>
    <s v="VUT0104002062"/>
    <s v="Moru"/>
    <s v="VUT01040020621373"/>
    <m/>
    <x v="1"/>
    <s v="ADRA Vanuatu"/>
    <m/>
    <x v="0"/>
    <m/>
    <s v="Distribution"/>
    <s v="Shelter Repair Materials"/>
    <s v="Hammer (1), Tie Wire (25m), Roofing Nails (1kg), Large Nails (1kg), Small Nails (1kg) and Rope (30m)"/>
    <n v="26"/>
    <s v="kit"/>
    <s v="Households"/>
    <n v="143"/>
    <x v="0"/>
    <d v="2015-04-06T00:00:00"/>
    <d v="2015-04-30T00:00:00"/>
    <d v="2015-04-08T00:00:00"/>
  </r>
  <r>
    <x v="1"/>
    <s v="VUT0104"/>
    <x v="2"/>
    <s v="VUT0104002"/>
    <s v="South East Ambrym (Ambrym)"/>
    <s v="VUT0104002062"/>
    <s v="Pamal"/>
    <s v="VUT01040020621433"/>
    <m/>
    <x v="1"/>
    <s v="ADRA Vanuatu"/>
    <m/>
    <x v="0"/>
    <m/>
    <s v="Distribution"/>
    <s v="Shelter Repair Materials"/>
    <s v="Hammer (1), Tie Wire (25m), Roofing Nails (1kg), Large Nails (1kg), Small Nails (1kg) and Rope (30m)"/>
    <n v="37"/>
    <s v="kit"/>
    <s v="Households"/>
    <n v="152"/>
    <x v="0"/>
    <d v="2015-04-06T00:00:00"/>
    <d v="2015-04-30T00:00:00"/>
    <d v="2015-04-07T00:00:00"/>
  </r>
  <r>
    <x v="1"/>
    <s v="VUT0104"/>
    <x v="2"/>
    <s v="VUT0104002"/>
    <s v="South East Ambrym (Ambrym)"/>
    <s v="VUT0104002062"/>
    <m/>
    <e v="#N/A"/>
    <s v="Parias"/>
    <x v="1"/>
    <s v="ADRA Vanuatu"/>
    <m/>
    <x v="0"/>
    <m/>
    <s v="Distribution"/>
    <s v="Shelter Repair Materials"/>
    <s v="Hammer (1), Tie Wire (25m), Roofing Nails (1kg), Large Nails (1kg), Small Nails (1kg) and Rope (30m)"/>
    <n v="17"/>
    <s v="kit"/>
    <s v="Households"/>
    <n v="57"/>
    <x v="0"/>
    <d v="2015-04-06T00:00:00"/>
    <d v="2015-04-30T00:00:00"/>
    <d v="2015-04-07T00:00:00"/>
  </r>
  <r>
    <x v="1"/>
    <s v="VUT0104"/>
    <x v="2"/>
    <s v="VUT0104002"/>
    <s v="South East Ambrym (Ambrym)"/>
    <s v="VUT0104002062"/>
    <s v="Taveak"/>
    <s v="VUT01040020621371"/>
    <m/>
    <x v="1"/>
    <s v="ADRA Vanuatu"/>
    <m/>
    <x v="0"/>
    <m/>
    <s v="Distribution"/>
    <s v="Shelter Repair Materials"/>
    <s v="Hammer (1), Tie Wire (25m), Roofing Nails (1kg), Large Nails (1kg), Small Nails (1kg) and Rope (30m)"/>
    <n v="44"/>
    <s v="kit"/>
    <s v="Households"/>
    <n v="140"/>
    <x v="0"/>
    <d v="2015-04-06T00:00:00"/>
    <d v="2015-04-30T00:00:00"/>
    <d v="2015-04-07T00:00:00"/>
  </r>
  <r>
    <x v="1"/>
    <s v="VUT0104"/>
    <x v="2"/>
    <s v="VUT0104002"/>
    <s v="South East Ambrym (Ambrym)"/>
    <s v="VUT0104002062"/>
    <s v="Utas"/>
    <s v="VUT01040020621381"/>
    <m/>
    <x v="1"/>
    <s v="ADRA Vanuatu"/>
    <m/>
    <x v="0"/>
    <m/>
    <s v="Distribution"/>
    <s v="Shelter Repair Materials"/>
    <s v="Hammer (1), Tie Wire (25m), Roofing Nails (1kg), Large Nails (1kg), Small Nails (1kg) and Rope (30m)"/>
    <n v="31"/>
    <s v="kit"/>
    <s v="Households"/>
    <n v="105"/>
    <x v="0"/>
    <d v="2015-04-06T00:00:00"/>
    <d v="2015-04-30T00:00:00"/>
    <d v="2015-04-07T00:00:00"/>
  </r>
  <r>
    <x v="1"/>
    <s v="VUT0104"/>
    <x v="2"/>
    <s v="VUT0104002"/>
    <s v="South East Ambrym (Ambrym)"/>
    <s v="VUT0104002062"/>
    <s v="Ma-at"/>
    <s v="VUT01040020621406"/>
    <m/>
    <x v="1"/>
    <s v="ADRA Vanuatu"/>
    <m/>
    <x v="0"/>
    <m/>
    <s v="Distribution"/>
    <s v="Shelter Repair Materials"/>
    <s v="Hammer (1), Tie Wire (25m), Roofing Nails (1kg), Large Nails (1kg), Small Nails (1kg) and Rope (30m)"/>
    <n v="13"/>
    <s v="kit"/>
    <s v="Households"/>
    <n v="58"/>
    <x v="0"/>
    <d v="2015-04-06T00:00:00"/>
    <d v="2015-04-30T00:00:00"/>
    <d v="2015-04-07T00:00:00"/>
  </r>
  <r>
    <x v="1"/>
    <s v="VUT0104"/>
    <x v="2"/>
    <s v="VUT0104002"/>
    <s v="South East Ambrym (Ambrym)"/>
    <s v="VUT0104002062"/>
    <s v="Sahout 2"/>
    <s v="VUT01040020621417"/>
    <m/>
    <x v="1"/>
    <s v="ADRA Vanuatu"/>
    <m/>
    <x v="0"/>
    <m/>
    <s v="Distribution"/>
    <s v="Shelter Repair Materials"/>
    <s v="Hammer (1), Tie Wire (25m), Roofing Nails (1kg), Large Nails (1kg), Small Nails (1kg) and Rope (30m)"/>
    <n v="15"/>
    <s v="kit"/>
    <s v="Households"/>
    <n v="67"/>
    <x v="0"/>
    <d v="2015-04-06T00:00:00"/>
    <d v="2015-04-30T00:00:00"/>
    <d v="2015-04-07T00:00:00"/>
  </r>
  <r>
    <x v="1"/>
    <s v="VUT0104"/>
    <x v="2"/>
    <s v="VUT0104002"/>
    <s v="South East Ambrym (Ambrym)"/>
    <s v="VUT0104002062"/>
    <s v="Bethel"/>
    <s v="VUT01040160731851"/>
    <m/>
    <x v="1"/>
    <s v="ADRA Vanuatu"/>
    <m/>
    <x v="0"/>
    <m/>
    <s v="Distribution"/>
    <s v="Shelter Repair Materials"/>
    <s v="Hammer (1), Tie Wire (25m), Roofing Nails (1kg), Large Nails (1kg), Small Nails (1kg) and Rope (30m)"/>
    <n v="31"/>
    <s v="kit"/>
    <s v="Households"/>
    <n v="110"/>
    <x v="0"/>
    <d v="2015-04-06T00:00:00"/>
    <d v="2015-04-30T00:00:00"/>
    <d v="2015-04-06T00:00:00"/>
  </r>
  <r>
    <x v="1"/>
    <s v="VUT0104"/>
    <x v="2"/>
    <s v="VUT0104002"/>
    <s v="South East Ambrym (Ambrym)"/>
    <s v="VUT0104002062"/>
    <s v="Penapo"/>
    <s v="VUT01040020621395"/>
    <m/>
    <x v="1"/>
    <s v="ADRA Vanuatu"/>
    <m/>
    <x v="0"/>
    <m/>
    <s v="Distribution"/>
    <s v="Shelter Repair Materials"/>
    <s v="Hammer (1), Tie Wire (25m), Roofing Nails (1kg), Large Nails (1kg), Small Nails (1kg) and Rope (30m)"/>
    <n v="38"/>
    <s v="kit"/>
    <s v="Households"/>
    <n v="182"/>
    <x v="0"/>
    <d v="2015-04-06T00:00:00"/>
    <d v="2015-04-30T00:00:00"/>
    <d v="2015-04-07T00:00:00"/>
  </r>
  <r>
    <x v="1"/>
    <s v="VUT0104"/>
    <x v="2"/>
    <s v="VUT0104002"/>
    <s v="South East Ambrym (Ambrym)"/>
    <s v="VUT0104002062"/>
    <s v="Toak"/>
    <s v="VUT01040020621413"/>
    <m/>
    <x v="1"/>
    <s v="ADRA Vanuatu"/>
    <m/>
    <x v="0"/>
    <m/>
    <s v="Distribution"/>
    <s v="Shelter Repair Materials"/>
    <s v="Hammer (1), Tie Wire (25m), Roofing Nails (1kg), Large Nails (1kg), Small Nails (1kg) and Rope (30m)"/>
    <n v="70"/>
    <s v="kit"/>
    <s v="Households"/>
    <n v="222"/>
    <x v="0"/>
    <d v="2015-04-06T00:00:00"/>
    <d v="2015-04-30T00:00:00"/>
    <d v="2015-04-07T00:00:00"/>
  </r>
  <r>
    <x v="1"/>
    <s v="VUT0104"/>
    <x v="2"/>
    <s v="VUT0104002"/>
    <s v="South East Ambrym (Ambrym)"/>
    <s v="VUT0104002062"/>
    <s v="Ase"/>
    <s v="VUT01040020621451"/>
    <m/>
    <x v="1"/>
    <s v="ADRA Vanuatu"/>
    <m/>
    <x v="0"/>
    <m/>
    <s v="Distribution"/>
    <s v="Shelter Repair Materials"/>
    <s v="Hammer (1), Tie Wire (25m), Roofing Nails (1kg), Large Nails (1kg), Small Nails (1kg) and Rope (30m)"/>
    <n v="23"/>
    <s v="kit"/>
    <s v="Households"/>
    <n v="113"/>
    <x v="0"/>
    <d v="2015-04-06T00:00:00"/>
    <d v="2015-04-30T00:00:00"/>
    <d v="2015-04-07T00:00:00"/>
  </r>
  <r>
    <x v="1"/>
    <s v="VUT0104"/>
    <x v="2"/>
    <s v="VUT0104002"/>
    <s v="South East Ambrym (Ambrym)"/>
    <s v="VUT0104002062"/>
    <s v="Endu Pahakol"/>
    <s v="VUT01040020621525"/>
    <m/>
    <x v="1"/>
    <s v="ADRA Vanuatu"/>
    <m/>
    <x v="0"/>
    <m/>
    <s v="Distribution"/>
    <s v="Shelter Repair Materials"/>
    <s v="Hammer (1), Tie Wire (25m), Roofing Nails (1kg), Large Nails (1kg), Small Nails (1kg) and Rope (30m)"/>
    <n v="40"/>
    <s v="kit"/>
    <s v="Households"/>
    <n v="301"/>
    <x v="0"/>
    <d v="2015-04-06T00:00:00"/>
    <d v="2015-04-30T00:00:00"/>
    <d v="2015-04-06T00:00:00"/>
  </r>
  <r>
    <x v="1"/>
    <s v="VUT0104"/>
    <x v="2"/>
    <s v="VUT0104002"/>
    <s v="South East Ambrym (Ambrym)"/>
    <s v="VUT0104002062"/>
    <s v="Ulei"/>
    <s v="VUT01040020621420"/>
    <m/>
    <x v="1"/>
    <s v="ADRA Vanuatu"/>
    <m/>
    <x v="0"/>
    <m/>
    <s v="Distribution"/>
    <s v="Shelter Repair Materials"/>
    <s v="Hammer (1), Tie Wire (25m), Roofing Nails (1kg), Large Nails (1kg), Small Nails (1kg) and Rope (30m)"/>
    <n v="40"/>
    <s v="kit"/>
    <s v="Households"/>
    <n v="147"/>
    <x v="0"/>
    <d v="2015-04-06T00:00:00"/>
    <d v="2015-04-30T00:00:00"/>
    <d v="2015-04-08T00:00:00"/>
  </r>
  <r>
    <x v="1"/>
    <s v="VUT0104"/>
    <x v="2"/>
    <s v="VUT0104002"/>
    <s v="South East Ambrym (Ambrym)"/>
    <s v="VUT0104002062"/>
    <s v="Sameo"/>
    <s v="VUT01040020621455"/>
    <m/>
    <x v="1"/>
    <s v="ADRA Vanuatu"/>
    <m/>
    <x v="0"/>
    <m/>
    <s v="Distribution"/>
    <s v="Shelter Repair Materials"/>
    <s v="Hammer (1), Tie Wire (25m), Roofing Nails (1kg), Large Nails (1kg), Small Nails (1kg) and Rope (30m)"/>
    <n v="81"/>
    <s v="kit"/>
    <s v="Households"/>
    <n v="204"/>
    <x v="0"/>
    <d v="2015-04-06T00:00:00"/>
    <d v="2015-04-30T00:00:00"/>
    <d v="2015-04-08T00:00:00"/>
  </r>
  <r>
    <x v="1"/>
    <s v="VUT0104"/>
    <x v="2"/>
    <s v="VUT0104002"/>
    <s v="South East Ambrym (Ambrym)"/>
    <s v="VUT0104002062"/>
    <s v="South East Ambrym (Ambrym)"/>
    <e v="#N/A"/>
    <m/>
    <x v="1"/>
    <s v="ADRA Vanuatu"/>
    <m/>
    <x v="0"/>
    <m/>
    <s v="Distribution"/>
    <s v="Tarp"/>
    <s v="Tarps "/>
    <n v="672"/>
    <s v="piece"/>
    <s v="Households"/>
    <n v="526"/>
    <x v="0"/>
    <d v="2015-04-06T00:00:00"/>
    <d v="2015-04-30T00:00:00"/>
    <d v="2015-04-11T00:00:00"/>
  </r>
  <r>
    <x v="0"/>
    <s v="VUT0105"/>
    <x v="1"/>
    <s v="VUT0105071"/>
    <s v="Port Vila (Port Vila)"/>
    <s v="VUT0105071017"/>
    <s v="Port Vila"/>
    <s v="VUT01050710170848"/>
    <s v="Evacuation Centers "/>
    <x v="1"/>
    <s v="ADRA Vanuatu"/>
    <m/>
    <x v="0"/>
    <m/>
    <s v="Distribution"/>
    <s v="Tarp"/>
    <s v="Tarps "/>
    <n v="592"/>
    <s v="piece"/>
    <s v="Households"/>
    <n v="592"/>
    <x v="0"/>
    <d v="2015-03-27T00:00:00"/>
    <d v="2015-03-30T00:00:00"/>
    <d v="2015-03-24T00:00:00"/>
  </r>
  <r>
    <x v="0"/>
    <s v="VUT0105"/>
    <x v="0"/>
    <s v="VUT0105005"/>
    <s v="Erakor (Efate)"/>
    <s v="VUT0105005020"/>
    <s v="Erakor"/>
    <s v="VUT01050050130795"/>
    <s v="Beverly Hills "/>
    <x v="1"/>
    <s v="ADRA Vanuatu"/>
    <m/>
    <x v="0"/>
    <m/>
    <s v="Distribution"/>
    <s v="Tarp"/>
    <s v="Tarps "/>
    <n v="462"/>
    <s v="piece"/>
    <s v="Households"/>
    <n v="462"/>
    <x v="0"/>
    <d v="2015-04-01T00:00:00"/>
    <d v="2015-04-21T00:00:00"/>
    <d v="2015-04-02T00:00:00"/>
  </r>
  <r>
    <x v="0"/>
    <s v="VUT0105"/>
    <x v="0"/>
    <s v="VUT0105005"/>
    <s v="Eratap (Efate)"/>
    <s v="VUT0105005011"/>
    <s v="Teouma"/>
    <s v="VUT01050050110783"/>
    <s v="Chiko Farm "/>
    <x v="1"/>
    <s v="ADRA Vanuatu"/>
    <m/>
    <x v="0"/>
    <m/>
    <s v="Distribution"/>
    <s v="Tarp"/>
    <s v="Tarps "/>
    <n v="237"/>
    <s v="piece"/>
    <s v="Households"/>
    <n v="237"/>
    <x v="0"/>
    <d v="2015-04-08T00:00:00"/>
    <d v="2015-04-30T00:00:00"/>
    <d v="2015-04-08T00:00:00"/>
  </r>
  <r>
    <x v="1"/>
    <s v="VUT0104"/>
    <x v="2"/>
    <s v="VUT0104002"/>
    <s v="South East Ambrym (Ambrym)"/>
    <s v="VUT0104002062"/>
    <s v="Moru"/>
    <s v="VUT01040020621373"/>
    <m/>
    <x v="1"/>
    <s v="ADRA Vanuatu"/>
    <m/>
    <x v="0"/>
    <m/>
    <s v="Distribution"/>
    <s v="Tarp"/>
    <s v="Tarps "/>
    <n v="38"/>
    <s v="piece"/>
    <s v="Households"/>
    <n v="38"/>
    <x v="0"/>
    <d v="2015-04-08T00:00:00"/>
    <d v="2015-04-30T00:00:00"/>
    <d v="2015-04-14T00:00:00"/>
  </r>
  <r>
    <x v="1"/>
    <s v="VUT0104"/>
    <x v="2"/>
    <s v="VUT0104002"/>
    <s v="South East Ambrym (Ambrym)"/>
    <s v="VUT0104002062"/>
    <s v="Pamal"/>
    <s v="VUT01040020621433"/>
    <m/>
    <x v="1"/>
    <s v="ADRA Vanuatu"/>
    <m/>
    <x v="0"/>
    <m/>
    <s v="Distribution"/>
    <s v="Tarp"/>
    <s v="Tarps "/>
    <n v="37"/>
    <s v="piece"/>
    <s v="Households"/>
    <n v="37"/>
    <x v="0"/>
    <d v="2015-04-08T00:00:00"/>
    <d v="2015-04-30T00:00:00"/>
    <d v="2015-04-07T00:00:00"/>
  </r>
  <r>
    <x v="1"/>
    <s v="VUT0104"/>
    <x v="2"/>
    <s v="VUT0104002"/>
    <s v="South East Ambrym (Ambrym)"/>
    <s v="VUT0104002062"/>
    <m/>
    <e v="#N/A"/>
    <s v="Parias"/>
    <x v="1"/>
    <s v="ADRA Vanuatu"/>
    <m/>
    <x v="0"/>
    <m/>
    <s v="Distribution"/>
    <s v="Tarp"/>
    <s v="Tarps "/>
    <n v="17"/>
    <s v="piece"/>
    <s v="Households"/>
    <n v="17"/>
    <x v="0"/>
    <d v="2015-04-08T00:00:00"/>
    <d v="2015-04-30T00:00:00"/>
    <d v="2015-04-07T00:00:00"/>
  </r>
  <r>
    <x v="1"/>
    <s v="VUT0104"/>
    <x v="2"/>
    <s v="VUT0104002"/>
    <s v="South East Ambrym (Ambrym)"/>
    <s v="VUT0104002062"/>
    <s v="Taveak"/>
    <s v="VUT01040020621371"/>
    <m/>
    <x v="1"/>
    <s v="ADRA Vanuatu"/>
    <m/>
    <x v="0"/>
    <m/>
    <s v="Distribution"/>
    <s v="Tarp"/>
    <s v="Tarps "/>
    <n v="44"/>
    <s v="piece"/>
    <s v="Households"/>
    <n v="44"/>
    <x v="0"/>
    <d v="2015-04-08T00:00:00"/>
    <d v="2015-04-30T00:00:00"/>
    <d v="2015-04-14T00:00:00"/>
  </r>
  <r>
    <x v="1"/>
    <s v="VUT0104"/>
    <x v="2"/>
    <s v="VUT0104002"/>
    <s v="South East Ambrym (Ambrym)"/>
    <s v="VUT0104002062"/>
    <s v="Utas"/>
    <s v="VUT01040020621381"/>
    <m/>
    <x v="1"/>
    <s v="ADRA Vanuatu"/>
    <m/>
    <x v="0"/>
    <m/>
    <s v="Distribution"/>
    <s v="Tarp"/>
    <s v="Tarps "/>
    <n v="31"/>
    <s v="piece"/>
    <s v="Households"/>
    <n v="31"/>
    <x v="0"/>
    <d v="2015-04-08T00:00:00"/>
    <d v="2015-04-30T00:00:00"/>
    <d v="2015-04-14T00:00:00"/>
  </r>
  <r>
    <x v="1"/>
    <s v="VUT0104"/>
    <x v="2"/>
    <s v="VUT0104002"/>
    <s v="South East Ambrym (Ambrym)"/>
    <s v="VUT0104002062"/>
    <s v="Ma-at"/>
    <s v="VUT01040020621406"/>
    <m/>
    <x v="1"/>
    <s v="ADRA Vanuatu"/>
    <m/>
    <x v="0"/>
    <m/>
    <s v="Distribution"/>
    <s v="Tarp"/>
    <s v="Tarps "/>
    <n v="13"/>
    <s v="piece"/>
    <s v="Households"/>
    <n v="13"/>
    <x v="0"/>
    <d v="2015-04-08T00:00:00"/>
    <d v="2015-04-30T00:00:00"/>
    <d v="2015-04-14T00:00:00"/>
  </r>
  <r>
    <x v="1"/>
    <s v="VUT0104"/>
    <x v="2"/>
    <s v="VUT0104002"/>
    <s v="South East Ambrym (Ambrym)"/>
    <s v="VUT0104002062"/>
    <s v="Sahout 2"/>
    <s v="VUT01040020621417"/>
    <m/>
    <x v="1"/>
    <s v="ADRA Vanuatu"/>
    <m/>
    <x v="0"/>
    <m/>
    <s v="Distribution"/>
    <s v="Tarp"/>
    <s v="Tarps "/>
    <n v="17"/>
    <s v="piece"/>
    <s v="Households"/>
    <n v="17"/>
    <x v="0"/>
    <d v="2015-04-08T00:00:00"/>
    <d v="2015-04-30T00:00:00"/>
    <d v="2015-04-14T00:00:00"/>
  </r>
  <r>
    <x v="1"/>
    <s v="VUT0104"/>
    <x v="2"/>
    <s v="VUT0104002"/>
    <s v="South East Ambrym (Ambrym)"/>
    <s v="VUT0104002062"/>
    <s v="Bethel"/>
    <s v="VUT01040160731851"/>
    <m/>
    <x v="1"/>
    <s v="ADRA Vanuatu"/>
    <m/>
    <x v="0"/>
    <m/>
    <s v="Distribution"/>
    <s v="Tarp"/>
    <s v="Tarps "/>
    <n v="32"/>
    <s v="piece"/>
    <s v="Households"/>
    <n v="32"/>
    <x v="0"/>
    <d v="2015-04-08T00:00:00"/>
    <d v="2015-04-30T00:00:00"/>
    <d v="2015-04-14T00:00:00"/>
  </r>
  <r>
    <x v="1"/>
    <s v="VUT0104"/>
    <x v="2"/>
    <s v="VUT0104002"/>
    <s v="South East Ambrym (Ambrym)"/>
    <s v="VUT0104002062"/>
    <s v="Penapo"/>
    <s v="VUT01040020621395"/>
    <m/>
    <x v="1"/>
    <s v="ADRA Vanuatu"/>
    <m/>
    <x v="0"/>
    <m/>
    <s v="Distribution"/>
    <s v="Tarp"/>
    <s v="Tarps "/>
    <n v="37"/>
    <s v="piece"/>
    <s v="Households"/>
    <n v="37"/>
    <x v="0"/>
    <d v="2015-04-08T00:00:00"/>
    <d v="2015-04-30T00:00:00"/>
    <d v="2015-04-14T00:00:00"/>
  </r>
  <r>
    <x v="1"/>
    <s v="VUT0104"/>
    <x v="2"/>
    <s v="VUT0104002"/>
    <s v="South East Ambrym (Ambrym)"/>
    <s v="VUT0104002062"/>
    <s v="Toak"/>
    <s v="VUT01040020621413"/>
    <m/>
    <x v="1"/>
    <s v="ADRA Vanuatu"/>
    <m/>
    <x v="0"/>
    <m/>
    <s v="Distribution"/>
    <s v="Tarp"/>
    <s v="Tarps "/>
    <n v="70"/>
    <s v="piece"/>
    <s v="Households"/>
    <n v="70"/>
    <x v="0"/>
    <d v="2015-04-08T00:00:00"/>
    <d v="2015-04-30T00:00:00"/>
    <d v="2015-04-14T00:00:00"/>
  </r>
  <r>
    <x v="1"/>
    <s v="VUT0104"/>
    <x v="2"/>
    <s v="VUT0104002"/>
    <s v="South East Ambrym (Ambrym)"/>
    <s v="VUT0104002062"/>
    <s v="Ase"/>
    <s v="VUT01040020621451"/>
    <m/>
    <x v="1"/>
    <s v="ADRA Vanuatu"/>
    <m/>
    <x v="0"/>
    <m/>
    <s v="Distribution"/>
    <s v="Tarp"/>
    <s v="Tarps "/>
    <n v="32"/>
    <s v="piece"/>
    <s v="Households"/>
    <n v="32"/>
    <x v="0"/>
    <d v="2015-04-08T00:00:00"/>
    <d v="2015-04-30T00:00:00"/>
    <d v="2015-04-14T00:00:00"/>
  </r>
  <r>
    <x v="1"/>
    <s v="VUT0104"/>
    <x v="2"/>
    <s v="VUT0104002"/>
    <s v="South East Ambrym (Ambrym)"/>
    <s v="VUT0104002062"/>
    <s v="Endu Pahakol"/>
    <s v="VUT01040020621525"/>
    <m/>
    <x v="1"/>
    <s v="ADRA Vanuatu"/>
    <m/>
    <x v="0"/>
    <m/>
    <s v="Distribution"/>
    <s v="Tarp"/>
    <s v="Tarps "/>
    <n v="40"/>
    <s v="piece"/>
    <s v="Households"/>
    <n v="40"/>
    <x v="0"/>
    <d v="2015-04-08T00:00:00"/>
    <d v="2015-04-30T00:00:00"/>
    <d v="2015-04-14T00:00:00"/>
  </r>
  <r>
    <x v="1"/>
    <s v="VUT0104"/>
    <x v="2"/>
    <s v="VUT0104002"/>
    <s v="South East Ambrym (Ambrym)"/>
    <s v="VUT0104002062"/>
    <s v="Endu Poal"/>
    <s v="VUT01040020621531"/>
    <m/>
    <x v="1"/>
    <s v="ADRA Vanuatu"/>
    <m/>
    <x v="0"/>
    <m/>
    <s v="Distribution"/>
    <s v="Tarp"/>
    <s v="Tarps "/>
    <n v="40"/>
    <s v="piece"/>
    <s v="Households"/>
    <n v="40"/>
    <x v="0"/>
    <d v="2015-04-08T00:00:00"/>
    <d v="2015-04-30T00:00:00"/>
    <d v="2015-04-14T00:00:00"/>
  </r>
  <r>
    <x v="1"/>
    <s v="VUT0104"/>
    <x v="2"/>
    <s v="VUT0104002"/>
    <s v="South East Ambrym (Ambrym)"/>
    <s v="VUT0104002062"/>
    <s v="Ulei"/>
    <s v="VUT01040020621420"/>
    <m/>
    <x v="1"/>
    <s v="ADRA Vanuatu"/>
    <m/>
    <x v="0"/>
    <m/>
    <s v="Distribution"/>
    <s v="Tarp"/>
    <s v="Tarps "/>
    <n v="50"/>
    <s v="piece"/>
    <s v="Households"/>
    <n v="50"/>
    <x v="0"/>
    <d v="2015-04-08T00:00:00"/>
    <d v="2015-04-30T00:00:00"/>
    <d v="2015-04-14T00:00:00"/>
  </r>
  <r>
    <x v="1"/>
    <s v="VUT0104"/>
    <x v="2"/>
    <s v="VUT0104002"/>
    <s v="South East Ambrym (Ambrym)"/>
    <s v="VUT0104002062"/>
    <s v="Sameo"/>
    <s v="VUT01040020621455"/>
    <m/>
    <x v="1"/>
    <s v="ADRA Vanuatu"/>
    <m/>
    <x v="0"/>
    <m/>
    <s v="Distribution"/>
    <s v="Tarp"/>
    <s v="Tarps "/>
    <n v="54"/>
    <s v="piece"/>
    <s v="Households"/>
    <n v="54"/>
    <x v="0"/>
    <d v="2015-04-08T00:00:00"/>
    <d v="2015-04-30T00:00:00"/>
    <d v="2015-04-14T00:00:00"/>
  </r>
  <r>
    <x v="0"/>
    <s v="VUT0105"/>
    <x v="0"/>
    <s v="VUT0105005"/>
    <s v="Erakor (Efate)"/>
    <s v="VUT0105005020"/>
    <s v="Erakor"/>
    <s v="VUT01050050130795"/>
    <s v="Beverly Hills "/>
    <x v="1"/>
    <s v="ADRA Vanuatu"/>
    <m/>
    <x v="0"/>
    <m/>
    <s v="Distribution"/>
    <s v="Tarp"/>
    <s v="Tarps "/>
    <n v="150"/>
    <s v="piece"/>
    <s v="Households"/>
    <n v="150"/>
    <x v="1"/>
    <d v="2015-04-20T00:00:00"/>
    <d v="2015-05-05T00:00:00"/>
    <d v="2015-05-05T00:00:00"/>
  </r>
  <r>
    <x v="0"/>
    <s v="VUT0105"/>
    <x v="0"/>
    <s v="VUT0105005"/>
    <s v="Eratap (Efate)"/>
    <s v="VUT0105005011"/>
    <s v="Teouma"/>
    <s v="VUT01050050110783"/>
    <s v="Teouma Nabangatau "/>
    <x v="1"/>
    <s v="ADRA Vanuatu"/>
    <m/>
    <x v="0"/>
    <m/>
    <s v="Distribution"/>
    <s v="Tarp"/>
    <s v="Tarps "/>
    <n v="18"/>
    <s v="piece"/>
    <s v="Households"/>
    <n v="18"/>
    <x v="0"/>
    <d v="2015-05-28T00:00:00"/>
    <d v="2015-05-28T00:00:00"/>
    <d v="2015-05-28T00:00:00"/>
  </r>
  <r>
    <x v="0"/>
    <s v="VUT0105"/>
    <x v="0"/>
    <s v="VUT0105005"/>
    <s v="Erakor (Efate)"/>
    <s v="VUT0105005020"/>
    <s v="Erakor"/>
    <s v="VUT01050050130795"/>
    <s v="Beverly Hills "/>
    <x v="1"/>
    <s v="ADRA Vanuatu"/>
    <m/>
    <x v="0"/>
    <m/>
    <s v="Distribution"/>
    <s v="Tarp"/>
    <s v="Tarps "/>
    <n v="45"/>
    <s v="piece"/>
    <s v="Households"/>
    <n v="45"/>
    <x v="0"/>
    <d v="2015-06-05T00:00:00"/>
    <d v="2015-06-05T00:00:00"/>
    <d v="2015-06-05T00:00:00"/>
  </r>
  <r>
    <x v="0"/>
    <s v="VUT0105"/>
    <x v="0"/>
    <s v="VUT0105005"/>
    <s v="Mele (Efate)"/>
    <s v="VUT0105005021"/>
    <m/>
    <e v="#N/A"/>
    <s v="Prima Area "/>
    <x v="2"/>
    <s v="ADRA Vanuatu"/>
    <m/>
    <x v="0"/>
    <m/>
    <s v="Distribution"/>
    <s v="Tarp"/>
    <s v="Tarps "/>
    <n v="250"/>
    <s v="piece"/>
    <s v="Households"/>
    <n v="250"/>
    <x v="0"/>
    <d v="2015-04-01T00:00:00"/>
    <d v="2015-04-21T00:00:00"/>
    <d v="2015-04-29T00:00:00"/>
  </r>
  <r>
    <x v="0"/>
    <s v="VUT0105"/>
    <x v="0"/>
    <s v="VUT0105005"/>
    <s v="Eratap (Efate)"/>
    <s v="VUT0105005011"/>
    <s v="Teouma"/>
    <s v="VUT01050050110783"/>
    <m/>
    <x v="2"/>
    <s v="ADRA Vanuatu"/>
    <m/>
    <x v="0"/>
    <m/>
    <s v="Distribution"/>
    <s v="Tarp"/>
    <s v="Tarps "/>
    <n v="184"/>
    <s v="piece"/>
    <s v="Households"/>
    <n v="184"/>
    <x v="0"/>
    <d v="2015-04-08T00:00:00"/>
    <d v="2015-04-30T00:00:00"/>
    <d v="2015-04-02T00:00:00"/>
  </r>
  <r>
    <x v="0"/>
    <s v="VUT0105"/>
    <x v="0"/>
    <s v="VUT0105005"/>
    <s v="Eratap (Efate)"/>
    <s v="VUT0105005011"/>
    <s v="Teouma"/>
    <s v="VUT01050050110783"/>
    <s v="Teouma Valley "/>
    <x v="2"/>
    <s v="ADRA Vanuatu"/>
    <m/>
    <x v="0"/>
    <m/>
    <s v="Distribution"/>
    <s v="Tarp"/>
    <s v="Tarps "/>
    <n v="457"/>
    <s v="piece"/>
    <s v="Households"/>
    <n v="457"/>
    <x v="0"/>
    <d v="2015-04-14T00:00:00"/>
    <d v="2015-04-16T00:00:00"/>
    <d v="2015-04-14T00:00:00"/>
  </r>
  <r>
    <x v="0"/>
    <s v="VUT0105"/>
    <x v="0"/>
    <s v="VUT0105005"/>
    <s v="Eratap (Efate)"/>
    <s v="VUT0105005011"/>
    <s v="Rentapao"/>
    <s v="VUT01050050110778"/>
    <m/>
    <x v="2"/>
    <s v="ADRA Vanuatu"/>
    <m/>
    <x v="0"/>
    <m/>
    <s v="Distribution"/>
    <s v="Tarp"/>
    <s v="Tarps "/>
    <n v="340"/>
    <s v="piece"/>
    <s v="Households"/>
    <n v="340"/>
    <x v="0"/>
    <d v="2015-04-15T00:00:00"/>
    <d v="2015-04-16T00:00:00"/>
    <d v="2015-04-15T00:00:00"/>
  </r>
  <r>
    <x v="0"/>
    <s v="VUT0105"/>
    <x v="0"/>
    <s v="VUT0105005"/>
    <s v="Eratap (Efate)"/>
    <s v="VUT0105005011"/>
    <s v="Teouma"/>
    <s v="VUT01050050110783"/>
    <s v="Green Hill "/>
    <x v="2"/>
    <s v="ADRA Vanuatu"/>
    <m/>
    <x v="0"/>
    <m/>
    <s v="Distribution"/>
    <s v="Tarp"/>
    <s v="Tarps "/>
    <n v="130"/>
    <s v="piece"/>
    <s v="Households"/>
    <n v="130"/>
    <x v="0"/>
    <d v="2015-04-16T00:00:00"/>
    <d v="2015-04-16T00:00:00"/>
    <d v="2015-04-16T00:00:00"/>
  </r>
  <r>
    <x v="0"/>
    <s v="VUT0105"/>
    <x v="0"/>
    <s v="VUT0105005"/>
    <s v="Eratap (Efate)"/>
    <s v="VUT0105005011"/>
    <s v="Teouma"/>
    <s v="VUT01050050110783"/>
    <s v="Stage 1 &amp; 2"/>
    <x v="2"/>
    <s v="ADRA Vanuatu"/>
    <m/>
    <x v="0"/>
    <m/>
    <s v="Distribution"/>
    <s v="Tarp"/>
    <s v="Tarps "/>
    <n v="300"/>
    <s v="piece"/>
    <s v="Households"/>
    <n v="475"/>
    <x v="0"/>
    <d v="2015-04-20T00:00:00"/>
    <d v="2015-04-21T00:00:00"/>
    <d v="2015-04-30T00:00:00"/>
  </r>
  <r>
    <x v="0"/>
    <s v="VUT0105"/>
    <x v="0"/>
    <s v="VUT0105005"/>
    <s v="Eratap (Efate)"/>
    <s v="VUT0105005011"/>
    <s v="Teouma"/>
    <s v="VUT01050050110783"/>
    <s v="Teouma Valley "/>
    <x v="2"/>
    <s v="ADRA Vanuatu"/>
    <m/>
    <x v="0"/>
    <m/>
    <s v="Distribution"/>
    <s v="Tarp"/>
    <s v="Tarps "/>
    <n v="152"/>
    <s v="piece"/>
    <s v="Households"/>
    <n v="152"/>
    <x v="0"/>
    <d v="2015-05-05T00:00:00"/>
    <d v="2015-05-05T00:00:00"/>
    <d v="2015-05-05T00:00:00"/>
  </r>
  <r>
    <x v="0"/>
    <s v="VUT0105"/>
    <x v="0"/>
    <s v="VUT0105005"/>
    <s v="Eratap (Efate)"/>
    <s v="VUT0105005011"/>
    <s v="Teouma"/>
    <s v="VUT01050050110783"/>
    <s v="Avoca Area"/>
    <x v="2"/>
    <s v="ADRA Vanuatu"/>
    <m/>
    <x v="0"/>
    <m/>
    <s v="Distribution"/>
    <s v="Tarp"/>
    <s v="Tarps "/>
    <n v="241"/>
    <s v="piece"/>
    <s v="Households"/>
    <n v="241"/>
    <x v="0"/>
    <d v="2015-04-08T00:00:00"/>
    <d v="2015-04-08T00:00:00"/>
    <d v="2015-05-08T00:00:00"/>
  </r>
  <r>
    <x v="0"/>
    <s v="VUT0105"/>
    <x v="0"/>
    <s v="VUT0105005"/>
    <s v="Eratap (Efate)"/>
    <s v="VUT0105005011"/>
    <s v="Teouma"/>
    <s v="VUT01050050110783"/>
    <s v="Teouma Bush and Teouma Eratap"/>
    <x v="2"/>
    <s v="ADRA Vanuatu"/>
    <m/>
    <x v="0"/>
    <m/>
    <s v="Distribution"/>
    <s v="Tarp"/>
    <s v="Tarps "/>
    <n v="105"/>
    <s v="piece"/>
    <s v="Households"/>
    <n v="416"/>
    <x v="1"/>
    <d v="2015-06-30T00:00:00"/>
    <d v="2015-07-03T00:00:00"/>
    <m/>
  </r>
  <r>
    <x v="2"/>
    <s v="VUT0106"/>
    <x v="3"/>
    <s v="VUT0106023"/>
    <s v="Middle Bush Tanna (Tanna)"/>
    <s v="VUT0106023006"/>
    <m/>
    <e v="#N/A"/>
    <s v="Middlebush"/>
    <x v="3"/>
    <s v="Direct"/>
    <s v="DFAT"/>
    <x v="0"/>
    <m/>
    <s v="Distribution"/>
    <s v="Tarp"/>
    <s v="Tarps"/>
    <n v="550"/>
    <s v="piece"/>
    <s v="Households"/>
    <n v="550"/>
    <x v="0"/>
    <d v="2015-04-11T00:00:00"/>
    <m/>
    <d v="2015-04-29T00:00:00"/>
  </r>
  <r>
    <x v="2"/>
    <s v="VUT0106"/>
    <x v="3"/>
    <s v="VUT0106023"/>
    <s v="Middle Bush Tanna (Tanna)"/>
    <s v="VUT0106023006"/>
    <m/>
    <e v="#N/A"/>
    <s v="Middlebush"/>
    <x v="3"/>
    <s v="Direct"/>
    <s v="Australian Red Cross"/>
    <x v="0"/>
    <m/>
    <s v="Distribution"/>
    <s v="Tarp"/>
    <s v="Tarps"/>
    <n v="573"/>
    <s v="piece"/>
    <s v="Households"/>
    <n v="573"/>
    <x v="1"/>
    <d v="2015-06-08T00:00:00"/>
    <d v="2015-06-14T00:00:00"/>
    <d v="2015-06-25T00:00:00"/>
  </r>
  <r>
    <x v="2"/>
    <s v="VUT0106"/>
    <x v="3"/>
    <s v="VUT0106023"/>
    <s v="Middle Bush Tanna (Tanna)"/>
    <s v="VUT0106023006"/>
    <m/>
    <e v="#N/A"/>
    <s v="Middlebush"/>
    <x v="3"/>
    <s v="Direct"/>
    <s v="DFID"/>
    <x v="0"/>
    <m/>
    <s v="Distribution"/>
    <s v="Shelter Repair Materials"/>
    <s v="Fixing Kit"/>
    <n v="1323"/>
    <s v="kit"/>
    <s v="Households"/>
    <n v="1323"/>
    <x v="0"/>
    <d v="2015-06-03T00:00:00"/>
    <d v="2015-06-10T00:00:00"/>
    <d v="2015-06-10T00:00:00"/>
  </r>
  <r>
    <x v="2"/>
    <s v="VUT0106"/>
    <x v="3"/>
    <s v="VUT0106023"/>
    <s v="Middle Bush Tanna (Tanna)"/>
    <s v="VUT0106023006"/>
    <m/>
    <e v="#N/A"/>
    <s v="Middlebush"/>
    <x v="3"/>
    <s v="Direct"/>
    <s v="DFID"/>
    <x v="0"/>
    <m/>
    <s v="Shelter Awareness"/>
    <m/>
    <s v="Shelter Awareness Training"/>
    <n v="1323"/>
    <e v="#N/A"/>
    <s v="Households"/>
    <n v="1323"/>
    <x v="0"/>
    <d v="2015-06-03T00:00:00"/>
    <d v="2015-06-10T00:00:00"/>
    <d v="2015-06-10T00:00:00"/>
  </r>
  <r>
    <x v="2"/>
    <s v="VUT0106"/>
    <x v="3"/>
    <s v="VUT0106023"/>
    <s v="Whitesands (Tanna)"/>
    <s v="VUT0106023004"/>
    <m/>
    <e v="#N/A"/>
    <s v="Whitesands"/>
    <x v="3"/>
    <s v="Direct"/>
    <s v="DFAT"/>
    <x v="0"/>
    <m/>
    <s v="Distribution"/>
    <s v="Tarp"/>
    <s v="Tarps"/>
    <n v="275"/>
    <s v="piece"/>
    <s v="Households"/>
    <n v="275"/>
    <x v="1"/>
    <d v="2015-06-29T00:00:00"/>
    <d v="2015-07-11T00:00:00"/>
    <m/>
  </r>
  <r>
    <x v="2"/>
    <s v="VUT0106"/>
    <x v="3"/>
    <s v="VUT0106023"/>
    <s v="Whitesands (Tanna)"/>
    <s v="VUT0106023004"/>
    <m/>
    <e v="#N/A"/>
    <s v="Whitesands"/>
    <x v="3"/>
    <s v="Direct"/>
    <s v="Australian Red Cross"/>
    <x v="0"/>
    <m/>
    <s v="Distribution"/>
    <s v="Tarp"/>
    <s v="Tarps"/>
    <n v="287"/>
    <s v="piece"/>
    <s v="Households"/>
    <n v="287"/>
    <x v="1"/>
    <d v="2015-06-29T00:00:00"/>
    <d v="2015-07-11T00:00:00"/>
    <m/>
  </r>
  <r>
    <x v="2"/>
    <s v="VUT0106"/>
    <x v="3"/>
    <s v="VUT0106023"/>
    <s v="Whitesands (Tanna)"/>
    <s v="VUT0106023004"/>
    <m/>
    <e v="#N/A"/>
    <s v="Whitesands"/>
    <x v="3"/>
    <s v="Direct"/>
    <s v="DFID"/>
    <x v="0"/>
    <m/>
    <s v="Distribution"/>
    <s v="Shelter Repair Materials"/>
    <s v="Fixing Kit"/>
    <n v="2087"/>
    <s v="kit"/>
    <s v="Households"/>
    <n v="2087"/>
    <x v="0"/>
    <d v="2015-05-11T00:00:00"/>
    <d v="2015-05-22T00:00:00"/>
    <d v="2015-05-22T00:00:00"/>
  </r>
  <r>
    <x v="2"/>
    <s v="VUT0106"/>
    <x v="3"/>
    <s v="VUT0106023"/>
    <s v="Whitesands (Tanna)"/>
    <s v="VUT0106023004"/>
    <m/>
    <e v="#N/A"/>
    <s v="Whitesands"/>
    <x v="3"/>
    <s v="Direct"/>
    <s v="DFID"/>
    <x v="0"/>
    <m/>
    <s v="Shelter Awareness"/>
    <m/>
    <s v="Shelter Awareness Training"/>
    <n v="2087"/>
    <e v="#N/A"/>
    <s v="Households"/>
    <n v="2087"/>
    <x v="0"/>
    <d v="2015-05-11T00:00:00"/>
    <d v="2015-05-22T00:00:00"/>
    <d v="2015-05-22T00:00:00"/>
  </r>
  <r>
    <x v="2"/>
    <s v="VUT0106"/>
    <x v="4"/>
    <s v="VUT0106008"/>
    <s v="North Erromango (Erromango)"/>
    <s v="VUT0106008010"/>
    <m/>
    <e v="#N/A"/>
    <s v="All Erromango North"/>
    <x v="3"/>
    <s v="Direct"/>
    <s v="DFAT"/>
    <x v="0"/>
    <m/>
    <s v="Distribution"/>
    <s v="Tarp"/>
    <s v="Tarps 2"/>
    <n v="251"/>
    <s v="piece"/>
    <s v="Households"/>
    <n v="251"/>
    <x v="0"/>
    <d v="2015-04-05T00:00:00"/>
    <d v="2015-03-30T00:00:00"/>
    <d v="2015-04-01T00:00:00"/>
  </r>
  <r>
    <x v="2"/>
    <s v="VUT0106"/>
    <x v="4"/>
    <s v="VUT0106008"/>
    <s v="North Erromango (Erromango)"/>
    <s v="VUT0106008010"/>
    <m/>
    <e v="#N/A"/>
    <s v="All Erromango North"/>
    <x v="3"/>
    <s v="Direct"/>
    <s v="DFAT"/>
    <x v="0"/>
    <m/>
    <s v="Distribution"/>
    <s v="Shelter Tool Kit"/>
    <s v="Tools - household"/>
    <n v="251"/>
    <s v="kit"/>
    <s v="Households"/>
    <n v="251"/>
    <x v="0"/>
    <d v="2015-04-05T00:00:00"/>
    <d v="2015-03-30T00:00:00"/>
    <d v="2015-04-01T00:00:00"/>
  </r>
  <r>
    <x v="2"/>
    <s v="VUT0106"/>
    <x v="4"/>
    <s v="VUT0106008"/>
    <s v="North Erromango (Erromango)"/>
    <s v="VUT0106008010"/>
    <m/>
    <e v="#N/A"/>
    <s v="All Erromango North"/>
    <x v="3"/>
    <s v="Direct"/>
    <s v="DFAT"/>
    <x v="0"/>
    <m/>
    <s v="Distribution"/>
    <s v="Shelter Repair Materials"/>
    <s v="Fixing Kit"/>
    <n v="251"/>
    <s v="kit"/>
    <s v="Households"/>
    <n v="251"/>
    <x v="1"/>
    <m/>
    <m/>
    <m/>
  </r>
  <r>
    <x v="2"/>
    <s v="VUT0106"/>
    <x v="4"/>
    <s v="VUT0106008"/>
    <s v="North Erromango (Erromango)"/>
    <s v="VUT0106008010"/>
    <m/>
    <e v="#N/A"/>
    <s v="All Erromango North"/>
    <x v="3"/>
    <s v="Direct"/>
    <s v="DFAT"/>
    <x v="0"/>
    <m/>
    <s v="Shelter Awareness"/>
    <m/>
    <s v="Shelter Awareness Training"/>
    <n v="1"/>
    <e v="#N/A"/>
    <s v="Households"/>
    <n v="1"/>
    <x v="2"/>
    <m/>
    <m/>
    <m/>
  </r>
  <r>
    <x v="2"/>
    <s v="VUT0106"/>
    <x v="4"/>
    <s v="VUT0106008"/>
    <s v="South Erromango (Erromango)"/>
    <s v="VUT0106008009"/>
    <m/>
    <e v="#N/A"/>
    <s v="All Erromango South"/>
    <x v="3"/>
    <s v="Direct"/>
    <s v="DFAT"/>
    <x v="0"/>
    <m/>
    <s v="Distribution"/>
    <s v="Tarp"/>
    <s v="Tarps 2"/>
    <n v="253"/>
    <s v="piece"/>
    <s v="Households"/>
    <n v="253"/>
    <x v="0"/>
    <d v="2015-04-05T00:00:00"/>
    <d v="2015-03-30T00:00:00"/>
    <d v="2015-04-01T00:00:00"/>
  </r>
  <r>
    <x v="2"/>
    <s v="VUT0106"/>
    <x v="4"/>
    <s v="VUT0106008"/>
    <s v="South Erromango (Erromango)"/>
    <s v="VUT0106008009"/>
    <m/>
    <e v="#N/A"/>
    <s v="All Erromango South"/>
    <x v="3"/>
    <s v="Direct"/>
    <s v="DFAT"/>
    <x v="0"/>
    <m/>
    <s v="Distribution"/>
    <s v="Shelter Tool Kit"/>
    <s v="Tools - household"/>
    <n v="323"/>
    <s v="kit"/>
    <s v="Households"/>
    <n v="323"/>
    <x v="0"/>
    <d v="2015-04-05T00:00:00"/>
    <d v="2015-03-30T00:00:00"/>
    <d v="2015-04-01T00:00:00"/>
  </r>
  <r>
    <x v="2"/>
    <s v="VUT0106"/>
    <x v="4"/>
    <s v="VUT0106008"/>
    <s v="South Erromango (Erromango)"/>
    <s v="VUT0106008009"/>
    <m/>
    <e v="#N/A"/>
    <s v="All Erromango South"/>
    <x v="3"/>
    <s v="Direct"/>
    <s v="DFID"/>
    <x v="0"/>
    <m/>
    <s v="Distribution"/>
    <s v="Shelter Repair Materials"/>
    <s v="Fixing Kit"/>
    <n v="323"/>
    <s v="kit"/>
    <s v="Households"/>
    <n v="323"/>
    <x v="1"/>
    <m/>
    <m/>
    <m/>
  </r>
  <r>
    <x v="2"/>
    <s v="VUT0106"/>
    <x v="4"/>
    <s v="VUT0106008"/>
    <s v="South Erromango (Erromango)"/>
    <s v="VUT0106008009"/>
    <m/>
    <e v="#N/A"/>
    <s v="All Erromango South"/>
    <x v="3"/>
    <s v="Direct"/>
    <s v="DFID"/>
    <x v="0"/>
    <m/>
    <s v="Shelter Awareness"/>
    <m/>
    <s v="Shelter Awareness Training"/>
    <n v="1"/>
    <e v="#N/A"/>
    <s v="Households"/>
    <n v="1"/>
    <x v="1"/>
    <m/>
    <m/>
    <m/>
  </r>
  <r>
    <x v="2"/>
    <s v="VUT0106"/>
    <x v="5"/>
    <s v="VUT0106004"/>
    <s v="Aniwa (Aniwa)"/>
    <s v="VUT0106004008"/>
    <m/>
    <e v="#N/A"/>
    <s v="All Aniwa"/>
    <x v="3"/>
    <s v="Direct"/>
    <s v="DFID"/>
    <x v="0"/>
    <m/>
    <s v="Distribution"/>
    <s v="Tarp"/>
    <s v="Tarps 1"/>
    <n v="138"/>
    <s v="piece"/>
    <s v="Households"/>
    <n v="138"/>
    <x v="0"/>
    <d v="2015-04-03T00:00:00"/>
    <d v="2015-04-01T00:00:00"/>
    <d v="2015-04-03T00:00:00"/>
  </r>
  <r>
    <x v="2"/>
    <s v="VUT0106"/>
    <x v="5"/>
    <s v="VUT0106004"/>
    <s v="Aniwa (Aniwa)"/>
    <s v="VUT0106004008"/>
    <m/>
    <e v="#N/A"/>
    <s v="All Aniwa"/>
    <x v="3"/>
    <s v="Direct"/>
    <s v="DFID"/>
    <x v="0"/>
    <m/>
    <s v="Distribution"/>
    <s v="Shelter Tool Kit"/>
    <s v="Tools - community level"/>
    <n v="40"/>
    <s v="kit"/>
    <s v="Households"/>
    <n v="138"/>
    <x v="0"/>
    <d v="2015-04-03T00:00:00"/>
    <d v="2015-04-01T00:00:00"/>
    <d v="2015-04-03T00:00:00"/>
  </r>
  <r>
    <x v="2"/>
    <s v="VUT0106"/>
    <x v="5"/>
    <s v="VUT0106004"/>
    <s v="Aniwa (Aniwa)"/>
    <s v="VUT0106004008"/>
    <m/>
    <e v="#N/A"/>
    <s v="All Aniwa"/>
    <x v="3"/>
    <s v="Direct"/>
    <s v="DFID"/>
    <x v="0"/>
    <m/>
    <s v="Distribution"/>
    <s v="Shelter Repair Materials"/>
    <s v="Fixing Kit"/>
    <n v="43"/>
    <s v="kit"/>
    <s v="Households"/>
    <n v="43"/>
    <x v="0"/>
    <d v="2015-04-04T00:00:00"/>
    <d v="2015-04-01T00:00:00"/>
    <d v="2015-04-04T00:00:00"/>
  </r>
  <r>
    <x v="2"/>
    <s v="VUT0106"/>
    <x v="5"/>
    <s v="VUT0106004"/>
    <s v="Aniwa (Aniwa)"/>
    <s v="VUT0106004008"/>
    <m/>
    <e v="#N/A"/>
    <s v="All Aniwa"/>
    <x v="3"/>
    <s v="Direct"/>
    <s v="DFID"/>
    <x v="0"/>
    <m/>
    <s v="Shelter Awareness"/>
    <m/>
    <s v="Shelter Awareness Training"/>
    <n v="43"/>
    <e v="#N/A"/>
    <s v="Households"/>
    <n v="43"/>
    <x v="0"/>
    <d v="2015-04-04T00:00:00"/>
    <d v="2015-04-01T00:00:00"/>
    <d v="2015-04-04T00:00:00"/>
  </r>
  <r>
    <x v="2"/>
    <s v="VUT0106"/>
    <x v="6"/>
    <s v="VUT0106009"/>
    <s v="Futuna (Fortuna)"/>
    <s v="VUT0106009003"/>
    <m/>
    <e v="#N/A"/>
    <s v="All Futuna"/>
    <x v="3"/>
    <s v="Direct"/>
    <s v="DFID"/>
    <x v="0"/>
    <m/>
    <s v="Distribution"/>
    <s v="Shelter Tool Kit"/>
    <s v="Tools - community level"/>
    <n v="1"/>
    <s v="kit"/>
    <s v="Households"/>
    <n v="128"/>
    <x v="1"/>
    <m/>
    <m/>
    <m/>
  </r>
  <r>
    <x v="2"/>
    <s v="VUT0106"/>
    <x v="7"/>
    <s v="VUT0106003"/>
    <s v="Aneityum (Aneityum)"/>
    <s v="VUT0106003000"/>
    <m/>
    <e v="#N/A"/>
    <s v="All Aneityum"/>
    <x v="3"/>
    <s v="Direct"/>
    <s v="DFID"/>
    <x v="0"/>
    <m/>
    <s v="Distribution"/>
    <s v="Shelter Tool Kit"/>
    <s v="Tools - community level"/>
    <n v="1"/>
    <s v="kit"/>
    <s v="Households"/>
    <n v="176"/>
    <x v="1"/>
    <m/>
    <m/>
    <m/>
  </r>
  <r>
    <x v="2"/>
    <s v="VUT0106"/>
    <x v="3"/>
    <s v="VUT0106023"/>
    <s v="Middle Bush Tanna (Tanna)"/>
    <s v="VUT0106023006"/>
    <m/>
    <e v="#N/A"/>
    <s v="Middlebush"/>
    <x v="3"/>
    <s v="Direct in partnership with Shelterbox"/>
    <s v="DFID"/>
    <x v="0"/>
    <m/>
    <s v="Distribution"/>
    <s v="Tarp"/>
    <s v="Tarps 1 Shelterbox"/>
    <n v="1333"/>
    <s v="piece"/>
    <s v="Households"/>
    <n v="1333"/>
    <x v="0"/>
    <d v="2015-04-11T00:00:00"/>
    <d v="2015-04-27T00:00:00"/>
    <d v="2015-04-29T00:00:00"/>
  </r>
  <r>
    <x v="2"/>
    <s v="VUT0106"/>
    <x v="3"/>
    <s v="VUT0106023"/>
    <s v="Middle Bush Tanna (Tanna)"/>
    <s v="VUT0106023006"/>
    <m/>
    <e v="#N/A"/>
    <s v="Middlebush"/>
    <x v="3"/>
    <s v="Direct in partnership with Shelterbox"/>
    <s v="DFID"/>
    <x v="0"/>
    <m/>
    <s v="Distribution"/>
    <s v="Shelter Tool Kit"/>
    <s v="Tools - community level"/>
    <n v="441"/>
    <s v="kit"/>
    <s v="Households"/>
    <n v="1323"/>
    <x v="0"/>
    <d v="2015-06-03T00:00:00"/>
    <d v="2015-06-10T00:00:00"/>
    <d v="2015-06-10T00:00:00"/>
  </r>
  <r>
    <x v="2"/>
    <s v="VUT0106"/>
    <x v="3"/>
    <s v="VUT0106023"/>
    <s v="Middle Bush Tanna (Tanna)"/>
    <s v="VUT0106023006"/>
    <m/>
    <e v="#N/A"/>
    <s v="Middlebush"/>
    <x v="3"/>
    <s v="Direct in partnership with Shelterbox"/>
    <s v="DFID"/>
    <x v="0"/>
    <m/>
    <s v="Distribution"/>
    <s v="Solar Lamp"/>
    <s v="Solar Lights"/>
    <n v="636"/>
    <s v="piece"/>
    <s v="Households"/>
    <n v="636"/>
    <x v="0"/>
    <d v="2015-05-25T00:00:00"/>
    <d v="2015-06-01T00:00:00"/>
    <d v="2015-06-01T00:00:00"/>
  </r>
  <r>
    <x v="2"/>
    <s v="VUT0106"/>
    <x v="3"/>
    <s v="VUT0106023"/>
    <s v="Middle Bush Tanna (Tanna)"/>
    <s v="VUT0106023006"/>
    <m/>
    <e v="#N/A"/>
    <s v="Middlebush"/>
    <x v="3"/>
    <s v="Direct in partnership with Shelterbox"/>
    <s v="DFID"/>
    <x v="0"/>
    <m/>
    <s v="Distribution"/>
    <s v="Mosquito Net"/>
    <s v="Mosquito Nets"/>
    <n v="1400"/>
    <s v="piece"/>
    <s v="Households"/>
    <n v="1323"/>
    <x v="0"/>
    <d v="2015-05-25T00:00:00"/>
    <d v="2015-06-01T00:00:00"/>
    <d v="2015-06-01T00:00:00"/>
  </r>
  <r>
    <x v="2"/>
    <s v="VUT0106"/>
    <x v="3"/>
    <s v="VUT0106023"/>
    <s v="Middle Bush Tanna (Tanna)"/>
    <s v="VUT0106023006"/>
    <m/>
    <e v="#N/A"/>
    <s v="Middlebush"/>
    <x v="3"/>
    <s v="Direct in partnership with Shelterbox"/>
    <s v="DFID"/>
    <x v="0"/>
    <m/>
    <s v="Distribution"/>
    <s v="Blanket"/>
    <s v="Blankets 2"/>
    <n v="2900"/>
    <s v="piece"/>
    <s v="Households"/>
    <n v="1323"/>
    <x v="0"/>
    <d v="2015-05-25T00:00:00"/>
    <d v="2015-06-01T00:00:00"/>
    <d v="2015-06-01T00:00:00"/>
  </r>
  <r>
    <x v="2"/>
    <s v="VUT0106"/>
    <x v="3"/>
    <s v="VUT0106023"/>
    <s v="Whitesands (Tanna)"/>
    <s v="VUT0106023004"/>
    <m/>
    <e v="#N/A"/>
    <s v="Whitesands"/>
    <x v="3"/>
    <s v="Direct in partnership with Shelterbox"/>
    <s v="DFID"/>
    <x v="0"/>
    <m/>
    <s v="Distribution"/>
    <s v="Tarp"/>
    <s v="Tarps 1"/>
    <n v="667"/>
    <s v="piece"/>
    <s v="Households"/>
    <n v="667"/>
    <x v="0"/>
    <d v="2015-04-18T00:00:00"/>
    <m/>
    <d v="2015-04-29T00:00:00"/>
  </r>
  <r>
    <x v="2"/>
    <s v="VUT0106"/>
    <x v="3"/>
    <s v="VUT0106023"/>
    <s v="Whitesands (Tanna)"/>
    <s v="VUT0106023004"/>
    <m/>
    <e v="#N/A"/>
    <s v="Whitesands"/>
    <x v="3"/>
    <s v="Direct in partnership with Shelterbox"/>
    <s v="DFID"/>
    <x v="0"/>
    <m/>
    <s v="Distribution"/>
    <s v="Shelter Tool Kit"/>
    <s v="Tools - community level"/>
    <n v="629"/>
    <s v="kit"/>
    <s v="Households"/>
    <n v="2087"/>
    <x v="0"/>
    <d v="2015-04-23T00:00:00"/>
    <m/>
    <d v="2015-05-15T00:00:00"/>
  </r>
  <r>
    <x v="2"/>
    <s v="VUT0106"/>
    <x v="3"/>
    <s v="VUT0106023"/>
    <s v="Whitesands (Tanna)"/>
    <s v="VUT0106023004"/>
    <m/>
    <e v="#N/A"/>
    <s v="Whitesands"/>
    <x v="3"/>
    <s v="Direct in partnership with Shelterbox"/>
    <s v="DFID"/>
    <x v="0"/>
    <m/>
    <s v="Distribution"/>
    <s v="Solar Lamp"/>
    <s v="Solar Lights"/>
    <n v="631"/>
    <s v="piece"/>
    <s v="Households"/>
    <n v="631"/>
    <x v="0"/>
    <d v="2015-05-11T00:00:00"/>
    <d v="2015-05-27T00:00:00"/>
    <d v="2015-05-23T00:00:00"/>
  </r>
  <r>
    <x v="2"/>
    <s v="VUT0106"/>
    <x v="3"/>
    <s v="VUT0106023"/>
    <s v="Whitesands (Tanna)"/>
    <s v="VUT0106023004"/>
    <m/>
    <e v="#N/A"/>
    <s v="Whitesands"/>
    <x v="3"/>
    <s v="Direct in partnership with Shelterbox"/>
    <s v="DFID"/>
    <x v="0"/>
    <m/>
    <s v="Distribution"/>
    <s v="Mosquito Net"/>
    <s v="Mosquito Nets"/>
    <n v="2025"/>
    <s v="piece"/>
    <s v="Households"/>
    <n v="2025"/>
    <x v="0"/>
    <d v="2015-05-11T00:00:00"/>
    <d v="2015-05-27T00:00:00"/>
    <d v="2015-05-23T00:00:00"/>
  </r>
  <r>
    <x v="2"/>
    <s v="VUT0106"/>
    <x v="3"/>
    <s v="VUT0106023"/>
    <s v="Whitesands (Tanna)"/>
    <s v="VUT0106023004"/>
    <m/>
    <e v="#N/A"/>
    <s v="Whitesands"/>
    <x v="3"/>
    <s v="Direct in partnership with Shelterbox"/>
    <s v="DFID"/>
    <x v="0"/>
    <m/>
    <s v="Distribution"/>
    <s v="Blanket"/>
    <s v="Blankets 2"/>
    <n v="4248"/>
    <s v="piece"/>
    <s v="Households"/>
    <n v="2087"/>
    <x v="0"/>
    <d v="2015-05-11T00:00:00"/>
    <d v="2015-05-27T00:00:00"/>
    <d v="2015-05-23T00:00:00"/>
  </r>
  <r>
    <x v="0"/>
    <s v="VUT0105"/>
    <x v="1"/>
    <s v="VUT0105071"/>
    <s v="Port Vila (Port Vila)"/>
    <s v="VUT0105071017"/>
    <s v="Anabrou"/>
    <s v="VUT01050710170865"/>
    <m/>
    <x v="4"/>
    <s v="Diocese of Port Vila"/>
    <m/>
    <x v="0"/>
    <m/>
    <s v="Distribution"/>
    <s v="Tarp"/>
    <s v="4x6m Tarps"/>
    <n v="264"/>
    <s v="piece"/>
    <s v="Households"/>
    <n v="250"/>
    <x v="0"/>
    <d v="2015-03-30T00:00:00"/>
    <d v="2015-04-01T00:00:00"/>
    <d v="2015-04-01T00:00:00"/>
  </r>
  <r>
    <x v="0"/>
    <s v="VUT0105"/>
    <x v="1"/>
    <s v="VUT0105071"/>
    <s v="Port Vila (Port Vila)"/>
    <s v="VUT0105071017"/>
    <s v="Ohlen"/>
    <s v="VUT01050710170872"/>
    <m/>
    <x v="4"/>
    <s v="Diocese of Port Vila"/>
    <m/>
    <x v="0"/>
    <m/>
    <s v="Distribution"/>
    <s v="Tarp"/>
    <s v="Tarps 1"/>
    <n v="301"/>
    <s v="piece"/>
    <s v="Households"/>
    <n v="301"/>
    <x v="0"/>
    <d v="2015-04-03T00:00:00"/>
    <m/>
    <d v="2015-04-13T00:00:00"/>
  </r>
  <r>
    <x v="0"/>
    <s v="VUT0105"/>
    <x v="0"/>
    <s v="VUT0105005"/>
    <s v="Mele (Efate)"/>
    <s v="VUT0105005021"/>
    <m/>
    <e v="#N/A"/>
    <s v="Rongo Rongo Settlement"/>
    <x v="4"/>
    <s v="Diocese of Port Vila"/>
    <m/>
    <x v="0"/>
    <m/>
    <s v="Distribution"/>
    <s v="Tarp"/>
    <s v="Tarps 2"/>
    <n v="10"/>
    <s v="piece"/>
    <s v="Households"/>
    <n v="5"/>
    <x v="0"/>
    <d v="2015-04-04T00:00:00"/>
    <m/>
    <d v="2015-04-18T00:00:00"/>
  </r>
  <r>
    <x v="0"/>
    <s v="VUT0105"/>
    <x v="0"/>
    <s v="VUT0105005"/>
    <s v="Mele (Efate)"/>
    <s v="VUT0105005021"/>
    <s v="Mele"/>
    <s v="VUT01050050210911"/>
    <m/>
    <x v="4"/>
    <s v="Diocese of Port Vila"/>
    <m/>
    <x v="0"/>
    <m/>
    <s v="Distribution"/>
    <s v="Tarp"/>
    <s v="Tarps 1"/>
    <n v="688"/>
    <s v="piece"/>
    <s v="Households"/>
    <n v="688"/>
    <x v="0"/>
    <d v="2015-04-09T00:00:00"/>
    <m/>
    <d v="2015-04-10T00:00:00"/>
  </r>
  <r>
    <x v="0"/>
    <s v="VUT0105"/>
    <x v="0"/>
    <s v="VUT0105005"/>
    <s v="Mele (Efate)"/>
    <s v="VUT0105005021"/>
    <s v="Mele"/>
    <s v="VUT01050050210911"/>
    <m/>
    <x v="4"/>
    <s v="Diocese of Port Vila"/>
    <m/>
    <x v="0"/>
    <m/>
    <s v="Distribution"/>
    <s v="Tarp"/>
    <s v="Tarps 2"/>
    <n v="4"/>
    <s v="piece"/>
    <s v="Households"/>
    <n v="2"/>
    <x v="0"/>
    <d v="2015-04-09T00:00:00"/>
    <m/>
    <d v="2015-04-10T00:00:00"/>
  </r>
  <r>
    <x v="0"/>
    <s v="VUT0105"/>
    <x v="0"/>
    <s v="VUT0105005"/>
    <s v="Mele (Efate)"/>
    <s v="VUT0105005021"/>
    <m/>
    <e v="#N/A"/>
    <s v="Rongo Rongo Settlement"/>
    <x v="4"/>
    <s v="Diocese of Port Vila"/>
    <m/>
    <x v="0"/>
    <m/>
    <s v="Distribution"/>
    <s v="Tarp"/>
    <s v="Tarps 1"/>
    <n v="99"/>
    <s v="piece"/>
    <s v="Households"/>
    <n v="99"/>
    <x v="0"/>
    <d v="2015-04-18T00:00:00"/>
    <d v="2015-04-18T00:00:00"/>
    <d v="2015-04-18T00:00:00"/>
  </r>
  <r>
    <x v="0"/>
    <s v="VUT0105"/>
    <x v="0"/>
    <s v="VUT0105005"/>
    <s v="Mele (Efate)"/>
    <s v="VUT0105005021"/>
    <s v="Mele Maat"/>
    <s v="VUT01050050210921"/>
    <m/>
    <x v="4"/>
    <s v="Diocese of Port Vila"/>
    <m/>
    <x v="0"/>
    <m/>
    <s v="Distribution"/>
    <s v="Tarp"/>
    <s v="Tarps 1"/>
    <n v="301"/>
    <s v="piece"/>
    <s v="Households"/>
    <n v="301"/>
    <x v="0"/>
    <d v="2015-04-11T00:00:00"/>
    <d v="2015-04-13T00:00:00"/>
    <d v="2015-04-14T00:00:00"/>
  </r>
  <r>
    <x v="0"/>
    <s v="VUT0105"/>
    <x v="0"/>
    <s v="VUT0105005"/>
    <s v="Erakor (Efate)"/>
    <s v="VUT0105005020"/>
    <s v="Lololima"/>
    <s v="VUT01050050200852"/>
    <s v="Lololima/Montmartre"/>
    <x v="4"/>
    <s v="Diocese of Port Vila"/>
    <m/>
    <x v="0"/>
    <m/>
    <s v="Distribution"/>
    <s v="Tarp"/>
    <m/>
    <n v="38"/>
    <s v="piece"/>
    <s v="Households"/>
    <n v="38"/>
    <x v="0"/>
    <d v="2015-04-24T00:00:00"/>
    <m/>
    <m/>
  </r>
  <r>
    <x v="0"/>
    <s v="VUT0105"/>
    <x v="1"/>
    <s v="VUT0105071"/>
    <s v="Port Vila (Port Vila)"/>
    <s v="VUT0105071017"/>
    <s v="Anabrou"/>
    <s v="VUT01050710170865"/>
    <s v="MCI disable people"/>
    <x v="4"/>
    <s v="Diocese of Port Vila"/>
    <m/>
    <x v="0"/>
    <m/>
    <s v="Distribution"/>
    <s v="Tarp"/>
    <s v="4x6m Tarps"/>
    <n v="12"/>
    <s v="piece"/>
    <s v="Households"/>
    <n v="9"/>
    <x v="0"/>
    <d v="2015-04-24T00:00:00"/>
    <m/>
    <m/>
  </r>
  <r>
    <x v="0"/>
    <s v="VUT0105"/>
    <x v="1"/>
    <s v="VUT0105071"/>
    <s v="Port Vila (Port Vila)"/>
    <s v="VUT0105071017"/>
    <m/>
    <e v="#N/A"/>
    <s v="Beverly Hills catholic community"/>
    <x v="4"/>
    <s v="Diocese of Port Vila"/>
    <m/>
    <x v="0"/>
    <m/>
    <s v="Distribution"/>
    <s v="Tarp"/>
    <s v="4x6m Tarps"/>
    <n v="2"/>
    <s v="piece"/>
    <s v="Households"/>
    <n v="2"/>
    <x v="0"/>
    <d v="2015-04-28T00:00:00"/>
    <m/>
    <m/>
  </r>
  <r>
    <x v="0"/>
    <s v="VUT0105"/>
    <x v="1"/>
    <s v="VUT0105071"/>
    <s v="Port Vila (Port Vila)"/>
    <s v="VUT0105071017"/>
    <s v="Bladineres"/>
    <s v="VUT01050710170885"/>
    <s v="catholic community"/>
    <x v="4"/>
    <s v="Diocese of Port Vila"/>
    <m/>
    <x v="0"/>
    <m/>
    <s v="Distribution"/>
    <s v="Tarp"/>
    <s v="4x6m Tarps"/>
    <n v="5"/>
    <s v="piece"/>
    <s v="Households"/>
    <n v="5"/>
    <x v="0"/>
    <d v="2015-04-29T00:00:00"/>
    <m/>
    <m/>
  </r>
  <r>
    <x v="0"/>
    <s v="VUT0105"/>
    <x v="1"/>
    <s v="VUT0105071"/>
    <s v="Port Vila (Port Vila)"/>
    <s v="VUT0105071017"/>
    <m/>
    <e v="#N/A"/>
    <s v="Independence Park"/>
    <x v="4"/>
    <s v="Diocese of Port Vila"/>
    <m/>
    <x v="0"/>
    <m/>
    <s v="Distribution"/>
    <s v="Tarp"/>
    <s v="4x6m Tarps"/>
    <n v="1"/>
    <s v="piece"/>
    <s v="Households"/>
    <n v="1"/>
    <x v="0"/>
    <d v="2015-04-30T00:00:00"/>
    <m/>
    <m/>
  </r>
  <r>
    <x v="0"/>
    <s v="VUT0105"/>
    <x v="1"/>
    <s v="VUT0105071"/>
    <s v="Port Vila (Port Vila)"/>
    <s v="VUT0105071017"/>
    <s v="Fres Wota"/>
    <s v="VUT01050710170857"/>
    <s v="catholic community"/>
    <x v="4"/>
    <s v="Diocese of Port Vila"/>
    <m/>
    <x v="0"/>
    <m/>
    <s v="Distribution"/>
    <s v="Tarp"/>
    <s v="4x6m Tarps"/>
    <n v="3"/>
    <s v="piece"/>
    <s v="Households"/>
    <n v="3"/>
    <x v="0"/>
    <d v="2015-04-30T00:00:00"/>
    <m/>
    <m/>
  </r>
  <r>
    <x v="0"/>
    <s v="VUT0105"/>
    <x v="1"/>
    <s v="VUT0105071"/>
    <s v="Port Vila (Port Vila)"/>
    <s v="VUT0105071017"/>
    <m/>
    <e v="#N/A"/>
    <s v="2eme Lagoon"/>
    <x v="4"/>
    <s v="Diocese of Port Vila"/>
    <m/>
    <x v="0"/>
    <m/>
    <s v="Distribution"/>
    <s v="Tarp"/>
    <s v="4x6m Tarps"/>
    <n v="1"/>
    <s v="piece"/>
    <s v="Households"/>
    <n v="1"/>
    <x v="0"/>
    <d v="2015-04-30T00:00:00"/>
    <m/>
    <m/>
  </r>
  <r>
    <x v="0"/>
    <s v="VUT0105"/>
    <x v="1"/>
    <s v="VUT0105071"/>
    <s v="Port Vila (Port Vila)"/>
    <s v="VUT0105071017"/>
    <m/>
    <e v="#N/A"/>
    <s v="cocorico"/>
    <x v="4"/>
    <s v="Diocese of Port Vila"/>
    <m/>
    <x v="0"/>
    <m/>
    <s v="Distribution"/>
    <s v="Tarp"/>
    <s v="4x6m Tarps"/>
    <n v="1"/>
    <s v="piece"/>
    <s v="Households"/>
    <n v="1"/>
    <x v="0"/>
    <d v="2015-04-30T00:00:00"/>
    <m/>
    <m/>
  </r>
  <r>
    <x v="0"/>
    <s v="VUT0105"/>
    <x v="0"/>
    <s v="VUT0105005"/>
    <s v="Eratap (Efate)"/>
    <s v="VUT0105005011"/>
    <s v="Teouma"/>
    <s v="VUT01050050110783"/>
    <s v="Teouma"/>
    <x v="4"/>
    <s v="Diocese of Port Vila"/>
    <m/>
    <x v="0"/>
    <m/>
    <s v="Distribution"/>
    <s v="Tarp"/>
    <s v="4x6m Tarps"/>
    <n v="2"/>
    <s v="piece"/>
    <s v="Households"/>
    <n v="2"/>
    <x v="0"/>
    <d v="2015-04-30T00:00:00"/>
    <m/>
    <m/>
  </r>
  <r>
    <x v="2"/>
    <s v="VUT0106"/>
    <x v="3"/>
    <s v="VUT0106023"/>
    <s v="Middle Bush Tanna (Tanna)"/>
    <s v="VUT0106023006"/>
    <s v="Imaru"/>
    <s v="VUT01060230060416"/>
    <m/>
    <x v="4"/>
    <m/>
    <m/>
    <x v="0"/>
    <m/>
    <s v="Distribution"/>
    <s v="Tarp"/>
    <s v="Tarps 1"/>
    <n v="10"/>
    <s v="piece"/>
    <s v="Households"/>
    <n v="10"/>
    <x v="0"/>
    <d v="2015-04-16T00:00:00"/>
    <d v="2015-04-16T00:00:00"/>
    <d v="2015-04-16T00:00:00"/>
  </r>
  <r>
    <x v="2"/>
    <s v="VUT0106"/>
    <x v="3"/>
    <s v="VUT0106023"/>
    <s v="South West Tanna (Tanna)"/>
    <s v="VUT0106023002"/>
    <s v="Ikiti"/>
    <s v="VUT01060230020118"/>
    <m/>
    <x v="4"/>
    <m/>
    <m/>
    <x v="0"/>
    <m/>
    <s v="Distribution"/>
    <s v="Tarp"/>
    <s v="Tarps 1"/>
    <n v="10"/>
    <s v="piece"/>
    <s v="Households"/>
    <n v="10"/>
    <x v="0"/>
    <d v="2015-04-16T00:00:00"/>
    <d v="2015-04-16T00:00:00"/>
    <d v="2015-04-16T00:00:00"/>
  </r>
  <r>
    <x v="2"/>
    <s v="VUT0106"/>
    <x v="3"/>
    <s v="VUT0106023"/>
    <s v="West Tanna (Tanna)"/>
    <s v="VUT0106023005"/>
    <m/>
    <e v="#N/A"/>
    <m/>
    <x v="4"/>
    <m/>
    <m/>
    <x v="0"/>
    <m/>
    <s v="Distribution"/>
    <s v="Tarp"/>
    <s v="Tarps 1"/>
    <n v="80"/>
    <s v="piece"/>
    <s v="Households"/>
    <n v="80"/>
    <x v="0"/>
    <d v="2015-04-16T00:00:00"/>
    <d v="2015-04-16T00:00:00"/>
    <d v="2015-04-16T00:00:00"/>
  </r>
  <r>
    <x v="0"/>
    <s v="VUT0105"/>
    <x v="0"/>
    <s v="VUT0105005"/>
    <s v="Eratap (Efate)"/>
    <s v="VUT0105005011"/>
    <s v="Teouma"/>
    <s v="VUT01050050110783"/>
    <s v="Teouma "/>
    <x v="5"/>
    <s v="ADRA Vanuatu"/>
    <m/>
    <x v="0"/>
    <m/>
    <m/>
    <s v="Shelter Repair Materials"/>
    <s v="Shelter tool kits "/>
    <n v="1"/>
    <s v="kit"/>
    <s v="Households"/>
    <n v="1"/>
    <x v="1"/>
    <d v="2015-05-01T00:00:00"/>
    <m/>
    <m/>
  </r>
  <r>
    <x v="1"/>
    <s v="VUT0104"/>
    <x v="2"/>
    <s v="VUT0104002"/>
    <s v="South East Ambrym (Ambrym)"/>
    <s v="VUT0104002062"/>
    <m/>
    <e v="#N/A"/>
    <s v="SE Ambrym "/>
    <x v="6"/>
    <s v="ADRA Vanuatu"/>
    <m/>
    <x v="0"/>
    <m/>
    <m/>
    <s v="Shelter Repair Materials"/>
    <s v="To be confirmed by Habitat for Humanity"/>
    <n v="93"/>
    <s v="kit"/>
    <s v="Households"/>
    <n v="1"/>
    <x v="1"/>
    <d v="2015-05-01T00:00:00"/>
    <d v="2015-09-30T00:00:00"/>
    <m/>
  </r>
  <r>
    <x v="0"/>
    <s v="VUT0105"/>
    <x v="8"/>
    <s v="VUT0105018"/>
    <s v="Makimae (Mataso - Matah Alam)"/>
    <s v="VUT0105018034"/>
    <m/>
    <e v="#N/A"/>
    <m/>
    <x v="7"/>
    <m/>
    <m/>
    <x v="0"/>
    <m/>
    <s v="Distribution"/>
    <s v="Mosquito Net"/>
    <m/>
    <n v="78"/>
    <s v="piece"/>
    <s v="Households"/>
    <n v="37"/>
    <x v="0"/>
    <d v="2015-05-12T00:00:00"/>
    <d v="2015-05-12T00:00:00"/>
    <d v="2015-05-12T00:00:00"/>
  </r>
  <r>
    <x v="0"/>
    <s v="VUT0105"/>
    <x v="8"/>
    <s v="VUT0105018"/>
    <s v="Makimae (Mataso - Matah Alam)"/>
    <s v="VUT0105018034"/>
    <m/>
    <e v="#N/A"/>
    <m/>
    <x v="7"/>
    <m/>
    <m/>
    <x v="0"/>
    <m/>
    <s v="Distribution"/>
    <s v="Solar Lamp"/>
    <m/>
    <n v="37"/>
    <s v="piece"/>
    <s v="Households"/>
    <n v="37"/>
    <x v="0"/>
    <d v="2015-05-12T00:00:00"/>
    <d v="2015-05-12T00:00:00"/>
    <d v="2015-05-12T00:00:00"/>
  </r>
  <r>
    <x v="0"/>
    <s v="VUT0105"/>
    <x v="8"/>
    <s v="VUT0105018"/>
    <s v="Makimae (Mataso - Matah Alam)"/>
    <s v="VUT0105018034"/>
    <m/>
    <e v="#N/A"/>
    <m/>
    <x v="7"/>
    <m/>
    <m/>
    <x v="0"/>
    <m/>
    <s v="Distribution"/>
    <s v="Solar Lamp"/>
    <m/>
    <n v="13"/>
    <s v="piece"/>
    <s v="Households"/>
    <n v="13"/>
    <x v="0"/>
    <d v="2015-05-12T00:00:00"/>
    <d v="2015-05-12T00:00:00"/>
    <d v="2015-05-12T00:00:00"/>
  </r>
  <r>
    <x v="3"/>
    <e v="#N/A"/>
    <x v="9"/>
    <e v="#N/A"/>
    <m/>
    <e v="#N/A"/>
    <m/>
    <e v="#N/A"/>
    <m/>
    <x v="7"/>
    <m/>
    <m/>
    <x v="0"/>
    <m/>
    <s v="Distribution"/>
    <s v="Shelter Tool Kit"/>
    <m/>
    <n v="1000"/>
    <s v="kit"/>
    <s v="Households"/>
    <n v="1000"/>
    <x v="1"/>
    <m/>
    <m/>
    <m/>
  </r>
  <r>
    <x v="0"/>
    <s v="VUT0105"/>
    <x v="1"/>
    <s v="VUT0105071"/>
    <s v="Port Vila (Port Vila)"/>
    <s v="VUT0105071017"/>
    <s v="Tagabe"/>
    <s v="VUT01050710170881"/>
    <m/>
    <x v="8"/>
    <s v="IFRC"/>
    <m/>
    <x v="0"/>
    <m/>
    <s v="Distribution"/>
    <s v="Tarp"/>
    <s v="Tarps 1"/>
    <n v="1"/>
    <s v="piece"/>
    <s v="Households"/>
    <n v="1"/>
    <x v="0"/>
    <m/>
    <m/>
    <d v="2015-06-09T00:00:00"/>
  </r>
  <r>
    <x v="0"/>
    <s v="VUT0105"/>
    <x v="1"/>
    <s v="VUT0105071"/>
    <s v="Port Vila (Port Vila)"/>
    <s v="VUT0105071017"/>
    <s v="Tagabe"/>
    <s v="VUT01050710170881"/>
    <m/>
    <x v="8"/>
    <s v="IFRC"/>
    <m/>
    <x v="0"/>
    <m/>
    <s v="Distribution"/>
    <s v="Tarp"/>
    <s v="Tarps 1"/>
    <n v="1"/>
    <s v="piece"/>
    <s v="Households"/>
    <n v="1"/>
    <x v="0"/>
    <m/>
    <m/>
    <d v="2015-06-09T00:00:00"/>
  </r>
  <r>
    <x v="0"/>
    <s v="VUT0105"/>
    <x v="1"/>
    <s v="VUT0105071"/>
    <s v="Port Vila (Port Vila)"/>
    <s v="VUT0105071017"/>
    <s v="Tagabe"/>
    <s v="VUT01050710170881"/>
    <m/>
    <x v="8"/>
    <s v="IFRC"/>
    <m/>
    <x v="0"/>
    <m/>
    <s v="Distribution"/>
    <s v="Tarp"/>
    <s v="Tarps 1"/>
    <n v="1"/>
    <s v="piece"/>
    <s v="Households"/>
    <n v="1"/>
    <x v="0"/>
    <m/>
    <m/>
    <d v="2015-06-09T00:00:00"/>
  </r>
  <r>
    <x v="0"/>
    <s v="VUT0105"/>
    <x v="1"/>
    <s v="VUT0105071"/>
    <s v="Port Vila (Port Vila)"/>
    <s v="VUT0105071017"/>
    <m/>
    <e v="#N/A"/>
    <s v="Stade"/>
    <x v="8"/>
    <s v="IFRC"/>
    <m/>
    <x v="0"/>
    <m/>
    <s v="Distribution"/>
    <s v="Tarp"/>
    <s v="Tarps 1"/>
    <n v="1"/>
    <s v="piece"/>
    <s v="Households"/>
    <n v="1"/>
    <x v="0"/>
    <m/>
    <m/>
    <d v="2015-06-09T00:00:00"/>
  </r>
  <r>
    <x v="0"/>
    <s v="VUT0105"/>
    <x v="1"/>
    <s v="VUT0105071"/>
    <s v="Port Vila (Port Vila)"/>
    <s v="VUT0105071017"/>
    <m/>
    <e v="#N/A"/>
    <s v="Malapoa White Wood"/>
    <x v="8"/>
    <s v="IFRC"/>
    <m/>
    <x v="0"/>
    <m/>
    <s v="Distribution"/>
    <s v="Tarp"/>
    <s v="Tarps 1"/>
    <n v="1"/>
    <s v="piece"/>
    <s v="Households"/>
    <n v="1"/>
    <x v="0"/>
    <m/>
    <m/>
    <d v="2015-06-09T00:00:00"/>
  </r>
  <r>
    <x v="0"/>
    <s v="VUT0105"/>
    <x v="1"/>
    <s v="VUT0105071"/>
    <s v="Port Vila (Port Vila)"/>
    <s v="VUT0105071017"/>
    <s v="Tagabe"/>
    <s v="VUT01050710170881"/>
    <m/>
    <x v="8"/>
    <s v="IFRC"/>
    <m/>
    <x v="0"/>
    <m/>
    <s v="Distribution"/>
    <s v="Tarp"/>
    <s v="Tarps 1"/>
    <n v="1"/>
    <s v="piece"/>
    <s v="Households"/>
    <n v="1"/>
    <x v="0"/>
    <m/>
    <m/>
    <d v="2015-06-09T00:00:00"/>
  </r>
  <r>
    <x v="0"/>
    <s v="VUT0105"/>
    <x v="1"/>
    <s v="VUT0105071"/>
    <s v="Port Vila (Port Vila)"/>
    <s v="VUT0105071017"/>
    <s v="Tebakor"/>
    <s v="VUT01050710170868"/>
    <m/>
    <x v="8"/>
    <s v="IFRC"/>
    <m/>
    <x v="0"/>
    <m/>
    <s v="Distribution"/>
    <s v="Tarp"/>
    <s v="Tarps 1"/>
    <n v="1"/>
    <s v="piece"/>
    <s v="Households"/>
    <n v="1"/>
    <x v="0"/>
    <m/>
    <m/>
    <d v="2015-06-09T00:00:00"/>
  </r>
  <r>
    <x v="0"/>
    <s v="VUT0105"/>
    <x v="1"/>
    <s v="VUT0105071"/>
    <s v="Port Vila (Port Vila)"/>
    <s v="VUT0105071017"/>
    <s v="Tagabe"/>
    <s v="VUT01050710170881"/>
    <m/>
    <x v="8"/>
    <s v="IFRC"/>
    <m/>
    <x v="0"/>
    <m/>
    <s v="Distribution"/>
    <s v="Tarp"/>
    <s v="Tarps 1"/>
    <n v="1"/>
    <s v="piece"/>
    <s v="Households"/>
    <n v="1"/>
    <x v="0"/>
    <m/>
    <m/>
    <d v="2015-06-09T00:00:00"/>
  </r>
  <r>
    <x v="0"/>
    <s v="VUT0105"/>
    <x v="1"/>
    <s v="VUT0105071"/>
    <s v="Port Vila (Port Vila)"/>
    <s v="VUT0105071017"/>
    <s v="Bladineres"/>
    <s v="VUT01050710170885"/>
    <m/>
    <x v="8"/>
    <s v="IFRC"/>
    <m/>
    <x v="0"/>
    <m/>
    <s v="Distribution"/>
    <s v="Tarp"/>
    <s v="Tarps 1"/>
    <n v="1"/>
    <s v="piece"/>
    <s v="Households"/>
    <n v="1"/>
    <x v="0"/>
    <m/>
    <m/>
    <d v="2015-06-09T00:00:00"/>
  </r>
  <r>
    <x v="0"/>
    <s v="VUT0105"/>
    <x v="1"/>
    <s v="VUT0105071"/>
    <s v="Port Vila (Port Vila)"/>
    <s v="VUT0105071017"/>
    <s v="Tagabe"/>
    <s v="VUT01050710170881"/>
    <m/>
    <x v="8"/>
    <s v="IFRC"/>
    <m/>
    <x v="0"/>
    <m/>
    <s v="Distribution"/>
    <s v="Tarp"/>
    <s v="Tarps 1"/>
    <n v="1"/>
    <s v="piece"/>
    <s v="Households"/>
    <n v="1"/>
    <x v="0"/>
    <m/>
    <m/>
    <d v="2015-06-09T00:00:00"/>
  </r>
  <r>
    <x v="0"/>
    <s v="VUT0105"/>
    <x v="1"/>
    <s v="VUT0105071"/>
    <s v="Port Vila (Port Vila)"/>
    <s v="VUT0105071017"/>
    <s v="Bladineres"/>
    <s v="VUT01050710170885"/>
    <m/>
    <x v="8"/>
    <s v="IFRC"/>
    <m/>
    <x v="0"/>
    <m/>
    <s v="Distribution"/>
    <s v="Tarp"/>
    <s v="Tarps 1"/>
    <n v="1"/>
    <s v="piece"/>
    <s v="Households"/>
    <n v="1"/>
    <x v="0"/>
    <m/>
    <m/>
    <d v="2015-06-09T00:00:00"/>
  </r>
  <r>
    <x v="0"/>
    <s v="VUT0105"/>
    <x v="1"/>
    <s v="VUT0105071"/>
    <s v="Port Vila (Port Vila)"/>
    <s v="VUT0105071017"/>
    <m/>
    <e v="#N/A"/>
    <s v="Seven Srar"/>
    <x v="8"/>
    <s v="IFRC"/>
    <m/>
    <x v="0"/>
    <m/>
    <s v="Distribution"/>
    <s v="Tarp"/>
    <s v="Tarps 1"/>
    <n v="1"/>
    <s v="piece"/>
    <s v="Households"/>
    <n v="1"/>
    <x v="0"/>
    <m/>
    <m/>
    <d v="2015-06-09T00:00:00"/>
  </r>
  <r>
    <x v="0"/>
    <s v="VUT0105"/>
    <x v="1"/>
    <s v="VUT0105071"/>
    <s v="Port Vila (Port Vila)"/>
    <s v="VUT0105071017"/>
    <s v="Bladineres"/>
    <s v="VUT01050710170885"/>
    <m/>
    <x v="8"/>
    <s v="IFRC"/>
    <m/>
    <x v="0"/>
    <m/>
    <s v="Distribution"/>
    <s v="Tarp"/>
    <s v="Tarps 1"/>
    <n v="1"/>
    <s v="piece"/>
    <s v="Households"/>
    <n v="1"/>
    <x v="0"/>
    <m/>
    <m/>
    <d v="2015-06-09T00:00:00"/>
  </r>
  <r>
    <x v="0"/>
    <s v="VUT0105"/>
    <x v="1"/>
    <s v="VUT0105071"/>
    <s v="Port Vila (Port Vila)"/>
    <s v="VUT0105071017"/>
    <s v="Bladineres"/>
    <s v="VUT01050710170885"/>
    <m/>
    <x v="8"/>
    <s v="IFRC"/>
    <m/>
    <x v="0"/>
    <m/>
    <s v="Distribution"/>
    <s v="Tarp"/>
    <s v="Tarps 1"/>
    <n v="1"/>
    <s v="piece"/>
    <s v="Households"/>
    <n v="1"/>
    <x v="0"/>
    <m/>
    <m/>
    <d v="2015-06-09T00:00:00"/>
  </r>
  <r>
    <x v="0"/>
    <s v="VUT0105"/>
    <x v="1"/>
    <s v="VUT0105071"/>
    <s v="Port Vila (Port Vila)"/>
    <s v="VUT0105071017"/>
    <m/>
    <e v="#N/A"/>
    <s v="Seven Star"/>
    <x v="8"/>
    <s v="IFRC"/>
    <m/>
    <x v="0"/>
    <m/>
    <s v="Distribution"/>
    <s v="Tarp"/>
    <s v="Tarps 1"/>
    <n v="1"/>
    <s v="piece"/>
    <s v="Households"/>
    <n v="1"/>
    <x v="0"/>
    <m/>
    <m/>
    <d v="2015-06-09T00:00:00"/>
  </r>
  <r>
    <x v="0"/>
    <s v="VUT0105"/>
    <x v="1"/>
    <s v="VUT0105071"/>
    <s v="Port Vila (Port Vila)"/>
    <s v="VUT0105071017"/>
    <s v="Bladineres"/>
    <s v="VUT01050710170885"/>
    <m/>
    <x v="8"/>
    <s v="IFRC"/>
    <m/>
    <x v="0"/>
    <m/>
    <s v="Distribution"/>
    <s v="Tarp"/>
    <s v="Tarps 1"/>
    <n v="1"/>
    <s v="piece"/>
    <s v="Households"/>
    <n v="1"/>
    <x v="0"/>
    <m/>
    <m/>
    <d v="2015-06-09T00:00:00"/>
  </r>
  <r>
    <x v="0"/>
    <s v="VUT0105"/>
    <x v="1"/>
    <s v="VUT0105071"/>
    <s v="Port Vila (Port Vila)"/>
    <s v="VUT0105071017"/>
    <m/>
    <e v="#N/A"/>
    <s v="Beverly Hills"/>
    <x v="8"/>
    <s v="IFRC"/>
    <m/>
    <x v="0"/>
    <m/>
    <s v="Distribution"/>
    <s v="Tarp"/>
    <s v="Tarps 1"/>
    <n v="1"/>
    <s v="piece"/>
    <s v="Households"/>
    <n v="1"/>
    <x v="0"/>
    <m/>
    <m/>
    <d v="2015-06-09T00:00:00"/>
  </r>
  <r>
    <x v="0"/>
    <s v="VUT0105"/>
    <x v="1"/>
    <s v="VUT0105071"/>
    <s v="Port Vila (Port Vila)"/>
    <s v="VUT0105071017"/>
    <s v="Tagabe"/>
    <s v="VUT01050710170881"/>
    <m/>
    <x v="8"/>
    <s v="IFRC"/>
    <m/>
    <x v="0"/>
    <m/>
    <s v="Distribution"/>
    <s v="Tarp"/>
    <s v="Tarps 1"/>
    <n v="1"/>
    <s v="piece"/>
    <s v="Households"/>
    <n v="1"/>
    <x v="0"/>
    <m/>
    <m/>
    <d v="2015-06-09T00:00:00"/>
  </r>
  <r>
    <x v="0"/>
    <s v="VUT0105"/>
    <x v="1"/>
    <s v="VUT0105071"/>
    <s v="Port Vila (Port Vila)"/>
    <s v="VUT0105071017"/>
    <s v="Tagabe"/>
    <s v="VUT01050710170881"/>
    <m/>
    <x v="8"/>
    <s v="IFRC"/>
    <m/>
    <x v="0"/>
    <m/>
    <s v="Distribution"/>
    <s v="Tarp"/>
    <s v="Tarps 1"/>
    <n v="1"/>
    <s v="piece"/>
    <s v="Households"/>
    <n v="1"/>
    <x v="0"/>
    <m/>
    <m/>
    <d v="2015-06-09T00:00:00"/>
  </r>
  <r>
    <x v="0"/>
    <s v="VUT0105"/>
    <x v="1"/>
    <s v="VUT0105071"/>
    <s v="Port Vila (Port Vila)"/>
    <s v="VUT0105071017"/>
    <s v="Bladineres"/>
    <s v="VUT01050710170885"/>
    <m/>
    <x v="8"/>
    <s v="IFRC"/>
    <m/>
    <x v="0"/>
    <m/>
    <s v="Distribution"/>
    <s v="Tarp"/>
    <s v="Tarps 1"/>
    <n v="1"/>
    <s v="piece"/>
    <s v="Households"/>
    <n v="1"/>
    <x v="0"/>
    <m/>
    <m/>
    <d v="2015-06-09T00:00:00"/>
  </r>
  <r>
    <x v="0"/>
    <s v="VUT0105"/>
    <x v="1"/>
    <s v="VUT0105071"/>
    <s v="Port Vila (Port Vila)"/>
    <s v="VUT0105071017"/>
    <s v="Tagabe"/>
    <s v="VUT01050710170881"/>
    <m/>
    <x v="8"/>
    <s v="IFRC"/>
    <m/>
    <x v="0"/>
    <m/>
    <s v="Distribution"/>
    <s v="Tarp"/>
    <s v="Tarps 1"/>
    <n v="1"/>
    <s v="piece"/>
    <s v="Households"/>
    <n v="1"/>
    <x v="0"/>
    <m/>
    <m/>
    <d v="2015-06-09T00:00:00"/>
  </r>
  <r>
    <x v="0"/>
    <s v="VUT0105"/>
    <x v="1"/>
    <s v="VUT0105071"/>
    <s v="Port Vila (Port Vila)"/>
    <s v="VUT0105071017"/>
    <s v="Bladineres"/>
    <s v="VUT01050710170885"/>
    <m/>
    <x v="8"/>
    <s v="IFRC"/>
    <m/>
    <x v="0"/>
    <m/>
    <s v="Distribution"/>
    <s v="Tarp"/>
    <s v="Tarps 1"/>
    <n v="1"/>
    <s v="piece"/>
    <s v="Households"/>
    <n v="1"/>
    <x v="0"/>
    <m/>
    <m/>
    <d v="2015-06-09T00:00:00"/>
  </r>
  <r>
    <x v="0"/>
    <s v="VUT0105"/>
    <x v="1"/>
    <s v="VUT0105071"/>
    <s v="Port Vila (Port Vila)"/>
    <s v="VUT0105071017"/>
    <s v="Tagabe"/>
    <s v="VUT01050710170881"/>
    <m/>
    <x v="8"/>
    <s v="IFRC"/>
    <m/>
    <x v="0"/>
    <m/>
    <s v="Distribution"/>
    <s v="Tarp"/>
    <s v="Tarps 1"/>
    <n v="1"/>
    <s v="piece"/>
    <s v="Households"/>
    <n v="1"/>
    <x v="0"/>
    <m/>
    <m/>
    <d v="2015-06-09T00:00:00"/>
  </r>
  <r>
    <x v="0"/>
    <s v="VUT0105"/>
    <x v="1"/>
    <s v="VUT0105071"/>
    <s v="Port Vila (Port Vila)"/>
    <s v="VUT0105071017"/>
    <s v="Tagabe"/>
    <s v="VUT01050710170881"/>
    <m/>
    <x v="8"/>
    <s v="IFRC"/>
    <m/>
    <x v="0"/>
    <m/>
    <s v="Distribution"/>
    <s v="Tarp"/>
    <s v="Tarps 1"/>
    <n v="1"/>
    <s v="piece"/>
    <s v="Households"/>
    <n v="1"/>
    <x v="0"/>
    <m/>
    <m/>
    <d v="2015-06-09T00:00:00"/>
  </r>
  <r>
    <x v="0"/>
    <s v="VUT0105"/>
    <x v="1"/>
    <s v="VUT0105071"/>
    <s v="Port Vila (Port Vila)"/>
    <s v="VUT0105071017"/>
    <s v="Tagabe"/>
    <s v="VUT01050710170881"/>
    <m/>
    <x v="8"/>
    <s v="IFRC"/>
    <m/>
    <x v="0"/>
    <m/>
    <s v="Distribution"/>
    <s v="Tarp"/>
    <s v="Tarps 1"/>
    <n v="1"/>
    <s v="piece"/>
    <s v="Households"/>
    <n v="1"/>
    <x v="0"/>
    <m/>
    <m/>
    <d v="2015-06-09T00:00:00"/>
  </r>
  <r>
    <x v="0"/>
    <s v="VUT0105"/>
    <x v="1"/>
    <s v="VUT0105071"/>
    <s v="Port Vila (Port Vila)"/>
    <s v="VUT0105071017"/>
    <s v="Bladineres"/>
    <s v="VUT01050710170885"/>
    <m/>
    <x v="8"/>
    <s v="IFRC"/>
    <m/>
    <x v="0"/>
    <m/>
    <s v="Distribution"/>
    <s v="Tarp"/>
    <s v="Tarps 1"/>
    <n v="1"/>
    <s v="piece"/>
    <s v="Households"/>
    <n v="1"/>
    <x v="0"/>
    <m/>
    <m/>
    <d v="2015-06-09T00:00:00"/>
  </r>
  <r>
    <x v="0"/>
    <s v="VUT0105"/>
    <x v="1"/>
    <s v="VUT0105071"/>
    <s v="Port Vila (Port Vila)"/>
    <s v="VUT0105071017"/>
    <s v="Tagabe"/>
    <s v="VUT01050710170881"/>
    <m/>
    <x v="8"/>
    <s v="IFRC"/>
    <m/>
    <x v="0"/>
    <m/>
    <s v="Distribution"/>
    <s v="Tarp"/>
    <s v="Tarps 1"/>
    <n v="1"/>
    <s v="piece"/>
    <s v="Households"/>
    <n v="1"/>
    <x v="0"/>
    <m/>
    <m/>
    <d v="2015-06-09T00:00:00"/>
  </r>
  <r>
    <x v="0"/>
    <s v="VUT0105"/>
    <x v="1"/>
    <s v="VUT0105071"/>
    <s v="Port Vila (Port Vila)"/>
    <s v="VUT0105071017"/>
    <s v="Tagabe"/>
    <s v="VUT01050710170881"/>
    <m/>
    <x v="8"/>
    <s v="IFRC"/>
    <m/>
    <x v="0"/>
    <m/>
    <s v="Distribution"/>
    <s v="Tarp"/>
    <s v="Tarps 1"/>
    <n v="1"/>
    <s v="piece"/>
    <s v="Households"/>
    <n v="1"/>
    <x v="0"/>
    <m/>
    <m/>
    <d v="2015-06-09T00:00:00"/>
  </r>
  <r>
    <x v="0"/>
    <s v="VUT0105"/>
    <x v="1"/>
    <s v="VUT0105071"/>
    <s v="Port Vila (Port Vila)"/>
    <s v="VUT0105071017"/>
    <s v="Bladineres"/>
    <s v="VUT01050710170885"/>
    <m/>
    <x v="8"/>
    <s v="IFRC"/>
    <m/>
    <x v="0"/>
    <m/>
    <s v="Distribution"/>
    <s v="Tarp"/>
    <s v="Tarps 1"/>
    <n v="1"/>
    <s v="piece"/>
    <s v="Households"/>
    <n v="1"/>
    <x v="0"/>
    <m/>
    <m/>
    <d v="2015-06-09T00:00:00"/>
  </r>
  <r>
    <x v="0"/>
    <s v="VUT0105"/>
    <x v="1"/>
    <s v="VUT0105071"/>
    <s v="Port Vila (Port Vila)"/>
    <s v="VUT0105071017"/>
    <s v="Tagabe"/>
    <s v="VUT01050710170881"/>
    <m/>
    <x v="8"/>
    <s v="IFRC"/>
    <m/>
    <x v="0"/>
    <m/>
    <s v="Distribution"/>
    <s v="Tarp"/>
    <s v="Tarps 1"/>
    <n v="1"/>
    <s v="piece"/>
    <s v="Households"/>
    <n v="1"/>
    <x v="0"/>
    <m/>
    <m/>
    <d v="2015-06-09T00:00:00"/>
  </r>
  <r>
    <x v="0"/>
    <s v="VUT0105"/>
    <x v="1"/>
    <s v="VUT0105071"/>
    <s v="Port Vila (Port Vila)"/>
    <s v="VUT0105071017"/>
    <s v="Tagabe"/>
    <s v="VUT01050710170881"/>
    <m/>
    <x v="8"/>
    <s v="IFRC"/>
    <m/>
    <x v="0"/>
    <m/>
    <s v="Distribution"/>
    <s v="Tarp"/>
    <s v="Tarps 1"/>
    <n v="1"/>
    <s v="piece"/>
    <s v="Households"/>
    <n v="1"/>
    <x v="0"/>
    <m/>
    <m/>
    <d v="2015-06-09T00:00:00"/>
  </r>
  <r>
    <x v="0"/>
    <s v="VUT0105"/>
    <x v="1"/>
    <s v="VUT0105071"/>
    <s v="Port Vila (Port Vila)"/>
    <s v="VUT0105071017"/>
    <s v="Tagabe"/>
    <s v="VUT01050710170881"/>
    <m/>
    <x v="8"/>
    <s v="IFRC"/>
    <m/>
    <x v="0"/>
    <m/>
    <s v="Distribution"/>
    <s v="Tarp"/>
    <s v="Tarps 1"/>
    <n v="1"/>
    <s v="piece"/>
    <s v="Households"/>
    <n v="1"/>
    <x v="0"/>
    <m/>
    <m/>
    <d v="2015-06-09T00:00:00"/>
  </r>
  <r>
    <x v="0"/>
    <s v="VUT0105"/>
    <x v="1"/>
    <s v="VUT0105071"/>
    <s v="Port Vila (Port Vila)"/>
    <s v="VUT0105071017"/>
    <s v="Tagabe"/>
    <s v="VUT01050710170881"/>
    <m/>
    <x v="8"/>
    <s v="IFRC"/>
    <m/>
    <x v="0"/>
    <m/>
    <s v="Distribution"/>
    <s v="Tarp"/>
    <s v="Tarps 1"/>
    <n v="1"/>
    <s v="piece"/>
    <s v="Households"/>
    <n v="1"/>
    <x v="0"/>
    <m/>
    <m/>
    <d v="2015-06-09T00:00:00"/>
  </r>
  <r>
    <x v="0"/>
    <s v="VUT0105"/>
    <x v="1"/>
    <s v="VUT0105071"/>
    <s v="Port Vila (Port Vila)"/>
    <s v="VUT0105071017"/>
    <s v="Tagabe"/>
    <s v="VUT01050710170881"/>
    <m/>
    <x v="8"/>
    <s v="IFRC"/>
    <m/>
    <x v="0"/>
    <m/>
    <s v="Distribution"/>
    <s v="Tarp"/>
    <s v="Tarps 1"/>
    <n v="1"/>
    <s v="piece"/>
    <s v="Households"/>
    <n v="1"/>
    <x v="0"/>
    <m/>
    <m/>
    <d v="2015-06-09T00:00:00"/>
  </r>
  <r>
    <x v="0"/>
    <s v="VUT0105"/>
    <x v="1"/>
    <s v="VUT0105071"/>
    <s v="Port Vila (Port Vila)"/>
    <s v="VUT0105071017"/>
    <s v="Tagabe"/>
    <s v="VUT01050710170881"/>
    <m/>
    <x v="8"/>
    <s v="IFRC"/>
    <m/>
    <x v="0"/>
    <m/>
    <s v="Distribution"/>
    <s v="Tarp"/>
    <s v="Tarps 1"/>
    <n v="1"/>
    <s v="piece"/>
    <s v="Households"/>
    <n v="1"/>
    <x v="0"/>
    <m/>
    <m/>
    <d v="2015-06-09T00:00:00"/>
  </r>
  <r>
    <x v="0"/>
    <s v="VUT0105"/>
    <x v="1"/>
    <s v="VUT0105071"/>
    <s v="Port Vila (Port Vila)"/>
    <s v="VUT0105071017"/>
    <s v="Tagabe"/>
    <s v="VUT01050710170881"/>
    <m/>
    <x v="8"/>
    <s v="IFRC"/>
    <m/>
    <x v="0"/>
    <m/>
    <s v="Distribution"/>
    <s v="Tarp"/>
    <s v="Tarps 1"/>
    <n v="1"/>
    <s v="piece"/>
    <s v="Households"/>
    <n v="1"/>
    <x v="0"/>
    <m/>
    <m/>
    <d v="2015-06-09T00:00:00"/>
  </r>
  <r>
    <x v="0"/>
    <s v="VUT0105"/>
    <x v="1"/>
    <s v="VUT0105071"/>
    <s v="Port Vila (Port Vila)"/>
    <s v="VUT0105071017"/>
    <m/>
    <e v="#N/A"/>
    <s v="Belleview park"/>
    <x v="8"/>
    <s v="IFRC"/>
    <m/>
    <x v="0"/>
    <m/>
    <s v="Distribution"/>
    <s v="Tarp"/>
    <s v="Tarps 1"/>
    <n v="1"/>
    <s v="piece"/>
    <s v="Households"/>
    <n v="1"/>
    <x v="0"/>
    <m/>
    <m/>
    <d v="2015-06-09T00:00:00"/>
  </r>
  <r>
    <x v="0"/>
    <s v="VUT0105"/>
    <x v="1"/>
    <s v="VUT0105071"/>
    <s v="Port Vila (Port Vila)"/>
    <s v="VUT0105071017"/>
    <m/>
    <e v="#N/A"/>
    <s v="Tagabe M.C.I"/>
    <x v="8"/>
    <s v="IFRC"/>
    <m/>
    <x v="0"/>
    <m/>
    <s v="Distribution"/>
    <s v="Tarp"/>
    <s v="Tarps 1"/>
    <n v="1"/>
    <s v="piece"/>
    <s v="Households"/>
    <n v="1"/>
    <x v="0"/>
    <m/>
    <m/>
    <d v="2015-06-09T00:00:00"/>
  </r>
  <r>
    <x v="0"/>
    <s v="VUT0105"/>
    <x v="1"/>
    <s v="VUT0105071"/>
    <s v="Port Vila (Port Vila)"/>
    <s v="VUT0105071017"/>
    <m/>
    <e v="#N/A"/>
    <s v="Tagabe M.C.I"/>
    <x v="8"/>
    <s v="IFRC"/>
    <m/>
    <x v="0"/>
    <m/>
    <s v="Distribution"/>
    <s v="Tarp"/>
    <s v="Tarps 1"/>
    <n v="1"/>
    <s v="piece"/>
    <s v="Households"/>
    <n v="1"/>
    <x v="0"/>
    <m/>
    <m/>
    <d v="2015-06-09T00:00:00"/>
  </r>
  <r>
    <x v="0"/>
    <s v="VUT0105"/>
    <x v="1"/>
    <s v="VUT0105071"/>
    <s v="Port Vila (Port Vila)"/>
    <s v="VUT0105071017"/>
    <m/>
    <e v="#N/A"/>
    <s v="Malapoa White Wood"/>
    <x v="8"/>
    <s v="IFRC"/>
    <m/>
    <x v="0"/>
    <m/>
    <s v="Distribution"/>
    <s v="Tarp"/>
    <s v="Tarps 1"/>
    <n v="1"/>
    <s v="piece"/>
    <s v="Households"/>
    <n v="1"/>
    <x v="0"/>
    <m/>
    <m/>
    <d v="2015-06-09T00:00:00"/>
  </r>
  <r>
    <x v="0"/>
    <s v="VUT0105"/>
    <x v="1"/>
    <s v="VUT0105071"/>
    <s v="Port Vila (Port Vila)"/>
    <s v="VUT0105071017"/>
    <m/>
    <e v="#N/A"/>
    <s v="Black Sand"/>
    <x v="8"/>
    <s v="IFRC"/>
    <m/>
    <x v="0"/>
    <m/>
    <s v="Distribution"/>
    <s v="Tarp"/>
    <s v="Tarps 1"/>
    <n v="1"/>
    <s v="piece"/>
    <s v="Households"/>
    <n v="1"/>
    <x v="0"/>
    <m/>
    <m/>
    <d v="2015-06-09T00:00:00"/>
  </r>
  <r>
    <x v="0"/>
    <s v="VUT0105"/>
    <x v="1"/>
    <s v="VUT0105071"/>
    <s v="Port Vila (Port Vila)"/>
    <s v="VUT0105071017"/>
    <m/>
    <e v="#N/A"/>
    <s v="Black Sand"/>
    <x v="8"/>
    <s v="IFRC"/>
    <m/>
    <x v="0"/>
    <m/>
    <s v="Distribution"/>
    <s v="Tarp"/>
    <s v="Tarps 1"/>
    <n v="1"/>
    <s v="piece"/>
    <s v="Households"/>
    <n v="1"/>
    <x v="0"/>
    <m/>
    <m/>
    <d v="2015-06-09T00:00:00"/>
  </r>
  <r>
    <x v="0"/>
    <s v="VUT0105"/>
    <x v="1"/>
    <s v="VUT0105071"/>
    <s v="Port Vila (Port Vila)"/>
    <s v="VUT0105071017"/>
    <m/>
    <e v="#N/A"/>
    <s v="Black Sand"/>
    <x v="8"/>
    <s v="IFRC"/>
    <m/>
    <x v="0"/>
    <m/>
    <s v="Distribution"/>
    <s v="Tarp"/>
    <s v="Tarps 1"/>
    <n v="1"/>
    <s v="piece"/>
    <s v="Households"/>
    <n v="1"/>
    <x v="0"/>
    <m/>
    <m/>
    <d v="2015-06-09T00:00:00"/>
  </r>
  <r>
    <x v="0"/>
    <s v="VUT0105"/>
    <x v="1"/>
    <s v="VUT0105071"/>
    <s v="Port Vila (Port Vila)"/>
    <s v="VUT0105071017"/>
    <m/>
    <e v="#N/A"/>
    <s v="Black Sand"/>
    <x v="8"/>
    <s v="IFRC"/>
    <m/>
    <x v="0"/>
    <m/>
    <s v="Distribution"/>
    <s v="Tarp"/>
    <s v="Tarps 1"/>
    <n v="1"/>
    <s v="piece"/>
    <s v="Households"/>
    <n v="1"/>
    <x v="0"/>
    <m/>
    <m/>
    <d v="2015-06-09T00:00:00"/>
  </r>
  <r>
    <x v="0"/>
    <s v="VUT0105"/>
    <x v="10"/>
    <s v="VUT0105042"/>
    <s v="Ifira (Ifira)"/>
    <s v="VUT0105042015"/>
    <m/>
    <e v="#N/A"/>
    <s v="Ifira Island"/>
    <x v="8"/>
    <s v="IFRC"/>
    <m/>
    <x v="0"/>
    <m/>
    <s v="Distribution"/>
    <s v="Tarp"/>
    <s v="Tarps 1"/>
    <n v="3"/>
    <s v="piece"/>
    <s v="Households"/>
    <n v="1"/>
    <x v="0"/>
    <m/>
    <m/>
    <d v="2015-06-09T00:00:00"/>
  </r>
  <r>
    <x v="0"/>
    <s v="VUT0105"/>
    <x v="1"/>
    <s v="VUT0105071"/>
    <s v="Port Vila (Port Vila)"/>
    <s v="VUT0105071017"/>
    <m/>
    <e v="#N/A"/>
    <s v="Rentapao"/>
    <x v="8"/>
    <s v="IFRC"/>
    <m/>
    <x v="0"/>
    <m/>
    <s v="Distribution"/>
    <s v="Tarp"/>
    <s v="Tarps 1"/>
    <n v="1"/>
    <s v="piece"/>
    <s v="Households"/>
    <n v="1"/>
    <x v="0"/>
    <m/>
    <m/>
    <d v="2015-06-09T00:00:00"/>
  </r>
  <r>
    <x v="0"/>
    <s v="VUT0105"/>
    <x v="1"/>
    <s v="VUT0105071"/>
    <s v="Port Vila (Port Vila)"/>
    <s v="VUT0105071017"/>
    <m/>
    <e v="#N/A"/>
    <s v="Black Sand"/>
    <x v="8"/>
    <s v="IFRC"/>
    <m/>
    <x v="0"/>
    <m/>
    <s v="Distribution"/>
    <s v="Tarp"/>
    <s v="Tarps 1"/>
    <n v="1"/>
    <s v="piece"/>
    <s v="Households"/>
    <n v="1"/>
    <x v="0"/>
    <m/>
    <m/>
    <d v="2015-06-09T00:00:00"/>
  </r>
  <r>
    <x v="0"/>
    <s v="VUT0105"/>
    <x v="1"/>
    <s v="VUT0105071"/>
    <s v="Port Vila (Port Vila)"/>
    <s v="VUT0105071017"/>
    <s v="Bladineres"/>
    <s v="VUT01050710170885"/>
    <m/>
    <x v="8"/>
    <s v="IFRC"/>
    <m/>
    <x v="0"/>
    <m/>
    <s v="Distribution"/>
    <s v="Tarp"/>
    <s v="Tarps 1"/>
    <n v="1"/>
    <s v="piece"/>
    <s v="Households"/>
    <n v="1"/>
    <x v="0"/>
    <m/>
    <m/>
    <d v="2015-06-09T00:00:00"/>
  </r>
  <r>
    <x v="0"/>
    <s v="VUT0105"/>
    <x v="1"/>
    <s v="VUT0105071"/>
    <s v="Port Vila (Port Vila)"/>
    <s v="VUT0105071017"/>
    <s v="Bladineres"/>
    <s v="VUT01050710170885"/>
    <m/>
    <x v="8"/>
    <s v="IFRC"/>
    <m/>
    <x v="0"/>
    <m/>
    <s v="Distribution"/>
    <s v="Tarp"/>
    <s v="Tarps 1"/>
    <n v="1"/>
    <s v="piece"/>
    <s v="Households"/>
    <n v="1"/>
    <x v="0"/>
    <m/>
    <m/>
    <d v="2015-06-09T00:00:00"/>
  </r>
  <r>
    <x v="0"/>
    <s v="VUT0105"/>
    <x v="1"/>
    <s v="VUT0105071"/>
    <s v="Port Vila (Port Vila)"/>
    <s v="VUT0105071017"/>
    <m/>
    <e v="#N/A"/>
    <s v="Teouma Valley"/>
    <x v="8"/>
    <s v="IFRC"/>
    <m/>
    <x v="0"/>
    <m/>
    <s v="Distribution"/>
    <s v="Tarp"/>
    <s v="Tarps 1"/>
    <n v="1"/>
    <s v="piece"/>
    <s v="Households"/>
    <n v="1"/>
    <x v="0"/>
    <m/>
    <m/>
    <d v="2015-06-09T00:00:00"/>
  </r>
  <r>
    <x v="0"/>
    <s v="VUT0105"/>
    <x v="1"/>
    <s v="VUT0105071"/>
    <s v="Port Vila (Port Vila)"/>
    <s v="VUT0105071017"/>
    <m/>
    <e v="#N/A"/>
    <s v="Teouma Half Road"/>
    <x v="8"/>
    <s v="IFRC"/>
    <m/>
    <x v="0"/>
    <m/>
    <s v="Distribution"/>
    <s v="Tarp"/>
    <s v="Tarps 1"/>
    <n v="1"/>
    <s v="piece"/>
    <s v="Households"/>
    <n v="1"/>
    <x v="0"/>
    <m/>
    <m/>
    <d v="2015-06-09T00:00:00"/>
  </r>
  <r>
    <x v="0"/>
    <s v="VUT0105"/>
    <x v="1"/>
    <s v="VUT0105071"/>
    <s v="Port Vila (Port Vila)"/>
    <s v="VUT0105071017"/>
    <s v="Tagabe"/>
    <s v="VUT01050710170881"/>
    <m/>
    <x v="8"/>
    <s v="IFRC"/>
    <m/>
    <x v="0"/>
    <m/>
    <s v="Distribution"/>
    <s v="Tarp"/>
    <s v="Tarps 1"/>
    <n v="1"/>
    <s v="piece"/>
    <s v="Households"/>
    <n v="1"/>
    <x v="0"/>
    <m/>
    <m/>
    <d v="2015-06-09T00:00:00"/>
  </r>
  <r>
    <x v="0"/>
    <s v="VUT0105"/>
    <x v="1"/>
    <s v="VUT0105071"/>
    <s v="Port Vila (Port Vila)"/>
    <s v="VUT0105071017"/>
    <s v="Tagabe"/>
    <s v="VUT01050710170881"/>
    <m/>
    <x v="8"/>
    <s v="IFRC"/>
    <m/>
    <x v="0"/>
    <m/>
    <s v="Distribution"/>
    <s v="Tarp"/>
    <s v="Tarps 1"/>
    <n v="1"/>
    <s v="piece"/>
    <s v="Households"/>
    <n v="1"/>
    <x v="0"/>
    <m/>
    <m/>
    <d v="2015-06-09T00:00:00"/>
  </r>
  <r>
    <x v="0"/>
    <s v="VUT0105"/>
    <x v="1"/>
    <s v="VUT0105071"/>
    <s v="Port Vila (Port Vila)"/>
    <s v="VUT0105071017"/>
    <s v="Bladineres"/>
    <s v="VUT01050710170885"/>
    <m/>
    <x v="8"/>
    <s v="IFRC"/>
    <m/>
    <x v="0"/>
    <m/>
    <s v="Distribution"/>
    <s v="Tarp"/>
    <s v="Tarps 1"/>
    <n v="1"/>
    <s v="piece"/>
    <s v="Households"/>
    <n v="1"/>
    <x v="0"/>
    <m/>
    <m/>
    <d v="2015-06-09T00:00:00"/>
  </r>
  <r>
    <x v="0"/>
    <s v="VUT0105"/>
    <x v="1"/>
    <s v="VUT0105071"/>
    <s v="Port Vila (Port Vila)"/>
    <s v="VUT0105071017"/>
    <s v="Bladineres"/>
    <s v="VUT01050710170885"/>
    <m/>
    <x v="8"/>
    <s v="IFRC"/>
    <m/>
    <x v="0"/>
    <m/>
    <s v="Distribution"/>
    <s v="Tarp"/>
    <s v="Tarps 1"/>
    <n v="1"/>
    <s v="piece"/>
    <s v="Households"/>
    <n v="1"/>
    <x v="0"/>
    <m/>
    <m/>
    <d v="2015-06-09T00:00:00"/>
  </r>
  <r>
    <x v="0"/>
    <s v="VUT0105"/>
    <x v="1"/>
    <s v="VUT0105071"/>
    <s v="Port Vila (Port Vila)"/>
    <s v="VUT0105071017"/>
    <s v="Tagabe"/>
    <s v="VUT01050710170881"/>
    <m/>
    <x v="8"/>
    <s v="IFRC"/>
    <m/>
    <x v="0"/>
    <m/>
    <s v="Distribution"/>
    <s v="Tarp"/>
    <s v="Tarps 1"/>
    <n v="1"/>
    <s v="piece"/>
    <s v="Households"/>
    <n v="1"/>
    <x v="0"/>
    <m/>
    <m/>
    <d v="2015-06-09T00:00:00"/>
  </r>
  <r>
    <x v="0"/>
    <s v="VUT0105"/>
    <x v="1"/>
    <s v="VUT0105071"/>
    <s v="Port Vila (Port Vila)"/>
    <s v="VUT0105071017"/>
    <s v="Tagabe"/>
    <s v="VUT01050710170881"/>
    <m/>
    <x v="8"/>
    <s v="IFRC"/>
    <m/>
    <x v="0"/>
    <m/>
    <s v="Distribution"/>
    <s v="Tarp"/>
    <s v="Tarps 1"/>
    <n v="1"/>
    <s v="piece"/>
    <s v="Households"/>
    <n v="1"/>
    <x v="0"/>
    <m/>
    <m/>
    <d v="2015-06-09T00:00:00"/>
  </r>
  <r>
    <x v="0"/>
    <s v="VUT0105"/>
    <x v="11"/>
    <s v="VUT0105070"/>
    <m/>
    <e v="#N/A"/>
    <m/>
    <e v="#N/A"/>
    <s v="Pele Island"/>
    <x v="8"/>
    <s v="IFRC"/>
    <m/>
    <x v="0"/>
    <m/>
    <s v="Distribution"/>
    <s v="Tarp"/>
    <s v="Tarps 1"/>
    <n v="3"/>
    <s v="piece"/>
    <s v="Households"/>
    <n v="1"/>
    <x v="0"/>
    <m/>
    <m/>
    <d v="2015-06-09T00:00:00"/>
  </r>
  <r>
    <x v="0"/>
    <s v="VUT0105"/>
    <x v="1"/>
    <s v="VUT0105071"/>
    <s v="Port Vila (Port Vila)"/>
    <s v="VUT0105071017"/>
    <m/>
    <e v="#N/A"/>
    <s v="Black Sand"/>
    <x v="8"/>
    <s v="IFRC"/>
    <m/>
    <x v="0"/>
    <m/>
    <s v="Distribution"/>
    <s v="Tarp"/>
    <s v="Tarps 1"/>
    <n v="1"/>
    <s v="piece"/>
    <s v="Households"/>
    <n v="1"/>
    <x v="0"/>
    <m/>
    <m/>
    <d v="2015-06-09T00:00:00"/>
  </r>
  <r>
    <x v="0"/>
    <s v="VUT0105"/>
    <x v="1"/>
    <s v="VUT0105071"/>
    <s v="Port Vila (Port Vila)"/>
    <s v="VUT0105071017"/>
    <s v="Nambatu"/>
    <s v="VUT01050710170832"/>
    <m/>
    <x v="8"/>
    <s v="IFRC"/>
    <m/>
    <x v="0"/>
    <m/>
    <s v="Distribution"/>
    <s v="Tarp"/>
    <s v="Tarps 1"/>
    <n v="4"/>
    <s v="piece"/>
    <s v="Households"/>
    <n v="1"/>
    <x v="0"/>
    <m/>
    <m/>
    <d v="2015-06-09T00:00:00"/>
  </r>
  <r>
    <x v="0"/>
    <s v="VUT0105"/>
    <x v="1"/>
    <s v="VUT0105071"/>
    <s v="Port Vila (Port Vila)"/>
    <s v="VUT0105071017"/>
    <m/>
    <e v="#N/A"/>
    <s v="Seven Star"/>
    <x v="8"/>
    <s v="IFRC"/>
    <m/>
    <x v="0"/>
    <m/>
    <s v="Distribution"/>
    <s v="Tarp"/>
    <s v="Tarps 1"/>
    <n v="1"/>
    <s v="piece"/>
    <s v="Households"/>
    <n v="1"/>
    <x v="0"/>
    <m/>
    <m/>
    <d v="2015-06-09T00:00:00"/>
  </r>
  <r>
    <x v="2"/>
    <s v="VUT0106"/>
    <x v="3"/>
    <s v="VUT0106023"/>
    <s v="West Tanna (Tanna)"/>
    <s v="VUT0106023005"/>
    <s v="Isangel"/>
    <s v="VUT01060230020180"/>
    <m/>
    <x v="9"/>
    <m/>
    <m/>
    <x v="0"/>
    <m/>
    <s v="Distribution"/>
    <s v="Tarp"/>
    <s v="Tarps (1 = HH), Blankets (3 = HH), Cooking Kit (1=HH)"/>
    <n v="319"/>
    <s v="piece"/>
    <s v="Households"/>
    <n v="319"/>
    <x v="0"/>
    <m/>
    <m/>
    <d v="2015-04-06T00:00:00"/>
  </r>
  <r>
    <x v="2"/>
    <s v="VUT0106"/>
    <x v="3"/>
    <s v="VUT0106023"/>
    <s v="West Tanna (Tanna)"/>
    <s v="VUT0106023005"/>
    <s v="Isangel"/>
    <s v="VUT01060230020180"/>
    <m/>
    <x v="9"/>
    <m/>
    <m/>
    <x v="0"/>
    <m/>
    <s v="Distribution"/>
    <s v="Blanket"/>
    <s v="Tarps (1 = HH), Blankets (3 = HH), Cooking Kit (1=HH)"/>
    <n v="957"/>
    <s v="piece"/>
    <s v="Households"/>
    <n v="319"/>
    <x v="0"/>
    <m/>
    <m/>
    <d v="2015-04-06T00:00:00"/>
  </r>
  <r>
    <x v="2"/>
    <s v="VUT0106"/>
    <x v="3"/>
    <s v="VUT0106023"/>
    <s v="West Tanna (Tanna)"/>
    <s v="VUT0106023005"/>
    <m/>
    <e v="#N/A"/>
    <s v="1 Mile School"/>
    <x v="9"/>
    <m/>
    <m/>
    <x v="0"/>
    <m/>
    <s v="Distribution"/>
    <s v="Tarp"/>
    <s v="Tarps (1 = HH), Blankets (3 = HH), Cooking Kit (1=HH)"/>
    <n v="187"/>
    <s v="piece"/>
    <s v="Households"/>
    <n v="187"/>
    <x v="0"/>
    <m/>
    <m/>
    <d v="2015-04-06T00:00:00"/>
  </r>
  <r>
    <x v="2"/>
    <s v="VUT0106"/>
    <x v="3"/>
    <s v="VUT0106023"/>
    <s v="West Tanna (Tanna)"/>
    <s v="VUT0106023005"/>
    <m/>
    <e v="#N/A"/>
    <s v="1 Mile School"/>
    <x v="9"/>
    <m/>
    <m/>
    <x v="0"/>
    <m/>
    <s v="Distribution"/>
    <s v="Blanket"/>
    <s v="Tarps (1 = HH), Blankets (3 = HH), Cooking Kit (1=HH)"/>
    <n v="561"/>
    <s v="piece"/>
    <s v="Households"/>
    <n v="187"/>
    <x v="0"/>
    <m/>
    <m/>
    <d v="2015-04-06T00:00:00"/>
  </r>
  <r>
    <x v="2"/>
    <s v="VUT0106"/>
    <x v="3"/>
    <s v="VUT0106023"/>
    <s v="West Tanna (Tanna)"/>
    <s v="VUT0106023005"/>
    <s v="Letakran"/>
    <s v="VUT01060230050318"/>
    <m/>
    <x v="9"/>
    <m/>
    <m/>
    <x v="0"/>
    <m/>
    <s v="Distribution"/>
    <s v="Tarp"/>
    <s v="Tarps (1 = HH), Blankets (3 = HH), Cooking Kit (1=HH)"/>
    <n v="245"/>
    <s v="piece"/>
    <s v="Households"/>
    <n v="245"/>
    <x v="0"/>
    <m/>
    <m/>
    <d v="2015-04-06T00:00:00"/>
  </r>
  <r>
    <x v="2"/>
    <s v="VUT0106"/>
    <x v="3"/>
    <s v="VUT0106023"/>
    <s v="West Tanna (Tanna)"/>
    <s v="VUT0106023005"/>
    <s v="Letakran"/>
    <s v="VUT01060230050318"/>
    <m/>
    <x v="9"/>
    <m/>
    <m/>
    <x v="0"/>
    <m/>
    <s v="Distribution"/>
    <s v="Blanket"/>
    <s v="Tarps (1 = HH), Blankets (3 = HH), Cooking Kit (1=HH)"/>
    <n v="735"/>
    <s v="piece"/>
    <s v="Households"/>
    <n v="245"/>
    <x v="0"/>
    <m/>
    <m/>
    <d v="2015-04-06T00:00:00"/>
  </r>
  <r>
    <x v="2"/>
    <s v="VUT0106"/>
    <x v="3"/>
    <s v="VUT0106023"/>
    <s v="West Tanna (Tanna)"/>
    <s v="VUT0106023005"/>
    <m/>
    <e v="#N/A"/>
    <s v="Lapket Centre"/>
    <x v="9"/>
    <m/>
    <m/>
    <x v="0"/>
    <m/>
    <s v="Distribution"/>
    <s v="Kitchen set"/>
    <s v="Tarps (1 = HH), Blankets (3 = HH), Cooking Kit (1=HH)"/>
    <n v="329"/>
    <s v="set"/>
    <s v="Households"/>
    <n v="329"/>
    <x v="0"/>
    <m/>
    <m/>
    <d v="2015-04-06T00:00:00"/>
  </r>
  <r>
    <x v="2"/>
    <s v="VUT0106"/>
    <x v="3"/>
    <s v="VUT0106023"/>
    <s v="West Tanna (Tanna)"/>
    <s v="VUT0106023005"/>
    <m/>
    <e v="#N/A"/>
    <s v="Unmit"/>
    <x v="9"/>
    <m/>
    <m/>
    <x v="0"/>
    <m/>
    <s v="Distribution"/>
    <s v="Tarp"/>
    <s v="Tarps (1 = HH), Blankets (3 = HH), Cooking Kit (1=HH)"/>
    <n v="253"/>
    <s v="piece"/>
    <s v="Households"/>
    <n v="253"/>
    <x v="0"/>
    <m/>
    <m/>
    <d v="2015-04-06T00:00:00"/>
  </r>
  <r>
    <x v="2"/>
    <s v="VUT0106"/>
    <x v="3"/>
    <s v="VUT0106023"/>
    <s v="West Tanna (Tanna)"/>
    <s v="VUT0106023005"/>
    <m/>
    <e v="#N/A"/>
    <s v="Unmit"/>
    <x v="9"/>
    <m/>
    <m/>
    <x v="0"/>
    <m/>
    <s v="Distribution"/>
    <s v="Blanket"/>
    <s v="Tarps (1 = HH), Blankets (3 = HH), Cooking Kit (1=HH)"/>
    <n v="759"/>
    <s v="piece"/>
    <s v="Households"/>
    <n v="253"/>
    <x v="0"/>
    <m/>
    <m/>
    <d v="2015-04-06T00:00:00"/>
  </r>
  <r>
    <x v="2"/>
    <s v="VUT0106"/>
    <x v="3"/>
    <s v="VUT0106023"/>
    <s v="West Tanna (Tanna)"/>
    <s v="VUT0106023005"/>
    <m/>
    <e v="#N/A"/>
    <s v="Harpour View"/>
    <x v="9"/>
    <m/>
    <m/>
    <x v="0"/>
    <m/>
    <s v="Distribution"/>
    <s v="Tarp"/>
    <s v="Tarps (1 = HH), Blankets (3 = HH), Cooking Kit (1=HH)"/>
    <n v="160"/>
    <s v="piece"/>
    <s v="Households"/>
    <n v="160"/>
    <x v="0"/>
    <m/>
    <m/>
    <d v="2015-04-06T00:00:00"/>
  </r>
  <r>
    <x v="2"/>
    <s v="VUT0106"/>
    <x v="3"/>
    <s v="VUT0106023"/>
    <s v="West Tanna (Tanna)"/>
    <s v="VUT0106023005"/>
    <m/>
    <e v="#N/A"/>
    <s v="Harpour View"/>
    <x v="9"/>
    <m/>
    <m/>
    <x v="0"/>
    <m/>
    <s v="Distribution"/>
    <s v="Blanket"/>
    <s v="Tarps (1 = HH), Blankets (3 = HH), Cooking Kit (1=HH)"/>
    <n v="480"/>
    <s v="piece"/>
    <s v="Households"/>
    <n v="160"/>
    <x v="0"/>
    <m/>
    <m/>
    <d v="2015-04-06T00:00:00"/>
  </r>
  <r>
    <x v="2"/>
    <s v="VUT0106"/>
    <x v="3"/>
    <s v="VUT0106023"/>
    <s v="West Tanna (Tanna)"/>
    <s v="VUT0106023005"/>
    <s v="Isangel"/>
    <s v="VUT01060230020180"/>
    <m/>
    <x v="9"/>
    <m/>
    <m/>
    <x v="0"/>
    <m/>
    <s v="Distribution"/>
    <s v="Kitchen set"/>
    <s v="Tarps (1 = HH), Blankets (3 = HH), Cooking Kit (1=HH)"/>
    <n v="319"/>
    <s v="set"/>
    <s v="Households"/>
    <n v="319"/>
    <x v="0"/>
    <m/>
    <m/>
    <d v="2015-04-06T00:00:00"/>
  </r>
  <r>
    <x v="2"/>
    <s v="VUT0106"/>
    <x v="3"/>
    <s v="VUT0106023"/>
    <s v="West Tanna (Tanna)"/>
    <s v="VUT0106023005"/>
    <m/>
    <e v="#N/A"/>
    <s v="Lenauraua"/>
    <x v="9"/>
    <m/>
    <m/>
    <x v="0"/>
    <m/>
    <s v="Distribution"/>
    <s v="Tarp"/>
    <s v="Tarps (1 = HH), Blankets (3 = HH), Cooking Kit (1=HH)"/>
    <n v="193"/>
    <s v="piece"/>
    <s v="Households"/>
    <n v="193"/>
    <x v="0"/>
    <m/>
    <m/>
    <d v="2015-04-06T00:00:00"/>
  </r>
  <r>
    <x v="2"/>
    <s v="VUT0106"/>
    <x v="3"/>
    <s v="VUT0106023"/>
    <s v="West Tanna (Tanna)"/>
    <s v="VUT0106023005"/>
    <m/>
    <e v="#N/A"/>
    <s v="Lenauraua"/>
    <x v="9"/>
    <m/>
    <m/>
    <x v="0"/>
    <m/>
    <s v="Distribution"/>
    <s v="Blanket"/>
    <s v="Tarps (1 = HH), Blankets (3 = HH), Cooking Kit (1=HH)"/>
    <n v="579"/>
    <s v="piece"/>
    <s v="Households"/>
    <n v="193"/>
    <x v="0"/>
    <m/>
    <m/>
    <d v="2015-04-06T00:00:00"/>
  </r>
  <r>
    <x v="2"/>
    <s v="VUT0106"/>
    <x v="7"/>
    <s v="VUT0106003"/>
    <s v="Aneityum (Aneityum)"/>
    <s v="VUT0106003000"/>
    <m/>
    <e v="#N/A"/>
    <s v="North"/>
    <x v="9"/>
    <m/>
    <m/>
    <x v="0"/>
    <m/>
    <s v="Distribution"/>
    <s v="Tarp"/>
    <s v="Tarps (1 = HH), Blankets (3 = HH), Cooking Kit (1=HH)"/>
    <n v="72"/>
    <s v="piece"/>
    <s v="Households"/>
    <n v="72"/>
    <x v="0"/>
    <m/>
    <m/>
    <d v="2015-04-06T00:00:00"/>
  </r>
  <r>
    <x v="2"/>
    <s v="VUT0106"/>
    <x v="7"/>
    <s v="VUT0106003"/>
    <s v="Aneityum (Aneityum)"/>
    <s v="VUT0106003000"/>
    <m/>
    <e v="#N/A"/>
    <s v="North"/>
    <x v="9"/>
    <m/>
    <m/>
    <x v="0"/>
    <m/>
    <s v="Distribution"/>
    <s v="Blanket"/>
    <s v="Tarps (1 = HH), Blankets (3 = HH), Cooking Kit (1=HH)"/>
    <n v="216"/>
    <s v="piece"/>
    <s v="Households"/>
    <n v="72"/>
    <x v="0"/>
    <m/>
    <m/>
    <d v="2015-04-06T00:00:00"/>
  </r>
  <r>
    <x v="2"/>
    <s v="VUT0106"/>
    <x v="7"/>
    <s v="VUT0106003"/>
    <s v="Aneityum (Aneityum)"/>
    <s v="VUT0106003000"/>
    <m/>
    <e v="#N/A"/>
    <s v="South Port - Analgowhat"/>
    <x v="9"/>
    <m/>
    <m/>
    <x v="0"/>
    <m/>
    <s v="Distribution"/>
    <s v="Tarp"/>
    <s v="Tarps (1 = HH), Blankets (3 = HH), Cooking Kit (1=HH)"/>
    <n v="139"/>
    <s v="piece"/>
    <s v="Households"/>
    <n v="139"/>
    <x v="0"/>
    <m/>
    <m/>
    <d v="2015-04-06T00:00:00"/>
  </r>
  <r>
    <x v="2"/>
    <s v="VUT0106"/>
    <x v="7"/>
    <s v="VUT0106003"/>
    <s v="Aneityum (Aneityum)"/>
    <s v="VUT0106003000"/>
    <m/>
    <e v="#N/A"/>
    <s v="South Port - Analgowhat"/>
    <x v="9"/>
    <m/>
    <m/>
    <x v="0"/>
    <m/>
    <s v="Distribution"/>
    <s v="Blanket"/>
    <s v="Tarps (1 = HH), Blankets (3 = HH), Cooking Kit (1=HH)"/>
    <n v="417"/>
    <s v="piece"/>
    <s v="Households"/>
    <n v="139"/>
    <x v="0"/>
    <m/>
    <m/>
    <d v="2015-04-06T00:00:00"/>
  </r>
  <r>
    <x v="2"/>
    <s v="VUT0106"/>
    <x v="3"/>
    <s v="VUT0106023"/>
    <s v="West Tanna (Tanna)"/>
    <s v="VUT0106023005"/>
    <m/>
    <e v="#N/A"/>
    <s v="Lownapkiko"/>
    <x v="9"/>
    <m/>
    <m/>
    <x v="0"/>
    <m/>
    <s v="Distribution"/>
    <s v="Tarp"/>
    <s v="Tarps (1 = HH), Blankets (3 = HH), Cooking Kit (1=HH)"/>
    <n v="178"/>
    <s v="piece"/>
    <s v="Households"/>
    <n v="178"/>
    <x v="0"/>
    <m/>
    <m/>
    <d v="2015-04-06T00:00:00"/>
  </r>
  <r>
    <x v="2"/>
    <s v="VUT0106"/>
    <x v="3"/>
    <s v="VUT0106023"/>
    <s v="West Tanna (Tanna)"/>
    <s v="VUT0106023005"/>
    <m/>
    <e v="#N/A"/>
    <s v="Lownapkiko"/>
    <x v="9"/>
    <m/>
    <m/>
    <x v="0"/>
    <m/>
    <s v="Distribution"/>
    <s v="Blanket"/>
    <s v="Tarps (1 = HH), Blankets (3 = HH), Cooking Kit (1=HH)"/>
    <n v="534"/>
    <s v="piece"/>
    <s v="Households"/>
    <n v="178"/>
    <x v="0"/>
    <m/>
    <m/>
    <d v="2015-04-06T00:00:00"/>
  </r>
  <r>
    <x v="2"/>
    <s v="VUT0106"/>
    <x v="3"/>
    <s v="VUT0106023"/>
    <s v="West Tanna (Tanna)"/>
    <s v="VUT0106023005"/>
    <m/>
    <e v="#N/A"/>
    <s v="Lapket Centre"/>
    <x v="9"/>
    <m/>
    <m/>
    <x v="0"/>
    <m/>
    <s v="Distribution"/>
    <s v="Tarp"/>
    <s v="Tarps (1 = HH), Blankets (3 = HH), Cooking Kit (1=HH)"/>
    <n v="329"/>
    <s v="piece"/>
    <s v="Households"/>
    <n v="329"/>
    <x v="0"/>
    <m/>
    <m/>
    <d v="2015-04-06T00:00:00"/>
  </r>
  <r>
    <x v="2"/>
    <s v="VUT0106"/>
    <x v="3"/>
    <s v="VUT0106023"/>
    <s v="West Tanna (Tanna)"/>
    <s v="VUT0106023005"/>
    <m/>
    <e v="#N/A"/>
    <s v="Lapket Centre"/>
    <x v="9"/>
    <m/>
    <m/>
    <x v="0"/>
    <m/>
    <s v="Distribution"/>
    <s v="Blanket"/>
    <s v="Tarps (1 = HH), Blankets (3 = HH), Cooking Kit (1=HH)"/>
    <n v="987"/>
    <s v="piece"/>
    <s v="Households"/>
    <n v="329"/>
    <x v="0"/>
    <m/>
    <m/>
    <d v="2015-04-06T00:00:00"/>
  </r>
  <r>
    <x v="2"/>
    <s v="VUT0106"/>
    <x v="3"/>
    <s v="VUT0106023"/>
    <s v="West Tanna (Tanna)"/>
    <s v="VUT0106023005"/>
    <m/>
    <e v="#N/A"/>
    <s v="Unmit"/>
    <x v="9"/>
    <m/>
    <m/>
    <x v="0"/>
    <m/>
    <s v="Distribution"/>
    <s v="Kitchen set"/>
    <s v="Tarps (1 = HH), Blankets (3 = HH), Cooking Kit (1=HH)"/>
    <n v="253"/>
    <s v="set"/>
    <s v="Households"/>
    <n v="253"/>
    <x v="0"/>
    <m/>
    <m/>
    <d v="2015-04-06T00:00:00"/>
  </r>
  <r>
    <x v="2"/>
    <s v="VUT0106"/>
    <x v="3"/>
    <s v="VUT0106023"/>
    <s v="West Tanna (Tanna)"/>
    <s v="VUT0106023005"/>
    <m/>
    <e v="#N/A"/>
    <s v="Lowanatom"/>
    <x v="9"/>
    <m/>
    <m/>
    <x v="0"/>
    <m/>
    <s v="Distribution"/>
    <s v="Tarp"/>
    <s v="Tarps (1 = HH), Blankets (3 = HH), Cooking Kit (1=HH)"/>
    <n v="186"/>
    <s v="piece"/>
    <s v="Households"/>
    <n v="186"/>
    <x v="0"/>
    <m/>
    <m/>
    <d v="2015-04-06T00:00:00"/>
  </r>
  <r>
    <x v="2"/>
    <s v="VUT0106"/>
    <x v="3"/>
    <s v="VUT0106023"/>
    <s v="West Tanna (Tanna)"/>
    <s v="VUT0106023005"/>
    <m/>
    <e v="#N/A"/>
    <s v="Lowanatom"/>
    <x v="9"/>
    <m/>
    <m/>
    <x v="0"/>
    <m/>
    <s v="Distribution"/>
    <s v="Blanket"/>
    <s v="Tarps (1 = HH), Blankets (3 = HH), Cooking Kit (1=HH)"/>
    <n v="558"/>
    <s v="piece"/>
    <s v="Households"/>
    <n v="186"/>
    <x v="0"/>
    <m/>
    <m/>
    <d v="2015-04-06T00:00:00"/>
  </r>
  <r>
    <x v="2"/>
    <s v="VUT0106"/>
    <x v="3"/>
    <s v="VUT0106023"/>
    <s v="West Tanna (Tanna)"/>
    <s v="VUT0106023005"/>
    <s v="Letakran"/>
    <s v="VUT01060230050318"/>
    <m/>
    <x v="9"/>
    <m/>
    <m/>
    <x v="0"/>
    <m/>
    <s v="Distribution"/>
    <s v="Kitchen set"/>
    <s v="Tarps (1 = HH), Blankets (3 = HH), Cooking Kit (1=HH)"/>
    <n v="245"/>
    <s v="set"/>
    <s v="Households"/>
    <n v="245"/>
    <x v="0"/>
    <m/>
    <m/>
    <d v="2015-04-06T00:00:00"/>
  </r>
  <r>
    <x v="2"/>
    <s v="VUT0106"/>
    <x v="3"/>
    <s v="VUT0106023"/>
    <s v="West Tanna (Tanna)"/>
    <s v="VUT0106023005"/>
    <m/>
    <e v="#N/A"/>
    <s v="Letun"/>
    <x v="9"/>
    <m/>
    <m/>
    <x v="0"/>
    <m/>
    <s v="Distribution"/>
    <s v="Tarp"/>
    <s v="Tarps (1 = HH), Blankets (3 = HH), Cooking Kit (1=HH)"/>
    <n v="178"/>
    <s v="piece"/>
    <s v="Households"/>
    <n v="178"/>
    <x v="0"/>
    <m/>
    <m/>
    <d v="2015-04-06T00:00:00"/>
  </r>
  <r>
    <x v="2"/>
    <s v="VUT0106"/>
    <x v="3"/>
    <s v="VUT0106023"/>
    <s v="West Tanna (Tanna)"/>
    <s v="VUT0106023005"/>
    <m/>
    <e v="#N/A"/>
    <s v="Letun"/>
    <x v="9"/>
    <m/>
    <m/>
    <x v="0"/>
    <m/>
    <s v="Distribution"/>
    <s v="Blanket"/>
    <s v="Tarps (1 = HH), Blankets (3 = HH), Cooking Kit (1=HH)"/>
    <n v="534"/>
    <s v="piece"/>
    <s v="Households"/>
    <n v="178"/>
    <x v="0"/>
    <m/>
    <m/>
    <d v="2015-04-06T00:00:00"/>
  </r>
  <r>
    <x v="2"/>
    <s v="VUT0106"/>
    <x v="3"/>
    <s v="VUT0106023"/>
    <s v="West Tanna (Tanna)"/>
    <s v="VUT0106023005"/>
    <m/>
    <e v="#N/A"/>
    <s v="Lenauraua"/>
    <x v="9"/>
    <m/>
    <m/>
    <x v="0"/>
    <m/>
    <s v="Distribution"/>
    <s v="Kitchen set"/>
    <s v="Tarps (1 = HH), Blankets (3 = HH), Cooking Kit (1=HH)"/>
    <n v="193"/>
    <s v="set"/>
    <s v="Households"/>
    <n v="193"/>
    <x v="0"/>
    <m/>
    <m/>
    <d v="2015-04-06T00:00:00"/>
  </r>
  <r>
    <x v="2"/>
    <s v="VUT0106"/>
    <x v="3"/>
    <s v="VUT0106023"/>
    <s v="West Tanna (Tanna)"/>
    <s v="VUT0106023005"/>
    <m/>
    <e v="#N/A"/>
    <s v="Lamkail Church House"/>
    <x v="9"/>
    <m/>
    <m/>
    <x v="0"/>
    <m/>
    <s v="Distribution"/>
    <s v="Tarp"/>
    <s v="Tarps (1 = HH), Blankets (3 = HH), Cooking Kit (1=HH)"/>
    <n v="105"/>
    <s v="piece"/>
    <s v="Households"/>
    <n v="105"/>
    <x v="0"/>
    <m/>
    <m/>
    <d v="2015-04-06T00:00:00"/>
  </r>
  <r>
    <x v="2"/>
    <s v="VUT0106"/>
    <x v="3"/>
    <s v="VUT0106023"/>
    <s v="West Tanna (Tanna)"/>
    <s v="VUT0106023005"/>
    <m/>
    <e v="#N/A"/>
    <s v="Lamkail Church House"/>
    <x v="9"/>
    <m/>
    <m/>
    <x v="0"/>
    <m/>
    <s v="Distribution"/>
    <s v="Blanket"/>
    <s v="Tarps (1 = HH), Blankets (3 = HH), Cooking Kit (1=HH)"/>
    <n v="315"/>
    <s v="piece"/>
    <s v="Households"/>
    <n v="105"/>
    <x v="0"/>
    <m/>
    <m/>
    <d v="2015-04-06T00:00:00"/>
  </r>
  <r>
    <x v="2"/>
    <s v="VUT0106"/>
    <x v="3"/>
    <s v="VUT0106023"/>
    <s v="West Tanna (Tanna)"/>
    <s v="VUT0106023005"/>
    <m/>
    <e v="#N/A"/>
    <s v="1 Mile School"/>
    <x v="9"/>
    <m/>
    <m/>
    <x v="0"/>
    <m/>
    <s v="Distribution"/>
    <s v="Kitchen set"/>
    <s v="Tarps (1 = HH), Blankets (3 = HH), Cooking Kit (1=HH)"/>
    <n v="187"/>
    <s v="set"/>
    <s v="Households"/>
    <n v="187"/>
    <x v="0"/>
    <m/>
    <m/>
    <d v="2015-04-06T00:00:00"/>
  </r>
  <r>
    <x v="2"/>
    <s v="VUT0106"/>
    <x v="3"/>
    <s v="VUT0106023"/>
    <s v="West Tanna (Tanna)"/>
    <s v="VUT0106023005"/>
    <s v="Imaelone"/>
    <s v="VUT01060230050475"/>
    <m/>
    <x v="9"/>
    <m/>
    <m/>
    <x v="0"/>
    <m/>
    <s v="Distribution"/>
    <s v="Tarp"/>
    <s v="Tarps (1 = HH), Blankets (3 = HH), Cooking Kit (1=HH)"/>
    <n v="183"/>
    <s v="piece"/>
    <s v="Households"/>
    <n v="183"/>
    <x v="0"/>
    <m/>
    <m/>
    <d v="2015-04-06T00:00:00"/>
  </r>
  <r>
    <x v="2"/>
    <s v="VUT0106"/>
    <x v="3"/>
    <s v="VUT0106023"/>
    <s v="West Tanna (Tanna)"/>
    <s v="VUT0106023005"/>
    <s v="Imaelone"/>
    <s v="VUT01060230050475"/>
    <m/>
    <x v="9"/>
    <m/>
    <m/>
    <x v="0"/>
    <m/>
    <s v="Distribution"/>
    <s v="Blanket"/>
    <s v="Tarps (1 = HH), Blankets (3 = HH), Cooking Kit (1=HH)"/>
    <n v="549"/>
    <s v="piece"/>
    <s v="Households"/>
    <n v="183"/>
    <x v="0"/>
    <m/>
    <m/>
    <d v="2015-04-06T00:00:00"/>
  </r>
  <r>
    <x v="2"/>
    <s v="VUT0106"/>
    <x v="3"/>
    <s v="VUT0106023"/>
    <s v="West Tanna (Tanna)"/>
    <s v="VUT0106023005"/>
    <m/>
    <e v="#N/A"/>
    <s v="Lowanatom"/>
    <x v="9"/>
    <m/>
    <m/>
    <x v="0"/>
    <m/>
    <s v="Distribution"/>
    <s v="Kitchen set"/>
    <s v="Tarps (1 = HH), Blankets (3 = HH), Cooking Kit (1=HH)"/>
    <n v="186"/>
    <s v="set"/>
    <s v="Households"/>
    <n v="186"/>
    <x v="0"/>
    <m/>
    <m/>
    <d v="2015-04-06T00:00:00"/>
  </r>
  <r>
    <x v="2"/>
    <s v="VUT0106"/>
    <x v="3"/>
    <s v="VUT0106023"/>
    <s v="West Tanna (Tanna)"/>
    <s v="VUT0106023005"/>
    <s v="Lounapkamei"/>
    <s v="VUT01060230050382"/>
    <m/>
    <x v="9"/>
    <m/>
    <m/>
    <x v="0"/>
    <m/>
    <s v="Distribution"/>
    <s v="Tarp"/>
    <s v="Tarps (1 = HH), Blankets (3 = HH), Cooking Kit (1=HH)"/>
    <n v="148"/>
    <s v="piece"/>
    <s v="Households"/>
    <n v="148"/>
    <x v="0"/>
    <m/>
    <m/>
    <d v="2015-04-06T00:00:00"/>
  </r>
  <r>
    <x v="2"/>
    <s v="VUT0106"/>
    <x v="3"/>
    <s v="VUT0106023"/>
    <s v="West Tanna (Tanna)"/>
    <s v="VUT0106023005"/>
    <s v="Lounapkamei"/>
    <s v="VUT01060230050382"/>
    <m/>
    <x v="9"/>
    <m/>
    <m/>
    <x v="0"/>
    <m/>
    <s v="Distribution"/>
    <s v="Blanket"/>
    <s v="Tarps (1 = HH), Blankets (3 = HH), Cooking Kit (1=HH)"/>
    <n v="444"/>
    <s v="piece"/>
    <s v="Households"/>
    <n v="148"/>
    <x v="0"/>
    <m/>
    <m/>
    <d v="2015-04-06T00:00:00"/>
  </r>
  <r>
    <x v="2"/>
    <s v="VUT0106"/>
    <x v="3"/>
    <s v="VUT0106023"/>
    <s v="West Tanna (Tanna)"/>
    <s v="VUT0106023005"/>
    <s v="Imaelone"/>
    <s v="VUT01060230050475"/>
    <m/>
    <x v="9"/>
    <m/>
    <m/>
    <x v="0"/>
    <m/>
    <s v="Distribution"/>
    <s v="Kitchen set"/>
    <s v="Tarps (1 = HH), Blankets (3 = HH), Cooking Kit (1=HH)"/>
    <n v="183"/>
    <s v="set"/>
    <s v="Households"/>
    <n v="183"/>
    <x v="0"/>
    <m/>
    <m/>
    <d v="2015-04-06T00:00:00"/>
  </r>
  <r>
    <x v="2"/>
    <s v="VUT0106"/>
    <x v="3"/>
    <s v="VUT0106023"/>
    <s v="West Tanna (Tanna)"/>
    <s v="VUT0106023005"/>
    <s v="Lomteuheakal"/>
    <s v="VUT01060230050378"/>
    <m/>
    <x v="9"/>
    <m/>
    <m/>
    <x v="0"/>
    <m/>
    <s v="Distribution"/>
    <s v="Tarp"/>
    <s v="Tarps (1 = HH), Blankets (3 = HH), Cooking Kit (1=HH)"/>
    <n v="133"/>
    <s v="piece"/>
    <s v="Households"/>
    <n v="133"/>
    <x v="0"/>
    <m/>
    <m/>
    <d v="2015-04-06T00:00:00"/>
  </r>
  <r>
    <x v="2"/>
    <s v="VUT0106"/>
    <x v="3"/>
    <s v="VUT0106023"/>
    <s v="West Tanna (Tanna)"/>
    <s v="VUT0106023005"/>
    <s v="Lomteuheakal"/>
    <s v="VUT01060230050378"/>
    <m/>
    <x v="9"/>
    <m/>
    <m/>
    <x v="0"/>
    <m/>
    <s v="Distribution"/>
    <s v="Blanket"/>
    <s v="Tarps (1 = HH), Blankets (3 = HH), Cooking Kit (1=HH)"/>
    <n v="399"/>
    <s v="piece"/>
    <s v="Households"/>
    <n v="133"/>
    <x v="0"/>
    <m/>
    <m/>
    <d v="2015-04-06T00:00:00"/>
  </r>
  <r>
    <x v="2"/>
    <s v="VUT0106"/>
    <x v="3"/>
    <s v="VUT0106023"/>
    <s v="West Tanna (Tanna)"/>
    <s v="VUT0106023005"/>
    <m/>
    <e v="#N/A"/>
    <s v="Lownapkiko"/>
    <x v="9"/>
    <m/>
    <m/>
    <x v="0"/>
    <m/>
    <s v="Distribution"/>
    <s v="Kitchen set"/>
    <s v="Tarps (1 = HH), Blankets (3 = HH), Cooking Kit (1=HH)"/>
    <n v="178"/>
    <s v="set"/>
    <s v="Households"/>
    <n v="178"/>
    <x v="0"/>
    <m/>
    <m/>
    <d v="2015-04-06T00:00:00"/>
  </r>
  <r>
    <x v="2"/>
    <s v="VUT0106"/>
    <x v="7"/>
    <s v="VUT0106003"/>
    <s v="Aneityum (Aneityum)"/>
    <s v="VUT0106003000"/>
    <m/>
    <e v="#N/A"/>
    <s v="Umij South East"/>
    <x v="9"/>
    <m/>
    <m/>
    <x v="0"/>
    <m/>
    <s v="Distribution"/>
    <s v="Tarp"/>
    <s v="Tarps (1 = HH), Blankets (3 = HH), Cooking Kit (1=HH)"/>
    <n v="36"/>
    <s v="piece"/>
    <s v="Households"/>
    <n v="36"/>
    <x v="0"/>
    <m/>
    <m/>
    <d v="2015-04-06T00:00:00"/>
  </r>
  <r>
    <x v="2"/>
    <s v="VUT0106"/>
    <x v="7"/>
    <s v="VUT0106003"/>
    <s v="Aneityum (Aneityum)"/>
    <s v="VUT0106003000"/>
    <m/>
    <e v="#N/A"/>
    <s v="Umij South East"/>
    <x v="9"/>
    <m/>
    <m/>
    <x v="0"/>
    <m/>
    <s v="Distribution"/>
    <s v="Blanket"/>
    <s v="Tarps (1 = HH), Blankets (3 = HH), Cooking Kit (1=HH)"/>
    <n v="108"/>
    <s v="piece"/>
    <s v="Households"/>
    <n v="36"/>
    <x v="0"/>
    <m/>
    <m/>
    <m/>
  </r>
  <r>
    <x v="2"/>
    <s v="VUT0106"/>
    <x v="3"/>
    <s v="VUT0106023"/>
    <s v="West Tanna (Tanna)"/>
    <s v="VUT0106023005"/>
    <m/>
    <e v="#N/A"/>
    <s v="Letun"/>
    <x v="9"/>
    <m/>
    <m/>
    <x v="0"/>
    <m/>
    <s v="Distribution"/>
    <s v="Kitchen set"/>
    <s v="Tarps (1 = HH), Blankets (3 = HH), Cooking Kit (1=HH)"/>
    <n v="178"/>
    <s v="set"/>
    <s v="Households"/>
    <n v="178"/>
    <x v="0"/>
    <m/>
    <m/>
    <d v="2015-04-06T00:00:00"/>
  </r>
  <r>
    <x v="2"/>
    <s v="VUT0106"/>
    <x v="3"/>
    <s v="VUT0106023"/>
    <s v="West Tanna (Tanna)"/>
    <s v="VUT0106023005"/>
    <m/>
    <e v="#N/A"/>
    <s v="Harpour View"/>
    <x v="9"/>
    <m/>
    <m/>
    <x v="0"/>
    <m/>
    <s v="Distribution"/>
    <s v="Kitchen set"/>
    <s v="Tarps (1 = HH), Blankets (3 = HH), Cooking Kit (1=HH)"/>
    <n v="160"/>
    <s v="set"/>
    <s v="Households"/>
    <n v="160"/>
    <x v="0"/>
    <m/>
    <m/>
    <d v="2015-04-06T00:00:00"/>
  </r>
  <r>
    <x v="2"/>
    <s v="VUT0106"/>
    <x v="3"/>
    <s v="VUT0106023"/>
    <s v="West Tanna (Tanna)"/>
    <s v="VUT0106023005"/>
    <s v="Lounapkamei"/>
    <s v="VUT01060230050382"/>
    <m/>
    <x v="9"/>
    <m/>
    <m/>
    <x v="0"/>
    <m/>
    <s v="Distribution"/>
    <s v="Kitchen set"/>
    <s v="Tarps (1 = HH), Blankets (3 = HH), Cooking Kit (1=HH)"/>
    <n v="148"/>
    <s v="set"/>
    <s v="Households"/>
    <n v="148"/>
    <x v="0"/>
    <m/>
    <m/>
    <d v="2015-04-06T00:00:00"/>
  </r>
  <r>
    <x v="2"/>
    <s v="VUT0106"/>
    <x v="7"/>
    <s v="VUT0106003"/>
    <s v="Aneityum (Aneityum)"/>
    <s v="VUT0106003000"/>
    <m/>
    <e v="#N/A"/>
    <s v="South Port - Analgowhat"/>
    <x v="9"/>
    <m/>
    <m/>
    <x v="0"/>
    <m/>
    <s v="Distribution"/>
    <s v="Kitchen set"/>
    <s v="Tarps (1 = HH), Blankets (3 = HH), Cooking Kit (1=HH)"/>
    <n v="139"/>
    <s v="set"/>
    <s v="Households"/>
    <n v="139"/>
    <x v="0"/>
    <m/>
    <m/>
    <d v="2015-04-06T00:00:00"/>
  </r>
  <r>
    <x v="2"/>
    <s v="VUT0106"/>
    <x v="3"/>
    <s v="VUT0106023"/>
    <s v="West Tanna (Tanna)"/>
    <s v="VUT0106023005"/>
    <s v="Lomteuheakal"/>
    <s v="VUT01060230050378"/>
    <m/>
    <x v="9"/>
    <m/>
    <m/>
    <x v="0"/>
    <m/>
    <s v="Distribution"/>
    <s v="Kitchen set"/>
    <s v="Tarps (1 = HH), Blankets (3 = HH), Cooking Kit (1=HH)"/>
    <n v="133"/>
    <s v="set"/>
    <s v="Households"/>
    <n v="133"/>
    <x v="0"/>
    <m/>
    <m/>
    <d v="2015-04-06T00:00:00"/>
  </r>
  <r>
    <x v="2"/>
    <s v="VUT0106"/>
    <x v="3"/>
    <s v="VUT0106023"/>
    <s v="West Tanna (Tanna)"/>
    <s v="VUT0106023005"/>
    <m/>
    <e v="#N/A"/>
    <s v="Lamkail Church House"/>
    <x v="9"/>
    <m/>
    <m/>
    <x v="0"/>
    <m/>
    <s v="Distribution"/>
    <s v="Kitchen set"/>
    <s v="Tarps (1 = HH), Blankets (3 = HH), Cooking Kit (1=HH)"/>
    <n v="105"/>
    <s v="set"/>
    <s v="Households"/>
    <n v="105"/>
    <x v="0"/>
    <m/>
    <m/>
    <d v="2015-04-06T00:00:00"/>
  </r>
  <r>
    <x v="2"/>
    <s v="VUT0106"/>
    <x v="7"/>
    <s v="VUT0106003"/>
    <s v="Aneityum (Aneityum)"/>
    <s v="VUT0106003000"/>
    <m/>
    <e v="#N/A"/>
    <s v="North"/>
    <x v="9"/>
    <m/>
    <m/>
    <x v="0"/>
    <m/>
    <s v="Distribution"/>
    <s v="Kitchen set"/>
    <s v="Tarps (1 = HH), Blankets (3 = HH), Cooking Kit (1=HH)"/>
    <n v="72"/>
    <s v="set"/>
    <s v="Households"/>
    <n v="72"/>
    <x v="0"/>
    <m/>
    <m/>
    <d v="2015-04-06T00:00:00"/>
  </r>
  <r>
    <x v="2"/>
    <s v="VUT0106"/>
    <x v="7"/>
    <s v="VUT0106003"/>
    <s v="Aneityum (Aneityum)"/>
    <s v="VUT0106003000"/>
    <m/>
    <e v="#N/A"/>
    <s v="Umij South East"/>
    <x v="9"/>
    <m/>
    <m/>
    <x v="0"/>
    <m/>
    <s v="Distribution"/>
    <s v="Kitchen set"/>
    <s v="Tarps (1 = HH), Blankets (3 = HH), Cooking Kit (1=HH)"/>
    <n v="36"/>
    <s v="set"/>
    <s v="Households"/>
    <n v="36"/>
    <x v="0"/>
    <m/>
    <m/>
    <m/>
  </r>
  <r>
    <x v="0"/>
    <s v="VUT0105"/>
    <x v="12"/>
    <s v="VUT0105007"/>
    <m/>
    <e v="#N/A"/>
    <m/>
    <e v="#N/A"/>
    <s v="Whole Island"/>
    <x v="10"/>
    <s v="IOM"/>
    <m/>
    <x v="0"/>
    <m/>
    <s v="Distribution"/>
    <s v="Shelter Tool Kit"/>
    <s v="1 tool kit to every 2 HH 263 Kits distributed total"/>
    <n v="263"/>
    <s v="kit"/>
    <s v="Households"/>
    <n v="526"/>
    <x v="0"/>
    <d v="2015-04-05T00:00:00"/>
    <d v="2015-04-08T00:00:00"/>
    <m/>
  </r>
  <r>
    <x v="0"/>
    <s v="VUT0105"/>
    <x v="13"/>
    <s v="VUT0105026"/>
    <m/>
    <e v="#N/A"/>
    <m/>
    <e v="#N/A"/>
    <m/>
    <x v="10"/>
    <s v="IOM"/>
    <m/>
    <x v="0"/>
    <m/>
    <s v="Distribution"/>
    <s v="Shelter Tool Kit"/>
    <s v="2 tool kit to every 2 HH 228 Kits distributed total"/>
    <n v="228"/>
    <s v="kit"/>
    <s v="Households"/>
    <n v="456"/>
    <x v="0"/>
    <d v="2015-04-05T00:00:00"/>
    <d v="2015-04-08T00:00:00"/>
    <m/>
  </r>
  <r>
    <x v="0"/>
    <s v="VUT0105"/>
    <x v="13"/>
    <s v="VUT0105026"/>
    <m/>
    <e v="#N/A"/>
    <m/>
    <e v="#N/A"/>
    <s v="Whole Island"/>
    <x v="10"/>
    <s v="SC"/>
    <m/>
    <x v="0"/>
    <m/>
    <s v="Distribution"/>
    <s v="Kitchen set"/>
    <m/>
    <n v="296"/>
    <s v="set"/>
    <s v="Households"/>
    <n v="296"/>
    <x v="0"/>
    <d v="2015-04-18T00:00:00"/>
    <m/>
    <m/>
  </r>
  <r>
    <x v="0"/>
    <s v="VUT0105"/>
    <x v="1"/>
    <s v="VUT0105071"/>
    <s v="Port Vila (Port Vila)"/>
    <s v="VUT0105071017"/>
    <m/>
    <e v="#N/A"/>
    <s v="Evacuation Centres (various)"/>
    <x v="10"/>
    <s v="SC"/>
    <m/>
    <x v="0"/>
    <m/>
    <s v="Distribution"/>
    <s v="Tarp"/>
    <s v="1 or 2 Tarps per HH"/>
    <n v="1068"/>
    <s v="piece"/>
    <s v="Households"/>
    <n v="537"/>
    <x v="0"/>
    <d v="2015-03-23T00:00:00"/>
    <m/>
    <m/>
  </r>
  <r>
    <x v="0"/>
    <s v="VUT0105"/>
    <x v="1"/>
    <s v="VUT0105071"/>
    <s v="Port Vila (Port Vila)"/>
    <s v="VUT0105071017"/>
    <s v="Port Vila"/>
    <s v="VUT01050710170848"/>
    <s v="Malapoa"/>
    <x v="10"/>
    <s v="SC"/>
    <m/>
    <x v="0"/>
    <m/>
    <s v="Distribution"/>
    <s v="Tarp"/>
    <s v="1 or 2 Tarps per HH"/>
    <n v="473"/>
    <s v="piece"/>
    <s v="Households"/>
    <n v="237"/>
    <x v="0"/>
    <d v="2015-03-25T00:00:00"/>
    <m/>
    <m/>
  </r>
  <r>
    <x v="0"/>
    <s v="VUT0105"/>
    <x v="13"/>
    <s v="VUT0105026"/>
    <m/>
    <e v="#N/A"/>
    <m/>
    <e v="#N/A"/>
    <s v="Blanket cover over whole island, exact village names and exact beneficiary numbers will follow when reports come back"/>
    <x v="10"/>
    <s v="SC"/>
    <m/>
    <x v="0"/>
    <m/>
    <s v="Distribution"/>
    <s v="Tarp"/>
    <s v="1 or 2 Tarps per HH"/>
    <n v="1409"/>
    <s v="piece"/>
    <s v="Households"/>
    <n v="660"/>
    <x v="0"/>
    <d v="2015-03-27T00:00:00"/>
    <m/>
    <d v="2015-04-01T00:00:00"/>
  </r>
  <r>
    <x v="0"/>
    <s v="VUT0105"/>
    <x v="12"/>
    <s v="VUT0105007"/>
    <m/>
    <e v="#N/A"/>
    <m/>
    <e v="#N/A"/>
    <s v="Blanket cover over  island Mate Eastwards, exact village names and exact beneficiary numbers will follow when reports come back"/>
    <x v="10"/>
    <s v="SC"/>
    <m/>
    <x v="0"/>
    <m/>
    <s v="Distribution"/>
    <s v="Tarp"/>
    <s v="1 or 2 Tarps per HH"/>
    <n v="1912"/>
    <s v="piece"/>
    <s v="Households"/>
    <n v="1100"/>
    <x v="0"/>
    <d v="2015-03-27T00:00:00"/>
    <m/>
    <d v="2015-04-01T00:00:00"/>
  </r>
  <r>
    <x v="0"/>
    <s v="VUT0105"/>
    <x v="1"/>
    <s v="VUT0105071"/>
    <s v="Port Vila (Port Vila)"/>
    <s v="VUT0105071017"/>
    <s v="Port Vila"/>
    <s v="VUT01050710170848"/>
    <s v="Montmartre"/>
    <x v="10"/>
    <s v="SC"/>
    <m/>
    <x v="0"/>
    <m/>
    <s v="Distribution"/>
    <s v="Tarp"/>
    <s v="1 or 2 Tarps per HH"/>
    <n v="35"/>
    <s v="piece"/>
    <s v="Households"/>
    <n v="30"/>
    <x v="0"/>
    <d v="2015-04-06T00:00:00"/>
    <m/>
    <d v="2015-04-11T00:00:00"/>
  </r>
  <r>
    <x v="0"/>
    <s v="VUT0105"/>
    <x v="1"/>
    <s v="VUT0105071"/>
    <s v="Port Vila (Port Vila)"/>
    <s v="VUT0105071017"/>
    <m/>
    <e v="#N/A"/>
    <s v="Banana Bay"/>
    <x v="10"/>
    <s v="SC"/>
    <m/>
    <x v="0"/>
    <m/>
    <s v="Distribution"/>
    <s v="Tarp"/>
    <s v="1 or 2 Tarps per HH"/>
    <n v="13"/>
    <s v="piece"/>
    <s v="Households"/>
    <n v="7"/>
    <x v="0"/>
    <d v="2015-04-06T00:00:00"/>
    <m/>
    <d v="2015-04-11T00:00:00"/>
  </r>
  <r>
    <x v="0"/>
    <s v="VUT0105"/>
    <x v="1"/>
    <s v="VUT0105071"/>
    <s v="Port Vila (Port Vila)"/>
    <s v="VUT0105071017"/>
    <m/>
    <e v="#N/A"/>
    <s v="Etas"/>
    <x v="10"/>
    <s v="SC"/>
    <m/>
    <x v="0"/>
    <m/>
    <s v="Distribution"/>
    <s v="Tarp"/>
    <s v="1 Tarps per HH"/>
    <n v="387"/>
    <s v="piece"/>
    <s v="Households"/>
    <n v="387"/>
    <x v="0"/>
    <d v="2015-04-22T00:00:00"/>
    <m/>
    <m/>
  </r>
  <r>
    <x v="0"/>
    <s v="VUT0105"/>
    <x v="1"/>
    <s v="VUT0105071"/>
    <s v="Port Vila (Port Vila)"/>
    <s v="VUT0105071017"/>
    <m/>
    <e v="#N/A"/>
    <s v="Etas"/>
    <x v="10"/>
    <s v="SC"/>
    <m/>
    <x v="0"/>
    <m/>
    <s v="Distribution"/>
    <s v="Shelter Tool Kit"/>
    <s v="4 per CDC"/>
    <n v="387"/>
    <s v="kit"/>
    <s v="Households"/>
    <n v="387"/>
    <x v="0"/>
    <d v="2015-04-22T00:00:00"/>
    <m/>
    <m/>
  </r>
  <r>
    <x v="0"/>
    <s v="VUT0105"/>
    <x v="1"/>
    <s v="VUT0105071"/>
    <s v="Port Vila (Port Vila)"/>
    <s v="VUT0105071017"/>
    <m/>
    <e v="#N/A"/>
    <s v="Blacksands"/>
    <x v="10"/>
    <s v="SC"/>
    <m/>
    <x v="0"/>
    <m/>
    <s v="Distribution"/>
    <s v="Tarp"/>
    <s v="1 Tarps per HH"/>
    <n v="441"/>
    <s v="piece"/>
    <s v="Households"/>
    <n v="441"/>
    <x v="0"/>
    <d v="2015-04-28T00:00:00"/>
    <m/>
    <m/>
  </r>
  <r>
    <x v="0"/>
    <s v="VUT0105"/>
    <x v="1"/>
    <s v="VUT0105071"/>
    <s v="Port Vila (Port Vila)"/>
    <s v="VUT0105071017"/>
    <m/>
    <e v="#N/A"/>
    <s v="Blacksands"/>
    <x v="10"/>
    <s v="SC"/>
    <m/>
    <x v="0"/>
    <m/>
    <s v="Distribution"/>
    <s v="Shelter Tool Kit"/>
    <s v="1 toolkit per 5 HH"/>
    <n v="220"/>
    <s v="kit"/>
    <s v="Households"/>
    <n v="1100"/>
    <x v="2"/>
    <d v="2015-06-16T00:00:00"/>
    <m/>
    <m/>
  </r>
  <r>
    <x v="0"/>
    <s v="VUT0105"/>
    <x v="13"/>
    <s v="VUT0105026"/>
    <m/>
    <e v="#N/A"/>
    <m/>
    <e v="#N/A"/>
    <s v="Whole Island"/>
    <x v="10"/>
    <s v="SC"/>
    <m/>
    <x v="0"/>
    <m/>
    <s v="Distribution"/>
    <s v="Shelter Repair Materials"/>
    <s v="Iron sheet, timber, nails, strapping, cement. One of 3 packages 1 - $100, 2 - $550, 3 - $890  based on level of damage"/>
    <n v="581"/>
    <s v="kit"/>
    <s v="Households"/>
    <n v="581"/>
    <x v="2"/>
    <d v="2015-03-03T00:00:00"/>
    <d v="2015-07-12T00:00:00"/>
    <m/>
  </r>
  <r>
    <x v="0"/>
    <s v="VUT0105"/>
    <x v="13"/>
    <s v="VUT0105026"/>
    <m/>
    <e v="#N/A"/>
    <m/>
    <e v="#N/A"/>
    <s v="Whole Island"/>
    <x v="10"/>
    <s v="SC"/>
    <m/>
    <x v="0"/>
    <m/>
    <s v="Shelter Awareness"/>
    <m/>
    <s v="1 A4 sheet double sided color printed Information Education "/>
    <n v="581"/>
    <e v="#N/A"/>
    <s v="Households"/>
    <n v="581"/>
    <x v="2"/>
    <d v="2015-03-03T00:00:00"/>
    <d v="2015-07-12T00:00:00"/>
    <m/>
  </r>
  <r>
    <x v="0"/>
    <s v="VUT0105"/>
    <x v="12"/>
    <s v="VUT0105007"/>
    <s v="Yarsu (Epi)"/>
    <s v="VUT0105007045"/>
    <m/>
    <e v="#N/A"/>
    <s v="All area council and some of South Vermaul "/>
    <x v="10"/>
    <s v="SC"/>
    <m/>
    <x v="0"/>
    <m/>
    <s v="Distribution"/>
    <s v="Shelter Repair Materials"/>
    <s v="Iron sheet, timber, nails, strapping, cement. One of 3 packages 1 - $100, 2 - $550, 3 - $890  based on level of damage"/>
    <n v="619"/>
    <s v="kit"/>
    <s v="Households"/>
    <n v="619"/>
    <x v="2"/>
    <d v="2015-06-14T00:00:00"/>
    <d v="2015-07-31T00:00:00"/>
    <m/>
  </r>
  <r>
    <x v="1"/>
    <s v="VUT0104"/>
    <x v="2"/>
    <s v="VUT0104002"/>
    <s v="South East Ambrym (Ambrym)"/>
    <s v="VUT0104002062"/>
    <m/>
    <e v="#N/A"/>
    <s v="Blanket cover over SE island, exact village names and exact beneficiary numbers will follow when reports come back"/>
    <x v="10"/>
    <s v="SC/ working with ADRA"/>
    <m/>
    <x v="0"/>
    <m/>
    <s v="Distribution"/>
    <s v="Tarp"/>
    <s v="1 or 2 Tarps per HH"/>
    <n v="580"/>
    <s v="piece"/>
    <s v="Households"/>
    <n v="260"/>
    <x v="0"/>
    <d v="2015-04-06T00:00:00"/>
    <m/>
    <d v="2015-04-11T00:00:00"/>
  </r>
  <r>
    <x v="0"/>
    <s v="VUT0105"/>
    <x v="12"/>
    <s v="VUT0105007"/>
    <m/>
    <e v="#N/A"/>
    <m/>
    <e v="#N/A"/>
    <s v="Whole Island"/>
    <x v="10"/>
    <s v="sc/DFAT"/>
    <m/>
    <x v="0"/>
    <m/>
    <s v="Distribution"/>
    <s v="Kitchen set"/>
    <s v="kitchen set"/>
    <n v="322"/>
    <s v="set"/>
    <s v="Households"/>
    <n v="322"/>
    <x v="0"/>
    <d v="2015-04-01T00:00:00"/>
    <m/>
    <m/>
  </r>
  <r>
    <x v="0"/>
    <s v="VUT0105"/>
    <x v="12"/>
    <s v="VUT0105007"/>
    <s v="Yarsu (Epi)"/>
    <s v="VUT0105007045"/>
    <m/>
    <e v="#N/A"/>
    <s v="All area council and some of South Vermaul "/>
    <x v="10"/>
    <s v="sc/DFAT"/>
    <m/>
    <x v="0"/>
    <m/>
    <s v="Shelter Awareness"/>
    <m/>
    <s v="1 A4 sheet double sided color printed Information Education "/>
    <n v="516"/>
    <e v="#N/A"/>
    <s v="Households"/>
    <n v="516"/>
    <x v="2"/>
    <d v="2015-06-03T00:00:00"/>
    <d v="2015-07-28T00:00:00"/>
    <m/>
  </r>
  <r>
    <x v="2"/>
    <s v="VUT0106"/>
    <x v="3"/>
    <s v="VUT0106023"/>
    <s v="North Tanna (Tanna)"/>
    <s v="VUT0106023007"/>
    <m/>
    <e v="#N/A"/>
    <s v="Lous"/>
    <x v="11"/>
    <s v="Liberty for the Nations"/>
    <m/>
    <x v="0"/>
    <m/>
    <s v="Shelter Reconstruction Activities"/>
    <m/>
    <m/>
    <n v="150"/>
    <e v="#N/A"/>
    <s v="People"/>
    <n v="150"/>
    <x v="1"/>
    <d v="2015-04-15T00:00:00"/>
    <d v="2015-07-01T00:00:00"/>
    <m/>
  </r>
  <r>
    <x v="2"/>
    <s v="VUT0106"/>
    <x v="3"/>
    <s v="VUT0106023"/>
    <s v="North Tanna (Tanna)"/>
    <s v="VUT0106023007"/>
    <s v="Lounapaiu"/>
    <s v="VUT01060230070613"/>
    <m/>
    <x v="11"/>
    <s v="Liberty for the Nations"/>
    <m/>
    <x v="0"/>
    <m/>
    <s v="Shelter Reconstruction Activities"/>
    <m/>
    <m/>
    <n v="400"/>
    <e v="#N/A"/>
    <s v="People"/>
    <n v="400"/>
    <x v="1"/>
    <d v="2015-04-10T00:00:00"/>
    <d v="2015-04-10T00:00:00"/>
    <m/>
  </r>
  <r>
    <x v="2"/>
    <s v="VUT0106"/>
    <x v="3"/>
    <s v="VUT0106023"/>
    <s v="North Tanna (Tanna)"/>
    <s v="VUT0106023007"/>
    <s v="Lawital"/>
    <s v="VUT01060230070641"/>
    <m/>
    <x v="11"/>
    <s v="Liberty for the Nations"/>
    <m/>
    <x v="0"/>
    <m/>
    <s v="Shelter Reconstruction Activities"/>
    <m/>
    <m/>
    <n v="400"/>
    <e v="#N/A"/>
    <s v="People"/>
    <n v="400"/>
    <x v="1"/>
    <d v="2015-04-15T00:00:00"/>
    <d v="2015-07-01T00:00:00"/>
    <m/>
  </r>
  <r>
    <x v="2"/>
    <s v="VUT0106"/>
    <x v="3"/>
    <s v="VUT0106023"/>
    <s v="North Tanna (Tanna)"/>
    <s v="VUT0106023007"/>
    <s v="Lawital"/>
    <s v="VUT01060230070641"/>
    <m/>
    <x v="11"/>
    <s v="Samaritan's Purse"/>
    <m/>
    <x v="0"/>
    <m/>
    <s v="Distribution"/>
    <s v="Kitchen set"/>
    <m/>
    <n v="400"/>
    <s v="set"/>
    <s v="People"/>
    <n v="400"/>
    <x v="0"/>
    <d v="2015-04-08T00:00:00"/>
    <m/>
    <d v="2015-04-16T00:00:00"/>
  </r>
  <r>
    <x v="2"/>
    <s v="VUT0106"/>
    <x v="3"/>
    <s v="VUT0106023"/>
    <s v="North Tanna (Tanna)"/>
    <s v="VUT0106023007"/>
    <s v="Lounapaiu"/>
    <s v="VUT01060230070613"/>
    <m/>
    <x v="11"/>
    <s v="Samaritan's Purse"/>
    <m/>
    <x v="0"/>
    <m/>
    <s v="Distribution"/>
    <s v="Kitchen set"/>
    <m/>
    <n v="400"/>
    <s v="set"/>
    <s v="People"/>
    <n v="400"/>
    <x v="0"/>
    <d v="2015-04-08T00:00:00"/>
    <m/>
    <m/>
  </r>
  <r>
    <x v="2"/>
    <s v="VUT0106"/>
    <x v="3"/>
    <s v="VUT0106023"/>
    <s v="North Tanna (Tanna)"/>
    <s v="VUT0106023007"/>
    <m/>
    <e v="#N/A"/>
    <s v="Lous"/>
    <x v="11"/>
    <s v="Samaritan's Purse"/>
    <m/>
    <x v="0"/>
    <m/>
    <s v="Distribution"/>
    <s v="Kitchen set"/>
    <m/>
    <n v="150"/>
    <s v="set"/>
    <s v="People"/>
    <n v="150"/>
    <x v="0"/>
    <d v="2015-04-10T00:00:00"/>
    <m/>
    <d v="2015-04-16T00:00:00"/>
  </r>
  <r>
    <x v="0"/>
    <s v="VUT0105"/>
    <x v="1"/>
    <s v="VUT0105071"/>
    <s v="Port Vila (Port Vila)"/>
    <s v="VUT0105071017"/>
    <s v="Tagabe"/>
    <s v="VUT01050710170881"/>
    <s v="21 Jump Street Community"/>
    <x v="11"/>
    <m/>
    <m/>
    <x v="0"/>
    <m/>
    <s v="Shelter Reconstruction Activities"/>
    <m/>
    <s v="Recovery"/>
    <n v="150"/>
    <e v="#N/A"/>
    <s v="Households"/>
    <n v="150"/>
    <x v="1"/>
    <d v="2015-04-07T00:00:00"/>
    <d v="2015-07-01T00:00:00"/>
    <m/>
  </r>
  <r>
    <x v="0"/>
    <s v="VUT0105"/>
    <x v="0"/>
    <s v="VUT0105005"/>
    <s v="Erakor (Efate)"/>
    <s v="VUT0105005020"/>
    <s v="Erakor"/>
    <s v="VUT01050050130795"/>
    <m/>
    <x v="11"/>
    <m/>
    <m/>
    <x v="0"/>
    <m/>
    <s v="Monitoring"/>
    <m/>
    <s v="Assessment following gap identification"/>
    <n v="500"/>
    <e v="#N/A"/>
    <s v="Households"/>
    <n v="500"/>
    <x v="0"/>
    <d v="2015-04-08T00:00:00"/>
    <d v="2015-04-10T00:00:00"/>
    <d v="2015-05-15T00:00:00"/>
  </r>
  <r>
    <x v="2"/>
    <s v="VUT0106"/>
    <x v="3"/>
    <s v="VUT0106023"/>
    <s v="North Tanna (Tanna)"/>
    <s v="VUT0106023007"/>
    <s v="Lounapaiu"/>
    <s v="VUT01060230070613"/>
    <m/>
    <x v="11"/>
    <m/>
    <m/>
    <x v="0"/>
    <m/>
    <s v="Distribution"/>
    <s v="Blanket"/>
    <m/>
    <n v="400"/>
    <s v="piece"/>
    <s v="People"/>
    <n v="400"/>
    <x v="0"/>
    <d v="2015-04-08T00:00:00"/>
    <m/>
    <m/>
  </r>
  <r>
    <x v="2"/>
    <s v="VUT0106"/>
    <x v="3"/>
    <s v="VUT0106023"/>
    <s v="North Tanna (Tanna)"/>
    <s v="VUT0106023007"/>
    <m/>
    <e v="#N/A"/>
    <s v="Lous"/>
    <x v="11"/>
    <m/>
    <m/>
    <x v="0"/>
    <m/>
    <s v="Distribution"/>
    <s v="Blanket"/>
    <m/>
    <n v="150"/>
    <s v="piece"/>
    <s v="People"/>
    <n v="150"/>
    <x v="0"/>
    <d v="2015-04-08T00:00:00"/>
    <m/>
    <d v="2015-04-10T00:00:00"/>
  </r>
  <r>
    <x v="2"/>
    <s v="VUT0106"/>
    <x v="3"/>
    <s v="VUT0106023"/>
    <s v="North Tanna (Tanna)"/>
    <s v="VUT0106023007"/>
    <s v="Lounapaiu"/>
    <s v="VUT01060230070613"/>
    <m/>
    <x v="11"/>
    <m/>
    <m/>
    <x v="0"/>
    <m/>
    <s v="Distribution"/>
    <s v="Mosquito Net"/>
    <m/>
    <n v="80"/>
    <s v="piece"/>
    <s v="Households"/>
    <n v="80"/>
    <x v="0"/>
    <m/>
    <m/>
    <d v="2015-04-23T00:00:00"/>
  </r>
  <r>
    <x v="2"/>
    <s v="VUT0106"/>
    <x v="3"/>
    <s v="VUT0106023"/>
    <s v="North Tanna (Tanna)"/>
    <s v="VUT0106023007"/>
    <s v="Lawital"/>
    <s v="VUT01060230070641"/>
    <m/>
    <x v="11"/>
    <m/>
    <m/>
    <x v="0"/>
    <m/>
    <s v="Distribution"/>
    <s v="Blanket"/>
    <s v="NFI - household items distribution"/>
    <n v="400"/>
    <s v="piece"/>
    <s v="People"/>
    <n v="400"/>
    <x v="0"/>
    <m/>
    <m/>
    <d v="2015-04-10T00:00:00"/>
  </r>
  <r>
    <x v="0"/>
    <s v="VUT0105"/>
    <x v="0"/>
    <s v="VUT0105005"/>
    <s v="Erakor (Efate)"/>
    <s v="VUT0105005020"/>
    <s v="Erakor"/>
    <s v="VUT01050050130795"/>
    <m/>
    <x v="11"/>
    <m/>
    <m/>
    <x v="0"/>
    <m/>
    <s v="Distribution"/>
    <s v="Tarp"/>
    <s v="Recovery"/>
    <n v="575"/>
    <s v="piece"/>
    <s v="Households"/>
    <n v="575"/>
    <x v="0"/>
    <d v="2015-04-14T00:00:00"/>
    <d v="2015-04-21T00:00:00"/>
    <d v="2015-05-15T00:00:00"/>
  </r>
  <r>
    <x v="0"/>
    <s v="VUT0105"/>
    <x v="1"/>
    <s v="VUT0105071"/>
    <s v="Port Vila (Port Vila)"/>
    <s v="VUT0105071017"/>
    <m/>
    <e v="#N/A"/>
    <m/>
    <x v="12"/>
    <s v="Act for Peace"/>
    <m/>
    <x v="0"/>
    <m/>
    <s v="Distribution"/>
    <s v="Tarp"/>
    <m/>
    <n v="159"/>
    <s v="piece"/>
    <s v="Households"/>
    <n v="159"/>
    <x v="2"/>
    <d v="2015-04-17T00:00:00"/>
    <d v="2015-04-26T00:00:00"/>
    <m/>
  </r>
  <r>
    <x v="2"/>
    <s v="VUT0106"/>
    <x v="3"/>
    <s v="VUT0106023"/>
    <s v="North Tanna (Tanna)"/>
    <s v="VUT0106023007"/>
    <m/>
    <e v="#N/A"/>
    <s v="All localities"/>
    <x v="13"/>
    <s v="French Red Cross"/>
    <m/>
    <x v="0"/>
    <m/>
    <s v="Distribution"/>
    <s v="Kitchen set"/>
    <s v="Kitchen Sets"/>
    <n v="1054"/>
    <s v="set"/>
    <s v="Households"/>
    <n v="1054"/>
    <x v="0"/>
    <d v="2015-03-19T00:00:00"/>
    <d v="2015-05-14T00:00:00"/>
    <d v="2015-04-28T00:00:00"/>
  </r>
  <r>
    <x v="0"/>
    <s v="VUT0105"/>
    <x v="0"/>
    <s v="VUT0105005"/>
    <s v="North Efate (Efate)"/>
    <s v="VUT0105005024"/>
    <m/>
    <e v="#N/A"/>
    <s v="All localities"/>
    <x v="13"/>
    <s v="French Red Cross"/>
    <m/>
    <x v="0"/>
    <m/>
    <s v="Distribution"/>
    <s v="Kitchen set"/>
    <s v="Kitchen Sets"/>
    <n v="296"/>
    <s v="set"/>
    <s v="Households"/>
    <n v="296"/>
    <x v="0"/>
    <d v="2015-03-19T00:00:00"/>
    <d v="2015-05-14T00:00:00"/>
    <d v="2015-04-06T00:00:00"/>
  </r>
  <r>
    <x v="0"/>
    <s v="VUT0105"/>
    <x v="0"/>
    <s v="VUT0105005"/>
    <s v="Eton (Efate)"/>
    <s v="VUT0105005018"/>
    <m/>
    <e v="#N/A"/>
    <s v="Eton"/>
    <x v="13"/>
    <s v="French Red Cross"/>
    <m/>
    <x v="0"/>
    <m/>
    <s v="Distribution"/>
    <s v="Kitchen set"/>
    <s v="Kitchen Sets"/>
    <n v="260"/>
    <s v="set"/>
    <s v="Households"/>
    <n v="260"/>
    <x v="0"/>
    <d v="2015-03-19T00:00:00"/>
    <d v="2015-05-14T00:00:00"/>
    <d v="2015-04-06T00:00:00"/>
  </r>
  <r>
    <x v="1"/>
    <s v="VUT0104"/>
    <x v="14"/>
    <s v="VUT0104016"/>
    <s v="South Malekula (Malekula)"/>
    <s v="VUT0104016059"/>
    <s v="Lamap"/>
    <s v="VUT01040160731936"/>
    <m/>
    <x v="13"/>
    <s v="French Red Cross"/>
    <m/>
    <x v="0"/>
    <m/>
    <s v="Distribution"/>
    <s v="Solar Lamp"/>
    <s v="Solar Lamps"/>
    <n v="49"/>
    <s v="piece"/>
    <s v="Households"/>
    <n v="49"/>
    <x v="0"/>
    <m/>
    <m/>
    <d v="2015-04-29T00:00:00"/>
  </r>
  <r>
    <x v="1"/>
    <s v="VUT0104"/>
    <x v="14"/>
    <s v="VUT0104016"/>
    <s v="South Malekula (Malekula)"/>
    <s v="VUT0104016059"/>
    <s v="Lamap"/>
    <s v="VUT01040160731936"/>
    <m/>
    <x v="13"/>
    <s v="French Red Cross"/>
    <m/>
    <x v="0"/>
    <m/>
    <s v="Distribution"/>
    <s v="Shelter Tool Kit"/>
    <m/>
    <n v="49"/>
    <s v="kit"/>
    <s v="Households"/>
    <n v="49"/>
    <x v="0"/>
    <m/>
    <m/>
    <d v="2015-04-29T00:00:00"/>
  </r>
  <r>
    <x v="1"/>
    <s v="VUT0104"/>
    <x v="14"/>
    <s v="VUT0104016"/>
    <s v="South Malekula (Malekula)"/>
    <s v="VUT0104016059"/>
    <s v="Lamap"/>
    <s v="VUT01040160731936"/>
    <m/>
    <x v="13"/>
    <s v="French Red Cross"/>
    <m/>
    <x v="0"/>
    <m/>
    <s v="Distribution"/>
    <s v="Tarp"/>
    <m/>
    <n v="49"/>
    <s v="piece"/>
    <s v="Households"/>
    <n v="49"/>
    <x v="0"/>
    <m/>
    <m/>
    <d v="2015-04-29T00:00:00"/>
  </r>
  <r>
    <x v="1"/>
    <s v="VUT0104"/>
    <x v="14"/>
    <s v="VUT0104016"/>
    <s v="South Malekula (Malekula)"/>
    <s v="VUT0104016059"/>
    <s v="Lamap"/>
    <s v="VUT01040160731936"/>
    <m/>
    <x v="13"/>
    <s v="French Red Cross"/>
    <m/>
    <x v="0"/>
    <m/>
    <s v="Distribution"/>
    <s v="Sleeping mat"/>
    <s v="Sleeping Mats"/>
    <n v="49"/>
    <s v="piece"/>
    <s v="Households"/>
    <n v="49"/>
    <x v="0"/>
    <m/>
    <m/>
    <d v="2015-04-29T00:00:00"/>
  </r>
  <r>
    <x v="0"/>
    <s v="VUT0105"/>
    <x v="0"/>
    <s v="VUT0105005"/>
    <s v="Eton (Efate)"/>
    <s v="VUT0105005018"/>
    <m/>
    <e v="#N/A"/>
    <s v="Eton"/>
    <x v="13"/>
    <s v="French Red Cross"/>
    <m/>
    <x v="0"/>
    <m/>
    <s v="Distribution"/>
    <s v="Blanket"/>
    <s v="Sleeping Mats"/>
    <n v="400"/>
    <s v="piece"/>
    <s v="Households"/>
    <n v="200"/>
    <x v="0"/>
    <d v="2015-03-19T00:00:00"/>
    <d v="2015-05-14T00:00:00"/>
    <d v="2015-04-06T00:00:00"/>
  </r>
  <r>
    <x v="0"/>
    <s v="VUT0105"/>
    <x v="0"/>
    <s v="VUT0105005"/>
    <s v="Eton (Efate)"/>
    <s v="VUT0105005018"/>
    <m/>
    <e v="#N/A"/>
    <s v="Eton"/>
    <x v="13"/>
    <s v="French Red Cross"/>
    <m/>
    <x v="0"/>
    <m/>
    <s v="Distribution"/>
    <s v="Shelter Tool Kit"/>
    <s v="Tools"/>
    <n v="260"/>
    <s v="kit"/>
    <s v="Households"/>
    <n v="260"/>
    <x v="0"/>
    <d v="2015-03-19T00:00:00"/>
    <d v="2015-05-14T00:00:00"/>
    <d v="2015-04-06T00:00:00"/>
  </r>
  <r>
    <x v="0"/>
    <s v="VUT0105"/>
    <x v="0"/>
    <s v="VUT0105005"/>
    <s v="Eton (Efate)"/>
    <s v="VUT0105005018"/>
    <m/>
    <e v="#N/A"/>
    <s v="Eton"/>
    <x v="13"/>
    <s v="French Red Cross"/>
    <m/>
    <x v="0"/>
    <m/>
    <s v="Distribution"/>
    <s v="Tarp"/>
    <s v="Tarps 2"/>
    <n v="520"/>
    <s v="piece"/>
    <s v="Households"/>
    <n v="260"/>
    <x v="0"/>
    <d v="2015-03-19T00:00:00"/>
    <d v="2015-05-14T00:00:00"/>
    <d v="2015-04-06T00:00:00"/>
  </r>
  <r>
    <x v="0"/>
    <s v="VUT0105"/>
    <x v="0"/>
    <s v="VUT0105005"/>
    <s v="Eton (Efate)"/>
    <s v="VUT0105005018"/>
    <m/>
    <e v="#N/A"/>
    <s v="Eton"/>
    <x v="13"/>
    <s v="French Red Cross"/>
    <m/>
    <x v="0"/>
    <m/>
    <s v="Monitoring"/>
    <m/>
    <m/>
    <n v="1"/>
    <e v="#N/A"/>
    <s v="Households"/>
    <n v="260"/>
    <x v="1"/>
    <m/>
    <d v="2015-05-15T00:00:00"/>
    <d v="2015-04-06T00:00:00"/>
  </r>
  <r>
    <x v="0"/>
    <s v="VUT0105"/>
    <x v="0"/>
    <s v="VUT0105005"/>
    <s v="Eton (Efate)"/>
    <s v="VUT0105005018"/>
    <m/>
    <e v="#N/A"/>
    <s v="Eton"/>
    <x v="13"/>
    <s v="French Red Cross"/>
    <m/>
    <x v="0"/>
    <m/>
    <s v="Shelter Awareness"/>
    <m/>
    <m/>
    <n v="1"/>
    <e v="#N/A"/>
    <s v="Households"/>
    <n v="260"/>
    <x v="2"/>
    <m/>
    <d v="2015-05-15T00:00:00"/>
    <d v="2015-04-06T00:00:00"/>
  </r>
  <r>
    <x v="0"/>
    <s v="VUT0105"/>
    <x v="0"/>
    <s v="VUT0105005"/>
    <s v="Malorua (Efate)"/>
    <s v="VUT0105005022"/>
    <m/>
    <e v="#N/A"/>
    <s v="North West Efate - North Efate - East Efate"/>
    <x v="13"/>
    <s v="French Red Cross"/>
    <m/>
    <x v="0"/>
    <m/>
    <s v="Distribution"/>
    <s v="Blanket"/>
    <s v="Sleeping Mats"/>
    <n v="200"/>
    <s v="piece"/>
    <s v="Households"/>
    <n v="100"/>
    <x v="0"/>
    <d v="2015-03-20T00:00:00"/>
    <d v="2015-05-20T00:00:00"/>
    <d v="2015-04-06T00:00:00"/>
  </r>
  <r>
    <x v="0"/>
    <s v="VUT0105"/>
    <x v="0"/>
    <s v="VUT0105005"/>
    <s v="Malorua (Efate)"/>
    <s v="VUT0105005022"/>
    <m/>
    <e v="#N/A"/>
    <s v="North West Efate - North Efate - East Efate"/>
    <x v="13"/>
    <s v="French Red Cross"/>
    <m/>
    <x v="0"/>
    <m/>
    <s v="Distribution"/>
    <s v="Shelter Tool Kit"/>
    <s v="Tools"/>
    <n v="100"/>
    <s v="kit"/>
    <s v="Households"/>
    <n v="100"/>
    <x v="0"/>
    <d v="2015-03-20T00:00:00"/>
    <d v="2015-05-20T00:00:00"/>
    <d v="2015-04-06T00:00:00"/>
  </r>
  <r>
    <x v="0"/>
    <s v="VUT0105"/>
    <x v="0"/>
    <s v="VUT0105005"/>
    <s v="Malorua (Efate)"/>
    <s v="VUT0105005022"/>
    <m/>
    <e v="#N/A"/>
    <s v="North West Efate - North Efate - East Efate"/>
    <x v="13"/>
    <s v="French Red Cross"/>
    <m/>
    <x v="0"/>
    <m/>
    <s v="Distribution"/>
    <s v="Tarp"/>
    <s v="Tarps 2"/>
    <n v="200"/>
    <s v="piece"/>
    <s v="Households"/>
    <n v="100"/>
    <x v="0"/>
    <d v="2015-03-20T00:00:00"/>
    <d v="2015-05-20T00:00:00"/>
    <d v="2015-04-06T00:00:00"/>
  </r>
  <r>
    <x v="0"/>
    <s v="VUT0105"/>
    <x v="0"/>
    <s v="VUT0105005"/>
    <s v="North Efate (Efate)"/>
    <s v="VUT0105005024"/>
    <m/>
    <e v="#N/A"/>
    <s v="All localities"/>
    <x v="13"/>
    <s v="French Red Cross"/>
    <m/>
    <x v="0"/>
    <m/>
    <s v="Distribution"/>
    <s v="Blanket"/>
    <s v="Sleeping Mats"/>
    <n v="592"/>
    <s v="piece"/>
    <s v="Households"/>
    <n v="296"/>
    <x v="0"/>
    <d v="2015-03-19T00:00:00"/>
    <d v="2015-05-14T00:00:00"/>
    <d v="2015-04-06T00:00:00"/>
  </r>
  <r>
    <x v="0"/>
    <s v="VUT0105"/>
    <x v="0"/>
    <s v="VUT0105005"/>
    <s v="North Efate (Efate)"/>
    <s v="VUT0105005024"/>
    <m/>
    <e v="#N/A"/>
    <s v="All localities"/>
    <x v="13"/>
    <s v="French Red Cross"/>
    <m/>
    <x v="0"/>
    <m/>
    <s v="Distribution"/>
    <s v="Shelter Tool Kit"/>
    <s v="Tools"/>
    <n v="296"/>
    <s v="kit"/>
    <s v="Households"/>
    <n v="296"/>
    <x v="0"/>
    <d v="2015-03-19T00:00:00"/>
    <d v="2015-05-14T00:00:00"/>
    <d v="2015-04-06T00:00:00"/>
  </r>
  <r>
    <x v="0"/>
    <s v="VUT0105"/>
    <x v="0"/>
    <s v="VUT0105005"/>
    <s v="North Efate (Efate)"/>
    <s v="VUT0105005024"/>
    <m/>
    <e v="#N/A"/>
    <s v="All localities"/>
    <x v="13"/>
    <s v="French Red Cross"/>
    <m/>
    <x v="0"/>
    <m/>
    <s v="Distribution"/>
    <s v="Tarp"/>
    <s v="Tarps 2"/>
    <n v="592"/>
    <s v="piece"/>
    <s v="Households"/>
    <n v="296"/>
    <x v="0"/>
    <d v="2015-03-19T00:00:00"/>
    <d v="2015-05-14T00:00:00"/>
    <d v="2015-04-06T00:00:00"/>
  </r>
  <r>
    <x v="0"/>
    <s v="VUT0105"/>
    <x v="0"/>
    <s v="VUT0105005"/>
    <s v="Eton (Efate)"/>
    <s v="VUT0105005018"/>
    <m/>
    <e v="#N/A"/>
    <s v="Eton"/>
    <x v="13"/>
    <s v="French Red Cross"/>
    <m/>
    <x v="0"/>
    <m/>
    <s v="Distribution"/>
    <s v="Solar Lamp"/>
    <s v="Solar lamps"/>
    <n v="260"/>
    <s v="piece"/>
    <s v="Households"/>
    <n v="260"/>
    <x v="1"/>
    <d v="2015-04-15T00:00:00"/>
    <m/>
    <m/>
  </r>
  <r>
    <x v="0"/>
    <s v="VUT0105"/>
    <x v="0"/>
    <s v="VUT0105005"/>
    <s v="Malorua (Efate)"/>
    <s v="VUT0105005022"/>
    <m/>
    <e v="#N/A"/>
    <s v="North West Efate - North Efate - East Efate"/>
    <x v="13"/>
    <s v="French Red Cross"/>
    <m/>
    <x v="0"/>
    <m/>
    <s v="Monitoring"/>
    <m/>
    <m/>
    <n v="1"/>
    <e v="#N/A"/>
    <s v="Households"/>
    <n v="100"/>
    <x v="1"/>
    <m/>
    <d v="2015-05-20T00:00:00"/>
    <d v="2015-04-28T00:00:00"/>
  </r>
  <r>
    <x v="0"/>
    <s v="VUT0105"/>
    <x v="0"/>
    <s v="VUT0105005"/>
    <s v="Malorua (Efate)"/>
    <s v="VUT0105005022"/>
    <m/>
    <e v="#N/A"/>
    <s v="North West Efate - North Efate - East Efate"/>
    <x v="13"/>
    <s v="French Red Cross"/>
    <m/>
    <x v="0"/>
    <m/>
    <s v="Shelter Awareness"/>
    <m/>
    <m/>
    <n v="1"/>
    <e v="#N/A"/>
    <s v="Households"/>
    <n v="100"/>
    <x v="2"/>
    <m/>
    <d v="2015-05-20T00:00:00"/>
    <d v="2015-04-28T00:00:00"/>
  </r>
  <r>
    <x v="0"/>
    <s v="VUT0105"/>
    <x v="0"/>
    <s v="VUT0105005"/>
    <s v="North Efate (Efate)"/>
    <s v="VUT0105005024"/>
    <m/>
    <e v="#N/A"/>
    <s v="All localities"/>
    <x v="13"/>
    <s v="French Red Cross"/>
    <m/>
    <x v="0"/>
    <m/>
    <s v="Monitoring"/>
    <m/>
    <m/>
    <n v="1"/>
    <e v="#N/A"/>
    <s v="Households"/>
    <n v="296"/>
    <x v="1"/>
    <m/>
    <d v="2015-05-20T00:00:00"/>
    <d v="2015-04-28T00:00:00"/>
  </r>
  <r>
    <x v="0"/>
    <s v="VUT0105"/>
    <x v="0"/>
    <s v="VUT0105005"/>
    <s v="North Efate (Efate)"/>
    <s v="VUT0105005024"/>
    <m/>
    <e v="#N/A"/>
    <s v="All localities"/>
    <x v="13"/>
    <s v="French Red Cross"/>
    <m/>
    <x v="0"/>
    <m/>
    <s v="Shelter Awareness"/>
    <m/>
    <m/>
    <n v="1"/>
    <e v="#N/A"/>
    <s v="Households"/>
    <n v="296"/>
    <x v="2"/>
    <m/>
    <d v="2015-05-20T00:00:00"/>
    <d v="2015-04-28T00:00:00"/>
  </r>
  <r>
    <x v="0"/>
    <s v="VUT0105"/>
    <x v="0"/>
    <s v="VUT0105005"/>
    <s v="Malorua (Efate)"/>
    <s v="VUT0105005022"/>
    <m/>
    <e v="#N/A"/>
    <s v="North West Efate - North Efate - East Efate"/>
    <x v="13"/>
    <s v="French Red Cross"/>
    <m/>
    <x v="0"/>
    <m/>
    <s v="Distribution"/>
    <s v="Solar Lamp"/>
    <s v="Solar lamps"/>
    <n v="100"/>
    <s v="piece"/>
    <s v="Households"/>
    <n v="100"/>
    <x v="1"/>
    <d v="2015-03-20T00:00:00"/>
    <d v="2015-05-20T00:00:00"/>
    <d v="2015-04-28T00:00:00"/>
  </r>
  <r>
    <x v="0"/>
    <s v="VUT0105"/>
    <x v="0"/>
    <s v="VUT0105005"/>
    <s v="North Efate (Efate)"/>
    <s v="VUT0105005024"/>
    <m/>
    <e v="#N/A"/>
    <s v="All localities"/>
    <x v="13"/>
    <s v="French Red Cross"/>
    <m/>
    <x v="0"/>
    <m/>
    <s v="Distribution"/>
    <s v="Solar Lamp"/>
    <s v="Solar lamps"/>
    <n v="296"/>
    <s v="piece"/>
    <s v="Households"/>
    <n v="296"/>
    <x v="1"/>
    <d v="2015-03-19T00:00:00"/>
    <d v="2015-05-14T00:00:00"/>
    <d v="2015-04-28T00:00:00"/>
  </r>
  <r>
    <x v="2"/>
    <s v="VUT0106"/>
    <x v="3"/>
    <s v="VUT0106023"/>
    <s v="North Tanna (Tanna)"/>
    <s v="VUT0106023007"/>
    <m/>
    <e v="#N/A"/>
    <s v="All localities"/>
    <x v="13"/>
    <s v="French Red Cross"/>
    <m/>
    <x v="0"/>
    <m/>
    <s v="Distribution"/>
    <s v="Blanket"/>
    <s v="Sleeping Mats"/>
    <n v="2108"/>
    <s v="piece"/>
    <s v="Households"/>
    <n v="1054"/>
    <x v="0"/>
    <d v="2015-03-19T00:00:00"/>
    <d v="2015-05-14T00:00:00"/>
    <d v="2015-04-28T00:00:00"/>
  </r>
  <r>
    <x v="2"/>
    <s v="VUT0106"/>
    <x v="3"/>
    <s v="VUT0106023"/>
    <s v="North Tanna (Tanna)"/>
    <s v="VUT0106023007"/>
    <m/>
    <e v="#N/A"/>
    <s v="All localities"/>
    <x v="13"/>
    <s v="French Red Cross"/>
    <m/>
    <x v="0"/>
    <m/>
    <s v="Distribution"/>
    <s v="Shelter Tool Kit"/>
    <s v="Tools"/>
    <n v="1054"/>
    <s v="kit"/>
    <s v="Households"/>
    <n v="1054"/>
    <x v="0"/>
    <d v="2015-03-19T00:00:00"/>
    <d v="2015-05-14T00:00:00"/>
    <d v="2015-04-28T00:00:00"/>
  </r>
  <r>
    <x v="2"/>
    <s v="VUT0106"/>
    <x v="3"/>
    <s v="VUT0106023"/>
    <s v="North Tanna (Tanna)"/>
    <s v="VUT0106023007"/>
    <m/>
    <e v="#N/A"/>
    <s v="All localities"/>
    <x v="13"/>
    <s v="French Red Cross"/>
    <m/>
    <x v="0"/>
    <m/>
    <s v="Distribution"/>
    <s v="Tarp"/>
    <s v="Tarps 2"/>
    <n v="2108"/>
    <s v="piece"/>
    <s v="Households"/>
    <n v="1054"/>
    <x v="0"/>
    <d v="2015-03-19T00:00:00"/>
    <d v="2015-05-14T00:00:00"/>
    <d v="2015-04-28T00:00:00"/>
  </r>
  <r>
    <x v="2"/>
    <s v="VUT0106"/>
    <x v="3"/>
    <s v="VUT0106023"/>
    <s v="North Tanna (Tanna)"/>
    <s v="VUT0106023007"/>
    <m/>
    <e v="#N/A"/>
    <s v="All localities"/>
    <x v="13"/>
    <s v="French Red Cross"/>
    <m/>
    <x v="0"/>
    <m/>
    <s v="Distribution"/>
    <s v="Blanket"/>
    <s v="Blanket"/>
    <n v="2144"/>
    <s v="piece"/>
    <s v="Households"/>
    <n v="1072"/>
    <x v="0"/>
    <m/>
    <d v="2015-05-25T00:00:00"/>
    <d v="2015-04-28T00:00:00"/>
  </r>
  <r>
    <x v="2"/>
    <s v="VUT0106"/>
    <x v="3"/>
    <s v="VUT0106023"/>
    <s v="North Tanna (Tanna)"/>
    <s v="VUT0106023007"/>
    <m/>
    <e v="#N/A"/>
    <s v="All localities"/>
    <x v="13"/>
    <s v="French Red Cross"/>
    <m/>
    <x v="0"/>
    <m/>
    <s v="Distribution"/>
    <s v="Squatting Plate"/>
    <s v="Solar lamps"/>
    <n v="1072"/>
    <s v="piece"/>
    <s v="Households"/>
    <n v="1072"/>
    <x v="0"/>
    <m/>
    <d v="2015-05-25T00:00:00"/>
    <d v="2015-04-28T00:00:00"/>
  </r>
  <r>
    <x v="2"/>
    <s v="VUT0106"/>
    <x v="3"/>
    <s v="VUT0106023"/>
    <s v="North Tanna (Tanna)"/>
    <s v="VUT0106023007"/>
    <m/>
    <e v="#N/A"/>
    <s v="All localities"/>
    <x v="13"/>
    <s v="French Red Cross"/>
    <m/>
    <x v="0"/>
    <m/>
    <s v="Monitoring"/>
    <m/>
    <m/>
    <n v="1"/>
    <e v="#N/A"/>
    <s v="Households"/>
    <n v="1054"/>
    <x v="1"/>
    <m/>
    <d v="2015-05-25T00:00:00"/>
    <d v="2015-04-28T00:00:00"/>
  </r>
  <r>
    <x v="2"/>
    <s v="VUT0106"/>
    <x v="3"/>
    <s v="VUT0106023"/>
    <s v="North Tanna (Tanna)"/>
    <s v="VUT0106023007"/>
    <m/>
    <e v="#N/A"/>
    <s v="All localities"/>
    <x v="13"/>
    <s v="French Red Cross"/>
    <m/>
    <x v="0"/>
    <m/>
    <s v="Shelter Awareness"/>
    <m/>
    <m/>
    <n v="1"/>
    <e v="#N/A"/>
    <s v="Households"/>
    <n v="1054"/>
    <x v="2"/>
    <m/>
    <d v="2015-05-25T00:00:00"/>
    <d v="2015-04-28T00:00:00"/>
  </r>
  <r>
    <x v="1"/>
    <s v="VUT0104"/>
    <x v="14"/>
    <s v="VUT0104016"/>
    <s v="South Malekula (Malekula)"/>
    <s v="VUT0104016059"/>
    <m/>
    <e v="#N/A"/>
    <s v="Maskelyn"/>
    <x v="13"/>
    <s v="French Red Cross"/>
    <m/>
    <x v="0"/>
    <m/>
    <s v="Distribution"/>
    <s v="Solar Lamp"/>
    <s v="Solar Lamps"/>
    <n v="2"/>
    <s v="piece"/>
    <s v="Households"/>
    <n v="2"/>
    <x v="0"/>
    <m/>
    <m/>
    <d v="2015-04-29T00:00:00"/>
  </r>
  <r>
    <x v="1"/>
    <s v="VUT0104"/>
    <x v="14"/>
    <s v="VUT0104016"/>
    <s v="South Malekula (Malekula)"/>
    <s v="VUT0104016059"/>
    <m/>
    <e v="#N/A"/>
    <s v="Maskelyn"/>
    <x v="13"/>
    <s v="French Red Cross"/>
    <m/>
    <x v="0"/>
    <m/>
    <s v="Distribution"/>
    <s v="Shelter Tool Kit"/>
    <m/>
    <n v="2"/>
    <s v="kit"/>
    <s v="Households"/>
    <n v="2"/>
    <x v="0"/>
    <m/>
    <m/>
    <d v="2015-04-29T00:00:00"/>
  </r>
  <r>
    <x v="1"/>
    <s v="VUT0104"/>
    <x v="14"/>
    <s v="VUT0104016"/>
    <s v="South Malekula (Malekula)"/>
    <s v="VUT0104016059"/>
    <m/>
    <e v="#N/A"/>
    <s v="Maskelyn"/>
    <x v="13"/>
    <s v="French Red Cross"/>
    <m/>
    <x v="0"/>
    <m/>
    <s v="Distribution"/>
    <s v="Tarp"/>
    <m/>
    <n v="4"/>
    <s v="piece"/>
    <s v="Households"/>
    <n v="2"/>
    <x v="0"/>
    <m/>
    <m/>
    <d v="2015-04-29T00:00:00"/>
  </r>
  <r>
    <x v="1"/>
    <s v="VUT0104"/>
    <x v="14"/>
    <s v="VUT0104016"/>
    <s v="South Malekula (Malekula)"/>
    <s v="VUT0104016059"/>
    <m/>
    <e v="#N/A"/>
    <s v="Maskelyn"/>
    <x v="13"/>
    <s v="French Red Cross"/>
    <m/>
    <x v="0"/>
    <m/>
    <s v="Distribution"/>
    <s v="Sleeping mat"/>
    <s v="Sleeping Mats"/>
    <n v="4"/>
    <s v="piece"/>
    <s v="Households"/>
    <n v="2"/>
    <x v="0"/>
    <m/>
    <m/>
    <d v="2015-04-29T00:00:00"/>
  </r>
  <r>
    <x v="0"/>
    <s v="VUT0105"/>
    <x v="0"/>
    <s v="VUT0105005"/>
    <s v="Malorua (Efate)"/>
    <s v="VUT0105005022"/>
    <m/>
    <e v="#N/A"/>
    <s v="North West Efate - North Efate - East Efate"/>
    <x v="13"/>
    <s v="French Red Cross"/>
    <m/>
    <x v="0"/>
    <m/>
    <s v="Distribution"/>
    <s v="Kitchen set"/>
    <s v="Kitchen Sets"/>
    <n v="100"/>
    <s v="set"/>
    <s v="Households"/>
    <n v="100"/>
    <x v="0"/>
    <d v="2015-03-20T00:00:00"/>
    <d v="2015-05-20T00:00:00"/>
    <d v="2015-04-06T00:00:00"/>
  </r>
  <r>
    <x v="1"/>
    <s v="VUT0104"/>
    <x v="14"/>
    <s v="VUT0104016"/>
    <s v="South Malekula (Malekula)"/>
    <s v="VUT0104016059"/>
    <m/>
    <e v="#N/A"/>
    <s v="Farun"/>
    <x v="13"/>
    <s v="French Red Cross"/>
    <m/>
    <x v="0"/>
    <m/>
    <s v="Distribution"/>
    <s v="Solar Lamp"/>
    <s v="Solar Lamps"/>
    <n v="2"/>
    <s v="piece"/>
    <s v="Households"/>
    <n v="2"/>
    <x v="0"/>
    <m/>
    <m/>
    <d v="2015-04-29T00:00:00"/>
  </r>
  <r>
    <x v="1"/>
    <s v="VUT0104"/>
    <x v="14"/>
    <s v="VUT0104016"/>
    <s v="South Malekula (Malekula)"/>
    <s v="VUT0104016059"/>
    <m/>
    <e v="#N/A"/>
    <s v="Farun"/>
    <x v="13"/>
    <s v="French Red Cross"/>
    <m/>
    <x v="0"/>
    <m/>
    <s v="Distribution"/>
    <s v="Shelter Tool Kit"/>
    <m/>
    <n v="2"/>
    <s v="kit"/>
    <s v="Households"/>
    <n v="2"/>
    <x v="0"/>
    <m/>
    <m/>
    <d v="2015-04-29T00:00:00"/>
  </r>
  <r>
    <x v="1"/>
    <s v="VUT0104"/>
    <x v="14"/>
    <s v="VUT0104016"/>
    <s v="South Malekula (Malekula)"/>
    <s v="VUT0104016059"/>
    <m/>
    <e v="#N/A"/>
    <s v="Farun"/>
    <x v="13"/>
    <s v="French Red Cross"/>
    <m/>
    <x v="0"/>
    <m/>
    <s v="Distribution"/>
    <s v="Tarp"/>
    <m/>
    <n v="4"/>
    <s v="piece"/>
    <s v="Households"/>
    <n v="2"/>
    <x v="0"/>
    <m/>
    <m/>
    <d v="2015-04-29T00:00:00"/>
  </r>
  <r>
    <x v="1"/>
    <s v="VUT0104"/>
    <x v="14"/>
    <s v="VUT0104016"/>
    <s v="South Malekula (Malekula)"/>
    <s v="VUT0104016059"/>
    <m/>
    <e v="#N/A"/>
    <s v="Farun"/>
    <x v="13"/>
    <s v="French Red Cross"/>
    <m/>
    <x v="0"/>
    <m/>
    <s v="Distribution"/>
    <s v="Sleeping mat"/>
    <s v="Sleeping Mats"/>
    <n v="4"/>
    <s v="piece"/>
    <s v="Households"/>
    <n v="2"/>
    <x v="0"/>
    <m/>
    <m/>
    <d v="2015-04-29T00:00:00"/>
  </r>
  <r>
    <x v="1"/>
    <s v="VUT0104"/>
    <x v="14"/>
    <s v="VUT0104016"/>
    <s v="South Malekula (Malekula)"/>
    <s v="VUT0104016059"/>
    <m/>
    <e v="#N/A"/>
    <s v="Akhamb"/>
    <x v="13"/>
    <s v="French Red Cross"/>
    <m/>
    <x v="0"/>
    <m/>
    <s v="Distribution"/>
    <s v="Solar Lamp"/>
    <s v="Solar Lamps"/>
    <n v="1"/>
    <s v="piece"/>
    <s v="Households"/>
    <n v="1"/>
    <x v="0"/>
    <m/>
    <m/>
    <d v="2015-04-29T00:00:00"/>
  </r>
  <r>
    <x v="1"/>
    <s v="VUT0104"/>
    <x v="14"/>
    <s v="VUT0104016"/>
    <s v="South Malekula (Malekula)"/>
    <s v="VUT0104016059"/>
    <m/>
    <e v="#N/A"/>
    <s v="Akhamb"/>
    <x v="13"/>
    <s v="French Red Cross"/>
    <m/>
    <x v="0"/>
    <m/>
    <s v="Distribution"/>
    <s v="Shelter Tool Kit"/>
    <m/>
    <n v="1"/>
    <s v="kit"/>
    <s v="Households"/>
    <n v="1"/>
    <x v="0"/>
    <m/>
    <m/>
    <d v="2015-04-29T00:00:00"/>
  </r>
  <r>
    <x v="1"/>
    <s v="VUT0104"/>
    <x v="14"/>
    <s v="VUT0104016"/>
    <s v="South Malekula (Malekula)"/>
    <s v="VUT0104016059"/>
    <m/>
    <e v="#N/A"/>
    <s v="Akhamb"/>
    <x v="13"/>
    <s v="French Red Cross"/>
    <m/>
    <x v="0"/>
    <m/>
    <s v="Distribution"/>
    <s v="Tarp"/>
    <m/>
    <n v="2"/>
    <s v="piece"/>
    <s v="Households"/>
    <n v="1"/>
    <x v="0"/>
    <m/>
    <m/>
    <d v="2015-04-29T00:00:00"/>
  </r>
  <r>
    <x v="1"/>
    <s v="VUT0104"/>
    <x v="14"/>
    <s v="VUT0104016"/>
    <s v="South Malekula (Malekula)"/>
    <s v="VUT0104016059"/>
    <m/>
    <e v="#N/A"/>
    <s v="Akhamb"/>
    <x v="13"/>
    <s v="French Red Cross"/>
    <m/>
    <x v="0"/>
    <m/>
    <s v="Distribution"/>
    <s v="Sleeping mat"/>
    <s v="Sleeping Mats"/>
    <n v="1"/>
    <s v="piece"/>
    <s v="Households"/>
    <n v="1"/>
    <x v="0"/>
    <m/>
    <m/>
    <d v="2015-04-29T00:00:00"/>
  </r>
  <r>
    <x v="0"/>
    <s v="VUT0105"/>
    <x v="0"/>
    <s v="VUT0105005"/>
    <s v="North Efate (Efate)"/>
    <s v="VUT0105005024"/>
    <m/>
    <e v="#N/A"/>
    <s v="Matarisu"/>
    <x v="13"/>
    <s v="French Red Cross"/>
    <m/>
    <x v="0"/>
    <m/>
    <s v="Distribution"/>
    <s v="Shelter Tool Kit"/>
    <s v="Tools"/>
    <n v="4"/>
    <s v="kit"/>
    <s v="Households"/>
    <n v="4"/>
    <x v="0"/>
    <d v="2015-05-26T00:00:00"/>
    <d v="2015-05-26T00:00:00"/>
    <d v="2015-05-26T00:00:00"/>
  </r>
  <r>
    <x v="0"/>
    <s v="VUT0105"/>
    <x v="0"/>
    <s v="VUT0105005"/>
    <s v="North Efate (Efate)"/>
    <s v="VUT0105005024"/>
    <m/>
    <e v="#N/A"/>
    <s v="Matarisu"/>
    <x v="13"/>
    <s v="French Red Cross"/>
    <m/>
    <x v="0"/>
    <m/>
    <s v="Distribution"/>
    <s v="Tarp"/>
    <s v="Tarps 2"/>
    <n v="8"/>
    <s v="piece"/>
    <s v="Households"/>
    <n v="4"/>
    <x v="0"/>
    <d v="2015-05-26T00:00:00"/>
    <d v="2015-05-26T00:00:00"/>
    <d v="2015-05-26T00:00:00"/>
  </r>
  <r>
    <x v="0"/>
    <s v="VUT0105"/>
    <x v="0"/>
    <s v="VUT0105005"/>
    <s v="North Efate (Efate)"/>
    <s v="VUT0105005024"/>
    <m/>
    <e v="#N/A"/>
    <s v="Krango"/>
    <x v="13"/>
    <s v="French Red Cross"/>
    <m/>
    <x v="0"/>
    <m/>
    <s v="Distribution"/>
    <s v="Shelter Tool Kit"/>
    <s v="Tools"/>
    <n v="8"/>
    <s v="kit"/>
    <s v="Households"/>
    <n v="8"/>
    <x v="0"/>
    <d v="2015-05-26T00:00:00"/>
    <d v="2015-05-26T00:00:00"/>
    <d v="2015-05-26T00:00:00"/>
  </r>
  <r>
    <x v="0"/>
    <s v="VUT0105"/>
    <x v="0"/>
    <s v="VUT0105005"/>
    <s v="North Efate (Efate)"/>
    <s v="VUT0105005024"/>
    <m/>
    <e v="#N/A"/>
    <s v="Krango"/>
    <x v="13"/>
    <s v="French Red Cross"/>
    <m/>
    <x v="0"/>
    <m/>
    <s v="Distribution"/>
    <s v="Tarp"/>
    <s v="Tarps 2"/>
    <n v="16"/>
    <s v="piece"/>
    <s v="Households"/>
    <n v="8"/>
    <x v="0"/>
    <d v="2015-05-26T00:00:00"/>
    <d v="2015-05-26T00:00:00"/>
    <d v="2015-05-26T00:00:00"/>
  </r>
  <r>
    <x v="2"/>
    <s v="VUT0106"/>
    <x v="3"/>
    <s v="VUT0106023"/>
    <s v="North Tanna (Tanna)"/>
    <s v="VUT0106023007"/>
    <m/>
    <e v="#N/A"/>
    <s v="Louwasul"/>
    <x v="13"/>
    <s v="French Red Cross"/>
    <m/>
    <x v="0"/>
    <m/>
    <s v="Distribution"/>
    <s v="Blanket"/>
    <s v="Sleeping Mats"/>
    <n v="15"/>
    <s v="piece"/>
    <s v="Households"/>
    <n v="15"/>
    <x v="0"/>
    <d v="2015-03-19T00:00:00"/>
    <d v="2015-05-14T00:00:00"/>
    <d v="2015-04-28T00:00:00"/>
  </r>
  <r>
    <x v="2"/>
    <s v="VUT0106"/>
    <x v="3"/>
    <s v="VUT0106023"/>
    <s v="North Tanna (Tanna)"/>
    <s v="VUT0106023007"/>
    <m/>
    <e v="#N/A"/>
    <s v="Louwasul"/>
    <x v="13"/>
    <s v="French Red Cross"/>
    <m/>
    <x v="0"/>
    <m/>
    <s v="Distribution"/>
    <s v="Shelter Tool Kit"/>
    <s v="Tools"/>
    <n v="15"/>
    <s v="kit"/>
    <s v="Households"/>
    <n v="15"/>
    <x v="0"/>
    <d v="2015-03-19T00:00:00"/>
    <d v="2015-05-14T00:00:00"/>
    <d v="2015-04-28T00:00:00"/>
  </r>
  <r>
    <x v="2"/>
    <s v="VUT0106"/>
    <x v="3"/>
    <s v="VUT0106023"/>
    <s v="North Tanna (Tanna)"/>
    <s v="VUT0106023007"/>
    <m/>
    <e v="#N/A"/>
    <s v="Louwasul"/>
    <x v="13"/>
    <s v="French Red Cross"/>
    <m/>
    <x v="0"/>
    <m/>
    <s v="Distribution"/>
    <s v="Tarp"/>
    <s v="Tarps 2"/>
    <n v="30"/>
    <s v="piece"/>
    <s v="Households"/>
    <n v="15"/>
    <x v="0"/>
    <d v="2015-03-19T00:00:00"/>
    <d v="2015-05-14T00:00:00"/>
    <d v="2015-04-28T00:00:00"/>
  </r>
  <r>
    <x v="2"/>
    <s v="VUT0106"/>
    <x v="3"/>
    <s v="VUT0106023"/>
    <s v="North Tanna (Tanna)"/>
    <s v="VUT0106023007"/>
    <m/>
    <e v="#N/A"/>
    <s v="Louwasul"/>
    <x v="13"/>
    <s v="French Red Cross"/>
    <m/>
    <x v="0"/>
    <m/>
    <s v="Distribution"/>
    <s v="Blanket"/>
    <s v="Blanket"/>
    <n v="30"/>
    <s v="piece"/>
    <s v="Households"/>
    <n v="15"/>
    <x v="0"/>
    <m/>
    <d v="2015-05-25T00:00:00"/>
    <d v="2015-04-28T00:00:00"/>
  </r>
  <r>
    <x v="2"/>
    <s v="VUT0106"/>
    <x v="3"/>
    <s v="VUT0106023"/>
    <s v="North Tanna (Tanna)"/>
    <s v="VUT0106023007"/>
    <m/>
    <e v="#N/A"/>
    <s v="Louwasul"/>
    <x v="13"/>
    <s v="French Red Cross"/>
    <m/>
    <x v="0"/>
    <m/>
    <s v="Distribution"/>
    <s v="Squatting Plate"/>
    <s v="Solar lamps"/>
    <n v="15"/>
    <s v="piece"/>
    <s v="Households"/>
    <n v="15"/>
    <x v="0"/>
    <m/>
    <d v="2015-05-25T00:00:00"/>
    <d v="2015-04-28T00:00:00"/>
  </r>
  <r>
    <x v="1"/>
    <s v="VUT0104"/>
    <x v="14"/>
    <s v="VUT0104016"/>
    <s v="South Malekula (Malekula)"/>
    <s v="VUT0104016059"/>
    <s v="Lamap"/>
    <s v="VUT01040160731936"/>
    <m/>
    <x v="13"/>
    <s v="French Red Cross"/>
    <m/>
    <x v="0"/>
    <m/>
    <s v="Distribution"/>
    <s v="Kitchen set"/>
    <m/>
    <n v="49"/>
    <s v="set"/>
    <s v="Households"/>
    <n v="49"/>
    <x v="0"/>
    <m/>
    <m/>
    <d v="2015-04-29T00:00:00"/>
  </r>
  <r>
    <x v="2"/>
    <s v="VUT0106"/>
    <x v="3"/>
    <s v="VUT0106023"/>
    <s v="North Tanna (Tanna)"/>
    <s v="VUT0106023007"/>
    <m/>
    <e v="#N/A"/>
    <s v="Louwasul"/>
    <x v="13"/>
    <s v="French Red Cross"/>
    <m/>
    <x v="0"/>
    <m/>
    <s v="Distribution"/>
    <s v="Kitchen set"/>
    <s v="Kitchen Sets"/>
    <n v="15"/>
    <s v="set"/>
    <s v="Households"/>
    <n v="15"/>
    <x v="0"/>
    <d v="2015-03-19T00:00:00"/>
    <d v="2015-05-14T00:00:00"/>
    <d v="2015-04-28T00:00:00"/>
  </r>
  <r>
    <x v="1"/>
    <s v="VUT0104"/>
    <x v="14"/>
    <s v="VUT0104016"/>
    <s v="South Malekula (Malekula)"/>
    <s v="VUT0104016059"/>
    <m/>
    <e v="#N/A"/>
    <s v="Maskelyn"/>
    <x v="13"/>
    <s v="French Red Cross"/>
    <m/>
    <x v="0"/>
    <m/>
    <s v="Distribution"/>
    <s v="Kitchen set"/>
    <m/>
    <n v="2"/>
    <s v="set"/>
    <s v="Households"/>
    <n v="2"/>
    <x v="0"/>
    <m/>
    <m/>
    <d v="2015-04-29T00:00:00"/>
  </r>
  <r>
    <x v="1"/>
    <s v="VUT0104"/>
    <x v="14"/>
    <s v="VUT0104016"/>
    <s v="South Malekula (Malekula)"/>
    <s v="VUT0104016059"/>
    <m/>
    <e v="#N/A"/>
    <s v="Farun"/>
    <x v="13"/>
    <s v="French Red Cross"/>
    <m/>
    <x v="0"/>
    <m/>
    <s v="Distribution"/>
    <s v="Kitchen set"/>
    <m/>
    <n v="2"/>
    <s v="set"/>
    <s v="Households"/>
    <n v="2"/>
    <x v="0"/>
    <m/>
    <m/>
    <d v="2015-04-29T00:00:00"/>
  </r>
  <r>
    <x v="1"/>
    <s v="VUT0104"/>
    <x v="14"/>
    <s v="VUT0104016"/>
    <s v="South Malekula (Malekula)"/>
    <s v="VUT0104016059"/>
    <m/>
    <e v="#N/A"/>
    <s v="Akhamb"/>
    <x v="13"/>
    <s v="French Red Cross"/>
    <m/>
    <x v="0"/>
    <m/>
    <s v="Distribution"/>
    <s v="Kitchen set"/>
    <m/>
    <n v="1"/>
    <s v="set"/>
    <s v="Households"/>
    <n v="1"/>
    <x v="0"/>
    <m/>
    <m/>
    <d v="2015-04-29T00:00:00"/>
  </r>
  <r>
    <x v="0"/>
    <s v="VUT0105"/>
    <x v="1"/>
    <s v="VUT0105071"/>
    <s v="Port Vila (Port Vila)"/>
    <s v="VUT0105071017"/>
    <m/>
    <e v="#N/A"/>
    <m/>
    <x v="13"/>
    <s v="IFRC"/>
    <m/>
    <x v="0"/>
    <m/>
    <s v="Distribution"/>
    <s v="Kitchen set"/>
    <s v="Kitchen Sets"/>
    <n v="1000"/>
    <s v="set"/>
    <s v="Households"/>
    <n v="1000"/>
    <x v="0"/>
    <d v="2015-03-25T00:00:00"/>
    <d v="2015-04-05T00:00:00"/>
    <m/>
  </r>
  <r>
    <x v="0"/>
    <s v="VUT0105"/>
    <x v="15"/>
    <s v="VUT0105068"/>
    <s v="Nguna (Nguna)"/>
    <s v="VUT0105068031"/>
    <m/>
    <e v="#N/A"/>
    <m/>
    <x v="13"/>
    <s v="IFRC"/>
    <m/>
    <x v="0"/>
    <m/>
    <s v="Distribution"/>
    <s v="Kitchen set"/>
    <s v="Kitchen Sets"/>
    <n v="300"/>
    <s v="set"/>
    <s v="Households"/>
    <n v="300"/>
    <x v="2"/>
    <d v="2015-03-24T00:00:00"/>
    <d v="2015-04-03T00:00:00"/>
    <m/>
  </r>
  <r>
    <x v="0"/>
    <s v="VUT0105"/>
    <x v="16"/>
    <s v="VUT0105051"/>
    <s v="Malorua (Lelepa)"/>
    <s v="VUT0105051023"/>
    <m/>
    <e v="#N/A"/>
    <m/>
    <x v="13"/>
    <s v="IFRC"/>
    <m/>
    <x v="0"/>
    <m/>
    <s v="Distribution"/>
    <s v="Kitchen set"/>
    <s v="Kitchen Sets"/>
    <n v="107"/>
    <s v="set"/>
    <s v="Households"/>
    <n v="107"/>
    <x v="0"/>
    <d v="2015-03-25T00:00:00"/>
    <d v="2015-04-02T00:00:00"/>
    <m/>
  </r>
  <r>
    <x v="0"/>
    <s v="VUT0105"/>
    <x v="13"/>
    <s v="VUT0105026"/>
    <s v="North Tongoa (Tongoa)"/>
    <s v="VUT0105026040"/>
    <m/>
    <e v="#N/A"/>
    <m/>
    <x v="13"/>
    <s v="IFRC"/>
    <m/>
    <x v="0"/>
    <m/>
    <s v="Distribution"/>
    <s v="Kitchen set"/>
    <s v="Kitchen Sets"/>
    <n v="102"/>
    <s v="set"/>
    <s v="Households"/>
    <n v="102"/>
    <x v="0"/>
    <d v="2015-03-23T00:00:00"/>
    <d v="2015-03-23T00:00:00"/>
    <d v="2015-03-23T00:00:00"/>
  </r>
  <r>
    <x v="0"/>
    <s v="VUT0105"/>
    <x v="17"/>
    <s v="VUT0105015"/>
    <s v="Makimae (Makira)"/>
    <s v="VUT0105015035"/>
    <m/>
    <e v="#N/A"/>
    <m/>
    <x v="13"/>
    <s v="IFRC"/>
    <m/>
    <x v="0"/>
    <m/>
    <s v="Distribution"/>
    <s v="Blanket"/>
    <s v="Blankets or Mats"/>
    <n v="82"/>
    <s v="piece"/>
    <s v="Households"/>
    <n v="41"/>
    <x v="0"/>
    <d v="2015-03-22T00:00:00"/>
    <d v="2015-03-22T00:00:00"/>
    <d v="2015-03-22T00:00:00"/>
  </r>
  <r>
    <x v="0"/>
    <s v="VUT0105"/>
    <x v="17"/>
    <s v="VUT0105015"/>
    <s v="Makimae (Makira)"/>
    <s v="VUT0105015035"/>
    <m/>
    <e v="#N/A"/>
    <m/>
    <x v="13"/>
    <s v="IFRC"/>
    <m/>
    <x v="0"/>
    <m/>
    <s v="Distribution"/>
    <s v="Shelter Tool Kit"/>
    <s v="Tools"/>
    <n v="41"/>
    <s v="kit"/>
    <s v="Households"/>
    <n v="41"/>
    <x v="0"/>
    <d v="2015-03-22T00:00:00"/>
    <d v="2015-03-22T00:00:00"/>
    <d v="2015-03-22T00:00:00"/>
  </r>
  <r>
    <x v="0"/>
    <s v="VUT0105"/>
    <x v="17"/>
    <s v="VUT0105015"/>
    <s v="Makimae (Makira)"/>
    <s v="VUT0105015035"/>
    <m/>
    <e v="#N/A"/>
    <m/>
    <x v="13"/>
    <s v="IFRC"/>
    <m/>
    <x v="0"/>
    <m/>
    <s v="Distribution"/>
    <s v="Tarp"/>
    <s v="Tarps 2"/>
    <n v="70"/>
    <s v="piece"/>
    <s v="Households"/>
    <n v="35"/>
    <x v="0"/>
    <d v="2015-03-22T00:00:00"/>
    <d v="2015-03-22T00:00:00"/>
    <d v="2015-03-22T00:00:00"/>
  </r>
  <r>
    <x v="0"/>
    <s v="VUT0105"/>
    <x v="8"/>
    <s v="VUT0105018"/>
    <s v="Makimae (Mataso - Matah Alam)"/>
    <s v="VUT0105018034"/>
    <m/>
    <e v="#N/A"/>
    <m/>
    <x v="13"/>
    <s v="IFRC"/>
    <m/>
    <x v="0"/>
    <m/>
    <s v="Distribution"/>
    <s v="Blanket"/>
    <s v="Blankets or Mats"/>
    <n v="40"/>
    <s v="piece"/>
    <s v="Households"/>
    <n v="20"/>
    <x v="0"/>
    <d v="2015-03-22T00:00:00"/>
    <d v="2015-03-22T00:00:00"/>
    <d v="2015-03-22T00:00:00"/>
  </r>
  <r>
    <x v="0"/>
    <s v="VUT0105"/>
    <x v="8"/>
    <s v="VUT0105018"/>
    <s v="Makimae (Mataso - Matah Alam)"/>
    <s v="VUT0105018034"/>
    <m/>
    <e v="#N/A"/>
    <m/>
    <x v="13"/>
    <s v="IFRC"/>
    <m/>
    <x v="0"/>
    <m/>
    <s v="Distribution"/>
    <s v="Shelter Tool Kit"/>
    <s v="Tools"/>
    <n v="20"/>
    <s v="kit"/>
    <s v="Households"/>
    <n v="20"/>
    <x v="0"/>
    <d v="2015-03-22T00:00:00"/>
    <d v="2015-03-22T00:00:00"/>
    <d v="2015-03-22T00:00:00"/>
  </r>
  <r>
    <x v="0"/>
    <s v="VUT0105"/>
    <x v="8"/>
    <s v="VUT0105018"/>
    <s v="Makimae (Mataso - Matah Alam)"/>
    <s v="VUT0105018034"/>
    <m/>
    <e v="#N/A"/>
    <m/>
    <x v="13"/>
    <s v="IFRC"/>
    <m/>
    <x v="0"/>
    <m/>
    <s v="Distribution"/>
    <s v="Tarp"/>
    <s v="Tarps 2"/>
    <n v="40"/>
    <s v="piece"/>
    <s v="Households"/>
    <n v="20"/>
    <x v="0"/>
    <d v="2015-03-22T00:00:00"/>
    <d v="2015-03-22T00:00:00"/>
    <d v="2015-03-22T00:00:00"/>
  </r>
  <r>
    <x v="0"/>
    <s v="VUT0105"/>
    <x v="18"/>
    <s v="VUT0105083"/>
    <s v="Tongariki (Tongariki)"/>
    <s v="VUT0105083038"/>
    <m/>
    <e v="#N/A"/>
    <m/>
    <x v="13"/>
    <s v="IFRC"/>
    <m/>
    <x v="0"/>
    <m/>
    <s v="Distribution"/>
    <s v="Blanket"/>
    <s v="Blankets or Mats"/>
    <n v="110"/>
    <s v="piece"/>
    <s v="Households"/>
    <n v="55"/>
    <x v="0"/>
    <d v="2015-03-22T00:00:00"/>
    <d v="2015-03-22T00:00:00"/>
    <d v="2015-03-22T00:00:00"/>
  </r>
  <r>
    <x v="0"/>
    <s v="VUT0105"/>
    <x v="18"/>
    <s v="VUT0105083"/>
    <s v="Tongariki (Tongariki)"/>
    <s v="VUT0105083038"/>
    <m/>
    <e v="#N/A"/>
    <m/>
    <x v="13"/>
    <s v="IFRC"/>
    <m/>
    <x v="0"/>
    <m/>
    <s v="Distribution"/>
    <s v="Shelter Tool Kit"/>
    <s v="Tools"/>
    <n v="55"/>
    <s v="kit"/>
    <s v="Households"/>
    <n v="55"/>
    <x v="0"/>
    <d v="2015-03-22T00:00:00"/>
    <d v="2015-03-22T00:00:00"/>
    <d v="2015-03-22T00:00:00"/>
  </r>
  <r>
    <x v="0"/>
    <s v="VUT0105"/>
    <x v="18"/>
    <s v="VUT0105083"/>
    <s v="Tongariki (Tongariki)"/>
    <s v="VUT0105083038"/>
    <m/>
    <e v="#N/A"/>
    <m/>
    <x v="13"/>
    <s v="IFRC"/>
    <m/>
    <x v="0"/>
    <m/>
    <s v="Distribution"/>
    <s v="Tarp"/>
    <s v="Tarps 2"/>
    <n v="110"/>
    <s v="piece"/>
    <s v="Households"/>
    <n v="55"/>
    <x v="0"/>
    <d v="2015-03-22T00:00:00"/>
    <d v="2015-03-22T00:00:00"/>
    <d v="2015-03-22T00:00:00"/>
  </r>
  <r>
    <x v="0"/>
    <s v="VUT0105"/>
    <x v="1"/>
    <s v="VUT0105071"/>
    <s v="Port Vila (Port Vila)"/>
    <s v="VUT0105071017"/>
    <m/>
    <e v="#N/A"/>
    <m/>
    <x v="13"/>
    <s v="IFRC"/>
    <m/>
    <x v="0"/>
    <m/>
    <s v="Distribution"/>
    <s v="Tarp"/>
    <s v="Tarps 2"/>
    <n v="192"/>
    <s v="piece"/>
    <s v="Households"/>
    <n v="96"/>
    <x v="0"/>
    <d v="2015-03-23T00:00:00"/>
    <d v="2015-03-30T00:00:00"/>
    <d v="2015-03-27T00:00:00"/>
  </r>
  <r>
    <x v="0"/>
    <s v="VUT0105"/>
    <x v="1"/>
    <s v="VUT0105071"/>
    <s v="Port Vila (Port Vila)"/>
    <s v="VUT0105071017"/>
    <m/>
    <e v="#N/A"/>
    <m/>
    <x v="13"/>
    <s v="IFRC"/>
    <m/>
    <x v="0"/>
    <m/>
    <s v="Distribution"/>
    <s v="Tarp"/>
    <s v="Tarps 1"/>
    <n v="262"/>
    <s v="piece"/>
    <s v="Households"/>
    <n v="262"/>
    <x v="0"/>
    <d v="2015-03-23T00:00:00"/>
    <d v="2015-03-30T00:00:00"/>
    <d v="2015-03-27T00:00:00"/>
  </r>
  <r>
    <x v="0"/>
    <s v="VUT0105"/>
    <x v="13"/>
    <s v="VUT0105026"/>
    <s v="North Tongoa (Tongoa)"/>
    <s v="VUT0105026040"/>
    <m/>
    <e v="#N/A"/>
    <m/>
    <x v="13"/>
    <s v="IFRC"/>
    <m/>
    <x v="0"/>
    <m/>
    <s v="Distribution"/>
    <s v="Blanket"/>
    <s v="Blankets or Mats"/>
    <n v="204"/>
    <s v="piece"/>
    <s v="Households"/>
    <n v="102"/>
    <x v="0"/>
    <d v="2015-03-23T00:00:00"/>
    <d v="2015-03-23T00:00:00"/>
    <d v="2015-03-23T00:00:00"/>
  </r>
  <r>
    <x v="0"/>
    <s v="VUT0105"/>
    <x v="18"/>
    <s v="VUT0105083"/>
    <s v="Tongariki (Tongariki)"/>
    <s v="VUT0105083038"/>
    <m/>
    <e v="#N/A"/>
    <m/>
    <x v="13"/>
    <s v="IFRC"/>
    <m/>
    <x v="0"/>
    <m/>
    <s v="Distribution"/>
    <s v="Kitchen set"/>
    <s v="Kitchen Sets"/>
    <n v="55"/>
    <s v="set"/>
    <s v="Households"/>
    <n v="55"/>
    <x v="0"/>
    <d v="2015-03-22T00:00:00"/>
    <d v="2015-03-22T00:00:00"/>
    <d v="2015-03-22T00:00:00"/>
  </r>
  <r>
    <x v="0"/>
    <s v="VUT0105"/>
    <x v="13"/>
    <s v="VUT0105026"/>
    <s v="North Tongoa (Tongoa)"/>
    <s v="VUT0105026040"/>
    <m/>
    <e v="#N/A"/>
    <m/>
    <x v="13"/>
    <s v="IFRC"/>
    <m/>
    <x v="0"/>
    <m/>
    <s v="Distribution"/>
    <s v="Shelter Tool Kit"/>
    <s v="Tools"/>
    <n v="111"/>
    <s v="kit"/>
    <s v="Households"/>
    <n v="111"/>
    <x v="0"/>
    <d v="2015-03-23T00:00:00"/>
    <d v="2015-03-23T00:00:00"/>
    <d v="2015-03-23T00:00:00"/>
  </r>
  <r>
    <x v="0"/>
    <s v="VUT0105"/>
    <x v="13"/>
    <s v="VUT0105026"/>
    <s v="North Tongoa (Tongoa)"/>
    <s v="VUT0105026040"/>
    <m/>
    <e v="#N/A"/>
    <m/>
    <x v="13"/>
    <s v="IFRC"/>
    <m/>
    <x v="0"/>
    <m/>
    <s v="Distribution"/>
    <s v="Tarp"/>
    <s v="Tarps 1"/>
    <n v="20"/>
    <s v="piece"/>
    <s v="Households"/>
    <n v="20"/>
    <x v="0"/>
    <d v="2015-03-23T00:00:00"/>
    <d v="2015-03-23T00:00:00"/>
    <d v="2015-03-23T00:00:00"/>
  </r>
  <r>
    <x v="0"/>
    <s v="VUT0105"/>
    <x v="13"/>
    <s v="VUT0105026"/>
    <s v="North Tongoa (Tongoa)"/>
    <s v="VUT0105026040"/>
    <m/>
    <e v="#N/A"/>
    <m/>
    <x v="13"/>
    <s v="IFRC"/>
    <m/>
    <x v="0"/>
    <m/>
    <s v="Distribution"/>
    <s v="Tarp"/>
    <s v="Tarps 2"/>
    <n v="180"/>
    <s v="piece"/>
    <s v="Households"/>
    <n v="90"/>
    <x v="0"/>
    <d v="2015-03-23T00:00:00"/>
    <d v="2015-03-23T00:00:00"/>
    <d v="2015-03-23T00:00:00"/>
  </r>
  <r>
    <x v="0"/>
    <s v="VUT0105"/>
    <x v="19"/>
    <s v="VUT0105039"/>
    <s v="Emau (Emau)"/>
    <s v="VUT0105039030"/>
    <s v="Laosake"/>
    <s v="VUT01050390300986"/>
    <m/>
    <x v="13"/>
    <s v="IFRC"/>
    <m/>
    <x v="0"/>
    <m/>
    <s v="Distribution"/>
    <s v="Tarp"/>
    <s v="Tarps 2"/>
    <n v="30"/>
    <s v="piece"/>
    <s v="Households"/>
    <n v="15"/>
    <x v="0"/>
    <d v="2015-03-24T00:00:00"/>
    <d v="2015-03-26T00:00:00"/>
    <d v="2015-03-25T00:00:00"/>
  </r>
  <r>
    <x v="0"/>
    <s v="VUT0105"/>
    <x v="19"/>
    <s v="VUT0105039"/>
    <s v="Emau (Emau)"/>
    <s v="VUT0105039030"/>
    <s v="Mangarongo"/>
    <s v="VUT01050390300999"/>
    <m/>
    <x v="13"/>
    <s v="IFRC"/>
    <m/>
    <x v="0"/>
    <m/>
    <s v="Distribution"/>
    <s v="Blanket"/>
    <s v="Blankets or Mats"/>
    <n v="40"/>
    <s v="piece"/>
    <s v="Households"/>
    <n v="20"/>
    <x v="0"/>
    <d v="2015-03-24T00:00:00"/>
    <d v="2015-03-26T00:00:00"/>
    <d v="2015-03-25T00:00:00"/>
  </r>
  <r>
    <x v="0"/>
    <s v="VUT0105"/>
    <x v="19"/>
    <s v="VUT0105039"/>
    <s v="Emau (Emau)"/>
    <s v="VUT0105039030"/>
    <s v="Mangarongo"/>
    <s v="VUT01050390300999"/>
    <m/>
    <x v="13"/>
    <s v="IFRC"/>
    <m/>
    <x v="0"/>
    <m/>
    <s v="Distribution"/>
    <s v="Shelter Tool Kit"/>
    <s v="Tools"/>
    <n v="40"/>
    <s v="kit"/>
    <s v="Households"/>
    <n v="20"/>
    <x v="0"/>
    <d v="2015-03-24T00:00:00"/>
    <d v="2015-03-26T00:00:00"/>
    <d v="2015-03-25T00:00:00"/>
  </r>
  <r>
    <x v="0"/>
    <s v="VUT0105"/>
    <x v="19"/>
    <s v="VUT0105039"/>
    <s v="Emau (Emau)"/>
    <s v="VUT0105039030"/>
    <s v="Mangarongo"/>
    <s v="VUT01050390300999"/>
    <m/>
    <x v="13"/>
    <s v="IFRC"/>
    <m/>
    <x v="0"/>
    <m/>
    <s v="Distribution"/>
    <s v="Tarp"/>
    <s v="Tarps 2"/>
    <n v="40"/>
    <s v="piece"/>
    <s v="Households"/>
    <n v="20"/>
    <x v="0"/>
    <d v="2015-03-24T00:00:00"/>
    <d v="2015-03-26T00:00:00"/>
    <d v="2015-03-25T00:00:00"/>
  </r>
  <r>
    <x v="0"/>
    <s v="VUT0105"/>
    <x v="19"/>
    <s v="VUT0105039"/>
    <s v="Emau (Emau)"/>
    <s v="VUT0105039030"/>
    <s v="Mapua"/>
    <s v="VUT01050390301000"/>
    <m/>
    <x v="13"/>
    <s v="IFRC"/>
    <m/>
    <x v="0"/>
    <m/>
    <s v="Distribution"/>
    <s v="Blanket"/>
    <s v="Blankets or Mats"/>
    <n v="40"/>
    <s v="piece"/>
    <s v="Households"/>
    <n v="20"/>
    <x v="0"/>
    <d v="2015-03-24T00:00:00"/>
    <d v="2015-03-26T00:00:00"/>
    <d v="2015-03-25T00:00:00"/>
  </r>
  <r>
    <x v="0"/>
    <s v="VUT0105"/>
    <x v="11"/>
    <s v="VUT0105070"/>
    <m/>
    <e v="#N/A"/>
    <m/>
    <e v="#N/A"/>
    <m/>
    <x v="13"/>
    <s v="IFRC"/>
    <m/>
    <x v="0"/>
    <m/>
    <s v="Distribution"/>
    <s v="Kitchen set"/>
    <m/>
    <n v="50"/>
    <s v="set"/>
    <s v="Households"/>
    <n v="50"/>
    <x v="0"/>
    <m/>
    <m/>
    <m/>
  </r>
  <r>
    <x v="0"/>
    <s v="VUT0105"/>
    <x v="19"/>
    <s v="VUT0105039"/>
    <s v="Emau (Emau)"/>
    <s v="VUT0105039030"/>
    <s v="Mapua"/>
    <s v="VUT01050390301000"/>
    <m/>
    <x v="13"/>
    <s v="IFRC"/>
    <m/>
    <x v="0"/>
    <m/>
    <s v="Distribution"/>
    <s v="Shelter Tool Kit"/>
    <s v="Tools"/>
    <n v="20"/>
    <s v="kit"/>
    <s v="Households"/>
    <n v="20"/>
    <x v="0"/>
    <d v="2015-03-24T00:00:00"/>
    <d v="2015-03-26T00:00:00"/>
    <d v="2015-03-25T00:00:00"/>
  </r>
  <r>
    <x v="0"/>
    <s v="VUT0105"/>
    <x v="19"/>
    <s v="VUT0105039"/>
    <s v="Emau (Emau)"/>
    <s v="VUT0105039030"/>
    <s v="Mapua"/>
    <s v="VUT01050390301000"/>
    <m/>
    <x v="13"/>
    <s v="IFRC"/>
    <m/>
    <x v="0"/>
    <m/>
    <s v="Distribution"/>
    <s v="Tarp"/>
    <s v="Tarps 2"/>
    <n v="40"/>
    <s v="piece"/>
    <s v="Households"/>
    <n v="20"/>
    <x v="0"/>
    <d v="2015-03-24T00:00:00"/>
    <d v="2015-03-26T00:00:00"/>
    <d v="2015-03-25T00:00:00"/>
  </r>
  <r>
    <x v="0"/>
    <s v="VUT0105"/>
    <x v="19"/>
    <s v="VUT0105039"/>
    <s v="Emau (Emau)"/>
    <s v="VUT0105039030"/>
    <s v="Marow"/>
    <s v="VUT01050390300994"/>
    <m/>
    <x v="13"/>
    <s v="IFRC"/>
    <m/>
    <x v="0"/>
    <m/>
    <s v="Distribution"/>
    <s v="Blanket"/>
    <s v="Blankets or Mats"/>
    <n v="68"/>
    <s v="piece"/>
    <s v="Households"/>
    <n v="34"/>
    <x v="0"/>
    <d v="2015-03-24T00:00:00"/>
    <d v="2015-03-26T00:00:00"/>
    <d v="2015-03-25T00:00:00"/>
  </r>
  <r>
    <x v="0"/>
    <s v="VUT0105"/>
    <x v="19"/>
    <s v="VUT0105039"/>
    <s v="Emau (Emau)"/>
    <s v="VUT0105039030"/>
    <s v="Marow"/>
    <s v="VUT01050390300994"/>
    <m/>
    <x v="13"/>
    <s v="IFRC"/>
    <m/>
    <x v="0"/>
    <m/>
    <s v="Distribution"/>
    <s v="Shelter Tool Kit"/>
    <s v="Tools"/>
    <n v="34"/>
    <s v="kit"/>
    <s v="Households"/>
    <n v="34"/>
    <x v="0"/>
    <d v="2015-03-24T00:00:00"/>
    <d v="2015-03-26T00:00:00"/>
    <d v="2015-03-25T00:00:00"/>
  </r>
  <r>
    <x v="0"/>
    <s v="VUT0105"/>
    <x v="19"/>
    <s v="VUT0105039"/>
    <s v="Emau (Emau)"/>
    <s v="VUT0105039030"/>
    <s v="Marow"/>
    <s v="VUT01050390300994"/>
    <m/>
    <x v="13"/>
    <s v="IFRC"/>
    <m/>
    <x v="0"/>
    <m/>
    <s v="Distribution"/>
    <s v="Tarp"/>
    <s v="Tarps 2"/>
    <n v="68"/>
    <s v="piece"/>
    <s v="Households"/>
    <n v="34"/>
    <x v="0"/>
    <d v="2015-03-24T00:00:00"/>
    <d v="2015-03-26T00:00:00"/>
    <d v="2015-03-25T00:00:00"/>
  </r>
  <r>
    <x v="0"/>
    <s v="VUT0105"/>
    <x v="19"/>
    <s v="VUT0105039"/>
    <s v="Emau (Emau)"/>
    <s v="VUT0105039030"/>
    <s v="Ngurua"/>
    <s v="VUT01050390300989"/>
    <m/>
    <x v="13"/>
    <s v="IFRC"/>
    <m/>
    <x v="0"/>
    <m/>
    <s v="Distribution"/>
    <s v="Blanket"/>
    <s v="Blankets or Mats"/>
    <n v="40"/>
    <s v="piece"/>
    <s v="Households"/>
    <n v="20"/>
    <x v="0"/>
    <d v="2015-03-24T00:00:00"/>
    <d v="2015-03-26T00:00:00"/>
    <d v="2015-03-25T00:00:00"/>
  </r>
  <r>
    <x v="0"/>
    <s v="VUT0105"/>
    <x v="19"/>
    <s v="VUT0105039"/>
    <s v="Emau (Emau)"/>
    <s v="VUT0105039030"/>
    <s v="Ngurua"/>
    <s v="VUT01050390300989"/>
    <m/>
    <x v="13"/>
    <s v="IFRC"/>
    <m/>
    <x v="0"/>
    <m/>
    <s v="Distribution"/>
    <s v="Shelter Tool Kit"/>
    <s v="Tools"/>
    <n v="20"/>
    <s v="kit"/>
    <s v="Households"/>
    <n v="20"/>
    <x v="0"/>
    <d v="2015-03-24T00:00:00"/>
    <d v="2015-03-26T00:00:00"/>
    <d v="2015-03-25T00:00:00"/>
  </r>
  <r>
    <x v="0"/>
    <s v="VUT0105"/>
    <x v="19"/>
    <s v="VUT0105039"/>
    <s v="Emau (Emau)"/>
    <s v="VUT0105039030"/>
    <s v="Ngurua"/>
    <s v="VUT01050390300989"/>
    <m/>
    <x v="13"/>
    <s v="IFRC"/>
    <m/>
    <x v="0"/>
    <m/>
    <s v="Distribution"/>
    <s v="Tarp"/>
    <s v="Tarps 2"/>
    <n v="40"/>
    <s v="piece"/>
    <s v="Households"/>
    <n v="20"/>
    <x v="0"/>
    <d v="2015-03-24T00:00:00"/>
    <d v="2015-03-26T00:00:00"/>
    <d v="2015-03-25T00:00:00"/>
  </r>
  <r>
    <x v="0"/>
    <s v="VUT0105"/>
    <x v="19"/>
    <s v="VUT0105039"/>
    <s v="Emau (Emau)"/>
    <s v="VUT0105039030"/>
    <s v="Wiana"/>
    <s v="VUT01050390300985"/>
    <m/>
    <x v="13"/>
    <s v="IFRC"/>
    <m/>
    <x v="0"/>
    <m/>
    <s v="Distribution"/>
    <s v="Blanket"/>
    <s v="Blankets or Mats"/>
    <n v="40"/>
    <s v="piece"/>
    <s v="Households"/>
    <n v="20"/>
    <x v="0"/>
    <d v="2015-03-24T00:00:00"/>
    <d v="2015-03-26T00:00:00"/>
    <d v="2015-03-26T00:00:00"/>
  </r>
  <r>
    <x v="0"/>
    <s v="VUT0105"/>
    <x v="19"/>
    <s v="VUT0105039"/>
    <s v="Emau (Emau)"/>
    <s v="VUT0105039030"/>
    <s v="Wiana"/>
    <s v="VUT01050390300985"/>
    <m/>
    <x v="13"/>
    <s v="IFRC"/>
    <m/>
    <x v="0"/>
    <m/>
    <s v="Distribution"/>
    <s v="Shelter Tool Kit"/>
    <s v="Tools"/>
    <n v="20"/>
    <s v="kit"/>
    <s v="Households"/>
    <n v="20"/>
    <x v="0"/>
    <d v="2015-03-24T00:00:00"/>
    <d v="2015-03-26T00:00:00"/>
    <d v="2015-03-26T00:00:00"/>
  </r>
  <r>
    <x v="0"/>
    <s v="VUT0105"/>
    <x v="19"/>
    <s v="VUT0105039"/>
    <s v="Emau (Emau)"/>
    <s v="VUT0105039030"/>
    <s v="Wiana"/>
    <s v="VUT01050390300985"/>
    <m/>
    <x v="13"/>
    <s v="IFRC"/>
    <m/>
    <x v="0"/>
    <m/>
    <s v="Distribution"/>
    <s v="Tarp"/>
    <s v="Tarps 2"/>
    <n v="40"/>
    <s v="piece"/>
    <s v="Households"/>
    <n v="20"/>
    <x v="0"/>
    <d v="2015-03-24T00:00:00"/>
    <d v="2015-03-26T00:00:00"/>
    <d v="2015-03-26T00:00:00"/>
  </r>
  <r>
    <x v="0"/>
    <s v="VUT0105"/>
    <x v="15"/>
    <s v="VUT0105068"/>
    <s v="Nguna (Nguna)"/>
    <s v="VUT0105068031"/>
    <m/>
    <e v="#N/A"/>
    <m/>
    <x v="13"/>
    <s v="IFRC"/>
    <m/>
    <x v="0"/>
    <m/>
    <s v="Distribution"/>
    <s v="Blanket"/>
    <s v="Blankets or Mats"/>
    <n v="600"/>
    <s v="piece"/>
    <s v="Households"/>
    <n v="300"/>
    <x v="2"/>
    <d v="2015-03-24T00:00:00"/>
    <d v="2015-04-03T00:00:00"/>
    <m/>
  </r>
  <r>
    <x v="0"/>
    <s v="VUT0105"/>
    <x v="11"/>
    <s v="VUT0105070"/>
    <s v="Nguna (Pele)"/>
    <s v="VUT0105070029"/>
    <s v="Launamoa"/>
    <s v="VUT01050700290984"/>
    <m/>
    <x v="13"/>
    <s v="IFRC"/>
    <m/>
    <x v="0"/>
    <m/>
    <s v="Distribution"/>
    <s v="Blanket"/>
    <s v="Blankets or Mats"/>
    <n v="40"/>
    <s v="piece"/>
    <s v="Households"/>
    <n v="20"/>
    <x v="0"/>
    <d v="2015-03-24T00:00:00"/>
    <d v="2015-03-25T00:00:00"/>
    <d v="2015-03-26T00:00:00"/>
  </r>
  <r>
    <x v="0"/>
    <s v="VUT0105"/>
    <x v="17"/>
    <s v="VUT0105015"/>
    <s v="Makimae (Makira)"/>
    <s v="VUT0105015035"/>
    <m/>
    <e v="#N/A"/>
    <m/>
    <x v="13"/>
    <s v="IFRC"/>
    <m/>
    <x v="0"/>
    <m/>
    <s v="Distribution"/>
    <s v="Kitchen set"/>
    <s v="Kitchen Sets"/>
    <n v="41"/>
    <s v="set"/>
    <s v="Households"/>
    <n v="41"/>
    <x v="0"/>
    <d v="2015-03-22T00:00:00"/>
    <d v="2015-03-22T00:00:00"/>
    <d v="2015-03-22T00:00:00"/>
  </r>
  <r>
    <x v="0"/>
    <s v="VUT0105"/>
    <x v="1"/>
    <s v="VUT0105071"/>
    <s v="Port Vila (Port Vila)"/>
    <s v="VUT0105071017"/>
    <s v="Fres Wota"/>
    <s v="VUT01050710170857"/>
    <m/>
    <x v="13"/>
    <s v="IFRC"/>
    <m/>
    <x v="0"/>
    <m/>
    <s v="Distribution"/>
    <s v="Tarp"/>
    <s v="Tarps 1"/>
    <n v="41"/>
    <s v="piece"/>
    <s v="Households"/>
    <n v="41"/>
    <x v="0"/>
    <d v="2015-03-24T00:00:00"/>
    <d v="2015-03-30T00:00:00"/>
    <d v="2015-03-26T00:00:00"/>
  </r>
  <r>
    <x v="0"/>
    <s v="VUT0105"/>
    <x v="1"/>
    <s v="VUT0105071"/>
    <s v="Port Vila (Port Vila)"/>
    <s v="VUT0105071017"/>
    <s v="Fres Wota"/>
    <s v="VUT01050710170857"/>
    <m/>
    <x v="13"/>
    <s v="IFRC"/>
    <m/>
    <x v="0"/>
    <m/>
    <s v="Distribution"/>
    <s v="Tarp"/>
    <s v="Tarps 2"/>
    <n v="240"/>
    <s v="piece"/>
    <s v="Households"/>
    <n v="120"/>
    <x v="0"/>
    <d v="2015-03-24T00:00:00"/>
    <d v="2015-03-30T00:00:00"/>
    <d v="2015-03-26T00:00:00"/>
  </r>
  <r>
    <x v="0"/>
    <s v="VUT0105"/>
    <x v="1"/>
    <s v="VUT0105071"/>
    <s v="Port Vila (Port Vila)"/>
    <s v="VUT0105071017"/>
    <m/>
    <e v="#N/A"/>
    <s v="Evacuation Centers "/>
    <x v="13"/>
    <s v="IFRC"/>
    <m/>
    <x v="0"/>
    <m/>
    <s v="Distribution"/>
    <s v="Tarp"/>
    <s v="Tarps 2"/>
    <n v="28"/>
    <s v="piece"/>
    <s v="Households"/>
    <n v="14"/>
    <x v="0"/>
    <d v="2015-03-24T00:00:00"/>
    <d v="2015-03-30T00:00:00"/>
    <d v="2015-03-25T00:00:00"/>
  </r>
  <r>
    <x v="0"/>
    <s v="VUT0105"/>
    <x v="16"/>
    <s v="VUT0105051"/>
    <s v="Malorua (Lelepa)"/>
    <s v="VUT0105051023"/>
    <m/>
    <e v="#N/A"/>
    <m/>
    <x v="13"/>
    <s v="IFRC"/>
    <m/>
    <x v="0"/>
    <m/>
    <s v="Distribution"/>
    <s v="Blanket"/>
    <s v="Blankets or Mats"/>
    <n v="214"/>
    <s v="piece"/>
    <s v="Households"/>
    <n v="107"/>
    <x v="0"/>
    <d v="2015-03-25T00:00:00"/>
    <d v="2015-04-02T00:00:00"/>
    <m/>
  </r>
  <r>
    <x v="0"/>
    <s v="VUT0105"/>
    <x v="16"/>
    <s v="VUT0105051"/>
    <s v="Malorua (Lelepa)"/>
    <s v="VUT0105051023"/>
    <m/>
    <e v="#N/A"/>
    <m/>
    <x v="13"/>
    <s v="IFRC"/>
    <m/>
    <x v="0"/>
    <m/>
    <s v="Distribution"/>
    <s v="Shelter Tool Kit"/>
    <s v="Tools"/>
    <n v="107"/>
    <s v="kit"/>
    <s v="Households"/>
    <n v="107"/>
    <x v="0"/>
    <d v="2015-03-25T00:00:00"/>
    <d v="2015-04-02T00:00:00"/>
    <m/>
  </r>
  <r>
    <x v="0"/>
    <s v="VUT0105"/>
    <x v="16"/>
    <s v="VUT0105051"/>
    <s v="Malorua (Lelepa)"/>
    <s v="VUT0105051023"/>
    <m/>
    <e v="#N/A"/>
    <m/>
    <x v="13"/>
    <s v="IFRC"/>
    <m/>
    <x v="0"/>
    <m/>
    <s v="Distribution"/>
    <s v="Tarp"/>
    <s v="Tarps 2"/>
    <n v="214"/>
    <s v="piece"/>
    <s v="Households"/>
    <n v="107"/>
    <x v="0"/>
    <d v="2015-03-25T00:00:00"/>
    <d v="2015-04-02T00:00:00"/>
    <m/>
  </r>
  <r>
    <x v="0"/>
    <s v="VUT0105"/>
    <x v="20"/>
    <s v="VUT0105065"/>
    <s v="Malorua (Moso)"/>
    <s v="VUT0105065026"/>
    <s v="Sunae"/>
    <s v="VUT01050650260974"/>
    <m/>
    <x v="13"/>
    <s v="IFRC"/>
    <m/>
    <x v="0"/>
    <m/>
    <s v="Distribution"/>
    <s v="Blanket"/>
    <s v="Blankets or Mats"/>
    <n v="32"/>
    <s v="piece"/>
    <s v="Households"/>
    <n v="16"/>
    <x v="0"/>
    <d v="2015-03-25T00:00:00"/>
    <d v="2015-03-28T00:00:00"/>
    <d v="2015-03-26T00:00:00"/>
  </r>
  <r>
    <x v="0"/>
    <s v="VUT0105"/>
    <x v="20"/>
    <s v="VUT0105065"/>
    <s v="Malorua (Moso)"/>
    <s v="VUT0105065026"/>
    <s v="Sunae"/>
    <s v="VUT01050650260974"/>
    <m/>
    <x v="13"/>
    <s v="IFRC"/>
    <m/>
    <x v="0"/>
    <m/>
    <s v="Distribution"/>
    <s v="Tarp"/>
    <s v="Tarps 2"/>
    <n v="32"/>
    <s v="piece"/>
    <s v="Households"/>
    <n v="16"/>
    <x v="0"/>
    <d v="2015-03-25T00:00:00"/>
    <d v="2015-03-28T00:00:00"/>
    <d v="2015-03-26T00:00:00"/>
  </r>
  <r>
    <x v="0"/>
    <s v="VUT0105"/>
    <x v="15"/>
    <s v="VUT0105068"/>
    <s v="Nguna (Nguna)"/>
    <s v="VUT0105068031"/>
    <m/>
    <e v="#N/A"/>
    <m/>
    <x v="13"/>
    <s v="IFRC"/>
    <m/>
    <x v="0"/>
    <m/>
    <s v="Distribution"/>
    <s v="Shelter Tool Kit"/>
    <s v="Tools"/>
    <n v="300"/>
    <s v="kit"/>
    <s v="Households"/>
    <n v="300"/>
    <x v="0"/>
    <d v="2015-03-25T00:00:00"/>
    <d v="2015-04-03T00:00:00"/>
    <m/>
  </r>
  <r>
    <x v="0"/>
    <s v="VUT0105"/>
    <x v="15"/>
    <s v="VUT0105068"/>
    <s v="Nguna (Nguna)"/>
    <s v="VUT0105068031"/>
    <m/>
    <e v="#N/A"/>
    <m/>
    <x v="13"/>
    <s v="IFRC"/>
    <m/>
    <x v="0"/>
    <m/>
    <s v="Distribution"/>
    <s v="Tarp"/>
    <s v="Tarps 2"/>
    <n v="600"/>
    <s v="piece"/>
    <s v="Households"/>
    <n v="300"/>
    <x v="0"/>
    <d v="2015-03-25T00:00:00"/>
    <d v="2015-04-03T00:00:00"/>
    <m/>
  </r>
  <r>
    <x v="0"/>
    <s v="VUT0105"/>
    <x v="11"/>
    <s v="VUT0105070"/>
    <s v="Nguna (Pele)"/>
    <s v="VUT0105070029"/>
    <s v="Launamoa"/>
    <s v="VUT01050700290984"/>
    <m/>
    <x v="13"/>
    <s v="IFRC"/>
    <m/>
    <x v="0"/>
    <m/>
    <s v="Distribution"/>
    <s v="Shelter Tool Kit"/>
    <s v="Tools"/>
    <n v="20"/>
    <s v="kit"/>
    <s v="Households"/>
    <n v="20"/>
    <x v="0"/>
    <d v="2015-03-25T00:00:00"/>
    <d v="2015-03-26T00:00:00"/>
    <d v="2015-03-26T00:00:00"/>
  </r>
  <r>
    <x v="0"/>
    <s v="VUT0105"/>
    <x v="11"/>
    <s v="VUT0105070"/>
    <s v="Nguna (Pele)"/>
    <s v="VUT0105070029"/>
    <s v="Launamoa"/>
    <s v="VUT01050700290984"/>
    <m/>
    <x v="13"/>
    <s v="IFRC"/>
    <m/>
    <x v="0"/>
    <m/>
    <s v="Distribution"/>
    <s v="Tarp"/>
    <s v="Tarps 2"/>
    <n v="40"/>
    <s v="piece"/>
    <s v="Households"/>
    <n v="20"/>
    <x v="0"/>
    <d v="2015-03-25T00:00:00"/>
    <d v="2015-03-26T00:00:00"/>
    <d v="2015-03-26T00:00:00"/>
  </r>
  <r>
    <x v="0"/>
    <s v="VUT0105"/>
    <x v="11"/>
    <s v="VUT0105070"/>
    <s v="Nguna (Pele)"/>
    <s v="VUT0105070029"/>
    <s v="Piliura"/>
    <s v="VUT01050700290982"/>
    <m/>
    <x v="13"/>
    <s v="IFRC"/>
    <m/>
    <x v="0"/>
    <m/>
    <s v="Distribution"/>
    <s v="Blanket"/>
    <s v="Blankets or Mats"/>
    <n v="12"/>
    <s v="piece"/>
    <s v="Households"/>
    <n v="6"/>
    <x v="0"/>
    <d v="2015-03-25T00:00:00"/>
    <d v="2015-03-26T00:00:00"/>
    <d v="2015-03-26T00:00:00"/>
  </r>
  <r>
    <x v="0"/>
    <s v="VUT0105"/>
    <x v="11"/>
    <s v="VUT0105070"/>
    <s v="Nguna (Pele)"/>
    <s v="VUT0105070029"/>
    <s v="Piliura"/>
    <s v="VUT01050700290982"/>
    <m/>
    <x v="13"/>
    <s v="IFRC"/>
    <m/>
    <x v="0"/>
    <m/>
    <s v="Distribution"/>
    <s v="Shelter Tool Kit"/>
    <s v="Tools"/>
    <n v="6"/>
    <s v="kit"/>
    <s v="Households"/>
    <n v="6"/>
    <x v="0"/>
    <d v="2015-03-25T00:00:00"/>
    <d v="2015-03-26T00:00:00"/>
    <d v="2015-03-26T00:00:00"/>
  </r>
  <r>
    <x v="0"/>
    <s v="VUT0105"/>
    <x v="11"/>
    <s v="VUT0105070"/>
    <s v="Nguna (Pele)"/>
    <s v="VUT0105070029"/>
    <s v="Piliura"/>
    <s v="VUT01050700290982"/>
    <m/>
    <x v="13"/>
    <s v="IFRC"/>
    <m/>
    <x v="0"/>
    <m/>
    <s v="Distribution"/>
    <s v="Tarp"/>
    <s v="Tarps 2"/>
    <n v="12"/>
    <s v="piece"/>
    <s v="Households"/>
    <n v="6"/>
    <x v="0"/>
    <d v="2015-03-25T00:00:00"/>
    <d v="2015-03-26T00:00:00"/>
    <d v="2015-03-26T00:00:00"/>
  </r>
  <r>
    <x v="0"/>
    <s v="VUT0105"/>
    <x v="11"/>
    <s v="VUT0105070"/>
    <s v="Nguna (Pele)"/>
    <s v="VUT0105070029"/>
    <s v="Worasifiu"/>
    <s v="VUT01050700290981"/>
    <m/>
    <x v="13"/>
    <s v="IFRC"/>
    <m/>
    <x v="0"/>
    <m/>
    <s v="Distribution"/>
    <s v="Blanket"/>
    <s v="Blankets or Mats"/>
    <n v="10"/>
    <s v="piece"/>
    <s v="Households"/>
    <n v="5"/>
    <x v="0"/>
    <d v="2015-03-25T00:00:00"/>
    <d v="2015-03-26T00:00:00"/>
    <d v="2015-03-26T00:00:00"/>
  </r>
  <r>
    <x v="0"/>
    <s v="VUT0105"/>
    <x v="19"/>
    <s v="VUT0105039"/>
    <s v="Emau (Emau)"/>
    <s v="VUT0105039030"/>
    <s v="Marow"/>
    <s v="VUT01050390300994"/>
    <m/>
    <x v="13"/>
    <s v="IFRC"/>
    <m/>
    <x v="0"/>
    <m/>
    <s v="Distribution"/>
    <s v="Kitchen set"/>
    <s v="Kitchen Sets"/>
    <n v="34"/>
    <s v="set"/>
    <s v="Households"/>
    <n v="34"/>
    <x v="0"/>
    <d v="2015-03-24T00:00:00"/>
    <d v="2015-03-26T00:00:00"/>
    <d v="2015-03-25T00:00:00"/>
  </r>
  <r>
    <x v="0"/>
    <s v="VUT0105"/>
    <x v="11"/>
    <s v="VUT0105070"/>
    <s v="Nguna (Pele)"/>
    <s v="VUT0105070029"/>
    <s v="Worasifiu"/>
    <s v="VUT01050700290981"/>
    <m/>
    <x v="13"/>
    <s v="IFRC"/>
    <m/>
    <x v="0"/>
    <m/>
    <s v="Distribution"/>
    <s v="Shelter Tool Kit"/>
    <s v="Tools"/>
    <n v="5"/>
    <s v="kit"/>
    <s v="Households"/>
    <n v="5"/>
    <x v="0"/>
    <d v="2015-03-25T00:00:00"/>
    <d v="2015-03-26T00:00:00"/>
    <d v="2015-03-26T00:00:00"/>
  </r>
  <r>
    <x v="0"/>
    <s v="VUT0105"/>
    <x v="11"/>
    <s v="VUT0105070"/>
    <s v="Nguna (Pele)"/>
    <s v="VUT0105070029"/>
    <s v="Worasifiu"/>
    <s v="VUT01050700290981"/>
    <m/>
    <x v="13"/>
    <s v="IFRC"/>
    <m/>
    <x v="0"/>
    <m/>
    <s v="Distribution"/>
    <s v="Tarp"/>
    <s v="Tarps 2"/>
    <n v="10"/>
    <s v="piece"/>
    <s v="Households"/>
    <n v="5"/>
    <x v="0"/>
    <d v="2015-03-25T00:00:00"/>
    <d v="2015-03-26T00:00:00"/>
    <d v="2015-03-26T00:00:00"/>
  </r>
  <r>
    <x v="0"/>
    <s v="VUT0105"/>
    <x v="11"/>
    <s v="VUT0105070"/>
    <s v="Nguna (Pele)"/>
    <s v="VUT0105070029"/>
    <s v="Worearu"/>
    <s v="VUT01050700290991"/>
    <m/>
    <x v="13"/>
    <s v="IFRC"/>
    <m/>
    <x v="0"/>
    <m/>
    <s v="Distribution"/>
    <s v="Blanket"/>
    <s v="Blankets or Mats"/>
    <n v="4"/>
    <s v="piece"/>
    <s v="Households"/>
    <n v="2"/>
    <x v="0"/>
    <d v="2015-03-25T00:00:00"/>
    <d v="2015-03-26T00:00:00"/>
    <d v="2015-03-26T00:00:00"/>
  </r>
  <r>
    <x v="0"/>
    <s v="VUT0105"/>
    <x v="20"/>
    <s v="VUT0105065"/>
    <s v="Malorua (Moso)"/>
    <s v="VUT0105065026"/>
    <s v="Tasiriki"/>
    <s v="VUT01030011063265"/>
    <m/>
    <x v="13"/>
    <s v="IFRC"/>
    <m/>
    <x v="0"/>
    <m/>
    <s v="Distribution"/>
    <s v="Kitchen set"/>
    <s v="Kitchen Sets"/>
    <n v="29"/>
    <s v="set"/>
    <s v="Households"/>
    <n v="29"/>
    <x v="0"/>
    <d v="2015-03-26T00:00:00"/>
    <d v="2015-03-29T00:00:00"/>
    <m/>
  </r>
  <r>
    <x v="0"/>
    <s v="VUT0105"/>
    <x v="11"/>
    <s v="VUT0105070"/>
    <s v="Nguna (Pele)"/>
    <s v="VUT0105070029"/>
    <s v="Worearu"/>
    <s v="VUT01050700290991"/>
    <m/>
    <x v="13"/>
    <s v="IFRC"/>
    <m/>
    <x v="0"/>
    <m/>
    <s v="Distribution"/>
    <s v="Shelter Tool Kit"/>
    <s v="Tools"/>
    <n v="2"/>
    <s v="kit"/>
    <s v="Households"/>
    <n v="2"/>
    <x v="0"/>
    <d v="2015-03-25T00:00:00"/>
    <d v="2015-03-26T00:00:00"/>
    <d v="2015-03-26T00:00:00"/>
  </r>
  <r>
    <x v="0"/>
    <s v="VUT0105"/>
    <x v="11"/>
    <s v="VUT0105070"/>
    <s v="Nguna (Pele)"/>
    <s v="VUT0105070029"/>
    <s v="Worearu"/>
    <s v="VUT01050700290991"/>
    <m/>
    <x v="13"/>
    <s v="IFRC"/>
    <m/>
    <x v="0"/>
    <m/>
    <s v="Distribution"/>
    <s v="Tarp"/>
    <s v="Tarps 2"/>
    <n v="4"/>
    <s v="piece"/>
    <s v="Households"/>
    <n v="2"/>
    <x v="0"/>
    <d v="2015-03-25T00:00:00"/>
    <d v="2015-03-26T00:00:00"/>
    <d v="2015-03-26T00:00:00"/>
  </r>
  <r>
    <x v="0"/>
    <s v="VUT0105"/>
    <x v="1"/>
    <s v="VUT0105071"/>
    <s v="Port Vila (Port Vila)"/>
    <s v="VUT0105071017"/>
    <m/>
    <e v="#N/A"/>
    <m/>
    <x v="13"/>
    <s v="IFRC"/>
    <m/>
    <x v="0"/>
    <m/>
    <s v="Distribution"/>
    <s v="Blanket"/>
    <s v="Blankets or Mats"/>
    <n v="921"/>
    <s v="piece"/>
    <s v="Households"/>
    <n v="921"/>
    <x v="0"/>
    <d v="2015-03-25T00:00:00"/>
    <d v="2015-04-05T00:00:00"/>
    <m/>
  </r>
  <r>
    <x v="0"/>
    <s v="VUT0105"/>
    <x v="20"/>
    <s v="VUT0105065"/>
    <s v="Malorua (Moso)"/>
    <s v="VUT0105065026"/>
    <s v="Tasiriki"/>
    <s v="VUT01030011063265"/>
    <m/>
    <x v="13"/>
    <s v="IFRC"/>
    <m/>
    <x v="0"/>
    <m/>
    <s v="Distribution"/>
    <s v="Blanket"/>
    <s v="Blankets or Mats"/>
    <n v="58"/>
    <s v="piece"/>
    <s v="Households"/>
    <n v="29"/>
    <x v="0"/>
    <d v="2015-03-26T00:00:00"/>
    <d v="2015-03-29T00:00:00"/>
    <m/>
  </r>
  <r>
    <x v="0"/>
    <s v="VUT0105"/>
    <x v="20"/>
    <s v="VUT0105065"/>
    <s v="Malorua (Moso)"/>
    <s v="VUT0105065026"/>
    <s v="Tasiriki"/>
    <s v="VUT01030011063265"/>
    <m/>
    <x v="13"/>
    <s v="IFRC"/>
    <m/>
    <x v="0"/>
    <m/>
    <s v="Distribution"/>
    <s v="Shelter Tool Kit"/>
    <s v="Tools"/>
    <n v="29"/>
    <s v="kit"/>
    <s v="Households"/>
    <n v="29"/>
    <x v="0"/>
    <d v="2015-03-26T00:00:00"/>
    <d v="2015-03-29T00:00:00"/>
    <m/>
  </r>
  <r>
    <x v="0"/>
    <s v="VUT0105"/>
    <x v="20"/>
    <s v="VUT0105065"/>
    <s v="Malorua (Moso)"/>
    <s v="VUT0105065026"/>
    <s v="Tasiriki"/>
    <s v="VUT01030011063265"/>
    <m/>
    <x v="13"/>
    <s v="IFRC"/>
    <m/>
    <x v="0"/>
    <m/>
    <s v="Distribution"/>
    <s v="Tarp"/>
    <s v="Tarps 2"/>
    <n v="58"/>
    <s v="piece"/>
    <s v="Households"/>
    <n v="29"/>
    <x v="0"/>
    <d v="2015-03-26T00:00:00"/>
    <d v="2015-03-29T00:00:00"/>
    <m/>
  </r>
  <r>
    <x v="0"/>
    <s v="VUT0105"/>
    <x v="0"/>
    <s v="VUT0105005"/>
    <s v="Ifira (Efate)"/>
    <s v="VUT0105005014"/>
    <s v="Ifira"/>
    <s v="VUT01050420150833"/>
    <m/>
    <x v="13"/>
    <s v="IFRC"/>
    <m/>
    <x v="0"/>
    <m/>
    <s v="Distribution"/>
    <s v="Tarp"/>
    <s v="Tarps 2"/>
    <n v="20"/>
    <s v="piece"/>
    <s v="Households"/>
    <n v="10"/>
    <x v="0"/>
    <d v="2015-03-28T00:00:00"/>
    <d v="2015-03-28T00:00:00"/>
    <d v="2015-03-28T00:00:00"/>
  </r>
  <r>
    <x v="0"/>
    <s v="VUT0105"/>
    <x v="0"/>
    <s v="VUT0105005"/>
    <s v="Ifira (Efate)"/>
    <s v="VUT0105005014"/>
    <s v="Ifira"/>
    <s v="VUT01050420150833"/>
    <m/>
    <x v="13"/>
    <s v="IFRC"/>
    <m/>
    <x v="0"/>
    <m/>
    <s v="Distribution"/>
    <s v="Tarp"/>
    <s v="Tarps 1"/>
    <n v="26"/>
    <s v="piece"/>
    <s v="Households"/>
    <n v="26"/>
    <x v="0"/>
    <d v="2015-03-28T00:00:00"/>
    <d v="2015-03-28T00:00:00"/>
    <d v="2015-03-28T00:00:00"/>
  </r>
  <r>
    <x v="0"/>
    <s v="VUT0105"/>
    <x v="1"/>
    <s v="VUT0105071"/>
    <s v="Port Vila (Port Vila)"/>
    <s v="VUT0105071017"/>
    <m/>
    <e v="#N/A"/>
    <s v="Paama"/>
    <x v="13"/>
    <s v="IFRC"/>
    <m/>
    <x v="0"/>
    <m/>
    <s v="Distribution"/>
    <s v="Tarp"/>
    <s v="Tarps 2"/>
    <n v="68"/>
    <s v="piece"/>
    <s v="Households"/>
    <n v="34"/>
    <x v="0"/>
    <d v="2015-03-30T00:00:00"/>
    <d v="2015-03-30T00:00:00"/>
    <d v="2015-03-30T00:00:00"/>
  </r>
  <r>
    <x v="0"/>
    <s v="VUT0105"/>
    <x v="1"/>
    <s v="VUT0105071"/>
    <s v="Port Vila (Port Vila)"/>
    <s v="VUT0105071017"/>
    <m/>
    <e v="#N/A"/>
    <s v="Buninga Island Community"/>
    <x v="13"/>
    <s v="IFRC"/>
    <m/>
    <x v="0"/>
    <m/>
    <s v="Distribution"/>
    <s v="Tarp"/>
    <s v="Tarps 2"/>
    <n v="90"/>
    <s v="piece"/>
    <s v="Households"/>
    <n v="45"/>
    <x v="0"/>
    <d v="2015-03-30T00:00:00"/>
    <d v="2015-03-30T00:00:00"/>
    <d v="2015-03-30T00:00:00"/>
  </r>
  <r>
    <x v="0"/>
    <s v="VUT0105"/>
    <x v="1"/>
    <s v="VUT0105071"/>
    <s v="Port Vila (Port Vila)"/>
    <s v="VUT0105071017"/>
    <m/>
    <e v="#N/A"/>
    <s v="Paama"/>
    <x v="13"/>
    <s v="IFRC"/>
    <m/>
    <x v="0"/>
    <m/>
    <s v="Distribution"/>
    <s v="Blanket"/>
    <s v="Blankets or Mats"/>
    <n v="68"/>
    <s v="piece"/>
    <s v="Households"/>
    <n v="34"/>
    <x v="0"/>
    <d v="2015-03-30T00:00:00"/>
    <d v="2015-03-30T00:00:00"/>
    <d v="2015-03-30T00:00:00"/>
  </r>
  <r>
    <x v="0"/>
    <s v="VUT0105"/>
    <x v="1"/>
    <s v="VUT0105071"/>
    <s v="Port Vila (Port Vila)"/>
    <s v="VUT0105071017"/>
    <m/>
    <e v="#N/A"/>
    <s v="Buninga Island Community"/>
    <x v="13"/>
    <s v="IFRC"/>
    <m/>
    <x v="0"/>
    <m/>
    <s v="Distribution"/>
    <s v="Blanket"/>
    <s v="Blankets or Mats"/>
    <n v="90"/>
    <s v="piece"/>
    <s v="Households"/>
    <n v="45"/>
    <x v="0"/>
    <d v="2015-03-30T00:00:00"/>
    <d v="2015-03-30T00:00:00"/>
    <d v="2015-03-30T00:00:00"/>
  </r>
  <r>
    <x v="0"/>
    <s v="VUT0105"/>
    <x v="11"/>
    <s v="VUT0105070"/>
    <m/>
    <e v="#N/A"/>
    <m/>
    <e v="#N/A"/>
    <m/>
    <x v="13"/>
    <s v="IFRC"/>
    <m/>
    <x v="0"/>
    <m/>
    <s v="Distribution"/>
    <s v="Tarp"/>
    <s v="Tarps 2"/>
    <n v="100"/>
    <s v="piece"/>
    <s v="Households"/>
    <n v="50"/>
    <x v="0"/>
    <m/>
    <m/>
    <m/>
  </r>
  <r>
    <x v="0"/>
    <s v="VUT0105"/>
    <x v="11"/>
    <s v="VUT0105070"/>
    <m/>
    <e v="#N/A"/>
    <m/>
    <e v="#N/A"/>
    <m/>
    <x v="13"/>
    <s v="IFRC"/>
    <m/>
    <x v="0"/>
    <m/>
    <s v="Distribution"/>
    <s v="Shelter Tool Kit"/>
    <m/>
    <n v="50"/>
    <s v="kit"/>
    <s v="Households"/>
    <n v="50"/>
    <x v="0"/>
    <m/>
    <m/>
    <m/>
  </r>
  <r>
    <x v="0"/>
    <s v="VUT0105"/>
    <x v="11"/>
    <s v="VUT0105070"/>
    <m/>
    <e v="#N/A"/>
    <m/>
    <e v="#N/A"/>
    <m/>
    <x v="13"/>
    <s v="IFRC"/>
    <m/>
    <x v="0"/>
    <m/>
    <s v="Distribution"/>
    <s v="Hygiene Kit"/>
    <m/>
    <n v="50"/>
    <s v="kit"/>
    <s v="Households"/>
    <n v="50"/>
    <x v="0"/>
    <m/>
    <m/>
    <m/>
  </r>
  <r>
    <x v="0"/>
    <s v="VUT0105"/>
    <x v="8"/>
    <s v="VUT0105018"/>
    <s v="Makimae (Mataso - Matah Alam)"/>
    <s v="VUT0105018034"/>
    <m/>
    <e v="#N/A"/>
    <m/>
    <x v="13"/>
    <s v="IFRC"/>
    <m/>
    <x v="0"/>
    <m/>
    <s v="Distribution"/>
    <s v="Kitchen set"/>
    <s v="Kitchen Sets"/>
    <n v="20"/>
    <s v="set"/>
    <s v="Households"/>
    <n v="20"/>
    <x v="0"/>
    <d v="2015-03-22T00:00:00"/>
    <d v="2015-03-22T00:00:00"/>
    <d v="2015-03-22T00:00:00"/>
  </r>
  <r>
    <x v="0"/>
    <s v="VUT0105"/>
    <x v="11"/>
    <s v="VUT0105070"/>
    <m/>
    <e v="#N/A"/>
    <m/>
    <e v="#N/A"/>
    <m/>
    <x v="13"/>
    <s v="IFRC"/>
    <m/>
    <x v="0"/>
    <m/>
    <s v="Distribution"/>
    <s v="Water Container"/>
    <m/>
    <n v="100"/>
    <s v="Container"/>
    <s v="Households"/>
    <n v="50"/>
    <x v="0"/>
    <m/>
    <m/>
    <m/>
  </r>
  <r>
    <x v="0"/>
    <s v="VUT0105"/>
    <x v="11"/>
    <s v="VUT0105070"/>
    <m/>
    <e v="#N/A"/>
    <m/>
    <e v="#N/A"/>
    <m/>
    <x v="13"/>
    <s v="IFRC"/>
    <m/>
    <x v="0"/>
    <m/>
    <s v="Distribution"/>
    <s v="Blanket"/>
    <m/>
    <n v="100"/>
    <s v="piece"/>
    <s v="Households"/>
    <n v="50"/>
    <x v="0"/>
    <m/>
    <m/>
    <m/>
  </r>
  <r>
    <x v="0"/>
    <s v="VUT0105"/>
    <x v="0"/>
    <s v="VUT0105005"/>
    <s v="Pango (Efate)"/>
    <s v="VUT0105005012"/>
    <m/>
    <e v="#N/A"/>
    <m/>
    <x v="13"/>
    <s v="IFRC"/>
    <m/>
    <x v="0"/>
    <m/>
    <s v="Distribution"/>
    <s v="Tarp"/>
    <s v="Tarps 2"/>
    <n v="30"/>
    <s v="piece"/>
    <s v="Households"/>
    <n v="15"/>
    <x v="0"/>
    <m/>
    <m/>
    <m/>
  </r>
  <r>
    <x v="0"/>
    <s v="VUT0105"/>
    <x v="0"/>
    <s v="VUT0105005"/>
    <s v="Pango (Efate)"/>
    <s v="VUT0105005012"/>
    <m/>
    <e v="#N/A"/>
    <m/>
    <x v="13"/>
    <s v="IFRC"/>
    <m/>
    <x v="0"/>
    <m/>
    <s v="Distribution"/>
    <s v="Shelter Tool Kit"/>
    <m/>
    <n v="15"/>
    <s v="kit"/>
    <s v="Households"/>
    <n v="15"/>
    <x v="0"/>
    <m/>
    <m/>
    <m/>
  </r>
  <r>
    <x v="0"/>
    <s v="VUT0105"/>
    <x v="0"/>
    <s v="VUT0105005"/>
    <s v="Pango (Efate)"/>
    <s v="VUT0105005012"/>
    <m/>
    <e v="#N/A"/>
    <m/>
    <x v="13"/>
    <s v="IFRC"/>
    <m/>
    <x v="0"/>
    <m/>
    <s v="Distribution"/>
    <s v="Hygiene Kit"/>
    <m/>
    <n v="15"/>
    <s v="kit"/>
    <s v="Households"/>
    <n v="15"/>
    <x v="0"/>
    <m/>
    <m/>
    <m/>
  </r>
  <r>
    <x v="0"/>
    <s v="VUT0105"/>
    <x v="1"/>
    <s v="VUT0105071"/>
    <s v="Port Vila (Port Vila)"/>
    <s v="VUT0105071017"/>
    <s v="Fres Wota"/>
    <s v="VUT01050710170857"/>
    <s v="Fres Wota 3"/>
    <x v="13"/>
    <s v="IFRC"/>
    <m/>
    <x v="0"/>
    <m/>
    <s v="Distribution"/>
    <s v="Tarp"/>
    <s v="Tarps 2"/>
    <n v="2"/>
    <s v="piece"/>
    <s v="Households"/>
    <n v="1"/>
    <x v="0"/>
    <m/>
    <m/>
    <m/>
  </r>
  <r>
    <x v="0"/>
    <s v="VUT0105"/>
    <x v="1"/>
    <s v="VUT0105071"/>
    <s v="Port Vila (Port Vila)"/>
    <s v="VUT0105071017"/>
    <s v="Fres Wota"/>
    <s v="VUT01050710170857"/>
    <s v="Fres Wota 4"/>
    <x v="13"/>
    <s v="IFRC"/>
    <m/>
    <x v="0"/>
    <m/>
    <s v="Distribution"/>
    <s v="Shelter Tool Kit"/>
    <m/>
    <n v="1"/>
    <s v="kit"/>
    <s v="Households"/>
    <n v="1"/>
    <x v="0"/>
    <m/>
    <m/>
    <m/>
  </r>
  <r>
    <x v="0"/>
    <s v="VUT0105"/>
    <x v="0"/>
    <s v="VUT0105005"/>
    <s v="Erakor (Efate)"/>
    <s v="VUT0105005020"/>
    <m/>
    <e v="#N/A"/>
    <s v="Erakor Half Road"/>
    <x v="13"/>
    <s v="IFRC"/>
    <m/>
    <x v="0"/>
    <m/>
    <s v="Distribution"/>
    <s v="Tarp"/>
    <s v="Tarps 2"/>
    <n v="6"/>
    <s v="piece"/>
    <s v="Households"/>
    <n v="3"/>
    <x v="0"/>
    <m/>
    <m/>
    <m/>
  </r>
  <r>
    <x v="0"/>
    <s v="VUT0105"/>
    <x v="1"/>
    <s v="VUT0105071"/>
    <s v="Port Vila (Port Vila)"/>
    <s v="VUT0105071017"/>
    <m/>
    <e v="#N/A"/>
    <s v="No 2 Area"/>
    <x v="13"/>
    <s v="IFRC"/>
    <m/>
    <x v="0"/>
    <m/>
    <s v="Distribution"/>
    <s v="Tarp"/>
    <s v="Tarps 2"/>
    <n v="2"/>
    <s v="piece"/>
    <s v="Households"/>
    <n v="1"/>
    <x v="0"/>
    <m/>
    <m/>
    <m/>
  </r>
  <r>
    <x v="0"/>
    <s v="VUT0105"/>
    <x v="1"/>
    <s v="VUT0105071"/>
    <s v="Port Vila (Port Vila)"/>
    <s v="VUT0105071017"/>
    <m/>
    <e v="#N/A"/>
    <s v="No 2 Area"/>
    <x v="13"/>
    <s v="IFRC"/>
    <m/>
    <x v="0"/>
    <m/>
    <s v="Distribution"/>
    <s v="Shelter Tool Kit"/>
    <m/>
    <n v="1"/>
    <s v="kit"/>
    <s v="Households"/>
    <n v="1"/>
    <x v="0"/>
    <m/>
    <m/>
    <m/>
  </r>
  <r>
    <x v="0"/>
    <s v="VUT0105"/>
    <x v="1"/>
    <s v="VUT0105071"/>
    <s v="Port Vila (Port Vila)"/>
    <s v="VUT0105071017"/>
    <m/>
    <e v="#N/A"/>
    <s v="No 2 Area"/>
    <x v="13"/>
    <s v="IFRC"/>
    <m/>
    <x v="0"/>
    <m/>
    <s v="Distribution"/>
    <s v="Hygiene Kit"/>
    <m/>
    <n v="1"/>
    <s v="kit"/>
    <s v="Households"/>
    <n v="1"/>
    <x v="0"/>
    <m/>
    <m/>
    <m/>
  </r>
  <r>
    <x v="0"/>
    <s v="VUT0105"/>
    <x v="19"/>
    <s v="VUT0105039"/>
    <s v="Emau (Emau)"/>
    <s v="VUT0105039030"/>
    <s v="Mangarongo"/>
    <s v="VUT01050390300999"/>
    <m/>
    <x v="13"/>
    <s v="IFRC"/>
    <m/>
    <x v="0"/>
    <m/>
    <s v="Distribution"/>
    <s v="Kitchen set"/>
    <s v="Kitchen Sets"/>
    <n v="20"/>
    <s v="set"/>
    <s v="Households"/>
    <n v="20"/>
    <x v="0"/>
    <d v="2015-03-24T00:00:00"/>
    <d v="2015-03-26T00:00:00"/>
    <d v="2015-03-25T00:00:00"/>
  </r>
  <r>
    <x v="0"/>
    <s v="VUT0105"/>
    <x v="1"/>
    <s v="VUT0105071"/>
    <s v="Port Vila (Port Vila)"/>
    <s v="VUT0105071017"/>
    <m/>
    <e v="#N/A"/>
    <s v="No 2 Area"/>
    <x v="13"/>
    <s v="IFRC"/>
    <m/>
    <x v="0"/>
    <m/>
    <s v="Distribution"/>
    <s v="Water Container"/>
    <m/>
    <n v="2"/>
    <s v="Container"/>
    <s v="Households"/>
    <n v="1"/>
    <x v="0"/>
    <m/>
    <m/>
    <m/>
  </r>
  <r>
    <x v="0"/>
    <s v="VUT0105"/>
    <x v="0"/>
    <s v="VUT0105005"/>
    <s v="Eton (Efate)"/>
    <s v="VUT0105005018"/>
    <s v="Tongoa Community"/>
    <s v="VUT01050050180828"/>
    <s v="Seaside Tongoa"/>
    <x v="13"/>
    <s v="IFRC"/>
    <m/>
    <x v="0"/>
    <m/>
    <s v="Distribution"/>
    <s v="Tarp"/>
    <s v="Tarps 2"/>
    <n v="2"/>
    <s v="piece"/>
    <s v="Households"/>
    <n v="1"/>
    <x v="0"/>
    <m/>
    <m/>
    <m/>
  </r>
  <r>
    <x v="0"/>
    <s v="VUT0105"/>
    <x v="21"/>
    <s v="VUT0105037"/>
    <m/>
    <e v="#N/A"/>
    <m/>
    <e v="#N/A"/>
    <m/>
    <x v="13"/>
    <s v="IFRC"/>
    <m/>
    <x v="0"/>
    <m/>
    <s v="Distribution"/>
    <s v="Tarp"/>
    <s v="Tarps 2"/>
    <n v="16"/>
    <s v="piece"/>
    <s v="Households"/>
    <n v="8"/>
    <x v="0"/>
    <m/>
    <m/>
    <m/>
  </r>
  <r>
    <x v="0"/>
    <s v="VUT0105"/>
    <x v="21"/>
    <s v="VUT0105037"/>
    <m/>
    <e v="#N/A"/>
    <m/>
    <e v="#N/A"/>
    <m/>
    <x v="13"/>
    <s v="IFRC"/>
    <m/>
    <x v="0"/>
    <m/>
    <s v="Distribution"/>
    <s v="Shelter Tool Kit"/>
    <m/>
    <n v="8"/>
    <s v="kit"/>
    <s v="Households"/>
    <n v="8"/>
    <x v="0"/>
    <m/>
    <m/>
    <m/>
  </r>
  <r>
    <x v="0"/>
    <s v="VUT0105"/>
    <x v="21"/>
    <s v="VUT0105037"/>
    <m/>
    <e v="#N/A"/>
    <m/>
    <e v="#N/A"/>
    <m/>
    <x v="13"/>
    <s v="IFRC"/>
    <m/>
    <x v="0"/>
    <m/>
    <s v="Distribution"/>
    <s v="Hygiene Kit"/>
    <m/>
    <n v="8"/>
    <s v="kit"/>
    <s v="Households"/>
    <n v="8"/>
    <x v="0"/>
    <m/>
    <m/>
    <m/>
  </r>
  <r>
    <x v="0"/>
    <s v="VUT0105"/>
    <x v="19"/>
    <s v="VUT0105039"/>
    <s v="Emau (Emau)"/>
    <s v="VUT0105039030"/>
    <s v="Mapua"/>
    <s v="VUT01050390301000"/>
    <m/>
    <x v="13"/>
    <s v="IFRC"/>
    <m/>
    <x v="0"/>
    <m/>
    <s v="Distribution"/>
    <s v="Kitchen set"/>
    <s v="Kitchen Sets"/>
    <n v="20"/>
    <s v="set"/>
    <s v="Households"/>
    <n v="20"/>
    <x v="0"/>
    <d v="2015-03-24T00:00:00"/>
    <d v="2015-03-26T00:00:00"/>
    <d v="2015-03-25T00:00:00"/>
  </r>
  <r>
    <x v="0"/>
    <s v="VUT0105"/>
    <x v="21"/>
    <s v="VUT0105037"/>
    <m/>
    <e v="#N/A"/>
    <m/>
    <e v="#N/A"/>
    <m/>
    <x v="13"/>
    <s v="IFRC"/>
    <m/>
    <x v="0"/>
    <m/>
    <s v="Distribution"/>
    <s v="Water Container"/>
    <m/>
    <n v="16"/>
    <s v="Container"/>
    <s v="Households"/>
    <n v="8"/>
    <x v="0"/>
    <m/>
    <m/>
    <m/>
  </r>
  <r>
    <x v="0"/>
    <s v="VUT0105"/>
    <x v="21"/>
    <s v="VUT0105037"/>
    <m/>
    <e v="#N/A"/>
    <m/>
    <e v="#N/A"/>
    <m/>
    <x v="13"/>
    <s v="IFRC"/>
    <m/>
    <x v="0"/>
    <m/>
    <s v="Distribution"/>
    <s v="Blanket"/>
    <m/>
    <n v="16"/>
    <s v="piece"/>
    <s v="Households"/>
    <n v="8"/>
    <x v="0"/>
    <m/>
    <m/>
    <m/>
  </r>
  <r>
    <x v="0"/>
    <s v="VUT0105"/>
    <x v="21"/>
    <s v="VUT0105037"/>
    <m/>
    <e v="#N/A"/>
    <m/>
    <e v="#N/A"/>
    <m/>
    <x v="13"/>
    <s v="IFRC"/>
    <m/>
    <x v="0"/>
    <m/>
    <s v="Distribution"/>
    <s v="Solar Lamp"/>
    <m/>
    <n v="8"/>
    <s v="piece"/>
    <s v="Households"/>
    <n v="8"/>
    <x v="0"/>
    <m/>
    <m/>
    <m/>
  </r>
  <r>
    <x v="0"/>
    <s v="VUT0105"/>
    <x v="0"/>
    <s v="VUT0105005"/>
    <s v="North Efate (Efate)"/>
    <s v="VUT0105005024"/>
    <s v="Matarisu"/>
    <s v="VUT01050050240948"/>
    <m/>
    <x v="13"/>
    <s v="IFRC"/>
    <m/>
    <x v="0"/>
    <m/>
    <s v="Distribution"/>
    <s v="Tarp"/>
    <s v="Tarps 2"/>
    <n v="24"/>
    <s v="piece"/>
    <s v="Households"/>
    <n v="12"/>
    <x v="0"/>
    <m/>
    <m/>
    <m/>
  </r>
  <r>
    <x v="0"/>
    <s v="VUT0105"/>
    <x v="0"/>
    <s v="VUT0105005"/>
    <s v="North Efate (Efate)"/>
    <s v="VUT0105005024"/>
    <s v="Matarisu"/>
    <s v="VUT01050050240948"/>
    <m/>
    <x v="13"/>
    <s v="IFRC"/>
    <m/>
    <x v="0"/>
    <m/>
    <s v="Distribution"/>
    <s v="Shelter Tool Kit"/>
    <m/>
    <n v="12"/>
    <s v="kit"/>
    <s v="Households"/>
    <n v="12"/>
    <x v="0"/>
    <m/>
    <m/>
    <m/>
  </r>
  <r>
    <x v="0"/>
    <s v="VUT0105"/>
    <x v="0"/>
    <s v="VUT0105005"/>
    <s v="Pango (Efate)"/>
    <s v="VUT0105005012"/>
    <m/>
    <e v="#N/A"/>
    <m/>
    <x v="13"/>
    <s v="IFRC"/>
    <m/>
    <x v="0"/>
    <m/>
    <s v="Distribution"/>
    <s v="Shelter Tool Kit"/>
    <m/>
    <n v="49"/>
    <s v="kit"/>
    <s v="Households"/>
    <n v="49"/>
    <x v="0"/>
    <m/>
    <m/>
    <m/>
  </r>
  <r>
    <x v="0"/>
    <s v="VUT0105"/>
    <x v="0"/>
    <s v="VUT0105005"/>
    <s v="Pango (Efate)"/>
    <s v="VUT0105005012"/>
    <m/>
    <e v="#N/A"/>
    <m/>
    <x v="13"/>
    <s v="IFRC"/>
    <m/>
    <x v="0"/>
    <m/>
    <s v="Distribution"/>
    <s v="Tarp"/>
    <m/>
    <n v="81"/>
    <s v="piece"/>
    <s v="Households"/>
    <n v="81"/>
    <x v="0"/>
    <m/>
    <m/>
    <m/>
  </r>
  <r>
    <x v="0"/>
    <s v="VUT0105"/>
    <x v="0"/>
    <s v="VUT0105005"/>
    <s v="Pango (Efate)"/>
    <s v="VUT0105005012"/>
    <m/>
    <e v="#N/A"/>
    <m/>
    <x v="13"/>
    <s v="IFRC"/>
    <m/>
    <x v="0"/>
    <m/>
    <s v="Distribution"/>
    <s v="Water Container"/>
    <m/>
    <n v="98"/>
    <s v="Container"/>
    <s v="Households"/>
    <n v="98"/>
    <x v="0"/>
    <m/>
    <m/>
    <m/>
  </r>
  <r>
    <x v="0"/>
    <s v="VUT0105"/>
    <x v="0"/>
    <s v="VUT0105005"/>
    <s v="Pango (Efate)"/>
    <s v="VUT0105005012"/>
    <m/>
    <e v="#N/A"/>
    <m/>
    <x v="13"/>
    <s v="IFRC"/>
    <m/>
    <x v="0"/>
    <m/>
    <s v="Distribution"/>
    <s v="Hygiene Kit"/>
    <m/>
    <n v="49"/>
    <s v="kit"/>
    <s v="Households"/>
    <n v="49"/>
    <x v="0"/>
    <m/>
    <m/>
    <m/>
  </r>
  <r>
    <x v="0"/>
    <s v="VUT0105"/>
    <x v="0"/>
    <s v="VUT0105005"/>
    <s v="Pango (Efate)"/>
    <s v="VUT0105005012"/>
    <m/>
    <e v="#N/A"/>
    <m/>
    <x v="13"/>
    <s v="IFRC"/>
    <m/>
    <x v="0"/>
    <m/>
    <s v="Distribution"/>
    <s v="Blanket"/>
    <m/>
    <n v="49"/>
    <s v="piece"/>
    <s v="Households"/>
    <n v="49"/>
    <x v="0"/>
    <m/>
    <m/>
    <m/>
  </r>
  <r>
    <x v="0"/>
    <s v="VUT0105"/>
    <x v="19"/>
    <s v="VUT0105039"/>
    <s v="Emau (Emau)"/>
    <s v="VUT0105039030"/>
    <s v="Ngurua"/>
    <s v="VUT01050390300989"/>
    <m/>
    <x v="13"/>
    <s v="IFRC"/>
    <m/>
    <x v="0"/>
    <m/>
    <s v="Distribution"/>
    <s v="Kitchen set"/>
    <s v="Kitchen Sets"/>
    <n v="20"/>
    <s v="set"/>
    <s v="Households"/>
    <n v="20"/>
    <x v="0"/>
    <d v="2015-03-24T00:00:00"/>
    <d v="2015-03-26T00:00:00"/>
    <d v="2015-03-25T00:00:00"/>
  </r>
  <r>
    <x v="0"/>
    <s v="VUT0105"/>
    <x v="19"/>
    <s v="VUT0105039"/>
    <s v="Emau (Emau)"/>
    <s v="VUT0105039030"/>
    <s v="Wiana"/>
    <s v="VUT01050390300985"/>
    <m/>
    <x v="13"/>
    <s v="IFRC"/>
    <m/>
    <x v="0"/>
    <m/>
    <s v="Distribution"/>
    <s v="Kitchen set"/>
    <s v="Kitchen Sets"/>
    <n v="20"/>
    <s v="set"/>
    <s v="Households"/>
    <n v="20"/>
    <x v="0"/>
    <d v="2015-03-24T00:00:00"/>
    <d v="2015-03-26T00:00:00"/>
    <d v="2015-03-26T00:00:00"/>
  </r>
  <r>
    <x v="0"/>
    <s v="VUT0105"/>
    <x v="11"/>
    <s v="VUT0105070"/>
    <s v="Nguna (Pele)"/>
    <s v="VUT0105070029"/>
    <s v="Launamoa"/>
    <s v="VUT01050700290984"/>
    <m/>
    <x v="13"/>
    <s v="IFRC"/>
    <m/>
    <x v="0"/>
    <m/>
    <s v="Distribution"/>
    <s v="Kitchen set"/>
    <s v="Kitchen Sets"/>
    <n v="20"/>
    <s v="set"/>
    <s v="Households"/>
    <n v="20"/>
    <x v="0"/>
    <d v="2015-03-24T00:00:00"/>
    <d v="2015-03-25T00:00:00"/>
    <d v="2015-03-26T00:00:00"/>
  </r>
  <r>
    <x v="0"/>
    <s v="VUT0105"/>
    <x v="20"/>
    <s v="VUT0105065"/>
    <s v="Malorua (Moso)"/>
    <s v="VUT0105065026"/>
    <s v="Sunae"/>
    <s v="VUT01050650260974"/>
    <m/>
    <x v="13"/>
    <s v="IFRC"/>
    <m/>
    <x v="0"/>
    <m/>
    <s v="Distribution"/>
    <s v="Kitchen set"/>
    <s v="Kitchen Sets"/>
    <n v="16"/>
    <s v="set"/>
    <s v="Households"/>
    <n v="16"/>
    <x v="0"/>
    <d v="2015-03-25T00:00:00"/>
    <d v="2015-03-28T00:00:00"/>
    <d v="2015-03-26T00:00:00"/>
  </r>
  <r>
    <x v="0"/>
    <s v="VUT0105"/>
    <x v="21"/>
    <s v="VUT0105037"/>
    <m/>
    <e v="#N/A"/>
    <m/>
    <e v="#N/A"/>
    <m/>
    <x v="13"/>
    <s v="IFRC"/>
    <m/>
    <x v="0"/>
    <m/>
    <s v="Distribution"/>
    <s v="Kitchen set"/>
    <m/>
    <n v="8"/>
    <s v="set"/>
    <s v="Households"/>
    <n v="8"/>
    <x v="0"/>
    <m/>
    <m/>
    <m/>
  </r>
  <r>
    <x v="0"/>
    <s v="VUT0105"/>
    <x v="11"/>
    <s v="VUT0105070"/>
    <s v="Nguna (Pele)"/>
    <s v="VUT0105070029"/>
    <s v="Piliura"/>
    <s v="VUT01050700290982"/>
    <m/>
    <x v="13"/>
    <s v="IFRC"/>
    <m/>
    <x v="0"/>
    <m/>
    <s v="Distribution"/>
    <s v="Kitchen set"/>
    <s v="Kitchen Sets"/>
    <n v="6"/>
    <s v="set"/>
    <s v="Households"/>
    <n v="6"/>
    <x v="0"/>
    <d v="2015-03-25T00:00:00"/>
    <d v="2015-03-26T00:00:00"/>
    <d v="2015-03-26T00:00:00"/>
  </r>
  <r>
    <x v="0"/>
    <s v="VUT0105"/>
    <x v="11"/>
    <s v="VUT0105070"/>
    <s v="Nguna (Pele)"/>
    <s v="VUT0105070029"/>
    <s v="Worasifiu"/>
    <s v="VUT01050700290981"/>
    <m/>
    <x v="13"/>
    <s v="IFRC"/>
    <m/>
    <x v="0"/>
    <m/>
    <s v="Distribution"/>
    <s v="Kitchen set"/>
    <s v="Kitchen Sets"/>
    <n v="5"/>
    <s v="set"/>
    <s v="Households"/>
    <n v="5"/>
    <x v="0"/>
    <d v="2015-03-25T00:00:00"/>
    <d v="2015-03-26T00:00:00"/>
    <d v="2015-03-26T00:00:00"/>
  </r>
  <r>
    <x v="0"/>
    <s v="VUT0105"/>
    <x v="11"/>
    <s v="VUT0105070"/>
    <s v="Nguna (Pele)"/>
    <s v="VUT0105070029"/>
    <s v="Worearu"/>
    <s v="VUT01050700290991"/>
    <m/>
    <x v="13"/>
    <s v="IFRC"/>
    <m/>
    <x v="0"/>
    <m/>
    <s v="Distribution"/>
    <s v="Kitchen set"/>
    <s v="Kitchen Sets"/>
    <n v="2"/>
    <s v="set"/>
    <s v="Households"/>
    <n v="2"/>
    <x v="0"/>
    <d v="2015-03-25T00:00:00"/>
    <d v="2015-03-26T00:00:00"/>
    <d v="2015-03-26T00:00:00"/>
  </r>
  <r>
    <x v="0"/>
    <s v="VUT0105"/>
    <x v="1"/>
    <s v="VUT0105071"/>
    <s v="Port Vila (Port Vila)"/>
    <s v="VUT0105071017"/>
    <m/>
    <e v="#N/A"/>
    <s v="No 2 Area"/>
    <x v="13"/>
    <s v="IFRC"/>
    <m/>
    <x v="0"/>
    <m/>
    <s v="Distribution"/>
    <s v="Kitchen set"/>
    <m/>
    <n v="1"/>
    <s v="set"/>
    <s v="Households"/>
    <n v="1"/>
    <x v="0"/>
    <m/>
    <m/>
    <m/>
  </r>
  <r>
    <x v="0"/>
    <s v="VUT0105"/>
    <x v="11"/>
    <s v="VUT0105070"/>
    <s v="Nguna (Pele)"/>
    <s v="VUT0105070029"/>
    <m/>
    <e v="#N/A"/>
    <s v="To be detailed in cities"/>
    <x v="13"/>
    <s v="IFRC"/>
    <m/>
    <x v="0"/>
    <m/>
    <s v="Distribution"/>
    <s v="Tarp"/>
    <m/>
    <n v="100"/>
    <s v="piece"/>
    <s v="Households"/>
    <n v="50"/>
    <x v="0"/>
    <m/>
    <m/>
    <m/>
  </r>
  <r>
    <x v="0"/>
    <s v="VUT0105"/>
    <x v="11"/>
    <s v="VUT0105070"/>
    <s v="Nguna (Pele)"/>
    <s v="VUT0105070029"/>
    <m/>
    <e v="#N/A"/>
    <s v="To be detailed in cities"/>
    <x v="13"/>
    <s v="IFRC"/>
    <m/>
    <x v="0"/>
    <m/>
    <s v="Distribution"/>
    <s v="Shelter Tool Kit"/>
    <m/>
    <n v="50"/>
    <s v="kit"/>
    <s v="Households"/>
    <n v="50"/>
    <x v="0"/>
    <m/>
    <m/>
    <m/>
  </r>
  <r>
    <x v="0"/>
    <s v="VUT0105"/>
    <x v="11"/>
    <s v="VUT0105070"/>
    <s v="Nguna (Pele)"/>
    <s v="VUT0105070029"/>
    <m/>
    <e v="#N/A"/>
    <s v="To be detailed in cities"/>
    <x v="13"/>
    <s v="IFRC"/>
    <m/>
    <x v="0"/>
    <m/>
    <s v="Distribution"/>
    <s v="Hygiene Kit"/>
    <m/>
    <n v="50"/>
    <s v="kit"/>
    <s v="Households"/>
    <n v="50"/>
    <x v="0"/>
    <m/>
    <m/>
    <m/>
  </r>
  <r>
    <x v="0"/>
    <s v="VUT0105"/>
    <x v="11"/>
    <s v="VUT0105070"/>
    <s v="Nguna (Pele)"/>
    <s v="VUT0105070029"/>
    <m/>
    <e v="#N/A"/>
    <s v="To be detailed in cities"/>
    <x v="13"/>
    <s v="IFRC"/>
    <m/>
    <x v="0"/>
    <m/>
    <s v="Distribution"/>
    <s v="Water Containers - 10 ltrs Collapsible "/>
    <m/>
    <n v="100"/>
    <s v="Container"/>
    <s v="Households"/>
    <n v="50"/>
    <x v="0"/>
    <m/>
    <m/>
    <m/>
  </r>
  <r>
    <x v="0"/>
    <s v="VUT0105"/>
    <x v="11"/>
    <s v="VUT0105070"/>
    <s v="Nguna (Pele)"/>
    <s v="VUT0105070029"/>
    <m/>
    <e v="#N/A"/>
    <s v="To be detailed in cities"/>
    <x v="13"/>
    <s v="IFRC"/>
    <m/>
    <x v="0"/>
    <m/>
    <s v="Distribution"/>
    <s v="Sleeping mat"/>
    <m/>
    <n v="100"/>
    <s v="piece"/>
    <s v="Households"/>
    <n v="50"/>
    <x v="0"/>
    <m/>
    <m/>
    <m/>
  </r>
  <r>
    <x v="0"/>
    <s v="VUT0105"/>
    <x v="0"/>
    <s v="VUT0105005"/>
    <s v="Eratap (Efate)"/>
    <s v="VUT0105005011"/>
    <m/>
    <e v="#N/A"/>
    <s v="Elangraf"/>
    <x v="14"/>
    <s v="World Vision"/>
    <m/>
    <x v="0"/>
    <m/>
    <s v="Distribution"/>
    <s v="Kitchen set"/>
    <s v="Kitchen kits"/>
    <n v="161"/>
    <s v="set"/>
    <s v="Households"/>
    <n v="161"/>
    <x v="0"/>
    <d v="2015-04-01T00:00:00"/>
    <d v="2015-04-20T00:00:00"/>
    <m/>
  </r>
  <r>
    <x v="0"/>
    <s v="VUT0105"/>
    <x v="1"/>
    <s v="VUT0105071"/>
    <s v="Port Vila (Port Vila)"/>
    <s v="VUT0105071017"/>
    <m/>
    <e v="#N/A"/>
    <s v="Ohlen Napanga"/>
    <x v="14"/>
    <s v="World Vision"/>
    <m/>
    <x v="0"/>
    <m/>
    <s v="Distribution"/>
    <s v="Kitchen set"/>
    <s v="Kitchen kits"/>
    <n v="135"/>
    <s v="set"/>
    <s v="Households"/>
    <n v="135"/>
    <x v="0"/>
    <d v="2015-04-10T00:00:00"/>
    <d v="2015-04-10T00:00:00"/>
    <m/>
  </r>
  <r>
    <x v="0"/>
    <s v="VUT0105"/>
    <x v="20"/>
    <s v="VUT0105065"/>
    <m/>
    <e v="#N/A"/>
    <m/>
    <e v="#N/A"/>
    <s v="Moso - Tasiriki"/>
    <x v="14"/>
    <s v="World Vision"/>
    <m/>
    <x v="0"/>
    <m/>
    <s v="Distribution"/>
    <s v="Kitchen set"/>
    <s v="Kitchen kits"/>
    <n v="104"/>
    <s v="set"/>
    <s v="Households"/>
    <n v="104"/>
    <x v="0"/>
    <d v="2015-03-23T00:00:00"/>
    <d v="2015-04-20T00:00:00"/>
    <d v="2015-04-15T00:00:00"/>
  </r>
  <r>
    <x v="2"/>
    <s v="VUT0106"/>
    <x v="3"/>
    <s v="VUT0106023"/>
    <s v="South West Tanna (Tanna)"/>
    <s v="VUT0106023002"/>
    <m/>
    <e v="#N/A"/>
    <s v="Imatautu"/>
    <x v="14"/>
    <s v="World Vision"/>
    <m/>
    <x v="0"/>
    <m/>
    <s v="Distribution"/>
    <s v="Kitchen set"/>
    <m/>
    <n v="97"/>
    <s v="set"/>
    <s v="Households"/>
    <n v="97"/>
    <x v="0"/>
    <d v="2015-04-15T00:00:00"/>
    <d v="2015-04-15T00:00:00"/>
    <d v="2015-04-15T00:00:00"/>
  </r>
  <r>
    <x v="2"/>
    <s v="VUT0106"/>
    <x v="3"/>
    <s v="VUT0106023"/>
    <s v="South West Tanna (Tanna)"/>
    <s v="VUT0106023002"/>
    <m/>
    <e v="#N/A"/>
    <s v="Imatautu"/>
    <x v="14"/>
    <s v="World Vision"/>
    <m/>
    <x v="0"/>
    <m/>
    <s v="Distribution"/>
    <s v="Kitchen set"/>
    <m/>
    <n v="97"/>
    <s v="set"/>
    <s v="Households"/>
    <n v="97"/>
    <x v="0"/>
    <d v="2015-04-15T00:00:00"/>
    <d v="2015-04-15T00:00:00"/>
    <d v="2015-04-15T00:00:00"/>
  </r>
  <r>
    <x v="2"/>
    <s v="VUT0106"/>
    <x v="3"/>
    <s v="VUT0106023"/>
    <m/>
    <e v="#N/A"/>
    <m/>
    <s v="VUT01060230020079"/>
    <s v="Ikakahak"/>
    <x v="14"/>
    <s v="World Vision"/>
    <m/>
    <x v="0"/>
    <m/>
    <s v="Distribution"/>
    <s v="Kitchen set"/>
    <m/>
    <n v="73"/>
    <s v="set"/>
    <s v="Households"/>
    <n v="73"/>
    <x v="0"/>
    <d v="2015-05-13T00:00:00"/>
    <d v="2015-05-13T00:00:00"/>
    <d v="2015-05-13T00:00:00"/>
  </r>
  <r>
    <x v="2"/>
    <s v="VUT0106"/>
    <x v="3"/>
    <s v="VUT0106023"/>
    <m/>
    <e v="#N/A"/>
    <m/>
    <e v="#N/A"/>
    <s v="Kumahau"/>
    <x v="14"/>
    <s v="World Vision"/>
    <m/>
    <x v="0"/>
    <m/>
    <s v="Distribution"/>
    <s v="Kitchen set"/>
    <m/>
    <n v="68"/>
    <s v="set"/>
    <s v="Households"/>
    <n v="68"/>
    <x v="0"/>
    <d v="2015-05-13T00:00:00"/>
    <d v="2015-05-13T00:00:00"/>
    <d v="2015-05-13T00:00:00"/>
  </r>
  <r>
    <x v="0"/>
    <s v="VUT0105"/>
    <x v="0"/>
    <s v="VUT0105005"/>
    <s v="Mele (Efate)"/>
    <s v="VUT0105005021"/>
    <m/>
    <e v="#N/A"/>
    <s v="Waisisi/Salili Community"/>
    <x v="14"/>
    <s v="World Vision"/>
    <m/>
    <x v="0"/>
    <m/>
    <s v="Distribution"/>
    <s v="Kitchen set"/>
    <s v="Kitchen kits"/>
    <n v="52"/>
    <s v="set"/>
    <s v="Households"/>
    <n v="52"/>
    <x v="0"/>
    <d v="2015-03-17T00:00:00"/>
    <d v="2015-04-20T00:00:00"/>
    <m/>
  </r>
  <r>
    <x v="2"/>
    <s v="VUT0106"/>
    <x v="3"/>
    <s v="VUT0106023"/>
    <m/>
    <e v="#N/A"/>
    <m/>
    <e v="#N/A"/>
    <s v="Iarwareng"/>
    <x v="14"/>
    <s v="World Vision"/>
    <m/>
    <x v="0"/>
    <m/>
    <s v="Distribution"/>
    <s v="Kitchen set"/>
    <m/>
    <n v="49"/>
    <s v="set"/>
    <s v="Households"/>
    <n v="49"/>
    <x v="0"/>
    <d v="2015-05-13T00:00:00"/>
    <d v="2015-05-13T00:00:00"/>
    <d v="2015-05-13T00:00:00"/>
  </r>
  <r>
    <x v="0"/>
    <s v="VUT0105"/>
    <x v="0"/>
    <s v="VUT0105005"/>
    <s v="Eratap (Efate)"/>
    <s v="VUT0105005011"/>
    <m/>
    <e v="#N/A"/>
    <s v="Etpup"/>
    <x v="14"/>
    <s v="World Vision"/>
    <m/>
    <x v="0"/>
    <m/>
    <s v="Distribution"/>
    <s v="Kitchen set"/>
    <s v="Kitchen kits"/>
    <n v="45"/>
    <s v="set"/>
    <s v="Households"/>
    <n v="45"/>
    <x v="0"/>
    <d v="2015-04-01T00:00:00"/>
    <d v="2015-04-20T00:00:00"/>
    <m/>
  </r>
  <r>
    <x v="2"/>
    <s v="VUT0106"/>
    <x v="3"/>
    <s v="VUT0106023"/>
    <m/>
    <e v="#N/A"/>
    <m/>
    <s v="VUT01060230010056"/>
    <s v="Kwamera"/>
    <x v="14"/>
    <s v="World Vision"/>
    <m/>
    <x v="0"/>
    <m/>
    <s v="Distribution"/>
    <s v="Kitchen set"/>
    <m/>
    <n v="38"/>
    <s v="set"/>
    <s v="Households"/>
    <n v="38"/>
    <x v="0"/>
    <d v="2015-06-01T00:00:00"/>
    <d v="2015-06-01T00:00:00"/>
    <d v="2015-06-01T00:00:00"/>
  </r>
  <r>
    <x v="0"/>
    <s v="VUT0105"/>
    <x v="0"/>
    <s v="VUT0105005"/>
    <s v="Eratap (Efate)"/>
    <s v="VUT0105005011"/>
    <m/>
    <e v="#N/A"/>
    <s v="Elouklom"/>
    <x v="14"/>
    <s v="World Vision"/>
    <m/>
    <x v="0"/>
    <m/>
    <s v="Distribution"/>
    <s v="Kitchen set"/>
    <s v="Kitchen kits"/>
    <n v="23"/>
    <s v="set"/>
    <s v="Households"/>
    <n v="23"/>
    <x v="0"/>
    <d v="2015-04-01T00:00:00"/>
    <d v="2015-04-20T00:00:00"/>
    <m/>
  </r>
  <r>
    <x v="0"/>
    <s v="VUT0105"/>
    <x v="0"/>
    <s v="VUT0105005"/>
    <s v="North Efate (Efate)"/>
    <s v="VUT0105005024"/>
    <m/>
    <e v="#N/A"/>
    <s v="Moso - Landing"/>
    <x v="14"/>
    <s v="World Vision"/>
    <m/>
    <x v="0"/>
    <m/>
    <s v="Distribution"/>
    <s v="Kitchen set"/>
    <s v="Kitchen kits"/>
    <n v="22"/>
    <s v="set"/>
    <s v="Households"/>
    <n v="22"/>
    <x v="0"/>
    <d v="2015-04-14T00:00:00"/>
    <d v="2015-04-14T00:00:00"/>
    <d v="2015-04-14T00:00:00"/>
  </r>
  <r>
    <x v="0"/>
    <s v="VUT0105"/>
    <x v="0"/>
    <s v="VUT0105005"/>
    <s v="Eratap (Efate)"/>
    <s v="VUT0105005011"/>
    <m/>
    <e v="#N/A"/>
    <s v="Elangraf"/>
    <x v="14"/>
    <s v="World Vision"/>
    <m/>
    <x v="0"/>
    <m/>
    <s v="Distribution"/>
    <s v="Tarp"/>
    <s v="Tarps"/>
    <n v="322"/>
    <s v="piece"/>
    <s v="Households"/>
    <n v="161"/>
    <x v="0"/>
    <d v="2015-04-01T00:00:00"/>
    <d v="2015-04-20T00:00:00"/>
    <m/>
  </r>
  <r>
    <x v="0"/>
    <s v="VUT0105"/>
    <x v="0"/>
    <s v="VUT0105005"/>
    <s v="Eratap (Efate)"/>
    <s v="VUT0105005011"/>
    <m/>
    <e v="#N/A"/>
    <s v="Elangraf"/>
    <x v="14"/>
    <s v="World Vision"/>
    <m/>
    <x v="0"/>
    <m/>
    <s v="Distribution"/>
    <s v="Shelter Tool Kit"/>
    <s v="Household tool kits"/>
    <n v="161"/>
    <s v="kit"/>
    <s v="Households"/>
    <n v="161"/>
    <x v="0"/>
    <d v="2015-04-01T00:00:00"/>
    <d v="2015-04-20T00:00:00"/>
    <m/>
  </r>
  <r>
    <x v="0"/>
    <s v="VUT0105"/>
    <x v="0"/>
    <s v="VUT0105005"/>
    <s v="Eratap (Efate)"/>
    <s v="VUT0105005011"/>
    <m/>
    <e v="#N/A"/>
    <s v="Etpup"/>
    <x v="14"/>
    <s v="World Vision"/>
    <m/>
    <x v="0"/>
    <m/>
    <s v="Distribution"/>
    <s v="Tarp"/>
    <s v="Tarps"/>
    <n v="90"/>
    <s v="piece"/>
    <s v="Households"/>
    <n v="45"/>
    <x v="0"/>
    <d v="2015-04-01T00:00:00"/>
    <d v="2015-04-20T00:00:00"/>
    <m/>
  </r>
  <r>
    <x v="0"/>
    <s v="VUT0105"/>
    <x v="0"/>
    <s v="VUT0105005"/>
    <s v="Eratap (Efate)"/>
    <s v="VUT0105005011"/>
    <m/>
    <e v="#N/A"/>
    <s v="Etpup"/>
    <x v="14"/>
    <s v="World Vision"/>
    <m/>
    <x v="0"/>
    <m/>
    <s v="Distribution"/>
    <s v="Shelter Tool Kit"/>
    <s v="Household tool kits"/>
    <n v="45"/>
    <s v="kit"/>
    <s v="Households"/>
    <n v="45"/>
    <x v="0"/>
    <d v="2015-04-01T00:00:00"/>
    <d v="2015-04-20T00:00:00"/>
    <m/>
  </r>
  <r>
    <x v="0"/>
    <s v="VUT0105"/>
    <x v="0"/>
    <s v="VUT0105005"/>
    <s v="Eratap (Efate)"/>
    <s v="VUT0105005011"/>
    <m/>
    <e v="#N/A"/>
    <s v="Etariu"/>
    <x v="14"/>
    <s v="World Vision"/>
    <m/>
    <x v="0"/>
    <m/>
    <s v="Distribution"/>
    <s v="Tarp"/>
    <s v="Tarps"/>
    <n v="36"/>
    <s v="piece"/>
    <s v="Households"/>
    <n v="18"/>
    <x v="0"/>
    <d v="2015-04-01T00:00:00"/>
    <d v="2015-04-20T00:00:00"/>
    <m/>
  </r>
  <r>
    <x v="0"/>
    <s v="VUT0105"/>
    <x v="0"/>
    <s v="VUT0105005"/>
    <s v="Eratap (Efate)"/>
    <s v="VUT0105005011"/>
    <m/>
    <e v="#N/A"/>
    <s v="Etariu"/>
    <x v="14"/>
    <s v="World Vision"/>
    <m/>
    <x v="0"/>
    <m/>
    <s v="Distribution"/>
    <s v="Shelter Tool Kit"/>
    <s v="Household tool kits"/>
    <n v="18"/>
    <s v="kit"/>
    <s v="Households"/>
    <n v="18"/>
    <x v="0"/>
    <d v="2015-04-01T00:00:00"/>
    <d v="2015-04-20T00:00:00"/>
    <m/>
  </r>
  <r>
    <x v="0"/>
    <s v="VUT0105"/>
    <x v="0"/>
    <s v="VUT0105005"/>
    <s v="Eratap (Efate)"/>
    <s v="VUT0105005011"/>
    <m/>
    <e v="#N/A"/>
    <s v="Elouklom"/>
    <x v="14"/>
    <s v="World Vision"/>
    <m/>
    <x v="0"/>
    <m/>
    <s v="Distribution"/>
    <s v="Tarp"/>
    <s v="Tarps"/>
    <n v="46"/>
    <s v="piece"/>
    <s v="Households"/>
    <n v="23"/>
    <x v="0"/>
    <d v="2015-04-01T00:00:00"/>
    <d v="2015-04-20T00:00:00"/>
    <m/>
  </r>
  <r>
    <x v="0"/>
    <s v="VUT0105"/>
    <x v="0"/>
    <s v="VUT0105005"/>
    <s v="Eratap (Efate)"/>
    <s v="VUT0105005011"/>
    <m/>
    <e v="#N/A"/>
    <s v="Etariu"/>
    <x v="14"/>
    <s v="World Vision"/>
    <m/>
    <x v="0"/>
    <m/>
    <s v="Distribution"/>
    <s v="Kitchen set"/>
    <s v="Kitchen kits"/>
    <n v="18"/>
    <s v="set"/>
    <s v="Households"/>
    <n v="18"/>
    <x v="0"/>
    <d v="2015-04-01T00:00:00"/>
    <d v="2015-04-20T00:00:00"/>
    <m/>
  </r>
  <r>
    <x v="0"/>
    <s v="VUT0105"/>
    <x v="0"/>
    <s v="VUT0105005"/>
    <s v="Eratap (Efate)"/>
    <s v="VUT0105005011"/>
    <m/>
    <e v="#N/A"/>
    <s v="Elouklom"/>
    <x v="14"/>
    <s v="World Vision"/>
    <m/>
    <x v="0"/>
    <m/>
    <s v="Distribution"/>
    <s v="Shelter Tool Kit"/>
    <s v="Household tool kits"/>
    <n v="23"/>
    <s v="kit"/>
    <s v="Households"/>
    <n v="23"/>
    <x v="0"/>
    <d v="2015-04-01T00:00:00"/>
    <d v="2015-04-20T00:00:00"/>
    <m/>
  </r>
  <r>
    <x v="0"/>
    <s v="VUT0105"/>
    <x v="0"/>
    <s v="VUT0105005"/>
    <s v="North Efate (Efate)"/>
    <s v="VUT0105005024"/>
    <m/>
    <e v="#N/A"/>
    <s v="Tongariki Community"/>
    <x v="14"/>
    <s v="World Vision"/>
    <m/>
    <x v="0"/>
    <m/>
    <s v="Distribution"/>
    <s v="Shelter Tool Kit"/>
    <s v="Shelter kits"/>
    <n v="15"/>
    <s v="kit"/>
    <s v="Households"/>
    <n v="52"/>
    <x v="0"/>
    <d v="2015-03-17T00:00:00"/>
    <d v="2015-04-20T00:00:00"/>
    <m/>
  </r>
  <r>
    <x v="0"/>
    <s v="VUT0105"/>
    <x v="0"/>
    <s v="VUT0105005"/>
    <s v="North Efate (Efate)"/>
    <s v="VUT0105005024"/>
    <m/>
    <e v="#N/A"/>
    <s v="Tongariki Community"/>
    <x v="14"/>
    <s v="World Vision"/>
    <m/>
    <x v="0"/>
    <m/>
    <s v="Distribution"/>
    <s v="Tarp"/>
    <s v="Shelter kits"/>
    <n v="15"/>
    <s v="piece"/>
    <s v="Households"/>
    <n v="15"/>
    <x v="0"/>
    <d v="2015-03-17T00:00:00"/>
    <d v="2015-04-20T00:00:00"/>
    <m/>
  </r>
  <r>
    <x v="0"/>
    <s v="VUT0105"/>
    <x v="0"/>
    <s v="VUT0105005"/>
    <s v="Mele (Efate)"/>
    <s v="VUT0105005021"/>
    <m/>
    <e v="#N/A"/>
    <s v="Waisisi/Salili Community"/>
    <x v="14"/>
    <s v="World Vision"/>
    <m/>
    <x v="0"/>
    <m/>
    <s v="Distribution"/>
    <s v="Tarp"/>
    <s v="Shelter kits"/>
    <n v="58"/>
    <s v="piece"/>
    <s v="Households"/>
    <n v="52"/>
    <x v="0"/>
    <d v="2015-03-17T00:00:00"/>
    <d v="2015-04-20T00:00:00"/>
    <m/>
  </r>
  <r>
    <x v="0"/>
    <s v="VUT0105"/>
    <x v="0"/>
    <s v="VUT0105005"/>
    <s v="Mele (Efate)"/>
    <s v="VUT0105005021"/>
    <m/>
    <e v="#N/A"/>
    <s v="Waisisi/Salili Community"/>
    <x v="14"/>
    <s v="World Vision"/>
    <m/>
    <x v="0"/>
    <m/>
    <s v="Distribution"/>
    <s v="Shelter Tool Kit"/>
    <s v="Shelter kits"/>
    <n v="52"/>
    <s v="kit"/>
    <s v="Households"/>
    <n v="52"/>
    <x v="0"/>
    <d v="2015-03-17T00:00:00"/>
    <d v="2015-04-20T00:00:00"/>
    <m/>
  </r>
  <r>
    <x v="0"/>
    <s v="VUT0105"/>
    <x v="0"/>
    <s v="VUT0105005"/>
    <s v="Eratap (Efate)"/>
    <s v="VUT0105005011"/>
    <s v="Eratap"/>
    <e v="#N/A"/>
    <m/>
    <x v="14"/>
    <s v="World Vision"/>
    <m/>
    <x v="0"/>
    <m/>
    <s v="Distribution"/>
    <s v="Tarp"/>
    <s v="Shelter kits"/>
    <n v="15"/>
    <s v="piece"/>
    <s v="Households"/>
    <n v="15"/>
    <x v="0"/>
    <d v="2015-03-17T00:00:00"/>
    <d v="2015-04-20T00:00:00"/>
    <m/>
  </r>
  <r>
    <x v="0"/>
    <s v="VUT0105"/>
    <x v="0"/>
    <s v="VUT0105005"/>
    <s v="Eratap (Efate)"/>
    <s v="VUT0105005011"/>
    <s v="Eratap"/>
    <e v="#N/A"/>
    <m/>
    <x v="14"/>
    <s v="World Vision"/>
    <m/>
    <x v="0"/>
    <m/>
    <s v="Distribution"/>
    <s v="Shelter Tool Kit"/>
    <s v="Shelter kits"/>
    <n v="15"/>
    <s v="kit"/>
    <s v="Households"/>
    <n v="15"/>
    <x v="0"/>
    <d v="2015-03-17T00:00:00"/>
    <d v="2015-04-20T00:00:00"/>
    <m/>
  </r>
  <r>
    <x v="0"/>
    <s v="VUT0105"/>
    <x v="0"/>
    <s v="VUT0105005"/>
    <s v="North Efate (Efate)"/>
    <s v="VUT0105005024"/>
    <m/>
    <e v="#N/A"/>
    <s v="Tongariki Community"/>
    <x v="14"/>
    <s v="World Vision"/>
    <m/>
    <x v="0"/>
    <m/>
    <s v="Distribution"/>
    <s v="Kitchen set"/>
    <s v="Kitchen kits"/>
    <n v="15"/>
    <s v="set"/>
    <s v="Households"/>
    <n v="15"/>
    <x v="0"/>
    <d v="2015-03-17T00:00:00"/>
    <d v="2015-04-20T00:00:00"/>
    <m/>
  </r>
  <r>
    <x v="0"/>
    <s v="VUT0105"/>
    <x v="0"/>
    <s v="VUT0105005"/>
    <s v="Malorua (Efate)"/>
    <s v="VUT0105005022"/>
    <s v="Tanoliu"/>
    <e v="#N/A"/>
    <m/>
    <x v="14"/>
    <s v="World Vision"/>
    <m/>
    <x v="0"/>
    <m/>
    <s v="Distribution"/>
    <s v="Tarp"/>
    <s v="Shelter kits"/>
    <n v="15"/>
    <s v="piece"/>
    <s v="Households"/>
    <n v="15"/>
    <x v="0"/>
    <d v="2015-03-19T00:00:00"/>
    <d v="2015-04-20T00:00:00"/>
    <m/>
  </r>
  <r>
    <x v="0"/>
    <s v="VUT0105"/>
    <x v="0"/>
    <s v="VUT0105005"/>
    <s v="Malorua (Efate)"/>
    <s v="VUT0105005022"/>
    <s v="Tanoliu"/>
    <e v="#N/A"/>
    <m/>
    <x v="14"/>
    <s v="World Vision"/>
    <m/>
    <x v="0"/>
    <m/>
    <s v="Distribution"/>
    <s v="Shelter Tool Kit"/>
    <s v="Shelter kits"/>
    <n v="15"/>
    <s v="kit"/>
    <s v="Households"/>
    <n v="15"/>
    <x v="0"/>
    <d v="2015-03-19T00:00:00"/>
    <d v="2015-04-20T00:00:00"/>
    <m/>
  </r>
  <r>
    <x v="0"/>
    <s v="VUT0105"/>
    <x v="0"/>
    <s v="VUT0105005"/>
    <s v="Eratap (Efate)"/>
    <s v="VUT0105005011"/>
    <s v="Eratap"/>
    <e v="#N/A"/>
    <m/>
    <x v="14"/>
    <s v="World Vision"/>
    <m/>
    <x v="0"/>
    <m/>
    <s v="Distribution"/>
    <s v="Kitchen set"/>
    <s v="Kitchen kits"/>
    <n v="15"/>
    <s v="set"/>
    <s v="Households"/>
    <n v="15"/>
    <x v="0"/>
    <d v="2015-03-17T00:00:00"/>
    <d v="2015-04-20T00:00:00"/>
    <m/>
  </r>
  <r>
    <x v="0"/>
    <s v="VUT0105"/>
    <x v="0"/>
    <s v="VUT0105005"/>
    <s v="Malorua (Efate)"/>
    <s v="VUT0105005022"/>
    <s v="Tanoliu"/>
    <e v="#N/A"/>
    <m/>
    <x v="14"/>
    <s v="World Vision"/>
    <m/>
    <x v="0"/>
    <m/>
    <s v="Distribution"/>
    <s v="Tarp"/>
    <s v="Tarps"/>
    <n v="18"/>
    <s v="piece"/>
    <s v="Households"/>
    <n v="18"/>
    <x v="0"/>
    <d v="2015-03-19T00:00:00"/>
    <d v="2015-04-20T00:00:00"/>
    <m/>
  </r>
  <r>
    <x v="0"/>
    <s v="VUT0105"/>
    <x v="0"/>
    <s v="VUT0105005"/>
    <s v="North Efate (Efate)"/>
    <s v="VUT0105005024"/>
    <s v="Takara"/>
    <e v="#N/A"/>
    <m/>
    <x v="14"/>
    <s v="World Vision"/>
    <m/>
    <x v="0"/>
    <m/>
    <s v="Distribution"/>
    <s v="Shelter Tool Kit"/>
    <s v="Shelter kits"/>
    <n v="7"/>
    <s v="kit"/>
    <s v="Households"/>
    <n v="7"/>
    <x v="0"/>
    <d v="2015-03-18T00:00:00"/>
    <d v="2015-04-20T00:00:00"/>
    <m/>
  </r>
  <r>
    <x v="2"/>
    <s v="VUT0106"/>
    <x v="3"/>
    <s v="VUT0106023"/>
    <m/>
    <e v="#N/A"/>
    <m/>
    <e v="#N/A"/>
    <s v="Kumahau"/>
    <x v="14"/>
    <s v="World Vision"/>
    <m/>
    <x v="0"/>
    <m/>
    <s v="Distribution"/>
    <s v="Kitchen set"/>
    <m/>
    <n v="11"/>
    <s v="set"/>
    <s v="Households"/>
    <n v="11"/>
    <x v="0"/>
    <d v="2015-06-03T00:00:00"/>
    <d v="2015-06-03T00:00:00"/>
    <d v="2015-06-03T00:00:00"/>
  </r>
  <r>
    <x v="0"/>
    <s v="VUT0105"/>
    <x v="0"/>
    <s v="VUT0105005"/>
    <s v="North Efate (Efate)"/>
    <s v="VUT0105005024"/>
    <s v="Takara"/>
    <e v="#N/A"/>
    <m/>
    <x v="14"/>
    <s v="World Vision"/>
    <m/>
    <x v="0"/>
    <m/>
    <s v="Distribution"/>
    <s v="Tarp"/>
    <s v="Tarps"/>
    <n v="27"/>
    <s v="piece"/>
    <s v="Households"/>
    <n v="27"/>
    <x v="0"/>
    <d v="2015-03-18T00:00:00"/>
    <d v="2015-04-20T00:00:00"/>
    <m/>
  </r>
  <r>
    <x v="0"/>
    <s v="VUT0105"/>
    <x v="0"/>
    <s v="VUT0105005"/>
    <s v="North Efate (Efate)"/>
    <s v="VUT0105005024"/>
    <s v="Emua"/>
    <e v="#N/A"/>
    <m/>
    <x v="14"/>
    <s v="World Vision"/>
    <m/>
    <x v="0"/>
    <m/>
    <s v="Distribution"/>
    <s v="Shelter Tool Kit"/>
    <s v="Shelter kits"/>
    <n v="15"/>
    <s v="kit"/>
    <s v="Households"/>
    <n v="15"/>
    <x v="0"/>
    <d v="2015-03-20T00:00:00"/>
    <d v="2015-04-20T00:00:00"/>
    <m/>
  </r>
  <r>
    <x v="0"/>
    <s v="VUT0105"/>
    <x v="0"/>
    <s v="VUT0105005"/>
    <s v="North Efate (Efate)"/>
    <s v="VUT0105005024"/>
    <s v="Emua"/>
    <e v="#N/A"/>
    <m/>
    <x v="14"/>
    <s v="World Vision"/>
    <m/>
    <x v="0"/>
    <m/>
    <s v="Distribution"/>
    <s v="Tarp"/>
    <s v="Tarps"/>
    <n v="20"/>
    <s v="piece"/>
    <s v="Households"/>
    <n v="20"/>
    <x v="0"/>
    <d v="2015-03-20T00:00:00"/>
    <d v="2015-04-20T00:00:00"/>
    <m/>
  </r>
  <r>
    <x v="0"/>
    <s v="VUT0105"/>
    <x v="20"/>
    <s v="VUT0105065"/>
    <m/>
    <e v="#N/A"/>
    <m/>
    <e v="#N/A"/>
    <s v="Moso - Tasiriki"/>
    <x v="14"/>
    <s v="World Vision"/>
    <m/>
    <x v="0"/>
    <m/>
    <s v="Distribution"/>
    <s v="Shelter Tool Kit"/>
    <s v="Shelter kits"/>
    <n v="105"/>
    <s v="kit"/>
    <s v="Households"/>
    <n v="105"/>
    <x v="0"/>
    <d v="2015-03-23T00:00:00"/>
    <d v="2015-04-20T00:00:00"/>
    <d v="2015-04-15T00:00:00"/>
  </r>
  <r>
    <x v="0"/>
    <s v="VUT0105"/>
    <x v="0"/>
    <s v="VUT0105005"/>
    <s v="Malorua (Efate)"/>
    <s v="VUT0105005022"/>
    <s v="Tanoliu"/>
    <e v="#N/A"/>
    <m/>
    <x v="14"/>
    <s v="World Vision"/>
    <m/>
    <x v="0"/>
    <m/>
    <s v="Distribution"/>
    <s v="Kitchen set"/>
    <s v="Kitchen kits"/>
    <n v="10"/>
    <s v="set"/>
    <s v="Households"/>
    <n v="10"/>
    <x v="0"/>
    <d v="2015-03-19T00:00:00"/>
    <d v="2015-04-20T00:00:00"/>
    <m/>
  </r>
  <r>
    <x v="0"/>
    <s v="VUT0105"/>
    <x v="20"/>
    <s v="VUT0105065"/>
    <m/>
    <e v="#N/A"/>
    <m/>
    <e v="#N/A"/>
    <s v="Moso - Tasiriki"/>
    <x v="14"/>
    <s v="World Vision"/>
    <m/>
    <x v="0"/>
    <m/>
    <s v="Distribution"/>
    <s v="Tarp"/>
    <s v="Tarps"/>
    <n v="72"/>
    <s v="piece"/>
    <s v="Households"/>
    <n v="72"/>
    <x v="0"/>
    <d v="2015-03-23T00:00:00"/>
    <d v="2015-04-20T00:00:00"/>
    <d v="2015-04-15T00:00:00"/>
  </r>
  <r>
    <x v="0"/>
    <s v="VUT0105"/>
    <x v="0"/>
    <s v="VUT0105005"/>
    <s v="North Efate (Efate)"/>
    <s v="VUT0105005024"/>
    <m/>
    <e v="#N/A"/>
    <s v="Moso - Landing"/>
    <x v="14"/>
    <s v="World Vision"/>
    <m/>
    <x v="0"/>
    <m/>
    <s v="Distribution"/>
    <s v="Tarp"/>
    <s v="Tarps"/>
    <n v="44"/>
    <s v="piece"/>
    <s v="Households"/>
    <n v="22"/>
    <x v="0"/>
    <d v="2015-04-14T00:00:00"/>
    <d v="2015-04-14T00:00:00"/>
    <d v="2015-04-14T00:00:00"/>
  </r>
  <r>
    <x v="0"/>
    <s v="VUT0105"/>
    <x v="0"/>
    <s v="VUT0105005"/>
    <s v="North Efate (Efate)"/>
    <s v="VUT0105005024"/>
    <m/>
    <e v="#N/A"/>
    <s v="Moso - Landing"/>
    <x v="14"/>
    <s v="World Vision"/>
    <m/>
    <x v="0"/>
    <m/>
    <s v="Distribution"/>
    <s v="Shelter Tool Kit"/>
    <s v="Shelter kits"/>
    <n v="22"/>
    <s v="kit"/>
    <s v="Households"/>
    <n v="22"/>
    <x v="0"/>
    <s v="14/04.15"/>
    <d v="2015-04-14T00:00:00"/>
    <d v="2015-04-14T00:00:00"/>
  </r>
  <r>
    <x v="0"/>
    <s v="VUT0105"/>
    <x v="0"/>
    <s v="VUT0105005"/>
    <s v="North Efate (Efate)"/>
    <s v="VUT0105005024"/>
    <s v="Takara"/>
    <e v="#N/A"/>
    <m/>
    <x v="14"/>
    <s v="World Vision"/>
    <m/>
    <x v="0"/>
    <m/>
    <s v="Distribution"/>
    <s v="Kitchen set"/>
    <s v="Kitchen kits"/>
    <n v="10"/>
    <s v="set"/>
    <s v="Households"/>
    <n v="10"/>
    <x v="0"/>
    <d v="2015-03-18T00:00:00"/>
    <d v="2015-04-20T00:00:00"/>
    <m/>
  </r>
  <r>
    <x v="0"/>
    <s v="VUT0105"/>
    <x v="1"/>
    <s v="VUT0105071"/>
    <s v="Port Vila (Port Vila)"/>
    <s v="VUT0105071017"/>
    <m/>
    <e v="#N/A"/>
    <s v="Ohlen Napanga"/>
    <x v="14"/>
    <s v="World Vision"/>
    <m/>
    <x v="0"/>
    <m/>
    <s v="Distribution"/>
    <s v="Tarp"/>
    <s v="Tarps"/>
    <n v="333"/>
    <s v="piece"/>
    <s v="Households"/>
    <n v="128"/>
    <x v="0"/>
    <d v="2015-04-10T00:00:00"/>
    <d v="2015-04-14T00:00:00"/>
    <d v="2015-04-14T00:00:00"/>
  </r>
  <r>
    <x v="0"/>
    <s v="VUT0105"/>
    <x v="1"/>
    <s v="VUT0105071"/>
    <s v="Port Vila (Port Vila)"/>
    <s v="VUT0105071017"/>
    <m/>
    <e v="#N/A"/>
    <s v="Ohlen Napanga"/>
    <x v="14"/>
    <s v="World Vision"/>
    <m/>
    <x v="0"/>
    <m/>
    <s v="Distribution"/>
    <s v="Shelter Tool Kit"/>
    <s v="Household tool kits"/>
    <n v="88"/>
    <s v="kit"/>
    <s v="Households"/>
    <n v="88"/>
    <x v="0"/>
    <d v="2015-04-10T00:00:00"/>
    <d v="2015-04-14T00:00:00"/>
    <d v="2015-04-14T00:00:00"/>
  </r>
  <r>
    <x v="2"/>
    <s v="VUT0106"/>
    <x v="3"/>
    <s v="VUT0106023"/>
    <s v="South West Tanna (Tanna)"/>
    <s v="VUT0106023002"/>
    <m/>
    <e v="#N/A"/>
    <m/>
    <x v="14"/>
    <s v="World Vision"/>
    <m/>
    <x v="0"/>
    <m/>
    <s v="Distribution"/>
    <s v="Shelter Tool Kit"/>
    <s v="Household tool kits"/>
    <n v="1397"/>
    <s v="kit"/>
    <s v="Households"/>
    <n v="1397"/>
    <x v="1"/>
    <d v="2015-04-03T00:00:00"/>
    <d v="2015-04-20T00:00:00"/>
    <m/>
  </r>
  <r>
    <x v="2"/>
    <s v="VUT0106"/>
    <x v="3"/>
    <s v="VUT0106023"/>
    <s v="South Tanna (Tanna)"/>
    <s v="VUT0106023001"/>
    <m/>
    <e v="#N/A"/>
    <m/>
    <x v="14"/>
    <s v="World Vision"/>
    <m/>
    <x v="0"/>
    <m/>
    <s v="Distribution"/>
    <s v="Shelter Tool Kit"/>
    <s v="Household tool kits"/>
    <n v="1397"/>
    <s v="kit"/>
    <s v="Households"/>
    <n v="1397"/>
    <x v="1"/>
    <d v="2015-04-03T00:00:00"/>
    <d v="2015-04-20T00:00:00"/>
    <m/>
  </r>
  <r>
    <x v="0"/>
    <s v="VUT0105"/>
    <x v="0"/>
    <s v="VUT0105005"/>
    <s v="North Efate (Efate)"/>
    <s v="VUT0105005024"/>
    <m/>
    <e v="#N/A"/>
    <m/>
    <x v="14"/>
    <s v="World Vision"/>
    <m/>
    <x v="0"/>
    <m/>
    <s v="Distribution"/>
    <s v="Shelter Tool Kit"/>
    <s v="Household tool kits"/>
    <n v="976"/>
    <s v="kit"/>
    <s v="Households"/>
    <n v="976"/>
    <x v="1"/>
    <d v="2015-04-06T00:00:00"/>
    <d v="2015-04-20T00:00:00"/>
    <m/>
  </r>
  <r>
    <x v="0"/>
    <s v="VUT0105"/>
    <x v="0"/>
    <s v="VUT0105005"/>
    <s v="North Efate (Efate)"/>
    <s v="VUT0105005024"/>
    <m/>
    <e v="#N/A"/>
    <m/>
    <x v="14"/>
    <s v="World Vision"/>
    <m/>
    <x v="0"/>
    <m/>
    <s v="Distribution"/>
    <s v="Tarp"/>
    <s v="Tarps"/>
    <n v="750"/>
    <s v="piece"/>
    <s v="Households"/>
    <n v="750"/>
    <x v="1"/>
    <d v="2015-04-06T00:00:00"/>
    <d v="2015-04-20T00:00:00"/>
    <m/>
  </r>
  <r>
    <x v="0"/>
    <s v="VUT0105"/>
    <x v="0"/>
    <s v="VUT0105005"/>
    <s v="North Efate (Efate)"/>
    <s v="VUT0105005024"/>
    <m/>
    <e v="#N/A"/>
    <m/>
    <x v="14"/>
    <s v="World Vision"/>
    <m/>
    <x v="0"/>
    <m/>
    <s v="Distribution"/>
    <s v="Shelter Tool Kit"/>
    <s v="Household tool kits"/>
    <n v="563"/>
    <s v="kit"/>
    <s v="Households"/>
    <n v="563"/>
    <x v="1"/>
    <d v="2015-04-06T00:00:00"/>
    <d v="2015-04-20T00:00:00"/>
    <m/>
  </r>
  <r>
    <x v="2"/>
    <s v="VUT0106"/>
    <x v="3"/>
    <s v="VUT0106023"/>
    <s v="South West Tanna (Tanna)"/>
    <s v="VUT0106023002"/>
    <m/>
    <e v="#N/A"/>
    <m/>
    <x v="14"/>
    <s v="World Vision"/>
    <m/>
    <x v="0"/>
    <m/>
    <s v="Distribution"/>
    <s v="Blanket"/>
    <s v="Blankets"/>
    <n v="1250"/>
    <s v="piece"/>
    <s v="Households"/>
    <n v="1250"/>
    <x v="1"/>
    <d v="2015-04-06T00:00:00"/>
    <d v="2015-04-20T00:00:00"/>
    <m/>
  </r>
  <r>
    <x v="2"/>
    <s v="VUT0106"/>
    <x v="3"/>
    <s v="VUT0106023"/>
    <m/>
    <e v="#N/A"/>
    <m/>
    <e v="#N/A"/>
    <m/>
    <x v="14"/>
    <s v="World Vision"/>
    <m/>
    <x v="0"/>
    <m/>
    <s v="Distribution"/>
    <s v="Blanket"/>
    <s v="Blankets"/>
    <n v="1250"/>
    <s v="piece"/>
    <s v="Households"/>
    <n v="1253"/>
    <x v="1"/>
    <d v="2015-04-06T00:00:00"/>
    <d v="2015-04-20T00:00:00"/>
    <m/>
  </r>
  <r>
    <x v="2"/>
    <s v="VUT0106"/>
    <x v="3"/>
    <s v="VUT0106023"/>
    <s v="South Tanna (Tanna)"/>
    <s v="VUT0106023001"/>
    <m/>
    <s v="VUT01060230020078"/>
    <s v="Green point"/>
    <x v="14"/>
    <s v="World Vision"/>
    <m/>
    <x v="0"/>
    <m/>
    <s v="Distribution"/>
    <s v="Tarp"/>
    <m/>
    <n v="26"/>
    <s v="piece"/>
    <s v="Households"/>
    <n v="19"/>
    <x v="0"/>
    <d v="2015-03-27T00:00:00"/>
    <m/>
    <d v="2015-03-27T00:00:00"/>
  </r>
  <r>
    <x v="2"/>
    <s v="VUT0106"/>
    <x v="3"/>
    <s v="VUT0106023"/>
    <s v="South Tanna (Tanna)"/>
    <s v="VUT0106023001"/>
    <m/>
    <e v="#N/A"/>
    <s v="Ianuan"/>
    <x v="14"/>
    <s v="World Vision"/>
    <m/>
    <x v="0"/>
    <m/>
    <s v="Distribution"/>
    <s v="Tarp"/>
    <m/>
    <n v="11"/>
    <s v="piece"/>
    <s v="Households"/>
    <n v="7"/>
    <x v="0"/>
    <d v="2015-03-27T00:00:00"/>
    <m/>
    <d v="2015-03-27T00:00:00"/>
  </r>
  <r>
    <x v="2"/>
    <s v="VUT0106"/>
    <x v="3"/>
    <s v="VUT0106023"/>
    <s v="South Tanna (Tanna)"/>
    <s v="VUT0106023001"/>
    <m/>
    <e v="#N/A"/>
    <s v="lenkuanene"/>
    <x v="14"/>
    <s v="World Vision"/>
    <m/>
    <x v="0"/>
    <m/>
    <s v="Distribution"/>
    <s v="Tarp"/>
    <m/>
    <n v="21"/>
    <s v="piece"/>
    <s v="Households"/>
    <n v="9"/>
    <x v="0"/>
    <d v="2015-03-27T00:00:00"/>
    <m/>
    <d v="2015-03-27T00:00:00"/>
  </r>
  <r>
    <x v="2"/>
    <s v="VUT0106"/>
    <x v="3"/>
    <s v="VUT0106023"/>
    <s v="South Tanna (Tanna)"/>
    <s v="VUT0106023001"/>
    <m/>
    <s v="VUT01060230020079"/>
    <s v="Ikakahak"/>
    <x v="14"/>
    <s v="World Vision"/>
    <m/>
    <x v="0"/>
    <m/>
    <s v="Distribution"/>
    <s v="Tarp"/>
    <m/>
    <n v="41"/>
    <s v="piece"/>
    <s v="Households"/>
    <n v="26"/>
    <x v="0"/>
    <d v="2015-03-27T00:00:00"/>
    <m/>
    <d v="2015-03-27T00:00:00"/>
  </r>
  <r>
    <x v="2"/>
    <s v="VUT0106"/>
    <x v="3"/>
    <s v="VUT0106023"/>
    <s v="South Tanna (Tanna)"/>
    <s v="VUT0106023001"/>
    <m/>
    <e v="#N/A"/>
    <s v="Imairauang"/>
    <x v="14"/>
    <s v="World Vision"/>
    <m/>
    <x v="0"/>
    <m/>
    <s v="Distribution"/>
    <s v="Tarp"/>
    <m/>
    <n v="35"/>
    <s v="piece"/>
    <s v="Households"/>
    <n v="19"/>
    <x v="0"/>
    <d v="2015-03-27T00:00:00"/>
    <m/>
    <d v="2015-03-27T00:00:00"/>
  </r>
  <r>
    <x v="2"/>
    <s v="VUT0106"/>
    <x v="3"/>
    <s v="VUT0106023"/>
    <s v="South Tanna (Tanna)"/>
    <s v="VUT0106023001"/>
    <m/>
    <e v="#N/A"/>
    <s v="Isiwain"/>
    <x v="14"/>
    <s v="World Vision"/>
    <m/>
    <x v="0"/>
    <m/>
    <s v="Distribution"/>
    <s v="Tarp"/>
    <m/>
    <n v="11"/>
    <s v="piece"/>
    <s v="Households"/>
    <n v="8"/>
    <x v="0"/>
    <d v="2015-03-27T00:00:00"/>
    <m/>
    <d v="2015-03-27T00:00:00"/>
  </r>
  <r>
    <x v="2"/>
    <s v="VUT0106"/>
    <x v="3"/>
    <s v="VUT0106023"/>
    <s v="South Tanna (Tanna)"/>
    <s v="VUT0106023001"/>
    <m/>
    <e v="#N/A"/>
    <s v="Nuknetata"/>
    <x v="14"/>
    <s v="World Vision"/>
    <m/>
    <x v="0"/>
    <m/>
    <s v="Distribution"/>
    <s v="Tarp"/>
    <m/>
    <n v="11"/>
    <s v="piece"/>
    <s v="Households"/>
    <n v="9"/>
    <x v="0"/>
    <d v="2015-03-27T00:00:00"/>
    <m/>
    <d v="2015-03-27T00:00:00"/>
  </r>
  <r>
    <x v="2"/>
    <s v="VUT0106"/>
    <x v="3"/>
    <s v="VUT0106023"/>
    <s v="South Tanna (Tanna)"/>
    <s v="VUT0106023001"/>
    <m/>
    <e v="#N/A"/>
    <s v="Iaruareng"/>
    <x v="14"/>
    <s v="World Vision"/>
    <m/>
    <x v="0"/>
    <m/>
    <s v="Distribution"/>
    <s v="Tarp"/>
    <m/>
    <n v="63"/>
    <s v="piece"/>
    <s v="Households"/>
    <n v="51"/>
    <x v="0"/>
    <d v="2015-03-30T00:00:00"/>
    <m/>
    <d v="2015-03-30T00:00:00"/>
  </r>
  <r>
    <x v="2"/>
    <s v="VUT0106"/>
    <x v="3"/>
    <s v="VUT0106023"/>
    <s v="South Tanna (Tanna)"/>
    <s v="VUT0106023001"/>
    <m/>
    <s v="VUT01060230020059"/>
    <s v="yapkapen"/>
    <x v="14"/>
    <s v="World Vision"/>
    <m/>
    <x v="0"/>
    <m/>
    <s v="Distribution"/>
    <s v="Tarp"/>
    <m/>
    <n v="9"/>
    <s v="piece"/>
    <s v="Households"/>
    <n v="7"/>
    <x v="0"/>
    <d v="2015-03-30T00:00:00"/>
    <m/>
    <d v="2015-03-30T00:00:00"/>
  </r>
  <r>
    <x v="2"/>
    <s v="VUT0106"/>
    <x v="3"/>
    <s v="VUT0106023"/>
    <s v="South West Tanna (Tanna)"/>
    <s v="VUT0106023002"/>
    <m/>
    <s v="VUT01060230020222"/>
    <s v="Iakel"/>
    <x v="14"/>
    <s v="World Vision"/>
    <m/>
    <x v="0"/>
    <m/>
    <s v="Distribution"/>
    <s v="Tarp"/>
    <m/>
    <n v="46"/>
    <s v="piece"/>
    <s v="Households"/>
    <n v="25"/>
    <x v="0"/>
    <d v="2015-03-31T00:00:00"/>
    <m/>
    <d v="2015-03-31T00:00:00"/>
  </r>
  <r>
    <x v="2"/>
    <s v="VUT0106"/>
    <x v="3"/>
    <s v="VUT0106023"/>
    <s v="South West Tanna (Tanna)"/>
    <s v="VUT0106023002"/>
    <m/>
    <e v="#N/A"/>
    <s v="Iakukak"/>
    <x v="14"/>
    <s v="World Vision"/>
    <m/>
    <x v="0"/>
    <m/>
    <s v="Distribution"/>
    <s v="Tarp"/>
    <m/>
    <n v="89"/>
    <s v="piece"/>
    <s v="Households"/>
    <n v="60"/>
    <x v="0"/>
    <d v="2015-03-31T00:00:00"/>
    <m/>
    <d v="2015-03-31T00:00:00"/>
  </r>
  <r>
    <x v="2"/>
    <s v="VUT0106"/>
    <x v="3"/>
    <s v="VUT0106023"/>
    <s v="South West Tanna (Tanna)"/>
    <s v="VUT0106023002"/>
    <m/>
    <e v="#N/A"/>
    <s v="Iakwein"/>
    <x v="14"/>
    <s v="World Vision"/>
    <m/>
    <x v="0"/>
    <m/>
    <s v="Distribution"/>
    <s v="Tarp"/>
    <m/>
    <n v="9"/>
    <s v="piece"/>
    <s v="Households"/>
    <n v="6"/>
    <x v="0"/>
    <d v="2015-03-31T00:00:00"/>
    <m/>
    <d v="2015-03-31T00:00:00"/>
  </r>
  <r>
    <x v="2"/>
    <s v="VUT0106"/>
    <x v="3"/>
    <s v="VUT0106023"/>
    <s v="South West Tanna (Tanna)"/>
    <s v="VUT0106023002"/>
    <m/>
    <e v="#N/A"/>
    <s v="Ialawala"/>
    <x v="14"/>
    <s v="World Vision"/>
    <m/>
    <x v="0"/>
    <m/>
    <s v="Distribution"/>
    <s v="Tarp"/>
    <m/>
    <n v="29"/>
    <s v="piece"/>
    <s v="Households"/>
    <n v="19"/>
    <x v="0"/>
    <d v="2015-03-31T00:00:00"/>
    <m/>
    <d v="2015-03-31T00:00:00"/>
  </r>
  <r>
    <x v="2"/>
    <s v="VUT0106"/>
    <x v="3"/>
    <s v="VUT0106023"/>
    <s v="South West Tanna (Tanna)"/>
    <s v="VUT0106023002"/>
    <m/>
    <e v="#N/A"/>
    <s v="Ialhia"/>
    <x v="14"/>
    <s v="World Vision"/>
    <m/>
    <x v="0"/>
    <m/>
    <s v="Distribution"/>
    <s v="Tarp"/>
    <m/>
    <n v="85"/>
    <s v="piece"/>
    <s v="Households"/>
    <n v="54"/>
    <x v="0"/>
    <d v="2015-03-31T00:00:00"/>
    <m/>
    <d v="2015-03-31T00:00:00"/>
  </r>
  <r>
    <x v="2"/>
    <s v="VUT0106"/>
    <x v="3"/>
    <s v="VUT0106023"/>
    <s v="South West Tanna (Tanna)"/>
    <s v="VUT0106023002"/>
    <m/>
    <e v="#N/A"/>
    <s v="Ialkis"/>
    <x v="14"/>
    <s v="World Vision"/>
    <m/>
    <x v="0"/>
    <m/>
    <s v="Distribution"/>
    <s v="Tarp"/>
    <m/>
    <n v="41"/>
    <s v="piece"/>
    <s v="Households"/>
    <n v="27"/>
    <x v="0"/>
    <d v="2015-03-31T00:00:00"/>
    <m/>
    <d v="2015-03-31T00:00:00"/>
  </r>
  <r>
    <x v="2"/>
    <s v="VUT0106"/>
    <x v="3"/>
    <s v="VUT0106023"/>
    <s v="South West Tanna (Tanna)"/>
    <s v="VUT0106023002"/>
    <m/>
    <e v="#N/A"/>
    <s v="Ianakul"/>
    <x v="14"/>
    <s v="World Vision"/>
    <m/>
    <x v="0"/>
    <m/>
    <s v="Distribution"/>
    <s v="Tarp"/>
    <m/>
    <n v="26"/>
    <s v="piece"/>
    <s v="Households"/>
    <n v="18"/>
    <x v="0"/>
    <d v="2015-03-31T00:00:00"/>
    <m/>
    <d v="2015-03-31T00:00:00"/>
  </r>
  <r>
    <x v="2"/>
    <s v="VUT0106"/>
    <x v="3"/>
    <s v="VUT0106023"/>
    <s v="South West Tanna (Tanna)"/>
    <s v="VUT0106023002"/>
    <m/>
    <e v="#N/A"/>
    <s v="Ianapek"/>
    <x v="14"/>
    <s v="World Vision"/>
    <m/>
    <x v="0"/>
    <m/>
    <s v="Distribution"/>
    <s v="Tarp"/>
    <m/>
    <n v="10"/>
    <s v="piece"/>
    <s v="Households"/>
    <n v="7"/>
    <x v="0"/>
    <d v="2015-03-31T00:00:00"/>
    <m/>
    <d v="2015-03-31T00:00:00"/>
  </r>
  <r>
    <x v="2"/>
    <s v="VUT0106"/>
    <x v="3"/>
    <s v="VUT0106023"/>
    <s v="South West Tanna (Tanna)"/>
    <s v="VUT0106023002"/>
    <m/>
    <e v="#N/A"/>
    <s v="Ianta"/>
    <x v="14"/>
    <s v="World Vision"/>
    <m/>
    <x v="0"/>
    <m/>
    <s v="Distribution"/>
    <s v="Tarp"/>
    <m/>
    <n v="7"/>
    <s v="piece"/>
    <s v="Households"/>
    <n v="6"/>
    <x v="0"/>
    <d v="2015-03-31T00:00:00"/>
    <m/>
    <d v="2015-03-31T00:00:00"/>
  </r>
  <r>
    <x v="2"/>
    <s v="VUT0106"/>
    <x v="3"/>
    <s v="VUT0106023"/>
    <s v="South West Tanna (Tanna)"/>
    <s v="VUT0106023002"/>
    <m/>
    <e v="#N/A"/>
    <s v="Ianfulia"/>
    <x v="14"/>
    <s v="World Vision"/>
    <m/>
    <x v="0"/>
    <m/>
    <s v="Distribution"/>
    <s v="Tarp"/>
    <m/>
    <n v="22"/>
    <s v="piece"/>
    <s v="Households"/>
    <n v="12"/>
    <x v="0"/>
    <d v="2015-03-31T00:00:00"/>
    <m/>
    <d v="2015-03-31T00:00:00"/>
  </r>
  <r>
    <x v="2"/>
    <s v="VUT0106"/>
    <x v="3"/>
    <s v="VUT0106023"/>
    <s v="South West Tanna (Tanna)"/>
    <s v="VUT0106023002"/>
    <m/>
    <e v="#N/A"/>
    <s v="Ianuklapen"/>
    <x v="14"/>
    <s v="World Vision"/>
    <m/>
    <x v="0"/>
    <m/>
    <s v="Distribution"/>
    <s v="Tarp"/>
    <m/>
    <n v="16"/>
    <s v="piece"/>
    <s v="Households"/>
    <n v="10"/>
    <x v="0"/>
    <d v="2015-03-31T00:00:00"/>
    <m/>
    <d v="2015-03-31T00:00:00"/>
  </r>
  <r>
    <x v="2"/>
    <s v="VUT0106"/>
    <x v="3"/>
    <s v="VUT0106023"/>
    <s v="South West Tanna (Tanna)"/>
    <s v="VUT0106023002"/>
    <m/>
    <e v="#N/A"/>
    <s v="Iapksip"/>
    <x v="14"/>
    <s v="World Vision"/>
    <m/>
    <x v="0"/>
    <m/>
    <s v="Distribution"/>
    <s v="Tarp"/>
    <m/>
    <n v="95"/>
    <s v="piece"/>
    <s v="Households"/>
    <n v="62"/>
    <x v="0"/>
    <d v="2015-03-31T00:00:00"/>
    <m/>
    <d v="2015-03-31T00:00:00"/>
  </r>
  <r>
    <x v="2"/>
    <s v="VUT0106"/>
    <x v="3"/>
    <s v="VUT0106023"/>
    <s v="South West Tanna (Tanna)"/>
    <s v="VUT0106023002"/>
    <m/>
    <e v="#N/A"/>
    <s v="Iapmamal"/>
    <x v="14"/>
    <s v="World Vision"/>
    <m/>
    <x v="0"/>
    <m/>
    <s v="Distribution"/>
    <s v="Tarp"/>
    <m/>
    <n v="26"/>
    <s v="piece"/>
    <s v="Households"/>
    <n v="17"/>
    <x v="0"/>
    <d v="2015-03-31T00:00:00"/>
    <m/>
    <d v="2015-03-31T00:00:00"/>
  </r>
  <r>
    <x v="2"/>
    <s v="VUT0106"/>
    <x v="3"/>
    <s v="VUT0106023"/>
    <s v="South West Tanna (Tanna)"/>
    <s v="VUT0106023002"/>
    <m/>
    <e v="#N/A"/>
    <s v="Iapnawitali"/>
    <x v="14"/>
    <s v="World Vision"/>
    <m/>
    <x v="0"/>
    <m/>
    <s v="Distribution"/>
    <s v="Tarp"/>
    <m/>
    <n v="35"/>
    <s v="piece"/>
    <s v="Households"/>
    <n v="24"/>
    <x v="0"/>
    <d v="2015-03-31T00:00:00"/>
    <m/>
    <d v="2015-03-31T00:00:00"/>
  </r>
  <r>
    <x v="2"/>
    <s v="VUT0106"/>
    <x v="3"/>
    <s v="VUT0106023"/>
    <s v="South West Tanna (Tanna)"/>
    <s v="VUT0106023002"/>
    <m/>
    <e v="#N/A"/>
    <s v="Iavenkula"/>
    <x v="14"/>
    <s v="World Vision"/>
    <m/>
    <x v="0"/>
    <m/>
    <s v="Distribution"/>
    <s v="Tarp"/>
    <m/>
    <n v="47"/>
    <s v="piece"/>
    <s v="Households"/>
    <n v="32"/>
    <x v="0"/>
    <d v="2015-03-31T00:00:00"/>
    <m/>
    <d v="2015-03-31T00:00:00"/>
  </r>
  <r>
    <x v="2"/>
    <s v="VUT0106"/>
    <x v="3"/>
    <s v="VUT0106023"/>
    <s v="South West Tanna (Tanna)"/>
    <s v="VUT0106023002"/>
    <m/>
    <e v="#N/A"/>
    <s v="Iimakal"/>
    <x v="14"/>
    <s v="World Vision"/>
    <m/>
    <x v="0"/>
    <m/>
    <s v="Distribution"/>
    <s v="Tarp"/>
    <m/>
    <n v="11"/>
    <s v="piece"/>
    <s v="Households"/>
    <n v="7"/>
    <x v="0"/>
    <d v="2015-03-31T00:00:00"/>
    <m/>
    <d v="2015-03-31T00:00:00"/>
  </r>
  <r>
    <x v="2"/>
    <s v="VUT0106"/>
    <x v="3"/>
    <s v="VUT0106023"/>
    <s v="South West Tanna (Tanna)"/>
    <s v="VUT0106023002"/>
    <m/>
    <e v="#N/A"/>
    <s v="Ikio"/>
    <x v="14"/>
    <s v="World Vision"/>
    <m/>
    <x v="0"/>
    <m/>
    <s v="Distribution"/>
    <s v="Tarp"/>
    <m/>
    <n v="28"/>
    <s v="piece"/>
    <s v="Households"/>
    <n v="19"/>
    <x v="0"/>
    <d v="2015-03-31T00:00:00"/>
    <m/>
    <d v="2015-03-31T00:00:00"/>
  </r>
  <r>
    <x v="2"/>
    <s v="VUT0106"/>
    <x v="3"/>
    <s v="VUT0106023"/>
    <s v="South West Tanna (Tanna)"/>
    <s v="VUT0106023002"/>
    <m/>
    <s v="VUT01060230020236"/>
    <s v="Ikunakut"/>
    <x v="14"/>
    <s v="World Vision"/>
    <m/>
    <x v="0"/>
    <m/>
    <s v="Distribution"/>
    <s v="Tarp"/>
    <m/>
    <n v="19"/>
    <s v="piece"/>
    <s v="Households"/>
    <n v="16"/>
    <x v="0"/>
    <d v="2015-03-31T00:00:00"/>
    <m/>
    <d v="2015-03-31T00:00:00"/>
  </r>
  <r>
    <x v="2"/>
    <s v="VUT0106"/>
    <x v="3"/>
    <s v="VUT0106023"/>
    <s v="South West Tanna (Tanna)"/>
    <s v="VUT0106023002"/>
    <m/>
    <s v="VUT01060230050210"/>
    <s v="Imal"/>
    <x v="14"/>
    <s v="World Vision"/>
    <m/>
    <x v="0"/>
    <m/>
    <s v="Distribution"/>
    <s v="Tarp"/>
    <m/>
    <n v="12"/>
    <s v="piece"/>
    <s v="Households"/>
    <n v="8"/>
    <x v="0"/>
    <d v="2015-03-31T00:00:00"/>
    <m/>
    <d v="2015-03-31T00:00:00"/>
  </r>
  <r>
    <x v="2"/>
    <s v="VUT0106"/>
    <x v="3"/>
    <s v="VUT0106023"/>
    <s v="South West Tanna (Tanna)"/>
    <s v="VUT0106023002"/>
    <m/>
    <e v="#N/A"/>
    <s v="Imalaka"/>
    <x v="14"/>
    <s v="World Vision"/>
    <m/>
    <x v="0"/>
    <m/>
    <s v="Distribution"/>
    <s v="Tarp"/>
    <m/>
    <n v="9"/>
    <s v="piece"/>
    <s v="Households"/>
    <n v="6"/>
    <x v="0"/>
    <d v="2015-03-31T00:00:00"/>
    <m/>
    <d v="2015-03-31T00:00:00"/>
  </r>
  <r>
    <x v="2"/>
    <s v="VUT0106"/>
    <x v="3"/>
    <s v="VUT0106023"/>
    <s v="South West Tanna (Tanna)"/>
    <s v="VUT0106023002"/>
    <m/>
    <s v="VUT01060230020174"/>
    <s v="Imapel"/>
    <x v="14"/>
    <s v="World Vision"/>
    <m/>
    <x v="0"/>
    <m/>
    <s v="Distribution"/>
    <s v="Tarp"/>
    <m/>
    <n v="82"/>
    <s v="piece"/>
    <s v="Households"/>
    <n v="46"/>
    <x v="0"/>
    <d v="2015-03-31T00:00:00"/>
    <m/>
    <d v="2015-03-31T00:00:00"/>
  </r>
  <r>
    <x v="2"/>
    <s v="VUT0106"/>
    <x v="3"/>
    <s v="VUT0106023"/>
    <s v="South West Tanna (Tanna)"/>
    <s v="VUT0106023002"/>
    <m/>
    <s v="VUT01060230020140"/>
    <s v="Imlau"/>
    <x v="14"/>
    <s v="World Vision"/>
    <m/>
    <x v="0"/>
    <m/>
    <s v="Distribution"/>
    <s v="Tarp"/>
    <m/>
    <n v="6"/>
    <s v="piece"/>
    <s v="Households"/>
    <n v="5"/>
    <x v="0"/>
    <d v="2015-03-31T00:00:00"/>
    <m/>
    <d v="2015-03-31T00:00:00"/>
  </r>
  <r>
    <x v="2"/>
    <s v="VUT0106"/>
    <x v="3"/>
    <s v="VUT0106023"/>
    <s v="South West Tanna (Tanna)"/>
    <s v="VUT0106023002"/>
    <m/>
    <e v="#N/A"/>
    <s v="Iounanen"/>
    <x v="14"/>
    <s v="World Vision"/>
    <m/>
    <x v="0"/>
    <m/>
    <s v="Distribution"/>
    <s v="Tarp"/>
    <m/>
    <n v="81"/>
    <s v="piece"/>
    <s v="Households"/>
    <n v="49"/>
    <x v="0"/>
    <d v="2015-03-31T00:00:00"/>
    <m/>
    <d v="2015-03-31T00:00:00"/>
  </r>
  <r>
    <x v="2"/>
    <s v="VUT0106"/>
    <x v="3"/>
    <s v="VUT0106023"/>
    <s v="South West Tanna (Tanna)"/>
    <s v="VUT0106023002"/>
    <m/>
    <e v="#N/A"/>
    <s v="Ienpinawar"/>
    <x v="14"/>
    <s v="World Vision"/>
    <m/>
    <x v="0"/>
    <m/>
    <s v="Distribution"/>
    <s v="Tarp"/>
    <m/>
    <n v="18"/>
    <s v="piece"/>
    <s v="Households"/>
    <n v="6"/>
    <x v="0"/>
    <d v="2015-03-31T00:00:00"/>
    <m/>
    <d v="2015-03-31T00:00:00"/>
  </r>
  <r>
    <x v="2"/>
    <s v="VUT0106"/>
    <x v="3"/>
    <s v="VUT0106023"/>
    <s v="South West Tanna (Tanna)"/>
    <s v="VUT0106023002"/>
    <m/>
    <s v="VUT01060230020180"/>
    <s v="Isangel"/>
    <x v="14"/>
    <s v="World Vision"/>
    <m/>
    <x v="0"/>
    <m/>
    <s v="Distribution"/>
    <s v="Tarp"/>
    <m/>
    <n v="31"/>
    <s v="piece"/>
    <s v="Households"/>
    <n v="23"/>
    <x v="0"/>
    <d v="2015-03-31T00:00:00"/>
    <m/>
    <d v="2015-03-31T00:00:00"/>
  </r>
  <r>
    <x v="2"/>
    <s v="VUT0106"/>
    <x v="3"/>
    <s v="VUT0106023"/>
    <s v="South West Tanna (Tanna)"/>
    <s v="VUT0106023002"/>
    <m/>
    <e v="#N/A"/>
    <s v="Iwei"/>
    <x v="14"/>
    <s v="World Vision"/>
    <m/>
    <x v="0"/>
    <m/>
    <s v="Distribution"/>
    <s v="Tarp"/>
    <m/>
    <n v="29"/>
    <s v="piece"/>
    <s v="Households"/>
    <n v="20"/>
    <x v="0"/>
    <d v="2015-03-31T00:00:00"/>
    <m/>
    <d v="2015-03-31T00:00:00"/>
  </r>
  <r>
    <x v="2"/>
    <s v="VUT0106"/>
    <x v="3"/>
    <s v="VUT0106023"/>
    <s v="South West Tanna (Tanna)"/>
    <s v="VUT0106023002"/>
    <m/>
    <e v="#N/A"/>
    <s v="Erutana"/>
    <x v="14"/>
    <s v="World Vision"/>
    <m/>
    <x v="0"/>
    <m/>
    <s v="Distribution"/>
    <s v="Tarp"/>
    <m/>
    <n v="23"/>
    <s v="piece"/>
    <s v="Households"/>
    <n v="14"/>
    <x v="0"/>
    <d v="2014-04-01T00:00:00"/>
    <m/>
    <d v="2015-04-01T00:00:00"/>
  </r>
  <r>
    <x v="2"/>
    <s v="VUT0106"/>
    <x v="3"/>
    <s v="VUT0106023"/>
    <s v="South West Tanna (Tanna)"/>
    <s v="VUT0106023002"/>
    <m/>
    <e v="#N/A"/>
    <s v="Iankwipel"/>
    <x v="14"/>
    <s v="World Vision"/>
    <m/>
    <x v="0"/>
    <m/>
    <s v="Distribution"/>
    <s v="Tarp"/>
    <m/>
    <n v="19"/>
    <s v="piece"/>
    <s v="Households"/>
    <n v="11"/>
    <x v="0"/>
    <d v="2015-04-01T00:00:00"/>
    <m/>
    <d v="2015-04-01T00:00:00"/>
  </r>
  <r>
    <x v="2"/>
    <s v="VUT0106"/>
    <x v="3"/>
    <s v="VUT0106023"/>
    <s v="South West Tanna (Tanna)"/>
    <s v="VUT0106023002"/>
    <m/>
    <e v="#N/A"/>
    <s v="ianpinan"/>
    <x v="14"/>
    <s v="World Vision"/>
    <m/>
    <x v="0"/>
    <m/>
    <s v="Distribution"/>
    <s v="Tarp"/>
    <m/>
    <n v="40"/>
    <s v="piece"/>
    <s v="Households"/>
    <n v="29"/>
    <x v="0"/>
    <d v="2015-04-01T00:00:00"/>
    <m/>
    <d v="2015-04-01T00:00:00"/>
  </r>
  <r>
    <x v="2"/>
    <s v="VUT0106"/>
    <x v="3"/>
    <s v="VUT0106023"/>
    <s v="South West Tanna (Tanna)"/>
    <s v="VUT0106023002"/>
    <m/>
    <e v="#N/A"/>
    <s v="Ianvitana"/>
    <x v="14"/>
    <s v="World Vision"/>
    <m/>
    <x v="0"/>
    <m/>
    <s v="Distribution"/>
    <s v="Tarp"/>
    <m/>
    <n v="38"/>
    <s v="piece"/>
    <s v="Households"/>
    <n v="28"/>
    <x v="0"/>
    <d v="2015-04-01T00:00:00"/>
    <m/>
    <d v="2015-04-01T00:00:00"/>
  </r>
  <r>
    <x v="2"/>
    <s v="VUT0106"/>
    <x v="3"/>
    <s v="VUT0106023"/>
    <s v="South West Tanna (Tanna)"/>
    <s v="VUT0106023002"/>
    <m/>
    <e v="#N/A"/>
    <s v="Iatapakao"/>
    <x v="14"/>
    <s v="World Vision"/>
    <m/>
    <x v="0"/>
    <m/>
    <s v="Distribution"/>
    <s v="Tarp"/>
    <m/>
    <n v="23"/>
    <s v="piece"/>
    <s v="Households"/>
    <n v="14"/>
    <x v="0"/>
    <d v="2015-04-01T00:00:00"/>
    <m/>
    <d v="2015-04-01T00:00:00"/>
  </r>
  <r>
    <x v="2"/>
    <s v="VUT0106"/>
    <x v="3"/>
    <s v="VUT0106023"/>
    <s v="South West Tanna (Tanna)"/>
    <s v="VUT0106023002"/>
    <m/>
    <e v="#N/A"/>
    <s v="Iatarkunap"/>
    <x v="14"/>
    <s v="World Vision"/>
    <m/>
    <x v="0"/>
    <m/>
    <s v="Distribution"/>
    <s v="Tarp"/>
    <m/>
    <n v="6"/>
    <s v="piece"/>
    <s v="Households"/>
    <n v="6"/>
    <x v="0"/>
    <d v="2015-04-01T00:00:00"/>
    <m/>
    <d v="2015-04-01T00:00:00"/>
  </r>
  <r>
    <x v="2"/>
    <s v="VUT0106"/>
    <x v="3"/>
    <s v="VUT0106023"/>
    <s v="South West Tanna (Tanna)"/>
    <s v="VUT0106023002"/>
    <m/>
    <e v="#N/A"/>
    <s v="Iauklilwang"/>
    <x v="14"/>
    <s v="World Vision"/>
    <m/>
    <x v="0"/>
    <m/>
    <s v="Distribution"/>
    <s v="Tarp"/>
    <m/>
    <n v="59"/>
    <s v="piece"/>
    <s v="Households"/>
    <n v="39"/>
    <x v="0"/>
    <d v="2015-04-01T00:00:00"/>
    <m/>
    <d v="2015-04-01T00:00:00"/>
  </r>
  <r>
    <x v="2"/>
    <s v="VUT0106"/>
    <x v="3"/>
    <s v="VUT0106023"/>
    <s v="South West Tanna (Tanna)"/>
    <s v="VUT0106023002"/>
    <m/>
    <e v="#N/A"/>
    <s v="Ienhup"/>
    <x v="14"/>
    <s v="World Vision"/>
    <m/>
    <x v="0"/>
    <m/>
    <s v="Distribution"/>
    <s v="Tarp"/>
    <m/>
    <n v="52"/>
    <s v="piece"/>
    <s v="Households"/>
    <n v="36"/>
    <x v="0"/>
    <d v="2015-04-01T00:00:00"/>
    <m/>
    <d v="2015-04-01T00:00:00"/>
  </r>
  <r>
    <x v="2"/>
    <s v="VUT0106"/>
    <x v="3"/>
    <s v="VUT0106023"/>
    <s v="South West Tanna (Tanna)"/>
    <s v="VUT0106023002"/>
    <m/>
    <e v="#N/A"/>
    <s v="lenumra"/>
    <x v="14"/>
    <s v="World Vision"/>
    <m/>
    <x v="0"/>
    <m/>
    <s v="Distribution"/>
    <s v="Tarp"/>
    <m/>
    <n v="46"/>
    <s v="piece"/>
    <s v="Households"/>
    <n v="35"/>
    <x v="0"/>
    <d v="2015-04-01T00:00:00"/>
    <m/>
    <d v="2015-04-01T00:00:00"/>
  </r>
  <r>
    <x v="2"/>
    <s v="VUT0106"/>
    <x v="3"/>
    <s v="VUT0106023"/>
    <s v="South West Tanna (Tanna)"/>
    <s v="VUT0106023002"/>
    <m/>
    <s v="VUT01060230020118"/>
    <s v="Ikiti"/>
    <x v="14"/>
    <s v="World Vision"/>
    <m/>
    <x v="0"/>
    <m/>
    <s v="Distribution"/>
    <s v="Tarp"/>
    <m/>
    <n v="25"/>
    <s v="piece"/>
    <s v="Households"/>
    <n v="18"/>
    <x v="0"/>
    <d v="2015-04-01T00:00:00"/>
    <m/>
    <d v="2015-04-01T00:00:00"/>
  </r>
  <r>
    <x v="2"/>
    <s v="VUT0106"/>
    <x v="3"/>
    <s v="VUT0106023"/>
    <s v="South West Tanna (Tanna)"/>
    <s v="VUT0106023002"/>
    <m/>
    <e v="#N/A"/>
    <s v="Kapiaruku"/>
    <x v="14"/>
    <s v="World Vision"/>
    <m/>
    <x v="0"/>
    <m/>
    <s v="Distribution"/>
    <s v="Tarp"/>
    <m/>
    <n v="13"/>
    <s v="piece"/>
    <s v="Households"/>
    <n v="10"/>
    <x v="0"/>
    <d v="2015-04-01T00:00:00"/>
    <m/>
    <d v="2015-04-01T00:00:00"/>
  </r>
  <r>
    <x v="2"/>
    <s v="VUT0106"/>
    <x v="3"/>
    <s v="VUT0106023"/>
    <s v="South West Tanna (Tanna)"/>
    <s v="VUT0106023002"/>
    <m/>
    <s v="VUT01060230020178"/>
    <s v="Ikunara"/>
    <x v="14"/>
    <s v="World Vision"/>
    <m/>
    <x v="0"/>
    <m/>
    <s v="Distribution"/>
    <s v="Tarp"/>
    <m/>
    <n v="31"/>
    <s v="piece"/>
    <s v="Households"/>
    <n v="22"/>
    <x v="0"/>
    <d v="2015-04-01T00:00:00"/>
    <m/>
    <d v="2015-04-01T00:00:00"/>
  </r>
  <r>
    <x v="2"/>
    <s v="VUT0106"/>
    <x v="3"/>
    <s v="VUT0106023"/>
    <s v="South West Tanna (Tanna)"/>
    <s v="VUT0106023002"/>
    <m/>
    <e v="#N/A"/>
    <s v="Iamatukua"/>
    <x v="14"/>
    <s v="World Vision"/>
    <m/>
    <x v="0"/>
    <m/>
    <s v="Distribution"/>
    <s v="Tarp"/>
    <m/>
    <n v="56"/>
    <s v="piece"/>
    <s v="Households"/>
    <n v="31"/>
    <x v="0"/>
    <d v="2015-04-01T00:00:00"/>
    <m/>
    <d v="2015-04-01T00:00:00"/>
  </r>
  <r>
    <x v="2"/>
    <s v="VUT0106"/>
    <x v="3"/>
    <s v="VUT0106023"/>
    <s v="South West Tanna (Tanna)"/>
    <s v="VUT0106023002"/>
    <m/>
    <e v="#N/A"/>
    <s v="Iankuanenm"/>
    <x v="14"/>
    <s v="World Vision"/>
    <m/>
    <x v="0"/>
    <m/>
    <s v="Distribution"/>
    <s v="Tarp"/>
    <m/>
    <n v="29"/>
    <s v="piece"/>
    <s v="Households"/>
    <n v="16"/>
    <x v="0"/>
    <d v="2015-04-01T00:00:00"/>
    <m/>
    <d v="2015-04-01T00:00:00"/>
  </r>
  <r>
    <x v="2"/>
    <s v="VUT0106"/>
    <x v="3"/>
    <s v="VUT0106023"/>
    <s v="South West Tanna (Tanna)"/>
    <s v="VUT0106023002"/>
    <m/>
    <s v="VUT01060230020110"/>
    <s v="Isasia"/>
    <x v="14"/>
    <s v="World Vision"/>
    <m/>
    <x v="0"/>
    <m/>
    <s v="Distribution"/>
    <s v="Tarp"/>
    <m/>
    <n v="21"/>
    <s v="piece"/>
    <s v="Households"/>
    <n v="13"/>
    <x v="0"/>
    <d v="2015-04-01T00:00:00"/>
    <m/>
    <d v="2015-04-01T00:00:00"/>
  </r>
  <r>
    <x v="2"/>
    <s v="VUT0106"/>
    <x v="3"/>
    <s v="VUT0106023"/>
    <s v="South West Tanna (Tanna)"/>
    <s v="VUT0106023002"/>
    <m/>
    <e v="#N/A"/>
    <s v="Nukonipen"/>
    <x v="14"/>
    <s v="World Vision"/>
    <m/>
    <x v="0"/>
    <m/>
    <s v="Distribution"/>
    <s v="Tarp"/>
    <m/>
    <n v="13"/>
    <s v="piece"/>
    <s v="Households"/>
    <n v="14"/>
    <x v="0"/>
    <d v="2015-04-01T00:00:00"/>
    <m/>
    <d v="2015-04-01T00:00:00"/>
  </r>
  <r>
    <x v="2"/>
    <s v="VUT0106"/>
    <x v="3"/>
    <s v="VUT0106023"/>
    <s v="South West Tanna (Tanna)"/>
    <s v="VUT0106023002"/>
    <m/>
    <s v="VUT01060230020222"/>
    <s v="Iakel"/>
    <x v="14"/>
    <s v="World Vision"/>
    <m/>
    <x v="0"/>
    <m/>
    <s v="Distribution"/>
    <s v="Blanket"/>
    <m/>
    <n v="28"/>
    <s v="piece"/>
    <s v="Households"/>
    <n v="25"/>
    <x v="0"/>
    <d v="2015-03-31T00:00:00"/>
    <m/>
    <d v="2015-03-31T00:00:00"/>
  </r>
  <r>
    <x v="2"/>
    <s v="VUT0106"/>
    <x v="3"/>
    <s v="VUT0106023"/>
    <s v="South West Tanna (Tanna)"/>
    <s v="VUT0106023002"/>
    <m/>
    <e v="#N/A"/>
    <s v="Iakukak"/>
    <x v="14"/>
    <s v="World Vision"/>
    <m/>
    <x v="0"/>
    <m/>
    <s v="Distribution"/>
    <s v="Blanket"/>
    <m/>
    <n v="61"/>
    <s v="piece"/>
    <s v="Households"/>
    <n v="60"/>
    <x v="0"/>
    <d v="2015-03-31T00:00:00"/>
    <m/>
    <d v="2015-03-31T00:00:00"/>
  </r>
  <r>
    <x v="2"/>
    <s v="VUT0106"/>
    <x v="3"/>
    <s v="VUT0106023"/>
    <s v="South West Tanna (Tanna)"/>
    <s v="VUT0106023002"/>
    <m/>
    <e v="#N/A"/>
    <s v="Iakwelin"/>
    <x v="14"/>
    <s v="World Vision"/>
    <m/>
    <x v="0"/>
    <m/>
    <s v="Distribution"/>
    <s v="Blanket"/>
    <m/>
    <n v="6"/>
    <s v="piece"/>
    <s v="Households"/>
    <n v="6"/>
    <x v="0"/>
    <d v="2015-03-31T00:00:00"/>
    <m/>
    <d v="2015-03-31T00:00:00"/>
  </r>
  <r>
    <x v="2"/>
    <s v="VUT0106"/>
    <x v="3"/>
    <s v="VUT0106023"/>
    <s v="South West Tanna (Tanna)"/>
    <s v="VUT0106023002"/>
    <m/>
    <e v="#N/A"/>
    <s v="Ialawala"/>
    <x v="14"/>
    <s v="World Vision"/>
    <m/>
    <x v="0"/>
    <m/>
    <s v="Distribution"/>
    <s v="Blanket"/>
    <m/>
    <n v="19"/>
    <s v="piece"/>
    <s v="Households"/>
    <n v="19"/>
    <x v="0"/>
    <d v="2015-03-31T00:00:00"/>
    <m/>
    <d v="2015-03-31T00:00:00"/>
  </r>
  <r>
    <x v="2"/>
    <s v="VUT0106"/>
    <x v="3"/>
    <s v="VUT0106023"/>
    <s v="South West Tanna (Tanna)"/>
    <s v="VUT0106023002"/>
    <m/>
    <e v="#N/A"/>
    <s v="Ialhia"/>
    <x v="14"/>
    <s v="World Vision"/>
    <m/>
    <x v="0"/>
    <m/>
    <s v="Distribution"/>
    <s v="Blanket"/>
    <m/>
    <n v="57"/>
    <s v="piece"/>
    <s v="Households"/>
    <n v="54"/>
    <x v="0"/>
    <d v="2015-03-31T00:00:00"/>
    <m/>
    <d v="2015-03-31T00:00:00"/>
  </r>
  <r>
    <x v="2"/>
    <s v="VUT0106"/>
    <x v="3"/>
    <s v="VUT0106023"/>
    <s v="South West Tanna (Tanna)"/>
    <s v="VUT0106023002"/>
    <m/>
    <e v="#N/A"/>
    <s v="Ialkis"/>
    <x v="14"/>
    <s v="World Vision"/>
    <m/>
    <x v="0"/>
    <m/>
    <s v="Distribution"/>
    <s v="Blanket"/>
    <m/>
    <n v="27"/>
    <s v="piece"/>
    <s v="Households"/>
    <n v="27"/>
    <x v="0"/>
    <d v="2015-03-31T00:00:00"/>
    <m/>
    <d v="2015-03-31T00:00:00"/>
  </r>
  <r>
    <x v="2"/>
    <s v="VUT0106"/>
    <x v="3"/>
    <s v="VUT0106023"/>
    <s v="South West Tanna (Tanna)"/>
    <s v="VUT0106023002"/>
    <m/>
    <e v="#N/A"/>
    <s v="Ianakul"/>
    <x v="14"/>
    <s v="World Vision"/>
    <m/>
    <x v="0"/>
    <m/>
    <s v="Distribution"/>
    <s v="Blanket"/>
    <m/>
    <n v="26"/>
    <s v="piece"/>
    <s v="Households"/>
    <n v="18"/>
    <x v="0"/>
    <d v="2015-03-31T00:00:00"/>
    <m/>
    <d v="2015-03-31T00:00:00"/>
  </r>
  <r>
    <x v="2"/>
    <s v="VUT0106"/>
    <x v="3"/>
    <s v="VUT0106023"/>
    <s v="South West Tanna (Tanna)"/>
    <s v="VUT0106023002"/>
    <m/>
    <e v="#N/A"/>
    <s v="Ianapek"/>
    <x v="14"/>
    <s v="World Vision"/>
    <m/>
    <x v="0"/>
    <m/>
    <s v="Distribution"/>
    <s v="Blanket"/>
    <m/>
    <n v="7"/>
    <s v="piece"/>
    <s v="Households"/>
    <n v="7"/>
    <x v="0"/>
    <d v="2015-03-31T00:00:00"/>
    <m/>
    <d v="2015-03-31T00:00:00"/>
  </r>
  <r>
    <x v="2"/>
    <s v="VUT0106"/>
    <x v="3"/>
    <s v="VUT0106023"/>
    <s v="South West Tanna (Tanna)"/>
    <s v="VUT0106023002"/>
    <m/>
    <e v="#N/A"/>
    <s v="Ianata"/>
    <x v="14"/>
    <s v="World Vision"/>
    <m/>
    <x v="0"/>
    <m/>
    <s v="Distribution"/>
    <s v="Blanket"/>
    <m/>
    <n v="6"/>
    <s v="piece"/>
    <s v="Households"/>
    <n v="6"/>
    <x v="0"/>
    <d v="2015-03-31T00:00:00"/>
    <m/>
    <d v="2015-03-31T00:00:00"/>
  </r>
  <r>
    <x v="2"/>
    <s v="VUT0106"/>
    <x v="3"/>
    <s v="VUT0106023"/>
    <s v="South West Tanna (Tanna)"/>
    <s v="VUT0106023002"/>
    <m/>
    <e v="#N/A"/>
    <s v="Ianfulia"/>
    <x v="14"/>
    <s v="World Vision"/>
    <m/>
    <x v="0"/>
    <m/>
    <s v="Distribution"/>
    <s v="Blanket"/>
    <m/>
    <n v="12"/>
    <s v="piece"/>
    <s v="Households"/>
    <n v="12"/>
    <x v="0"/>
    <d v="2015-03-31T00:00:00"/>
    <m/>
    <d v="2015-03-31T00:00:00"/>
  </r>
  <r>
    <x v="2"/>
    <s v="VUT0106"/>
    <x v="3"/>
    <s v="VUT0106023"/>
    <s v="South West Tanna (Tanna)"/>
    <s v="VUT0106023002"/>
    <m/>
    <e v="#N/A"/>
    <s v="Ianklapen"/>
    <x v="14"/>
    <s v="World Vision"/>
    <m/>
    <x v="0"/>
    <m/>
    <s v="Distribution"/>
    <s v="Blanket"/>
    <m/>
    <n v="10"/>
    <s v="piece"/>
    <s v="Households"/>
    <n v="10"/>
    <x v="0"/>
    <d v="2015-03-31T00:00:00"/>
    <m/>
    <d v="2015-03-31T00:00:00"/>
  </r>
  <r>
    <x v="2"/>
    <s v="VUT0106"/>
    <x v="3"/>
    <s v="VUT0106023"/>
    <s v="South West Tanna (Tanna)"/>
    <s v="VUT0106023002"/>
    <m/>
    <e v="#N/A"/>
    <s v="Iapkisip"/>
    <x v="14"/>
    <s v="World Vision"/>
    <m/>
    <x v="0"/>
    <m/>
    <s v="Distribution"/>
    <s v="Blanket"/>
    <m/>
    <n v="67"/>
    <s v="piece"/>
    <s v="Households"/>
    <n v="62"/>
    <x v="0"/>
    <d v="2015-03-31T00:00:00"/>
    <m/>
    <d v="2015-03-31T00:00:00"/>
  </r>
  <r>
    <x v="2"/>
    <s v="VUT0106"/>
    <x v="3"/>
    <s v="VUT0106023"/>
    <s v="South West Tanna (Tanna)"/>
    <s v="VUT0106023002"/>
    <m/>
    <e v="#N/A"/>
    <s v="Iapmamal"/>
    <x v="14"/>
    <s v="World Vision"/>
    <m/>
    <x v="0"/>
    <m/>
    <s v="Distribution"/>
    <s v="Blanket"/>
    <m/>
    <n v="17"/>
    <s v="piece"/>
    <s v="Households"/>
    <n v="17"/>
    <x v="0"/>
    <d v="2015-03-31T00:00:00"/>
    <m/>
    <d v="2015-03-31T00:00:00"/>
  </r>
  <r>
    <x v="2"/>
    <s v="VUT0106"/>
    <x v="3"/>
    <s v="VUT0106023"/>
    <s v="South West Tanna (Tanna)"/>
    <s v="VUT0106023002"/>
    <m/>
    <e v="#N/A"/>
    <s v="Iapnawitali"/>
    <x v="14"/>
    <s v="World Vision"/>
    <m/>
    <x v="0"/>
    <m/>
    <s v="Distribution"/>
    <s v="Blanket"/>
    <m/>
    <n v="24"/>
    <s v="piece"/>
    <s v="Households"/>
    <n v="24"/>
    <x v="0"/>
    <d v="2015-03-31T00:00:00"/>
    <m/>
    <d v="2015-03-31T00:00:00"/>
  </r>
  <r>
    <x v="2"/>
    <s v="VUT0106"/>
    <x v="3"/>
    <s v="VUT0106023"/>
    <s v="South West Tanna (Tanna)"/>
    <s v="VUT0106023002"/>
    <m/>
    <e v="#N/A"/>
    <s v="Iavenkula"/>
    <x v="14"/>
    <s v="World Vision"/>
    <m/>
    <x v="0"/>
    <m/>
    <s v="Distribution"/>
    <s v="Blanket"/>
    <m/>
    <n v="32"/>
    <s v="piece"/>
    <s v="Households"/>
    <n v="32"/>
    <x v="0"/>
    <d v="2015-03-31T00:00:00"/>
    <m/>
    <d v="2015-03-31T00:00:00"/>
  </r>
  <r>
    <x v="2"/>
    <s v="VUT0106"/>
    <x v="3"/>
    <s v="VUT0106023"/>
    <s v="South West Tanna (Tanna)"/>
    <s v="VUT0106023002"/>
    <m/>
    <e v="#N/A"/>
    <s v="Iimakal"/>
    <x v="14"/>
    <s v="World Vision"/>
    <m/>
    <x v="0"/>
    <m/>
    <s v="Distribution"/>
    <s v="Blanket"/>
    <m/>
    <n v="7"/>
    <s v="piece"/>
    <s v="Households"/>
    <n v="7"/>
    <x v="0"/>
    <d v="2015-03-31T00:00:00"/>
    <m/>
    <d v="2015-03-31T00:00:00"/>
  </r>
  <r>
    <x v="2"/>
    <s v="VUT0106"/>
    <x v="3"/>
    <s v="VUT0106023"/>
    <s v="South West Tanna (Tanna)"/>
    <s v="VUT0106023002"/>
    <m/>
    <e v="#N/A"/>
    <s v="ikio"/>
    <x v="14"/>
    <s v="World Vision"/>
    <m/>
    <x v="0"/>
    <m/>
    <s v="Distribution"/>
    <s v="Blanket"/>
    <m/>
    <n v="19"/>
    <s v="piece"/>
    <s v="Households"/>
    <n v="19"/>
    <x v="0"/>
    <d v="2015-03-31T00:00:00"/>
    <m/>
    <d v="2015-03-31T00:00:00"/>
  </r>
  <r>
    <x v="2"/>
    <s v="VUT0106"/>
    <x v="3"/>
    <s v="VUT0106023"/>
    <s v="South West Tanna (Tanna)"/>
    <s v="VUT0106023002"/>
    <m/>
    <s v="VUT01060230020236"/>
    <s v="Ikunakut"/>
    <x v="14"/>
    <s v="World Vision"/>
    <m/>
    <x v="0"/>
    <m/>
    <s v="Distribution"/>
    <s v="Blanket"/>
    <m/>
    <n v="16"/>
    <s v="piece"/>
    <s v="Households"/>
    <n v="16"/>
    <x v="0"/>
    <d v="2015-03-31T00:00:00"/>
    <m/>
    <d v="2015-03-31T00:00:00"/>
  </r>
  <r>
    <x v="2"/>
    <s v="VUT0106"/>
    <x v="3"/>
    <s v="VUT0106023"/>
    <s v="South West Tanna (Tanna)"/>
    <s v="VUT0106023002"/>
    <m/>
    <s v="VUT01060230050210"/>
    <s v="Imal"/>
    <x v="14"/>
    <s v="World Vision"/>
    <m/>
    <x v="0"/>
    <m/>
    <s v="Distribution"/>
    <s v="Blanket"/>
    <m/>
    <n v="8"/>
    <s v="piece"/>
    <s v="Households"/>
    <n v="8"/>
    <x v="0"/>
    <d v="2015-03-31T00:00:00"/>
    <m/>
    <d v="2015-03-31T00:00:00"/>
  </r>
  <r>
    <x v="2"/>
    <s v="VUT0106"/>
    <x v="3"/>
    <s v="VUT0106023"/>
    <s v="South West Tanna (Tanna)"/>
    <s v="VUT0106023002"/>
    <m/>
    <e v="#N/A"/>
    <s v="Imalaka"/>
    <x v="14"/>
    <s v="World Vision"/>
    <m/>
    <x v="0"/>
    <m/>
    <s v="Distribution"/>
    <s v="Blanket"/>
    <m/>
    <n v="6"/>
    <s v="piece"/>
    <s v="Households"/>
    <n v="6"/>
    <x v="0"/>
    <d v="2015-03-31T00:00:00"/>
    <m/>
    <d v="2015-03-31T00:00:00"/>
  </r>
  <r>
    <x v="2"/>
    <s v="VUT0106"/>
    <x v="3"/>
    <s v="VUT0106023"/>
    <s v="South West Tanna (Tanna)"/>
    <s v="VUT0106023002"/>
    <m/>
    <s v="VUT01060230020174"/>
    <s v="Imapel"/>
    <x v="14"/>
    <s v="World Vision"/>
    <m/>
    <x v="0"/>
    <m/>
    <s v="Distribution"/>
    <s v="Blanket"/>
    <m/>
    <n v="46"/>
    <s v="piece"/>
    <s v="Households"/>
    <n v="59"/>
    <x v="0"/>
    <d v="2015-03-31T00:00:00"/>
    <m/>
    <d v="2015-03-31T00:00:00"/>
  </r>
  <r>
    <x v="2"/>
    <s v="VUT0106"/>
    <x v="3"/>
    <s v="VUT0106023"/>
    <s v="South West Tanna (Tanna)"/>
    <s v="VUT0106023002"/>
    <m/>
    <s v="VUT01060230020140"/>
    <s v="Imlau"/>
    <x v="14"/>
    <s v="World Vision"/>
    <m/>
    <x v="0"/>
    <m/>
    <s v="Distribution"/>
    <s v="Blanket"/>
    <m/>
    <n v="5"/>
    <s v="piece"/>
    <s v="Households"/>
    <n v="5"/>
    <x v="0"/>
    <d v="2015-03-31T00:00:00"/>
    <m/>
    <d v="2015-03-31T00:00:00"/>
  </r>
  <r>
    <x v="2"/>
    <s v="VUT0106"/>
    <x v="3"/>
    <s v="VUT0106023"/>
    <s v="South West Tanna (Tanna)"/>
    <s v="VUT0106023002"/>
    <m/>
    <e v="#N/A"/>
    <s v="Ienpinawan"/>
    <x v="14"/>
    <s v="World Vision"/>
    <m/>
    <x v="0"/>
    <m/>
    <s v="Distribution"/>
    <s v="Blanket"/>
    <m/>
    <n v="12"/>
    <s v="piece"/>
    <s v="Households"/>
    <n v="6"/>
    <x v="0"/>
    <d v="2015-03-31T00:00:00"/>
    <m/>
    <d v="2015-03-31T00:00:00"/>
  </r>
  <r>
    <x v="2"/>
    <s v="VUT0106"/>
    <x v="3"/>
    <s v="VUT0106023"/>
    <s v="South West Tanna (Tanna)"/>
    <s v="VUT0106023002"/>
    <m/>
    <s v="VUT01060230020180"/>
    <s v="Isangel"/>
    <x v="14"/>
    <s v="World Vision"/>
    <m/>
    <x v="0"/>
    <m/>
    <s v="Distribution"/>
    <s v="Blanket"/>
    <m/>
    <n v="23"/>
    <s v="piece"/>
    <s v="Households"/>
    <n v="23"/>
    <x v="0"/>
    <d v="2015-03-31T00:00:00"/>
    <m/>
    <d v="2015-03-31T00:00:00"/>
  </r>
  <r>
    <x v="2"/>
    <s v="VUT0106"/>
    <x v="3"/>
    <s v="VUT0106023"/>
    <s v="South West Tanna (Tanna)"/>
    <s v="VUT0106023002"/>
    <m/>
    <e v="#N/A"/>
    <s v="Iwei"/>
    <x v="14"/>
    <s v="World Vision"/>
    <m/>
    <x v="0"/>
    <m/>
    <s v="Distribution"/>
    <s v="Blanket"/>
    <m/>
    <n v="26"/>
    <s v="piece"/>
    <s v="Households"/>
    <n v="20"/>
    <x v="0"/>
    <d v="2015-03-31T00:00:00"/>
    <m/>
    <d v="2015-03-31T00:00:00"/>
  </r>
  <r>
    <x v="2"/>
    <s v="VUT0106"/>
    <x v="3"/>
    <s v="VUT0106023"/>
    <s v="South West Tanna (Tanna)"/>
    <s v="VUT0106023002"/>
    <m/>
    <e v="#N/A"/>
    <s v="Imatautu"/>
    <x v="14"/>
    <s v="World Vision"/>
    <m/>
    <x v="0"/>
    <m/>
    <s v="Distribution"/>
    <s v="Blanket"/>
    <m/>
    <n v="97"/>
    <s v="piece"/>
    <s v="Households"/>
    <n v="97"/>
    <x v="0"/>
    <d v="2015-04-15T00:00:00"/>
    <d v="2015-04-15T00:00:00"/>
    <d v="2015-04-15T00:00:00"/>
  </r>
  <r>
    <x v="2"/>
    <s v="VUT0106"/>
    <x v="3"/>
    <s v="VUT0106023"/>
    <s v="South Tanna (Tanna)"/>
    <s v="VUT0106023001"/>
    <m/>
    <s v="VUT01060230010096"/>
    <s v="Imaki"/>
    <x v="14"/>
    <s v="World Vision"/>
    <m/>
    <x v="0"/>
    <m/>
    <s v="Distribution"/>
    <s v="Blanket"/>
    <m/>
    <n v="174"/>
    <s v="piece"/>
    <s v="Households"/>
    <n v="174"/>
    <x v="0"/>
    <d v="2015-04-16T00:00:00"/>
    <d v="2015-04-16T00:00:00"/>
    <d v="2015-04-16T00:00:00"/>
  </r>
  <r>
    <x v="2"/>
    <s v="VUT0106"/>
    <x v="3"/>
    <s v="VUT0106023"/>
    <s v="South Tanna (Tanna)"/>
    <s v="VUT0106023001"/>
    <m/>
    <s v="VUT01060230010056"/>
    <s v="Kwamera"/>
    <x v="14"/>
    <s v="World Vision"/>
    <m/>
    <x v="0"/>
    <m/>
    <s v="Distribution"/>
    <s v="Blanket"/>
    <m/>
    <n v="220"/>
    <s v="piece"/>
    <s v="Households"/>
    <n v="220"/>
    <x v="0"/>
    <d v="2015-04-16T00:00:00"/>
    <d v="2015-04-16T00:00:00"/>
    <d v="2015-04-16T00:00:00"/>
  </r>
  <r>
    <x v="2"/>
    <s v="VUT0106"/>
    <x v="3"/>
    <s v="VUT0106023"/>
    <s v="South West Tanna (Tanna)"/>
    <s v="VUT0106023002"/>
    <m/>
    <e v="#N/A"/>
    <s v="Iantkai"/>
    <x v="14"/>
    <s v="World Vision"/>
    <m/>
    <x v="0"/>
    <m/>
    <s v="Distribution"/>
    <s v="Shelter Tool Kit"/>
    <m/>
    <n v="2"/>
    <s v="kit"/>
    <s v="Households"/>
    <n v="6"/>
    <x v="0"/>
    <d v="2015-04-23T00:00:00"/>
    <d v="2015-04-23T00:00:00"/>
    <d v="2015-04-23T00:00:00"/>
  </r>
  <r>
    <x v="2"/>
    <s v="VUT0106"/>
    <x v="3"/>
    <s v="VUT0106023"/>
    <s v="South West Tanna (Tanna)"/>
    <s v="VUT0106023002"/>
    <m/>
    <e v="#N/A"/>
    <s v="Iakulpao"/>
    <x v="14"/>
    <s v="World Vision"/>
    <m/>
    <x v="0"/>
    <m/>
    <s v="Distribution"/>
    <s v="Shelter Tool Kit"/>
    <m/>
    <n v="3"/>
    <s v="kit"/>
    <s v="Households"/>
    <n v="11"/>
    <x v="0"/>
    <d v="2015-04-23T00:00:00"/>
    <d v="2015-04-23T00:00:00"/>
    <d v="2015-04-23T00:00:00"/>
  </r>
  <r>
    <x v="2"/>
    <s v="VUT0106"/>
    <x v="3"/>
    <s v="VUT0106023"/>
    <s v="South West Tanna (Tanna)"/>
    <s v="VUT0106023002"/>
    <m/>
    <e v="#N/A"/>
    <s v="Iaknauwau"/>
    <x v="14"/>
    <s v="World Vision"/>
    <m/>
    <x v="0"/>
    <m/>
    <s v="Distribution"/>
    <s v="Shelter Tool Kit"/>
    <m/>
    <n v="6"/>
    <s v="kit"/>
    <s v="Households"/>
    <n v="22"/>
    <x v="0"/>
    <d v="2015-04-23T00:00:00"/>
    <d v="2015-04-23T00:00:00"/>
    <d v="2015-04-23T00:00:00"/>
  </r>
  <r>
    <x v="2"/>
    <s v="VUT0106"/>
    <x v="3"/>
    <s v="VUT0106023"/>
    <s v="South West Tanna (Tanna)"/>
    <s v="VUT0106023002"/>
    <m/>
    <e v="#N/A"/>
    <s v="Ietpalenian"/>
    <x v="14"/>
    <s v="World Vision"/>
    <m/>
    <x v="0"/>
    <m/>
    <s v="Distribution"/>
    <s v="Shelter Tool Kit"/>
    <m/>
    <n v="10"/>
    <s v="kit"/>
    <s v="Households"/>
    <n v="30"/>
    <x v="0"/>
    <d v="2015-04-23T00:00:00"/>
    <d v="2015-04-23T00:00:00"/>
    <d v="2015-04-23T00:00:00"/>
  </r>
  <r>
    <x v="2"/>
    <s v="VUT0106"/>
    <x v="3"/>
    <s v="VUT0106023"/>
    <s v="South West Tanna (Tanna)"/>
    <s v="VUT0106023002"/>
    <m/>
    <e v="#N/A"/>
    <s v="Iankueneta"/>
    <x v="14"/>
    <s v="World Vision"/>
    <m/>
    <x v="0"/>
    <m/>
    <s v="Distribution"/>
    <s v="Shelter Tool Kit"/>
    <m/>
    <n v="7"/>
    <s v="kit"/>
    <s v="Households"/>
    <n v="23"/>
    <x v="0"/>
    <d v="2015-04-23T00:00:00"/>
    <d v="2015-04-23T00:00:00"/>
    <d v="2015-04-23T00:00:00"/>
  </r>
  <r>
    <x v="2"/>
    <s v="VUT0106"/>
    <x v="3"/>
    <s v="VUT0106023"/>
    <s v="South West Tanna (Tanna)"/>
    <s v="VUT0106023002"/>
    <m/>
    <e v="#N/A"/>
    <s v="Ieunta"/>
    <x v="14"/>
    <s v="World Vision"/>
    <m/>
    <x v="0"/>
    <m/>
    <s v="Distribution"/>
    <s v="Shelter Tool Kit"/>
    <m/>
    <n v="2"/>
    <s v="kit"/>
    <s v="Households"/>
    <n v="6"/>
    <x v="0"/>
    <d v="2015-04-23T00:00:00"/>
    <d v="2015-04-23T00:00:00"/>
    <d v="2015-04-23T00:00:00"/>
  </r>
  <r>
    <x v="2"/>
    <s v="VUT0106"/>
    <x v="3"/>
    <s v="VUT0106023"/>
    <s v="South West Tanna (Tanna)"/>
    <s v="VUT0106023002"/>
    <m/>
    <e v="#N/A"/>
    <s v="Iantkai"/>
    <x v="14"/>
    <s v="World Vision"/>
    <m/>
    <x v="0"/>
    <m/>
    <s v="Distribution"/>
    <s v="Tarp"/>
    <m/>
    <n v="7"/>
    <s v="piece"/>
    <s v="Households"/>
    <n v="6"/>
    <x v="0"/>
    <d v="2015-04-23T00:00:00"/>
    <d v="2015-04-23T00:00:00"/>
    <d v="2015-04-23T00:00:00"/>
  </r>
  <r>
    <x v="2"/>
    <s v="VUT0106"/>
    <x v="3"/>
    <s v="VUT0106023"/>
    <s v="South West Tanna (Tanna)"/>
    <s v="VUT0106023002"/>
    <m/>
    <e v="#N/A"/>
    <s v="Iakulpao"/>
    <x v="14"/>
    <s v="World Vision"/>
    <m/>
    <x v="0"/>
    <m/>
    <s v="Distribution"/>
    <s v="Tarp"/>
    <m/>
    <n v="13"/>
    <s v="piece"/>
    <s v="Households"/>
    <n v="11"/>
    <x v="0"/>
    <d v="2015-04-23T00:00:00"/>
    <d v="2015-04-23T00:00:00"/>
    <d v="2015-04-23T00:00:00"/>
  </r>
  <r>
    <x v="2"/>
    <s v="VUT0106"/>
    <x v="3"/>
    <s v="VUT0106023"/>
    <s v="South West Tanna (Tanna)"/>
    <s v="VUT0106023002"/>
    <m/>
    <e v="#N/A"/>
    <s v="Iaknauawau"/>
    <x v="14"/>
    <s v="World Vision"/>
    <m/>
    <x v="0"/>
    <m/>
    <s v="Distribution"/>
    <s v="Tarp"/>
    <m/>
    <n v="28"/>
    <s v="piece"/>
    <s v="Households"/>
    <n v="22"/>
    <x v="0"/>
    <d v="2015-04-23T00:00:00"/>
    <d v="2015-04-23T00:00:00"/>
    <d v="2015-04-23T00:00:00"/>
  </r>
  <r>
    <x v="2"/>
    <s v="VUT0106"/>
    <x v="3"/>
    <s v="VUT0106023"/>
    <s v="South West Tanna (Tanna)"/>
    <s v="VUT0106023002"/>
    <m/>
    <e v="#N/A"/>
    <s v="Ietpalenian"/>
    <x v="14"/>
    <s v="World Vision"/>
    <m/>
    <x v="0"/>
    <m/>
    <s v="Distribution"/>
    <s v="Tarp"/>
    <m/>
    <n v="37"/>
    <s v="piece"/>
    <s v="Households"/>
    <n v="30"/>
    <x v="0"/>
    <d v="2015-04-23T00:00:00"/>
    <d v="2015-04-23T00:00:00"/>
    <d v="2015-04-23T00:00:00"/>
  </r>
  <r>
    <x v="2"/>
    <s v="VUT0106"/>
    <x v="3"/>
    <s v="VUT0106023"/>
    <s v="South West Tanna (Tanna)"/>
    <s v="VUT0106023002"/>
    <m/>
    <e v="#N/A"/>
    <s v="Iankuenta"/>
    <x v="14"/>
    <s v="World Vision"/>
    <m/>
    <x v="0"/>
    <m/>
    <s v="Distribution"/>
    <s v="Tarp"/>
    <m/>
    <n v="30"/>
    <s v="piece"/>
    <s v="Households"/>
    <n v="23"/>
    <x v="0"/>
    <d v="2015-04-23T00:00:00"/>
    <d v="2015-04-23T00:00:00"/>
    <d v="2015-04-23T00:00:00"/>
  </r>
  <r>
    <x v="2"/>
    <s v="VUT0106"/>
    <x v="3"/>
    <s v="VUT0106023"/>
    <s v="South West Tanna (Tanna)"/>
    <s v="VUT0106023002"/>
    <m/>
    <e v="#N/A"/>
    <s v="Ieunta"/>
    <x v="14"/>
    <s v="World Vision"/>
    <m/>
    <x v="0"/>
    <m/>
    <s v="Distribution"/>
    <s v="Tarp"/>
    <m/>
    <n v="7"/>
    <s v="piece"/>
    <s v="Households"/>
    <n v="6"/>
    <x v="0"/>
    <d v="2015-04-23T00:00:00"/>
    <d v="2015-04-23T00:00:00"/>
    <d v="2015-04-23T00:00:00"/>
  </r>
  <r>
    <x v="2"/>
    <s v="VUT0106"/>
    <x v="3"/>
    <s v="VUT0106023"/>
    <m/>
    <e v="#N/A"/>
    <m/>
    <e v="#N/A"/>
    <s v="Namrethmine ( Etap)"/>
    <x v="14"/>
    <s v="World Vision"/>
    <m/>
    <x v="0"/>
    <m/>
    <s v="Distribution"/>
    <s v="Tarp"/>
    <m/>
    <n v="9"/>
    <s v="piece"/>
    <s v="Households"/>
    <n v="10"/>
    <x v="0"/>
    <d v="2015-04-28T00:00:00"/>
    <d v="2015-04-28T00:00:00"/>
    <d v="2015-04-28T00:00:00"/>
  </r>
  <r>
    <x v="2"/>
    <s v="VUT0106"/>
    <x v="3"/>
    <s v="VUT0106023"/>
    <m/>
    <e v="#N/A"/>
    <m/>
    <e v="#N/A"/>
    <s v="Ianapkasu"/>
    <x v="14"/>
    <s v="World Vision"/>
    <m/>
    <x v="0"/>
    <m/>
    <s v="Distribution"/>
    <s v="Tarp"/>
    <m/>
    <n v="37"/>
    <s v="piece"/>
    <s v="Households"/>
    <n v="31"/>
    <x v="0"/>
    <d v="2015-04-28T00:00:00"/>
    <d v="2015-04-28T00:00:00"/>
    <d v="2015-04-28T00:00:00"/>
  </r>
  <r>
    <x v="2"/>
    <s v="VUT0106"/>
    <x v="3"/>
    <s v="VUT0106023"/>
    <m/>
    <e v="#N/A"/>
    <m/>
    <e v="#N/A"/>
    <s v="Ianumnava"/>
    <x v="14"/>
    <s v="World Vision"/>
    <m/>
    <x v="0"/>
    <m/>
    <s v="Distribution"/>
    <s v="Tarp"/>
    <m/>
    <n v="23"/>
    <s v="piece"/>
    <s v="Households"/>
    <n v="17"/>
    <x v="0"/>
    <d v="2015-04-28T00:00:00"/>
    <d v="2015-04-28T00:00:00"/>
    <d v="2015-04-28T00:00:00"/>
  </r>
  <r>
    <x v="2"/>
    <s v="VUT0106"/>
    <x v="3"/>
    <s v="VUT0106023"/>
    <m/>
    <e v="#N/A"/>
    <m/>
    <e v="#N/A"/>
    <s v="Iatanmelen"/>
    <x v="14"/>
    <s v="World Vision"/>
    <m/>
    <x v="0"/>
    <m/>
    <s v="Distribution"/>
    <s v="Tarp"/>
    <m/>
    <n v="106"/>
    <s v="piece"/>
    <s v="Households"/>
    <n v="85"/>
    <x v="0"/>
    <d v="2015-04-28T00:00:00"/>
    <d v="2015-04-28T00:00:00"/>
    <d v="2015-04-28T00:00:00"/>
  </r>
  <r>
    <x v="2"/>
    <s v="VUT0106"/>
    <x v="3"/>
    <s v="VUT0106023"/>
    <m/>
    <e v="#N/A"/>
    <m/>
    <e v="#N/A"/>
    <s v="Iatafum"/>
    <x v="14"/>
    <s v="World Vision"/>
    <m/>
    <x v="0"/>
    <m/>
    <s v="Distribution"/>
    <s v="Tarp"/>
    <m/>
    <n v="36"/>
    <s v="piece"/>
    <s v="Households"/>
    <n v="29"/>
    <x v="0"/>
    <d v="2015-04-28T00:00:00"/>
    <d v="2015-04-28T00:00:00"/>
    <d v="2015-04-28T00:00:00"/>
  </r>
  <r>
    <x v="2"/>
    <s v="VUT0106"/>
    <x v="3"/>
    <s v="VUT0106023"/>
    <m/>
    <e v="#N/A"/>
    <m/>
    <e v="#N/A"/>
    <s v="Iarismene"/>
    <x v="14"/>
    <s v="World Vision"/>
    <m/>
    <x v="0"/>
    <m/>
    <s v="Distribution"/>
    <s v="Tarp"/>
    <m/>
    <n v="71"/>
    <s v="piece"/>
    <s v="Households"/>
    <n v="62"/>
    <x v="0"/>
    <d v="2015-04-28T00:00:00"/>
    <d v="2015-04-28T00:00:00"/>
    <d v="2015-04-28T00:00:00"/>
  </r>
  <r>
    <x v="2"/>
    <s v="VUT0106"/>
    <x v="3"/>
    <s v="VUT0106023"/>
    <m/>
    <e v="#N/A"/>
    <m/>
    <e v="#N/A"/>
    <s v="Iatukwas"/>
    <x v="14"/>
    <s v="World Vision"/>
    <m/>
    <x v="0"/>
    <m/>
    <s v="Distribution"/>
    <s v="Tarp"/>
    <m/>
    <n v="38"/>
    <s v="piece"/>
    <s v="Households"/>
    <n v="27"/>
    <x v="0"/>
    <d v="2015-04-28T00:00:00"/>
    <d v="2015-04-28T00:00:00"/>
    <d v="2015-04-28T00:00:00"/>
  </r>
  <r>
    <x v="2"/>
    <s v="VUT0106"/>
    <x v="3"/>
    <s v="VUT0106023"/>
    <m/>
    <e v="#N/A"/>
    <m/>
    <e v="#N/A"/>
    <s v="kiapipmine"/>
    <x v="14"/>
    <s v="World Vision"/>
    <m/>
    <x v="0"/>
    <m/>
    <s v="Distribution"/>
    <s v="Tarp"/>
    <m/>
    <n v="33"/>
    <s v="piece"/>
    <s v="Households"/>
    <n v="24"/>
    <x v="0"/>
    <d v="2015-04-28T00:00:00"/>
    <d v="2015-04-28T00:00:00"/>
    <d v="2015-04-28T00:00:00"/>
  </r>
  <r>
    <x v="2"/>
    <s v="VUT0106"/>
    <x v="3"/>
    <s v="VUT0106023"/>
    <m/>
    <e v="#N/A"/>
    <m/>
    <e v="#N/A"/>
    <s v="Namrethmine ( Etap)"/>
    <x v="14"/>
    <s v="World Vision"/>
    <m/>
    <x v="0"/>
    <m/>
    <s v="Distribution"/>
    <s v="Shelter Tool Kit"/>
    <m/>
    <n v="10"/>
    <s v="kit"/>
    <s v="Households"/>
    <n v="10"/>
    <x v="0"/>
    <d v="2015-04-28T00:00:00"/>
    <d v="2015-04-28T00:00:00"/>
    <d v="2015-04-28T00:00:00"/>
  </r>
  <r>
    <x v="2"/>
    <s v="VUT0106"/>
    <x v="3"/>
    <s v="VUT0106023"/>
    <m/>
    <e v="#N/A"/>
    <m/>
    <e v="#N/A"/>
    <s v="Ianapkasu"/>
    <x v="14"/>
    <s v="World Vision"/>
    <m/>
    <x v="0"/>
    <m/>
    <s v="Distribution"/>
    <s v="Shelter Tool Kit"/>
    <m/>
    <n v="6"/>
    <s v="kit"/>
    <s v="Households"/>
    <n v="31"/>
    <x v="0"/>
    <d v="2015-04-28T00:00:00"/>
    <d v="2015-04-28T00:00:00"/>
    <d v="2015-04-28T00:00:00"/>
  </r>
  <r>
    <x v="2"/>
    <s v="VUT0106"/>
    <x v="3"/>
    <s v="VUT0106023"/>
    <m/>
    <e v="#N/A"/>
    <m/>
    <e v="#N/A"/>
    <s v="Ianumnava"/>
    <x v="14"/>
    <s v="World Vision"/>
    <m/>
    <x v="0"/>
    <m/>
    <s v="Distribution"/>
    <s v="Shelter Tool Kit"/>
    <m/>
    <n v="4"/>
    <s v="kit"/>
    <s v="Households"/>
    <n v="17"/>
    <x v="0"/>
    <d v="2015-04-28T00:00:00"/>
    <d v="2015-04-28T00:00:00"/>
    <d v="2015-04-28T00:00:00"/>
  </r>
  <r>
    <x v="2"/>
    <s v="VUT0106"/>
    <x v="3"/>
    <s v="VUT0106023"/>
    <m/>
    <e v="#N/A"/>
    <m/>
    <e v="#N/A"/>
    <s v="Iatanmelen"/>
    <x v="14"/>
    <s v="World Vision"/>
    <m/>
    <x v="0"/>
    <m/>
    <s v="Distribution"/>
    <s v="Shelter Tool Kit"/>
    <m/>
    <n v="29"/>
    <s v="kit"/>
    <s v="Households"/>
    <n v="85"/>
    <x v="0"/>
    <d v="2015-04-28T00:00:00"/>
    <d v="2015-04-28T00:00:00"/>
    <d v="2015-04-28T00:00:00"/>
  </r>
  <r>
    <x v="2"/>
    <s v="VUT0106"/>
    <x v="3"/>
    <s v="VUT0106023"/>
    <m/>
    <e v="#N/A"/>
    <m/>
    <e v="#N/A"/>
    <s v="Iatafum"/>
    <x v="14"/>
    <s v="World Vision"/>
    <m/>
    <x v="0"/>
    <m/>
    <s v="Distribution"/>
    <s v="Shelter Tool Kit"/>
    <m/>
    <n v="18"/>
    <s v="kit"/>
    <s v="Households"/>
    <n v="29"/>
    <x v="0"/>
    <d v="2015-04-28T00:00:00"/>
    <d v="2015-04-28T00:00:00"/>
    <d v="2015-04-28T00:00:00"/>
  </r>
  <r>
    <x v="2"/>
    <s v="VUT0106"/>
    <x v="3"/>
    <s v="VUT0106023"/>
    <m/>
    <e v="#N/A"/>
    <m/>
    <e v="#N/A"/>
    <s v="Iarismene"/>
    <x v="14"/>
    <s v="World Vision"/>
    <m/>
    <x v="0"/>
    <m/>
    <s v="Distribution"/>
    <s v="Shelter Tool Kit"/>
    <m/>
    <n v="30"/>
    <s v="kit"/>
    <s v="Households"/>
    <n v="62"/>
    <x v="0"/>
    <d v="2015-04-28T00:00:00"/>
    <d v="2015-04-28T00:00:00"/>
    <d v="2015-04-28T00:00:00"/>
  </r>
  <r>
    <x v="2"/>
    <s v="VUT0106"/>
    <x v="3"/>
    <s v="VUT0106023"/>
    <m/>
    <e v="#N/A"/>
    <m/>
    <e v="#N/A"/>
    <s v="Iatukwas"/>
    <x v="14"/>
    <s v="World Vision"/>
    <m/>
    <x v="0"/>
    <m/>
    <s v="Distribution"/>
    <s v="Shelter Tool Kit"/>
    <m/>
    <n v="20"/>
    <s v="kit"/>
    <s v="Households"/>
    <n v="27"/>
    <x v="0"/>
    <d v="2015-04-28T00:00:00"/>
    <d v="2015-04-28T00:00:00"/>
    <d v="2015-04-28T00:00:00"/>
  </r>
  <r>
    <x v="2"/>
    <s v="VUT0106"/>
    <x v="3"/>
    <s v="VUT0106023"/>
    <m/>
    <e v="#N/A"/>
    <m/>
    <e v="#N/A"/>
    <s v="kiapipmine"/>
    <x v="14"/>
    <s v="World Vision"/>
    <m/>
    <x v="0"/>
    <m/>
    <s v="Distribution"/>
    <s v="Shelter Tool Kit"/>
    <m/>
    <n v="10"/>
    <s v="kit"/>
    <s v="Households"/>
    <n v="24"/>
    <x v="0"/>
    <d v="2015-04-28T00:00:00"/>
    <d v="2015-04-28T00:00:00"/>
    <d v="2015-04-28T00:00:00"/>
  </r>
  <r>
    <x v="2"/>
    <s v="VUT0106"/>
    <x v="3"/>
    <s v="VUT0106023"/>
    <m/>
    <e v="#N/A"/>
    <m/>
    <e v="#N/A"/>
    <s v="Namrethmine ( Etap)"/>
    <x v="14"/>
    <s v="World Vision"/>
    <m/>
    <x v="0"/>
    <m/>
    <s v="Distribution"/>
    <s v="Blanket"/>
    <m/>
    <n v="10"/>
    <s v="piece"/>
    <s v="Households"/>
    <n v="10"/>
    <x v="0"/>
    <d v="2015-04-28T00:00:00"/>
    <d v="2015-04-28T00:00:00"/>
    <d v="2015-04-28T00:00:00"/>
  </r>
  <r>
    <x v="2"/>
    <s v="VUT0106"/>
    <x v="3"/>
    <s v="VUT0106023"/>
    <m/>
    <e v="#N/A"/>
    <m/>
    <e v="#N/A"/>
    <s v="Ianapkasu"/>
    <x v="14"/>
    <s v="World Vision"/>
    <m/>
    <x v="0"/>
    <m/>
    <s v="Distribution"/>
    <s v="Blanket"/>
    <m/>
    <n v="31"/>
    <s v="piece"/>
    <s v="Households"/>
    <n v="31"/>
    <x v="0"/>
    <d v="2015-04-28T00:00:00"/>
    <d v="2015-04-28T00:00:00"/>
    <d v="2015-04-28T00:00:00"/>
  </r>
  <r>
    <x v="2"/>
    <s v="VUT0106"/>
    <x v="3"/>
    <s v="VUT0106023"/>
    <m/>
    <e v="#N/A"/>
    <m/>
    <e v="#N/A"/>
    <s v="Ianumnava"/>
    <x v="14"/>
    <s v="World Vision"/>
    <m/>
    <x v="0"/>
    <m/>
    <s v="Distribution"/>
    <s v="Blanket"/>
    <m/>
    <n v="17"/>
    <s v="piece"/>
    <s v="Households"/>
    <n v="17"/>
    <x v="0"/>
    <d v="2015-04-28T00:00:00"/>
    <d v="2015-04-28T00:00:00"/>
    <d v="2015-04-28T00:00:00"/>
  </r>
  <r>
    <x v="2"/>
    <s v="VUT0106"/>
    <x v="3"/>
    <s v="VUT0106023"/>
    <m/>
    <e v="#N/A"/>
    <m/>
    <e v="#N/A"/>
    <s v="Iatanmelen"/>
    <x v="14"/>
    <s v="World Vision"/>
    <m/>
    <x v="0"/>
    <m/>
    <s v="Distribution"/>
    <s v="Blanket"/>
    <m/>
    <n v="85"/>
    <s v="piece"/>
    <s v="Households"/>
    <n v="85"/>
    <x v="0"/>
    <d v="2015-04-28T00:00:00"/>
    <d v="2015-04-28T00:00:00"/>
    <d v="2015-04-28T00:00:00"/>
  </r>
  <r>
    <x v="2"/>
    <s v="VUT0106"/>
    <x v="3"/>
    <s v="VUT0106023"/>
    <m/>
    <e v="#N/A"/>
    <m/>
    <e v="#N/A"/>
    <s v="Iatafum"/>
    <x v="14"/>
    <s v="World Vision"/>
    <m/>
    <x v="0"/>
    <m/>
    <s v="Distribution"/>
    <s v="Blanket"/>
    <m/>
    <n v="29"/>
    <s v="piece"/>
    <s v="Households"/>
    <n v="29"/>
    <x v="0"/>
    <d v="2015-04-28T00:00:00"/>
    <d v="2015-04-28T00:00:00"/>
    <d v="2015-04-28T00:00:00"/>
  </r>
  <r>
    <x v="2"/>
    <s v="VUT0106"/>
    <x v="3"/>
    <s v="VUT0106023"/>
    <m/>
    <e v="#N/A"/>
    <m/>
    <e v="#N/A"/>
    <s v="Iarismene"/>
    <x v="14"/>
    <s v="World Vision"/>
    <m/>
    <x v="0"/>
    <m/>
    <s v="Distribution"/>
    <s v="Blanket"/>
    <m/>
    <n v="62"/>
    <s v="piece"/>
    <s v="Households"/>
    <n v="62"/>
    <x v="0"/>
    <d v="2015-04-28T00:00:00"/>
    <d v="2015-04-28T00:00:00"/>
    <d v="2015-04-28T00:00:00"/>
  </r>
  <r>
    <x v="2"/>
    <s v="VUT0106"/>
    <x v="3"/>
    <s v="VUT0106023"/>
    <m/>
    <e v="#N/A"/>
    <m/>
    <e v="#N/A"/>
    <s v="Iatukwas"/>
    <x v="14"/>
    <s v="World Vision"/>
    <m/>
    <x v="0"/>
    <m/>
    <s v="Distribution"/>
    <s v="Blanket"/>
    <m/>
    <n v="27"/>
    <s v="piece"/>
    <s v="Households"/>
    <n v="27"/>
    <x v="0"/>
    <d v="2015-04-28T00:00:00"/>
    <d v="2015-04-28T00:00:00"/>
    <d v="2015-04-28T00:00:00"/>
  </r>
  <r>
    <x v="2"/>
    <s v="VUT0106"/>
    <x v="3"/>
    <s v="VUT0106023"/>
    <m/>
    <e v="#N/A"/>
    <m/>
    <e v="#N/A"/>
    <s v="kiapipmine"/>
    <x v="14"/>
    <s v="World Vision"/>
    <m/>
    <x v="0"/>
    <m/>
    <s v="Distribution"/>
    <s v="Blanket"/>
    <m/>
    <n v="24"/>
    <s v="piece"/>
    <s v="Households"/>
    <n v="24"/>
    <x v="0"/>
    <d v="2015-04-28T00:00:00"/>
    <d v="2015-04-28T00:00:00"/>
    <d v="2015-04-28T00:00:00"/>
  </r>
  <r>
    <x v="2"/>
    <s v="VUT0106"/>
    <x v="3"/>
    <s v="VUT0106023"/>
    <m/>
    <e v="#N/A"/>
    <m/>
    <e v="#N/A"/>
    <s v="Iaruareng"/>
    <x v="14"/>
    <s v="World Vision"/>
    <m/>
    <x v="0"/>
    <m/>
    <s v="Distribution"/>
    <s v="Kitchen set"/>
    <m/>
    <n v="5"/>
    <s v="set"/>
    <s v="Households"/>
    <n v="5"/>
    <x v="0"/>
    <d v="2015-06-04T00:00:00"/>
    <d v="2015-06-04T00:00:00"/>
    <d v="2015-06-04T00:00:00"/>
  </r>
  <r>
    <x v="2"/>
    <s v="VUT0106"/>
    <x v="3"/>
    <s v="VUT0106023"/>
    <m/>
    <e v="#N/A"/>
    <m/>
    <s v="VUT01060230020079"/>
    <s v="Ikakahak"/>
    <x v="14"/>
    <s v="World Vision"/>
    <m/>
    <x v="0"/>
    <m/>
    <s v="Distribution"/>
    <s v="Shelter Tool Kit"/>
    <m/>
    <n v="73"/>
    <s v="kit"/>
    <s v="Households"/>
    <n v="34"/>
    <x v="0"/>
    <d v="2015-05-13T00:00:00"/>
    <d v="2015-05-13T00:00:00"/>
    <d v="2015-05-13T00:00:00"/>
  </r>
  <r>
    <x v="2"/>
    <s v="VUT0106"/>
    <x v="3"/>
    <s v="VUT0106023"/>
    <m/>
    <e v="#N/A"/>
    <m/>
    <e v="#N/A"/>
    <s v="Iarwareng"/>
    <x v="14"/>
    <s v="World Vision"/>
    <m/>
    <x v="0"/>
    <m/>
    <s v="Distribution"/>
    <s v="Shelter Tool Kit"/>
    <m/>
    <n v="49"/>
    <s v="kit"/>
    <s v="Households"/>
    <n v="49"/>
    <x v="0"/>
    <d v="2015-05-13T00:00:00"/>
    <d v="2015-05-13T00:00:00"/>
    <d v="2015-05-13T00:00:00"/>
  </r>
  <r>
    <x v="2"/>
    <s v="VUT0106"/>
    <x v="3"/>
    <s v="VUT0106023"/>
    <m/>
    <e v="#N/A"/>
    <m/>
    <e v="#N/A"/>
    <s v="Kumahau"/>
    <x v="14"/>
    <s v="World Vision"/>
    <m/>
    <x v="0"/>
    <m/>
    <s v="Distribution"/>
    <s v="Shelter Tool Kit"/>
    <m/>
    <n v="68"/>
    <s v="kit"/>
    <s v="Households"/>
    <n v="68"/>
    <x v="0"/>
    <d v="2015-05-13T00:00:00"/>
    <d v="2015-05-13T00:00:00"/>
    <d v="2015-05-13T00:00:00"/>
  </r>
  <r>
    <x v="2"/>
    <s v="VUT0106"/>
    <x v="3"/>
    <s v="VUT0106023"/>
    <m/>
    <e v="#N/A"/>
    <m/>
    <s v="VUT01060230020118"/>
    <s v="Ikiti"/>
    <x v="14"/>
    <s v="World Vision"/>
    <m/>
    <x v="0"/>
    <m/>
    <s v="Distribution"/>
    <s v="Shelter Tool Kit"/>
    <m/>
    <n v="274"/>
    <s v="kit"/>
    <s v="Households"/>
    <n v="274"/>
    <x v="0"/>
    <d v="2015-05-14T00:00:00"/>
    <d v="2015-05-14T00:00:00"/>
    <d v="2015-05-14T00:00:00"/>
  </r>
  <r>
    <x v="2"/>
    <s v="VUT0106"/>
    <x v="3"/>
    <s v="VUT0106023"/>
    <m/>
    <e v="#N/A"/>
    <m/>
    <e v="#N/A"/>
    <s v="Iavenkula"/>
    <x v="14"/>
    <s v="World Vision"/>
    <m/>
    <x v="0"/>
    <m/>
    <s v="Distribution"/>
    <s v="Shelter Tool Kit"/>
    <m/>
    <n v="584"/>
    <s v="kit"/>
    <s v="Households"/>
    <n v="584"/>
    <x v="0"/>
    <d v="2015-05-14T00:00:00"/>
    <d v="2015-05-14T00:00:00"/>
    <d v="2015-05-14T00:00:00"/>
  </r>
  <r>
    <x v="2"/>
    <s v="VUT0106"/>
    <x v="3"/>
    <s v="VUT0106023"/>
    <m/>
    <e v="#N/A"/>
    <m/>
    <s v="VUT01060230020079"/>
    <s v="Ikakahak"/>
    <x v="14"/>
    <s v="World Vision"/>
    <m/>
    <x v="0"/>
    <m/>
    <s v="Distribution"/>
    <s v="Tarp"/>
    <m/>
    <n v="34"/>
    <s v="piece"/>
    <s v="Households"/>
    <n v="34"/>
    <x v="0"/>
    <d v="2015-05-13T00:00:00"/>
    <d v="2015-05-13T00:00:00"/>
    <d v="2015-05-13T00:00:00"/>
  </r>
  <r>
    <x v="2"/>
    <s v="VUT0106"/>
    <x v="3"/>
    <s v="VUT0106023"/>
    <m/>
    <e v="#N/A"/>
    <m/>
    <e v="#N/A"/>
    <s v="Iawareng"/>
    <x v="14"/>
    <s v="World Vision"/>
    <m/>
    <x v="0"/>
    <m/>
    <s v="Distribution"/>
    <s v="Tarp"/>
    <m/>
    <n v="32"/>
    <s v="piece"/>
    <s v="Households"/>
    <n v="32"/>
    <x v="0"/>
    <d v="2015-05-13T00:00:00"/>
    <d v="2015-05-13T00:00:00"/>
    <d v="2015-05-13T00:00:00"/>
  </r>
  <r>
    <x v="2"/>
    <s v="VUT0106"/>
    <x v="3"/>
    <s v="VUT0106023"/>
    <m/>
    <e v="#N/A"/>
    <m/>
    <e v="#N/A"/>
    <s v="Kumahau"/>
    <x v="14"/>
    <s v="World Vision"/>
    <m/>
    <x v="0"/>
    <m/>
    <s v="Distribution"/>
    <s v="Tarp"/>
    <m/>
    <n v="45"/>
    <s v="piece"/>
    <s v="Households"/>
    <n v="45"/>
    <x v="0"/>
    <d v="2015-05-13T00:00:00"/>
    <d v="2015-05-13T00:00:00"/>
    <d v="2015-05-13T00:00:00"/>
  </r>
  <r>
    <x v="2"/>
    <s v="VUT0106"/>
    <x v="3"/>
    <s v="VUT0106023"/>
    <m/>
    <e v="#N/A"/>
    <m/>
    <s v="VUT01060230020118"/>
    <s v="Ikiti"/>
    <x v="14"/>
    <s v="World Vision"/>
    <m/>
    <x v="0"/>
    <m/>
    <s v="Distribution"/>
    <s v="Tarp"/>
    <m/>
    <n v="162"/>
    <s v="piece"/>
    <s v="Households"/>
    <n v="162"/>
    <x v="0"/>
    <d v="2015-05-14T00:00:00"/>
    <d v="2015-05-14T00:00:00"/>
    <d v="2015-05-14T00:00:00"/>
  </r>
  <r>
    <x v="2"/>
    <s v="VUT0106"/>
    <x v="3"/>
    <s v="VUT0106023"/>
    <m/>
    <e v="#N/A"/>
    <m/>
    <s v="VUT01060230020079"/>
    <s v="Ikakahak"/>
    <x v="14"/>
    <s v="World Vision"/>
    <m/>
    <x v="0"/>
    <m/>
    <s v="Distribution"/>
    <s v="Blanket"/>
    <m/>
    <n v="146"/>
    <s v="piece"/>
    <s v="Households"/>
    <n v="73"/>
    <x v="0"/>
    <d v="2015-05-13T00:00:00"/>
    <d v="2015-05-13T00:00:00"/>
    <d v="2015-05-13T00:00:00"/>
  </r>
  <r>
    <x v="2"/>
    <s v="VUT0106"/>
    <x v="3"/>
    <s v="VUT0106023"/>
    <m/>
    <e v="#N/A"/>
    <m/>
    <e v="#N/A"/>
    <s v="Iarwareng"/>
    <x v="14"/>
    <s v="World Vision"/>
    <m/>
    <x v="0"/>
    <m/>
    <s v="Distribution"/>
    <s v="Blanket"/>
    <m/>
    <n v="98"/>
    <s v="piece"/>
    <s v="Households"/>
    <n v="49"/>
    <x v="0"/>
    <d v="2015-05-13T00:00:00"/>
    <d v="2015-05-13T00:00:00"/>
    <d v="2015-05-13T00:00:00"/>
  </r>
  <r>
    <x v="2"/>
    <s v="VUT0106"/>
    <x v="3"/>
    <s v="VUT0106023"/>
    <m/>
    <e v="#N/A"/>
    <m/>
    <e v="#N/A"/>
    <s v="Kumahau"/>
    <x v="14"/>
    <s v="World Vision"/>
    <m/>
    <x v="0"/>
    <m/>
    <s v="Distribution"/>
    <s v="Blanket"/>
    <m/>
    <n v="136"/>
    <s v="piece"/>
    <s v="Households"/>
    <n v="136"/>
    <x v="0"/>
    <d v="2015-05-13T00:00:00"/>
    <d v="2015-05-13T00:00:00"/>
    <d v="2015-05-13T00:00:00"/>
  </r>
  <r>
    <x v="2"/>
    <s v="VUT0106"/>
    <x v="3"/>
    <s v="VUT0106023"/>
    <m/>
    <e v="#N/A"/>
    <m/>
    <e v="#N/A"/>
    <s v="Ietap"/>
    <x v="14"/>
    <s v="World Vision"/>
    <m/>
    <x v="0"/>
    <m/>
    <s v="Distribution"/>
    <s v="Blanket"/>
    <m/>
    <n v="251"/>
    <s v="piece"/>
    <s v="Households"/>
    <n v="251"/>
    <x v="0"/>
    <d v="2015-05-14T00:00:00"/>
    <d v="2015-05-14T00:00:00"/>
    <d v="2015-05-14T00:00:00"/>
  </r>
  <r>
    <x v="2"/>
    <s v="VUT0106"/>
    <x v="3"/>
    <s v="VUT0106023"/>
    <m/>
    <e v="#N/A"/>
    <m/>
    <e v="#N/A"/>
    <s v="Iavenkula"/>
    <x v="14"/>
    <s v="World Vision"/>
    <m/>
    <x v="0"/>
    <m/>
    <s v="Distribution"/>
    <s v="Blanket"/>
    <m/>
    <n v="635"/>
    <s v="piece"/>
    <s v="Households"/>
    <n v="584"/>
    <x v="0"/>
    <d v="2015-05-14T00:00:00"/>
    <d v="2015-05-14T00:00:00"/>
    <d v="2015-05-14T00:00:00"/>
  </r>
  <r>
    <x v="2"/>
    <s v="VUT0106"/>
    <x v="3"/>
    <s v="VUT0106023"/>
    <m/>
    <e v="#N/A"/>
    <m/>
    <s v="VUT01060230020079"/>
    <s v="Ikakahak"/>
    <x v="14"/>
    <s v="World Vision"/>
    <m/>
    <x v="0"/>
    <m/>
    <s v="Distribution"/>
    <s v="Solar Lamp"/>
    <s v="Solar Light"/>
    <n v="73"/>
    <s v="piece"/>
    <s v="Households"/>
    <n v="73"/>
    <x v="0"/>
    <d v="2015-05-13T00:00:00"/>
    <d v="2015-05-13T00:00:00"/>
    <d v="2015-05-13T00:00:00"/>
  </r>
  <r>
    <x v="2"/>
    <s v="VUT0106"/>
    <x v="3"/>
    <s v="VUT0106023"/>
    <m/>
    <e v="#N/A"/>
    <m/>
    <e v="#N/A"/>
    <s v="Iarwareng"/>
    <x v="14"/>
    <s v="World Vision"/>
    <m/>
    <x v="0"/>
    <m/>
    <s v="Distribution"/>
    <s v="Solar Lamp"/>
    <s v="Solar Light"/>
    <n v="49"/>
    <s v="piece"/>
    <s v="Households"/>
    <n v="49"/>
    <x v="0"/>
    <d v="2015-05-13T00:00:00"/>
    <d v="2015-05-13T00:00:00"/>
    <d v="2015-05-13T00:00:00"/>
  </r>
  <r>
    <x v="2"/>
    <s v="VUT0106"/>
    <x v="3"/>
    <s v="VUT0106023"/>
    <m/>
    <e v="#N/A"/>
    <m/>
    <e v="#N/A"/>
    <s v="Kumahau"/>
    <x v="14"/>
    <s v="World Vision"/>
    <m/>
    <x v="0"/>
    <m/>
    <s v="Distribution"/>
    <s v="Solar Lamp"/>
    <s v="Solar Light"/>
    <n v="68"/>
    <s v="piece"/>
    <s v="Households"/>
    <n v="68"/>
    <x v="0"/>
    <d v="2015-05-13T00:00:00"/>
    <d v="2015-05-13T00:00:00"/>
    <d v="2015-05-13T00:00:00"/>
  </r>
  <r>
    <x v="2"/>
    <s v="VUT0106"/>
    <x v="3"/>
    <s v="VUT0106023"/>
    <m/>
    <e v="#N/A"/>
    <m/>
    <e v="#N/A"/>
    <s v="Ietap"/>
    <x v="14"/>
    <s v="World Vision"/>
    <m/>
    <x v="0"/>
    <m/>
    <s v="Distribution"/>
    <s v="Solar Lamp"/>
    <s v="Solar Light"/>
    <n v="251"/>
    <s v="piece"/>
    <s v="Households"/>
    <n v="251"/>
    <x v="0"/>
    <d v="2015-05-14T00:00:00"/>
    <d v="2015-05-14T00:00:00"/>
    <d v="2015-05-14T00:00:00"/>
  </r>
  <r>
    <x v="2"/>
    <s v="VUT0106"/>
    <x v="3"/>
    <s v="VUT0106023"/>
    <m/>
    <e v="#N/A"/>
    <m/>
    <s v="VUT01060230020118"/>
    <s v="Ikiti"/>
    <x v="14"/>
    <s v="World Vision"/>
    <m/>
    <x v="0"/>
    <m/>
    <s v="Distribution"/>
    <s v="Solar Lamp"/>
    <s v="Solar Light"/>
    <n v="274"/>
    <s v="piece"/>
    <s v="Households"/>
    <n v="274"/>
    <x v="0"/>
    <d v="2015-05-14T00:00:00"/>
    <d v="2015-05-14T00:00:00"/>
    <d v="2015-05-14T00:00:00"/>
  </r>
  <r>
    <x v="2"/>
    <s v="VUT0106"/>
    <x v="3"/>
    <s v="VUT0106023"/>
    <m/>
    <e v="#N/A"/>
    <m/>
    <e v="#N/A"/>
    <s v="Iavenkula"/>
    <x v="14"/>
    <s v="World Vision"/>
    <m/>
    <x v="0"/>
    <m/>
    <s v="Distribution"/>
    <s v="Solar Lamp"/>
    <s v="Solar Light"/>
    <n v="584"/>
    <s v="piece"/>
    <s v="Households"/>
    <n v="584"/>
    <x v="0"/>
    <d v="2015-05-14T00:00:00"/>
    <d v="2015-05-14T00:00:00"/>
    <d v="2015-05-14T00:00:00"/>
  </r>
  <r>
    <x v="2"/>
    <s v="VUT0106"/>
    <x v="3"/>
    <s v="VUT0106023"/>
    <m/>
    <e v="#N/A"/>
    <m/>
    <s v="VUT01060230010056"/>
    <s v="Kwamera"/>
    <x v="14"/>
    <s v="World Vision"/>
    <m/>
    <x v="0"/>
    <m/>
    <s v="Distribution"/>
    <s v="Shelter Tool Kit"/>
    <m/>
    <n v="213"/>
    <s v="kit"/>
    <s v="Households"/>
    <n v="213"/>
    <x v="0"/>
    <d v="2015-06-01T00:00:00"/>
    <d v="2015-06-01T00:00:00"/>
    <d v="2015-06-01T00:00:00"/>
  </r>
  <r>
    <x v="2"/>
    <s v="VUT0106"/>
    <x v="3"/>
    <s v="VUT0106023"/>
    <m/>
    <e v="#N/A"/>
    <m/>
    <s v="VUT01060230010056"/>
    <s v="Kwamera"/>
    <x v="14"/>
    <s v="World Vision"/>
    <m/>
    <x v="0"/>
    <m/>
    <s v="Distribution"/>
    <s v="Tarp"/>
    <m/>
    <n v="310"/>
    <s v="piece"/>
    <s v="Households"/>
    <n v="213"/>
    <x v="0"/>
    <d v="2015-06-01T00:00:00"/>
    <d v="2015-06-01T00:00:00"/>
    <d v="2015-06-01T00:00:00"/>
  </r>
  <r>
    <x v="2"/>
    <s v="VUT0106"/>
    <x v="3"/>
    <s v="VUT0106023"/>
    <m/>
    <e v="#N/A"/>
    <m/>
    <s v="VUT01060230010096"/>
    <s v="Imaki"/>
    <x v="14"/>
    <s v="World Vision"/>
    <m/>
    <x v="0"/>
    <m/>
    <s v="Distribution"/>
    <s v="Tarp"/>
    <m/>
    <n v="157"/>
    <s v="piece"/>
    <s v="Households"/>
    <n v="78"/>
    <x v="0"/>
    <d v="2015-06-01T00:00:00"/>
    <d v="2015-06-01T00:00:00"/>
    <d v="2015-06-01T00:00:00"/>
  </r>
  <r>
    <x v="4"/>
    <s v="VUT0103"/>
    <x v="22"/>
    <s v="VUT0103022"/>
    <s v="South Pentecost (Pentecost)"/>
    <s v="VUT0103022076"/>
    <s v="Baie Barrier"/>
    <e v="#N/A"/>
    <m/>
    <x v="14"/>
    <s v="World Vision"/>
    <m/>
    <x v="0"/>
    <m/>
    <s v="Distribution"/>
    <s v="Tarp"/>
    <m/>
    <n v="230"/>
    <s v="piece"/>
    <s v="Households"/>
    <n v="230"/>
    <x v="1"/>
    <d v="2015-07-01T00:00:00"/>
    <d v="2015-07-01T00:00:00"/>
    <m/>
  </r>
  <r>
    <x v="4"/>
    <s v="VUT0103"/>
    <x v="22"/>
    <s v="VUT0103022"/>
    <s v="South Pentecost (Pentecost)"/>
    <s v="VUT0103022076"/>
    <s v="Point Cross"/>
    <e v="#N/A"/>
    <m/>
    <x v="14"/>
    <s v="World Vision"/>
    <m/>
    <x v="0"/>
    <m/>
    <s v="Distribution"/>
    <s v="Tarp"/>
    <m/>
    <n v="153"/>
    <s v="piece"/>
    <s v="Households"/>
    <n v="153"/>
    <x v="1"/>
    <d v="2015-07-02T00:00:00"/>
    <d v="2015-07-02T00:00:00"/>
    <m/>
  </r>
  <r>
    <x v="4"/>
    <s v="VUT0103"/>
    <x v="22"/>
    <s v="VUT0103022"/>
    <s v="Central Pentecost 1 (Pentecost)"/>
    <s v="VUT0103022084"/>
    <s v="Keke"/>
    <e v="#N/A"/>
    <m/>
    <x v="14"/>
    <s v="World Vision"/>
    <m/>
    <x v="0"/>
    <m/>
    <s v="Distribution"/>
    <s v="Tarp"/>
    <m/>
    <n v="90"/>
    <s v="piece"/>
    <s v="Households"/>
    <n v="90"/>
    <x v="1"/>
    <d v="2015-07-07T00:00:00"/>
    <d v="2015-07-07T00:00:00"/>
    <m/>
  </r>
  <r>
    <x v="4"/>
    <s v="VUT0103"/>
    <x v="22"/>
    <s v="VUT0103022"/>
    <s v="Central Pentecost 1 (Pentecost)"/>
    <s v="VUT0103022084"/>
    <m/>
    <s v="VUT01030220842544"/>
    <s v="Namaram"/>
    <x v="14"/>
    <s v="World Vision"/>
    <m/>
    <x v="0"/>
    <m/>
    <s v="Distribution"/>
    <s v="Tarp"/>
    <m/>
    <n v="23"/>
    <s v="piece"/>
    <s v="Households"/>
    <n v="23"/>
    <x v="1"/>
    <d v="2015-07-11T00:00:00"/>
    <d v="2015-07-11T00:00:00"/>
    <m/>
  </r>
  <r>
    <x v="4"/>
    <s v="VUT0103"/>
    <x v="22"/>
    <s v="VUT0103022"/>
    <s v="Central Pentecost 2 (Pentecost)"/>
    <s v="VUT0103022078"/>
    <m/>
    <s v="VUT01030220782230"/>
    <s v="Lekaro"/>
    <x v="14"/>
    <s v="World Vision"/>
    <m/>
    <x v="0"/>
    <m/>
    <s v="Distribution"/>
    <s v="Tarp"/>
    <m/>
    <n v="101"/>
    <s v="piece"/>
    <s v="Households"/>
    <n v="101"/>
    <x v="1"/>
    <d v="2015-07-13T00:00:00"/>
    <d v="2015-07-13T00:00:00"/>
    <m/>
  </r>
  <r>
    <x v="4"/>
    <s v="VUT0103"/>
    <x v="22"/>
    <s v="VUT0103022"/>
    <s v="Central Pentecost 2 (Pentecost)"/>
    <s v="VUT0103022078"/>
    <m/>
    <s v="VUT01030220782281"/>
    <s v="Sarinlang"/>
    <x v="14"/>
    <s v="World Vision"/>
    <m/>
    <x v="0"/>
    <m/>
    <s v="Distribution"/>
    <s v="Tarp"/>
    <m/>
    <n v="54"/>
    <s v="piece"/>
    <s v="Households"/>
    <n v="54"/>
    <x v="1"/>
    <d v="2015-07-13T00:00:00"/>
    <d v="2015-07-13T00:00:00"/>
    <m/>
  </r>
  <r>
    <x v="4"/>
    <s v="VUT0103"/>
    <x v="22"/>
    <s v="VUT0103022"/>
    <s v="North Pentecost (Pentecost)"/>
    <s v="VUT0103022095"/>
    <m/>
    <e v="#N/A"/>
    <s v="Aligu School"/>
    <x v="14"/>
    <s v="World Vision"/>
    <m/>
    <x v="0"/>
    <m/>
    <s v="Distribution"/>
    <s v="Tarp"/>
    <m/>
    <n v="109"/>
    <s v="piece"/>
    <s v="Households"/>
    <n v="109"/>
    <x v="1"/>
    <d v="2015-07-20T00:00:00"/>
    <d v="2015-07-20T00:00:00"/>
    <m/>
  </r>
  <r>
    <x v="4"/>
    <s v="VUT0103"/>
    <x v="22"/>
    <s v="VUT0103022"/>
    <s v="North Pentecost (Pentecost)"/>
    <s v="VUT0103022095"/>
    <m/>
    <e v="#N/A"/>
    <s v="Levetils"/>
    <x v="14"/>
    <s v="World Vision"/>
    <m/>
    <x v="0"/>
    <m/>
    <s v="Distribution"/>
    <s v="Tarp"/>
    <m/>
    <n v="233"/>
    <s v="piece"/>
    <s v="Households"/>
    <n v="233"/>
    <x v="1"/>
    <d v="2015-07-20T00:00:00"/>
    <d v="2015-07-20T00:00:00"/>
    <m/>
  </r>
  <r>
    <x v="4"/>
    <s v="VUT0103"/>
    <x v="22"/>
    <s v="VUT0103022"/>
    <s v="North Pentecost (Pentecost)"/>
    <s v="VUT0103022095"/>
    <m/>
    <e v="#N/A"/>
    <m/>
    <x v="14"/>
    <s v="World Vision"/>
    <m/>
    <x v="0"/>
    <m/>
    <s v="Shelter Awareness"/>
    <m/>
    <s v="training"/>
    <n v="500"/>
    <e v="#N/A"/>
    <s v="Households"/>
    <n v="500"/>
    <x v="1"/>
    <m/>
    <m/>
    <m/>
  </r>
</pivotCacheRecords>
</file>

<file path=xl/pivotCache/pivotCacheRecords4.xml><?xml version="1.0" encoding="utf-8"?>
<pivotCacheRecords xmlns="http://schemas.openxmlformats.org/spreadsheetml/2006/main" xmlns:r="http://schemas.openxmlformats.org/officeDocument/2006/relationships" count="629">
  <r>
    <x v="0"/>
    <s v="VUT0105"/>
    <x v="0"/>
    <s v="VUT0105005"/>
    <s v="Mele (Efate)"/>
    <s v="VUT0105005021"/>
    <s v="Tanna Community"/>
    <s v="VUT01050050200829"/>
    <s v="End Blong Airport"/>
    <s v="AAR Japan"/>
    <m/>
    <m/>
    <x v="0"/>
    <m/>
    <x v="0"/>
    <x v="0"/>
    <s v="Blankets or Mats"/>
    <n v="45"/>
    <s v="piece"/>
    <s v="Households"/>
    <n v="45"/>
    <x v="0"/>
    <d v="2015-04-02T00:00:00"/>
    <d v="2015-04-02T00:00:00"/>
    <d v="2015-04-02T00:00:00"/>
  </r>
  <r>
    <x v="0"/>
    <s v="VUT0105"/>
    <x v="0"/>
    <s v="VUT0105005"/>
    <s v="Mele (Efate)"/>
    <s v="VUT0105005021"/>
    <s v="Tanna Community"/>
    <s v="VUT01050050200829"/>
    <s v="End Blong Airport"/>
    <s v="AAR Japan"/>
    <m/>
    <m/>
    <x v="0"/>
    <m/>
    <x v="0"/>
    <x v="1"/>
    <s v="Kitchen Sets"/>
    <n v="45"/>
    <s v="set"/>
    <s v="Households"/>
    <n v="45"/>
    <x v="0"/>
    <d v="2015-04-02T00:00:00"/>
    <d v="2015-04-02T00:00:00"/>
    <d v="2015-04-02T00:00:00"/>
  </r>
  <r>
    <x v="0"/>
    <s v="VUT0105"/>
    <x v="1"/>
    <s v="VUT0105071"/>
    <s v="Port Vila (Port Vila)"/>
    <s v="VUT0105071017"/>
    <s v="Rainbow Garden"/>
    <s v="VUT01050710170896"/>
    <s v="Prima Water"/>
    <s v="AAR Japan"/>
    <m/>
    <m/>
    <x v="0"/>
    <m/>
    <x v="0"/>
    <x v="1"/>
    <s v="Kitchen Sets"/>
    <n v="40"/>
    <s v="set"/>
    <s v="Households"/>
    <n v="40"/>
    <x v="0"/>
    <d v="2015-03-28T00:00:00"/>
    <d v="2015-03-28T00:00:00"/>
    <d v="2015-03-28T00:00:00"/>
  </r>
  <r>
    <x v="1"/>
    <s v="VUT0104"/>
    <x v="2"/>
    <s v="VUT0104002"/>
    <s v="South East Ambrym (Ambrym)"/>
    <s v="VUT0104002062"/>
    <s v="Moru"/>
    <s v="VUT01040020621373"/>
    <m/>
    <s v="ADRA"/>
    <s v="ADRA Vanuatu"/>
    <m/>
    <x v="0"/>
    <m/>
    <x v="0"/>
    <x v="2"/>
    <s v="Hammer (1), Tie Wire (25m), Roofing Nails (1kg), Large Nails (1kg), Small Nails (1kg) and Rope (30m)"/>
    <n v="26"/>
    <s v="kit"/>
    <s v="Households"/>
    <n v="143"/>
    <x v="0"/>
    <d v="2015-04-06T00:00:00"/>
    <d v="2015-04-30T00:00:00"/>
    <d v="2015-04-08T00:00:00"/>
  </r>
  <r>
    <x v="1"/>
    <s v="VUT0104"/>
    <x v="2"/>
    <s v="VUT0104002"/>
    <s v="South East Ambrym (Ambrym)"/>
    <s v="VUT0104002062"/>
    <s v="Pamal"/>
    <s v="VUT01040020621433"/>
    <m/>
    <s v="ADRA"/>
    <s v="ADRA Vanuatu"/>
    <m/>
    <x v="0"/>
    <m/>
    <x v="0"/>
    <x v="2"/>
    <s v="Hammer (1), Tie Wire (25m), Roofing Nails (1kg), Large Nails (1kg), Small Nails (1kg) and Rope (30m)"/>
    <n v="37"/>
    <s v="kit"/>
    <s v="Households"/>
    <n v="152"/>
    <x v="0"/>
    <d v="2015-04-06T00:00:00"/>
    <d v="2015-04-30T00:00:00"/>
    <d v="2015-04-07T00:00:00"/>
  </r>
  <r>
    <x v="1"/>
    <s v="VUT0104"/>
    <x v="2"/>
    <s v="VUT0104002"/>
    <s v="South East Ambrym (Ambrym)"/>
    <s v="VUT0104002062"/>
    <m/>
    <e v="#N/A"/>
    <s v="Parias"/>
    <s v="ADRA"/>
    <s v="ADRA Vanuatu"/>
    <m/>
    <x v="0"/>
    <m/>
    <x v="0"/>
    <x v="2"/>
    <s v="Hammer (1), Tie Wire (25m), Roofing Nails (1kg), Large Nails (1kg), Small Nails (1kg) and Rope (30m)"/>
    <n v="17"/>
    <s v="kit"/>
    <s v="Households"/>
    <n v="57"/>
    <x v="0"/>
    <d v="2015-04-06T00:00:00"/>
    <d v="2015-04-30T00:00:00"/>
    <d v="2015-04-07T00:00:00"/>
  </r>
  <r>
    <x v="1"/>
    <s v="VUT0104"/>
    <x v="2"/>
    <s v="VUT0104002"/>
    <s v="South East Ambrym (Ambrym)"/>
    <s v="VUT0104002062"/>
    <s v="Taveak"/>
    <s v="VUT01040020621371"/>
    <m/>
    <s v="ADRA"/>
    <s v="ADRA Vanuatu"/>
    <m/>
    <x v="0"/>
    <m/>
    <x v="0"/>
    <x v="2"/>
    <s v="Hammer (1), Tie Wire (25m), Roofing Nails (1kg), Large Nails (1kg), Small Nails (1kg) and Rope (30m)"/>
    <n v="44"/>
    <s v="kit"/>
    <s v="Households"/>
    <n v="140"/>
    <x v="0"/>
    <d v="2015-04-06T00:00:00"/>
    <d v="2015-04-30T00:00:00"/>
    <d v="2015-04-07T00:00:00"/>
  </r>
  <r>
    <x v="1"/>
    <s v="VUT0104"/>
    <x v="2"/>
    <s v="VUT0104002"/>
    <s v="South East Ambrym (Ambrym)"/>
    <s v="VUT0104002062"/>
    <s v="Utas"/>
    <s v="VUT01040020621381"/>
    <m/>
    <s v="ADRA"/>
    <s v="ADRA Vanuatu"/>
    <m/>
    <x v="0"/>
    <m/>
    <x v="0"/>
    <x v="2"/>
    <s v="Hammer (1), Tie Wire (25m), Roofing Nails (1kg), Large Nails (1kg), Small Nails (1kg) and Rope (30m)"/>
    <n v="31"/>
    <s v="kit"/>
    <s v="Households"/>
    <n v="105"/>
    <x v="0"/>
    <d v="2015-04-06T00:00:00"/>
    <d v="2015-04-30T00:00:00"/>
    <d v="2015-04-07T00:00:00"/>
  </r>
  <r>
    <x v="1"/>
    <s v="VUT0104"/>
    <x v="2"/>
    <s v="VUT0104002"/>
    <s v="South East Ambrym (Ambrym)"/>
    <s v="VUT0104002062"/>
    <s v="Ma-at"/>
    <s v="VUT01040020621406"/>
    <m/>
    <s v="ADRA"/>
    <s v="ADRA Vanuatu"/>
    <m/>
    <x v="0"/>
    <m/>
    <x v="0"/>
    <x v="2"/>
    <s v="Hammer (1), Tie Wire (25m), Roofing Nails (1kg), Large Nails (1kg), Small Nails (1kg) and Rope (30m)"/>
    <n v="13"/>
    <s v="kit"/>
    <s v="Households"/>
    <n v="58"/>
    <x v="0"/>
    <d v="2015-04-06T00:00:00"/>
    <d v="2015-04-30T00:00:00"/>
    <d v="2015-04-07T00:00:00"/>
  </r>
  <r>
    <x v="1"/>
    <s v="VUT0104"/>
    <x v="2"/>
    <s v="VUT0104002"/>
    <s v="South East Ambrym (Ambrym)"/>
    <s v="VUT0104002062"/>
    <s v="Sahout 2"/>
    <s v="VUT01040020621417"/>
    <m/>
    <s v="ADRA"/>
    <s v="ADRA Vanuatu"/>
    <m/>
    <x v="0"/>
    <m/>
    <x v="0"/>
    <x v="2"/>
    <s v="Hammer (1), Tie Wire (25m), Roofing Nails (1kg), Large Nails (1kg), Small Nails (1kg) and Rope (30m)"/>
    <n v="15"/>
    <s v="kit"/>
    <s v="Households"/>
    <n v="67"/>
    <x v="0"/>
    <d v="2015-04-06T00:00:00"/>
    <d v="2015-04-30T00:00:00"/>
    <d v="2015-04-07T00:00:00"/>
  </r>
  <r>
    <x v="1"/>
    <s v="VUT0104"/>
    <x v="2"/>
    <s v="VUT0104002"/>
    <s v="South East Ambrym (Ambrym)"/>
    <s v="VUT0104002062"/>
    <s v="Bethel"/>
    <s v="VUT01040160731851"/>
    <m/>
    <s v="ADRA"/>
    <s v="ADRA Vanuatu"/>
    <m/>
    <x v="0"/>
    <m/>
    <x v="0"/>
    <x v="2"/>
    <s v="Hammer (1), Tie Wire (25m), Roofing Nails (1kg), Large Nails (1kg), Small Nails (1kg) and Rope (30m)"/>
    <n v="31"/>
    <s v="kit"/>
    <s v="Households"/>
    <n v="110"/>
    <x v="0"/>
    <d v="2015-04-06T00:00:00"/>
    <d v="2015-04-30T00:00:00"/>
    <d v="2015-04-06T00:00:00"/>
  </r>
  <r>
    <x v="1"/>
    <s v="VUT0104"/>
    <x v="2"/>
    <s v="VUT0104002"/>
    <s v="South East Ambrym (Ambrym)"/>
    <s v="VUT0104002062"/>
    <s v="Penapo"/>
    <s v="VUT01040020621395"/>
    <m/>
    <s v="ADRA"/>
    <s v="ADRA Vanuatu"/>
    <m/>
    <x v="0"/>
    <m/>
    <x v="0"/>
    <x v="2"/>
    <s v="Hammer (1), Tie Wire (25m), Roofing Nails (1kg), Large Nails (1kg), Small Nails (1kg) and Rope (30m)"/>
    <n v="38"/>
    <s v="kit"/>
    <s v="Households"/>
    <n v="182"/>
    <x v="0"/>
    <d v="2015-04-06T00:00:00"/>
    <d v="2015-04-30T00:00:00"/>
    <d v="2015-04-07T00:00:00"/>
  </r>
  <r>
    <x v="1"/>
    <s v="VUT0104"/>
    <x v="2"/>
    <s v="VUT0104002"/>
    <s v="South East Ambrym (Ambrym)"/>
    <s v="VUT0104002062"/>
    <s v="Toak"/>
    <s v="VUT01040020621413"/>
    <m/>
    <s v="ADRA"/>
    <s v="ADRA Vanuatu"/>
    <m/>
    <x v="0"/>
    <m/>
    <x v="0"/>
    <x v="2"/>
    <s v="Hammer (1), Tie Wire (25m), Roofing Nails (1kg), Large Nails (1kg), Small Nails (1kg) and Rope (30m)"/>
    <n v="70"/>
    <s v="kit"/>
    <s v="Households"/>
    <n v="222"/>
    <x v="0"/>
    <d v="2015-04-06T00:00:00"/>
    <d v="2015-04-30T00:00:00"/>
    <d v="2015-04-07T00:00:00"/>
  </r>
  <r>
    <x v="1"/>
    <s v="VUT0104"/>
    <x v="2"/>
    <s v="VUT0104002"/>
    <s v="South East Ambrym (Ambrym)"/>
    <s v="VUT0104002062"/>
    <s v="Ase"/>
    <s v="VUT01040020621451"/>
    <m/>
    <s v="ADRA"/>
    <s v="ADRA Vanuatu"/>
    <m/>
    <x v="0"/>
    <m/>
    <x v="0"/>
    <x v="2"/>
    <s v="Hammer (1), Tie Wire (25m), Roofing Nails (1kg), Large Nails (1kg), Small Nails (1kg) and Rope (30m)"/>
    <n v="23"/>
    <s v="kit"/>
    <s v="Households"/>
    <n v="113"/>
    <x v="0"/>
    <d v="2015-04-06T00:00:00"/>
    <d v="2015-04-30T00:00:00"/>
    <d v="2015-04-07T00:00:00"/>
  </r>
  <r>
    <x v="1"/>
    <s v="VUT0104"/>
    <x v="2"/>
    <s v="VUT0104002"/>
    <s v="South East Ambrym (Ambrym)"/>
    <s v="VUT0104002062"/>
    <s v="Endu Pahakol"/>
    <s v="VUT01040020621525"/>
    <m/>
    <s v="ADRA"/>
    <s v="ADRA Vanuatu"/>
    <m/>
    <x v="0"/>
    <m/>
    <x v="0"/>
    <x v="2"/>
    <s v="Hammer (1), Tie Wire (25m), Roofing Nails (1kg), Large Nails (1kg), Small Nails (1kg) and Rope (30m)"/>
    <n v="40"/>
    <s v="kit"/>
    <s v="Households"/>
    <n v="301"/>
    <x v="0"/>
    <d v="2015-04-06T00:00:00"/>
    <d v="2015-04-30T00:00:00"/>
    <d v="2015-04-06T00:00:00"/>
  </r>
  <r>
    <x v="1"/>
    <s v="VUT0104"/>
    <x v="2"/>
    <s v="VUT0104002"/>
    <s v="South East Ambrym (Ambrym)"/>
    <s v="VUT0104002062"/>
    <s v="Ulei"/>
    <s v="VUT01040020621420"/>
    <m/>
    <s v="ADRA"/>
    <s v="ADRA Vanuatu"/>
    <m/>
    <x v="0"/>
    <m/>
    <x v="0"/>
    <x v="2"/>
    <s v="Hammer (1), Tie Wire (25m), Roofing Nails (1kg), Large Nails (1kg), Small Nails (1kg) and Rope (30m)"/>
    <n v="40"/>
    <s v="kit"/>
    <s v="Households"/>
    <n v="147"/>
    <x v="0"/>
    <d v="2015-04-06T00:00:00"/>
    <d v="2015-04-30T00:00:00"/>
    <d v="2015-04-08T00:00:00"/>
  </r>
  <r>
    <x v="1"/>
    <s v="VUT0104"/>
    <x v="2"/>
    <s v="VUT0104002"/>
    <s v="South East Ambrym (Ambrym)"/>
    <s v="VUT0104002062"/>
    <s v="Sameo"/>
    <s v="VUT01040020621455"/>
    <m/>
    <s v="ADRA"/>
    <s v="ADRA Vanuatu"/>
    <m/>
    <x v="0"/>
    <m/>
    <x v="0"/>
    <x v="2"/>
    <s v="Hammer (1), Tie Wire (25m), Roofing Nails (1kg), Large Nails (1kg), Small Nails (1kg) and Rope (30m)"/>
    <n v="81"/>
    <s v="kit"/>
    <s v="Households"/>
    <n v="204"/>
    <x v="0"/>
    <d v="2015-04-06T00:00:00"/>
    <d v="2015-04-30T00:00:00"/>
    <d v="2015-04-08T00:00:00"/>
  </r>
  <r>
    <x v="1"/>
    <s v="VUT0104"/>
    <x v="2"/>
    <s v="VUT0104002"/>
    <s v="South East Ambrym (Ambrym)"/>
    <s v="VUT0104002062"/>
    <s v="South East Ambrym (Ambrym)"/>
    <e v="#N/A"/>
    <m/>
    <s v="ADRA"/>
    <s v="ADRA Vanuatu"/>
    <m/>
    <x v="0"/>
    <m/>
    <x v="0"/>
    <x v="3"/>
    <s v="Tarps "/>
    <n v="672"/>
    <s v="piece"/>
    <s v="Households"/>
    <n v="526"/>
    <x v="0"/>
    <d v="2015-04-06T00:00:00"/>
    <d v="2015-04-30T00:00:00"/>
    <d v="2015-04-11T00:00:00"/>
  </r>
  <r>
    <x v="0"/>
    <s v="VUT0105"/>
    <x v="1"/>
    <s v="VUT0105071"/>
    <s v="Port Vila (Port Vila)"/>
    <s v="VUT0105071017"/>
    <s v="Port Vila"/>
    <s v="VUT01050710170848"/>
    <s v="Evacuation Centers "/>
    <s v="ADRA"/>
    <s v="ADRA Vanuatu"/>
    <m/>
    <x v="0"/>
    <m/>
    <x v="0"/>
    <x v="3"/>
    <s v="Tarps "/>
    <n v="592"/>
    <s v="piece"/>
    <s v="Households"/>
    <n v="592"/>
    <x v="0"/>
    <d v="2015-03-27T00:00:00"/>
    <d v="2015-03-30T00:00:00"/>
    <d v="2015-03-24T00:00:00"/>
  </r>
  <r>
    <x v="0"/>
    <s v="VUT0105"/>
    <x v="0"/>
    <s v="VUT0105005"/>
    <s v="Erakor (Efate)"/>
    <s v="VUT0105005020"/>
    <s v="Erakor"/>
    <s v="VUT01050050130795"/>
    <s v="Beverly Hills "/>
    <s v="ADRA"/>
    <s v="ADRA Vanuatu"/>
    <m/>
    <x v="0"/>
    <m/>
    <x v="0"/>
    <x v="3"/>
    <s v="Tarps "/>
    <n v="462"/>
    <s v="piece"/>
    <s v="Households"/>
    <n v="462"/>
    <x v="0"/>
    <d v="2015-04-01T00:00:00"/>
    <d v="2015-04-21T00:00:00"/>
    <d v="2015-04-02T00:00:00"/>
  </r>
  <r>
    <x v="0"/>
    <s v="VUT0105"/>
    <x v="0"/>
    <s v="VUT0105005"/>
    <s v="Eratap (Efate)"/>
    <s v="VUT0105005011"/>
    <s v="Teouma"/>
    <s v="VUT01050050110783"/>
    <s v="Chiko Farm "/>
    <s v="ADRA"/>
    <s v="ADRA Vanuatu"/>
    <m/>
    <x v="0"/>
    <m/>
    <x v="0"/>
    <x v="3"/>
    <s v="Tarps "/>
    <n v="237"/>
    <s v="piece"/>
    <s v="Households"/>
    <n v="237"/>
    <x v="0"/>
    <d v="2015-04-08T00:00:00"/>
    <d v="2015-04-30T00:00:00"/>
    <d v="2015-04-08T00:00:00"/>
  </r>
  <r>
    <x v="1"/>
    <s v="VUT0104"/>
    <x v="2"/>
    <s v="VUT0104002"/>
    <s v="South East Ambrym (Ambrym)"/>
    <s v="VUT0104002062"/>
    <s v="Moru"/>
    <s v="VUT01040020621373"/>
    <m/>
    <s v="ADRA"/>
    <s v="ADRA Vanuatu"/>
    <m/>
    <x v="0"/>
    <m/>
    <x v="0"/>
    <x v="3"/>
    <s v="Tarps "/>
    <n v="38"/>
    <s v="piece"/>
    <s v="Households"/>
    <n v="38"/>
    <x v="0"/>
    <d v="2015-04-08T00:00:00"/>
    <d v="2015-04-30T00:00:00"/>
    <d v="2015-04-14T00:00:00"/>
  </r>
  <r>
    <x v="1"/>
    <s v="VUT0104"/>
    <x v="2"/>
    <s v="VUT0104002"/>
    <s v="South East Ambrym (Ambrym)"/>
    <s v="VUT0104002062"/>
    <s v="Pamal"/>
    <s v="VUT01040020621433"/>
    <m/>
    <s v="ADRA"/>
    <s v="ADRA Vanuatu"/>
    <m/>
    <x v="0"/>
    <m/>
    <x v="0"/>
    <x v="3"/>
    <s v="Tarps "/>
    <n v="37"/>
    <s v="piece"/>
    <s v="Households"/>
    <n v="37"/>
    <x v="0"/>
    <d v="2015-04-08T00:00:00"/>
    <d v="2015-04-30T00:00:00"/>
    <d v="2015-04-07T00:00:00"/>
  </r>
  <r>
    <x v="1"/>
    <s v="VUT0104"/>
    <x v="2"/>
    <s v="VUT0104002"/>
    <s v="South East Ambrym (Ambrym)"/>
    <s v="VUT0104002062"/>
    <m/>
    <e v="#N/A"/>
    <s v="Parias"/>
    <s v="ADRA"/>
    <s v="ADRA Vanuatu"/>
    <m/>
    <x v="0"/>
    <m/>
    <x v="0"/>
    <x v="3"/>
    <s v="Tarps "/>
    <n v="17"/>
    <s v="piece"/>
    <s v="Households"/>
    <n v="17"/>
    <x v="0"/>
    <d v="2015-04-08T00:00:00"/>
    <d v="2015-04-30T00:00:00"/>
    <d v="2015-04-07T00:00:00"/>
  </r>
  <r>
    <x v="1"/>
    <s v="VUT0104"/>
    <x v="2"/>
    <s v="VUT0104002"/>
    <s v="South East Ambrym (Ambrym)"/>
    <s v="VUT0104002062"/>
    <s v="Taveak"/>
    <s v="VUT01040020621371"/>
    <m/>
    <s v="ADRA"/>
    <s v="ADRA Vanuatu"/>
    <m/>
    <x v="0"/>
    <m/>
    <x v="0"/>
    <x v="3"/>
    <s v="Tarps "/>
    <n v="44"/>
    <s v="piece"/>
    <s v="Households"/>
    <n v="44"/>
    <x v="0"/>
    <d v="2015-04-08T00:00:00"/>
    <d v="2015-04-30T00:00:00"/>
    <d v="2015-04-14T00:00:00"/>
  </r>
  <r>
    <x v="1"/>
    <s v="VUT0104"/>
    <x v="2"/>
    <s v="VUT0104002"/>
    <s v="South East Ambrym (Ambrym)"/>
    <s v="VUT0104002062"/>
    <s v="Utas"/>
    <s v="VUT01040020621381"/>
    <m/>
    <s v="ADRA"/>
    <s v="ADRA Vanuatu"/>
    <m/>
    <x v="0"/>
    <m/>
    <x v="0"/>
    <x v="3"/>
    <s v="Tarps "/>
    <n v="31"/>
    <s v="piece"/>
    <s v="Households"/>
    <n v="31"/>
    <x v="0"/>
    <d v="2015-04-08T00:00:00"/>
    <d v="2015-04-30T00:00:00"/>
    <d v="2015-04-14T00:00:00"/>
  </r>
  <r>
    <x v="1"/>
    <s v="VUT0104"/>
    <x v="2"/>
    <s v="VUT0104002"/>
    <s v="South East Ambrym (Ambrym)"/>
    <s v="VUT0104002062"/>
    <s v="Ma-at"/>
    <s v="VUT01040020621406"/>
    <m/>
    <s v="ADRA"/>
    <s v="ADRA Vanuatu"/>
    <m/>
    <x v="0"/>
    <m/>
    <x v="0"/>
    <x v="3"/>
    <s v="Tarps "/>
    <n v="13"/>
    <s v="piece"/>
    <s v="Households"/>
    <n v="13"/>
    <x v="0"/>
    <d v="2015-04-08T00:00:00"/>
    <d v="2015-04-30T00:00:00"/>
    <d v="2015-04-14T00:00:00"/>
  </r>
  <r>
    <x v="1"/>
    <s v="VUT0104"/>
    <x v="2"/>
    <s v="VUT0104002"/>
    <s v="South East Ambrym (Ambrym)"/>
    <s v="VUT0104002062"/>
    <s v="Sahout 2"/>
    <s v="VUT01040020621417"/>
    <m/>
    <s v="ADRA"/>
    <s v="ADRA Vanuatu"/>
    <m/>
    <x v="0"/>
    <m/>
    <x v="0"/>
    <x v="3"/>
    <s v="Tarps "/>
    <n v="17"/>
    <s v="piece"/>
    <s v="Households"/>
    <n v="17"/>
    <x v="0"/>
    <d v="2015-04-08T00:00:00"/>
    <d v="2015-04-30T00:00:00"/>
    <d v="2015-04-14T00:00:00"/>
  </r>
  <r>
    <x v="1"/>
    <s v="VUT0104"/>
    <x v="2"/>
    <s v="VUT0104002"/>
    <s v="South East Ambrym (Ambrym)"/>
    <s v="VUT0104002062"/>
    <s v="Bethel"/>
    <s v="VUT01040160731851"/>
    <m/>
    <s v="ADRA"/>
    <s v="ADRA Vanuatu"/>
    <m/>
    <x v="0"/>
    <m/>
    <x v="0"/>
    <x v="3"/>
    <s v="Tarps "/>
    <n v="32"/>
    <s v="piece"/>
    <s v="Households"/>
    <n v="32"/>
    <x v="0"/>
    <d v="2015-04-08T00:00:00"/>
    <d v="2015-04-30T00:00:00"/>
    <d v="2015-04-14T00:00:00"/>
  </r>
  <r>
    <x v="1"/>
    <s v="VUT0104"/>
    <x v="2"/>
    <s v="VUT0104002"/>
    <s v="South East Ambrym (Ambrym)"/>
    <s v="VUT0104002062"/>
    <s v="Penapo"/>
    <s v="VUT01040020621395"/>
    <m/>
    <s v="ADRA"/>
    <s v="ADRA Vanuatu"/>
    <m/>
    <x v="0"/>
    <m/>
    <x v="0"/>
    <x v="3"/>
    <s v="Tarps "/>
    <n v="37"/>
    <s v="piece"/>
    <s v="Households"/>
    <n v="37"/>
    <x v="0"/>
    <d v="2015-04-08T00:00:00"/>
    <d v="2015-04-30T00:00:00"/>
    <d v="2015-04-14T00:00:00"/>
  </r>
  <r>
    <x v="1"/>
    <s v="VUT0104"/>
    <x v="2"/>
    <s v="VUT0104002"/>
    <s v="South East Ambrym (Ambrym)"/>
    <s v="VUT0104002062"/>
    <s v="Toak"/>
    <s v="VUT01040020621413"/>
    <m/>
    <s v="ADRA"/>
    <s v="ADRA Vanuatu"/>
    <m/>
    <x v="0"/>
    <m/>
    <x v="0"/>
    <x v="3"/>
    <s v="Tarps "/>
    <n v="70"/>
    <s v="piece"/>
    <s v="Households"/>
    <n v="70"/>
    <x v="0"/>
    <d v="2015-04-08T00:00:00"/>
    <d v="2015-04-30T00:00:00"/>
    <d v="2015-04-14T00:00:00"/>
  </r>
  <r>
    <x v="1"/>
    <s v="VUT0104"/>
    <x v="2"/>
    <s v="VUT0104002"/>
    <s v="South East Ambrym (Ambrym)"/>
    <s v="VUT0104002062"/>
    <s v="Ase"/>
    <s v="VUT01040020621451"/>
    <m/>
    <s v="ADRA"/>
    <s v="ADRA Vanuatu"/>
    <m/>
    <x v="0"/>
    <m/>
    <x v="0"/>
    <x v="3"/>
    <s v="Tarps "/>
    <n v="32"/>
    <s v="piece"/>
    <s v="Households"/>
    <n v="32"/>
    <x v="0"/>
    <d v="2015-04-08T00:00:00"/>
    <d v="2015-04-30T00:00:00"/>
    <d v="2015-04-14T00:00:00"/>
  </r>
  <r>
    <x v="1"/>
    <s v="VUT0104"/>
    <x v="2"/>
    <s v="VUT0104002"/>
    <s v="South East Ambrym (Ambrym)"/>
    <s v="VUT0104002062"/>
    <s v="Endu Pahakol"/>
    <s v="VUT01040020621525"/>
    <m/>
    <s v="ADRA"/>
    <s v="ADRA Vanuatu"/>
    <m/>
    <x v="0"/>
    <m/>
    <x v="0"/>
    <x v="3"/>
    <s v="Tarps "/>
    <n v="40"/>
    <s v="piece"/>
    <s v="Households"/>
    <n v="40"/>
    <x v="0"/>
    <d v="2015-04-08T00:00:00"/>
    <d v="2015-04-30T00:00:00"/>
    <d v="2015-04-14T00:00:00"/>
  </r>
  <r>
    <x v="1"/>
    <s v="VUT0104"/>
    <x v="2"/>
    <s v="VUT0104002"/>
    <s v="South East Ambrym (Ambrym)"/>
    <s v="VUT0104002062"/>
    <s v="Endu Poal"/>
    <s v="VUT01040020621531"/>
    <m/>
    <s v="ADRA"/>
    <s v="ADRA Vanuatu"/>
    <m/>
    <x v="0"/>
    <m/>
    <x v="0"/>
    <x v="3"/>
    <s v="Tarps "/>
    <n v="40"/>
    <s v="piece"/>
    <s v="Households"/>
    <n v="40"/>
    <x v="0"/>
    <d v="2015-04-08T00:00:00"/>
    <d v="2015-04-30T00:00:00"/>
    <d v="2015-04-14T00:00:00"/>
  </r>
  <r>
    <x v="1"/>
    <s v="VUT0104"/>
    <x v="2"/>
    <s v="VUT0104002"/>
    <s v="South East Ambrym (Ambrym)"/>
    <s v="VUT0104002062"/>
    <s v="Ulei"/>
    <s v="VUT01040020621420"/>
    <m/>
    <s v="ADRA"/>
    <s v="ADRA Vanuatu"/>
    <m/>
    <x v="0"/>
    <m/>
    <x v="0"/>
    <x v="3"/>
    <s v="Tarps "/>
    <n v="50"/>
    <s v="piece"/>
    <s v="Households"/>
    <n v="50"/>
    <x v="0"/>
    <d v="2015-04-08T00:00:00"/>
    <d v="2015-04-30T00:00:00"/>
    <d v="2015-04-14T00:00:00"/>
  </r>
  <r>
    <x v="1"/>
    <s v="VUT0104"/>
    <x v="2"/>
    <s v="VUT0104002"/>
    <s v="South East Ambrym (Ambrym)"/>
    <s v="VUT0104002062"/>
    <s v="Sameo"/>
    <s v="VUT01040020621455"/>
    <m/>
    <s v="ADRA"/>
    <s v="ADRA Vanuatu"/>
    <m/>
    <x v="0"/>
    <m/>
    <x v="0"/>
    <x v="3"/>
    <s v="Tarps "/>
    <n v="54"/>
    <s v="piece"/>
    <s v="Households"/>
    <n v="54"/>
    <x v="0"/>
    <d v="2015-04-08T00:00:00"/>
    <d v="2015-04-30T00:00:00"/>
    <d v="2015-04-14T00:00:00"/>
  </r>
  <r>
    <x v="0"/>
    <s v="VUT0105"/>
    <x v="0"/>
    <s v="VUT0105005"/>
    <s v="Erakor (Efate)"/>
    <s v="VUT0105005020"/>
    <s v="Erakor"/>
    <s v="VUT01050050130795"/>
    <s v="Beverly Hills "/>
    <s v="ADRA"/>
    <s v="ADRA Vanuatu"/>
    <m/>
    <x v="0"/>
    <m/>
    <x v="0"/>
    <x v="3"/>
    <s v="Tarps "/>
    <n v="150"/>
    <s v="piece"/>
    <s v="Households"/>
    <n v="150"/>
    <x v="1"/>
    <d v="2015-04-20T00:00:00"/>
    <d v="2015-05-05T00:00:00"/>
    <d v="2015-05-05T00:00:00"/>
  </r>
  <r>
    <x v="0"/>
    <s v="VUT0105"/>
    <x v="0"/>
    <s v="VUT0105005"/>
    <s v="Eratap (Efate)"/>
    <s v="VUT0105005011"/>
    <s v="Teouma"/>
    <s v="VUT01050050110783"/>
    <s v="Teouma Nabangatau "/>
    <s v="ADRA"/>
    <s v="ADRA Vanuatu"/>
    <m/>
    <x v="0"/>
    <m/>
    <x v="0"/>
    <x v="3"/>
    <s v="Tarps "/>
    <n v="18"/>
    <s v="piece"/>
    <s v="Households"/>
    <n v="18"/>
    <x v="0"/>
    <d v="2015-05-28T00:00:00"/>
    <d v="2015-05-28T00:00:00"/>
    <d v="2015-05-28T00:00:00"/>
  </r>
  <r>
    <x v="0"/>
    <s v="VUT0105"/>
    <x v="0"/>
    <s v="VUT0105005"/>
    <s v="Erakor (Efate)"/>
    <s v="VUT0105005020"/>
    <s v="Erakor"/>
    <s v="VUT01050050130795"/>
    <s v="Beverly Hills "/>
    <s v="ADRA"/>
    <s v="ADRA Vanuatu"/>
    <m/>
    <x v="0"/>
    <m/>
    <x v="0"/>
    <x v="3"/>
    <s v="Tarps "/>
    <n v="45"/>
    <s v="piece"/>
    <s v="Households"/>
    <n v="45"/>
    <x v="0"/>
    <d v="2015-06-05T00:00:00"/>
    <d v="2015-06-05T00:00:00"/>
    <d v="2015-06-05T00:00:00"/>
  </r>
  <r>
    <x v="0"/>
    <s v="VUT0105"/>
    <x v="0"/>
    <s v="VUT0105005"/>
    <s v="Mele (Efate)"/>
    <s v="VUT0105005021"/>
    <m/>
    <e v="#N/A"/>
    <s v="Prima Area "/>
    <s v="ADRA "/>
    <s v="ADRA Vanuatu"/>
    <m/>
    <x v="0"/>
    <m/>
    <x v="0"/>
    <x v="3"/>
    <s v="Tarps "/>
    <n v="250"/>
    <s v="piece"/>
    <s v="Households"/>
    <n v="250"/>
    <x v="0"/>
    <d v="2015-04-01T00:00:00"/>
    <d v="2015-04-21T00:00:00"/>
    <d v="2015-04-29T00:00:00"/>
  </r>
  <r>
    <x v="0"/>
    <s v="VUT0105"/>
    <x v="0"/>
    <s v="VUT0105005"/>
    <s v="Eratap (Efate)"/>
    <s v="VUT0105005011"/>
    <s v="Teouma"/>
    <s v="VUT01050050110783"/>
    <m/>
    <s v="ADRA "/>
    <s v="ADRA Vanuatu"/>
    <m/>
    <x v="0"/>
    <m/>
    <x v="0"/>
    <x v="3"/>
    <s v="Tarps "/>
    <n v="184"/>
    <s v="piece"/>
    <s v="Households"/>
    <n v="184"/>
    <x v="0"/>
    <d v="2015-04-08T00:00:00"/>
    <d v="2015-04-30T00:00:00"/>
    <d v="2015-04-02T00:00:00"/>
  </r>
  <r>
    <x v="0"/>
    <s v="VUT0105"/>
    <x v="0"/>
    <s v="VUT0105005"/>
    <s v="Eratap (Efate)"/>
    <s v="VUT0105005011"/>
    <s v="Teouma"/>
    <s v="VUT01050050110783"/>
    <s v="Teouma Valley "/>
    <s v="ADRA "/>
    <s v="ADRA Vanuatu"/>
    <m/>
    <x v="0"/>
    <m/>
    <x v="0"/>
    <x v="3"/>
    <s v="Tarps "/>
    <n v="457"/>
    <s v="piece"/>
    <s v="Households"/>
    <n v="457"/>
    <x v="0"/>
    <d v="2015-04-14T00:00:00"/>
    <d v="2015-04-16T00:00:00"/>
    <d v="2015-04-14T00:00:00"/>
  </r>
  <r>
    <x v="0"/>
    <s v="VUT0105"/>
    <x v="0"/>
    <s v="VUT0105005"/>
    <s v="Eratap (Efate)"/>
    <s v="VUT0105005011"/>
    <s v="Rentapao"/>
    <s v="VUT01050050110778"/>
    <m/>
    <s v="ADRA "/>
    <s v="ADRA Vanuatu"/>
    <m/>
    <x v="0"/>
    <m/>
    <x v="0"/>
    <x v="3"/>
    <s v="Tarps "/>
    <n v="340"/>
    <s v="piece"/>
    <s v="Households"/>
    <n v="340"/>
    <x v="0"/>
    <d v="2015-04-15T00:00:00"/>
    <d v="2015-04-16T00:00:00"/>
    <d v="2015-04-15T00:00:00"/>
  </r>
  <r>
    <x v="0"/>
    <s v="VUT0105"/>
    <x v="0"/>
    <s v="VUT0105005"/>
    <s v="Eratap (Efate)"/>
    <s v="VUT0105005011"/>
    <s v="Teouma"/>
    <s v="VUT01050050110783"/>
    <s v="Green Hill "/>
    <s v="ADRA "/>
    <s v="ADRA Vanuatu"/>
    <m/>
    <x v="0"/>
    <m/>
    <x v="0"/>
    <x v="3"/>
    <s v="Tarps "/>
    <n v="130"/>
    <s v="piece"/>
    <s v="Households"/>
    <n v="130"/>
    <x v="0"/>
    <d v="2015-04-16T00:00:00"/>
    <d v="2015-04-16T00:00:00"/>
    <d v="2015-04-16T00:00:00"/>
  </r>
  <r>
    <x v="0"/>
    <s v="VUT0105"/>
    <x v="0"/>
    <s v="VUT0105005"/>
    <s v="Eratap (Efate)"/>
    <s v="VUT0105005011"/>
    <s v="Teouma"/>
    <s v="VUT01050050110783"/>
    <s v="Stage 1 &amp; 2"/>
    <s v="ADRA "/>
    <s v="ADRA Vanuatu"/>
    <m/>
    <x v="0"/>
    <m/>
    <x v="0"/>
    <x v="3"/>
    <s v="Tarps "/>
    <n v="300"/>
    <s v="piece"/>
    <s v="Households"/>
    <n v="475"/>
    <x v="0"/>
    <d v="2015-04-20T00:00:00"/>
    <d v="2015-04-21T00:00:00"/>
    <d v="2015-04-30T00:00:00"/>
  </r>
  <r>
    <x v="0"/>
    <s v="VUT0105"/>
    <x v="0"/>
    <s v="VUT0105005"/>
    <s v="Eratap (Efate)"/>
    <s v="VUT0105005011"/>
    <s v="Teouma"/>
    <s v="VUT01050050110783"/>
    <s v="Teouma Valley "/>
    <s v="ADRA "/>
    <s v="ADRA Vanuatu"/>
    <m/>
    <x v="0"/>
    <m/>
    <x v="0"/>
    <x v="3"/>
    <s v="Tarps "/>
    <n v="152"/>
    <s v="piece"/>
    <s v="Households"/>
    <n v="152"/>
    <x v="0"/>
    <d v="2015-05-05T00:00:00"/>
    <d v="2015-05-05T00:00:00"/>
    <d v="2015-05-05T00:00:00"/>
  </r>
  <r>
    <x v="0"/>
    <s v="VUT0105"/>
    <x v="0"/>
    <s v="VUT0105005"/>
    <s v="Eratap (Efate)"/>
    <s v="VUT0105005011"/>
    <s v="Teouma"/>
    <s v="VUT01050050110783"/>
    <s v="Avoca Area"/>
    <s v="ADRA "/>
    <s v="ADRA Vanuatu"/>
    <m/>
    <x v="0"/>
    <m/>
    <x v="0"/>
    <x v="3"/>
    <s v="Tarps "/>
    <n v="241"/>
    <s v="piece"/>
    <s v="Households"/>
    <n v="241"/>
    <x v="0"/>
    <d v="2015-04-08T00:00:00"/>
    <d v="2015-04-08T00:00:00"/>
    <d v="2015-05-08T00:00:00"/>
  </r>
  <r>
    <x v="0"/>
    <s v="VUT0105"/>
    <x v="0"/>
    <s v="VUT0105005"/>
    <s v="Eratap (Efate)"/>
    <s v="VUT0105005011"/>
    <s v="Teouma"/>
    <s v="VUT01050050110783"/>
    <s v="Teouma Bush and Teouma Eratap"/>
    <s v="ADRA "/>
    <s v="ADRA Vanuatu"/>
    <m/>
    <x v="0"/>
    <m/>
    <x v="0"/>
    <x v="3"/>
    <s v="Tarps "/>
    <n v="105"/>
    <s v="piece"/>
    <s v="Households"/>
    <n v="416"/>
    <x v="1"/>
    <d v="2015-06-30T00:00:00"/>
    <d v="2015-07-03T00:00:00"/>
    <m/>
  </r>
  <r>
    <x v="2"/>
    <s v="VUT0106"/>
    <x v="3"/>
    <s v="VUT0106023"/>
    <s v="Middle Bush Tanna (Tanna)"/>
    <s v="VUT0106023006"/>
    <m/>
    <e v="#N/A"/>
    <s v="Middlebush"/>
    <s v="CARE International"/>
    <s v="Direct"/>
    <s v="DFAT"/>
    <x v="0"/>
    <m/>
    <x v="0"/>
    <x v="3"/>
    <s v="Tarps"/>
    <n v="550"/>
    <s v="piece"/>
    <s v="Households"/>
    <n v="550"/>
    <x v="0"/>
    <d v="2015-04-11T00:00:00"/>
    <m/>
    <d v="2015-04-29T00:00:00"/>
  </r>
  <r>
    <x v="2"/>
    <s v="VUT0106"/>
    <x v="3"/>
    <s v="VUT0106023"/>
    <s v="Middle Bush Tanna (Tanna)"/>
    <s v="VUT0106023006"/>
    <m/>
    <e v="#N/A"/>
    <s v="Middlebush"/>
    <s v="CARE International"/>
    <s v="Direct"/>
    <s v="Australian Red Cross"/>
    <x v="0"/>
    <m/>
    <x v="0"/>
    <x v="3"/>
    <s v="Tarps"/>
    <n v="573"/>
    <s v="piece"/>
    <s v="Households"/>
    <n v="573"/>
    <x v="1"/>
    <d v="2015-06-08T00:00:00"/>
    <d v="2015-06-14T00:00:00"/>
    <d v="2015-06-25T00:00:00"/>
  </r>
  <r>
    <x v="2"/>
    <s v="VUT0106"/>
    <x v="3"/>
    <s v="VUT0106023"/>
    <s v="Middle Bush Tanna (Tanna)"/>
    <s v="VUT0106023006"/>
    <m/>
    <e v="#N/A"/>
    <s v="Middlebush"/>
    <s v="CARE International"/>
    <s v="Direct"/>
    <s v="DFID"/>
    <x v="0"/>
    <m/>
    <x v="0"/>
    <x v="2"/>
    <s v="Fixing Kit"/>
    <n v="1323"/>
    <s v="kit"/>
    <s v="Households"/>
    <n v="1323"/>
    <x v="0"/>
    <d v="2015-06-03T00:00:00"/>
    <d v="2015-06-10T00:00:00"/>
    <d v="2015-06-10T00:00:00"/>
  </r>
  <r>
    <x v="2"/>
    <s v="VUT0106"/>
    <x v="3"/>
    <s v="VUT0106023"/>
    <s v="Middle Bush Tanna (Tanna)"/>
    <s v="VUT0106023006"/>
    <m/>
    <e v="#N/A"/>
    <s v="Middlebush"/>
    <s v="CARE International"/>
    <s v="Direct"/>
    <s v="DFID"/>
    <x v="0"/>
    <m/>
    <x v="1"/>
    <x v="4"/>
    <s v="Shelter Awareness Training"/>
    <n v="1323"/>
    <e v="#N/A"/>
    <s v="Households"/>
    <n v="1323"/>
    <x v="0"/>
    <d v="2015-06-03T00:00:00"/>
    <d v="2015-06-10T00:00:00"/>
    <d v="2015-06-10T00:00:00"/>
  </r>
  <r>
    <x v="2"/>
    <s v="VUT0106"/>
    <x v="3"/>
    <s v="VUT0106023"/>
    <s v="Whitesands (Tanna)"/>
    <s v="VUT0106023004"/>
    <m/>
    <e v="#N/A"/>
    <s v="Whitesands"/>
    <s v="CARE International"/>
    <s v="Direct"/>
    <s v="DFAT"/>
    <x v="0"/>
    <m/>
    <x v="0"/>
    <x v="3"/>
    <s v="Tarps"/>
    <n v="275"/>
    <s v="piece"/>
    <s v="Households"/>
    <n v="275"/>
    <x v="1"/>
    <d v="2015-06-29T00:00:00"/>
    <d v="2015-07-11T00:00:00"/>
    <m/>
  </r>
  <r>
    <x v="2"/>
    <s v="VUT0106"/>
    <x v="3"/>
    <s v="VUT0106023"/>
    <s v="Whitesands (Tanna)"/>
    <s v="VUT0106023004"/>
    <m/>
    <e v="#N/A"/>
    <s v="Whitesands"/>
    <s v="CARE International"/>
    <s v="Direct"/>
    <s v="Australian Red Cross"/>
    <x v="0"/>
    <m/>
    <x v="0"/>
    <x v="3"/>
    <s v="Tarps"/>
    <n v="287"/>
    <s v="piece"/>
    <s v="Households"/>
    <n v="287"/>
    <x v="1"/>
    <d v="2015-06-29T00:00:00"/>
    <d v="2015-07-11T00:00:00"/>
    <m/>
  </r>
  <r>
    <x v="2"/>
    <s v="VUT0106"/>
    <x v="3"/>
    <s v="VUT0106023"/>
    <s v="Whitesands (Tanna)"/>
    <s v="VUT0106023004"/>
    <m/>
    <e v="#N/A"/>
    <s v="Whitesands"/>
    <s v="CARE International"/>
    <s v="Direct"/>
    <s v="DFID"/>
    <x v="0"/>
    <m/>
    <x v="0"/>
    <x v="2"/>
    <s v="Fixing Kit"/>
    <n v="2087"/>
    <s v="kit"/>
    <s v="Households"/>
    <n v="2087"/>
    <x v="0"/>
    <d v="2015-05-11T00:00:00"/>
    <d v="2015-05-22T00:00:00"/>
    <d v="2015-05-22T00:00:00"/>
  </r>
  <r>
    <x v="2"/>
    <s v="VUT0106"/>
    <x v="3"/>
    <s v="VUT0106023"/>
    <s v="Whitesands (Tanna)"/>
    <s v="VUT0106023004"/>
    <m/>
    <e v="#N/A"/>
    <s v="Whitesands"/>
    <s v="CARE International"/>
    <s v="Direct"/>
    <s v="DFID"/>
    <x v="0"/>
    <m/>
    <x v="1"/>
    <x v="4"/>
    <s v="Shelter Awareness Training"/>
    <n v="2087"/>
    <e v="#N/A"/>
    <s v="Households"/>
    <n v="2087"/>
    <x v="0"/>
    <d v="2015-05-11T00:00:00"/>
    <d v="2015-05-22T00:00:00"/>
    <d v="2015-05-22T00:00:00"/>
  </r>
  <r>
    <x v="2"/>
    <s v="VUT0106"/>
    <x v="4"/>
    <s v="VUT0106008"/>
    <s v="North Erromango (Erromango)"/>
    <s v="VUT0106008010"/>
    <m/>
    <e v="#N/A"/>
    <s v="All Erromango North"/>
    <s v="CARE International"/>
    <s v="Direct"/>
    <s v="DFAT"/>
    <x v="0"/>
    <m/>
    <x v="0"/>
    <x v="3"/>
    <s v="Tarps 2"/>
    <n v="251"/>
    <s v="piece"/>
    <s v="Households"/>
    <n v="251"/>
    <x v="0"/>
    <d v="2015-04-05T00:00:00"/>
    <d v="2015-03-30T00:00:00"/>
    <d v="2015-04-01T00:00:00"/>
  </r>
  <r>
    <x v="2"/>
    <s v="VUT0106"/>
    <x v="4"/>
    <s v="VUT0106008"/>
    <s v="North Erromango (Erromango)"/>
    <s v="VUT0106008010"/>
    <m/>
    <e v="#N/A"/>
    <s v="All Erromango North"/>
    <s v="CARE International"/>
    <s v="Direct"/>
    <s v="DFAT"/>
    <x v="0"/>
    <m/>
    <x v="0"/>
    <x v="5"/>
    <s v="Tools - household"/>
    <n v="251"/>
    <s v="kit"/>
    <s v="Households"/>
    <n v="251"/>
    <x v="0"/>
    <d v="2015-04-05T00:00:00"/>
    <d v="2015-03-30T00:00:00"/>
    <d v="2015-04-01T00:00:00"/>
  </r>
  <r>
    <x v="2"/>
    <s v="VUT0106"/>
    <x v="4"/>
    <s v="VUT0106008"/>
    <s v="North Erromango (Erromango)"/>
    <s v="VUT0106008010"/>
    <m/>
    <e v="#N/A"/>
    <s v="All Erromango North"/>
    <s v="CARE International"/>
    <s v="Direct"/>
    <s v="DFAT"/>
    <x v="0"/>
    <m/>
    <x v="0"/>
    <x v="2"/>
    <s v="Fixing Kit"/>
    <n v="251"/>
    <s v="kit"/>
    <s v="Households"/>
    <n v="251"/>
    <x v="1"/>
    <m/>
    <m/>
    <m/>
  </r>
  <r>
    <x v="2"/>
    <s v="VUT0106"/>
    <x v="4"/>
    <s v="VUT0106008"/>
    <s v="North Erromango (Erromango)"/>
    <s v="VUT0106008010"/>
    <m/>
    <e v="#N/A"/>
    <s v="All Erromango North"/>
    <s v="CARE International"/>
    <s v="Direct"/>
    <s v="DFAT"/>
    <x v="0"/>
    <m/>
    <x v="1"/>
    <x v="4"/>
    <s v="Shelter Awareness Training"/>
    <n v="1"/>
    <e v="#N/A"/>
    <s v="Households"/>
    <n v="1"/>
    <x v="2"/>
    <m/>
    <m/>
    <m/>
  </r>
  <r>
    <x v="2"/>
    <s v="VUT0106"/>
    <x v="4"/>
    <s v="VUT0106008"/>
    <s v="South Erromango (Erromango)"/>
    <s v="VUT0106008009"/>
    <m/>
    <e v="#N/A"/>
    <s v="All Erromango South"/>
    <s v="CARE International"/>
    <s v="Direct"/>
    <s v="DFAT"/>
    <x v="0"/>
    <m/>
    <x v="0"/>
    <x v="3"/>
    <s v="Tarps 2"/>
    <n v="253"/>
    <s v="piece"/>
    <s v="Households"/>
    <n v="253"/>
    <x v="0"/>
    <d v="2015-04-05T00:00:00"/>
    <d v="2015-03-30T00:00:00"/>
    <d v="2015-04-01T00:00:00"/>
  </r>
  <r>
    <x v="2"/>
    <s v="VUT0106"/>
    <x v="4"/>
    <s v="VUT0106008"/>
    <s v="South Erromango (Erromango)"/>
    <s v="VUT0106008009"/>
    <m/>
    <e v="#N/A"/>
    <s v="All Erromango South"/>
    <s v="CARE International"/>
    <s v="Direct"/>
    <s v="DFAT"/>
    <x v="0"/>
    <m/>
    <x v="0"/>
    <x v="5"/>
    <s v="Tools - household"/>
    <n v="323"/>
    <s v="kit"/>
    <s v="Households"/>
    <n v="323"/>
    <x v="0"/>
    <d v="2015-04-05T00:00:00"/>
    <d v="2015-03-30T00:00:00"/>
    <d v="2015-04-01T00:00:00"/>
  </r>
  <r>
    <x v="2"/>
    <s v="VUT0106"/>
    <x v="4"/>
    <s v="VUT0106008"/>
    <s v="South Erromango (Erromango)"/>
    <s v="VUT0106008009"/>
    <m/>
    <e v="#N/A"/>
    <s v="All Erromango South"/>
    <s v="CARE International"/>
    <s v="Direct"/>
    <s v="DFID"/>
    <x v="0"/>
    <m/>
    <x v="0"/>
    <x v="2"/>
    <s v="Fixing Kit"/>
    <n v="323"/>
    <s v="kit"/>
    <s v="Households"/>
    <n v="323"/>
    <x v="1"/>
    <m/>
    <m/>
    <m/>
  </r>
  <r>
    <x v="2"/>
    <s v="VUT0106"/>
    <x v="4"/>
    <s v="VUT0106008"/>
    <s v="South Erromango (Erromango)"/>
    <s v="VUT0106008009"/>
    <m/>
    <e v="#N/A"/>
    <s v="All Erromango South"/>
    <s v="CARE International"/>
    <s v="Direct"/>
    <s v="DFID"/>
    <x v="0"/>
    <m/>
    <x v="1"/>
    <x v="4"/>
    <s v="Shelter Awareness Training"/>
    <n v="1"/>
    <e v="#N/A"/>
    <s v="Households"/>
    <n v="1"/>
    <x v="1"/>
    <m/>
    <m/>
    <m/>
  </r>
  <r>
    <x v="2"/>
    <s v="VUT0106"/>
    <x v="5"/>
    <s v="VUT0106004"/>
    <s v="Aniwa (Aniwa)"/>
    <s v="VUT0106004008"/>
    <m/>
    <e v="#N/A"/>
    <s v="All Aniwa"/>
    <s v="CARE International"/>
    <s v="Direct"/>
    <s v="DFID"/>
    <x v="0"/>
    <m/>
    <x v="0"/>
    <x v="3"/>
    <s v="Tarps 1"/>
    <n v="138"/>
    <s v="piece"/>
    <s v="Households"/>
    <n v="138"/>
    <x v="0"/>
    <d v="2015-04-03T00:00:00"/>
    <d v="2015-04-01T00:00:00"/>
    <d v="2015-04-03T00:00:00"/>
  </r>
  <r>
    <x v="2"/>
    <s v="VUT0106"/>
    <x v="5"/>
    <s v="VUT0106004"/>
    <s v="Aniwa (Aniwa)"/>
    <s v="VUT0106004008"/>
    <m/>
    <e v="#N/A"/>
    <s v="All Aniwa"/>
    <s v="CARE International"/>
    <s v="Direct"/>
    <s v="DFID"/>
    <x v="0"/>
    <m/>
    <x v="0"/>
    <x v="5"/>
    <s v="Tools - community level"/>
    <n v="40"/>
    <s v="kit"/>
    <s v="Households"/>
    <n v="138"/>
    <x v="0"/>
    <d v="2015-04-03T00:00:00"/>
    <d v="2015-04-01T00:00:00"/>
    <d v="2015-04-03T00:00:00"/>
  </r>
  <r>
    <x v="2"/>
    <s v="VUT0106"/>
    <x v="5"/>
    <s v="VUT0106004"/>
    <s v="Aniwa (Aniwa)"/>
    <s v="VUT0106004008"/>
    <m/>
    <e v="#N/A"/>
    <s v="All Aniwa"/>
    <s v="CARE International"/>
    <s v="Direct"/>
    <s v="DFID"/>
    <x v="0"/>
    <m/>
    <x v="0"/>
    <x v="2"/>
    <s v="Fixing Kit"/>
    <n v="43"/>
    <s v="kit"/>
    <s v="Households"/>
    <n v="43"/>
    <x v="0"/>
    <d v="2015-04-04T00:00:00"/>
    <d v="2015-04-01T00:00:00"/>
    <d v="2015-04-04T00:00:00"/>
  </r>
  <r>
    <x v="2"/>
    <s v="VUT0106"/>
    <x v="5"/>
    <s v="VUT0106004"/>
    <s v="Aniwa (Aniwa)"/>
    <s v="VUT0106004008"/>
    <m/>
    <e v="#N/A"/>
    <s v="All Aniwa"/>
    <s v="CARE International"/>
    <s v="Direct"/>
    <s v="DFID"/>
    <x v="0"/>
    <m/>
    <x v="1"/>
    <x v="4"/>
    <s v="Shelter Awareness Training"/>
    <n v="43"/>
    <e v="#N/A"/>
    <s v="Households"/>
    <n v="43"/>
    <x v="0"/>
    <d v="2015-04-04T00:00:00"/>
    <d v="2015-04-01T00:00:00"/>
    <d v="2015-04-04T00:00:00"/>
  </r>
  <r>
    <x v="2"/>
    <s v="VUT0106"/>
    <x v="6"/>
    <s v="VUT0106009"/>
    <s v="Futuna (Fortuna)"/>
    <s v="VUT0106009003"/>
    <m/>
    <e v="#N/A"/>
    <s v="All Futuna"/>
    <s v="CARE International"/>
    <s v="Direct"/>
    <s v="DFID"/>
    <x v="0"/>
    <m/>
    <x v="0"/>
    <x v="5"/>
    <s v="Tools - community level"/>
    <n v="1"/>
    <s v="kit"/>
    <s v="Households"/>
    <n v="128"/>
    <x v="1"/>
    <m/>
    <m/>
    <m/>
  </r>
  <r>
    <x v="2"/>
    <s v="VUT0106"/>
    <x v="7"/>
    <s v="VUT0106003"/>
    <s v="Aneityum (Aneityum)"/>
    <s v="VUT0106003000"/>
    <m/>
    <e v="#N/A"/>
    <s v="All Aneityum"/>
    <s v="CARE International"/>
    <s v="Direct"/>
    <s v="DFID"/>
    <x v="0"/>
    <m/>
    <x v="0"/>
    <x v="5"/>
    <s v="Tools - community level"/>
    <n v="1"/>
    <s v="kit"/>
    <s v="Households"/>
    <n v="176"/>
    <x v="1"/>
    <m/>
    <m/>
    <m/>
  </r>
  <r>
    <x v="2"/>
    <s v="VUT0106"/>
    <x v="3"/>
    <s v="VUT0106023"/>
    <s v="Middle Bush Tanna (Tanna)"/>
    <s v="VUT0106023006"/>
    <m/>
    <e v="#N/A"/>
    <s v="Middlebush"/>
    <s v="CARE International"/>
    <s v="Direct in partnership with Shelterbox"/>
    <s v="DFID"/>
    <x v="0"/>
    <m/>
    <x v="0"/>
    <x v="3"/>
    <s v="Tarps 1 Shelterbox"/>
    <n v="1333"/>
    <s v="piece"/>
    <s v="Households"/>
    <n v="1333"/>
    <x v="0"/>
    <d v="2015-04-11T00:00:00"/>
    <d v="2015-04-27T00:00:00"/>
    <d v="2015-04-29T00:00:00"/>
  </r>
  <r>
    <x v="2"/>
    <s v="VUT0106"/>
    <x v="3"/>
    <s v="VUT0106023"/>
    <s v="Middle Bush Tanna (Tanna)"/>
    <s v="VUT0106023006"/>
    <m/>
    <e v="#N/A"/>
    <s v="Middlebush"/>
    <s v="CARE International"/>
    <s v="Direct in partnership with Shelterbox"/>
    <s v="DFID"/>
    <x v="0"/>
    <m/>
    <x v="0"/>
    <x v="5"/>
    <s v="Tools - community level"/>
    <n v="441"/>
    <s v="kit"/>
    <s v="Households"/>
    <n v="1323"/>
    <x v="0"/>
    <d v="2015-06-03T00:00:00"/>
    <d v="2015-06-10T00:00:00"/>
    <d v="2015-06-10T00:00:00"/>
  </r>
  <r>
    <x v="2"/>
    <s v="VUT0106"/>
    <x v="3"/>
    <s v="VUT0106023"/>
    <s v="Middle Bush Tanna (Tanna)"/>
    <s v="VUT0106023006"/>
    <m/>
    <e v="#N/A"/>
    <s v="Middlebush"/>
    <s v="CARE International"/>
    <s v="Direct in partnership with Shelterbox"/>
    <s v="DFID"/>
    <x v="0"/>
    <m/>
    <x v="0"/>
    <x v="6"/>
    <s v="Solar Lights"/>
    <n v="636"/>
    <s v="piece"/>
    <s v="Households"/>
    <n v="636"/>
    <x v="0"/>
    <d v="2015-05-25T00:00:00"/>
    <d v="2015-06-01T00:00:00"/>
    <d v="2015-06-01T00:00:00"/>
  </r>
  <r>
    <x v="2"/>
    <s v="VUT0106"/>
    <x v="3"/>
    <s v="VUT0106023"/>
    <s v="Middle Bush Tanna (Tanna)"/>
    <s v="VUT0106023006"/>
    <m/>
    <e v="#N/A"/>
    <s v="Middlebush"/>
    <s v="CARE International"/>
    <s v="Direct in partnership with Shelterbox"/>
    <s v="DFID"/>
    <x v="0"/>
    <m/>
    <x v="0"/>
    <x v="7"/>
    <s v="Mosquito Nets"/>
    <n v="1400"/>
    <s v="piece"/>
    <s v="Households"/>
    <n v="1323"/>
    <x v="0"/>
    <d v="2015-05-25T00:00:00"/>
    <d v="2015-06-01T00:00:00"/>
    <d v="2015-06-01T00:00:00"/>
  </r>
  <r>
    <x v="2"/>
    <s v="VUT0106"/>
    <x v="3"/>
    <s v="VUT0106023"/>
    <s v="Middle Bush Tanna (Tanna)"/>
    <s v="VUT0106023006"/>
    <m/>
    <e v="#N/A"/>
    <s v="Middlebush"/>
    <s v="CARE International"/>
    <s v="Direct in partnership with Shelterbox"/>
    <s v="DFID"/>
    <x v="0"/>
    <m/>
    <x v="0"/>
    <x v="0"/>
    <s v="Blankets 2"/>
    <n v="2900"/>
    <s v="piece"/>
    <s v="Households"/>
    <n v="1323"/>
    <x v="0"/>
    <d v="2015-05-25T00:00:00"/>
    <d v="2015-06-01T00:00:00"/>
    <d v="2015-06-01T00:00:00"/>
  </r>
  <r>
    <x v="2"/>
    <s v="VUT0106"/>
    <x v="3"/>
    <s v="VUT0106023"/>
    <s v="Whitesands (Tanna)"/>
    <s v="VUT0106023004"/>
    <m/>
    <e v="#N/A"/>
    <s v="Whitesands"/>
    <s v="CARE International"/>
    <s v="Direct in partnership with Shelterbox"/>
    <s v="DFID"/>
    <x v="0"/>
    <m/>
    <x v="0"/>
    <x v="3"/>
    <s v="Tarps 1"/>
    <n v="667"/>
    <s v="piece"/>
    <s v="Households"/>
    <n v="667"/>
    <x v="0"/>
    <d v="2015-04-18T00:00:00"/>
    <m/>
    <d v="2015-04-29T00:00:00"/>
  </r>
  <r>
    <x v="2"/>
    <s v="VUT0106"/>
    <x v="3"/>
    <s v="VUT0106023"/>
    <s v="Whitesands (Tanna)"/>
    <s v="VUT0106023004"/>
    <m/>
    <e v="#N/A"/>
    <s v="Whitesands"/>
    <s v="CARE International"/>
    <s v="Direct in partnership with Shelterbox"/>
    <s v="DFID"/>
    <x v="0"/>
    <m/>
    <x v="0"/>
    <x v="5"/>
    <s v="Tools - community level"/>
    <n v="629"/>
    <s v="kit"/>
    <s v="Households"/>
    <n v="2087"/>
    <x v="0"/>
    <d v="2015-04-23T00:00:00"/>
    <m/>
    <d v="2015-05-15T00:00:00"/>
  </r>
  <r>
    <x v="2"/>
    <s v="VUT0106"/>
    <x v="3"/>
    <s v="VUT0106023"/>
    <s v="Whitesands (Tanna)"/>
    <s v="VUT0106023004"/>
    <m/>
    <e v="#N/A"/>
    <s v="Whitesands"/>
    <s v="CARE International"/>
    <s v="Direct in partnership with Shelterbox"/>
    <s v="DFID"/>
    <x v="0"/>
    <m/>
    <x v="0"/>
    <x v="6"/>
    <s v="Solar Lights"/>
    <n v="631"/>
    <s v="piece"/>
    <s v="Households"/>
    <n v="631"/>
    <x v="0"/>
    <d v="2015-05-11T00:00:00"/>
    <d v="2015-05-27T00:00:00"/>
    <d v="2015-05-23T00:00:00"/>
  </r>
  <r>
    <x v="2"/>
    <s v="VUT0106"/>
    <x v="3"/>
    <s v="VUT0106023"/>
    <s v="Whitesands (Tanna)"/>
    <s v="VUT0106023004"/>
    <m/>
    <e v="#N/A"/>
    <s v="Whitesands"/>
    <s v="CARE International"/>
    <s v="Direct in partnership with Shelterbox"/>
    <s v="DFID"/>
    <x v="0"/>
    <m/>
    <x v="0"/>
    <x v="7"/>
    <s v="Mosquito Nets"/>
    <n v="2025"/>
    <s v="piece"/>
    <s v="Households"/>
    <n v="2025"/>
    <x v="0"/>
    <d v="2015-05-11T00:00:00"/>
    <d v="2015-05-27T00:00:00"/>
    <d v="2015-05-23T00:00:00"/>
  </r>
  <r>
    <x v="2"/>
    <s v="VUT0106"/>
    <x v="3"/>
    <s v="VUT0106023"/>
    <s v="Whitesands (Tanna)"/>
    <s v="VUT0106023004"/>
    <m/>
    <e v="#N/A"/>
    <s v="Whitesands"/>
    <s v="CARE International"/>
    <s v="Direct in partnership with Shelterbox"/>
    <s v="DFID"/>
    <x v="0"/>
    <m/>
    <x v="0"/>
    <x v="0"/>
    <s v="Blankets 2"/>
    <n v="4248"/>
    <s v="piece"/>
    <s v="Households"/>
    <n v="2087"/>
    <x v="0"/>
    <d v="2015-05-11T00:00:00"/>
    <d v="2015-05-27T00:00:00"/>
    <d v="2015-05-23T00:00:00"/>
  </r>
  <r>
    <x v="0"/>
    <s v="VUT0105"/>
    <x v="1"/>
    <s v="VUT0105071"/>
    <s v="Port Vila (Port Vila)"/>
    <s v="VUT0105071017"/>
    <s v="Anabrou"/>
    <s v="VUT01050710170865"/>
    <m/>
    <s v="Caritas"/>
    <s v="Diocese of Port Vila"/>
    <m/>
    <x v="0"/>
    <m/>
    <x v="0"/>
    <x v="3"/>
    <s v="4x6m Tarps"/>
    <n v="264"/>
    <s v="piece"/>
    <s v="Households"/>
    <n v="250"/>
    <x v="0"/>
    <d v="2015-03-30T00:00:00"/>
    <d v="2015-04-01T00:00:00"/>
    <d v="2015-04-01T00:00:00"/>
  </r>
  <r>
    <x v="0"/>
    <s v="VUT0105"/>
    <x v="1"/>
    <s v="VUT0105071"/>
    <s v="Port Vila (Port Vila)"/>
    <s v="VUT0105071017"/>
    <s v="Ohlen"/>
    <s v="VUT01050710170872"/>
    <m/>
    <s v="Caritas"/>
    <s v="Diocese of Port Vila"/>
    <m/>
    <x v="0"/>
    <m/>
    <x v="0"/>
    <x v="3"/>
    <s v="Tarps 1"/>
    <n v="301"/>
    <s v="piece"/>
    <s v="Households"/>
    <n v="301"/>
    <x v="0"/>
    <d v="2015-04-03T00:00:00"/>
    <m/>
    <d v="2015-04-13T00:00:00"/>
  </r>
  <r>
    <x v="0"/>
    <s v="VUT0105"/>
    <x v="0"/>
    <s v="VUT0105005"/>
    <s v="Mele (Efate)"/>
    <s v="VUT0105005021"/>
    <m/>
    <e v="#N/A"/>
    <s v="Rongo Rongo Settlement"/>
    <s v="Caritas"/>
    <s v="Diocese of Port Vila"/>
    <m/>
    <x v="0"/>
    <m/>
    <x v="0"/>
    <x v="3"/>
    <s v="Tarps 2"/>
    <n v="10"/>
    <s v="piece"/>
    <s v="Households"/>
    <n v="5"/>
    <x v="0"/>
    <d v="2015-04-04T00:00:00"/>
    <m/>
    <d v="2015-04-18T00:00:00"/>
  </r>
  <r>
    <x v="0"/>
    <s v="VUT0105"/>
    <x v="0"/>
    <s v="VUT0105005"/>
    <s v="Mele (Efate)"/>
    <s v="VUT0105005021"/>
    <s v="Mele"/>
    <s v="VUT01050050210911"/>
    <m/>
    <s v="Caritas"/>
    <s v="Diocese of Port Vila"/>
    <m/>
    <x v="0"/>
    <m/>
    <x v="0"/>
    <x v="3"/>
    <s v="Tarps 1"/>
    <n v="688"/>
    <s v="piece"/>
    <s v="Households"/>
    <n v="688"/>
    <x v="0"/>
    <d v="2015-04-09T00:00:00"/>
    <m/>
    <d v="2015-04-10T00:00:00"/>
  </r>
  <r>
    <x v="0"/>
    <s v="VUT0105"/>
    <x v="0"/>
    <s v="VUT0105005"/>
    <s v="Mele (Efate)"/>
    <s v="VUT0105005021"/>
    <s v="Mele"/>
    <s v="VUT01050050210911"/>
    <m/>
    <s v="Caritas"/>
    <s v="Diocese of Port Vila"/>
    <m/>
    <x v="0"/>
    <m/>
    <x v="0"/>
    <x v="3"/>
    <s v="Tarps 2"/>
    <n v="4"/>
    <s v="piece"/>
    <s v="Households"/>
    <n v="2"/>
    <x v="0"/>
    <d v="2015-04-09T00:00:00"/>
    <m/>
    <d v="2015-04-10T00:00:00"/>
  </r>
  <r>
    <x v="0"/>
    <s v="VUT0105"/>
    <x v="0"/>
    <s v="VUT0105005"/>
    <s v="Mele (Efate)"/>
    <s v="VUT0105005021"/>
    <m/>
    <e v="#N/A"/>
    <s v="Rongo Rongo Settlement"/>
    <s v="Caritas"/>
    <s v="Diocese of Port Vila"/>
    <m/>
    <x v="0"/>
    <m/>
    <x v="0"/>
    <x v="3"/>
    <s v="Tarps 1"/>
    <n v="99"/>
    <s v="piece"/>
    <s v="Households"/>
    <n v="99"/>
    <x v="0"/>
    <d v="2015-04-18T00:00:00"/>
    <d v="2015-04-18T00:00:00"/>
    <d v="2015-04-18T00:00:00"/>
  </r>
  <r>
    <x v="0"/>
    <s v="VUT0105"/>
    <x v="0"/>
    <s v="VUT0105005"/>
    <s v="Mele (Efate)"/>
    <s v="VUT0105005021"/>
    <s v="Mele Maat"/>
    <s v="VUT01050050210921"/>
    <m/>
    <s v="Caritas"/>
    <s v="Diocese of Port Vila"/>
    <m/>
    <x v="0"/>
    <m/>
    <x v="0"/>
    <x v="3"/>
    <s v="Tarps 1"/>
    <n v="301"/>
    <s v="piece"/>
    <s v="Households"/>
    <n v="301"/>
    <x v="0"/>
    <d v="2015-04-11T00:00:00"/>
    <d v="2015-04-13T00:00:00"/>
    <d v="2015-04-14T00:00:00"/>
  </r>
  <r>
    <x v="0"/>
    <s v="VUT0105"/>
    <x v="0"/>
    <s v="VUT0105005"/>
    <s v="Erakor (Efate)"/>
    <s v="VUT0105005020"/>
    <s v="Lololima"/>
    <s v="VUT01050050200852"/>
    <s v="Lololima/Montmartre"/>
    <s v="Caritas"/>
    <s v="Diocese of Port Vila"/>
    <m/>
    <x v="0"/>
    <m/>
    <x v="0"/>
    <x v="3"/>
    <m/>
    <n v="38"/>
    <s v="piece"/>
    <s v="Households"/>
    <n v="38"/>
    <x v="0"/>
    <d v="2015-04-24T00:00:00"/>
    <m/>
    <m/>
  </r>
  <r>
    <x v="0"/>
    <s v="VUT0105"/>
    <x v="1"/>
    <s v="VUT0105071"/>
    <s v="Port Vila (Port Vila)"/>
    <s v="VUT0105071017"/>
    <s v="Anabrou"/>
    <s v="VUT01050710170865"/>
    <s v="MCI disable people"/>
    <s v="Caritas"/>
    <s v="Diocese of Port Vila"/>
    <m/>
    <x v="0"/>
    <m/>
    <x v="0"/>
    <x v="3"/>
    <s v="4x6m Tarps"/>
    <n v="12"/>
    <s v="piece"/>
    <s v="Households"/>
    <n v="9"/>
    <x v="0"/>
    <d v="2015-04-24T00:00:00"/>
    <m/>
    <m/>
  </r>
  <r>
    <x v="0"/>
    <s v="VUT0105"/>
    <x v="1"/>
    <s v="VUT0105071"/>
    <s v="Port Vila (Port Vila)"/>
    <s v="VUT0105071017"/>
    <m/>
    <e v="#N/A"/>
    <s v="Beverly Hills catholic community"/>
    <s v="Caritas"/>
    <s v="Diocese of Port Vila"/>
    <m/>
    <x v="0"/>
    <m/>
    <x v="0"/>
    <x v="3"/>
    <s v="4x6m Tarps"/>
    <n v="2"/>
    <s v="piece"/>
    <s v="Households"/>
    <n v="2"/>
    <x v="0"/>
    <d v="2015-04-28T00:00:00"/>
    <m/>
    <m/>
  </r>
  <r>
    <x v="0"/>
    <s v="VUT0105"/>
    <x v="1"/>
    <s v="VUT0105071"/>
    <s v="Port Vila (Port Vila)"/>
    <s v="VUT0105071017"/>
    <s v="Bladineres"/>
    <s v="VUT01050710170885"/>
    <s v="catholic community"/>
    <s v="Caritas"/>
    <s v="Diocese of Port Vila"/>
    <m/>
    <x v="0"/>
    <m/>
    <x v="0"/>
    <x v="3"/>
    <s v="4x6m Tarps"/>
    <n v="5"/>
    <s v="piece"/>
    <s v="Households"/>
    <n v="5"/>
    <x v="0"/>
    <d v="2015-04-29T00:00:00"/>
    <m/>
    <m/>
  </r>
  <r>
    <x v="0"/>
    <s v="VUT0105"/>
    <x v="1"/>
    <s v="VUT0105071"/>
    <s v="Port Vila (Port Vila)"/>
    <s v="VUT0105071017"/>
    <m/>
    <e v="#N/A"/>
    <s v="Independence Park"/>
    <s v="Caritas"/>
    <s v="Diocese of Port Vila"/>
    <m/>
    <x v="0"/>
    <m/>
    <x v="0"/>
    <x v="3"/>
    <s v="4x6m Tarps"/>
    <n v="1"/>
    <s v="piece"/>
    <s v="Households"/>
    <n v="1"/>
    <x v="0"/>
    <d v="2015-04-30T00:00:00"/>
    <m/>
    <m/>
  </r>
  <r>
    <x v="0"/>
    <s v="VUT0105"/>
    <x v="1"/>
    <s v="VUT0105071"/>
    <s v="Port Vila (Port Vila)"/>
    <s v="VUT0105071017"/>
    <s v="Fres Wota"/>
    <s v="VUT01050710170857"/>
    <s v="catholic community"/>
    <s v="Caritas"/>
    <s v="Diocese of Port Vila"/>
    <m/>
    <x v="0"/>
    <m/>
    <x v="0"/>
    <x v="3"/>
    <s v="4x6m Tarps"/>
    <n v="3"/>
    <s v="piece"/>
    <s v="Households"/>
    <n v="3"/>
    <x v="0"/>
    <d v="2015-04-30T00:00:00"/>
    <m/>
    <m/>
  </r>
  <r>
    <x v="0"/>
    <s v="VUT0105"/>
    <x v="1"/>
    <s v="VUT0105071"/>
    <s v="Port Vila (Port Vila)"/>
    <s v="VUT0105071017"/>
    <m/>
    <e v="#N/A"/>
    <s v="2eme Lagoon"/>
    <s v="Caritas"/>
    <s v="Diocese of Port Vila"/>
    <m/>
    <x v="0"/>
    <m/>
    <x v="0"/>
    <x v="3"/>
    <s v="4x6m Tarps"/>
    <n v="1"/>
    <s v="piece"/>
    <s v="Households"/>
    <n v="1"/>
    <x v="0"/>
    <d v="2015-04-30T00:00:00"/>
    <m/>
    <m/>
  </r>
  <r>
    <x v="0"/>
    <s v="VUT0105"/>
    <x v="1"/>
    <s v="VUT0105071"/>
    <s v="Port Vila (Port Vila)"/>
    <s v="VUT0105071017"/>
    <m/>
    <e v="#N/A"/>
    <s v="cocorico"/>
    <s v="Caritas"/>
    <s v="Diocese of Port Vila"/>
    <m/>
    <x v="0"/>
    <m/>
    <x v="0"/>
    <x v="3"/>
    <s v="4x6m Tarps"/>
    <n v="1"/>
    <s v="piece"/>
    <s v="Households"/>
    <n v="1"/>
    <x v="0"/>
    <d v="2015-04-30T00:00:00"/>
    <m/>
    <m/>
  </r>
  <r>
    <x v="0"/>
    <s v="VUT0105"/>
    <x v="0"/>
    <s v="VUT0105005"/>
    <s v="Eratap (Efate)"/>
    <s v="VUT0105005011"/>
    <s v="Teouma"/>
    <s v="VUT01050050110783"/>
    <s v="Teouma"/>
    <s v="Caritas"/>
    <s v="Diocese of Port Vila"/>
    <m/>
    <x v="0"/>
    <m/>
    <x v="0"/>
    <x v="3"/>
    <s v="4x6m Tarps"/>
    <n v="2"/>
    <s v="piece"/>
    <s v="Households"/>
    <n v="2"/>
    <x v="0"/>
    <d v="2015-04-30T00:00:00"/>
    <m/>
    <m/>
  </r>
  <r>
    <x v="2"/>
    <s v="VUT0106"/>
    <x v="3"/>
    <s v="VUT0106023"/>
    <s v="Middle Bush Tanna (Tanna)"/>
    <s v="VUT0106023006"/>
    <s v="Imaru"/>
    <s v="VUT01060230060416"/>
    <m/>
    <s v="Caritas"/>
    <m/>
    <m/>
    <x v="0"/>
    <m/>
    <x v="0"/>
    <x v="3"/>
    <s v="Tarps 1"/>
    <n v="10"/>
    <s v="piece"/>
    <s v="Households"/>
    <n v="10"/>
    <x v="0"/>
    <d v="2015-04-16T00:00:00"/>
    <d v="2015-04-16T00:00:00"/>
    <d v="2015-04-16T00:00:00"/>
  </r>
  <r>
    <x v="2"/>
    <s v="VUT0106"/>
    <x v="3"/>
    <s v="VUT0106023"/>
    <s v="South West Tanna (Tanna)"/>
    <s v="VUT0106023002"/>
    <s v="Ikiti"/>
    <s v="VUT01060230020118"/>
    <m/>
    <s v="Caritas"/>
    <m/>
    <m/>
    <x v="0"/>
    <m/>
    <x v="0"/>
    <x v="3"/>
    <s v="Tarps 1"/>
    <n v="10"/>
    <s v="piece"/>
    <s v="Households"/>
    <n v="10"/>
    <x v="0"/>
    <d v="2015-04-16T00:00:00"/>
    <d v="2015-04-16T00:00:00"/>
    <d v="2015-04-16T00:00:00"/>
  </r>
  <r>
    <x v="2"/>
    <s v="VUT0106"/>
    <x v="3"/>
    <s v="VUT0106023"/>
    <s v="West Tanna (Tanna)"/>
    <s v="VUT0106023005"/>
    <m/>
    <e v="#N/A"/>
    <m/>
    <s v="Caritas"/>
    <m/>
    <m/>
    <x v="0"/>
    <m/>
    <x v="0"/>
    <x v="3"/>
    <s v="Tarps 1"/>
    <n v="80"/>
    <s v="piece"/>
    <s v="Households"/>
    <n v="80"/>
    <x v="0"/>
    <d v="2015-04-16T00:00:00"/>
    <d v="2015-04-16T00:00:00"/>
    <d v="2015-04-16T00:00:00"/>
  </r>
  <r>
    <x v="0"/>
    <s v="VUT0105"/>
    <x v="0"/>
    <s v="VUT0105005"/>
    <s v="Eratap (Efate)"/>
    <s v="VUT0105005011"/>
    <s v="Teouma"/>
    <s v="VUT01050050110783"/>
    <s v="Teouma "/>
    <s v="Habitat for Humanity Australia "/>
    <s v="ADRA Vanuatu"/>
    <m/>
    <x v="0"/>
    <m/>
    <x v="2"/>
    <x v="2"/>
    <s v="Shelter tool kits "/>
    <n v="1"/>
    <s v="kit"/>
    <s v="Households"/>
    <n v="1"/>
    <x v="1"/>
    <d v="2015-05-01T00:00:00"/>
    <m/>
    <m/>
  </r>
  <r>
    <x v="1"/>
    <s v="VUT0104"/>
    <x v="2"/>
    <s v="VUT0104002"/>
    <s v="South East Ambrym (Ambrym)"/>
    <s v="VUT0104002062"/>
    <m/>
    <e v="#N/A"/>
    <s v="SE Ambrym "/>
    <s v="Habitat for Humanity New Zealand "/>
    <s v="ADRA Vanuatu"/>
    <m/>
    <x v="0"/>
    <m/>
    <x v="2"/>
    <x v="2"/>
    <s v="To be confirmed by Habitat for Humanity"/>
    <n v="93"/>
    <s v="kit"/>
    <s v="Households"/>
    <n v="1"/>
    <x v="1"/>
    <d v="2015-05-01T00:00:00"/>
    <d v="2015-09-30T00:00:00"/>
    <m/>
  </r>
  <r>
    <x v="0"/>
    <s v="VUT0105"/>
    <x v="8"/>
    <s v="VUT0105018"/>
    <s v="Makimae (Mataso - Matah Alam)"/>
    <s v="VUT0105018034"/>
    <m/>
    <e v="#N/A"/>
    <m/>
    <s v="IOM"/>
    <m/>
    <m/>
    <x v="0"/>
    <m/>
    <x v="0"/>
    <x v="7"/>
    <m/>
    <n v="78"/>
    <s v="piece"/>
    <s v="Households"/>
    <n v="37"/>
    <x v="0"/>
    <d v="2015-05-12T00:00:00"/>
    <d v="2015-05-12T00:00:00"/>
    <d v="2015-05-12T00:00:00"/>
  </r>
  <r>
    <x v="0"/>
    <s v="VUT0105"/>
    <x v="8"/>
    <s v="VUT0105018"/>
    <s v="Makimae (Mataso - Matah Alam)"/>
    <s v="VUT0105018034"/>
    <m/>
    <e v="#N/A"/>
    <m/>
    <s v="IOM"/>
    <m/>
    <m/>
    <x v="0"/>
    <m/>
    <x v="0"/>
    <x v="6"/>
    <m/>
    <n v="37"/>
    <s v="piece"/>
    <s v="Households"/>
    <n v="37"/>
    <x v="0"/>
    <d v="2015-05-12T00:00:00"/>
    <d v="2015-05-12T00:00:00"/>
    <d v="2015-05-12T00:00:00"/>
  </r>
  <r>
    <x v="0"/>
    <s v="VUT0105"/>
    <x v="8"/>
    <s v="VUT0105018"/>
    <s v="Makimae (Mataso - Matah Alam)"/>
    <s v="VUT0105018034"/>
    <m/>
    <e v="#N/A"/>
    <m/>
    <s v="IOM"/>
    <m/>
    <m/>
    <x v="0"/>
    <m/>
    <x v="0"/>
    <x v="6"/>
    <m/>
    <n v="13"/>
    <s v="piece"/>
    <s v="Households"/>
    <n v="13"/>
    <x v="0"/>
    <d v="2015-05-12T00:00:00"/>
    <d v="2015-05-12T00:00:00"/>
    <d v="2015-05-12T00:00:00"/>
  </r>
  <r>
    <x v="3"/>
    <e v="#N/A"/>
    <x v="9"/>
    <e v="#N/A"/>
    <m/>
    <e v="#N/A"/>
    <m/>
    <e v="#N/A"/>
    <m/>
    <s v="IOM"/>
    <m/>
    <m/>
    <x v="0"/>
    <m/>
    <x v="0"/>
    <x v="5"/>
    <m/>
    <n v="1000"/>
    <s v="kit"/>
    <s v="Households"/>
    <n v="1000"/>
    <x v="1"/>
    <m/>
    <m/>
    <m/>
  </r>
  <r>
    <x v="0"/>
    <s v="VUT0105"/>
    <x v="1"/>
    <s v="VUT0105071"/>
    <s v="Port Vila (Port Vila)"/>
    <s v="VUT0105071017"/>
    <s v="Tagabe"/>
    <s v="VUT01050710170881"/>
    <m/>
    <s v="NDMO"/>
    <s v="IFRC"/>
    <m/>
    <x v="0"/>
    <m/>
    <x v="0"/>
    <x v="3"/>
    <s v="Tarps 1"/>
    <n v="1"/>
    <s v="piece"/>
    <s v="Households"/>
    <n v="1"/>
    <x v="0"/>
    <m/>
    <m/>
    <d v="2015-06-09T00:00:00"/>
  </r>
  <r>
    <x v="0"/>
    <s v="VUT0105"/>
    <x v="1"/>
    <s v="VUT0105071"/>
    <s v="Port Vila (Port Vila)"/>
    <s v="VUT0105071017"/>
    <s v="Tagabe"/>
    <s v="VUT01050710170881"/>
    <m/>
    <s v="NDMO"/>
    <s v="IFRC"/>
    <m/>
    <x v="0"/>
    <m/>
    <x v="0"/>
    <x v="3"/>
    <s v="Tarps 1"/>
    <n v="1"/>
    <s v="piece"/>
    <s v="Households"/>
    <n v="1"/>
    <x v="0"/>
    <m/>
    <m/>
    <d v="2015-06-09T00:00:00"/>
  </r>
  <r>
    <x v="0"/>
    <s v="VUT0105"/>
    <x v="1"/>
    <s v="VUT0105071"/>
    <s v="Port Vila (Port Vila)"/>
    <s v="VUT0105071017"/>
    <s v="Tagabe"/>
    <s v="VUT01050710170881"/>
    <m/>
    <s v="NDMO"/>
    <s v="IFRC"/>
    <m/>
    <x v="0"/>
    <m/>
    <x v="0"/>
    <x v="3"/>
    <s v="Tarps 1"/>
    <n v="1"/>
    <s v="piece"/>
    <s v="Households"/>
    <n v="1"/>
    <x v="0"/>
    <m/>
    <m/>
    <d v="2015-06-09T00:00:00"/>
  </r>
  <r>
    <x v="0"/>
    <s v="VUT0105"/>
    <x v="1"/>
    <s v="VUT0105071"/>
    <s v="Port Vila (Port Vila)"/>
    <s v="VUT0105071017"/>
    <m/>
    <e v="#N/A"/>
    <s v="Stade"/>
    <s v="NDMO"/>
    <s v="IFRC"/>
    <m/>
    <x v="0"/>
    <m/>
    <x v="0"/>
    <x v="3"/>
    <s v="Tarps 1"/>
    <n v="1"/>
    <s v="piece"/>
    <s v="Households"/>
    <n v="1"/>
    <x v="0"/>
    <m/>
    <m/>
    <d v="2015-06-09T00:00:00"/>
  </r>
  <r>
    <x v="0"/>
    <s v="VUT0105"/>
    <x v="1"/>
    <s v="VUT0105071"/>
    <s v="Port Vila (Port Vila)"/>
    <s v="VUT0105071017"/>
    <m/>
    <e v="#N/A"/>
    <s v="Malapoa White Wood"/>
    <s v="NDMO"/>
    <s v="IFRC"/>
    <m/>
    <x v="0"/>
    <m/>
    <x v="0"/>
    <x v="3"/>
    <s v="Tarps 1"/>
    <n v="1"/>
    <s v="piece"/>
    <s v="Households"/>
    <n v="1"/>
    <x v="0"/>
    <m/>
    <m/>
    <d v="2015-06-09T00:00:00"/>
  </r>
  <r>
    <x v="0"/>
    <s v="VUT0105"/>
    <x v="1"/>
    <s v="VUT0105071"/>
    <s v="Port Vila (Port Vila)"/>
    <s v="VUT0105071017"/>
    <s v="Tagabe"/>
    <s v="VUT01050710170881"/>
    <m/>
    <s v="NDMO"/>
    <s v="IFRC"/>
    <m/>
    <x v="0"/>
    <m/>
    <x v="0"/>
    <x v="3"/>
    <s v="Tarps 1"/>
    <n v="1"/>
    <s v="piece"/>
    <s v="Households"/>
    <n v="1"/>
    <x v="0"/>
    <m/>
    <m/>
    <d v="2015-06-09T00:00:00"/>
  </r>
  <r>
    <x v="0"/>
    <s v="VUT0105"/>
    <x v="1"/>
    <s v="VUT0105071"/>
    <s v="Port Vila (Port Vila)"/>
    <s v="VUT0105071017"/>
    <s v="Tebakor"/>
    <s v="VUT01050710170868"/>
    <m/>
    <s v="NDMO"/>
    <s v="IFRC"/>
    <m/>
    <x v="0"/>
    <m/>
    <x v="0"/>
    <x v="3"/>
    <s v="Tarps 1"/>
    <n v="1"/>
    <s v="piece"/>
    <s v="Households"/>
    <n v="1"/>
    <x v="0"/>
    <m/>
    <m/>
    <d v="2015-06-09T00:00:00"/>
  </r>
  <r>
    <x v="0"/>
    <s v="VUT0105"/>
    <x v="1"/>
    <s v="VUT0105071"/>
    <s v="Port Vila (Port Vila)"/>
    <s v="VUT0105071017"/>
    <s v="Tagabe"/>
    <s v="VUT01050710170881"/>
    <m/>
    <s v="NDMO"/>
    <s v="IFRC"/>
    <m/>
    <x v="0"/>
    <m/>
    <x v="0"/>
    <x v="3"/>
    <s v="Tarps 1"/>
    <n v="1"/>
    <s v="piece"/>
    <s v="Households"/>
    <n v="1"/>
    <x v="0"/>
    <m/>
    <m/>
    <d v="2015-06-09T00:00:00"/>
  </r>
  <r>
    <x v="0"/>
    <s v="VUT0105"/>
    <x v="1"/>
    <s v="VUT0105071"/>
    <s v="Port Vila (Port Vila)"/>
    <s v="VUT0105071017"/>
    <s v="Bladineres"/>
    <s v="VUT01050710170885"/>
    <m/>
    <s v="NDMO"/>
    <s v="IFRC"/>
    <m/>
    <x v="0"/>
    <m/>
    <x v="0"/>
    <x v="3"/>
    <s v="Tarps 1"/>
    <n v="1"/>
    <s v="piece"/>
    <s v="Households"/>
    <n v="1"/>
    <x v="0"/>
    <m/>
    <m/>
    <d v="2015-06-09T00:00:00"/>
  </r>
  <r>
    <x v="0"/>
    <s v="VUT0105"/>
    <x v="1"/>
    <s v="VUT0105071"/>
    <s v="Port Vila (Port Vila)"/>
    <s v="VUT0105071017"/>
    <s v="Tagabe"/>
    <s v="VUT01050710170881"/>
    <m/>
    <s v="NDMO"/>
    <s v="IFRC"/>
    <m/>
    <x v="0"/>
    <m/>
    <x v="0"/>
    <x v="3"/>
    <s v="Tarps 1"/>
    <n v="1"/>
    <s v="piece"/>
    <s v="Households"/>
    <n v="1"/>
    <x v="0"/>
    <m/>
    <m/>
    <d v="2015-06-09T00:00:00"/>
  </r>
  <r>
    <x v="0"/>
    <s v="VUT0105"/>
    <x v="1"/>
    <s v="VUT0105071"/>
    <s v="Port Vila (Port Vila)"/>
    <s v="VUT0105071017"/>
    <s v="Bladineres"/>
    <s v="VUT01050710170885"/>
    <m/>
    <s v="NDMO"/>
    <s v="IFRC"/>
    <m/>
    <x v="0"/>
    <m/>
    <x v="0"/>
    <x v="3"/>
    <s v="Tarps 1"/>
    <n v="1"/>
    <s v="piece"/>
    <s v="Households"/>
    <n v="1"/>
    <x v="0"/>
    <m/>
    <m/>
    <d v="2015-06-09T00:00:00"/>
  </r>
  <r>
    <x v="0"/>
    <s v="VUT0105"/>
    <x v="1"/>
    <s v="VUT0105071"/>
    <s v="Port Vila (Port Vila)"/>
    <s v="VUT0105071017"/>
    <m/>
    <e v="#N/A"/>
    <s v="Seven Srar"/>
    <s v="NDMO"/>
    <s v="IFRC"/>
    <m/>
    <x v="0"/>
    <m/>
    <x v="0"/>
    <x v="3"/>
    <s v="Tarps 1"/>
    <n v="1"/>
    <s v="piece"/>
    <s v="Households"/>
    <n v="1"/>
    <x v="0"/>
    <m/>
    <m/>
    <d v="2015-06-09T00:00:00"/>
  </r>
  <r>
    <x v="0"/>
    <s v="VUT0105"/>
    <x v="1"/>
    <s v="VUT0105071"/>
    <s v="Port Vila (Port Vila)"/>
    <s v="VUT0105071017"/>
    <s v="Bladineres"/>
    <s v="VUT01050710170885"/>
    <m/>
    <s v="NDMO"/>
    <s v="IFRC"/>
    <m/>
    <x v="0"/>
    <m/>
    <x v="0"/>
    <x v="3"/>
    <s v="Tarps 1"/>
    <n v="1"/>
    <s v="piece"/>
    <s v="Households"/>
    <n v="1"/>
    <x v="0"/>
    <m/>
    <m/>
    <d v="2015-06-09T00:00:00"/>
  </r>
  <r>
    <x v="0"/>
    <s v="VUT0105"/>
    <x v="1"/>
    <s v="VUT0105071"/>
    <s v="Port Vila (Port Vila)"/>
    <s v="VUT0105071017"/>
    <s v="Bladineres"/>
    <s v="VUT01050710170885"/>
    <m/>
    <s v="NDMO"/>
    <s v="IFRC"/>
    <m/>
    <x v="0"/>
    <m/>
    <x v="0"/>
    <x v="3"/>
    <s v="Tarps 1"/>
    <n v="1"/>
    <s v="piece"/>
    <s v="Households"/>
    <n v="1"/>
    <x v="0"/>
    <m/>
    <m/>
    <d v="2015-06-09T00:00:00"/>
  </r>
  <r>
    <x v="0"/>
    <s v="VUT0105"/>
    <x v="1"/>
    <s v="VUT0105071"/>
    <s v="Port Vila (Port Vila)"/>
    <s v="VUT0105071017"/>
    <m/>
    <e v="#N/A"/>
    <s v="Seven Star"/>
    <s v="NDMO"/>
    <s v="IFRC"/>
    <m/>
    <x v="0"/>
    <m/>
    <x v="0"/>
    <x v="3"/>
    <s v="Tarps 1"/>
    <n v="1"/>
    <s v="piece"/>
    <s v="Households"/>
    <n v="1"/>
    <x v="0"/>
    <m/>
    <m/>
    <d v="2015-06-09T00:00:00"/>
  </r>
  <r>
    <x v="0"/>
    <s v="VUT0105"/>
    <x v="1"/>
    <s v="VUT0105071"/>
    <s v="Port Vila (Port Vila)"/>
    <s v="VUT0105071017"/>
    <s v="Bladineres"/>
    <s v="VUT01050710170885"/>
    <m/>
    <s v="NDMO"/>
    <s v="IFRC"/>
    <m/>
    <x v="0"/>
    <m/>
    <x v="0"/>
    <x v="3"/>
    <s v="Tarps 1"/>
    <n v="1"/>
    <s v="piece"/>
    <s v="Households"/>
    <n v="1"/>
    <x v="0"/>
    <m/>
    <m/>
    <d v="2015-06-09T00:00:00"/>
  </r>
  <r>
    <x v="0"/>
    <s v="VUT0105"/>
    <x v="1"/>
    <s v="VUT0105071"/>
    <s v="Port Vila (Port Vila)"/>
    <s v="VUT0105071017"/>
    <m/>
    <e v="#N/A"/>
    <s v="Beverly Hills"/>
    <s v="NDMO"/>
    <s v="IFRC"/>
    <m/>
    <x v="0"/>
    <m/>
    <x v="0"/>
    <x v="3"/>
    <s v="Tarps 1"/>
    <n v="1"/>
    <s v="piece"/>
    <s v="Households"/>
    <n v="1"/>
    <x v="0"/>
    <m/>
    <m/>
    <d v="2015-06-09T00:00:00"/>
  </r>
  <r>
    <x v="0"/>
    <s v="VUT0105"/>
    <x v="1"/>
    <s v="VUT0105071"/>
    <s v="Port Vila (Port Vila)"/>
    <s v="VUT0105071017"/>
    <s v="Tagabe"/>
    <s v="VUT01050710170881"/>
    <m/>
    <s v="NDMO"/>
    <s v="IFRC"/>
    <m/>
    <x v="0"/>
    <m/>
    <x v="0"/>
    <x v="3"/>
    <s v="Tarps 1"/>
    <n v="1"/>
    <s v="piece"/>
    <s v="Households"/>
    <n v="1"/>
    <x v="0"/>
    <m/>
    <m/>
    <d v="2015-06-09T00:00:00"/>
  </r>
  <r>
    <x v="0"/>
    <s v="VUT0105"/>
    <x v="1"/>
    <s v="VUT0105071"/>
    <s v="Port Vila (Port Vila)"/>
    <s v="VUT0105071017"/>
    <s v="Tagabe"/>
    <s v="VUT01050710170881"/>
    <m/>
    <s v="NDMO"/>
    <s v="IFRC"/>
    <m/>
    <x v="0"/>
    <m/>
    <x v="0"/>
    <x v="3"/>
    <s v="Tarps 1"/>
    <n v="1"/>
    <s v="piece"/>
    <s v="Households"/>
    <n v="1"/>
    <x v="0"/>
    <m/>
    <m/>
    <d v="2015-06-09T00:00:00"/>
  </r>
  <r>
    <x v="0"/>
    <s v="VUT0105"/>
    <x v="1"/>
    <s v="VUT0105071"/>
    <s v="Port Vila (Port Vila)"/>
    <s v="VUT0105071017"/>
    <s v="Bladineres"/>
    <s v="VUT01050710170885"/>
    <m/>
    <s v="NDMO"/>
    <s v="IFRC"/>
    <m/>
    <x v="0"/>
    <m/>
    <x v="0"/>
    <x v="3"/>
    <s v="Tarps 1"/>
    <n v="1"/>
    <s v="piece"/>
    <s v="Households"/>
    <n v="1"/>
    <x v="0"/>
    <m/>
    <m/>
    <d v="2015-06-09T00:00:00"/>
  </r>
  <r>
    <x v="0"/>
    <s v="VUT0105"/>
    <x v="1"/>
    <s v="VUT0105071"/>
    <s v="Port Vila (Port Vila)"/>
    <s v="VUT0105071017"/>
    <s v="Tagabe"/>
    <s v="VUT01050710170881"/>
    <m/>
    <s v="NDMO"/>
    <s v="IFRC"/>
    <m/>
    <x v="0"/>
    <m/>
    <x v="0"/>
    <x v="3"/>
    <s v="Tarps 1"/>
    <n v="1"/>
    <s v="piece"/>
    <s v="Households"/>
    <n v="1"/>
    <x v="0"/>
    <m/>
    <m/>
    <d v="2015-06-09T00:00:00"/>
  </r>
  <r>
    <x v="0"/>
    <s v="VUT0105"/>
    <x v="1"/>
    <s v="VUT0105071"/>
    <s v="Port Vila (Port Vila)"/>
    <s v="VUT0105071017"/>
    <s v="Bladineres"/>
    <s v="VUT01050710170885"/>
    <m/>
    <s v="NDMO"/>
    <s v="IFRC"/>
    <m/>
    <x v="0"/>
    <m/>
    <x v="0"/>
    <x v="3"/>
    <s v="Tarps 1"/>
    <n v="1"/>
    <s v="piece"/>
    <s v="Households"/>
    <n v="1"/>
    <x v="0"/>
    <m/>
    <m/>
    <d v="2015-06-09T00:00:00"/>
  </r>
  <r>
    <x v="0"/>
    <s v="VUT0105"/>
    <x v="1"/>
    <s v="VUT0105071"/>
    <s v="Port Vila (Port Vila)"/>
    <s v="VUT0105071017"/>
    <s v="Tagabe"/>
    <s v="VUT01050710170881"/>
    <m/>
    <s v="NDMO"/>
    <s v="IFRC"/>
    <m/>
    <x v="0"/>
    <m/>
    <x v="0"/>
    <x v="3"/>
    <s v="Tarps 1"/>
    <n v="1"/>
    <s v="piece"/>
    <s v="Households"/>
    <n v="1"/>
    <x v="0"/>
    <m/>
    <m/>
    <d v="2015-06-09T00:00:00"/>
  </r>
  <r>
    <x v="0"/>
    <s v="VUT0105"/>
    <x v="1"/>
    <s v="VUT0105071"/>
    <s v="Port Vila (Port Vila)"/>
    <s v="VUT0105071017"/>
    <s v="Tagabe"/>
    <s v="VUT01050710170881"/>
    <m/>
    <s v="NDMO"/>
    <s v="IFRC"/>
    <m/>
    <x v="0"/>
    <m/>
    <x v="0"/>
    <x v="3"/>
    <s v="Tarps 1"/>
    <n v="1"/>
    <s v="piece"/>
    <s v="Households"/>
    <n v="1"/>
    <x v="0"/>
    <m/>
    <m/>
    <d v="2015-06-09T00:00:00"/>
  </r>
  <r>
    <x v="0"/>
    <s v="VUT0105"/>
    <x v="1"/>
    <s v="VUT0105071"/>
    <s v="Port Vila (Port Vila)"/>
    <s v="VUT0105071017"/>
    <s v="Tagabe"/>
    <s v="VUT01050710170881"/>
    <m/>
    <s v="NDMO"/>
    <s v="IFRC"/>
    <m/>
    <x v="0"/>
    <m/>
    <x v="0"/>
    <x v="3"/>
    <s v="Tarps 1"/>
    <n v="1"/>
    <s v="piece"/>
    <s v="Households"/>
    <n v="1"/>
    <x v="0"/>
    <m/>
    <m/>
    <d v="2015-06-09T00:00:00"/>
  </r>
  <r>
    <x v="0"/>
    <s v="VUT0105"/>
    <x v="1"/>
    <s v="VUT0105071"/>
    <s v="Port Vila (Port Vila)"/>
    <s v="VUT0105071017"/>
    <s v="Bladineres"/>
    <s v="VUT01050710170885"/>
    <m/>
    <s v="NDMO"/>
    <s v="IFRC"/>
    <m/>
    <x v="0"/>
    <m/>
    <x v="0"/>
    <x v="3"/>
    <s v="Tarps 1"/>
    <n v="1"/>
    <s v="piece"/>
    <s v="Households"/>
    <n v="1"/>
    <x v="0"/>
    <m/>
    <m/>
    <d v="2015-06-09T00:00:00"/>
  </r>
  <r>
    <x v="0"/>
    <s v="VUT0105"/>
    <x v="1"/>
    <s v="VUT0105071"/>
    <s v="Port Vila (Port Vila)"/>
    <s v="VUT0105071017"/>
    <s v="Tagabe"/>
    <s v="VUT01050710170881"/>
    <m/>
    <s v="NDMO"/>
    <s v="IFRC"/>
    <m/>
    <x v="0"/>
    <m/>
    <x v="0"/>
    <x v="3"/>
    <s v="Tarps 1"/>
    <n v="1"/>
    <s v="piece"/>
    <s v="Households"/>
    <n v="1"/>
    <x v="0"/>
    <m/>
    <m/>
    <d v="2015-06-09T00:00:00"/>
  </r>
  <r>
    <x v="0"/>
    <s v="VUT0105"/>
    <x v="1"/>
    <s v="VUT0105071"/>
    <s v="Port Vila (Port Vila)"/>
    <s v="VUT0105071017"/>
    <s v="Tagabe"/>
    <s v="VUT01050710170881"/>
    <m/>
    <s v="NDMO"/>
    <s v="IFRC"/>
    <m/>
    <x v="0"/>
    <m/>
    <x v="0"/>
    <x v="3"/>
    <s v="Tarps 1"/>
    <n v="1"/>
    <s v="piece"/>
    <s v="Households"/>
    <n v="1"/>
    <x v="0"/>
    <m/>
    <m/>
    <d v="2015-06-09T00:00:00"/>
  </r>
  <r>
    <x v="0"/>
    <s v="VUT0105"/>
    <x v="1"/>
    <s v="VUT0105071"/>
    <s v="Port Vila (Port Vila)"/>
    <s v="VUT0105071017"/>
    <s v="Bladineres"/>
    <s v="VUT01050710170885"/>
    <m/>
    <s v="NDMO"/>
    <s v="IFRC"/>
    <m/>
    <x v="0"/>
    <m/>
    <x v="0"/>
    <x v="3"/>
    <s v="Tarps 1"/>
    <n v="1"/>
    <s v="piece"/>
    <s v="Households"/>
    <n v="1"/>
    <x v="0"/>
    <m/>
    <m/>
    <d v="2015-06-09T00:00:00"/>
  </r>
  <r>
    <x v="0"/>
    <s v="VUT0105"/>
    <x v="1"/>
    <s v="VUT0105071"/>
    <s v="Port Vila (Port Vila)"/>
    <s v="VUT0105071017"/>
    <s v="Tagabe"/>
    <s v="VUT01050710170881"/>
    <m/>
    <s v="NDMO"/>
    <s v="IFRC"/>
    <m/>
    <x v="0"/>
    <m/>
    <x v="0"/>
    <x v="3"/>
    <s v="Tarps 1"/>
    <n v="1"/>
    <s v="piece"/>
    <s v="Households"/>
    <n v="1"/>
    <x v="0"/>
    <m/>
    <m/>
    <d v="2015-06-09T00:00:00"/>
  </r>
  <r>
    <x v="0"/>
    <s v="VUT0105"/>
    <x v="1"/>
    <s v="VUT0105071"/>
    <s v="Port Vila (Port Vila)"/>
    <s v="VUT0105071017"/>
    <s v="Tagabe"/>
    <s v="VUT01050710170881"/>
    <m/>
    <s v="NDMO"/>
    <s v="IFRC"/>
    <m/>
    <x v="0"/>
    <m/>
    <x v="0"/>
    <x v="3"/>
    <s v="Tarps 1"/>
    <n v="1"/>
    <s v="piece"/>
    <s v="Households"/>
    <n v="1"/>
    <x v="0"/>
    <m/>
    <m/>
    <d v="2015-06-09T00:00:00"/>
  </r>
  <r>
    <x v="0"/>
    <s v="VUT0105"/>
    <x v="1"/>
    <s v="VUT0105071"/>
    <s v="Port Vila (Port Vila)"/>
    <s v="VUT0105071017"/>
    <s v="Tagabe"/>
    <s v="VUT01050710170881"/>
    <m/>
    <s v="NDMO"/>
    <s v="IFRC"/>
    <m/>
    <x v="0"/>
    <m/>
    <x v="0"/>
    <x v="3"/>
    <s v="Tarps 1"/>
    <n v="1"/>
    <s v="piece"/>
    <s v="Households"/>
    <n v="1"/>
    <x v="0"/>
    <m/>
    <m/>
    <d v="2015-06-09T00:00:00"/>
  </r>
  <r>
    <x v="0"/>
    <s v="VUT0105"/>
    <x v="1"/>
    <s v="VUT0105071"/>
    <s v="Port Vila (Port Vila)"/>
    <s v="VUT0105071017"/>
    <s v="Tagabe"/>
    <s v="VUT01050710170881"/>
    <m/>
    <s v="NDMO"/>
    <s v="IFRC"/>
    <m/>
    <x v="0"/>
    <m/>
    <x v="0"/>
    <x v="3"/>
    <s v="Tarps 1"/>
    <n v="1"/>
    <s v="piece"/>
    <s v="Households"/>
    <n v="1"/>
    <x v="0"/>
    <m/>
    <m/>
    <d v="2015-06-09T00:00:00"/>
  </r>
  <r>
    <x v="0"/>
    <s v="VUT0105"/>
    <x v="1"/>
    <s v="VUT0105071"/>
    <s v="Port Vila (Port Vila)"/>
    <s v="VUT0105071017"/>
    <s v="Tagabe"/>
    <s v="VUT01050710170881"/>
    <m/>
    <s v="NDMO"/>
    <s v="IFRC"/>
    <m/>
    <x v="0"/>
    <m/>
    <x v="0"/>
    <x v="3"/>
    <s v="Tarps 1"/>
    <n v="1"/>
    <s v="piece"/>
    <s v="Households"/>
    <n v="1"/>
    <x v="0"/>
    <m/>
    <m/>
    <d v="2015-06-09T00:00:00"/>
  </r>
  <r>
    <x v="0"/>
    <s v="VUT0105"/>
    <x v="1"/>
    <s v="VUT0105071"/>
    <s v="Port Vila (Port Vila)"/>
    <s v="VUT0105071017"/>
    <s v="Tagabe"/>
    <s v="VUT01050710170881"/>
    <m/>
    <s v="NDMO"/>
    <s v="IFRC"/>
    <m/>
    <x v="0"/>
    <m/>
    <x v="0"/>
    <x v="3"/>
    <s v="Tarps 1"/>
    <n v="1"/>
    <s v="piece"/>
    <s v="Households"/>
    <n v="1"/>
    <x v="0"/>
    <m/>
    <m/>
    <d v="2015-06-09T00:00:00"/>
  </r>
  <r>
    <x v="0"/>
    <s v="VUT0105"/>
    <x v="1"/>
    <s v="VUT0105071"/>
    <s v="Port Vila (Port Vila)"/>
    <s v="VUT0105071017"/>
    <s v="Tagabe"/>
    <s v="VUT01050710170881"/>
    <m/>
    <s v="NDMO"/>
    <s v="IFRC"/>
    <m/>
    <x v="0"/>
    <m/>
    <x v="0"/>
    <x v="3"/>
    <s v="Tarps 1"/>
    <n v="1"/>
    <s v="piece"/>
    <s v="Households"/>
    <n v="1"/>
    <x v="0"/>
    <m/>
    <m/>
    <d v="2015-06-09T00:00:00"/>
  </r>
  <r>
    <x v="0"/>
    <s v="VUT0105"/>
    <x v="1"/>
    <s v="VUT0105071"/>
    <s v="Port Vila (Port Vila)"/>
    <s v="VUT0105071017"/>
    <m/>
    <e v="#N/A"/>
    <s v="Belleview park"/>
    <s v="NDMO"/>
    <s v="IFRC"/>
    <m/>
    <x v="0"/>
    <m/>
    <x v="0"/>
    <x v="3"/>
    <s v="Tarps 1"/>
    <n v="1"/>
    <s v="piece"/>
    <s v="Households"/>
    <n v="1"/>
    <x v="0"/>
    <m/>
    <m/>
    <d v="2015-06-09T00:00:00"/>
  </r>
  <r>
    <x v="0"/>
    <s v="VUT0105"/>
    <x v="1"/>
    <s v="VUT0105071"/>
    <s v="Port Vila (Port Vila)"/>
    <s v="VUT0105071017"/>
    <m/>
    <e v="#N/A"/>
    <s v="Tagabe M.C.I"/>
    <s v="NDMO"/>
    <s v="IFRC"/>
    <m/>
    <x v="0"/>
    <m/>
    <x v="0"/>
    <x v="3"/>
    <s v="Tarps 1"/>
    <n v="1"/>
    <s v="piece"/>
    <s v="Households"/>
    <n v="1"/>
    <x v="0"/>
    <m/>
    <m/>
    <d v="2015-06-09T00:00:00"/>
  </r>
  <r>
    <x v="0"/>
    <s v="VUT0105"/>
    <x v="1"/>
    <s v="VUT0105071"/>
    <s v="Port Vila (Port Vila)"/>
    <s v="VUT0105071017"/>
    <m/>
    <e v="#N/A"/>
    <s v="Tagabe M.C.I"/>
    <s v="NDMO"/>
    <s v="IFRC"/>
    <m/>
    <x v="0"/>
    <m/>
    <x v="0"/>
    <x v="3"/>
    <s v="Tarps 1"/>
    <n v="1"/>
    <s v="piece"/>
    <s v="Households"/>
    <n v="1"/>
    <x v="0"/>
    <m/>
    <m/>
    <d v="2015-06-09T00:00:00"/>
  </r>
  <r>
    <x v="0"/>
    <s v="VUT0105"/>
    <x v="1"/>
    <s v="VUT0105071"/>
    <s v="Port Vila (Port Vila)"/>
    <s v="VUT0105071017"/>
    <m/>
    <e v="#N/A"/>
    <s v="Malapoa White Wood"/>
    <s v="NDMO"/>
    <s v="IFRC"/>
    <m/>
    <x v="0"/>
    <m/>
    <x v="0"/>
    <x v="3"/>
    <s v="Tarps 1"/>
    <n v="1"/>
    <s v="piece"/>
    <s v="Households"/>
    <n v="1"/>
    <x v="0"/>
    <m/>
    <m/>
    <d v="2015-06-09T00:00:00"/>
  </r>
  <r>
    <x v="0"/>
    <s v="VUT0105"/>
    <x v="1"/>
    <s v="VUT0105071"/>
    <s v="Port Vila (Port Vila)"/>
    <s v="VUT0105071017"/>
    <m/>
    <e v="#N/A"/>
    <s v="Black Sand"/>
    <s v="NDMO"/>
    <s v="IFRC"/>
    <m/>
    <x v="0"/>
    <m/>
    <x v="0"/>
    <x v="3"/>
    <s v="Tarps 1"/>
    <n v="1"/>
    <s v="piece"/>
    <s v="Households"/>
    <n v="1"/>
    <x v="0"/>
    <m/>
    <m/>
    <d v="2015-06-09T00:00:00"/>
  </r>
  <r>
    <x v="0"/>
    <s v="VUT0105"/>
    <x v="1"/>
    <s v="VUT0105071"/>
    <s v="Port Vila (Port Vila)"/>
    <s v="VUT0105071017"/>
    <m/>
    <e v="#N/A"/>
    <s v="Black Sand"/>
    <s v="NDMO"/>
    <s v="IFRC"/>
    <m/>
    <x v="0"/>
    <m/>
    <x v="0"/>
    <x v="3"/>
    <s v="Tarps 1"/>
    <n v="1"/>
    <s v="piece"/>
    <s v="Households"/>
    <n v="1"/>
    <x v="0"/>
    <m/>
    <m/>
    <d v="2015-06-09T00:00:00"/>
  </r>
  <r>
    <x v="0"/>
    <s v="VUT0105"/>
    <x v="1"/>
    <s v="VUT0105071"/>
    <s v="Port Vila (Port Vila)"/>
    <s v="VUT0105071017"/>
    <m/>
    <e v="#N/A"/>
    <s v="Black Sand"/>
    <s v="NDMO"/>
    <s v="IFRC"/>
    <m/>
    <x v="0"/>
    <m/>
    <x v="0"/>
    <x v="3"/>
    <s v="Tarps 1"/>
    <n v="1"/>
    <s v="piece"/>
    <s v="Households"/>
    <n v="1"/>
    <x v="0"/>
    <m/>
    <m/>
    <d v="2015-06-09T00:00:00"/>
  </r>
  <r>
    <x v="0"/>
    <s v="VUT0105"/>
    <x v="1"/>
    <s v="VUT0105071"/>
    <s v="Port Vila (Port Vila)"/>
    <s v="VUT0105071017"/>
    <m/>
    <e v="#N/A"/>
    <s v="Black Sand"/>
    <s v="NDMO"/>
    <s v="IFRC"/>
    <m/>
    <x v="0"/>
    <m/>
    <x v="0"/>
    <x v="3"/>
    <s v="Tarps 1"/>
    <n v="1"/>
    <s v="piece"/>
    <s v="Households"/>
    <n v="1"/>
    <x v="0"/>
    <m/>
    <m/>
    <d v="2015-06-09T00:00:00"/>
  </r>
  <r>
    <x v="0"/>
    <s v="VUT0105"/>
    <x v="10"/>
    <s v="VUT0105042"/>
    <s v="Ifira (Ifira)"/>
    <s v="VUT0105042015"/>
    <m/>
    <e v="#N/A"/>
    <s v="Ifira Island"/>
    <s v="NDMO"/>
    <s v="IFRC"/>
    <m/>
    <x v="0"/>
    <m/>
    <x v="0"/>
    <x v="3"/>
    <s v="Tarps 1"/>
    <n v="3"/>
    <s v="piece"/>
    <s v="Households"/>
    <n v="1"/>
    <x v="0"/>
    <m/>
    <m/>
    <d v="2015-06-09T00:00:00"/>
  </r>
  <r>
    <x v="0"/>
    <s v="VUT0105"/>
    <x v="1"/>
    <s v="VUT0105071"/>
    <s v="Port Vila (Port Vila)"/>
    <s v="VUT0105071017"/>
    <m/>
    <e v="#N/A"/>
    <s v="Rentapao"/>
    <s v="NDMO"/>
    <s v="IFRC"/>
    <m/>
    <x v="0"/>
    <m/>
    <x v="0"/>
    <x v="3"/>
    <s v="Tarps 1"/>
    <n v="1"/>
    <s v="piece"/>
    <s v="Households"/>
    <n v="1"/>
    <x v="0"/>
    <m/>
    <m/>
    <d v="2015-06-09T00:00:00"/>
  </r>
  <r>
    <x v="0"/>
    <s v="VUT0105"/>
    <x v="1"/>
    <s v="VUT0105071"/>
    <s v="Port Vila (Port Vila)"/>
    <s v="VUT0105071017"/>
    <m/>
    <e v="#N/A"/>
    <s v="Black Sand"/>
    <s v="NDMO"/>
    <s v="IFRC"/>
    <m/>
    <x v="0"/>
    <m/>
    <x v="0"/>
    <x v="3"/>
    <s v="Tarps 1"/>
    <n v="1"/>
    <s v="piece"/>
    <s v="Households"/>
    <n v="1"/>
    <x v="0"/>
    <m/>
    <m/>
    <d v="2015-06-09T00:00:00"/>
  </r>
  <r>
    <x v="0"/>
    <s v="VUT0105"/>
    <x v="1"/>
    <s v="VUT0105071"/>
    <s v="Port Vila (Port Vila)"/>
    <s v="VUT0105071017"/>
    <s v="Bladineres"/>
    <s v="VUT01050710170885"/>
    <m/>
    <s v="NDMO"/>
    <s v="IFRC"/>
    <m/>
    <x v="0"/>
    <m/>
    <x v="0"/>
    <x v="3"/>
    <s v="Tarps 1"/>
    <n v="1"/>
    <s v="piece"/>
    <s v="Households"/>
    <n v="1"/>
    <x v="0"/>
    <m/>
    <m/>
    <d v="2015-06-09T00:00:00"/>
  </r>
  <r>
    <x v="0"/>
    <s v="VUT0105"/>
    <x v="1"/>
    <s v="VUT0105071"/>
    <s v="Port Vila (Port Vila)"/>
    <s v="VUT0105071017"/>
    <s v="Bladineres"/>
    <s v="VUT01050710170885"/>
    <m/>
    <s v="NDMO"/>
    <s v="IFRC"/>
    <m/>
    <x v="0"/>
    <m/>
    <x v="0"/>
    <x v="3"/>
    <s v="Tarps 1"/>
    <n v="1"/>
    <s v="piece"/>
    <s v="Households"/>
    <n v="1"/>
    <x v="0"/>
    <m/>
    <m/>
    <d v="2015-06-09T00:00:00"/>
  </r>
  <r>
    <x v="0"/>
    <s v="VUT0105"/>
    <x v="1"/>
    <s v="VUT0105071"/>
    <s v="Port Vila (Port Vila)"/>
    <s v="VUT0105071017"/>
    <m/>
    <e v="#N/A"/>
    <s v="Teouma Valley"/>
    <s v="NDMO"/>
    <s v="IFRC"/>
    <m/>
    <x v="0"/>
    <m/>
    <x v="0"/>
    <x v="3"/>
    <s v="Tarps 1"/>
    <n v="1"/>
    <s v="piece"/>
    <s v="Households"/>
    <n v="1"/>
    <x v="0"/>
    <m/>
    <m/>
    <d v="2015-06-09T00:00:00"/>
  </r>
  <r>
    <x v="0"/>
    <s v="VUT0105"/>
    <x v="1"/>
    <s v="VUT0105071"/>
    <s v="Port Vila (Port Vila)"/>
    <s v="VUT0105071017"/>
    <m/>
    <e v="#N/A"/>
    <s v="Teouma Half Road"/>
    <s v="NDMO"/>
    <s v="IFRC"/>
    <m/>
    <x v="0"/>
    <m/>
    <x v="0"/>
    <x v="3"/>
    <s v="Tarps 1"/>
    <n v="1"/>
    <s v="piece"/>
    <s v="Households"/>
    <n v="1"/>
    <x v="0"/>
    <m/>
    <m/>
    <d v="2015-06-09T00:00:00"/>
  </r>
  <r>
    <x v="0"/>
    <s v="VUT0105"/>
    <x v="1"/>
    <s v="VUT0105071"/>
    <s v="Port Vila (Port Vila)"/>
    <s v="VUT0105071017"/>
    <s v="Tagabe"/>
    <s v="VUT01050710170881"/>
    <m/>
    <s v="NDMO"/>
    <s v="IFRC"/>
    <m/>
    <x v="0"/>
    <m/>
    <x v="0"/>
    <x v="3"/>
    <s v="Tarps 1"/>
    <n v="1"/>
    <s v="piece"/>
    <s v="Households"/>
    <n v="1"/>
    <x v="0"/>
    <m/>
    <m/>
    <d v="2015-06-09T00:00:00"/>
  </r>
  <r>
    <x v="0"/>
    <s v="VUT0105"/>
    <x v="1"/>
    <s v="VUT0105071"/>
    <s v="Port Vila (Port Vila)"/>
    <s v="VUT0105071017"/>
    <s v="Tagabe"/>
    <s v="VUT01050710170881"/>
    <m/>
    <s v="NDMO"/>
    <s v="IFRC"/>
    <m/>
    <x v="0"/>
    <m/>
    <x v="0"/>
    <x v="3"/>
    <s v="Tarps 1"/>
    <n v="1"/>
    <s v="piece"/>
    <s v="Households"/>
    <n v="1"/>
    <x v="0"/>
    <m/>
    <m/>
    <d v="2015-06-09T00:00:00"/>
  </r>
  <r>
    <x v="0"/>
    <s v="VUT0105"/>
    <x v="1"/>
    <s v="VUT0105071"/>
    <s v="Port Vila (Port Vila)"/>
    <s v="VUT0105071017"/>
    <s v="Bladineres"/>
    <s v="VUT01050710170885"/>
    <m/>
    <s v="NDMO"/>
    <s v="IFRC"/>
    <m/>
    <x v="0"/>
    <m/>
    <x v="0"/>
    <x v="3"/>
    <s v="Tarps 1"/>
    <n v="1"/>
    <s v="piece"/>
    <s v="Households"/>
    <n v="1"/>
    <x v="0"/>
    <m/>
    <m/>
    <d v="2015-06-09T00:00:00"/>
  </r>
  <r>
    <x v="0"/>
    <s v="VUT0105"/>
    <x v="1"/>
    <s v="VUT0105071"/>
    <s v="Port Vila (Port Vila)"/>
    <s v="VUT0105071017"/>
    <s v="Bladineres"/>
    <s v="VUT01050710170885"/>
    <m/>
    <s v="NDMO"/>
    <s v="IFRC"/>
    <m/>
    <x v="0"/>
    <m/>
    <x v="0"/>
    <x v="3"/>
    <s v="Tarps 1"/>
    <n v="1"/>
    <s v="piece"/>
    <s v="Households"/>
    <n v="1"/>
    <x v="0"/>
    <m/>
    <m/>
    <d v="2015-06-09T00:00:00"/>
  </r>
  <r>
    <x v="0"/>
    <s v="VUT0105"/>
    <x v="1"/>
    <s v="VUT0105071"/>
    <s v="Port Vila (Port Vila)"/>
    <s v="VUT0105071017"/>
    <s v="Tagabe"/>
    <s v="VUT01050710170881"/>
    <m/>
    <s v="NDMO"/>
    <s v="IFRC"/>
    <m/>
    <x v="0"/>
    <m/>
    <x v="0"/>
    <x v="3"/>
    <s v="Tarps 1"/>
    <n v="1"/>
    <s v="piece"/>
    <s v="Households"/>
    <n v="1"/>
    <x v="0"/>
    <m/>
    <m/>
    <d v="2015-06-09T00:00:00"/>
  </r>
  <r>
    <x v="0"/>
    <s v="VUT0105"/>
    <x v="1"/>
    <s v="VUT0105071"/>
    <s v="Port Vila (Port Vila)"/>
    <s v="VUT0105071017"/>
    <s v="Tagabe"/>
    <s v="VUT01050710170881"/>
    <m/>
    <s v="NDMO"/>
    <s v="IFRC"/>
    <m/>
    <x v="0"/>
    <m/>
    <x v="0"/>
    <x v="3"/>
    <s v="Tarps 1"/>
    <n v="1"/>
    <s v="piece"/>
    <s v="Households"/>
    <n v="1"/>
    <x v="0"/>
    <m/>
    <m/>
    <d v="2015-06-09T00:00:00"/>
  </r>
  <r>
    <x v="0"/>
    <s v="VUT0105"/>
    <x v="11"/>
    <s v="VUT0105070"/>
    <m/>
    <e v="#N/A"/>
    <m/>
    <e v="#N/A"/>
    <s v="Pele Island"/>
    <s v="NDMO"/>
    <s v="IFRC"/>
    <m/>
    <x v="0"/>
    <m/>
    <x v="0"/>
    <x v="3"/>
    <s v="Tarps 1"/>
    <n v="3"/>
    <s v="piece"/>
    <s v="Households"/>
    <n v="1"/>
    <x v="0"/>
    <m/>
    <m/>
    <d v="2015-06-09T00:00:00"/>
  </r>
  <r>
    <x v="0"/>
    <s v="VUT0105"/>
    <x v="1"/>
    <s v="VUT0105071"/>
    <s v="Port Vila (Port Vila)"/>
    <s v="VUT0105071017"/>
    <m/>
    <e v="#N/A"/>
    <s v="Black Sand"/>
    <s v="NDMO"/>
    <s v="IFRC"/>
    <m/>
    <x v="0"/>
    <m/>
    <x v="0"/>
    <x v="3"/>
    <s v="Tarps 1"/>
    <n v="1"/>
    <s v="piece"/>
    <s v="Households"/>
    <n v="1"/>
    <x v="0"/>
    <m/>
    <m/>
    <d v="2015-06-09T00:00:00"/>
  </r>
  <r>
    <x v="0"/>
    <s v="VUT0105"/>
    <x v="1"/>
    <s v="VUT0105071"/>
    <s v="Port Vila (Port Vila)"/>
    <s v="VUT0105071017"/>
    <s v="Nambatu"/>
    <s v="VUT01050710170832"/>
    <m/>
    <s v="NDMO"/>
    <s v="IFRC"/>
    <m/>
    <x v="0"/>
    <m/>
    <x v="0"/>
    <x v="3"/>
    <s v="Tarps 1"/>
    <n v="4"/>
    <s v="piece"/>
    <s v="Households"/>
    <n v="1"/>
    <x v="0"/>
    <m/>
    <m/>
    <d v="2015-06-09T00:00:00"/>
  </r>
  <r>
    <x v="0"/>
    <s v="VUT0105"/>
    <x v="1"/>
    <s v="VUT0105071"/>
    <s v="Port Vila (Port Vila)"/>
    <s v="VUT0105071017"/>
    <m/>
    <e v="#N/A"/>
    <s v="Seven Star"/>
    <s v="NDMO"/>
    <s v="IFRC"/>
    <m/>
    <x v="0"/>
    <m/>
    <x v="0"/>
    <x v="3"/>
    <s v="Tarps 1"/>
    <n v="1"/>
    <s v="piece"/>
    <s v="Households"/>
    <n v="1"/>
    <x v="0"/>
    <m/>
    <m/>
    <d v="2015-06-09T00:00:00"/>
  </r>
  <r>
    <x v="2"/>
    <s v="VUT0106"/>
    <x v="3"/>
    <s v="VUT0106023"/>
    <s v="West Tanna (Tanna)"/>
    <s v="VUT0106023005"/>
    <s v="Isangel"/>
    <s v="VUT01060230020180"/>
    <m/>
    <s v="Samaritan's Purse"/>
    <m/>
    <m/>
    <x v="0"/>
    <m/>
    <x v="0"/>
    <x v="3"/>
    <s v="Tarps (1 = HH), Blankets (3 = HH), Cooking Kit (1=HH)"/>
    <n v="319"/>
    <s v="piece"/>
    <s v="Households"/>
    <n v="319"/>
    <x v="0"/>
    <m/>
    <m/>
    <d v="2015-04-06T00:00:00"/>
  </r>
  <r>
    <x v="2"/>
    <s v="VUT0106"/>
    <x v="3"/>
    <s v="VUT0106023"/>
    <s v="West Tanna (Tanna)"/>
    <s v="VUT0106023005"/>
    <s v="Isangel"/>
    <s v="VUT01060230020180"/>
    <m/>
    <s v="Samaritan's Purse"/>
    <m/>
    <m/>
    <x v="0"/>
    <m/>
    <x v="0"/>
    <x v="0"/>
    <s v="Tarps (1 = HH), Blankets (3 = HH), Cooking Kit (1=HH)"/>
    <n v="957"/>
    <s v="piece"/>
    <s v="Households"/>
    <n v="319"/>
    <x v="0"/>
    <m/>
    <m/>
    <d v="2015-04-06T00:00:00"/>
  </r>
  <r>
    <x v="2"/>
    <s v="VUT0106"/>
    <x v="3"/>
    <s v="VUT0106023"/>
    <s v="West Tanna (Tanna)"/>
    <s v="VUT0106023005"/>
    <m/>
    <e v="#N/A"/>
    <s v="1 Mile School"/>
    <s v="Samaritan's Purse"/>
    <m/>
    <m/>
    <x v="0"/>
    <m/>
    <x v="0"/>
    <x v="3"/>
    <s v="Tarps (1 = HH), Blankets (3 = HH), Cooking Kit (1=HH)"/>
    <n v="187"/>
    <s v="piece"/>
    <s v="Households"/>
    <n v="187"/>
    <x v="0"/>
    <m/>
    <m/>
    <d v="2015-04-06T00:00:00"/>
  </r>
  <r>
    <x v="2"/>
    <s v="VUT0106"/>
    <x v="3"/>
    <s v="VUT0106023"/>
    <s v="West Tanna (Tanna)"/>
    <s v="VUT0106023005"/>
    <m/>
    <e v="#N/A"/>
    <s v="1 Mile School"/>
    <s v="Samaritan's Purse"/>
    <m/>
    <m/>
    <x v="0"/>
    <m/>
    <x v="0"/>
    <x v="0"/>
    <s v="Tarps (1 = HH), Blankets (3 = HH), Cooking Kit (1=HH)"/>
    <n v="561"/>
    <s v="piece"/>
    <s v="Households"/>
    <n v="187"/>
    <x v="0"/>
    <m/>
    <m/>
    <d v="2015-04-06T00:00:00"/>
  </r>
  <r>
    <x v="2"/>
    <s v="VUT0106"/>
    <x v="3"/>
    <s v="VUT0106023"/>
    <s v="West Tanna (Tanna)"/>
    <s v="VUT0106023005"/>
    <s v="Letakran"/>
    <s v="VUT01060230050318"/>
    <m/>
    <s v="Samaritan's Purse"/>
    <m/>
    <m/>
    <x v="0"/>
    <m/>
    <x v="0"/>
    <x v="3"/>
    <s v="Tarps (1 = HH), Blankets (3 = HH), Cooking Kit (1=HH)"/>
    <n v="245"/>
    <s v="piece"/>
    <s v="Households"/>
    <n v="245"/>
    <x v="0"/>
    <m/>
    <m/>
    <d v="2015-04-06T00:00:00"/>
  </r>
  <r>
    <x v="2"/>
    <s v="VUT0106"/>
    <x v="3"/>
    <s v="VUT0106023"/>
    <s v="West Tanna (Tanna)"/>
    <s v="VUT0106023005"/>
    <s v="Letakran"/>
    <s v="VUT01060230050318"/>
    <m/>
    <s v="Samaritan's Purse"/>
    <m/>
    <m/>
    <x v="0"/>
    <m/>
    <x v="0"/>
    <x v="0"/>
    <s v="Tarps (1 = HH), Blankets (3 = HH), Cooking Kit (1=HH)"/>
    <n v="735"/>
    <s v="piece"/>
    <s v="Households"/>
    <n v="245"/>
    <x v="0"/>
    <m/>
    <m/>
    <d v="2015-04-06T00:00:00"/>
  </r>
  <r>
    <x v="2"/>
    <s v="VUT0106"/>
    <x v="3"/>
    <s v="VUT0106023"/>
    <s v="West Tanna (Tanna)"/>
    <s v="VUT0106023005"/>
    <m/>
    <e v="#N/A"/>
    <s v="Lapket Centre"/>
    <s v="Samaritan's Purse"/>
    <m/>
    <m/>
    <x v="0"/>
    <m/>
    <x v="0"/>
    <x v="1"/>
    <s v="Tarps (1 = HH), Blankets (3 = HH), Cooking Kit (1=HH)"/>
    <n v="329"/>
    <s v="set"/>
    <s v="Households"/>
    <n v="329"/>
    <x v="0"/>
    <m/>
    <m/>
    <d v="2015-04-06T00:00:00"/>
  </r>
  <r>
    <x v="2"/>
    <s v="VUT0106"/>
    <x v="3"/>
    <s v="VUT0106023"/>
    <s v="West Tanna (Tanna)"/>
    <s v="VUT0106023005"/>
    <m/>
    <e v="#N/A"/>
    <s v="Unmit"/>
    <s v="Samaritan's Purse"/>
    <m/>
    <m/>
    <x v="0"/>
    <m/>
    <x v="0"/>
    <x v="3"/>
    <s v="Tarps (1 = HH), Blankets (3 = HH), Cooking Kit (1=HH)"/>
    <n v="253"/>
    <s v="piece"/>
    <s v="Households"/>
    <n v="253"/>
    <x v="0"/>
    <m/>
    <m/>
    <d v="2015-04-06T00:00:00"/>
  </r>
  <r>
    <x v="2"/>
    <s v="VUT0106"/>
    <x v="3"/>
    <s v="VUT0106023"/>
    <s v="West Tanna (Tanna)"/>
    <s v="VUT0106023005"/>
    <m/>
    <e v="#N/A"/>
    <s v="Unmit"/>
    <s v="Samaritan's Purse"/>
    <m/>
    <m/>
    <x v="0"/>
    <m/>
    <x v="0"/>
    <x v="0"/>
    <s v="Tarps (1 = HH), Blankets (3 = HH), Cooking Kit (1=HH)"/>
    <n v="759"/>
    <s v="piece"/>
    <s v="Households"/>
    <n v="253"/>
    <x v="0"/>
    <m/>
    <m/>
    <d v="2015-04-06T00:00:00"/>
  </r>
  <r>
    <x v="2"/>
    <s v="VUT0106"/>
    <x v="3"/>
    <s v="VUT0106023"/>
    <s v="West Tanna (Tanna)"/>
    <s v="VUT0106023005"/>
    <m/>
    <e v="#N/A"/>
    <s v="Harpour View"/>
    <s v="Samaritan's Purse"/>
    <m/>
    <m/>
    <x v="0"/>
    <m/>
    <x v="0"/>
    <x v="3"/>
    <s v="Tarps (1 = HH), Blankets (3 = HH), Cooking Kit (1=HH)"/>
    <n v="160"/>
    <s v="piece"/>
    <s v="Households"/>
    <n v="160"/>
    <x v="0"/>
    <m/>
    <m/>
    <d v="2015-04-06T00:00:00"/>
  </r>
  <r>
    <x v="2"/>
    <s v="VUT0106"/>
    <x v="3"/>
    <s v="VUT0106023"/>
    <s v="West Tanna (Tanna)"/>
    <s v="VUT0106023005"/>
    <m/>
    <e v="#N/A"/>
    <s v="Harpour View"/>
    <s v="Samaritan's Purse"/>
    <m/>
    <m/>
    <x v="0"/>
    <m/>
    <x v="0"/>
    <x v="0"/>
    <s v="Tarps (1 = HH), Blankets (3 = HH), Cooking Kit (1=HH)"/>
    <n v="480"/>
    <s v="piece"/>
    <s v="Households"/>
    <n v="160"/>
    <x v="0"/>
    <m/>
    <m/>
    <d v="2015-04-06T00:00:00"/>
  </r>
  <r>
    <x v="2"/>
    <s v="VUT0106"/>
    <x v="3"/>
    <s v="VUT0106023"/>
    <s v="West Tanna (Tanna)"/>
    <s v="VUT0106023005"/>
    <s v="Isangel"/>
    <s v="VUT01060230020180"/>
    <m/>
    <s v="Samaritan's Purse"/>
    <m/>
    <m/>
    <x v="0"/>
    <m/>
    <x v="0"/>
    <x v="1"/>
    <s v="Tarps (1 = HH), Blankets (3 = HH), Cooking Kit (1=HH)"/>
    <n v="319"/>
    <s v="set"/>
    <s v="Households"/>
    <n v="319"/>
    <x v="0"/>
    <m/>
    <m/>
    <d v="2015-04-06T00:00:00"/>
  </r>
  <r>
    <x v="2"/>
    <s v="VUT0106"/>
    <x v="3"/>
    <s v="VUT0106023"/>
    <s v="West Tanna (Tanna)"/>
    <s v="VUT0106023005"/>
    <m/>
    <e v="#N/A"/>
    <s v="Lenauraua"/>
    <s v="Samaritan's Purse"/>
    <m/>
    <m/>
    <x v="0"/>
    <m/>
    <x v="0"/>
    <x v="3"/>
    <s v="Tarps (1 = HH), Blankets (3 = HH), Cooking Kit (1=HH)"/>
    <n v="193"/>
    <s v="piece"/>
    <s v="Households"/>
    <n v="193"/>
    <x v="0"/>
    <m/>
    <m/>
    <d v="2015-04-06T00:00:00"/>
  </r>
  <r>
    <x v="2"/>
    <s v="VUT0106"/>
    <x v="3"/>
    <s v="VUT0106023"/>
    <s v="West Tanna (Tanna)"/>
    <s v="VUT0106023005"/>
    <m/>
    <e v="#N/A"/>
    <s v="Lenauraua"/>
    <s v="Samaritan's Purse"/>
    <m/>
    <m/>
    <x v="0"/>
    <m/>
    <x v="0"/>
    <x v="0"/>
    <s v="Tarps (1 = HH), Blankets (3 = HH), Cooking Kit (1=HH)"/>
    <n v="579"/>
    <s v="piece"/>
    <s v="Households"/>
    <n v="193"/>
    <x v="0"/>
    <m/>
    <m/>
    <d v="2015-04-06T00:00:00"/>
  </r>
  <r>
    <x v="2"/>
    <s v="VUT0106"/>
    <x v="7"/>
    <s v="VUT0106003"/>
    <s v="Aneityum (Aneityum)"/>
    <s v="VUT0106003000"/>
    <m/>
    <e v="#N/A"/>
    <s v="North"/>
    <s v="Samaritan's Purse"/>
    <m/>
    <m/>
    <x v="0"/>
    <m/>
    <x v="0"/>
    <x v="3"/>
    <s v="Tarps (1 = HH), Blankets (3 = HH), Cooking Kit (1=HH)"/>
    <n v="72"/>
    <s v="piece"/>
    <s v="Households"/>
    <n v="72"/>
    <x v="0"/>
    <m/>
    <m/>
    <d v="2015-04-06T00:00:00"/>
  </r>
  <r>
    <x v="2"/>
    <s v="VUT0106"/>
    <x v="7"/>
    <s v="VUT0106003"/>
    <s v="Aneityum (Aneityum)"/>
    <s v="VUT0106003000"/>
    <m/>
    <e v="#N/A"/>
    <s v="North"/>
    <s v="Samaritan's Purse"/>
    <m/>
    <m/>
    <x v="0"/>
    <m/>
    <x v="0"/>
    <x v="0"/>
    <s v="Tarps (1 = HH), Blankets (3 = HH), Cooking Kit (1=HH)"/>
    <n v="216"/>
    <s v="piece"/>
    <s v="Households"/>
    <n v="72"/>
    <x v="0"/>
    <m/>
    <m/>
    <d v="2015-04-06T00:00:00"/>
  </r>
  <r>
    <x v="2"/>
    <s v="VUT0106"/>
    <x v="7"/>
    <s v="VUT0106003"/>
    <s v="Aneityum (Aneityum)"/>
    <s v="VUT0106003000"/>
    <m/>
    <e v="#N/A"/>
    <s v="South Port - Analgowhat"/>
    <s v="Samaritan's Purse"/>
    <m/>
    <m/>
    <x v="0"/>
    <m/>
    <x v="0"/>
    <x v="3"/>
    <s v="Tarps (1 = HH), Blankets (3 = HH), Cooking Kit (1=HH)"/>
    <n v="139"/>
    <s v="piece"/>
    <s v="Households"/>
    <n v="139"/>
    <x v="0"/>
    <m/>
    <m/>
    <d v="2015-04-06T00:00:00"/>
  </r>
  <r>
    <x v="2"/>
    <s v="VUT0106"/>
    <x v="7"/>
    <s v="VUT0106003"/>
    <s v="Aneityum (Aneityum)"/>
    <s v="VUT0106003000"/>
    <m/>
    <e v="#N/A"/>
    <s v="South Port - Analgowhat"/>
    <s v="Samaritan's Purse"/>
    <m/>
    <m/>
    <x v="0"/>
    <m/>
    <x v="0"/>
    <x v="0"/>
    <s v="Tarps (1 = HH), Blankets (3 = HH), Cooking Kit (1=HH)"/>
    <n v="417"/>
    <s v="piece"/>
    <s v="Households"/>
    <n v="139"/>
    <x v="0"/>
    <m/>
    <m/>
    <d v="2015-04-06T00:00:00"/>
  </r>
  <r>
    <x v="2"/>
    <s v="VUT0106"/>
    <x v="3"/>
    <s v="VUT0106023"/>
    <s v="West Tanna (Tanna)"/>
    <s v="VUT0106023005"/>
    <m/>
    <e v="#N/A"/>
    <s v="Lownapkiko"/>
    <s v="Samaritan's Purse"/>
    <m/>
    <m/>
    <x v="0"/>
    <m/>
    <x v="0"/>
    <x v="3"/>
    <s v="Tarps (1 = HH), Blankets (3 = HH), Cooking Kit (1=HH)"/>
    <n v="178"/>
    <s v="piece"/>
    <s v="Households"/>
    <n v="178"/>
    <x v="0"/>
    <m/>
    <m/>
    <d v="2015-04-06T00:00:00"/>
  </r>
  <r>
    <x v="2"/>
    <s v="VUT0106"/>
    <x v="3"/>
    <s v="VUT0106023"/>
    <s v="West Tanna (Tanna)"/>
    <s v="VUT0106023005"/>
    <m/>
    <e v="#N/A"/>
    <s v="Lownapkiko"/>
    <s v="Samaritan's Purse"/>
    <m/>
    <m/>
    <x v="0"/>
    <m/>
    <x v="0"/>
    <x v="0"/>
    <s v="Tarps (1 = HH), Blankets (3 = HH), Cooking Kit (1=HH)"/>
    <n v="534"/>
    <s v="piece"/>
    <s v="Households"/>
    <n v="178"/>
    <x v="0"/>
    <m/>
    <m/>
    <d v="2015-04-06T00:00:00"/>
  </r>
  <r>
    <x v="2"/>
    <s v="VUT0106"/>
    <x v="3"/>
    <s v="VUT0106023"/>
    <s v="West Tanna (Tanna)"/>
    <s v="VUT0106023005"/>
    <m/>
    <e v="#N/A"/>
    <s v="Lapket Centre"/>
    <s v="Samaritan's Purse"/>
    <m/>
    <m/>
    <x v="0"/>
    <m/>
    <x v="0"/>
    <x v="3"/>
    <s v="Tarps (1 = HH), Blankets (3 = HH), Cooking Kit (1=HH)"/>
    <n v="329"/>
    <s v="piece"/>
    <s v="Households"/>
    <n v="329"/>
    <x v="0"/>
    <m/>
    <m/>
    <d v="2015-04-06T00:00:00"/>
  </r>
  <r>
    <x v="2"/>
    <s v="VUT0106"/>
    <x v="3"/>
    <s v="VUT0106023"/>
    <s v="West Tanna (Tanna)"/>
    <s v="VUT0106023005"/>
    <m/>
    <e v="#N/A"/>
    <s v="Lapket Centre"/>
    <s v="Samaritan's Purse"/>
    <m/>
    <m/>
    <x v="0"/>
    <m/>
    <x v="0"/>
    <x v="0"/>
    <s v="Tarps (1 = HH), Blankets (3 = HH), Cooking Kit (1=HH)"/>
    <n v="987"/>
    <s v="piece"/>
    <s v="Households"/>
    <n v="329"/>
    <x v="0"/>
    <m/>
    <m/>
    <d v="2015-04-06T00:00:00"/>
  </r>
  <r>
    <x v="2"/>
    <s v="VUT0106"/>
    <x v="3"/>
    <s v="VUT0106023"/>
    <s v="West Tanna (Tanna)"/>
    <s v="VUT0106023005"/>
    <m/>
    <e v="#N/A"/>
    <s v="Unmit"/>
    <s v="Samaritan's Purse"/>
    <m/>
    <m/>
    <x v="0"/>
    <m/>
    <x v="0"/>
    <x v="1"/>
    <s v="Tarps (1 = HH), Blankets (3 = HH), Cooking Kit (1=HH)"/>
    <n v="253"/>
    <s v="set"/>
    <s v="Households"/>
    <n v="253"/>
    <x v="0"/>
    <m/>
    <m/>
    <d v="2015-04-06T00:00:00"/>
  </r>
  <r>
    <x v="2"/>
    <s v="VUT0106"/>
    <x v="3"/>
    <s v="VUT0106023"/>
    <s v="West Tanna (Tanna)"/>
    <s v="VUT0106023005"/>
    <m/>
    <e v="#N/A"/>
    <s v="Lowanatom"/>
    <s v="Samaritan's Purse"/>
    <m/>
    <m/>
    <x v="0"/>
    <m/>
    <x v="0"/>
    <x v="3"/>
    <s v="Tarps (1 = HH), Blankets (3 = HH), Cooking Kit (1=HH)"/>
    <n v="186"/>
    <s v="piece"/>
    <s v="Households"/>
    <n v="186"/>
    <x v="0"/>
    <m/>
    <m/>
    <d v="2015-04-06T00:00:00"/>
  </r>
  <r>
    <x v="2"/>
    <s v="VUT0106"/>
    <x v="3"/>
    <s v="VUT0106023"/>
    <s v="West Tanna (Tanna)"/>
    <s v="VUT0106023005"/>
    <m/>
    <e v="#N/A"/>
    <s v="Lowanatom"/>
    <s v="Samaritan's Purse"/>
    <m/>
    <m/>
    <x v="0"/>
    <m/>
    <x v="0"/>
    <x v="0"/>
    <s v="Tarps (1 = HH), Blankets (3 = HH), Cooking Kit (1=HH)"/>
    <n v="558"/>
    <s v="piece"/>
    <s v="Households"/>
    <n v="186"/>
    <x v="0"/>
    <m/>
    <m/>
    <d v="2015-04-06T00:00:00"/>
  </r>
  <r>
    <x v="2"/>
    <s v="VUT0106"/>
    <x v="3"/>
    <s v="VUT0106023"/>
    <s v="West Tanna (Tanna)"/>
    <s v="VUT0106023005"/>
    <s v="Letakran"/>
    <s v="VUT01060230050318"/>
    <m/>
    <s v="Samaritan's Purse"/>
    <m/>
    <m/>
    <x v="0"/>
    <m/>
    <x v="0"/>
    <x v="1"/>
    <s v="Tarps (1 = HH), Blankets (3 = HH), Cooking Kit (1=HH)"/>
    <n v="245"/>
    <s v="set"/>
    <s v="Households"/>
    <n v="245"/>
    <x v="0"/>
    <m/>
    <m/>
    <d v="2015-04-06T00:00:00"/>
  </r>
  <r>
    <x v="2"/>
    <s v="VUT0106"/>
    <x v="3"/>
    <s v="VUT0106023"/>
    <s v="West Tanna (Tanna)"/>
    <s v="VUT0106023005"/>
    <m/>
    <e v="#N/A"/>
    <s v="Letun"/>
    <s v="Samaritan's Purse"/>
    <m/>
    <m/>
    <x v="0"/>
    <m/>
    <x v="0"/>
    <x v="3"/>
    <s v="Tarps (1 = HH), Blankets (3 = HH), Cooking Kit (1=HH)"/>
    <n v="178"/>
    <s v="piece"/>
    <s v="Households"/>
    <n v="178"/>
    <x v="0"/>
    <m/>
    <m/>
    <d v="2015-04-06T00:00:00"/>
  </r>
  <r>
    <x v="2"/>
    <s v="VUT0106"/>
    <x v="3"/>
    <s v="VUT0106023"/>
    <s v="West Tanna (Tanna)"/>
    <s v="VUT0106023005"/>
    <m/>
    <e v="#N/A"/>
    <s v="Letun"/>
    <s v="Samaritan's Purse"/>
    <m/>
    <m/>
    <x v="0"/>
    <m/>
    <x v="0"/>
    <x v="0"/>
    <s v="Tarps (1 = HH), Blankets (3 = HH), Cooking Kit (1=HH)"/>
    <n v="534"/>
    <s v="piece"/>
    <s v="Households"/>
    <n v="178"/>
    <x v="0"/>
    <m/>
    <m/>
    <d v="2015-04-06T00:00:00"/>
  </r>
  <r>
    <x v="2"/>
    <s v="VUT0106"/>
    <x v="3"/>
    <s v="VUT0106023"/>
    <s v="West Tanna (Tanna)"/>
    <s v="VUT0106023005"/>
    <m/>
    <e v="#N/A"/>
    <s v="Lenauraua"/>
    <s v="Samaritan's Purse"/>
    <m/>
    <m/>
    <x v="0"/>
    <m/>
    <x v="0"/>
    <x v="1"/>
    <s v="Tarps (1 = HH), Blankets (3 = HH), Cooking Kit (1=HH)"/>
    <n v="193"/>
    <s v="set"/>
    <s v="Households"/>
    <n v="193"/>
    <x v="0"/>
    <m/>
    <m/>
    <d v="2015-04-06T00:00:00"/>
  </r>
  <r>
    <x v="2"/>
    <s v="VUT0106"/>
    <x v="3"/>
    <s v="VUT0106023"/>
    <s v="West Tanna (Tanna)"/>
    <s v="VUT0106023005"/>
    <m/>
    <e v="#N/A"/>
    <s v="Lamkail Church House"/>
    <s v="Samaritan's Purse"/>
    <m/>
    <m/>
    <x v="0"/>
    <m/>
    <x v="0"/>
    <x v="3"/>
    <s v="Tarps (1 = HH), Blankets (3 = HH), Cooking Kit (1=HH)"/>
    <n v="105"/>
    <s v="piece"/>
    <s v="Households"/>
    <n v="105"/>
    <x v="0"/>
    <m/>
    <m/>
    <d v="2015-04-06T00:00:00"/>
  </r>
  <r>
    <x v="2"/>
    <s v="VUT0106"/>
    <x v="3"/>
    <s v="VUT0106023"/>
    <s v="West Tanna (Tanna)"/>
    <s v="VUT0106023005"/>
    <m/>
    <e v="#N/A"/>
    <s v="Lamkail Church House"/>
    <s v="Samaritan's Purse"/>
    <m/>
    <m/>
    <x v="0"/>
    <m/>
    <x v="0"/>
    <x v="0"/>
    <s v="Tarps (1 = HH), Blankets (3 = HH), Cooking Kit (1=HH)"/>
    <n v="315"/>
    <s v="piece"/>
    <s v="Households"/>
    <n v="105"/>
    <x v="0"/>
    <m/>
    <m/>
    <d v="2015-04-06T00:00:00"/>
  </r>
  <r>
    <x v="2"/>
    <s v="VUT0106"/>
    <x v="3"/>
    <s v="VUT0106023"/>
    <s v="West Tanna (Tanna)"/>
    <s v="VUT0106023005"/>
    <m/>
    <e v="#N/A"/>
    <s v="1 Mile School"/>
    <s v="Samaritan's Purse"/>
    <m/>
    <m/>
    <x v="0"/>
    <m/>
    <x v="0"/>
    <x v="1"/>
    <s v="Tarps (1 = HH), Blankets (3 = HH), Cooking Kit (1=HH)"/>
    <n v="187"/>
    <s v="set"/>
    <s v="Households"/>
    <n v="187"/>
    <x v="0"/>
    <m/>
    <m/>
    <d v="2015-04-06T00:00:00"/>
  </r>
  <r>
    <x v="2"/>
    <s v="VUT0106"/>
    <x v="3"/>
    <s v="VUT0106023"/>
    <s v="West Tanna (Tanna)"/>
    <s v="VUT0106023005"/>
    <s v="Imaelone"/>
    <s v="VUT01060230050475"/>
    <m/>
    <s v="Samaritan's Purse"/>
    <m/>
    <m/>
    <x v="0"/>
    <m/>
    <x v="0"/>
    <x v="3"/>
    <s v="Tarps (1 = HH), Blankets (3 = HH), Cooking Kit (1=HH)"/>
    <n v="183"/>
    <s v="piece"/>
    <s v="Households"/>
    <n v="183"/>
    <x v="0"/>
    <m/>
    <m/>
    <d v="2015-04-06T00:00:00"/>
  </r>
  <r>
    <x v="2"/>
    <s v="VUT0106"/>
    <x v="3"/>
    <s v="VUT0106023"/>
    <s v="West Tanna (Tanna)"/>
    <s v="VUT0106023005"/>
    <s v="Imaelone"/>
    <s v="VUT01060230050475"/>
    <m/>
    <s v="Samaritan's Purse"/>
    <m/>
    <m/>
    <x v="0"/>
    <m/>
    <x v="0"/>
    <x v="0"/>
    <s v="Tarps (1 = HH), Blankets (3 = HH), Cooking Kit (1=HH)"/>
    <n v="549"/>
    <s v="piece"/>
    <s v="Households"/>
    <n v="183"/>
    <x v="0"/>
    <m/>
    <m/>
    <d v="2015-04-06T00:00:00"/>
  </r>
  <r>
    <x v="2"/>
    <s v="VUT0106"/>
    <x v="3"/>
    <s v="VUT0106023"/>
    <s v="West Tanna (Tanna)"/>
    <s v="VUT0106023005"/>
    <m/>
    <e v="#N/A"/>
    <s v="Lowanatom"/>
    <s v="Samaritan's Purse"/>
    <m/>
    <m/>
    <x v="0"/>
    <m/>
    <x v="0"/>
    <x v="1"/>
    <s v="Tarps (1 = HH), Blankets (3 = HH), Cooking Kit (1=HH)"/>
    <n v="186"/>
    <s v="set"/>
    <s v="Households"/>
    <n v="186"/>
    <x v="0"/>
    <m/>
    <m/>
    <d v="2015-04-06T00:00:00"/>
  </r>
  <r>
    <x v="2"/>
    <s v="VUT0106"/>
    <x v="3"/>
    <s v="VUT0106023"/>
    <s v="West Tanna (Tanna)"/>
    <s v="VUT0106023005"/>
    <s v="Lounapkamei"/>
    <s v="VUT01060230050382"/>
    <m/>
    <s v="Samaritan's Purse"/>
    <m/>
    <m/>
    <x v="0"/>
    <m/>
    <x v="0"/>
    <x v="3"/>
    <s v="Tarps (1 = HH), Blankets (3 = HH), Cooking Kit (1=HH)"/>
    <n v="148"/>
    <s v="piece"/>
    <s v="Households"/>
    <n v="148"/>
    <x v="0"/>
    <m/>
    <m/>
    <d v="2015-04-06T00:00:00"/>
  </r>
  <r>
    <x v="2"/>
    <s v="VUT0106"/>
    <x v="3"/>
    <s v="VUT0106023"/>
    <s v="West Tanna (Tanna)"/>
    <s v="VUT0106023005"/>
    <s v="Lounapkamei"/>
    <s v="VUT01060230050382"/>
    <m/>
    <s v="Samaritan's Purse"/>
    <m/>
    <m/>
    <x v="0"/>
    <m/>
    <x v="0"/>
    <x v="0"/>
    <s v="Tarps (1 = HH), Blankets (3 = HH), Cooking Kit (1=HH)"/>
    <n v="444"/>
    <s v="piece"/>
    <s v="Households"/>
    <n v="148"/>
    <x v="0"/>
    <m/>
    <m/>
    <d v="2015-04-06T00:00:00"/>
  </r>
  <r>
    <x v="2"/>
    <s v="VUT0106"/>
    <x v="3"/>
    <s v="VUT0106023"/>
    <s v="West Tanna (Tanna)"/>
    <s v="VUT0106023005"/>
    <s v="Imaelone"/>
    <s v="VUT01060230050475"/>
    <m/>
    <s v="Samaritan's Purse"/>
    <m/>
    <m/>
    <x v="0"/>
    <m/>
    <x v="0"/>
    <x v="1"/>
    <s v="Tarps (1 = HH), Blankets (3 = HH), Cooking Kit (1=HH)"/>
    <n v="183"/>
    <s v="set"/>
    <s v="Households"/>
    <n v="183"/>
    <x v="0"/>
    <m/>
    <m/>
    <d v="2015-04-06T00:00:00"/>
  </r>
  <r>
    <x v="2"/>
    <s v="VUT0106"/>
    <x v="3"/>
    <s v="VUT0106023"/>
    <s v="West Tanna (Tanna)"/>
    <s v="VUT0106023005"/>
    <s v="Lomteuheakal"/>
    <s v="VUT01060230050378"/>
    <m/>
    <s v="Samaritan's Purse"/>
    <m/>
    <m/>
    <x v="0"/>
    <m/>
    <x v="0"/>
    <x v="3"/>
    <s v="Tarps (1 = HH), Blankets (3 = HH), Cooking Kit (1=HH)"/>
    <n v="133"/>
    <s v="piece"/>
    <s v="Households"/>
    <n v="133"/>
    <x v="0"/>
    <m/>
    <m/>
    <d v="2015-04-06T00:00:00"/>
  </r>
  <r>
    <x v="2"/>
    <s v="VUT0106"/>
    <x v="3"/>
    <s v="VUT0106023"/>
    <s v="West Tanna (Tanna)"/>
    <s v="VUT0106023005"/>
    <s v="Lomteuheakal"/>
    <s v="VUT01060230050378"/>
    <m/>
    <s v="Samaritan's Purse"/>
    <m/>
    <m/>
    <x v="0"/>
    <m/>
    <x v="0"/>
    <x v="0"/>
    <s v="Tarps (1 = HH), Blankets (3 = HH), Cooking Kit (1=HH)"/>
    <n v="399"/>
    <s v="piece"/>
    <s v="Households"/>
    <n v="133"/>
    <x v="0"/>
    <m/>
    <m/>
    <d v="2015-04-06T00:00:00"/>
  </r>
  <r>
    <x v="2"/>
    <s v="VUT0106"/>
    <x v="3"/>
    <s v="VUT0106023"/>
    <s v="West Tanna (Tanna)"/>
    <s v="VUT0106023005"/>
    <m/>
    <e v="#N/A"/>
    <s v="Lownapkiko"/>
    <s v="Samaritan's Purse"/>
    <m/>
    <m/>
    <x v="0"/>
    <m/>
    <x v="0"/>
    <x v="1"/>
    <s v="Tarps (1 = HH), Blankets (3 = HH), Cooking Kit (1=HH)"/>
    <n v="178"/>
    <s v="set"/>
    <s v="Households"/>
    <n v="178"/>
    <x v="0"/>
    <m/>
    <m/>
    <d v="2015-04-06T00:00:00"/>
  </r>
  <r>
    <x v="2"/>
    <s v="VUT0106"/>
    <x v="7"/>
    <s v="VUT0106003"/>
    <s v="Aneityum (Aneityum)"/>
    <s v="VUT0106003000"/>
    <m/>
    <e v="#N/A"/>
    <s v="Umij South East"/>
    <s v="Samaritan's Purse"/>
    <m/>
    <m/>
    <x v="0"/>
    <m/>
    <x v="0"/>
    <x v="3"/>
    <s v="Tarps (1 = HH), Blankets (3 = HH), Cooking Kit (1=HH)"/>
    <n v="36"/>
    <s v="piece"/>
    <s v="Households"/>
    <n v="36"/>
    <x v="0"/>
    <m/>
    <m/>
    <d v="2015-04-06T00:00:00"/>
  </r>
  <r>
    <x v="2"/>
    <s v="VUT0106"/>
    <x v="7"/>
    <s v="VUT0106003"/>
    <s v="Aneityum (Aneityum)"/>
    <s v="VUT0106003000"/>
    <m/>
    <e v="#N/A"/>
    <s v="Umij South East"/>
    <s v="Samaritan's Purse"/>
    <m/>
    <m/>
    <x v="0"/>
    <m/>
    <x v="0"/>
    <x v="0"/>
    <s v="Tarps (1 = HH), Blankets (3 = HH), Cooking Kit (1=HH)"/>
    <n v="108"/>
    <s v="piece"/>
    <s v="Households"/>
    <n v="36"/>
    <x v="0"/>
    <m/>
    <m/>
    <m/>
  </r>
  <r>
    <x v="2"/>
    <s v="VUT0106"/>
    <x v="3"/>
    <s v="VUT0106023"/>
    <s v="West Tanna (Tanna)"/>
    <s v="VUT0106023005"/>
    <m/>
    <e v="#N/A"/>
    <s v="Letun"/>
    <s v="Samaritan's Purse"/>
    <m/>
    <m/>
    <x v="0"/>
    <m/>
    <x v="0"/>
    <x v="1"/>
    <s v="Tarps (1 = HH), Blankets (3 = HH), Cooking Kit (1=HH)"/>
    <n v="178"/>
    <s v="set"/>
    <s v="Households"/>
    <n v="178"/>
    <x v="0"/>
    <m/>
    <m/>
    <d v="2015-04-06T00:00:00"/>
  </r>
  <r>
    <x v="2"/>
    <s v="VUT0106"/>
    <x v="3"/>
    <s v="VUT0106023"/>
    <s v="West Tanna (Tanna)"/>
    <s v="VUT0106023005"/>
    <m/>
    <e v="#N/A"/>
    <s v="Harpour View"/>
    <s v="Samaritan's Purse"/>
    <m/>
    <m/>
    <x v="0"/>
    <m/>
    <x v="0"/>
    <x v="1"/>
    <s v="Tarps (1 = HH), Blankets (3 = HH), Cooking Kit (1=HH)"/>
    <n v="160"/>
    <s v="set"/>
    <s v="Households"/>
    <n v="160"/>
    <x v="0"/>
    <m/>
    <m/>
    <d v="2015-04-06T00:00:00"/>
  </r>
  <r>
    <x v="2"/>
    <s v="VUT0106"/>
    <x v="3"/>
    <s v="VUT0106023"/>
    <s v="West Tanna (Tanna)"/>
    <s v="VUT0106023005"/>
    <s v="Lounapkamei"/>
    <s v="VUT01060230050382"/>
    <m/>
    <s v="Samaritan's Purse"/>
    <m/>
    <m/>
    <x v="0"/>
    <m/>
    <x v="0"/>
    <x v="1"/>
    <s v="Tarps (1 = HH), Blankets (3 = HH), Cooking Kit (1=HH)"/>
    <n v="148"/>
    <s v="set"/>
    <s v="Households"/>
    <n v="148"/>
    <x v="0"/>
    <m/>
    <m/>
    <d v="2015-04-06T00:00:00"/>
  </r>
  <r>
    <x v="2"/>
    <s v="VUT0106"/>
    <x v="7"/>
    <s v="VUT0106003"/>
    <s v="Aneityum (Aneityum)"/>
    <s v="VUT0106003000"/>
    <m/>
    <e v="#N/A"/>
    <s v="South Port - Analgowhat"/>
    <s v="Samaritan's Purse"/>
    <m/>
    <m/>
    <x v="0"/>
    <m/>
    <x v="0"/>
    <x v="1"/>
    <s v="Tarps (1 = HH), Blankets (3 = HH), Cooking Kit (1=HH)"/>
    <n v="139"/>
    <s v="set"/>
    <s v="Households"/>
    <n v="139"/>
    <x v="0"/>
    <m/>
    <m/>
    <d v="2015-04-06T00:00:00"/>
  </r>
  <r>
    <x v="2"/>
    <s v="VUT0106"/>
    <x v="3"/>
    <s v="VUT0106023"/>
    <s v="West Tanna (Tanna)"/>
    <s v="VUT0106023005"/>
    <s v="Lomteuheakal"/>
    <s v="VUT01060230050378"/>
    <m/>
    <s v="Samaritan's Purse"/>
    <m/>
    <m/>
    <x v="0"/>
    <m/>
    <x v="0"/>
    <x v="1"/>
    <s v="Tarps (1 = HH), Blankets (3 = HH), Cooking Kit (1=HH)"/>
    <n v="133"/>
    <s v="set"/>
    <s v="Households"/>
    <n v="133"/>
    <x v="0"/>
    <m/>
    <m/>
    <d v="2015-04-06T00:00:00"/>
  </r>
  <r>
    <x v="2"/>
    <s v="VUT0106"/>
    <x v="3"/>
    <s v="VUT0106023"/>
    <s v="West Tanna (Tanna)"/>
    <s v="VUT0106023005"/>
    <m/>
    <e v="#N/A"/>
    <s v="Lamkail Church House"/>
    <s v="Samaritan's Purse"/>
    <m/>
    <m/>
    <x v="0"/>
    <m/>
    <x v="0"/>
    <x v="1"/>
    <s v="Tarps (1 = HH), Blankets (3 = HH), Cooking Kit (1=HH)"/>
    <n v="105"/>
    <s v="set"/>
    <s v="Households"/>
    <n v="105"/>
    <x v="0"/>
    <m/>
    <m/>
    <d v="2015-04-06T00:00:00"/>
  </r>
  <r>
    <x v="2"/>
    <s v="VUT0106"/>
    <x v="7"/>
    <s v="VUT0106003"/>
    <s v="Aneityum (Aneityum)"/>
    <s v="VUT0106003000"/>
    <m/>
    <e v="#N/A"/>
    <s v="North"/>
    <s v="Samaritan's Purse"/>
    <m/>
    <m/>
    <x v="0"/>
    <m/>
    <x v="0"/>
    <x v="1"/>
    <s v="Tarps (1 = HH), Blankets (3 = HH), Cooking Kit (1=HH)"/>
    <n v="72"/>
    <s v="set"/>
    <s v="Households"/>
    <n v="72"/>
    <x v="0"/>
    <m/>
    <m/>
    <d v="2015-04-06T00:00:00"/>
  </r>
  <r>
    <x v="2"/>
    <s v="VUT0106"/>
    <x v="7"/>
    <s v="VUT0106003"/>
    <s v="Aneityum (Aneityum)"/>
    <s v="VUT0106003000"/>
    <m/>
    <e v="#N/A"/>
    <s v="Umij South East"/>
    <s v="Samaritan's Purse"/>
    <m/>
    <m/>
    <x v="0"/>
    <m/>
    <x v="0"/>
    <x v="1"/>
    <s v="Tarps (1 = HH), Blankets (3 = HH), Cooking Kit (1=HH)"/>
    <n v="36"/>
    <s v="set"/>
    <s v="Households"/>
    <n v="36"/>
    <x v="0"/>
    <m/>
    <m/>
    <m/>
  </r>
  <r>
    <x v="0"/>
    <s v="VUT0105"/>
    <x v="12"/>
    <s v="VUT0105007"/>
    <m/>
    <e v="#N/A"/>
    <m/>
    <e v="#N/A"/>
    <s v="Whole Island"/>
    <s v="Save the Children"/>
    <s v="IOM"/>
    <m/>
    <x v="0"/>
    <m/>
    <x v="0"/>
    <x v="5"/>
    <s v="1 tool kit to every 2 HH 263 Kits distributed total"/>
    <n v="263"/>
    <s v="kit"/>
    <s v="Households"/>
    <n v="526"/>
    <x v="0"/>
    <d v="2015-04-05T00:00:00"/>
    <d v="2015-04-08T00:00:00"/>
    <m/>
  </r>
  <r>
    <x v="0"/>
    <s v="VUT0105"/>
    <x v="13"/>
    <s v="VUT0105026"/>
    <m/>
    <e v="#N/A"/>
    <m/>
    <e v="#N/A"/>
    <m/>
    <s v="Save the Children"/>
    <s v="IOM"/>
    <m/>
    <x v="0"/>
    <m/>
    <x v="0"/>
    <x v="5"/>
    <s v="2 tool kit to every 2 HH 228 Kits distributed total"/>
    <n v="228"/>
    <s v="kit"/>
    <s v="Households"/>
    <n v="456"/>
    <x v="0"/>
    <d v="2015-04-05T00:00:00"/>
    <d v="2015-04-08T00:00:00"/>
    <m/>
  </r>
  <r>
    <x v="0"/>
    <s v="VUT0105"/>
    <x v="13"/>
    <s v="VUT0105026"/>
    <m/>
    <e v="#N/A"/>
    <m/>
    <e v="#N/A"/>
    <s v="Whole Island"/>
    <s v="Save the Children"/>
    <s v="SC"/>
    <m/>
    <x v="0"/>
    <m/>
    <x v="0"/>
    <x v="1"/>
    <m/>
    <n v="296"/>
    <s v="set"/>
    <s v="Households"/>
    <n v="296"/>
    <x v="0"/>
    <d v="2015-04-18T00:00:00"/>
    <m/>
    <m/>
  </r>
  <r>
    <x v="0"/>
    <s v="VUT0105"/>
    <x v="1"/>
    <s v="VUT0105071"/>
    <s v="Port Vila (Port Vila)"/>
    <s v="VUT0105071017"/>
    <m/>
    <e v="#N/A"/>
    <s v="Evacuation Centres (various)"/>
    <s v="Save the Children"/>
    <s v="SC"/>
    <m/>
    <x v="0"/>
    <m/>
    <x v="0"/>
    <x v="3"/>
    <s v="1 or 2 Tarps per HH"/>
    <n v="1068"/>
    <s v="piece"/>
    <s v="Households"/>
    <n v="537"/>
    <x v="0"/>
    <d v="2015-03-23T00:00:00"/>
    <m/>
    <m/>
  </r>
  <r>
    <x v="0"/>
    <s v="VUT0105"/>
    <x v="1"/>
    <s v="VUT0105071"/>
    <s v="Port Vila (Port Vila)"/>
    <s v="VUT0105071017"/>
    <s v="Port Vila"/>
    <s v="VUT01050710170848"/>
    <s v="Malapoa"/>
    <s v="Save the Children"/>
    <s v="SC"/>
    <m/>
    <x v="0"/>
    <m/>
    <x v="0"/>
    <x v="3"/>
    <s v="1 or 2 Tarps per HH"/>
    <n v="473"/>
    <s v="piece"/>
    <s v="Households"/>
    <n v="237"/>
    <x v="0"/>
    <d v="2015-03-25T00:00:00"/>
    <m/>
    <m/>
  </r>
  <r>
    <x v="0"/>
    <s v="VUT0105"/>
    <x v="13"/>
    <s v="VUT0105026"/>
    <m/>
    <e v="#N/A"/>
    <m/>
    <e v="#N/A"/>
    <s v="Blanket cover over whole island, exact village names and exact beneficiary numbers will follow when reports come back"/>
    <s v="Save the Children"/>
    <s v="SC"/>
    <m/>
    <x v="0"/>
    <m/>
    <x v="0"/>
    <x v="3"/>
    <s v="1 or 2 Tarps per HH"/>
    <n v="1409"/>
    <s v="piece"/>
    <s v="Households"/>
    <n v="660"/>
    <x v="0"/>
    <d v="2015-03-27T00:00:00"/>
    <m/>
    <d v="2015-04-01T00:00:00"/>
  </r>
  <r>
    <x v="0"/>
    <s v="VUT0105"/>
    <x v="12"/>
    <s v="VUT0105007"/>
    <m/>
    <e v="#N/A"/>
    <m/>
    <e v="#N/A"/>
    <s v="Blanket cover over  island Mate Eastwards, exact village names and exact beneficiary numbers will follow when reports come back"/>
    <s v="Save the Children"/>
    <s v="SC"/>
    <m/>
    <x v="0"/>
    <m/>
    <x v="0"/>
    <x v="3"/>
    <s v="1 or 2 Tarps per HH"/>
    <n v="1912"/>
    <s v="piece"/>
    <s v="Households"/>
    <n v="1100"/>
    <x v="0"/>
    <d v="2015-03-27T00:00:00"/>
    <m/>
    <d v="2015-04-01T00:00:00"/>
  </r>
  <r>
    <x v="0"/>
    <s v="VUT0105"/>
    <x v="1"/>
    <s v="VUT0105071"/>
    <s v="Port Vila (Port Vila)"/>
    <s v="VUT0105071017"/>
    <s v="Port Vila"/>
    <s v="VUT01050710170848"/>
    <s v="Montmartre"/>
    <s v="Save the Children"/>
    <s v="SC"/>
    <m/>
    <x v="0"/>
    <m/>
    <x v="0"/>
    <x v="3"/>
    <s v="1 or 2 Tarps per HH"/>
    <n v="35"/>
    <s v="piece"/>
    <s v="Households"/>
    <n v="30"/>
    <x v="0"/>
    <d v="2015-04-06T00:00:00"/>
    <m/>
    <d v="2015-04-11T00:00:00"/>
  </r>
  <r>
    <x v="0"/>
    <s v="VUT0105"/>
    <x v="1"/>
    <s v="VUT0105071"/>
    <s v="Port Vila (Port Vila)"/>
    <s v="VUT0105071017"/>
    <m/>
    <e v="#N/A"/>
    <s v="Banana Bay"/>
    <s v="Save the Children"/>
    <s v="SC"/>
    <m/>
    <x v="0"/>
    <m/>
    <x v="0"/>
    <x v="3"/>
    <s v="1 or 2 Tarps per HH"/>
    <n v="13"/>
    <s v="piece"/>
    <s v="Households"/>
    <n v="7"/>
    <x v="0"/>
    <d v="2015-04-06T00:00:00"/>
    <m/>
    <d v="2015-04-11T00:00:00"/>
  </r>
  <r>
    <x v="0"/>
    <s v="VUT0105"/>
    <x v="1"/>
    <s v="VUT0105071"/>
    <s v="Port Vila (Port Vila)"/>
    <s v="VUT0105071017"/>
    <m/>
    <e v="#N/A"/>
    <s v="Etas"/>
    <s v="Save the Children"/>
    <s v="SC"/>
    <m/>
    <x v="0"/>
    <m/>
    <x v="0"/>
    <x v="3"/>
    <s v="1 Tarps per HH"/>
    <n v="387"/>
    <s v="piece"/>
    <s v="Households"/>
    <n v="387"/>
    <x v="0"/>
    <d v="2015-04-22T00:00:00"/>
    <m/>
    <m/>
  </r>
  <r>
    <x v="0"/>
    <s v="VUT0105"/>
    <x v="1"/>
    <s v="VUT0105071"/>
    <s v="Port Vila (Port Vila)"/>
    <s v="VUT0105071017"/>
    <m/>
    <e v="#N/A"/>
    <s v="Etas"/>
    <s v="Save the Children"/>
    <s v="SC"/>
    <m/>
    <x v="0"/>
    <m/>
    <x v="0"/>
    <x v="5"/>
    <s v="4 per CDC"/>
    <n v="387"/>
    <s v="kit"/>
    <s v="Households"/>
    <n v="387"/>
    <x v="0"/>
    <d v="2015-04-22T00:00:00"/>
    <m/>
    <m/>
  </r>
  <r>
    <x v="0"/>
    <s v="VUT0105"/>
    <x v="1"/>
    <s v="VUT0105071"/>
    <s v="Port Vila (Port Vila)"/>
    <s v="VUT0105071017"/>
    <m/>
    <e v="#N/A"/>
    <s v="Blacksands"/>
    <s v="Save the Children"/>
    <s v="SC"/>
    <m/>
    <x v="0"/>
    <m/>
    <x v="0"/>
    <x v="3"/>
    <s v="1 Tarps per HH"/>
    <n v="441"/>
    <s v="piece"/>
    <s v="Households"/>
    <n v="441"/>
    <x v="0"/>
    <d v="2015-04-28T00:00:00"/>
    <m/>
    <m/>
  </r>
  <r>
    <x v="0"/>
    <s v="VUT0105"/>
    <x v="1"/>
    <s v="VUT0105071"/>
    <s v="Port Vila (Port Vila)"/>
    <s v="VUT0105071017"/>
    <m/>
    <e v="#N/A"/>
    <s v="Blacksands"/>
    <s v="Save the Children"/>
    <s v="SC"/>
    <m/>
    <x v="0"/>
    <m/>
    <x v="0"/>
    <x v="5"/>
    <s v="1 toolkit per 5 HH"/>
    <n v="220"/>
    <s v="kit"/>
    <s v="Households"/>
    <n v="1100"/>
    <x v="2"/>
    <d v="2015-06-16T00:00:00"/>
    <m/>
    <m/>
  </r>
  <r>
    <x v="0"/>
    <s v="VUT0105"/>
    <x v="13"/>
    <s v="VUT0105026"/>
    <m/>
    <e v="#N/A"/>
    <m/>
    <e v="#N/A"/>
    <s v="Whole Island"/>
    <s v="Save the Children"/>
    <s v="SC"/>
    <m/>
    <x v="0"/>
    <m/>
    <x v="0"/>
    <x v="2"/>
    <s v="Iron sheet, timber, nails, strapping, cement. One of 3 packages 1 - $100, 2 - $550, 3 - $890  based on level of damage"/>
    <n v="581"/>
    <s v="kit"/>
    <s v="Households"/>
    <n v="581"/>
    <x v="2"/>
    <d v="2015-03-03T00:00:00"/>
    <d v="2015-07-12T00:00:00"/>
    <m/>
  </r>
  <r>
    <x v="0"/>
    <s v="VUT0105"/>
    <x v="13"/>
    <s v="VUT0105026"/>
    <m/>
    <e v="#N/A"/>
    <m/>
    <e v="#N/A"/>
    <s v="Whole Island"/>
    <s v="Save the Children"/>
    <s v="SC"/>
    <m/>
    <x v="0"/>
    <m/>
    <x v="1"/>
    <x v="4"/>
    <s v="1 A4 sheet double sided color printed Information Education "/>
    <n v="581"/>
    <e v="#N/A"/>
    <s v="Households"/>
    <n v="581"/>
    <x v="2"/>
    <d v="2015-03-03T00:00:00"/>
    <d v="2015-07-12T00:00:00"/>
    <m/>
  </r>
  <r>
    <x v="0"/>
    <s v="VUT0105"/>
    <x v="12"/>
    <s v="VUT0105007"/>
    <s v="Yarsu (Epi)"/>
    <s v="VUT0105007045"/>
    <m/>
    <e v="#N/A"/>
    <s v="All area council and some of South Vermaul "/>
    <s v="Save the Children"/>
    <s v="SC"/>
    <m/>
    <x v="0"/>
    <m/>
    <x v="0"/>
    <x v="2"/>
    <s v="Iron sheet, timber, nails, strapping, cement. One of 3 packages 1 - $100, 2 - $550, 3 - $890  based on level of damage"/>
    <n v="619"/>
    <s v="kit"/>
    <s v="Households"/>
    <n v="619"/>
    <x v="2"/>
    <d v="2015-06-14T00:00:00"/>
    <d v="2015-07-31T00:00:00"/>
    <m/>
  </r>
  <r>
    <x v="1"/>
    <s v="VUT0104"/>
    <x v="2"/>
    <s v="VUT0104002"/>
    <s v="South East Ambrym (Ambrym)"/>
    <s v="VUT0104002062"/>
    <m/>
    <e v="#N/A"/>
    <s v="Blanket cover over SE island, exact village names and exact beneficiary numbers will follow when reports come back"/>
    <s v="Save the Children"/>
    <s v="SC/ working with ADRA"/>
    <m/>
    <x v="0"/>
    <m/>
    <x v="0"/>
    <x v="3"/>
    <s v="1 or 2 Tarps per HH"/>
    <n v="580"/>
    <s v="piece"/>
    <s v="Households"/>
    <n v="260"/>
    <x v="0"/>
    <d v="2015-04-06T00:00:00"/>
    <m/>
    <d v="2015-04-11T00:00:00"/>
  </r>
  <r>
    <x v="0"/>
    <s v="VUT0105"/>
    <x v="12"/>
    <s v="VUT0105007"/>
    <m/>
    <e v="#N/A"/>
    <m/>
    <e v="#N/A"/>
    <s v="Whole Island"/>
    <s v="Save the Children"/>
    <s v="sc/DFAT"/>
    <m/>
    <x v="0"/>
    <m/>
    <x v="0"/>
    <x v="1"/>
    <s v="kitchen set"/>
    <n v="322"/>
    <s v="set"/>
    <s v="Households"/>
    <n v="322"/>
    <x v="0"/>
    <d v="2015-04-01T00:00:00"/>
    <m/>
    <m/>
  </r>
  <r>
    <x v="0"/>
    <s v="VUT0105"/>
    <x v="12"/>
    <s v="VUT0105007"/>
    <s v="Yarsu (Epi)"/>
    <s v="VUT0105007045"/>
    <m/>
    <e v="#N/A"/>
    <s v="All area council and some of South Vermaul "/>
    <s v="Save the Children"/>
    <s v="sc/DFAT"/>
    <m/>
    <x v="0"/>
    <m/>
    <x v="1"/>
    <x v="4"/>
    <s v="1 A4 sheet double sided color printed Information Education "/>
    <n v="516"/>
    <e v="#N/A"/>
    <s v="Households"/>
    <n v="516"/>
    <x v="2"/>
    <d v="2015-06-03T00:00:00"/>
    <d v="2015-07-28T00:00:00"/>
    <m/>
  </r>
  <r>
    <x v="2"/>
    <s v="VUT0106"/>
    <x v="3"/>
    <s v="VUT0106023"/>
    <s v="North Tanna (Tanna)"/>
    <s v="VUT0106023007"/>
    <m/>
    <e v="#N/A"/>
    <s v="Lous"/>
    <s v="The Salvation Army"/>
    <s v="Liberty for the Nations"/>
    <m/>
    <x v="0"/>
    <m/>
    <x v="3"/>
    <x v="4"/>
    <m/>
    <n v="150"/>
    <e v="#N/A"/>
    <s v="People"/>
    <n v="150"/>
    <x v="1"/>
    <d v="2015-04-15T00:00:00"/>
    <d v="2015-07-01T00:00:00"/>
    <m/>
  </r>
  <r>
    <x v="2"/>
    <s v="VUT0106"/>
    <x v="3"/>
    <s v="VUT0106023"/>
    <s v="North Tanna (Tanna)"/>
    <s v="VUT0106023007"/>
    <s v="Lounapaiu"/>
    <s v="VUT01060230070613"/>
    <m/>
    <s v="The Salvation Army"/>
    <s v="Liberty for the Nations"/>
    <m/>
    <x v="0"/>
    <m/>
    <x v="3"/>
    <x v="4"/>
    <m/>
    <n v="400"/>
    <e v="#N/A"/>
    <s v="People"/>
    <n v="400"/>
    <x v="1"/>
    <d v="2015-04-10T00:00:00"/>
    <d v="2015-04-10T00:00:00"/>
    <m/>
  </r>
  <r>
    <x v="2"/>
    <s v="VUT0106"/>
    <x v="3"/>
    <s v="VUT0106023"/>
    <s v="North Tanna (Tanna)"/>
    <s v="VUT0106023007"/>
    <s v="Lawital"/>
    <s v="VUT01060230070641"/>
    <m/>
    <s v="The Salvation Army"/>
    <s v="Liberty for the Nations"/>
    <m/>
    <x v="0"/>
    <m/>
    <x v="3"/>
    <x v="4"/>
    <m/>
    <n v="400"/>
    <e v="#N/A"/>
    <s v="People"/>
    <n v="400"/>
    <x v="1"/>
    <d v="2015-04-15T00:00:00"/>
    <d v="2015-07-01T00:00:00"/>
    <m/>
  </r>
  <r>
    <x v="2"/>
    <s v="VUT0106"/>
    <x v="3"/>
    <s v="VUT0106023"/>
    <s v="North Tanna (Tanna)"/>
    <s v="VUT0106023007"/>
    <s v="Lawital"/>
    <s v="VUT01060230070641"/>
    <m/>
    <s v="The Salvation Army"/>
    <s v="Samaritan's Purse"/>
    <m/>
    <x v="0"/>
    <m/>
    <x v="0"/>
    <x v="1"/>
    <m/>
    <n v="400"/>
    <s v="set"/>
    <s v="People"/>
    <n v="400"/>
    <x v="0"/>
    <d v="2015-04-08T00:00:00"/>
    <m/>
    <d v="2015-04-16T00:00:00"/>
  </r>
  <r>
    <x v="2"/>
    <s v="VUT0106"/>
    <x v="3"/>
    <s v="VUT0106023"/>
    <s v="North Tanna (Tanna)"/>
    <s v="VUT0106023007"/>
    <s v="Lounapaiu"/>
    <s v="VUT01060230070613"/>
    <m/>
    <s v="The Salvation Army"/>
    <s v="Samaritan's Purse"/>
    <m/>
    <x v="0"/>
    <m/>
    <x v="0"/>
    <x v="1"/>
    <m/>
    <n v="400"/>
    <s v="set"/>
    <s v="People"/>
    <n v="400"/>
    <x v="0"/>
    <d v="2015-04-08T00:00:00"/>
    <m/>
    <m/>
  </r>
  <r>
    <x v="2"/>
    <s v="VUT0106"/>
    <x v="3"/>
    <s v="VUT0106023"/>
    <s v="North Tanna (Tanna)"/>
    <s v="VUT0106023007"/>
    <m/>
    <e v="#N/A"/>
    <s v="Lous"/>
    <s v="The Salvation Army"/>
    <s v="Samaritan's Purse"/>
    <m/>
    <x v="0"/>
    <m/>
    <x v="0"/>
    <x v="1"/>
    <m/>
    <n v="150"/>
    <s v="set"/>
    <s v="People"/>
    <n v="150"/>
    <x v="0"/>
    <d v="2015-04-10T00:00:00"/>
    <m/>
    <d v="2015-04-16T00:00:00"/>
  </r>
  <r>
    <x v="0"/>
    <s v="VUT0105"/>
    <x v="1"/>
    <s v="VUT0105071"/>
    <s v="Port Vila (Port Vila)"/>
    <s v="VUT0105071017"/>
    <s v="Tagabe"/>
    <s v="VUT01050710170881"/>
    <s v="21 Jump Street Community"/>
    <s v="The Salvation Army"/>
    <m/>
    <m/>
    <x v="0"/>
    <m/>
    <x v="3"/>
    <x v="4"/>
    <s v="Recovery"/>
    <n v="150"/>
    <e v="#N/A"/>
    <s v="Households"/>
    <n v="150"/>
    <x v="1"/>
    <d v="2015-04-07T00:00:00"/>
    <d v="2015-07-01T00:00:00"/>
    <m/>
  </r>
  <r>
    <x v="0"/>
    <s v="VUT0105"/>
    <x v="0"/>
    <s v="VUT0105005"/>
    <s v="Erakor (Efate)"/>
    <s v="VUT0105005020"/>
    <s v="Erakor"/>
    <s v="VUT01050050130795"/>
    <m/>
    <s v="The Salvation Army"/>
    <m/>
    <m/>
    <x v="0"/>
    <m/>
    <x v="4"/>
    <x v="4"/>
    <s v="Assessment following gap identification"/>
    <n v="500"/>
    <e v="#N/A"/>
    <s v="Households"/>
    <n v="500"/>
    <x v="0"/>
    <d v="2015-04-08T00:00:00"/>
    <d v="2015-04-10T00:00:00"/>
    <d v="2015-05-15T00:00:00"/>
  </r>
  <r>
    <x v="2"/>
    <s v="VUT0106"/>
    <x v="3"/>
    <s v="VUT0106023"/>
    <s v="North Tanna (Tanna)"/>
    <s v="VUT0106023007"/>
    <s v="Lounapaiu"/>
    <s v="VUT01060230070613"/>
    <m/>
    <s v="The Salvation Army"/>
    <m/>
    <m/>
    <x v="0"/>
    <m/>
    <x v="0"/>
    <x v="0"/>
    <m/>
    <n v="400"/>
    <s v="piece"/>
    <s v="People"/>
    <n v="400"/>
    <x v="0"/>
    <d v="2015-04-08T00:00:00"/>
    <m/>
    <m/>
  </r>
  <r>
    <x v="2"/>
    <s v="VUT0106"/>
    <x v="3"/>
    <s v="VUT0106023"/>
    <s v="North Tanna (Tanna)"/>
    <s v="VUT0106023007"/>
    <m/>
    <e v="#N/A"/>
    <s v="Lous"/>
    <s v="The Salvation Army"/>
    <m/>
    <m/>
    <x v="0"/>
    <m/>
    <x v="0"/>
    <x v="0"/>
    <m/>
    <n v="150"/>
    <s v="piece"/>
    <s v="People"/>
    <n v="150"/>
    <x v="0"/>
    <d v="2015-04-08T00:00:00"/>
    <m/>
    <d v="2015-04-10T00:00:00"/>
  </r>
  <r>
    <x v="2"/>
    <s v="VUT0106"/>
    <x v="3"/>
    <s v="VUT0106023"/>
    <s v="North Tanna (Tanna)"/>
    <s v="VUT0106023007"/>
    <s v="Lounapaiu"/>
    <s v="VUT01060230070613"/>
    <m/>
    <s v="The Salvation Army"/>
    <m/>
    <m/>
    <x v="0"/>
    <m/>
    <x v="0"/>
    <x v="7"/>
    <m/>
    <n v="80"/>
    <s v="piece"/>
    <s v="Households"/>
    <n v="80"/>
    <x v="0"/>
    <m/>
    <m/>
    <d v="2015-04-23T00:00:00"/>
  </r>
  <r>
    <x v="2"/>
    <s v="VUT0106"/>
    <x v="3"/>
    <s v="VUT0106023"/>
    <s v="North Tanna (Tanna)"/>
    <s v="VUT0106023007"/>
    <s v="Lawital"/>
    <s v="VUT01060230070641"/>
    <m/>
    <s v="The Salvation Army"/>
    <m/>
    <m/>
    <x v="0"/>
    <m/>
    <x v="0"/>
    <x v="0"/>
    <s v="NFI - household items distribution"/>
    <n v="400"/>
    <s v="piece"/>
    <s v="People"/>
    <n v="400"/>
    <x v="0"/>
    <m/>
    <m/>
    <d v="2015-04-10T00:00:00"/>
  </r>
  <r>
    <x v="0"/>
    <s v="VUT0105"/>
    <x v="0"/>
    <s v="VUT0105005"/>
    <s v="Erakor (Efate)"/>
    <s v="VUT0105005020"/>
    <s v="Erakor"/>
    <s v="VUT01050050130795"/>
    <m/>
    <s v="The Salvation Army"/>
    <m/>
    <m/>
    <x v="0"/>
    <m/>
    <x v="0"/>
    <x v="3"/>
    <s v="Recovery"/>
    <n v="575"/>
    <s v="piece"/>
    <s v="Households"/>
    <n v="575"/>
    <x v="0"/>
    <d v="2015-04-14T00:00:00"/>
    <d v="2015-04-21T00:00:00"/>
    <d v="2015-05-15T00:00:00"/>
  </r>
  <r>
    <x v="0"/>
    <s v="VUT0105"/>
    <x v="1"/>
    <s v="VUT0105071"/>
    <s v="Port Vila (Port Vila)"/>
    <s v="VUT0105071017"/>
    <m/>
    <e v="#N/A"/>
    <m/>
    <s v="Vanuatu Christian Society"/>
    <s v="Act for Peace"/>
    <m/>
    <x v="0"/>
    <m/>
    <x v="0"/>
    <x v="3"/>
    <m/>
    <n v="159"/>
    <s v="piece"/>
    <s v="Households"/>
    <n v="159"/>
    <x v="2"/>
    <d v="2015-04-17T00:00:00"/>
    <d v="2015-04-26T00:00:00"/>
    <m/>
  </r>
  <r>
    <x v="2"/>
    <s v="VUT0106"/>
    <x v="3"/>
    <s v="VUT0106023"/>
    <s v="North Tanna (Tanna)"/>
    <s v="VUT0106023007"/>
    <m/>
    <e v="#N/A"/>
    <s v="All localities"/>
    <s v="Vanuatu Red Cross"/>
    <s v="French Red Cross"/>
    <m/>
    <x v="0"/>
    <m/>
    <x v="0"/>
    <x v="1"/>
    <s v="Kitchen Sets"/>
    <n v="1054"/>
    <s v="set"/>
    <s v="Households"/>
    <n v="1054"/>
    <x v="0"/>
    <d v="2015-03-19T00:00:00"/>
    <d v="2015-05-14T00:00:00"/>
    <d v="2015-04-28T00:00:00"/>
  </r>
  <r>
    <x v="0"/>
    <s v="VUT0105"/>
    <x v="0"/>
    <s v="VUT0105005"/>
    <s v="North Efate (Efate)"/>
    <s v="VUT0105005024"/>
    <m/>
    <e v="#N/A"/>
    <s v="All localities"/>
    <s v="Vanuatu Red Cross"/>
    <s v="French Red Cross"/>
    <m/>
    <x v="0"/>
    <m/>
    <x v="0"/>
    <x v="1"/>
    <s v="Kitchen Sets"/>
    <n v="296"/>
    <s v="set"/>
    <s v="Households"/>
    <n v="296"/>
    <x v="0"/>
    <d v="2015-03-19T00:00:00"/>
    <d v="2015-05-14T00:00:00"/>
    <d v="2015-04-06T00:00:00"/>
  </r>
  <r>
    <x v="0"/>
    <s v="VUT0105"/>
    <x v="0"/>
    <s v="VUT0105005"/>
    <s v="Eton (Efate)"/>
    <s v="VUT0105005018"/>
    <m/>
    <e v="#N/A"/>
    <s v="Eton"/>
    <s v="Vanuatu Red Cross"/>
    <s v="French Red Cross"/>
    <m/>
    <x v="0"/>
    <m/>
    <x v="0"/>
    <x v="1"/>
    <s v="Kitchen Sets"/>
    <n v="260"/>
    <s v="set"/>
    <s v="Households"/>
    <n v="260"/>
    <x v="0"/>
    <d v="2015-03-19T00:00:00"/>
    <d v="2015-05-14T00:00:00"/>
    <d v="2015-04-06T00:00:00"/>
  </r>
  <r>
    <x v="1"/>
    <s v="VUT0104"/>
    <x v="14"/>
    <s v="VUT0104016"/>
    <s v="South Malekula (Malekula)"/>
    <s v="VUT0104016059"/>
    <s v="Lamap"/>
    <s v="VUT01040160731936"/>
    <m/>
    <s v="Vanuatu Red Cross"/>
    <s v="French Red Cross"/>
    <m/>
    <x v="0"/>
    <m/>
    <x v="0"/>
    <x v="6"/>
    <s v="Solar Lamps"/>
    <n v="49"/>
    <s v="piece"/>
    <s v="Households"/>
    <n v="49"/>
    <x v="0"/>
    <m/>
    <m/>
    <d v="2015-04-29T00:00:00"/>
  </r>
  <r>
    <x v="1"/>
    <s v="VUT0104"/>
    <x v="14"/>
    <s v="VUT0104016"/>
    <s v="South Malekula (Malekula)"/>
    <s v="VUT0104016059"/>
    <s v="Lamap"/>
    <s v="VUT01040160731936"/>
    <m/>
    <s v="Vanuatu Red Cross"/>
    <s v="French Red Cross"/>
    <m/>
    <x v="0"/>
    <m/>
    <x v="0"/>
    <x v="5"/>
    <m/>
    <n v="49"/>
    <s v="kit"/>
    <s v="Households"/>
    <n v="49"/>
    <x v="0"/>
    <m/>
    <m/>
    <d v="2015-04-29T00:00:00"/>
  </r>
  <r>
    <x v="1"/>
    <s v="VUT0104"/>
    <x v="14"/>
    <s v="VUT0104016"/>
    <s v="South Malekula (Malekula)"/>
    <s v="VUT0104016059"/>
    <s v="Lamap"/>
    <s v="VUT01040160731936"/>
    <m/>
    <s v="Vanuatu Red Cross"/>
    <s v="French Red Cross"/>
    <m/>
    <x v="0"/>
    <m/>
    <x v="0"/>
    <x v="3"/>
    <m/>
    <n v="49"/>
    <s v="piece"/>
    <s v="Households"/>
    <n v="49"/>
    <x v="0"/>
    <m/>
    <m/>
    <d v="2015-04-29T00:00:00"/>
  </r>
  <r>
    <x v="1"/>
    <s v="VUT0104"/>
    <x v="14"/>
    <s v="VUT0104016"/>
    <s v="South Malekula (Malekula)"/>
    <s v="VUT0104016059"/>
    <s v="Lamap"/>
    <s v="VUT01040160731936"/>
    <m/>
    <s v="Vanuatu Red Cross"/>
    <s v="French Red Cross"/>
    <m/>
    <x v="0"/>
    <m/>
    <x v="0"/>
    <x v="8"/>
    <s v="Sleeping Mats"/>
    <n v="49"/>
    <s v="piece"/>
    <s v="Households"/>
    <n v="49"/>
    <x v="0"/>
    <m/>
    <m/>
    <d v="2015-04-29T00:00:00"/>
  </r>
  <r>
    <x v="0"/>
    <s v="VUT0105"/>
    <x v="0"/>
    <s v="VUT0105005"/>
    <s v="Eton (Efate)"/>
    <s v="VUT0105005018"/>
    <m/>
    <e v="#N/A"/>
    <s v="Eton"/>
    <s v="Vanuatu Red Cross"/>
    <s v="French Red Cross"/>
    <m/>
    <x v="0"/>
    <m/>
    <x v="0"/>
    <x v="0"/>
    <s v="Sleeping Mats"/>
    <n v="400"/>
    <s v="piece"/>
    <s v="Households"/>
    <n v="200"/>
    <x v="0"/>
    <d v="2015-03-19T00:00:00"/>
    <d v="2015-05-14T00:00:00"/>
    <d v="2015-04-06T00:00:00"/>
  </r>
  <r>
    <x v="0"/>
    <s v="VUT0105"/>
    <x v="0"/>
    <s v="VUT0105005"/>
    <s v="Eton (Efate)"/>
    <s v="VUT0105005018"/>
    <m/>
    <e v="#N/A"/>
    <s v="Eton"/>
    <s v="Vanuatu Red Cross"/>
    <s v="French Red Cross"/>
    <m/>
    <x v="0"/>
    <m/>
    <x v="0"/>
    <x v="5"/>
    <s v="Tools"/>
    <n v="260"/>
    <s v="kit"/>
    <s v="Households"/>
    <n v="260"/>
    <x v="0"/>
    <d v="2015-03-19T00:00:00"/>
    <d v="2015-05-14T00:00:00"/>
    <d v="2015-04-06T00:00:00"/>
  </r>
  <r>
    <x v="0"/>
    <s v="VUT0105"/>
    <x v="0"/>
    <s v="VUT0105005"/>
    <s v="Eton (Efate)"/>
    <s v="VUT0105005018"/>
    <m/>
    <e v="#N/A"/>
    <s v="Eton"/>
    <s v="Vanuatu Red Cross"/>
    <s v="French Red Cross"/>
    <m/>
    <x v="0"/>
    <m/>
    <x v="0"/>
    <x v="3"/>
    <s v="Tarps 2"/>
    <n v="520"/>
    <s v="piece"/>
    <s v="Households"/>
    <n v="260"/>
    <x v="0"/>
    <d v="2015-03-19T00:00:00"/>
    <d v="2015-05-14T00:00:00"/>
    <d v="2015-04-06T00:00:00"/>
  </r>
  <r>
    <x v="0"/>
    <s v="VUT0105"/>
    <x v="0"/>
    <s v="VUT0105005"/>
    <s v="Eton (Efate)"/>
    <s v="VUT0105005018"/>
    <m/>
    <e v="#N/A"/>
    <s v="Eton"/>
    <s v="Vanuatu Red Cross"/>
    <s v="French Red Cross"/>
    <m/>
    <x v="0"/>
    <m/>
    <x v="4"/>
    <x v="4"/>
    <m/>
    <n v="1"/>
    <e v="#N/A"/>
    <s v="Households"/>
    <n v="260"/>
    <x v="1"/>
    <m/>
    <d v="2015-05-15T00:00:00"/>
    <d v="2015-04-06T00:00:00"/>
  </r>
  <r>
    <x v="0"/>
    <s v="VUT0105"/>
    <x v="0"/>
    <s v="VUT0105005"/>
    <s v="Eton (Efate)"/>
    <s v="VUT0105005018"/>
    <m/>
    <e v="#N/A"/>
    <s v="Eton"/>
    <s v="Vanuatu Red Cross"/>
    <s v="French Red Cross"/>
    <m/>
    <x v="0"/>
    <m/>
    <x v="1"/>
    <x v="4"/>
    <m/>
    <n v="1"/>
    <e v="#N/A"/>
    <s v="Households"/>
    <n v="260"/>
    <x v="2"/>
    <m/>
    <d v="2015-05-15T00:00:00"/>
    <d v="2015-04-06T00:00:00"/>
  </r>
  <r>
    <x v="0"/>
    <s v="VUT0105"/>
    <x v="0"/>
    <s v="VUT0105005"/>
    <s v="Malorua (Efate)"/>
    <s v="VUT0105005022"/>
    <m/>
    <e v="#N/A"/>
    <s v="North West Efate - North Efate - East Efate"/>
    <s v="Vanuatu Red Cross"/>
    <s v="French Red Cross"/>
    <m/>
    <x v="0"/>
    <m/>
    <x v="0"/>
    <x v="0"/>
    <s v="Sleeping Mats"/>
    <n v="200"/>
    <s v="piece"/>
    <s v="Households"/>
    <n v="100"/>
    <x v="0"/>
    <d v="2015-03-20T00:00:00"/>
    <d v="2015-05-20T00:00:00"/>
    <d v="2015-04-06T00:00:00"/>
  </r>
  <r>
    <x v="0"/>
    <s v="VUT0105"/>
    <x v="0"/>
    <s v="VUT0105005"/>
    <s v="Malorua (Efate)"/>
    <s v="VUT0105005022"/>
    <m/>
    <e v="#N/A"/>
    <s v="North West Efate - North Efate - East Efate"/>
    <s v="Vanuatu Red Cross"/>
    <s v="French Red Cross"/>
    <m/>
    <x v="0"/>
    <m/>
    <x v="0"/>
    <x v="5"/>
    <s v="Tools"/>
    <n v="100"/>
    <s v="kit"/>
    <s v="Households"/>
    <n v="100"/>
    <x v="0"/>
    <d v="2015-03-20T00:00:00"/>
    <d v="2015-05-20T00:00:00"/>
    <d v="2015-04-06T00:00:00"/>
  </r>
  <r>
    <x v="0"/>
    <s v="VUT0105"/>
    <x v="0"/>
    <s v="VUT0105005"/>
    <s v="Malorua (Efate)"/>
    <s v="VUT0105005022"/>
    <m/>
    <e v="#N/A"/>
    <s v="North West Efate - North Efate - East Efate"/>
    <s v="Vanuatu Red Cross"/>
    <s v="French Red Cross"/>
    <m/>
    <x v="0"/>
    <m/>
    <x v="0"/>
    <x v="3"/>
    <s v="Tarps 2"/>
    <n v="200"/>
    <s v="piece"/>
    <s v="Households"/>
    <n v="100"/>
    <x v="0"/>
    <d v="2015-03-20T00:00:00"/>
    <d v="2015-05-20T00:00:00"/>
    <d v="2015-04-06T00:00:00"/>
  </r>
  <r>
    <x v="0"/>
    <s v="VUT0105"/>
    <x v="0"/>
    <s v="VUT0105005"/>
    <s v="North Efate (Efate)"/>
    <s v="VUT0105005024"/>
    <m/>
    <e v="#N/A"/>
    <s v="All localities"/>
    <s v="Vanuatu Red Cross"/>
    <s v="French Red Cross"/>
    <m/>
    <x v="0"/>
    <m/>
    <x v="0"/>
    <x v="0"/>
    <s v="Sleeping Mats"/>
    <n v="592"/>
    <s v="piece"/>
    <s v="Households"/>
    <n v="296"/>
    <x v="0"/>
    <d v="2015-03-19T00:00:00"/>
    <d v="2015-05-14T00:00:00"/>
    <d v="2015-04-06T00:00:00"/>
  </r>
  <r>
    <x v="0"/>
    <s v="VUT0105"/>
    <x v="0"/>
    <s v="VUT0105005"/>
    <s v="North Efate (Efate)"/>
    <s v="VUT0105005024"/>
    <m/>
    <e v="#N/A"/>
    <s v="All localities"/>
    <s v="Vanuatu Red Cross"/>
    <s v="French Red Cross"/>
    <m/>
    <x v="0"/>
    <m/>
    <x v="0"/>
    <x v="5"/>
    <s v="Tools"/>
    <n v="296"/>
    <s v="kit"/>
    <s v="Households"/>
    <n v="296"/>
    <x v="0"/>
    <d v="2015-03-19T00:00:00"/>
    <d v="2015-05-14T00:00:00"/>
    <d v="2015-04-06T00:00:00"/>
  </r>
  <r>
    <x v="0"/>
    <s v="VUT0105"/>
    <x v="0"/>
    <s v="VUT0105005"/>
    <s v="North Efate (Efate)"/>
    <s v="VUT0105005024"/>
    <m/>
    <e v="#N/A"/>
    <s v="All localities"/>
    <s v="Vanuatu Red Cross"/>
    <s v="French Red Cross"/>
    <m/>
    <x v="0"/>
    <m/>
    <x v="0"/>
    <x v="3"/>
    <s v="Tarps 2"/>
    <n v="592"/>
    <s v="piece"/>
    <s v="Households"/>
    <n v="296"/>
    <x v="0"/>
    <d v="2015-03-19T00:00:00"/>
    <d v="2015-05-14T00:00:00"/>
    <d v="2015-04-06T00:00:00"/>
  </r>
  <r>
    <x v="0"/>
    <s v="VUT0105"/>
    <x v="0"/>
    <s v="VUT0105005"/>
    <s v="Eton (Efate)"/>
    <s v="VUT0105005018"/>
    <m/>
    <e v="#N/A"/>
    <s v="Eton"/>
    <s v="Vanuatu Red Cross"/>
    <s v="French Red Cross"/>
    <m/>
    <x v="0"/>
    <m/>
    <x v="0"/>
    <x v="6"/>
    <s v="Solar lamps"/>
    <n v="260"/>
    <s v="piece"/>
    <s v="Households"/>
    <n v="260"/>
    <x v="1"/>
    <d v="2015-04-15T00:00:00"/>
    <m/>
    <m/>
  </r>
  <r>
    <x v="0"/>
    <s v="VUT0105"/>
    <x v="0"/>
    <s v="VUT0105005"/>
    <s v="Malorua (Efate)"/>
    <s v="VUT0105005022"/>
    <m/>
    <e v="#N/A"/>
    <s v="North West Efate - North Efate - East Efate"/>
    <s v="Vanuatu Red Cross"/>
    <s v="French Red Cross"/>
    <m/>
    <x v="0"/>
    <m/>
    <x v="4"/>
    <x v="4"/>
    <m/>
    <n v="1"/>
    <e v="#N/A"/>
    <s v="Households"/>
    <n v="100"/>
    <x v="1"/>
    <m/>
    <d v="2015-05-20T00:00:00"/>
    <d v="2015-04-28T00:00:00"/>
  </r>
  <r>
    <x v="0"/>
    <s v="VUT0105"/>
    <x v="0"/>
    <s v="VUT0105005"/>
    <s v="Malorua (Efate)"/>
    <s v="VUT0105005022"/>
    <m/>
    <e v="#N/A"/>
    <s v="North West Efate - North Efate - East Efate"/>
    <s v="Vanuatu Red Cross"/>
    <s v="French Red Cross"/>
    <m/>
    <x v="0"/>
    <m/>
    <x v="1"/>
    <x v="4"/>
    <m/>
    <n v="1"/>
    <e v="#N/A"/>
    <s v="Households"/>
    <n v="100"/>
    <x v="2"/>
    <m/>
    <d v="2015-05-20T00:00:00"/>
    <d v="2015-04-28T00:00:00"/>
  </r>
  <r>
    <x v="0"/>
    <s v="VUT0105"/>
    <x v="0"/>
    <s v="VUT0105005"/>
    <s v="North Efate (Efate)"/>
    <s v="VUT0105005024"/>
    <m/>
    <e v="#N/A"/>
    <s v="All localities"/>
    <s v="Vanuatu Red Cross"/>
    <s v="French Red Cross"/>
    <m/>
    <x v="0"/>
    <m/>
    <x v="4"/>
    <x v="4"/>
    <m/>
    <n v="1"/>
    <e v="#N/A"/>
    <s v="Households"/>
    <n v="296"/>
    <x v="1"/>
    <m/>
    <d v="2015-05-20T00:00:00"/>
    <d v="2015-04-28T00:00:00"/>
  </r>
  <r>
    <x v="0"/>
    <s v="VUT0105"/>
    <x v="0"/>
    <s v="VUT0105005"/>
    <s v="North Efate (Efate)"/>
    <s v="VUT0105005024"/>
    <m/>
    <e v="#N/A"/>
    <s v="All localities"/>
    <s v="Vanuatu Red Cross"/>
    <s v="French Red Cross"/>
    <m/>
    <x v="0"/>
    <m/>
    <x v="1"/>
    <x v="4"/>
    <m/>
    <n v="1"/>
    <e v="#N/A"/>
    <s v="Households"/>
    <n v="296"/>
    <x v="2"/>
    <m/>
    <d v="2015-05-20T00:00:00"/>
    <d v="2015-04-28T00:00:00"/>
  </r>
  <r>
    <x v="0"/>
    <s v="VUT0105"/>
    <x v="0"/>
    <s v="VUT0105005"/>
    <s v="Malorua (Efate)"/>
    <s v="VUT0105005022"/>
    <m/>
    <e v="#N/A"/>
    <s v="North West Efate - North Efate - East Efate"/>
    <s v="Vanuatu Red Cross"/>
    <s v="French Red Cross"/>
    <m/>
    <x v="0"/>
    <m/>
    <x v="0"/>
    <x v="6"/>
    <s v="Solar lamps"/>
    <n v="100"/>
    <s v="piece"/>
    <s v="Households"/>
    <n v="100"/>
    <x v="1"/>
    <d v="2015-03-20T00:00:00"/>
    <d v="2015-05-20T00:00:00"/>
    <d v="2015-04-28T00:00:00"/>
  </r>
  <r>
    <x v="0"/>
    <s v="VUT0105"/>
    <x v="0"/>
    <s v="VUT0105005"/>
    <s v="North Efate (Efate)"/>
    <s v="VUT0105005024"/>
    <m/>
    <e v="#N/A"/>
    <s v="All localities"/>
    <s v="Vanuatu Red Cross"/>
    <s v="French Red Cross"/>
    <m/>
    <x v="0"/>
    <m/>
    <x v="0"/>
    <x v="6"/>
    <s v="Solar lamps"/>
    <n v="296"/>
    <s v="piece"/>
    <s v="Households"/>
    <n v="296"/>
    <x v="1"/>
    <d v="2015-03-19T00:00:00"/>
    <d v="2015-05-14T00:00:00"/>
    <d v="2015-04-28T00:00:00"/>
  </r>
  <r>
    <x v="2"/>
    <s v="VUT0106"/>
    <x v="3"/>
    <s v="VUT0106023"/>
    <s v="North Tanna (Tanna)"/>
    <s v="VUT0106023007"/>
    <m/>
    <e v="#N/A"/>
    <s v="All localities"/>
    <s v="Vanuatu Red Cross"/>
    <s v="French Red Cross"/>
    <m/>
    <x v="0"/>
    <m/>
    <x v="0"/>
    <x v="0"/>
    <s v="Sleeping Mats"/>
    <n v="2108"/>
    <s v="piece"/>
    <s v="Households"/>
    <n v="1054"/>
    <x v="0"/>
    <d v="2015-03-19T00:00:00"/>
    <d v="2015-05-14T00:00:00"/>
    <d v="2015-04-28T00:00:00"/>
  </r>
  <r>
    <x v="2"/>
    <s v="VUT0106"/>
    <x v="3"/>
    <s v="VUT0106023"/>
    <s v="North Tanna (Tanna)"/>
    <s v="VUT0106023007"/>
    <m/>
    <e v="#N/A"/>
    <s v="All localities"/>
    <s v="Vanuatu Red Cross"/>
    <s v="French Red Cross"/>
    <m/>
    <x v="0"/>
    <m/>
    <x v="0"/>
    <x v="5"/>
    <s v="Tools"/>
    <n v="1054"/>
    <s v="kit"/>
    <s v="Households"/>
    <n v="1054"/>
    <x v="0"/>
    <d v="2015-03-19T00:00:00"/>
    <d v="2015-05-14T00:00:00"/>
    <d v="2015-04-28T00:00:00"/>
  </r>
  <r>
    <x v="2"/>
    <s v="VUT0106"/>
    <x v="3"/>
    <s v="VUT0106023"/>
    <s v="North Tanna (Tanna)"/>
    <s v="VUT0106023007"/>
    <m/>
    <e v="#N/A"/>
    <s v="All localities"/>
    <s v="Vanuatu Red Cross"/>
    <s v="French Red Cross"/>
    <m/>
    <x v="0"/>
    <m/>
    <x v="0"/>
    <x v="3"/>
    <s v="Tarps 2"/>
    <n v="2108"/>
    <s v="piece"/>
    <s v="Households"/>
    <n v="1054"/>
    <x v="0"/>
    <d v="2015-03-19T00:00:00"/>
    <d v="2015-05-14T00:00:00"/>
    <d v="2015-04-28T00:00:00"/>
  </r>
  <r>
    <x v="2"/>
    <s v="VUT0106"/>
    <x v="3"/>
    <s v="VUT0106023"/>
    <s v="North Tanna (Tanna)"/>
    <s v="VUT0106023007"/>
    <m/>
    <e v="#N/A"/>
    <s v="All localities"/>
    <s v="Vanuatu Red Cross"/>
    <s v="French Red Cross"/>
    <m/>
    <x v="0"/>
    <m/>
    <x v="0"/>
    <x v="0"/>
    <s v="Blanket"/>
    <n v="2144"/>
    <s v="piece"/>
    <s v="Households"/>
    <n v="1072"/>
    <x v="0"/>
    <m/>
    <d v="2015-05-25T00:00:00"/>
    <d v="2015-04-28T00:00:00"/>
  </r>
  <r>
    <x v="2"/>
    <s v="VUT0106"/>
    <x v="3"/>
    <s v="VUT0106023"/>
    <s v="North Tanna (Tanna)"/>
    <s v="VUT0106023007"/>
    <m/>
    <e v="#N/A"/>
    <s v="All localities"/>
    <s v="Vanuatu Red Cross"/>
    <s v="French Red Cross"/>
    <m/>
    <x v="0"/>
    <m/>
    <x v="0"/>
    <x v="9"/>
    <s v="Solar lamps"/>
    <n v="1072"/>
    <s v="piece"/>
    <s v="Households"/>
    <n v="1072"/>
    <x v="0"/>
    <m/>
    <d v="2015-05-25T00:00:00"/>
    <d v="2015-04-28T00:00:00"/>
  </r>
  <r>
    <x v="2"/>
    <s v="VUT0106"/>
    <x v="3"/>
    <s v="VUT0106023"/>
    <s v="North Tanna (Tanna)"/>
    <s v="VUT0106023007"/>
    <m/>
    <e v="#N/A"/>
    <s v="All localities"/>
    <s v="Vanuatu Red Cross"/>
    <s v="French Red Cross"/>
    <m/>
    <x v="0"/>
    <m/>
    <x v="4"/>
    <x v="4"/>
    <m/>
    <n v="1"/>
    <e v="#N/A"/>
    <s v="Households"/>
    <n v="1054"/>
    <x v="1"/>
    <m/>
    <d v="2015-05-25T00:00:00"/>
    <d v="2015-04-28T00:00:00"/>
  </r>
  <r>
    <x v="2"/>
    <s v="VUT0106"/>
    <x v="3"/>
    <s v="VUT0106023"/>
    <s v="North Tanna (Tanna)"/>
    <s v="VUT0106023007"/>
    <m/>
    <e v="#N/A"/>
    <s v="All localities"/>
    <s v="Vanuatu Red Cross"/>
    <s v="French Red Cross"/>
    <m/>
    <x v="0"/>
    <m/>
    <x v="1"/>
    <x v="4"/>
    <m/>
    <n v="1"/>
    <e v="#N/A"/>
    <s v="Households"/>
    <n v="1054"/>
    <x v="2"/>
    <m/>
    <d v="2015-05-25T00:00:00"/>
    <d v="2015-04-28T00:00:00"/>
  </r>
  <r>
    <x v="1"/>
    <s v="VUT0104"/>
    <x v="14"/>
    <s v="VUT0104016"/>
    <s v="South Malekula (Malekula)"/>
    <s v="VUT0104016059"/>
    <m/>
    <e v="#N/A"/>
    <s v="Maskelyn"/>
    <s v="Vanuatu Red Cross"/>
    <s v="French Red Cross"/>
    <m/>
    <x v="0"/>
    <m/>
    <x v="0"/>
    <x v="6"/>
    <s v="Solar Lamps"/>
    <n v="2"/>
    <s v="piece"/>
    <s v="Households"/>
    <n v="2"/>
    <x v="0"/>
    <m/>
    <m/>
    <d v="2015-04-29T00:00:00"/>
  </r>
  <r>
    <x v="1"/>
    <s v="VUT0104"/>
    <x v="14"/>
    <s v="VUT0104016"/>
    <s v="South Malekula (Malekula)"/>
    <s v="VUT0104016059"/>
    <m/>
    <e v="#N/A"/>
    <s v="Maskelyn"/>
    <s v="Vanuatu Red Cross"/>
    <s v="French Red Cross"/>
    <m/>
    <x v="0"/>
    <m/>
    <x v="0"/>
    <x v="5"/>
    <m/>
    <n v="2"/>
    <s v="kit"/>
    <s v="Households"/>
    <n v="2"/>
    <x v="0"/>
    <m/>
    <m/>
    <d v="2015-04-29T00:00:00"/>
  </r>
  <r>
    <x v="1"/>
    <s v="VUT0104"/>
    <x v="14"/>
    <s v="VUT0104016"/>
    <s v="South Malekula (Malekula)"/>
    <s v="VUT0104016059"/>
    <m/>
    <e v="#N/A"/>
    <s v="Maskelyn"/>
    <s v="Vanuatu Red Cross"/>
    <s v="French Red Cross"/>
    <m/>
    <x v="0"/>
    <m/>
    <x v="0"/>
    <x v="3"/>
    <m/>
    <n v="4"/>
    <s v="piece"/>
    <s v="Households"/>
    <n v="2"/>
    <x v="0"/>
    <m/>
    <m/>
    <d v="2015-04-29T00:00:00"/>
  </r>
  <r>
    <x v="1"/>
    <s v="VUT0104"/>
    <x v="14"/>
    <s v="VUT0104016"/>
    <s v="South Malekula (Malekula)"/>
    <s v="VUT0104016059"/>
    <m/>
    <e v="#N/A"/>
    <s v="Maskelyn"/>
    <s v="Vanuatu Red Cross"/>
    <s v="French Red Cross"/>
    <m/>
    <x v="0"/>
    <m/>
    <x v="0"/>
    <x v="8"/>
    <s v="Sleeping Mats"/>
    <n v="4"/>
    <s v="piece"/>
    <s v="Households"/>
    <n v="2"/>
    <x v="0"/>
    <m/>
    <m/>
    <d v="2015-04-29T00:00:00"/>
  </r>
  <r>
    <x v="0"/>
    <s v="VUT0105"/>
    <x v="0"/>
    <s v="VUT0105005"/>
    <s v="Malorua (Efate)"/>
    <s v="VUT0105005022"/>
    <m/>
    <e v="#N/A"/>
    <s v="North West Efate - North Efate - East Efate"/>
    <s v="Vanuatu Red Cross"/>
    <s v="French Red Cross"/>
    <m/>
    <x v="0"/>
    <m/>
    <x v="0"/>
    <x v="1"/>
    <s v="Kitchen Sets"/>
    <n v="100"/>
    <s v="set"/>
    <s v="Households"/>
    <n v="100"/>
    <x v="0"/>
    <d v="2015-03-20T00:00:00"/>
    <d v="2015-05-20T00:00:00"/>
    <d v="2015-04-06T00:00:00"/>
  </r>
  <r>
    <x v="1"/>
    <s v="VUT0104"/>
    <x v="14"/>
    <s v="VUT0104016"/>
    <s v="South Malekula (Malekula)"/>
    <s v="VUT0104016059"/>
    <m/>
    <e v="#N/A"/>
    <s v="Farun"/>
    <s v="Vanuatu Red Cross"/>
    <s v="French Red Cross"/>
    <m/>
    <x v="0"/>
    <m/>
    <x v="0"/>
    <x v="6"/>
    <s v="Solar Lamps"/>
    <n v="2"/>
    <s v="piece"/>
    <s v="Households"/>
    <n v="2"/>
    <x v="0"/>
    <m/>
    <m/>
    <d v="2015-04-29T00:00:00"/>
  </r>
  <r>
    <x v="1"/>
    <s v="VUT0104"/>
    <x v="14"/>
    <s v="VUT0104016"/>
    <s v="South Malekula (Malekula)"/>
    <s v="VUT0104016059"/>
    <m/>
    <e v="#N/A"/>
    <s v="Farun"/>
    <s v="Vanuatu Red Cross"/>
    <s v="French Red Cross"/>
    <m/>
    <x v="0"/>
    <m/>
    <x v="0"/>
    <x v="5"/>
    <m/>
    <n v="2"/>
    <s v="kit"/>
    <s v="Households"/>
    <n v="2"/>
    <x v="0"/>
    <m/>
    <m/>
    <d v="2015-04-29T00:00:00"/>
  </r>
  <r>
    <x v="1"/>
    <s v="VUT0104"/>
    <x v="14"/>
    <s v="VUT0104016"/>
    <s v="South Malekula (Malekula)"/>
    <s v="VUT0104016059"/>
    <m/>
    <e v="#N/A"/>
    <s v="Farun"/>
    <s v="Vanuatu Red Cross"/>
    <s v="French Red Cross"/>
    <m/>
    <x v="0"/>
    <m/>
    <x v="0"/>
    <x v="3"/>
    <m/>
    <n v="4"/>
    <s v="piece"/>
    <s v="Households"/>
    <n v="2"/>
    <x v="0"/>
    <m/>
    <m/>
    <d v="2015-04-29T00:00:00"/>
  </r>
  <r>
    <x v="1"/>
    <s v="VUT0104"/>
    <x v="14"/>
    <s v="VUT0104016"/>
    <s v="South Malekula (Malekula)"/>
    <s v="VUT0104016059"/>
    <m/>
    <e v="#N/A"/>
    <s v="Farun"/>
    <s v="Vanuatu Red Cross"/>
    <s v="French Red Cross"/>
    <m/>
    <x v="0"/>
    <m/>
    <x v="0"/>
    <x v="8"/>
    <s v="Sleeping Mats"/>
    <n v="4"/>
    <s v="piece"/>
    <s v="Households"/>
    <n v="2"/>
    <x v="0"/>
    <m/>
    <m/>
    <d v="2015-04-29T00:00:00"/>
  </r>
  <r>
    <x v="1"/>
    <s v="VUT0104"/>
    <x v="14"/>
    <s v="VUT0104016"/>
    <s v="South Malekula (Malekula)"/>
    <s v="VUT0104016059"/>
    <m/>
    <e v="#N/A"/>
    <s v="Akhamb"/>
    <s v="Vanuatu Red Cross"/>
    <s v="French Red Cross"/>
    <m/>
    <x v="0"/>
    <m/>
    <x v="0"/>
    <x v="6"/>
    <s v="Solar Lamps"/>
    <n v="1"/>
    <s v="piece"/>
    <s v="Households"/>
    <n v="1"/>
    <x v="0"/>
    <m/>
    <m/>
    <d v="2015-04-29T00:00:00"/>
  </r>
  <r>
    <x v="1"/>
    <s v="VUT0104"/>
    <x v="14"/>
    <s v="VUT0104016"/>
    <s v="South Malekula (Malekula)"/>
    <s v="VUT0104016059"/>
    <m/>
    <e v="#N/A"/>
    <s v="Akhamb"/>
    <s v="Vanuatu Red Cross"/>
    <s v="French Red Cross"/>
    <m/>
    <x v="0"/>
    <m/>
    <x v="0"/>
    <x v="5"/>
    <m/>
    <n v="1"/>
    <s v="kit"/>
    <s v="Households"/>
    <n v="1"/>
    <x v="0"/>
    <m/>
    <m/>
    <d v="2015-04-29T00:00:00"/>
  </r>
  <r>
    <x v="1"/>
    <s v="VUT0104"/>
    <x v="14"/>
    <s v="VUT0104016"/>
    <s v="South Malekula (Malekula)"/>
    <s v="VUT0104016059"/>
    <m/>
    <e v="#N/A"/>
    <s v="Akhamb"/>
    <s v="Vanuatu Red Cross"/>
    <s v="French Red Cross"/>
    <m/>
    <x v="0"/>
    <m/>
    <x v="0"/>
    <x v="3"/>
    <m/>
    <n v="2"/>
    <s v="piece"/>
    <s v="Households"/>
    <n v="1"/>
    <x v="0"/>
    <m/>
    <m/>
    <d v="2015-04-29T00:00:00"/>
  </r>
  <r>
    <x v="1"/>
    <s v="VUT0104"/>
    <x v="14"/>
    <s v="VUT0104016"/>
    <s v="South Malekula (Malekula)"/>
    <s v="VUT0104016059"/>
    <m/>
    <e v="#N/A"/>
    <s v="Akhamb"/>
    <s v="Vanuatu Red Cross"/>
    <s v="French Red Cross"/>
    <m/>
    <x v="0"/>
    <m/>
    <x v="0"/>
    <x v="8"/>
    <s v="Sleeping Mats"/>
    <n v="1"/>
    <s v="piece"/>
    <s v="Households"/>
    <n v="1"/>
    <x v="0"/>
    <m/>
    <m/>
    <d v="2015-04-29T00:00:00"/>
  </r>
  <r>
    <x v="0"/>
    <s v="VUT0105"/>
    <x v="0"/>
    <s v="VUT0105005"/>
    <s v="North Efate (Efate)"/>
    <s v="VUT0105005024"/>
    <m/>
    <e v="#N/A"/>
    <s v="Matarisu"/>
    <s v="Vanuatu Red Cross"/>
    <s v="French Red Cross"/>
    <m/>
    <x v="0"/>
    <m/>
    <x v="0"/>
    <x v="5"/>
    <s v="Tools"/>
    <n v="4"/>
    <s v="kit"/>
    <s v="Households"/>
    <n v="4"/>
    <x v="0"/>
    <d v="2015-05-26T00:00:00"/>
    <d v="2015-05-26T00:00:00"/>
    <d v="2015-05-26T00:00:00"/>
  </r>
  <r>
    <x v="0"/>
    <s v="VUT0105"/>
    <x v="0"/>
    <s v="VUT0105005"/>
    <s v="North Efate (Efate)"/>
    <s v="VUT0105005024"/>
    <m/>
    <e v="#N/A"/>
    <s v="Matarisu"/>
    <s v="Vanuatu Red Cross"/>
    <s v="French Red Cross"/>
    <m/>
    <x v="0"/>
    <m/>
    <x v="0"/>
    <x v="3"/>
    <s v="Tarps 2"/>
    <n v="8"/>
    <s v="piece"/>
    <s v="Households"/>
    <n v="4"/>
    <x v="0"/>
    <d v="2015-05-26T00:00:00"/>
    <d v="2015-05-26T00:00:00"/>
    <d v="2015-05-26T00:00:00"/>
  </r>
  <r>
    <x v="0"/>
    <s v="VUT0105"/>
    <x v="0"/>
    <s v="VUT0105005"/>
    <s v="North Efate (Efate)"/>
    <s v="VUT0105005024"/>
    <m/>
    <e v="#N/A"/>
    <s v="Krango"/>
    <s v="Vanuatu Red Cross"/>
    <s v="French Red Cross"/>
    <m/>
    <x v="0"/>
    <m/>
    <x v="0"/>
    <x v="5"/>
    <s v="Tools"/>
    <n v="8"/>
    <s v="kit"/>
    <s v="Households"/>
    <n v="8"/>
    <x v="0"/>
    <d v="2015-05-26T00:00:00"/>
    <d v="2015-05-26T00:00:00"/>
    <d v="2015-05-26T00:00:00"/>
  </r>
  <r>
    <x v="0"/>
    <s v="VUT0105"/>
    <x v="0"/>
    <s v="VUT0105005"/>
    <s v="North Efate (Efate)"/>
    <s v="VUT0105005024"/>
    <m/>
    <e v="#N/A"/>
    <s v="Krango"/>
    <s v="Vanuatu Red Cross"/>
    <s v="French Red Cross"/>
    <m/>
    <x v="0"/>
    <m/>
    <x v="0"/>
    <x v="3"/>
    <s v="Tarps 2"/>
    <n v="16"/>
    <s v="piece"/>
    <s v="Households"/>
    <n v="8"/>
    <x v="0"/>
    <d v="2015-05-26T00:00:00"/>
    <d v="2015-05-26T00:00:00"/>
    <d v="2015-05-26T00:00:00"/>
  </r>
  <r>
    <x v="2"/>
    <s v="VUT0106"/>
    <x v="3"/>
    <s v="VUT0106023"/>
    <s v="North Tanna (Tanna)"/>
    <s v="VUT0106023007"/>
    <m/>
    <e v="#N/A"/>
    <s v="Louwasul"/>
    <s v="Vanuatu Red Cross"/>
    <s v="French Red Cross"/>
    <m/>
    <x v="0"/>
    <m/>
    <x v="0"/>
    <x v="0"/>
    <s v="Sleeping Mats"/>
    <n v="15"/>
    <s v="piece"/>
    <s v="Households"/>
    <n v="15"/>
    <x v="0"/>
    <d v="2015-03-19T00:00:00"/>
    <d v="2015-05-14T00:00:00"/>
    <d v="2015-04-28T00:00:00"/>
  </r>
  <r>
    <x v="2"/>
    <s v="VUT0106"/>
    <x v="3"/>
    <s v="VUT0106023"/>
    <s v="North Tanna (Tanna)"/>
    <s v="VUT0106023007"/>
    <m/>
    <e v="#N/A"/>
    <s v="Louwasul"/>
    <s v="Vanuatu Red Cross"/>
    <s v="French Red Cross"/>
    <m/>
    <x v="0"/>
    <m/>
    <x v="0"/>
    <x v="5"/>
    <s v="Tools"/>
    <n v="15"/>
    <s v="kit"/>
    <s v="Households"/>
    <n v="15"/>
    <x v="0"/>
    <d v="2015-03-19T00:00:00"/>
    <d v="2015-05-14T00:00:00"/>
    <d v="2015-04-28T00:00:00"/>
  </r>
  <r>
    <x v="2"/>
    <s v="VUT0106"/>
    <x v="3"/>
    <s v="VUT0106023"/>
    <s v="North Tanna (Tanna)"/>
    <s v="VUT0106023007"/>
    <m/>
    <e v="#N/A"/>
    <s v="Louwasul"/>
    <s v="Vanuatu Red Cross"/>
    <s v="French Red Cross"/>
    <m/>
    <x v="0"/>
    <m/>
    <x v="0"/>
    <x v="3"/>
    <s v="Tarps 2"/>
    <n v="30"/>
    <s v="piece"/>
    <s v="Households"/>
    <n v="15"/>
    <x v="0"/>
    <d v="2015-03-19T00:00:00"/>
    <d v="2015-05-14T00:00:00"/>
    <d v="2015-04-28T00:00:00"/>
  </r>
  <r>
    <x v="2"/>
    <s v="VUT0106"/>
    <x v="3"/>
    <s v="VUT0106023"/>
    <s v="North Tanna (Tanna)"/>
    <s v="VUT0106023007"/>
    <m/>
    <e v="#N/A"/>
    <s v="Louwasul"/>
    <s v="Vanuatu Red Cross"/>
    <s v="French Red Cross"/>
    <m/>
    <x v="0"/>
    <m/>
    <x v="0"/>
    <x v="0"/>
    <s v="Blanket"/>
    <n v="30"/>
    <s v="piece"/>
    <s v="Households"/>
    <n v="15"/>
    <x v="0"/>
    <m/>
    <d v="2015-05-25T00:00:00"/>
    <d v="2015-04-28T00:00:00"/>
  </r>
  <r>
    <x v="2"/>
    <s v="VUT0106"/>
    <x v="3"/>
    <s v="VUT0106023"/>
    <s v="North Tanna (Tanna)"/>
    <s v="VUT0106023007"/>
    <m/>
    <e v="#N/A"/>
    <s v="Louwasul"/>
    <s v="Vanuatu Red Cross"/>
    <s v="French Red Cross"/>
    <m/>
    <x v="0"/>
    <m/>
    <x v="0"/>
    <x v="9"/>
    <s v="Solar lamps"/>
    <n v="15"/>
    <s v="piece"/>
    <s v="Households"/>
    <n v="15"/>
    <x v="0"/>
    <m/>
    <d v="2015-05-25T00:00:00"/>
    <d v="2015-04-28T00:00:00"/>
  </r>
  <r>
    <x v="1"/>
    <s v="VUT0104"/>
    <x v="14"/>
    <s v="VUT0104016"/>
    <s v="South Malekula (Malekula)"/>
    <s v="VUT0104016059"/>
    <s v="Lamap"/>
    <s v="VUT01040160731936"/>
    <m/>
    <s v="Vanuatu Red Cross"/>
    <s v="French Red Cross"/>
    <m/>
    <x v="0"/>
    <m/>
    <x v="0"/>
    <x v="1"/>
    <m/>
    <n v="49"/>
    <s v="set"/>
    <s v="Households"/>
    <n v="49"/>
    <x v="0"/>
    <m/>
    <m/>
    <d v="2015-04-29T00:00:00"/>
  </r>
  <r>
    <x v="2"/>
    <s v="VUT0106"/>
    <x v="3"/>
    <s v="VUT0106023"/>
    <s v="North Tanna (Tanna)"/>
    <s v="VUT0106023007"/>
    <m/>
    <e v="#N/A"/>
    <s v="Louwasul"/>
    <s v="Vanuatu Red Cross"/>
    <s v="French Red Cross"/>
    <m/>
    <x v="0"/>
    <m/>
    <x v="0"/>
    <x v="1"/>
    <s v="Kitchen Sets"/>
    <n v="15"/>
    <s v="set"/>
    <s v="Households"/>
    <n v="15"/>
    <x v="0"/>
    <d v="2015-03-19T00:00:00"/>
    <d v="2015-05-14T00:00:00"/>
    <d v="2015-04-28T00:00:00"/>
  </r>
  <r>
    <x v="1"/>
    <s v="VUT0104"/>
    <x v="14"/>
    <s v="VUT0104016"/>
    <s v="South Malekula (Malekula)"/>
    <s v="VUT0104016059"/>
    <m/>
    <e v="#N/A"/>
    <s v="Maskelyn"/>
    <s v="Vanuatu Red Cross"/>
    <s v="French Red Cross"/>
    <m/>
    <x v="0"/>
    <m/>
    <x v="0"/>
    <x v="1"/>
    <m/>
    <n v="2"/>
    <s v="set"/>
    <s v="Households"/>
    <n v="2"/>
    <x v="0"/>
    <m/>
    <m/>
    <d v="2015-04-29T00:00:00"/>
  </r>
  <r>
    <x v="1"/>
    <s v="VUT0104"/>
    <x v="14"/>
    <s v="VUT0104016"/>
    <s v="South Malekula (Malekula)"/>
    <s v="VUT0104016059"/>
    <m/>
    <e v="#N/A"/>
    <s v="Farun"/>
    <s v="Vanuatu Red Cross"/>
    <s v="French Red Cross"/>
    <m/>
    <x v="0"/>
    <m/>
    <x v="0"/>
    <x v="1"/>
    <m/>
    <n v="2"/>
    <s v="set"/>
    <s v="Households"/>
    <n v="2"/>
    <x v="0"/>
    <m/>
    <m/>
    <d v="2015-04-29T00:00:00"/>
  </r>
  <r>
    <x v="1"/>
    <s v="VUT0104"/>
    <x v="14"/>
    <s v="VUT0104016"/>
    <s v="South Malekula (Malekula)"/>
    <s v="VUT0104016059"/>
    <m/>
    <e v="#N/A"/>
    <s v="Akhamb"/>
    <s v="Vanuatu Red Cross"/>
    <s v="French Red Cross"/>
    <m/>
    <x v="0"/>
    <m/>
    <x v="0"/>
    <x v="1"/>
    <m/>
    <n v="1"/>
    <s v="set"/>
    <s v="Households"/>
    <n v="1"/>
    <x v="0"/>
    <m/>
    <m/>
    <d v="2015-04-29T00:00:00"/>
  </r>
  <r>
    <x v="0"/>
    <s v="VUT0105"/>
    <x v="1"/>
    <s v="VUT0105071"/>
    <s v="Port Vila (Port Vila)"/>
    <s v="VUT0105071017"/>
    <m/>
    <e v="#N/A"/>
    <m/>
    <s v="Vanuatu Red Cross"/>
    <s v="IFRC"/>
    <m/>
    <x v="0"/>
    <m/>
    <x v="0"/>
    <x v="1"/>
    <s v="Kitchen Sets"/>
    <n v="1000"/>
    <s v="set"/>
    <s v="Households"/>
    <n v="1000"/>
    <x v="0"/>
    <d v="2015-03-25T00:00:00"/>
    <d v="2015-04-05T00:00:00"/>
    <m/>
  </r>
  <r>
    <x v="0"/>
    <s v="VUT0105"/>
    <x v="15"/>
    <s v="VUT0105068"/>
    <s v="Nguna (Nguna)"/>
    <s v="VUT0105068031"/>
    <m/>
    <e v="#N/A"/>
    <m/>
    <s v="Vanuatu Red Cross"/>
    <s v="IFRC"/>
    <m/>
    <x v="0"/>
    <m/>
    <x v="0"/>
    <x v="1"/>
    <s v="Kitchen Sets"/>
    <n v="300"/>
    <s v="set"/>
    <s v="Households"/>
    <n v="300"/>
    <x v="2"/>
    <d v="2015-03-24T00:00:00"/>
    <d v="2015-04-03T00:00:00"/>
    <m/>
  </r>
  <r>
    <x v="0"/>
    <s v="VUT0105"/>
    <x v="16"/>
    <s v="VUT0105051"/>
    <s v="Malorua (Lelepa)"/>
    <s v="VUT0105051023"/>
    <m/>
    <e v="#N/A"/>
    <m/>
    <s v="Vanuatu Red Cross"/>
    <s v="IFRC"/>
    <m/>
    <x v="0"/>
    <m/>
    <x v="0"/>
    <x v="1"/>
    <s v="Kitchen Sets"/>
    <n v="107"/>
    <s v="set"/>
    <s v="Households"/>
    <n v="107"/>
    <x v="0"/>
    <d v="2015-03-25T00:00:00"/>
    <d v="2015-04-02T00:00:00"/>
    <m/>
  </r>
  <r>
    <x v="0"/>
    <s v="VUT0105"/>
    <x v="13"/>
    <s v="VUT0105026"/>
    <s v="North Tongoa (Tongoa)"/>
    <s v="VUT0105026040"/>
    <m/>
    <e v="#N/A"/>
    <m/>
    <s v="Vanuatu Red Cross"/>
    <s v="IFRC"/>
    <m/>
    <x v="0"/>
    <m/>
    <x v="0"/>
    <x v="1"/>
    <s v="Kitchen Sets"/>
    <n v="102"/>
    <s v="set"/>
    <s v="Households"/>
    <n v="102"/>
    <x v="0"/>
    <d v="2015-03-23T00:00:00"/>
    <d v="2015-03-23T00:00:00"/>
    <d v="2015-03-23T00:00:00"/>
  </r>
  <r>
    <x v="0"/>
    <s v="VUT0105"/>
    <x v="17"/>
    <s v="VUT0105015"/>
    <s v="Makimae (Makira)"/>
    <s v="VUT0105015035"/>
    <m/>
    <e v="#N/A"/>
    <m/>
    <s v="Vanuatu Red Cross"/>
    <s v="IFRC"/>
    <m/>
    <x v="0"/>
    <m/>
    <x v="0"/>
    <x v="0"/>
    <s v="Blankets or Mats"/>
    <n v="82"/>
    <s v="piece"/>
    <s v="Households"/>
    <n v="41"/>
    <x v="0"/>
    <d v="2015-03-22T00:00:00"/>
    <d v="2015-03-22T00:00:00"/>
    <d v="2015-03-22T00:00:00"/>
  </r>
  <r>
    <x v="0"/>
    <s v="VUT0105"/>
    <x v="17"/>
    <s v="VUT0105015"/>
    <s v="Makimae (Makira)"/>
    <s v="VUT0105015035"/>
    <m/>
    <e v="#N/A"/>
    <m/>
    <s v="Vanuatu Red Cross"/>
    <s v="IFRC"/>
    <m/>
    <x v="0"/>
    <m/>
    <x v="0"/>
    <x v="5"/>
    <s v="Tools"/>
    <n v="41"/>
    <s v="kit"/>
    <s v="Households"/>
    <n v="41"/>
    <x v="0"/>
    <d v="2015-03-22T00:00:00"/>
    <d v="2015-03-22T00:00:00"/>
    <d v="2015-03-22T00:00:00"/>
  </r>
  <r>
    <x v="0"/>
    <s v="VUT0105"/>
    <x v="17"/>
    <s v="VUT0105015"/>
    <s v="Makimae (Makira)"/>
    <s v="VUT0105015035"/>
    <m/>
    <e v="#N/A"/>
    <m/>
    <s v="Vanuatu Red Cross"/>
    <s v="IFRC"/>
    <m/>
    <x v="0"/>
    <m/>
    <x v="0"/>
    <x v="3"/>
    <s v="Tarps 2"/>
    <n v="70"/>
    <s v="piece"/>
    <s v="Households"/>
    <n v="35"/>
    <x v="0"/>
    <d v="2015-03-22T00:00:00"/>
    <d v="2015-03-22T00:00:00"/>
    <d v="2015-03-22T00:00:00"/>
  </r>
  <r>
    <x v="0"/>
    <s v="VUT0105"/>
    <x v="8"/>
    <s v="VUT0105018"/>
    <s v="Makimae (Mataso - Matah Alam)"/>
    <s v="VUT0105018034"/>
    <m/>
    <e v="#N/A"/>
    <m/>
    <s v="Vanuatu Red Cross"/>
    <s v="IFRC"/>
    <m/>
    <x v="0"/>
    <m/>
    <x v="0"/>
    <x v="0"/>
    <s v="Blankets or Mats"/>
    <n v="40"/>
    <s v="piece"/>
    <s v="Households"/>
    <n v="20"/>
    <x v="0"/>
    <d v="2015-03-22T00:00:00"/>
    <d v="2015-03-22T00:00:00"/>
    <d v="2015-03-22T00:00:00"/>
  </r>
  <r>
    <x v="0"/>
    <s v="VUT0105"/>
    <x v="8"/>
    <s v="VUT0105018"/>
    <s v="Makimae (Mataso - Matah Alam)"/>
    <s v="VUT0105018034"/>
    <m/>
    <e v="#N/A"/>
    <m/>
    <s v="Vanuatu Red Cross"/>
    <s v="IFRC"/>
    <m/>
    <x v="0"/>
    <m/>
    <x v="0"/>
    <x v="5"/>
    <s v="Tools"/>
    <n v="20"/>
    <s v="kit"/>
    <s v="Households"/>
    <n v="20"/>
    <x v="0"/>
    <d v="2015-03-22T00:00:00"/>
    <d v="2015-03-22T00:00:00"/>
    <d v="2015-03-22T00:00:00"/>
  </r>
  <r>
    <x v="0"/>
    <s v="VUT0105"/>
    <x v="8"/>
    <s v="VUT0105018"/>
    <s v="Makimae (Mataso - Matah Alam)"/>
    <s v="VUT0105018034"/>
    <m/>
    <e v="#N/A"/>
    <m/>
    <s v="Vanuatu Red Cross"/>
    <s v="IFRC"/>
    <m/>
    <x v="0"/>
    <m/>
    <x v="0"/>
    <x v="3"/>
    <s v="Tarps 2"/>
    <n v="40"/>
    <s v="piece"/>
    <s v="Households"/>
    <n v="20"/>
    <x v="0"/>
    <d v="2015-03-22T00:00:00"/>
    <d v="2015-03-22T00:00:00"/>
    <d v="2015-03-22T00:00:00"/>
  </r>
  <r>
    <x v="0"/>
    <s v="VUT0105"/>
    <x v="18"/>
    <s v="VUT0105083"/>
    <s v="Tongariki (Tongariki)"/>
    <s v="VUT0105083038"/>
    <m/>
    <e v="#N/A"/>
    <m/>
    <s v="Vanuatu Red Cross"/>
    <s v="IFRC"/>
    <m/>
    <x v="0"/>
    <m/>
    <x v="0"/>
    <x v="0"/>
    <s v="Blankets or Mats"/>
    <n v="110"/>
    <s v="piece"/>
    <s v="Households"/>
    <n v="55"/>
    <x v="0"/>
    <d v="2015-03-22T00:00:00"/>
    <d v="2015-03-22T00:00:00"/>
    <d v="2015-03-22T00:00:00"/>
  </r>
  <r>
    <x v="0"/>
    <s v="VUT0105"/>
    <x v="18"/>
    <s v="VUT0105083"/>
    <s v="Tongariki (Tongariki)"/>
    <s v="VUT0105083038"/>
    <m/>
    <e v="#N/A"/>
    <m/>
    <s v="Vanuatu Red Cross"/>
    <s v="IFRC"/>
    <m/>
    <x v="0"/>
    <m/>
    <x v="0"/>
    <x v="5"/>
    <s v="Tools"/>
    <n v="55"/>
    <s v="kit"/>
    <s v="Households"/>
    <n v="55"/>
    <x v="0"/>
    <d v="2015-03-22T00:00:00"/>
    <d v="2015-03-22T00:00:00"/>
    <d v="2015-03-22T00:00:00"/>
  </r>
  <r>
    <x v="0"/>
    <s v="VUT0105"/>
    <x v="18"/>
    <s v="VUT0105083"/>
    <s v="Tongariki (Tongariki)"/>
    <s v="VUT0105083038"/>
    <m/>
    <e v="#N/A"/>
    <m/>
    <s v="Vanuatu Red Cross"/>
    <s v="IFRC"/>
    <m/>
    <x v="0"/>
    <m/>
    <x v="0"/>
    <x v="3"/>
    <s v="Tarps 2"/>
    <n v="110"/>
    <s v="piece"/>
    <s v="Households"/>
    <n v="55"/>
    <x v="0"/>
    <d v="2015-03-22T00:00:00"/>
    <d v="2015-03-22T00:00:00"/>
    <d v="2015-03-22T00:00:00"/>
  </r>
  <r>
    <x v="0"/>
    <s v="VUT0105"/>
    <x v="1"/>
    <s v="VUT0105071"/>
    <s v="Port Vila (Port Vila)"/>
    <s v="VUT0105071017"/>
    <m/>
    <e v="#N/A"/>
    <m/>
    <s v="Vanuatu Red Cross"/>
    <s v="IFRC"/>
    <m/>
    <x v="0"/>
    <m/>
    <x v="0"/>
    <x v="3"/>
    <s v="Tarps 2"/>
    <n v="192"/>
    <s v="piece"/>
    <s v="Households"/>
    <n v="96"/>
    <x v="0"/>
    <d v="2015-03-23T00:00:00"/>
    <d v="2015-03-30T00:00:00"/>
    <d v="2015-03-27T00:00:00"/>
  </r>
  <r>
    <x v="0"/>
    <s v="VUT0105"/>
    <x v="1"/>
    <s v="VUT0105071"/>
    <s v="Port Vila (Port Vila)"/>
    <s v="VUT0105071017"/>
    <m/>
    <e v="#N/A"/>
    <m/>
    <s v="Vanuatu Red Cross"/>
    <s v="IFRC"/>
    <m/>
    <x v="0"/>
    <m/>
    <x v="0"/>
    <x v="3"/>
    <s v="Tarps 1"/>
    <n v="262"/>
    <s v="piece"/>
    <s v="Households"/>
    <n v="262"/>
    <x v="0"/>
    <d v="2015-03-23T00:00:00"/>
    <d v="2015-03-30T00:00:00"/>
    <d v="2015-03-27T00:00:00"/>
  </r>
  <r>
    <x v="0"/>
    <s v="VUT0105"/>
    <x v="13"/>
    <s v="VUT0105026"/>
    <s v="North Tongoa (Tongoa)"/>
    <s v="VUT0105026040"/>
    <m/>
    <e v="#N/A"/>
    <m/>
    <s v="Vanuatu Red Cross"/>
    <s v="IFRC"/>
    <m/>
    <x v="0"/>
    <m/>
    <x v="0"/>
    <x v="0"/>
    <s v="Blankets or Mats"/>
    <n v="204"/>
    <s v="piece"/>
    <s v="Households"/>
    <n v="102"/>
    <x v="0"/>
    <d v="2015-03-23T00:00:00"/>
    <d v="2015-03-23T00:00:00"/>
    <d v="2015-03-23T00:00:00"/>
  </r>
  <r>
    <x v="0"/>
    <s v="VUT0105"/>
    <x v="18"/>
    <s v="VUT0105083"/>
    <s v="Tongariki (Tongariki)"/>
    <s v="VUT0105083038"/>
    <m/>
    <e v="#N/A"/>
    <m/>
    <s v="Vanuatu Red Cross"/>
    <s v="IFRC"/>
    <m/>
    <x v="0"/>
    <m/>
    <x v="0"/>
    <x v="1"/>
    <s v="Kitchen Sets"/>
    <n v="55"/>
    <s v="set"/>
    <s v="Households"/>
    <n v="55"/>
    <x v="0"/>
    <d v="2015-03-22T00:00:00"/>
    <d v="2015-03-22T00:00:00"/>
    <d v="2015-03-22T00:00:00"/>
  </r>
  <r>
    <x v="0"/>
    <s v="VUT0105"/>
    <x v="13"/>
    <s v="VUT0105026"/>
    <s v="North Tongoa (Tongoa)"/>
    <s v="VUT0105026040"/>
    <m/>
    <e v="#N/A"/>
    <m/>
    <s v="Vanuatu Red Cross"/>
    <s v="IFRC"/>
    <m/>
    <x v="0"/>
    <m/>
    <x v="0"/>
    <x v="5"/>
    <s v="Tools"/>
    <n v="111"/>
    <s v="kit"/>
    <s v="Households"/>
    <n v="111"/>
    <x v="0"/>
    <d v="2015-03-23T00:00:00"/>
    <d v="2015-03-23T00:00:00"/>
    <d v="2015-03-23T00:00:00"/>
  </r>
  <r>
    <x v="0"/>
    <s v="VUT0105"/>
    <x v="13"/>
    <s v="VUT0105026"/>
    <s v="North Tongoa (Tongoa)"/>
    <s v="VUT0105026040"/>
    <m/>
    <e v="#N/A"/>
    <m/>
    <s v="Vanuatu Red Cross"/>
    <s v="IFRC"/>
    <m/>
    <x v="0"/>
    <m/>
    <x v="0"/>
    <x v="3"/>
    <s v="Tarps 1"/>
    <n v="20"/>
    <s v="piece"/>
    <s v="Households"/>
    <n v="20"/>
    <x v="0"/>
    <d v="2015-03-23T00:00:00"/>
    <d v="2015-03-23T00:00:00"/>
    <d v="2015-03-23T00:00:00"/>
  </r>
  <r>
    <x v="0"/>
    <s v="VUT0105"/>
    <x v="13"/>
    <s v="VUT0105026"/>
    <s v="North Tongoa (Tongoa)"/>
    <s v="VUT0105026040"/>
    <m/>
    <e v="#N/A"/>
    <m/>
    <s v="Vanuatu Red Cross"/>
    <s v="IFRC"/>
    <m/>
    <x v="0"/>
    <m/>
    <x v="0"/>
    <x v="3"/>
    <s v="Tarps 2"/>
    <n v="180"/>
    <s v="piece"/>
    <s v="Households"/>
    <n v="90"/>
    <x v="0"/>
    <d v="2015-03-23T00:00:00"/>
    <d v="2015-03-23T00:00:00"/>
    <d v="2015-03-23T00:00:00"/>
  </r>
  <r>
    <x v="0"/>
    <s v="VUT0105"/>
    <x v="19"/>
    <s v="VUT0105039"/>
    <s v="Emau (Emau)"/>
    <s v="VUT0105039030"/>
    <s v="Laosake"/>
    <s v="VUT01050390300986"/>
    <m/>
    <s v="Vanuatu Red Cross"/>
    <s v="IFRC"/>
    <m/>
    <x v="0"/>
    <m/>
    <x v="0"/>
    <x v="3"/>
    <s v="Tarps 2"/>
    <n v="30"/>
    <s v="piece"/>
    <s v="Households"/>
    <n v="15"/>
    <x v="0"/>
    <d v="2015-03-24T00:00:00"/>
    <d v="2015-03-26T00:00:00"/>
    <d v="2015-03-25T00:00:00"/>
  </r>
  <r>
    <x v="0"/>
    <s v="VUT0105"/>
    <x v="19"/>
    <s v="VUT0105039"/>
    <s v="Emau (Emau)"/>
    <s v="VUT0105039030"/>
    <s v="Mangarongo"/>
    <s v="VUT01050390300999"/>
    <m/>
    <s v="Vanuatu Red Cross"/>
    <s v="IFRC"/>
    <m/>
    <x v="0"/>
    <m/>
    <x v="0"/>
    <x v="0"/>
    <s v="Blankets or Mats"/>
    <n v="40"/>
    <s v="piece"/>
    <s v="Households"/>
    <n v="20"/>
    <x v="0"/>
    <d v="2015-03-24T00:00:00"/>
    <d v="2015-03-26T00:00:00"/>
    <d v="2015-03-25T00:00:00"/>
  </r>
  <r>
    <x v="0"/>
    <s v="VUT0105"/>
    <x v="19"/>
    <s v="VUT0105039"/>
    <s v="Emau (Emau)"/>
    <s v="VUT0105039030"/>
    <s v="Mangarongo"/>
    <s v="VUT01050390300999"/>
    <m/>
    <s v="Vanuatu Red Cross"/>
    <s v="IFRC"/>
    <m/>
    <x v="0"/>
    <m/>
    <x v="0"/>
    <x v="5"/>
    <s v="Tools"/>
    <n v="40"/>
    <s v="kit"/>
    <s v="Households"/>
    <n v="20"/>
    <x v="0"/>
    <d v="2015-03-24T00:00:00"/>
    <d v="2015-03-26T00:00:00"/>
    <d v="2015-03-25T00:00:00"/>
  </r>
  <r>
    <x v="0"/>
    <s v="VUT0105"/>
    <x v="19"/>
    <s v="VUT0105039"/>
    <s v="Emau (Emau)"/>
    <s v="VUT0105039030"/>
    <s v="Mangarongo"/>
    <s v="VUT01050390300999"/>
    <m/>
    <s v="Vanuatu Red Cross"/>
    <s v="IFRC"/>
    <m/>
    <x v="0"/>
    <m/>
    <x v="0"/>
    <x v="3"/>
    <s v="Tarps 2"/>
    <n v="40"/>
    <s v="piece"/>
    <s v="Households"/>
    <n v="20"/>
    <x v="0"/>
    <d v="2015-03-24T00:00:00"/>
    <d v="2015-03-26T00:00:00"/>
    <d v="2015-03-25T00:00:00"/>
  </r>
  <r>
    <x v="0"/>
    <s v="VUT0105"/>
    <x v="19"/>
    <s v="VUT0105039"/>
    <s v="Emau (Emau)"/>
    <s v="VUT0105039030"/>
    <s v="Mapua"/>
    <s v="VUT01050390301000"/>
    <m/>
    <s v="Vanuatu Red Cross"/>
    <s v="IFRC"/>
    <m/>
    <x v="0"/>
    <m/>
    <x v="0"/>
    <x v="0"/>
    <s v="Blankets or Mats"/>
    <n v="40"/>
    <s v="piece"/>
    <s v="Households"/>
    <n v="20"/>
    <x v="0"/>
    <d v="2015-03-24T00:00:00"/>
    <d v="2015-03-26T00:00:00"/>
    <d v="2015-03-25T00:00:00"/>
  </r>
  <r>
    <x v="0"/>
    <s v="VUT0105"/>
    <x v="11"/>
    <s v="VUT0105070"/>
    <m/>
    <e v="#N/A"/>
    <m/>
    <e v="#N/A"/>
    <m/>
    <s v="Vanuatu Red Cross"/>
    <s v="IFRC"/>
    <m/>
    <x v="0"/>
    <m/>
    <x v="0"/>
    <x v="1"/>
    <m/>
    <n v="50"/>
    <s v="set"/>
    <s v="Households"/>
    <n v="50"/>
    <x v="0"/>
    <m/>
    <m/>
    <m/>
  </r>
  <r>
    <x v="0"/>
    <s v="VUT0105"/>
    <x v="19"/>
    <s v="VUT0105039"/>
    <s v="Emau (Emau)"/>
    <s v="VUT0105039030"/>
    <s v="Mapua"/>
    <s v="VUT01050390301000"/>
    <m/>
    <s v="Vanuatu Red Cross"/>
    <s v="IFRC"/>
    <m/>
    <x v="0"/>
    <m/>
    <x v="0"/>
    <x v="5"/>
    <s v="Tools"/>
    <n v="20"/>
    <s v="kit"/>
    <s v="Households"/>
    <n v="20"/>
    <x v="0"/>
    <d v="2015-03-24T00:00:00"/>
    <d v="2015-03-26T00:00:00"/>
    <d v="2015-03-25T00:00:00"/>
  </r>
  <r>
    <x v="0"/>
    <s v="VUT0105"/>
    <x v="19"/>
    <s v="VUT0105039"/>
    <s v="Emau (Emau)"/>
    <s v="VUT0105039030"/>
    <s v="Mapua"/>
    <s v="VUT01050390301000"/>
    <m/>
    <s v="Vanuatu Red Cross"/>
    <s v="IFRC"/>
    <m/>
    <x v="0"/>
    <m/>
    <x v="0"/>
    <x v="3"/>
    <s v="Tarps 2"/>
    <n v="40"/>
    <s v="piece"/>
    <s v="Households"/>
    <n v="20"/>
    <x v="0"/>
    <d v="2015-03-24T00:00:00"/>
    <d v="2015-03-26T00:00:00"/>
    <d v="2015-03-25T00:00:00"/>
  </r>
  <r>
    <x v="0"/>
    <s v="VUT0105"/>
    <x v="19"/>
    <s v="VUT0105039"/>
    <s v="Emau (Emau)"/>
    <s v="VUT0105039030"/>
    <s v="Marow"/>
    <s v="VUT01050390300994"/>
    <m/>
    <s v="Vanuatu Red Cross"/>
    <s v="IFRC"/>
    <m/>
    <x v="0"/>
    <m/>
    <x v="0"/>
    <x v="0"/>
    <s v="Blankets or Mats"/>
    <n v="68"/>
    <s v="piece"/>
    <s v="Households"/>
    <n v="34"/>
    <x v="0"/>
    <d v="2015-03-24T00:00:00"/>
    <d v="2015-03-26T00:00:00"/>
    <d v="2015-03-25T00:00:00"/>
  </r>
  <r>
    <x v="0"/>
    <s v="VUT0105"/>
    <x v="19"/>
    <s v="VUT0105039"/>
    <s v="Emau (Emau)"/>
    <s v="VUT0105039030"/>
    <s v="Marow"/>
    <s v="VUT01050390300994"/>
    <m/>
    <s v="Vanuatu Red Cross"/>
    <s v="IFRC"/>
    <m/>
    <x v="0"/>
    <m/>
    <x v="0"/>
    <x v="5"/>
    <s v="Tools"/>
    <n v="34"/>
    <s v="kit"/>
    <s v="Households"/>
    <n v="34"/>
    <x v="0"/>
    <d v="2015-03-24T00:00:00"/>
    <d v="2015-03-26T00:00:00"/>
    <d v="2015-03-25T00:00:00"/>
  </r>
  <r>
    <x v="0"/>
    <s v="VUT0105"/>
    <x v="19"/>
    <s v="VUT0105039"/>
    <s v="Emau (Emau)"/>
    <s v="VUT0105039030"/>
    <s v="Marow"/>
    <s v="VUT01050390300994"/>
    <m/>
    <s v="Vanuatu Red Cross"/>
    <s v="IFRC"/>
    <m/>
    <x v="0"/>
    <m/>
    <x v="0"/>
    <x v="3"/>
    <s v="Tarps 2"/>
    <n v="68"/>
    <s v="piece"/>
    <s v="Households"/>
    <n v="34"/>
    <x v="0"/>
    <d v="2015-03-24T00:00:00"/>
    <d v="2015-03-26T00:00:00"/>
    <d v="2015-03-25T00:00:00"/>
  </r>
  <r>
    <x v="0"/>
    <s v="VUT0105"/>
    <x v="19"/>
    <s v="VUT0105039"/>
    <s v="Emau (Emau)"/>
    <s v="VUT0105039030"/>
    <s v="Ngurua"/>
    <s v="VUT01050390300989"/>
    <m/>
    <s v="Vanuatu Red Cross"/>
    <s v="IFRC"/>
    <m/>
    <x v="0"/>
    <m/>
    <x v="0"/>
    <x v="0"/>
    <s v="Blankets or Mats"/>
    <n v="40"/>
    <s v="piece"/>
    <s v="Households"/>
    <n v="20"/>
    <x v="0"/>
    <d v="2015-03-24T00:00:00"/>
    <d v="2015-03-26T00:00:00"/>
    <d v="2015-03-25T00:00:00"/>
  </r>
  <r>
    <x v="0"/>
    <s v="VUT0105"/>
    <x v="19"/>
    <s v="VUT0105039"/>
    <s v="Emau (Emau)"/>
    <s v="VUT0105039030"/>
    <s v="Ngurua"/>
    <s v="VUT01050390300989"/>
    <m/>
    <s v="Vanuatu Red Cross"/>
    <s v="IFRC"/>
    <m/>
    <x v="0"/>
    <m/>
    <x v="0"/>
    <x v="5"/>
    <s v="Tools"/>
    <n v="20"/>
    <s v="kit"/>
    <s v="Households"/>
    <n v="20"/>
    <x v="0"/>
    <d v="2015-03-24T00:00:00"/>
    <d v="2015-03-26T00:00:00"/>
    <d v="2015-03-25T00:00:00"/>
  </r>
  <r>
    <x v="0"/>
    <s v="VUT0105"/>
    <x v="19"/>
    <s v="VUT0105039"/>
    <s v="Emau (Emau)"/>
    <s v="VUT0105039030"/>
    <s v="Ngurua"/>
    <s v="VUT01050390300989"/>
    <m/>
    <s v="Vanuatu Red Cross"/>
    <s v="IFRC"/>
    <m/>
    <x v="0"/>
    <m/>
    <x v="0"/>
    <x v="3"/>
    <s v="Tarps 2"/>
    <n v="40"/>
    <s v="piece"/>
    <s v="Households"/>
    <n v="20"/>
    <x v="0"/>
    <d v="2015-03-24T00:00:00"/>
    <d v="2015-03-26T00:00:00"/>
    <d v="2015-03-25T00:00:00"/>
  </r>
  <r>
    <x v="0"/>
    <s v="VUT0105"/>
    <x v="19"/>
    <s v="VUT0105039"/>
    <s v="Emau (Emau)"/>
    <s v="VUT0105039030"/>
    <s v="Wiana"/>
    <s v="VUT01050390300985"/>
    <m/>
    <s v="Vanuatu Red Cross"/>
    <s v="IFRC"/>
    <m/>
    <x v="0"/>
    <m/>
    <x v="0"/>
    <x v="0"/>
    <s v="Blankets or Mats"/>
    <n v="40"/>
    <s v="piece"/>
    <s v="Households"/>
    <n v="20"/>
    <x v="0"/>
    <d v="2015-03-24T00:00:00"/>
    <d v="2015-03-26T00:00:00"/>
    <d v="2015-03-26T00:00:00"/>
  </r>
  <r>
    <x v="0"/>
    <s v="VUT0105"/>
    <x v="19"/>
    <s v="VUT0105039"/>
    <s v="Emau (Emau)"/>
    <s v="VUT0105039030"/>
    <s v="Wiana"/>
    <s v="VUT01050390300985"/>
    <m/>
    <s v="Vanuatu Red Cross"/>
    <s v="IFRC"/>
    <m/>
    <x v="0"/>
    <m/>
    <x v="0"/>
    <x v="5"/>
    <s v="Tools"/>
    <n v="20"/>
    <s v="kit"/>
    <s v="Households"/>
    <n v="20"/>
    <x v="0"/>
    <d v="2015-03-24T00:00:00"/>
    <d v="2015-03-26T00:00:00"/>
    <d v="2015-03-26T00:00:00"/>
  </r>
  <r>
    <x v="0"/>
    <s v="VUT0105"/>
    <x v="19"/>
    <s v="VUT0105039"/>
    <s v="Emau (Emau)"/>
    <s v="VUT0105039030"/>
    <s v="Wiana"/>
    <s v="VUT01050390300985"/>
    <m/>
    <s v="Vanuatu Red Cross"/>
    <s v="IFRC"/>
    <m/>
    <x v="0"/>
    <m/>
    <x v="0"/>
    <x v="3"/>
    <s v="Tarps 2"/>
    <n v="40"/>
    <s v="piece"/>
    <s v="Households"/>
    <n v="20"/>
    <x v="0"/>
    <d v="2015-03-24T00:00:00"/>
    <d v="2015-03-26T00:00:00"/>
    <d v="2015-03-26T00:00:00"/>
  </r>
  <r>
    <x v="0"/>
    <s v="VUT0105"/>
    <x v="15"/>
    <s v="VUT0105068"/>
    <s v="Nguna (Nguna)"/>
    <s v="VUT0105068031"/>
    <m/>
    <e v="#N/A"/>
    <m/>
    <s v="Vanuatu Red Cross"/>
    <s v="IFRC"/>
    <m/>
    <x v="0"/>
    <m/>
    <x v="0"/>
    <x v="0"/>
    <s v="Blankets or Mats"/>
    <n v="600"/>
    <s v="piece"/>
    <s v="Households"/>
    <n v="300"/>
    <x v="2"/>
    <d v="2015-03-24T00:00:00"/>
    <d v="2015-04-03T00:00:00"/>
    <m/>
  </r>
  <r>
    <x v="0"/>
    <s v="VUT0105"/>
    <x v="11"/>
    <s v="VUT0105070"/>
    <s v="Nguna (Pele)"/>
    <s v="VUT0105070029"/>
    <s v="Launamoa"/>
    <s v="VUT01050700290984"/>
    <m/>
    <s v="Vanuatu Red Cross"/>
    <s v="IFRC"/>
    <m/>
    <x v="0"/>
    <m/>
    <x v="0"/>
    <x v="0"/>
    <s v="Blankets or Mats"/>
    <n v="40"/>
    <s v="piece"/>
    <s v="Households"/>
    <n v="20"/>
    <x v="0"/>
    <d v="2015-03-24T00:00:00"/>
    <d v="2015-03-25T00:00:00"/>
    <d v="2015-03-26T00:00:00"/>
  </r>
  <r>
    <x v="0"/>
    <s v="VUT0105"/>
    <x v="17"/>
    <s v="VUT0105015"/>
    <s v="Makimae (Makira)"/>
    <s v="VUT0105015035"/>
    <m/>
    <e v="#N/A"/>
    <m/>
    <s v="Vanuatu Red Cross"/>
    <s v="IFRC"/>
    <m/>
    <x v="0"/>
    <m/>
    <x v="0"/>
    <x v="1"/>
    <s v="Kitchen Sets"/>
    <n v="41"/>
    <s v="set"/>
    <s v="Households"/>
    <n v="41"/>
    <x v="0"/>
    <d v="2015-03-22T00:00:00"/>
    <d v="2015-03-22T00:00:00"/>
    <d v="2015-03-22T00:00:00"/>
  </r>
  <r>
    <x v="0"/>
    <s v="VUT0105"/>
    <x v="1"/>
    <s v="VUT0105071"/>
    <s v="Port Vila (Port Vila)"/>
    <s v="VUT0105071017"/>
    <s v="Fres Wota"/>
    <s v="VUT01050710170857"/>
    <m/>
    <s v="Vanuatu Red Cross"/>
    <s v="IFRC"/>
    <m/>
    <x v="0"/>
    <m/>
    <x v="0"/>
    <x v="3"/>
    <s v="Tarps 1"/>
    <n v="41"/>
    <s v="piece"/>
    <s v="Households"/>
    <n v="41"/>
    <x v="0"/>
    <d v="2015-03-24T00:00:00"/>
    <d v="2015-03-30T00:00:00"/>
    <d v="2015-03-26T00:00:00"/>
  </r>
  <r>
    <x v="0"/>
    <s v="VUT0105"/>
    <x v="1"/>
    <s v="VUT0105071"/>
    <s v="Port Vila (Port Vila)"/>
    <s v="VUT0105071017"/>
    <s v="Fres Wota"/>
    <s v="VUT01050710170857"/>
    <m/>
    <s v="Vanuatu Red Cross"/>
    <s v="IFRC"/>
    <m/>
    <x v="0"/>
    <m/>
    <x v="0"/>
    <x v="3"/>
    <s v="Tarps 2"/>
    <n v="240"/>
    <s v="piece"/>
    <s v="Households"/>
    <n v="120"/>
    <x v="0"/>
    <d v="2015-03-24T00:00:00"/>
    <d v="2015-03-30T00:00:00"/>
    <d v="2015-03-26T00:00:00"/>
  </r>
  <r>
    <x v="0"/>
    <s v="VUT0105"/>
    <x v="1"/>
    <s v="VUT0105071"/>
    <s v="Port Vila (Port Vila)"/>
    <s v="VUT0105071017"/>
    <m/>
    <e v="#N/A"/>
    <s v="Evacuation Centers "/>
    <s v="Vanuatu Red Cross"/>
    <s v="IFRC"/>
    <m/>
    <x v="0"/>
    <m/>
    <x v="0"/>
    <x v="3"/>
    <s v="Tarps 2"/>
    <n v="28"/>
    <s v="piece"/>
    <s v="Households"/>
    <n v="14"/>
    <x v="0"/>
    <d v="2015-03-24T00:00:00"/>
    <d v="2015-03-30T00:00:00"/>
    <d v="2015-03-25T00:00:00"/>
  </r>
  <r>
    <x v="0"/>
    <s v="VUT0105"/>
    <x v="16"/>
    <s v="VUT0105051"/>
    <s v="Malorua (Lelepa)"/>
    <s v="VUT0105051023"/>
    <m/>
    <e v="#N/A"/>
    <m/>
    <s v="Vanuatu Red Cross"/>
    <s v="IFRC"/>
    <m/>
    <x v="0"/>
    <m/>
    <x v="0"/>
    <x v="0"/>
    <s v="Blankets or Mats"/>
    <n v="214"/>
    <s v="piece"/>
    <s v="Households"/>
    <n v="107"/>
    <x v="0"/>
    <d v="2015-03-25T00:00:00"/>
    <d v="2015-04-02T00:00:00"/>
    <m/>
  </r>
  <r>
    <x v="0"/>
    <s v="VUT0105"/>
    <x v="16"/>
    <s v="VUT0105051"/>
    <s v="Malorua (Lelepa)"/>
    <s v="VUT0105051023"/>
    <m/>
    <e v="#N/A"/>
    <m/>
    <s v="Vanuatu Red Cross"/>
    <s v="IFRC"/>
    <m/>
    <x v="0"/>
    <m/>
    <x v="0"/>
    <x v="5"/>
    <s v="Tools"/>
    <n v="107"/>
    <s v="kit"/>
    <s v="Households"/>
    <n v="107"/>
    <x v="0"/>
    <d v="2015-03-25T00:00:00"/>
    <d v="2015-04-02T00:00:00"/>
    <m/>
  </r>
  <r>
    <x v="0"/>
    <s v="VUT0105"/>
    <x v="16"/>
    <s v="VUT0105051"/>
    <s v="Malorua (Lelepa)"/>
    <s v="VUT0105051023"/>
    <m/>
    <e v="#N/A"/>
    <m/>
    <s v="Vanuatu Red Cross"/>
    <s v="IFRC"/>
    <m/>
    <x v="0"/>
    <m/>
    <x v="0"/>
    <x v="3"/>
    <s v="Tarps 2"/>
    <n v="214"/>
    <s v="piece"/>
    <s v="Households"/>
    <n v="107"/>
    <x v="0"/>
    <d v="2015-03-25T00:00:00"/>
    <d v="2015-04-02T00:00:00"/>
    <m/>
  </r>
  <r>
    <x v="0"/>
    <s v="VUT0105"/>
    <x v="20"/>
    <s v="VUT0105065"/>
    <s v="Malorua (Moso)"/>
    <s v="VUT0105065026"/>
    <s v="Sunae"/>
    <s v="VUT01050650260974"/>
    <m/>
    <s v="Vanuatu Red Cross"/>
    <s v="IFRC"/>
    <m/>
    <x v="0"/>
    <m/>
    <x v="0"/>
    <x v="0"/>
    <s v="Blankets or Mats"/>
    <n v="32"/>
    <s v="piece"/>
    <s v="Households"/>
    <n v="16"/>
    <x v="0"/>
    <d v="2015-03-25T00:00:00"/>
    <d v="2015-03-28T00:00:00"/>
    <d v="2015-03-26T00:00:00"/>
  </r>
  <r>
    <x v="0"/>
    <s v="VUT0105"/>
    <x v="20"/>
    <s v="VUT0105065"/>
    <s v="Malorua (Moso)"/>
    <s v="VUT0105065026"/>
    <s v="Sunae"/>
    <s v="VUT01050650260974"/>
    <m/>
    <s v="Vanuatu Red Cross"/>
    <s v="IFRC"/>
    <m/>
    <x v="0"/>
    <m/>
    <x v="0"/>
    <x v="3"/>
    <s v="Tarps 2"/>
    <n v="32"/>
    <s v="piece"/>
    <s v="Households"/>
    <n v="16"/>
    <x v="0"/>
    <d v="2015-03-25T00:00:00"/>
    <d v="2015-03-28T00:00:00"/>
    <d v="2015-03-26T00:00:00"/>
  </r>
  <r>
    <x v="0"/>
    <s v="VUT0105"/>
    <x v="15"/>
    <s v="VUT0105068"/>
    <s v="Nguna (Nguna)"/>
    <s v="VUT0105068031"/>
    <m/>
    <e v="#N/A"/>
    <m/>
    <s v="Vanuatu Red Cross"/>
    <s v="IFRC"/>
    <m/>
    <x v="0"/>
    <m/>
    <x v="0"/>
    <x v="5"/>
    <s v="Tools"/>
    <n v="300"/>
    <s v="kit"/>
    <s v="Households"/>
    <n v="300"/>
    <x v="0"/>
    <d v="2015-03-25T00:00:00"/>
    <d v="2015-04-03T00:00:00"/>
    <m/>
  </r>
  <r>
    <x v="0"/>
    <s v="VUT0105"/>
    <x v="15"/>
    <s v="VUT0105068"/>
    <s v="Nguna (Nguna)"/>
    <s v="VUT0105068031"/>
    <m/>
    <e v="#N/A"/>
    <m/>
    <s v="Vanuatu Red Cross"/>
    <s v="IFRC"/>
    <m/>
    <x v="0"/>
    <m/>
    <x v="0"/>
    <x v="3"/>
    <s v="Tarps 2"/>
    <n v="600"/>
    <s v="piece"/>
    <s v="Households"/>
    <n v="300"/>
    <x v="0"/>
    <d v="2015-03-25T00:00:00"/>
    <d v="2015-04-03T00:00:00"/>
    <m/>
  </r>
  <r>
    <x v="0"/>
    <s v="VUT0105"/>
    <x v="11"/>
    <s v="VUT0105070"/>
    <s v="Nguna (Pele)"/>
    <s v="VUT0105070029"/>
    <s v="Launamoa"/>
    <s v="VUT01050700290984"/>
    <m/>
    <s v="Vanuatu Red Cross"/>
    <s v="IFRC"/>
    <m/>
    <x v="0"/>
    <m/>
    <x v="0"/>
    <x v="5"/>
    <s v="Tools"/>
    <n v="20"/>
    <s v="kit"/>
    <s v="Households"/>
    <n v="20"/>
    <x v="0"/>
    <d v="2015-03-25T00:00:00"/>
    <d v="2015-03-26T00:00:00"/>
    <d v="2015-03-26T00:00:00"/>
  </r>
  <r>
    <x v="0"/>
    <s v="VUT0105"/>
    <x v="11"/>
    <s v="VUT0105070"/>
    <s v="Nguna (Pele)"/>
    <s v="VUT0105070029"/>
    <s v="Launamoa"/>
    <s v="VUT01050700290984"/>
    <m/>
    <s v="Vanuatu Red Cross"/>
    <s v="IFRC"/>
    <m/>
    <x v="0"/>
    <m/>
    <x v="0"/>
    <x v="3"/>
    <s v="Tarps 2"/>
    <n v="40"/>
    <s v="piece"/>
    <s v="Households"/>
    <n v="20"/>
    <x v="0"/>
    <d v="2015-03-25T00:00:00"/>
    <d v="2015-03-26T00:00:00"/>
    <d v="2015-03-26T00:00:00"/>
  </r>
  <r>
    <x v="0"/>
    <s v="VUT0105"/>
    <x v="11"/>
    <s v="VUT0105070"/>
    <s v="Nguna (Pele)"/>
    <s v="VUT0105070029"/>
    <s v="Piliura"/>
    <s v="VUT01050700290982"/>
    <m/>
    <s v="Vanuatu Red Cross"/>
    <s v="IFRC"/>
    <m/>
    <x v="0"/>
    <m/>
    <x v="0"/>
    <x v="0"/>
    <s v="Blankets or Mats"/>
    <n v="12"/>
    <s v="piece"/>
    <s v="Households"/>
    <n v="6"/>
    <x v="0"/>
    <d v="2015-03-25T00:00:00"/>
    <d v="2015-03-26T00:00:00"/>
    <d v="2015-03-26T00:00:00"/>
  </r>
  <r>
    <x v="0"/>
    <s v="VUT0105"/>
    <x v="11"/>
    <s v="VUT0105070"/>
    <s v="Nguna (Pele)"/>
    <s v="VUT0105070029"/>
    <s v="Piliura"/>
    <s v="VUT01050700290982"/>
    <m/>
    <s v="Vanuatu Red Cross"/>
    <s v="IFRC"/>
    <m/>
    <x v="0"/>
    <m/>
    <x v="0"/>
    <x v="5"/>
    <s v="Tools"/>
    <n v="6"/>
    <s v="kit"/>
    <s v="Households"/>
    <n v="6"/>
    <x v="0"/>
    <d v="2015-03-25T00:00:00"/>
    <d v="2015-03-26T00:00:00"/>
    <d v="2015-03-26T00:00:00"/>
  </r>
  <r>
    <x v="0"/>
    <s v="VUT0105"/>
    <x v="11"/>
    <s v="VUT0105070"/>
    <s v="Nguna (Pele)"/>
    <s v="VUT0105070029"/>
    <s v="Piliura"/>
    <s v="VUT01050700290982"/>
    <m/>
    <s v="Vanuatu Red Cross"/>
    <s v="IFRC"/>
    <m/>
    <x v="0"/>
    <m/>
    <x v="0"/>
    <x v="3"/>
    <s v="Tarps 2"/>
    <n v="12"/>
    <s v="piece"/>
    <s v="Households"/>
    <n v="6"/>
    <x v="0"/>
    <d v="2015-03-25T00:00:00"/>
    <d v="2015-03-26T00:00:00"/>
    <d v="2015-03-26T00:00:00"/>
  </r>
  <r>
    <x v="0"/>
    <s v="VUT0105"/>
    <x v="11"/>
    <s v="VUT0105070"/>
    <s v="Nguna (Pele)"/>
    <s v="VUT0105070029"/>
    <s v="Worasifiu"/>
    <s v="VUT01050700290981"/>
    <m/>
    <s v="Vanuatu Red Cross"/>
    <s v="IFRC"/>
    <m/>
    <x v="0"/>
    <m/>
    <x v="0"/>
    <x v="0"/>
    <s v="Blankets or Mats"/>
    <n v="10"/>
    <s v="piece"/>
    <s v="Households"/>
    <n v="5"/>
    <x v="0"/>
    <d v="2015-03-25T00:00:00"/>
    <d v="2015-03-26T00:00:00"/>
    <d v="2015-03-26T00:00:00"/>
  </r>
  <r>
    <x v="0"/>
    <s v="VUT0105"/>
    <x v="19"/>
    <s v="VUT0105039"/>
    <s v="Emau (Emau)"/>
    <s v="VUT0105039030"/>
    <s v="Marow"/>
    <s v="VUT01050390300994"/>
    <m/>
    <s v="Vanuatu Red Cross"/>
    <s v="IFRC"/>
    <m/>
    <x v="0"/>
    <m/>
    <x v="0"/>
    <x v="1"/>
    <s v="Kitchen Sets"/>
    <n v="34"/>
    <s v="set"/>
    <s v="Households"/>
    <n v="34"/>
    <x v="0"/>
    <d v="2015-03-24T00:00:00"/>
    <d v="2015-03-26T00:00:00"/>
    <d v="2015-03-25T00:00:00"/>
  </r>
  <r>
    <x v="0"/>
    <s v="VUT0105"/>
    <x v="11"/>
    <s v="VUT0105070"/>
    <s v="Nguna (Pele)"/>
    <s v="VUT0105070029"/>
    <s v="Worasifiu"/>
    <s v="VUT01050700290981"/>
    <m/>
    <s v="Vanuatu Red Cross"/>
    <s v="IFRC"/>
    <m/>
    <x v="0"/>
    <m/>
    <x v="0"/>
    <x v="5"/>
    <s v="Tools"/>
    <n v="5"/>
    <s v="kit"/>
    <s v="Households"/>
    <n v="5"/>
    <x v="0"/>
    <d v="2015-03-25T00:00:00"/>
    <d v="2015-03-26T00:00:00"/>
    <d v="2015-03-26T00:00:00"/>
  </r>
  <r>
    <x v="0"/>
    <s v="VUT0105"/>
    <x v="11"/>
    <s v="VUT0105070"/>
    <s v="Nguna (Pele)"/>
    <s v="VUT0105070029"/>
    <s v="Worasifiu"/>
    <s v="VUT01050700290981"/>
    <m/>
    <s v="Vanuatu Red Cross"/>
    <s v="IFRC"/>
    <m/>
    <x v="0"/>
    <m/>
    <x v="0"/>
    <x v="3"/>
    <s v="Tarps 2"/>
    <n v="10"/>
    <s v="piece"/>
    <s v="Households"/>
    <n v="5"/>
    <x v="0"/>
    <d v="2015-03-25T00:00:00"/>
    <d v="2015-03-26T00:00:00"/>
    <d v="2015-03-26T00:00:00"/>
  </r>
  <r>
    <x v="0"/>
    <s v="VUT0105"/>
    <x v="11"/>
    <s v="VUT0105070"/>
    <s v="Nguna (Pele)"/>
    <s v="VUT0105070029"/>
    <s v="Worearu"/>
    <s v="VUT01050700290991"/>
    <m/>
    <s v="Vanuatu Red Cross"/>
    <s v="IFRC"/>
    <m/>
    <x v="0"/>
    <m/>
    <x v="0"/>
    <x v="0"/>
    <s v="Blankets or Mats"/>
    <n v="4"/>
    <s v="piece"/>
    <s v="Households"/>
    <n v="2"/>
    <x v="0"/>
    <d v="2015-03-25T00:00:00"/>
    <d v="2015-03-26T00:00:00"/>
    <d v="2015-03-26T00:00:00"/>
  </r>
  <r>
    <x v="0"/>
    <s v="VUT0105"/>
    <x v="20"/>
    <s v="VUT0105065"/>
    <s v="Malorua (Moso)"/>
    <s v="VUT0105065026"/>
    <s v="Tasiriki"/>
    <s v="VUT01030011063265"/>
    <m/>
    <s v="Vanuatu Red Cross"/>
    <s v="IFRC"/>
    <m/>
    <x v="0"/>
    <m/>
    <x v="0"/>
    <x v="1"/>
    <s v="Kitchen Sets"/>
    <n v="29"/>
    <s v="set"/>
    <s v="Households"/>
    <n v="29"/>
    <x v="0"/>
    <d v="2015-03-26T00:00:00"/>
    <d v="2015-03-29T00:00:00"/>
    <m/>
  </r>
  <r>
    <x v="0"/>
    <s v="VUT0105"/>
    <x v="11"/>
    <s v="VUT0105070"/>
    <s v="Nguna (Pele)"/>
    <s v="VUT0105070029"/>
    <s v="Worearu"/>
    <s v="VUT01050700290991"/>
    <m/>
    <s v="Vanuatu Red Cross"/>
    <s v="IFRC"/>
    <m/>
    <x v="0"/>
    <m/>
    <x v="0"/>
    <x v="5"/>
    <s v="Tools"/>
    <n v="2"/>
    <s v="kit"/>
    <s v="Households"/>
    <n v="2"/>
    <x v="0"/>
    <d v="2015-03-25T00:00:00"/>
    <d v="2015-03-26T00:00:00"/>
    <d v="2015-03-26T00:00:00"/>
  </r>
  <r>
    <x v="0"/>
    <s v="VUT0105"/>
    <x v="11"/>
    <s v="VUT0105070"/>
    <s v="Nguna (Pele)"/>
    <s v="VUT0105070029"/>
    <s v="Worearu"/>
    <s v="VUT01050700290991"/>
    <m/>
    <s v="Vanuatu Red Cross"/>
    <s v="IFRC"/>
    <m/>
    <x v="0"/>
    <m/>
    <x v="0"/>
    <x v="3"/>
    <s v="Tarps 2"/>
    <n v="4"/>
    <s v="piece"/>
    <s v="Households"/>
    <n v="2"/>
    <x v="0"/>
    <d v="2015-03-25T00:00:00"/>
    <d v="2015-03-26T00:00:00"/>
    <d v="2015-03-26T00:00:00"/>
  </r>
  <r>
    <x v="0"/>
    <s v="VUT0105"/>
    <x v="1"/>
    <s v="VUT0105071"/>
    <s v="Port Vila (Port Vila)"/>
    <s v="VUT0105071017"/>
    <m/>
    <e v="#N/A"/>
    <m/>
    <s v="Vanuatu Red Cross"/>
    <s v="IFRC"/>
    <m/>
    <x v="0"/>
    <m/>
    <x v="0"/>
    <x v="0"/>
    <s v="Blankets or Mats"/>
    <n v="921"/>
    <s v="piece"/>
    <s v="Households"/>
    <n v="921"/>
    <x v="0"/>
    <d v="2015-03-25T00:00:00"/>
    <d v="2015-04-05T00:00:00"/>
    <m/>
  </r>
  <r>
    <x v="0"/>
    <s v="VUT0105"/>
    <x v="20"/>
    <s v="VUT0105065"/>
    <s v="Malorua (Moso)"/>
    <s v="VUT0105065026"/>
    <s v="Tasiriki"/>
    <s v="VUT01030011063265"/>
    <m/>
    <s v="Vanuatu Red Cross"/>
    <s v="IFRC"/>
    <m/>
    <x v="0"/>
    <m/>
    <x v="0"/>
    <x v="0"/>
    <s v="Blankets or Mats"/>
    <n v="58"/>
    <s v="piece"/>
    <s v="Households"/>
    <n v="29"/>
    <x v="0"/>
    <d v="2015-03-26T00:00:00"/>
    <d v="2015-03-29T00:00:00"/>
    <m/>
  </r>
  <r>
    <x v="0"/>
    <s v="VUT0105"/>
    <x v="20"/>
    <s v="VUT0105065"/>
    <s v="Malorua (Moso)"/>
    <s v="VUT0105065026"/>
    <s v="Tasiriki"/>
    <s v="VUT01030011063265"/>
    <m/>
    <s v="Vanuatu Red Cross"/>
    <s v="IFRC"/>
    <m/>
    <x v="0"/>
    <m/>
    <x v="0"/>
    <x v="5"/>
    <s v="Tools"/>
    <n v="29"/>
    <s v="kit"/>
    <s v="Households"/>
    <n v="29"/>
    <x v="0"/>
    <d v="2015-03-26T00:00:00"/>
    <d v="2015-03-29T00:00:00"/>
    <m/>
  </r>
  <r>
    <x v="0"/>
    <s v="VUT0105"/>
    <x v="20"/>
    <s v="VUT0105065"/>
    <s v="Malorua (Moso)"/>
    <s v="VUT0105065026"/>
    <s v="Tasiriki"/>
    <s v="VUT01030011063265"/>
    <m/>
    <s v="Vanuatu Red Cross"/>
    <s v="IFRC"/>
    <m/>
    <x v="0"/>
    <m/>
    <x v="0"/>
    <x v="3"/>
    <s v="Tarps 2"/>
    <n v="58"/>
    <s v="piece"/>
    <s v="Households"/>
    <n v="29"/>
    <x v="0"/>
    <d v="2015-03-26T00:00:00"/>
    <d v="2015-03-29T00:00:00"/>
    <m/>
  </r>
  <r>
    <x v="0"/>
    <s v="VUT0105"/>
    <x v="0"/>
    <s v="VUT0105005"/>
    <s v="Ifira (Efate)"/>
    <s v="VUT0105005014"/>
    <s v="Ifira"/>
    <s v="VUT01050420150833"/>
    <m/>
    <s v="Vanuatu Red Cross"/>
    <s v="IFRC"/>
    <m/>
    <x v="0"/>
    <m/>
    <x v="0"/>
    <x v="3"/>
    <s v="Tarps 2"/>
    <n v="20"/>
    <s v="piece"/>
    <s v="Households"/>
    <n v="10"/>
    <x v="0"/>
    <d v="2015-03-28T00:00:00"/>
    <d v="2015-03-28T00:00:00"/>
    <d v="2015-03-28T00:00:00"/>
  </r>
  <r>
    <x v="0"/>
    <s v="VUT0105"/>
    <x v="0"/>
    <s v="VUT0105005"/>
    <s v="Ifira (Efate)"/>
    <s v="VUT0105005014"/>
    <s v="Ifira"/>
    <s v="VUT01050420150833"/>
    <m/>
    <s v="Vanuatu Red Cross"/>
    <s v="IFRC"/>
    <m/>
    <x v="0"/>
    <m/>
    <x v="0"/>
    <x v="3"/>
    <s v="Tarps 1"/>
    <n v="26"/>
    <s v="piece"/>
    <s v="Households"/>
    <n v="26"/>
    <x v="0"/>
    <d v="2015-03-28T00:00:00"/>
    <d v="2015-03-28T00:00:00"/>
    <d v="2015-03-28T00:00:00"/>
  </r>
  <r>
    <x v="0"/>
    <s v="VUT0105"/>
    <x v="1"/>
    <s v="VUT0105071"/>
    <s v="Port Vila (Port Vila)"/>
    <s v="VUT0105071017"/>
    <m/>
    <e v="#N/A"/>
    <s v="Paama"/>
    <s v="Vanuatu Red Cross"/>
    <s v="IFRC"/>
    <m/>
    <x v="0"/>
    <m/>
    <x v="0"/>
    <x v="3"/>
    <s v="Tarps 2"/>
    <n v="68"/>
    <s v="piece"/>
    <s v="Households"/>
    <n v="34"/>
    <x v="0"/>
    <d v="2015-03-30T00:00:00"/>
    <d v="2015-03-30T00:00:00"/>
    <d v="2015-03-30T00:00:00"/>
  </r>
  <r>
    <x v="0"/>
    <s v="VUT0105"/>
    <x v="1"/>
    <s v="VUT0105071"/>
    <s v="Port Vila (Port Vila)"/>
    <s v="VUT0105071017"/>
    <m/>
    <e v="#N/A"/>
    <s v="Buninga Island Community"/>
    <s v="Vanuatu Red Cross"/>
    <s v="IFRC"/>
    <m/>
    <x v="0"/>
    <m/>
    <x v="0"/>
    <x v="3"/>
    <s v="Tarps 2"/>
    <n v="90"/>
    <s v="piece"/>
    <s v="Households"/>
    <n v="45"/>
    <x v="0"/>
    <d v="2015-03-30T00:00:00"/>
    <d v="2015-03-30T00:00:00"/>
    <d v="2015-03-30T00:00:00"/>
  </r>
  <r>
    <x v="0"/>
    <s v="VUT0105"/>
    <x v="1"/>
    <s v="VUT0105071"/>
    <s v="Port Vila (Port Vila)"/>
    <s v="VUT0105071017"/>
    <m/>
    <e v="#N/A"/>
    <s v="Paama"/>
    <s v="Vanuatu Red Cross"/>
    <s v="IFRC"/>
    <m/>
    <x v="0"/>
    <m/>
    <x v="0"/>
    <x v="0"/>
    <s v="Blankets or Mats"/>
    <n v="68"/>
    <s v="piece"/>
    <s v="Households"/>
    <n v="34"/>
    <x v="0"/>
    <d v="2015-03-30T00:00:00"/>
    <d v="2015-03-30T00:00:00"/>
    <d v="2015-03-30T00:00:00"/>
  </r>
  <r>
    <x v="0"/>
    <s v="VUT0105"/>
    <x v="1"/>
    <s v="VUT0105071"/>
    <s v="Port Vila (Port Vila)"/>
    <s v="VUT0105071017"/>
    <m/>
    <e v="#N/A"/>
    <s v="Buninga Island Community"/>
    <s v="Vanuatu Red Cross"/>
    <s v="IFRC"/>
    <m/>
    <x v="0"/>
    <m/>
    <x v="0"/>
    <x v="0"/>
    <s v="Blankets or Mats"/>
    <n v="90"/>
    <s v="piece"/>
    <s v="Households"/>
    <n v="45"/>
    <x v="0"/>
    <d v="2015-03-30T00:00:00"/>
    <d v="2015-03-30T00:00:00"/>
    <d v="2015-03-30T00:00:00"/>
  </r>
  <r>
    <x v="0"/>
    <s v="VUT0105"/>
    <x v="11"/>
    <s v="VUT0105070"/>
    <m/>
    <e v="#N/A"/>
    <m/>
    <e v="#N/A"/>
    <m/>
    <s v="Vanuatu Red Cross"/>
    <s v="IFRC"/>
    <m/>
    <x v="0"/>
    <m/>
    <x v="0"/>
    <x v="3"/>
    <s v="Tarps 2"/>
    <n v="100"/>
    <s v="piece"/>
    <s v="Households"/>
    <n v="50"/>
    <x v="0"/>
    <m/>
    <m/>
    <m/>
  </r>
  <r>
    <x v="0"/>
    <s v="VUT0105"/>
    <x v="11"/>
    <s v="VUT0105070"/>
    <m/>
    <e v="#N/A"/>
    <m/>
    <e v="#N/A"/>
    <m/>
    <s v="Vanuatu Red Cross"/>
    <s v="IFRC"/>
    <m/>
    <x v="0"/>
    <m/>
    <x v="0"/>
    <x v="5"/>
    <m/>
    <n v="50"/>
    <s v="kit"/>
    <s v="Households"/>
    <n v="50"/>
    <x v="0"/>
    <m/>
    <m/>
    <m/>
  </r>
  <r>
    <x v="0"/>
    <s v="VUT0105"/>
    <x v="11"/>
    <s v="VUT0105070"/>
    <m/>
    <e v="#N/A"/>
    <m/>
    <e v="#N/A"/>
    <m/>
    <s v="Vanuatu Red Cross"/>
    <s v="IFRC"/>
    <m/>
    <x v="0"/>
    <m/>
    <x v="0"/>
    <x v="10"/>
    <m/>
    <n v="50"/>
    <s v="kit"/>
    <s v="Households"/>
    <n v="50"/>
    <x v="0"/>
    <m/>
    <m/>
    <m/>
  </r>
  <r>
    <x v="0"/>
    <s v="VUT0105"/>
    <x v="8"/>
    <s v="VUT0105018"/>
    <s v="Makimae (Mataso - Matah Alam)"/>
    <s v="VUT0105018034"/>
    <m/>
    <e v="#N/A"/>
    <m/>
    <s v="Vanuatu Red Cross"/>
    <s v="IFRC"/>
    <m/>
    <x v="0"/>
    <m/>
    <x v="0"/>
    <x v="1"/>
    <s v="Kitchen Sets"/>
    <n v="20"/>
    <s v="set"/>
    <s v="Households"/>
    <n v="20"/>
    <x v="0"/>
    <d v="2015-03-22T00:00:00"/>
    <d v="2015-03-22T00:00:00"/>
    <d v="2015-03-22T00:00:00"/>
  </r>
  <r>
    <x v="0"/>
    <s v="VUT0105"/>
    <x v="11"/>
    <s v="VUT0105070"/>
    <m/>
    <e v="#N/A"/>
    <m/>
    <e v="#N/A"/>
    <m/>
    <s v="Vanuatu Red Cross"/>
    <s v="IFRC"/>
    <m/>
    <x v="0"/>
    <m/>
    <x v="0"/>
    <x v="11"/>
    <m/>
    <n v="100"/>
    <s v="Container"/>
    <s v="Households"/>
    <n v="50"/>
    <x v="0"/>
    <m/>
    <m/>
    <m/>
  </r>
  <r>
    <x v="0"/>
    <s v="VUT0105"/>
    <x v="11"/>
    <s v="VUT0105070"/>
    <m/>
    <e v="#N/A"/>
    <m/>
    <e v="#N/A"/>
    <m/>
    <s v="Vanuatu Red Cross"/>
    <s v="IFRC"/>
    <m/>
    <x v="0"/>
    <m/>
    <x v="0"/>
    <x v="0"/>
    <m/>
    <n v="100"/>
    <s v="piece"/>
    <s v="Households"/>
    <n v="50"/>
    <x v="0"/>
    <m/>
    <m/>
    <m/>
  </r>
  <r>
    <x v="0"/>
    <s v="VUT0105"/>
    <x v="0"/>
    <s v="VUT0105005"/>
    <s v="Pango (Efate)"/>
    <s v="VUT0105005012"/>
    <m/>
    <e v="#N/A"/>
    <m/>
    <s v="Vanuatu Red Cross"/>
    <s v="IFRC"/>
    <m/>
    <x v="0"/>
    <m/>
    <x v="0"/>
    <x v="3"/>
    <s v="Tarps 2"/>
    <n v="30"/>
    <s v="piece"/>
    <s v="Households"/>
    <n v="15"/>
    <x v="0"/>
    <m/>
    <m/>
    <m/>
  </r>
  <r>
    <x v="0"/>
    <s v="VUT0105"/>
    <x v="0"/>
    <s v="VUT0105005"/>
    <s v="Pango (Efate)"/>
    <s v="VUT0105005012"/>
    <m/>
    <e v="#N/A"/>
    <m/>
    <s v="Vanuatu Red Cross"/>
    <s v="IFRC"/>
    <m/>
    <x v="0"/>
    <m/>
    <x v="0"/>
    <x v="5"/>
    <m/>
    <n v="15"/>
    <s v="kit"/>
    <s v="Households"/>
    <n v="15"/>
    <x v="0"/>
    <m/>
    <m/>
    <m/>
  </r>
  <r>
    <x v="0"/>
    <s v="VUT0105"/>
    <x v="0"/>
    <s v="VUT0105005"/>
    <s v="Pango (Efate)"/>
    <s v="VUT0105005012"/>
    <m/>
    <e v="#N/A"/>
    <m/>
    <s v="Vanuatu Red Cross"/>
    <s v="IFRC"/>
    <m/>
    <x v="0"/>
    <m/>
    <x v="0"/>
    <x v="10"/>
    <m/>
    <n v="15"/>
    <s v="kit"/>
    <s v="Households"/>
    <n v="15"/>
    <x v="0"/>
    <m/>
    <m/>
    <m/>
  </r>
  <r>
    <x v="0"/>
    <s v="VUT0105"/>
    <x v="1"/>
    <s v="VUT0105071"/>
    <s v="Port Vila (Port Vila)"/>
    <s v="VUT0105071017"/>
    <s v="Fres Wota"/>
    <s v="VUT01050710170857"/>
    <s v="Fres Wota 3"/>
    <s v="Vanuatu Red Cross"/>
    <s v="IFRC"/>
    <m/>
    <x v="0"/>
    <m/>
    <x v="0"/>
    <x v="3"/>
    <s v="Tarps 2"/>
    <n v="2"/>
    <s v="piece"/>
    <s v="Households"/>
    <n v="1"/>
    <x v="0"/>
    <m/>
    <m/>
    <m/>
  </r>
  <r>
    <x v="0"/>
    <s v="VUT0105"/>
    <x v="1"/>
    <s v="VUT0105071"/>
    <s v="Port Vila (Port Vila)"/>
    <s v="VUT0105071017"/>
    <s v="Fres Wota"/>
    <s v="VUT01050710170857"/>
    <s v="Fres Wota 4"/>
    <s v="Vanuatu Red Cross"/>
    <s v="IFRC"/>
    <m/>
    <x v="0"/>
    <m/>
    <x v="0"/>
    <x v="5"/>
    <m/>
    <n v="1"/>
    <s v="kit"/>
    <s v="Households"/>
    <n v="1"/>
    <x v="0"/>
    <m/>
    <m/>
    <m/>
  </r>
  <r>
    <x v="0"/>
    <s v="VUT0105"/>
    <x v="0"/>
    <s v="VUT0105005"/>
    <s v="Erakor (Efate)"/>
    <s v="VUT0105005020"/>
    <m/>
    <e v="#N/A"/>
    <s v="Erakor Half Road"/>
    <s v="Vanuatu Red Cross"/>
    <s v="IFRC"/>
    <m/>
    <x v="0"/>
    <m/>
    <x v="0"/>
    <x v="3"/>
    <s v="Tarps 2"/>
    <n v="6"/>
    <s v="piece"/>
    <s v="Households"/>
    <n v="3"/>
    <x v="0"/>
    <m/>
    <m/>
    <m/>
  </r>
  <r>
    <x v="0"/>
    <s v="VUT0105"/>
    <x v="1"/>
    <s v="VUT0105071"/>
    <s v="Port Vila (Port Vila)"/>
    <s v="VUT0105071017"/>
    <m/>
    <e v="#N/A"/>
    <s v="No 2 Area"/>
    <s v="Vanuatu Red Cross"/>
    <s v="IFRC"/>
    <m/>
    <x v="0"/>
    <m/>
    <x v="0"/>
    <x v="3"/>
    <s v="Tarps 2"/>
    <n v="2"/>
    <s v="piece"/>
    <s v="Households"/>
    <n v="1"/>
    <x v="0"/>
    <m/>
    <m/>
    <m/>
  </r>
  <r>
    <x v="0"/>
    <s v="VUT0105"/>
    <x v="1"/>
    <s v="VUT0105071"/>
    <s v="Port Vila (Port Vila)"/>
    <s v="VUT0105071017"/>
    <m/>
    <e v="#N/A"/>
    <s v="No 2 Area"/>
    <s v="Vanuatu Red Cross"/>
    <s v="IFRC"/>
    <m/>
    <x v="0"/>
    <m/>
    <x v="0"/>
    <x v="5"/>
    <m/>
    <n v="1"/>
    <s v="kit"/>
    <s v="Households"/>
    <n v="1"/>
    <x v="0"/>
    <m/>
    <m/>
    <m/>
  </r>
  <r>
    <x v="0"/>
    <s v="VUT0105"/>
    <x v="1"/>
    <s v="VUT0105071"/>
    <s v="Port Vila (Port Vila)"/>
    <s v="VUT0105071017"/>
    <m/>
    <e v="#N/A"/>
    <s v="No 2 Area"/>
    <s v="Vanuatu Red Cross"/>
    <s v="IFRC"/>
    <m/>
    <x v="0"/>
    <m/>
    <x v="0"/>
    <x v="10"/>
    <m/>
    <n v="1"/>
    <s v="kit"/>
    <s v="Households"/>
    <n v="1"/>
    <x v="0"/>
    <m/>
    <m/>
    <m/>
  </r>
  <r>
    <x v="0"/>
    <s v="VUT0105"/>
    <x v="19"/>
    <s v="VUT0105039"/>
    <s v="Emau (Emau)"/>
    <s v="VUT0105039030"/>
    <s v="Mangarongo"/>
    <s v="VUT01050390300999"/>
    <m/>
    <s v="Vanuatu Red Cross"/>
    <s v="IFRC"/>
    <m/>
    <x v="0"/>
    <m/>
    <x v="0"/>
    <x v="1"/>
    <s v="Kitchen Sets"/>
    <n v="20"/>
    <s v="set"/>
    <s v="Households"/>
    <n v="20"/>
    <x v="0"/>
    <d v="2015-03-24T00:00:00"/>
    <d v="2015-03-26T00:00:00"/>
    <d v="2015-03-25T00:00:00"/>
  </r>
  <r>
    <x v="0"/>
    <s v="VUT0105"/>
    <x v="1"/>
    <s v="VUT0105071"/>
    <s v="Port Vila (Port Vila)"/>
    <s v="VUT0105071017"/>
    <m/>
    <e v="#N/A"/>
    <s v="No 2 Area"/>
    <s v="Vanuatu Red Cross"/>
    <s v="IFRC"/>
    <m/>
    <x v="0"/>
    <m/>
    <x v="0"/>
    <x v="11"/>
    <m/>
    <n v="2"/>
    <s v="Container"/>
    <s v="Households"/>
    <n v="1"/>
    <x v="0"/>
    <m/>
    <m/>
    <m/>
  </r>
  <r>
    <x v="0"/>
    <s v="VUT0105"/>
    <x v="0"/>
    <s v="VUT0105005"/>
    <s v="Eton (Efate)"/>
    <s v="VUT0105005018"/>
    <s v="Tongoa Community"/>
    <s v="VUT01050050180828"/>
    <s v="Seaside Tongoa"/>
    <s v="Vanuatu Red Cross"/>
    <s v="IFRC"/>
    <m/>
    <x v="0"/>
    <m/>
    <x v="0"/>
    <x v="3"/>
    <s v="Tarps 2"/>
    <n v="2"/>
    <s v="piece"/>
    <s v="Households"/>
    <n v="1"/>
    <x v="0"/>
    <m/>
    <m/>
    <m/>
  </r>
  <r>
    <x v="0"/>
    <s v="VUT0105"/>
    <x v="21"/>
    <s v="VUT0105037"/>
    <m/>
    <e v="#N/A"/>
    <m/>
    <e v="#N/A"/>
    <m/>
    <s v="Vanuatu Red Cross"/>
    <s v="IFRC"/>
    <m/>
    <x v="0"/>
    <m/>
    <x v="0"/>
    <x v="3"/>
    <s v="Tarps 2"/>
    <n v="16"/>
    <s v="piece"/>
    <s v="Households"/>
    <n v="8"/>
    <x v="0"/>
    <m/>
    <m/>
    <m/>
  </r>
  <r>
    <x v="0"/>
    <s v="VUT0105"/>
    <x v="21"/>
    <s v="VUT0105037"/>
    <m/>
    <e v="#N/A"/>
    <m/>
    <e v="#N/A"/>
    <m/>
    <s v="Vanuatu Red Cross"/>
    <s v="IFRC"/>
    <m/>
    <x v="0"/>
    <m/>
    <x v="0"/>
    <x v="5"/>
    <m/>
    <n v="8"/>
    <s v="kit"/>
    <s v="Households"/>
    <n v="8"/>
    <x v="0"/>
    <m/>
    <m/>
    <m/>
  </r>
  <r>
    <x v="0"/>
    <s v="VUT0105"/>
    <x v="21"/>
    <s v="VUT0105037"/>
    <m/>
    <e v="#N/A"/>
    <m/>
    <e v="#N/A"/>
    <m/>
    <s v="Vanuatu Red Cross"/>
    <s v="IFRC"/>
    <m/>
    <x v="0"/>
    <m/>
    <x v="0"/>
    <x v="10"/>
    <m/>
    <n v="8"/>
    <s v="kit"/>
    <s v="Households"/>
    <n v="8"/>
    <x v="0"/>
    <m/>
    <m/>
    <m/>
  </r>
  <r>
    <x v="0"/>
    <s v="VUT0105"/>
    <x v="19"/>
    <s v="VUT0105039"/>
    <s v="Emau (Emau)"/>
    <s v="VUT0105039030"/>
    <s v="Mapua"/>
    <s v="VUT01050390301000"/>
    <m/>
    <s v="Vanuatu Red Cross"/>
    <s v="IFRC"/>
    <m/>
    <x v="0"/>
    <m/>
    <x v="0"/>
    <x v="1"/>
    <s v="Kitchen Sets"/>
    <n v="20"/>
    <s v="set"/>
    <s v="Households"/>
    <n v="20"/>
    <x v="0"/>
    <d v="2015-03-24T00:00:00"/>
    <d v="2015-03-26T00:00:00"/>
    <d v="2015-03-25T00:00:00"/>
  </r>
  <r>
    <x v="0"/>
    <s v="VUT0105"/>
    <x v="21"/>
    <s v="VUT0105037"/>
    <m/>
    <e v="#N/A"/>
    <m/>
    <e v="#N/A"/>
    <m/>
    <s v="Vanuatu Red Cross"/>
    <s v="IFRC"/>
    <m/>
    <x v="0"/>
    <m/>
    <x v="0"/>
    <x v="11"/>
    <m/>
    <n v="16"/>
    <s v="Container"/>
    <s v="Households"/>
    <n v="8"/>
    <x v="0"/>
    <m/>
    <m/>
    <m/>
  </r>
  <r>
    <x v="0"/>
    <s v="VUT0105"/>
    <x v="21"/>
    <s v="VUT0105037"/>
    <m/>
    <e v="#N/A"/>
    <m/>
    <e v="#N/A"/>
    <m/>
    <s v="Vanuatu Red Cross"/>
    <s v="IFRC"/>
    <m/>
    <x v="0"/>
    <m/>
    <x v="0"/>
    <x v="0"/>
    <m/>
    <n v="16"/>
    <s v="piece"/>
    <s v="Households"/>
    <n v="8"/>
    <x v="0"/>
    <m/>
    <m/>
    <m/>
  </r>
  <r>
    <x v="0"/>
    <s v="VUT0105"/>
    <x v="21"/>
    <s v="VUT0105037"/>
    <m/>
    <e v="#N/A"/>
    <m/>
    <e v="#N/A"/>
    <m/>
    <s v="Vanuatu Red Cross"/>
    <s v="IFRC"/>
    <m/>
    <x v="0"/>
    <m/>
    <x v="0"/>
    <x v="6"/>
    <m/>
    <n v="8"/>
    <s v="piece"/>
    <s v="Households"/>
    <n v="8"/>
    <x v="0"/>
    <m/>
    <m/>
    <m/>
  </r>
  <r>
    <x v="0"/>
    <s v="VUT0105"/>
    <x v="0"/>
    <s v="VUT0105005"/>
    <s v="North Efate (Efate)"/>
    <s v="VUT0105005024"/>
    <s v="Matarisu"/>
    <s v="VUT01050050240948"/>
    <m/>
    <s v="Vanuatu Red Cross"/>
    <s v="IFRC"/>
    <m/>
    <x v="0"/>
    <m/>
    <x v="0"/>
    <x v="3"/>
    <s v="Tarps 2"/>
    <n v="24"/>
    <s v="piece"/>
    <s v="Households"/>
    <n v="12"/>
    <x v="0"/>
    <m/>
    <m/>
    <m/>
  </r>
  <r>
    <x v="0"/>
    <s v="VUT0105"/>
    <x v="0"/>
    <s v="VUT0105005"/>
    <s v="North Efate (Efate)"/>
    <s v="VUT0105005024"/>
    <s v="Matarisu"/>
    <s v="VUT01050050240948"/>
    <m/>
    <s v="Vanuatu Red Cross"/>
    <s v="IFRC"/>
    <m/>
    <x v="0"/>
    <m/>
    <x v="0"/>
    <x v="5"/>
    <m/>
    <n v="12"/>
    <s v="kit"/>
    <s v="Households"/>
    <n v="12"/>
    <x v="0"/>
    <m/>
    <m/>
    <m/>
  </r>
  <r>
    <x v="0"/>
    <s v="VUT0105"/>
    <x v="0"/>
    <s v="VUT0105005"/>
    <s v="Pango (Efate)"/>
    <s v="VUT0105005012"/>
    <m/>
    <e v="#N/A"/>
    <m/>
    <s v="Vanuatu Red Cross"/>
    <s v="IFRC"/>
    <m/>
    <x v="0"/>
    <m/>
    <x v="0"/>
    <x v="5"/>
    <m/>
    <n v="49"/>
    <s v="kit"/>
    <s v="Households"/>
    <n v="49"/>
    <x v="0"/>
    <m/>
    <m/>
    <m/>
  </r>
  <r>
    <x v="0"/>
    <s v="VUT0105"/>
    <x v="0"/>
    <s v="VUT0105005"/>
    <s v="Pango (Efate)"/>
    <s v="VUT0105005012"/>
    <m/>
    <e v="#N/A"/>
    <m/>
    <s v="Vanuatu Red Cross"/>
    <s v="IFRC"/>
    <m/>
    <x v="0"/>
    <m/>
    <x v="0"/>
    <x v="3"/>
    <m/>
    <n v="81"/>
    <s v="piece"/>
    <s v="Households"/>
    <n v="81"/>
    <x v="0"/>
    <m/>
    <m/>
    <m/>
  </r>
  <r>
    <x v="0"/>
    <s v="VUT0105"/>
    <x v="0"/>
    <s v="VUT0105005"/>
    <s v="Pango (Efate)"/>
    <s v="VUT0105005012"/>
    <m/>
    <e v="#N/A"/>
    <m/>
    <s v="Vanuatu Red Cross"/>
    <s v="IFRC"/>
    <m/>
    <x v="0"/>
    <m/>
    <x v="0"/>
    <x v="11"/>
    <m/>
    <n v="98"/>
    <s v="Container"/>
    <s v="Households"/>
    <n v="98"/>
    <x v="0"/>
    <m/>
    <m/>
    <m/>
  </r>
  <r>
    <x v="0"/>
    <s v="VUT0105"/>
    <x v="0"/>
    <s v="VUT0105005"/>
    <s v="Pango (Efate)"/>
    <s v="VUT0105005012"/>
    <m/>
    <e v="#N/A"/>
    <m/>
    <s v="Vanuatu Red Cross"/>
    <s v="IFRC"/>
    <m/>
    <x v="0"/>
    <m/>
    <x v="0"/>
    <x v="10"/>
    <m/>
    <n v="49"/>
    <s v="kit"/>
    <s v="Households"/>
    <n v="49"/>
    <x v="0"/>
    <m/>
    <m/>
    <m/>
  </r>
  <r>
    <x v="0"/>
    <s v="VUT0105"/>
    <x v="0"/>
    <s v="VUT0105005"/>
    <s v="Pango (Efate)"/>
    <s v="VUT0105005012"/>
    <m/>
    <e v="#N/A"/>
    <m/>
    <s v="Vanuatu Red Cross"/>
    <s v="IFRC"/>
    <m/>
    <x v="0"/>
    <m/>
    <x v="0"/>
    <x v="0"/>
    <m/>
    <n v="49"/>
    <s v="piece"/>
    <s v="Households"/>
    <n v="49"/>
    <x v="0"/>
    <m/>
    <m/>
    <m/>
  </r>
  <r>
    <x v="0"/>
    <s v="VUT0105"/>
    <x v="19"/>
    <s v="VUT0105039"/>
    <s v="Emau (Emau)"/>
    <s v="VUT0105039030"/>
    <s v="Ngurua"/>
    <s v="VUT01050390300989"/>
    <m/>
    <s v="Vanuatu Red Cross"/>
    <s v="IFRC"/>
    <m/>
    <x v="0"/>
    <m/>
    <x v="0"/>
    <x v="1"/>
    <s v="Kitchen Sets"/>
    <n v="20"/>
    <s v="set"/>
    <s v="Households"/>
    <n v="20"/>
    <x v="0"/>
    <d v="2015-03-24T00:00:00"/>
    <d v="2015-03-26T00:00:00"/>
    <d v="2015-03-25T00:00:00"/>
  </r>
  <r>
    <x v="0"/>
    <s v="VUT0105"/>
    <x v="19"/>
    <s v="VUT0105039"/>
    <s v="Emau (Emau)"/>
    <s v="VUT0105039030"/>
    <s v="Wiana"/>
    <s v="VUT01050390300985"/>
    <m/>
    <s v="Vanuatu Red Cross"/>
    <s v="IFRC"/>
    <m/>
    <x v="0"/>
    <m/>
    <x v="0"/>
    <x v="1"/>
    <s v="Kitchen Sets"/>
    <n v="20"/>
    <s v="set"/>
    <s v="Households"/>
    <n v="20"/>
    <x v="0"/>
    <d v="2015-03-24T00:00:00"/>
    <d v="2015-03-26T00:00:00"/>
    <d v="2015-03-26T00:00:00"/>
  </r>
  <r>
    <x v="0"/>
    <s v="VUT0105"/>
    <x v="11"/>
    <s v="VUT0105070"/>
    <s v="Nguna (Pele)"/>
    <s v="VUT0105070029"/>
    <s v="Launamoa"/>
    <s v="VUT01050700290984"/>
    <m/>
    <s v="Vanuatu Red Cross"/>
    <s v="IFRC"/>
    <m/>
    <x v="0"/>
    <m/>
    <x v="0"/>
    <x v="1"/>
    <s v="Kitchen Sets"/>
    <n v="20"/>
    <s v="set"/>
    <s v="Households"/>
    <n v="20"/>
    <x v="0"/>
    <d v="2015-03-24T00:00:00"/>
    <d v="2015-03-25T00:00:00"/>
    <d v="2015-03-26T00:00:00"/>
  </r>
  <r>
    <x v="0"/>
    <s v="VUT0105"/>
    <x v="20"/>
    <s v="VUT0105065"/>
    <s v="Malorua (Moso)"/>
    <s v="VUT0105065026"/>
    <s v="Sunae"/>
    <s v="VUT01050650260974"/>
    <m/>
    <s v="Vanuatu Red Cross"/>
    <s v="IFRC"/>
    <m/>
    <x v="0"/>
    <m/>
    <x v="0"/>
    <x v="1"/>
    <s v="Kitchen Sets"/>
    <n v="16"/>
    <s v="set"/>
    <s v="Households"/>
    <n v="16"/>
    <x v="0"/>
    <d v="2015-03-25T00:00:00"/>
    <d v="2015-03-28T00:00:00"/>
    <d v="2015-03-26T00:00:00"/>
  </r>
  <r>
    <x v="0"/>
    <s v="VUT0105"/>
    <x v="21"/>
    <s v="VUT0105037"/>
    <m/>
    <e v="#N/A"/>
    <m/>
    <e v="#N/A"/>
    <m/>
    <s v="Vanuatu Red Cross"/>
    <s v="IFRC"/>
    <m/>
    <x v="0"/>
    <m/>
    <x v="0"/>
    <x v="1"/>
    <m/>
    <n v="8"/>
    <s v="set"/>
    <s v="Households"/>
    <n v="8"/>
    <x v="0"/>
    <m/>
    <m/>
    <m/>
  </r>
  <r>
    <x v="0"/>
    <s v="VUT0105"/>
    <x v="11"/>
    <s v="VUT0105070"/>
    <s v="Nguna (Pele)"/>
    <s v="VUT0105070029"/>
    <s v="Piliura"/>
    <s v="VUT01050700290982"/>
    <m/>
    <s v="Vanuatu Red Cross"/>
    <s v="IFRC"/>
    <m/>
    <x v="0"/>
    <m/>
    <x v="0"/>
    <x v="1"/>
    <s v="Kitchen Sets"/>
    <n v="6"/>
    <s v="set"/>
    <s v="Households"/>
    <n v="6"/>
    <x v="0"/>
    <d v="2015-03-25T00:00:00"/>
    <d v="2015-03-26T00:00:00"/>
    <d v="2015-03-26T00:00:00"/>
  </r>
  <r>
    <x v="0"/>
    <s v="VUT0105"/>
    <x v="11"/>
    <s v="VUT0105070"/>
    <s v="Nguna (Pele)"/>
    <s v="VUT0105070029"/>
    <s v="Worasifiu"/>
    <s v="VUT01050700290981"/>
    <m/>
    <s v="Vanuatu Red Cross"/>
    <s v="IFRC"/>
    <m/>
    <x v="0"/>
    <m/>
    <x v="0"/>
    <x v="1"/>
    <s v="Kitchen Sets"/>
    <n v="5"/>
    <s v="set"/>
    <s v="Households"/>
    <n v="5"/>
    <x v="0"/>
    <d v="2015-03-25T00:00:00"/>
    <d v="2015-03-26T00:00:00"/>
    <d v="2015-03-26T00:00:00"/>
  </r>
  <r>
    <x v="0"/>
    <s v="VUT0105"/>
    <x v="11"/>
    <s v="VUT0105070"/>
    <s v="Nguna (Pele)"/>
    <s v="VUT0105070029"/>
    <s v="Worearu"/>
    <s v="VUT01050700290991"/>
    <m/>
    <s v="Vanuatu Red Cross"/>
    <s v="IFRC"/>
    <m/>
    <x v="0"/>
    <m/>
    <x v="0"/>
    <x v="1"/>
    <s v="Kitchen Sets"/>
    <n v="2"/>
    <s v="set"/>
    <s v="Households"/>
    <n v="2"/>
    <x v="0"/>
    <d v="2015-03-25T00:00:00"/>
    <d v="2015-03-26T00:00:00"/>
    <d v="2015-03-26T00:00:00"/>
  </r>
  <r>
    <x v="0"/>
    <s v="VUT0105"/>
    <x v="1"/>
    <s v="VUT0105071"/>
    <s v="Port Vila (Port Vila)"/>
    <s v="VUT0105071017"/>
    <m/>
    <e v="#N/A"/>
    <s v="No 2 Area"/>
    <s v="Vanuatu Red Cross"/>
    <s v="IFRC"/>
    <m/>
    <x v="0"/>
    <m/>
    <x v="0"/>
    <x v="1"/>
    <m/>
    <n v="1"/>
    <s v="set"/>
    <s v="Households"/>
    <n v="1"/>
    <x v="0"/>
    <m/>
    <m/>
    <m/>
  </r>
  <r>
    <x v="0"/>
    <s v="VUT0105"/>
    <x v="11"/>
    <s v="VUT0105070"/>
    <s v="Nguna (Pele)"/>
    <s v="VUT0105070029"/>
    <m/>
    <e v="#N/A"/>
    <s v="To be detailed in cities"/>
    <s v="Vanuatu Red Cross"/>
    <s v="IFRC"/>
    <m/>
    <x v="0"/>
    <m/>
    <x v="0"/>
    <x v="3"/>
    <m/>
    <n v="100"/>
    <s v="piece"/>
    <s v="Households"/>
    <n v="50"/>
    <x v="0"/>
    <m/>
    <m/>
    <m/>
  </r>
  <r>
    <x v="0"/>
    <s v="VUT0105"/>
    <x v="11"/>
    <s v="VUT0105070"/>
    <s v="Nguna (Pele)"/>
    <s v="VUT0105070029"/>
    <m/>
    <e v="#N/A"/>
    <s v="To be detailed in cities"/>
    <s v="Vanuatu Red Cross"/>
    <s v="IFRC"/>
    <m/>
    <x v="0"/>
    <m/>
    <x v="0"/>
    <x v="5"/>
    <m/>
    <n v="50"/>
    <s v="kit"/>
    <s v="Households"/>
    <n v="50"/>
    <x v="0"/>
    <m/>
    <m/>
    <m/>
  </r>
  <r>
    <x v="0"/>
    <s v="VUT0105"/>
    <x v="11"/>
    <s v="VUT0105070"/>
    <s v="Nguna (Pele)"/>
    <s v="VUT0105070029"/>
    <m/>
    <e v="#N/A"/>
    <s v="To be detailed in cities"/>
    <s v="Vanuatu Red Cross"/>
    <s v="IFRC"/>
    <m/>
    <x v="0"/>
    <m/>
    <x v="0"/>
    <x v="10"/>
    <m/>
    <n v="50"/>
    <s v="kit"/>
    <s v="Households"/>
    <n v="50"/>
    <x v="0"/>
    <m/>
    <m/>
    <m/>
  </r>
  <r>
    <x v="0"/>
    <s v="VUT0105"/>
    <x v="11"/>
    <s v="VUT0105070"/>
    <s v="Nguna (Pele)"/>
    <s v="VUT0105070029"/>
    <m/>
    <e v="#N/A"/>
    <s v="To be detailed in cities"/>
    <s v="Vanuatu Red Cross"/>
    <s v="IFRC"/>
    <m/>
    <x v="0"/>
    <m/>
    <x v="0"/>
    <x v="12"/>
    <m/>
    <n v="100"/>
    <s v="Container"/>
    <s v="Households"/>
    <n v="50"/>
    <x v="0"/>
    <m/>
    <m/>
    <m/>
  </r>
  <r>
    <x v="0"/>
    <s v="VUT0105"/>
    <x v="11"/>
    <s v="VUT0105070"/>
    <s v="Nguna (Pele)"/>
    <s v="VUT0105070029"/>
    <m/>
    <e v="#N/A"/>
    <s v="To be detailed in cities"/>
    <s v="Vanuatu Red Cross"/>
    <s v="IFRC"/>
    <m/>
    <x v="0"/>
    <m/>
    <x v="0"/>
    <x v="8"/>
    <m/>
    <n v="100"/>
    <s v="piece"/>
    <s v="Households"/>
    <n v="50"/>
    <x v="0"/>
    <m/>
    <m/>
    <m/>
  </r>
  <r>
    <x v="0"/>
    <s v="VUT0105"/>
    <x v="0"/>
    <s v="VUT0105005"/>
    <s v="Eratap (Efate)"/>
    <s v="VUT0105005011"/>
    <m/>
    <e v="#N/A"/>
    <s v="Elangraf"/>
    <s v="World Vision"/>
    <s v="World Vision"/>
    <m/>
    <x v="0"/>
    <m/>
    <x v="0"/>
    <x v="1"/>
    <s v="Kitchen kits"/>
    <n v="161"/>
    <s v="set"/>
    <s v="Households"/>
    <n v="161"/>
    <x v="0"/>
    <d v="2015-04-01T00:00:00"/>
    <d v="2015-04-20T00:00:00"/>
    <m/>
  </r>
  <r>
    <x v="0"/>
    <s v="VUT0105"/>
    <x v="1"/>
    <s v="VUT0105071"/>
    <s v="Port Vila (Port Vila)"/>
    <s v="VUT0105071017"/>
    <m/>
    <e v="#N/A"/>
    <s v="Ohlen Napanga"/>
    <s v="World Vision"/>
    <s v="World Vision"/>
    <m/>
    <x v="0"/>
    <m/>
    <x v="0"/>
    <x v="1"/>
    <s v="Kitchen kits"/>
    <n v="135"/>
    <s v="set"/>
    <s v="Households"/>
    <n v="135"/>
    <x v="0"/>
    <d v="2015-04-10T00:00:00"/>
    <d v="2015-04-10T00:00:00"/>
    <m/>
  </r>
  <r>
    <x v="0"/>
    <s v="VUT0105"/>
    <x v="20"/>
    <s v="VUT0105065"/>
    <m/>
    <e v="#N/A"/>
    <m/>
    <e v="#N/A"/>
    <s v="Moso - Tasiriki"/>
    <s v="World Vision"/>
    <s v="World Vision"/>
    <m/>
    <x v="0"/>
    <m/>
    <x v="0"/>
    <x v="1"/>
    <s v="Kitchen kits"/>
    <n v="104"/>
    <s v="set"/>
    <s v="Households"/>
    <n v="104"/>
    <x v="0"/>
    <d v="2015-03-23T00:00:00"/>
    <d v="2015-04-20T00:00:00"/>
    <d v="2015-04-15T00:00:00"/>
  </r>
  <r>
    <x v="2"/>
    <s v="VUT0106"/>
    <x v="3"/>
    <s v="VUT0106023"/>
    <s v="South West Tanna (Tanna)"/>
    <s v="VUT0106023002"/>
    <m/>
    <e v="#N/A"/>
    <s v="Imatautu"/>
    <s v="World Vision"/>
    <s v="World Vision"/>
    <m/>
    <x v="0"/>
    <m/>
    <x v="0"/>
    <x v="1"/>
    <m/>
    <n v="97"/>
    <s v="set"/>
    <s v="Households"/>
    <n v="97"/>
    <x v="0"/>
    <d v="2015-04-15T00:00:00"/>
    <d v="2015-04-15T00:00:00"/>
    <d v="2015-04-15T00:00:00"/>
  </r>
  <r>
    <x v="2"/>
    <s v="VUT0106"/>
    <x v="3"/>
    <s v="VUT0106023"/>
    <s v="South West Tanna (Tanna)"/>
    <s v="VUT0106023002"/>
    <m/>
    <e v="#N/A"/>
    <s v="Imatautu"/>
    <s v="World Vision"/>
    <s v="World Vision"/>
    <m/>
    <x v="0"/>
    <m/>
    <x v="0"/>
    <x v="1"/>
    <m/>
    <n v="97"/>
    <s v="set"/>
    <s v="Households"/>
    <n v="97"/>
    <x v="0"/>
    <d v="2015-04-15T00:00:00"/>
    <d v="2015-04-15T00:00:00"/>
    <d v="2015-04-15T00:00:00"/>
  </r>
  <r>
    <x v="2"/>
    <s v="VUT0106"/>
    <x v="3"/>
    <s v="VUT0106023"/>
    <m/>
    <e v="#N/A"/>
    <m/>
    <s v="VUT01060230020079"/>
    <s v="Ikakahak"/>
    <s v="World Vision"/>
    <s v="World Vision"/>
    <m/>
    <x v="0"/>
    <m/>
    <x v="0"/>
    <x v="1"/>
    <m/>
    <n v="73"/>
    <s v="set"/>
    <s v="Households"/>
    <n v="73"/>
    <x v="0"/>
    <d v="2015-05-13T00:00:00"/>
    <d v="2015-05-13T00:00:00"/>
    <d v="2015-05-13T00:00:00"/>
  </r>
  <r>
    <x v="2"/>
    <s v="VUT0106"/>
    <x v="3"/>
    <s v="VUT0106023"/>
    <m/>
    <e v="#N/A"/>
    <m/>
    <e v="#N/A"/>
    <s v="Kumahau"/>
    <s v="World Vision"/>
    <s v="World Vision"/>
    <m/>
    <x v="0"/>
    <m/>
    <x v="0"/>
    <x v="1"/>
    <m/>
    <n v="68"/>
    <s v="set"/>
    <s v="Households"/>
    <n v="68"/>
    <x v="0"/>
    <d v="2015-05-13T00:00:00"/>
    <d v="2015-05-13T00:00:00"/>
    <d v="2015-05-13T00:00:00"/>
  </r>
  <r>
    <x v="0"/>
    <s v="VUT0105"/>
    <x v="0"/>
    <s v="VUT0105005"/>
    <s v="Mele (Efate)"/>
    <s v="VUT0105005021"/>
    <m/>
    <e v="#N/A"/>
    <s v="Waisisi/Salili Community"/>
    <s v="World Vision"/>
    <s v="World Vision"/>
    <m/>
    <x v="0"/>
    <m/>
    <x v="0"/>
    <x v="1"/>
    <s v="Kitchen kits"/>
    <n v="52"/>
    <s v="set"/>
    <s v="Households"/>
    <n v="52"/>
    <x v="0"/>
    <d v="2015-03-17T00:00:00"/>
    <d v="2015-04-20T00:00:00"/>
    <m/>
  </r>
  <r>
    <x v="2"/>
    <s v="VUT0106"/>
    <x v="3"/>
    <s v="VUT0106023"/>
    <m/>
    <e v="#N/A"/>
    <m/>
    <e v="#N/A"/>
    <s v="Iarwareng"/>
    <s v="World Vision"/>
    <s v="World Vision"/>
    <m/>
    <x v="0"/>
    <m/>
    <x v="0"/>
    <x v="1"/>
    <m/>
    <n v="49"/>
    <s v="set"/>
    <s v="Households"/>
    <n v="49"/>
    <x v="0"/>
    <d v="2015-05-13T00:00:00"/>
    <d v="2015-05-13T00:00:00"/>
    <d v="2015-05-13T00:00:00"/>
  </r>
  <r>
    <x v="0"/>
    <s v="VUT0105"/>
    <x v="0"/>
    <s v="VUT0105005"/>
    <s v="Eratap (Efate)"/>
    <s v="VUT0105005011"/>
    <m/>
    <e v="#N/A"/>
    <s v="Etpup"/>
    <s v="World Vision"/>
    <s v="World Vision"/>
    <m/>
    <x v="0"/>
    <m/>
    <x v="0"/>
    <x v="1"/>
    <s v="Kitchen kits"/>
    <n v="45"/>
    <s v="set"/>
    <s v="Households"/>
    <n v="45"/>
    <x v="0"/>
    <d v="2015-04-01T00:00:00"/>
    <d v="2015-04-20T00:00:00"/>
    <m/>
  </r>
  <r>
    <x v="2"/>
    <s v="VUT0106"/>
    <x v="3"/>
    <s v="VUT0106023"/>
    <m/>
    <e v="#N/A"/>
    <m/>
    <s v="VUT01060230010056"/>
    <s v="Kwamera"/>
    <s v="World Vision"/>
    <s v="World Vision"/>
    <m/>
    <x v="0"/>
    <m/>
    <x v="0"/>
    <x v="1"/>
    <m/>
    <n v="38"/>
    <s v="set"/>
    <s v="Households"/>
    <n v="38"/>
    <x v="0"/>
    <d v="2015-06-01T00:00:00"/>
    <d v="2015-06-01T00:00:00"/>
    <d v="2015-06-01T00:00:00"/>
  </r>
  <r>
    <x v="0"/>
    <s v="VUT0105"/>
    <x v="0"/>
    <s v="VUT0105005"/>
    <s v="Eratap (Efate)"/>
    <s v="VUT0105005011"/>
    <m/>
    <e v="#N/A"/>
    <s v="Elouklom"/>
    <s v="World Vision"/>
    <s v="World Vision"/>
    <m/>
    <x v="0"/>
    <m/>
    <x v="0"/>
    <x v="1"/>
    <s v="Kitchen kits"/>
    <n v="23"/>
    <s v="set"/>
    <s v="Households"/>
    <n v="23"/>
    <x v="0"/>
    <d v="2015-04-01T00:00:00"/>
    <d v="2015-04-20T00:00:00"/>
    <m/>
  </r>
  <r>
    <x v="0"/>
    <s v="VUT0105"/>
    <x v="0"/>
    <s v="VUT0105005"/>
    <s v="North Efate (Efate)"/>
    <s v="VUT0105005024"/>
    <m/>
    <e v="#N/A"/>
    <s v="Moso - Landing"/>
    <s v="World Vision"/>
    <s v="World Vision"/>
    <m/>
    <x v="0"/>
    <m/>
    <x v="0"/>
    <x v="1"/>
    <s v="Kitchen kits"/>
    <n v="22"/>
    <s v="set"/>
    <s v="Households"/>
    <n v="22"/>
    <x v="0"/>
    <d v="2015-04-14T00:00:00"/>
    <d v="2015-04-14T00:00:00"/>
    <d v="2015-04-14T00:00:00"/>
  </r>
  <r>
    <x v="0"/>
    <s v="VUT0105"/>
    <x v="0"/>
    <s v="VUT0105005"/>
    <s v="Eratap (Efate)"/>
    <s v="VUT0105005011"/>
    <m/>
    <e v="#N/A"/>
    <s v="Elangraf"/>
    <s v="World Vision"/>
    <s v="World Vision"/>
    <m/>
    <x v="0"/>
    <m/>
    <x v="0"/>
    <x v="3"/>
    <s v="Tarps"/>
    <n v="322"/>
    <s v="piece"/>
    <s v="Households"/>
    <n v="161"/>
    <x v="0"/>
    <d v="2015-04-01T00:00:00"/>
    <d v="2015-04-20T00:00:00"/>
    <m/>
  </r>
  <r>
    <x v="0"/>
    <s v="VUT0105"/>
    <x v="0"/>
    <s v="VUT0105005"/>
    <s v="Eratap (Efate)"/>
    <s v="VUT0105005011"/>
    <m/>
    <e v="#N/A"/>
    <s v="Elangraf"/>
    <s v="World Vision"/>
    <s v="World Vision"/>
    <m/>
    <x v="0"/>
    <m/>
    <x v="0"/>
    <x v="5"/>
    <s v="Household tool kits"/>
    <n v="161"/>
    <s v="kit"/>
    <s v="Households"/>
    <n v="161"/>
    <x v="0"/>
    <d v="2015-04-01T00:00:00"/>
    <d v="2015-04-20T00:00:00"/>
    <m/>
  </r>
  <r>
    <x v="0"/>
    <s v="VUT0105"/>
    <x v="0"/>
    <s v="VUT0105005"/>
    <s v="Eratap (Efate)"/>
    <s v="VUT0105005011"/>
    <m/>
    <e v="#N/A"/>
    <s v="Etpup"/>
    <s v="World Vision"/>
    <s v="World Vision"/>
    <m/>
    <x v="0"/>
    <m/>
    <x v="0"/>
    <x v="3"/>
    <s v="Tarps"/>
    <n v="90"/>
    <s v="piece"/>
    <s v="Households"/>
    <n v="45"/>
    <x v="0"/>
    <d v="2015-04-01T00:00:00"/>
    <d v="2015-04-20T00:00:00"/>
    <m/>
  </r>
  <r>
    <x v="0"/>
    <s v="VUT0105"/>
    <x v="0"/>
    <s v="VUT0105005"/>
    <s v="Eratap (Efate)"/>
    <s v="VUT0105005011"/>
    <m/>
    <e v="#N/A"/>
    <s v="Etpup"/>
    <s v="World Vision"/>
    <s v="World Vision"/>
    <m/>
    <x v="0"/>
    <m/>
    <x v="0"/>
    <x v="5"/>
    <s v="Household tool kits"/>
    <n v="45"/>
    <s v="kit"/>
    <s v="Households"/>
    <n v="45"/>
    <x v="0"/>
    <d v="2015-04-01T00:00:00"/>
    <d v="2015-04-20T00:00:00"/>
    <m/>
  </r>
  <r>
    <x v="0"/>
    <s v="VUT0105"/>
    <x v="0"/>
    <s v="VUT0105005"/>
    <s v="Eratap (Efate)"/>
    <s v="VUT0105005011"/>
    <m/>
    <e v="#N/A"/>
    <s v="Etariu"/>
    <s v="World Vision"/>
    <s v="World Vision"/>
    <m/>
    <x v="0"/>
    <m/>
    <x v="0"/>
    <x v="3"/>
    <s v="Tarps"/>
    <n v="36"/>
    <s v="piece"/>
    <s v="Households"/>
    <n v="18"/>
    <x v="0"/>
    <d v="2015-04-01T00:00:00"/>
    <d v="2015-04-20T00:00:00"/>
    <m/>
  </r>
  <r>
    <x v="0"/>
    <s v="VUT0105"/>
    <x v="0"/>
    <s v="VUT0105005"/>
    <s v="Eratap (Efate)"/>
    <s v="VUT0105005011"/>
    <m/>
    <e v="#N/A"/>
    <s v="Etariu"/>
    <s v="World Vision"/>
    <s v="World Vision"/>
    <m/>
    <x v="0"/>
    <m/>
    <x v="0"/>
    <x v="5"/>
    <s v="Household tool kits"/>
    <n v="18"/>
    <s v="kit"/>
    <s v="Households"/>
    <n v="18"/>
    <x v="0"/>
    <d v="2015-04-01T00:00:00"/>
    <d v="2015-04-20T00:00:00"/>
    <m/>
  </r>
  <r>
    <x v="0"/>
    <s v="VUT0105"/>
    <x v="0"/>
    <s v="VUT0105005"/>
    <s v="Eratap (Efate)"/>
    <s v="VUT0105005011"/>
    <m/>
    <e v="#N/A"/>
    <s v="Elouklom"/>
    <s v="World Vision"/>
    <s v="World Vision"/>
    <m/>
    <x v="0"/>
    <m/>
    <x v="0"/>
    <x v="3"/>
    <s v="Tarps"/>
    <n v="46"/>
    <s v="piece"/>
    <s v="Households"/>
    <n v="23"/>
    <x v="0"/>
    <d v="2015-04-01T00:00:00"/>
    <d v="2015-04-20T00:00:00"/>
    <m/>
  </r>
  <r>
    <x v="0"/>
    <s v="VUT0105"/>
    <x v="0"/>
    <s v="VUT0105005"/>
    <s v="Eratap (Efate)"/>
    <s v="VUT0105005011"/>
    <m/>
    <e v="#N/A"/>
    <s v="Etariu"/>
    <s v="World Vision"/>
    <s v="World Vision"/>
    <m/>
    <x v="0"/>
    <m/>
    <x v="0"/>
    <x v="1"/>
    <s v="Kitchen kits"/>
    <n v="18"/>
    <s v="set"/>
    <s v="Households"/>
    <n v="18"/>
    <x v="0"/>
    <d v="2015-04-01T00:00:00"/>
    <d v="2015-04-20T00:00:00"/>
    <m/>
  </r>
  <r>
    <x v="0"/>
    <s v="VUT0105"/>
    <x v="0"/>
    <s v="VUT0105005"/>
    <s v="Eratap (Efate)"/>
    <s v="VUT0105005011"/>
    <m/>
    <e v="#N/A"/>
    <s v="Elouklom"/>
    <s v="World Vision"/>
    <s v="World Vision"/>
    <m/>
    <x v="0"/>
    <m/>
    <x v="0"/>
    <x v="5"/>
    <s v="Household tool kits"/>
    <n v="23"/>
    <s v="kit"/>
    <s v="Households"/>
    <n v="23"/>
    <x v="0"/>
    <d v="2015-04-01T00:00:00"/>
    <d v="2015-04-20T00:00:00"/>
    <m/>
  </r>
  <r>
    <x v="0"/>
    <s v="VUT0105"/>
    <x v="0"/>
    <s v="VUT0105005"/>
    <s v="North Efate (Efate)"/>
    <s v="VUT0105005024"/>
    <m/>
    <e v="#N/A"/>
    <s v="Tongariki Community"/>
    <s v="World Vision"/>
    <s v="World Vision"/>
    <m/>
    <x v="0"/>
    <m/>
    <x v="0"/>
    <x v="5"/>
    <s v="Shelter kits"/>
    <n v="15"/>
    <s v="kit"/>
    <s v="Households"/>
    <n v="52"/>
    <x v="0"/>
    <d v="2015-03-17T00:00:00"/>
    <d v="2015-04-20T00:00:00"/>
    <m/>
  </r>
  <r>
    <x v="0"/>
    <s v="VUT0105"/>
    <x v="0"/>
    <s v="VUT0105005"/>
    <s v="North Efate (Efate)"/>
    <s v="VUT0105005024"/>
    <m/>
    <e v="#N/A"/>
    <s v="Tongariki Community"/>
    <s v="World Vision"/>
    <s v="World Vision"/>
    <m/>
    <x v="0"/>
    <m/>
    <x v="0"/>
    <x v="3"/>
    <s v="Shelter kits"/>
    <n v="15"/>
    <s v="piece"/>
    <s v="Households"/>
    <n v="15"/>
    <x v="0"/>
    <d v="2015-03-17T00:00:00"/>
    <d v="2015-04-20T00:00:00"/>
    <m/>
  </r>
  <r>
    <x v="0"/>
    <s v="VUT0105"/>
    <x v="0"/>
    <s v="VUT0105005"/>
    <s v="Mele (Efate)"/>
    <s v="VUT0105005021"/>
    <m/>
    <e v="#N/A"/>
    <s v="Waisisi/Salili Community"/>
    <s v="World Vision"/>
    <s v="World Vision"/>
    <m/>
    <x v="0"/>
    <m/>
    <x v="0"/>
    <x v="3"/>
    <s v="Shelter kits"/>
    <n v="58"/>
    <s v="piece"/>
    <s v="Households"/>
    <n v="52"/>
    <x v="0"/>
    <d v="2015-03-17T00:00:00"/>
    <d v="2015-04-20T00:00:00"/>
    <m/>
  </r>
  <r>
    <x v="0"/>
    <s v="VUT0105"/>
    <x v="0"/>
    <s v="VUT0105005"/>
    <s v="Mele (Efate)"/>
    <s v="VUT0105005021"/>
    <m/>
    <e v="#N/A"/>
    <s v="Waisisi/Salili Community"/>
    <s v="World Vision"/>
    <s v="World Vision"/>
    <m/>
    <x v="0"/>
    <m/>
    <x v="0"/>
    <x v="5"/>
    <s v="Shelter kits"/>
    <n v="52"/>
    <s v="kit"/>
    <s v="Households"/>
    <n v="52"/>
    <x v="0"/>
    <d v="2015-03-17T00:00:00"/>
    <d v="2015-04-20T00:00:00"/>
    <m/>
  </r>
  <r>
    <x v="0"/>
    <s v="VUT0105"/>
    <x v="0"/>
    <s v="VUT0105005"/>
    <s v="Eratap (Efate)"/>
    <s v="VUT0105005011"/>
    <s v="Eratap"/>
    <e v="#N/A"/>
    <m/>
    <s v="World Vision"/>
    <s v="World Vision"/>
    <m/>
    <x v="0"/>
    <m/>
    <x v="0"/>
    <x v="3"/>
    <s v="Shelter kits"/>
    <n v="15"/>
    <s v="piece"/>
    <s v="Households"/>
    <n v="15"/>
    <x v="0"/>
    <d v="2015-03-17T00:00:00"/>
    <d v="2015-04-20T00:00:00"/>
    <m/>
  </r>
  <r>
    <x v="0"/>
    <s v="VUT0105"/>
    <x v="0"/>
    <s v="VUT0105005"/>
    <s v="Eratap (Efate)"/>
    <s v="VUT0105005011"/>
    <s v="Eratap"/>
    <e v="#N/A"/>
    <m/>
    <s v="World Vision"/>
    <s v="World Vision"/>
    <m/>
    <x v="0"/>
    <m/>
    <x v="0"/>
    <x v="5"/>
    <s v="Shelter kits"/>
    <n v="15"/>
    <s v="kit"/>
    <s v="Households"/>
    <n v="15"/>
    <x v="0"/>
    <d v="2015-03-17T00:00:00"/>
    <d v="2015-04-20T00:00:00"/>
    <m/>
  </r>
  <r>
    <x v="0"/>
    <s v="VUT0105"/>
    <x v="0"/>
    <s v="VUT0105005"/>
    <s v="North Efate (Efate)"/>
    <s v="VUT0105005024"/>
    <m/>
    <e v="#N/A"/>
    <s v="Tongariki Community"/>
    <s v="World Vision"/>
    <s v="World Vision"/>
    <m/>
    <x v="0"/>
    <m/>
    <x v="0"/>
    <x v="1"/>
    <s v="Kitchen kits"/>
    <n v="15"/>
    <s v="set"/>
    <s v="Households"/>
    <n v="15"/>
    <x v="0"/>
    <d v="2015-03-17T00:00:00"/>
    <d v="2015-04-20T00:00:00"/>
    <m/>
  </r>
  <r>
    <x v="0"/>
    <s v="VUT0105"/>
    <x v="0"/>
    <s v="VUT0105005"/>
    <s v="Malorua (Efate)"/>
    <s v="VUT0105005022"/>
    <s v="Tanoliu"/>
    <e v="#N/A"/>
    <m/>
    <s v="World Vision"/>
    <s v="World Vision"/>
    <m/>
    <x v="0"/>
    <m/>
    <x v="0"/>
    <x v="3"/>
    <s v="Shelter kits"/>
    <n v="15"/>
    <s v="piece"/>
    <s v="Households"/>
    <n v="15"/>
    <x v="0"/>
    <d v="2015-03-19T00:00:00"/>
    <d v="2015-04-20T00:00:00"/>
    <m/>
  </r>
  <r>
    <x v="0"/>
    <s v="VUT0105"/>
    <x v="0"/>
    <s v="VUT0105005"/>
    <s v="Malorua (Efate)"/>
    <s v="VUT0105005022"/>
    <s v="Tanoliu"/>
    <e v="#N/A"/>
    <m/>
    <s v="World Vision"/>
    <s v="World Vision"/>
    <m/>
    <x v="0"/>
    <m/>
    <x v="0"/>
    <x v="5"/>
    <s v="Shelter kits"/>
    <n v="15"/>
    <s v="kit"/>
    <s v="Households"/>
    <n v="15"/>
    <x v="0"/>
    <d v="2015-03-19T00:00:00"/>
    <d v="2015-04-20T00:00:00"/>
    <m/>
  </r>
  <r>
    <x v="0"/>
    <s v="VUT0105"/>
    <x v="0"/>
    <s v="VUT0105005"/>
    <s v="Eratap (Efate)"/>
    <s v="VUT0105005011"/>
    <s v="Eratap"/>
    <e v="#N/A"/>
    <m/>
    <s v="World Vision"/>
    <s v="World Vision"/>
    <m/>
    <x v="0"/>
    <m/>
    <x v="0"/>
    <x v="1"/>
    <s v="Kitchen kits"/>
    <n v="15"/>
    <s v="set"/>
    <s v="Households"/>
    <n v="15"/>
    <x v="0"/>
    <d v="2015-03-17T00:00:00"/>
    <d v="2015-04-20T00:00:00"/>
    <m/>
  </r>
  <r>
    <x v="0"/>
    <s v="VUT0105"/>
    <x v="0"/>
    <s v="VUT0105005"/>
    <s v="Malorua (Efate)"/>
    <s v="VUT0105005022"/>
    <s v="Tanoliu"/>
    <e v="#N/A"/>
    <m/>
    <s v="World Vision"/>
    <s v="World Vision"/>
    <m/>
    <x v="0"/>
    <m/>
    <x v="0"/>
    <x v="3"/>
    <s v="Tarps"/>
    <n v="18"/>
    <s v="piece"/>
    <s v="Households"/>
    <n v="18"/>
    <x v="0"/>
    <d v="2015-03-19T00:00:00"/>
    <d v="2015-04-20T00:00:00"/>
    <m/>
  </r>
  <r>
    <x v="0"/>
    <s v="VUT0105"/>
    <x v="0"/>
    <s v="VUT0105005"/>
    <s v="North Efate (Efate)"/>
    <s v="VUT0105005024"/>
    <s v="Takara"/>
    <e v="#N/A"/>
    <m/>
    <s v="World Vision"/>
    <s v="World Vision"/>
    <m/>
    <x v="0"/>
    <m/>
    <x v="0"/>
    <x v="5"/>
    <s v="Shelter kits"/>
    <n v="7"/>
    <s v="kit"/>
    <s v="Households"/>
    <n v="7"/>
    <x v="0"/>
    <d v="2015-03-18T00:00:00"/>
    <d v="2015-04-20T00:00:00"/>
    <m/>
  </r>
  <r>
    <x v="2"/>
    <s v="VUT0106"/>
    <x v="3"/>
    <s v="VUT0106023"/>
    <m/>
    <e v="#N/A"/>
    <m/>
    <e v="#N/A"/>
    <s v="Kumahau"/>
    <s v="World Vision"/>
    <s v="World Vision"/>
    <m/>
    <x v="0"/>
    <m/>
    <x v="0"/>
    <x v="1"/>
    <m/>
    <n v="11"/>
    <s v="set"/>
    <s v="Households"/>
    <n v="11"/>
    <x v="0"/>
    <d v="2015-06-03T00:00:00"/>
    <d v="2015-06-03T00:00:00"/>
    <d v="2015-06-03T00:00:00"/>
  </r>
  <r>
    <x v="0"/>
    <s v="VUT0105"/>
    <x v="0"/>
    <s v="VUT0105005"/>
    <s v="North Efate (Efate)"/>
    <s v="VUT0105005024"/>
    <s v="Takara"/>
    <e v="#N/A"/>
    <m/>
    <s v="World Vision"/>
    <s v="World Vision"/>
    <m/>
    <x v="0"/>
    <m/>
    <x v="0"/>
    <x v="3"/>
    <s v="Tarps"/>
    <n v="27"/>
    <s v="piece"/>
    <s v="Households"/>
    <n v="27"/>
    <x v="0"/>
    <d v="2015-03-18T00:00:00"/>
    <d v="2015-04-20T00:00:00"/>
    <m/>
  </r>
  <r>
    <x v="0"/>
    <s v="VUT0105"/>
    <x v="0"/>
    <s v="VUT0105005"/>
    <s v="North Efate (Efate)"/>
    <s v="VUT0105005024"/>
    <s v="Emua"/>
    <e v="#N/A"/>
    <m/>
    <s v="World Vision"/>
    <s v="World Vision"/>
    <m/>
    <x v="0"/>
    <m/>
    <x v="0"/>
    <x v="5"/>
    <s v="Shelter kits"/>
    <n v="15"/>
    <s v="kit"/>
    <s v="Households"/>
    <n v="15"/>
    <x v="0"/>
    <d v="2015-03-20T00:00:00"/>
    <d v="2015-04-20T00:00:00"/>
    <m/>
  </r>
  <r>
    <x v="0"/>
    <s v="VUT0105"/>
    <x v="0"/>
    <s v="VUT0105005"/>
    <s v="North Efate (Efate)"/>
    <s v="VUT0105005024"/>
    <s v="Emua"/>
    <e v="#N/A"/>
    <m/>
    <s v="World Vision"/>
    <s v="World Vision"/>
    <m/>
    <x v="0"/>
    <m/>
    <x v="0"/>
    <x v="3"/>
    <s v="Tarps"/>
    <n v="20"/>
    <s v="piece"/>
    <s v="Households"/>
    <n v="20"/>
    <x v="0"/>
    <d v="2015-03-20T00:00:00"/>
    <d v="2015-04-20T00:00:00"/>
    <m/>
  </r>
  <r>
    <x v="0"/>
    <s v="VUT0105"/>
    <x v="20"/>
    <s v="VUT0105065"/>
    <m/>
    <e v="#N/A"/>
    <m/>
    <e v="#N/A"/>
    <s v="Moso - Tasiriki"/>
    <s v="World Vision"/>
    <s v="World Vision"/>
    <m/>
    <x v="0"/>
    <m/>
    <x v="0"/>
    <x v="5"/>
    <s v="Shelter kits"/>
    <n v="105"/>
    <s v="kit"/>
    <s v="Households"/>
    <n v="105"/>
    <x v="0"/>
    <d v="2015-03-23T00:00:00"/>
    <d v="2015-04-20T00:00:00"/>
    <d v="2015-04-15T00:00:00"/>
  </r>
  <r>
    <x v="0"/>
    <s v="VUT0105"/>
    <x v="0"/>
    <s v="VUT0105005"/>
    <s v="Malorua (Efate)"/>
    <s v="VUT0105005022"/>
    <s v="Tanoliu"/>
    <e v="#N/A"/>
    <m/>
    <s v="World Vision"/>
    <s v="World Vision"/>
    <m/>
    <x v="0"/>
    <m/>
    <x v="0"/>
    <x v="1"/>
    <s v="Kitchen kits"/>
    <n v="10"/>
    <s v="set"/>
    <s v="Households"/>
    <n v="10"/>
    <x v="0"/>
    <d v="2015-03-19T00:00:00"/>
    <d v="2015-04-20T00:00:00"/>
    <m/>
  </r>
  <r>
    <x v="0"/>
    <s v="VUT0105"/>
    <x v="20"/>
    <s v="VUT0105065"/>
    <m/>
    <e v="#N/A"/>
    <m/>
    <e v="#N/A"/>
    <s v="Moso - Tasiriki"/>
    <s v="World Vision"/>
    <s v="World Vision"/>
    <m/>
    <x v="0"/>
    <m/>
    <x v="0"/>
    <x v="3"/>
    <s v="Tarps"/>
    <n v="72"/>
    <s v="piece"/>
    <s v="Households"/>
    <n v="72"/>
    <x v="0"/>
    <d v="2015-03-23T00:00:00"/>
    <d v="2015-04-20T00:00:00"/>
    <d v="2015-04-15T00:00:00"/>
  </r>
  <r>
    <x v="0"/>
    <s v="VUT0105"/>
    <x v="0"/>
    <s v="VUT0105005"/>
    <s v="North Efate (Efate)"/>
    <s v="VUT0105005024"/>
    <m/>
    <e v="#N/A"/>
    <s v="Moso - Landing"/>
    <s v="World Vision"/>
    <s v="World Vision"/>
    <m/>
    <x v="0"/>
    <m/>
    <x v="0"/>
    <x v="3"/>
    <s v="Tarps"/>
    <n v="44"/>
    <s v="piece"/>
    <s v="Households"/>
    <n v="22"/>
    <x v="0"/>
    <d v="2015-04-14T00:00:00"/>
    <d v="2015-04-14T00:00:00"/>
    <d v="2015-04-14T00:00:00"/>
  </r>
  <r>
    <x v="0"/>
    <s v="VUT0105"/>
    <x v="0"/>
    <s v="VUT0105005"/>
    <s v="North Efate (Efate)"/>
    <s v="VUT0105005024"/>
    <m/>
    <e v="#N/A"/>
    <s v="Moso - Landing"/>
    <s v="World Vision"/>
    <s v="World Vision"/>
    <m/>
    <x v="0"/>
    <m/>
    <x v="0"/>
    <x v="5"/>
    <s v="Shelter kits"/>
    <n v="22"/>
    <s v="kit"/>
    <s v="Households"/>
    <n v="22"/>
    <x v="0"/>
    <s v="14/04.15"/>
    <d v="2015-04-14T00:00:00"/>
    <d v="2015-04-14T00:00:00"/>
  </r>
  <r>
    <x v="0"/>
    <s v="VUT0105"/>
    <x v="0"/>
    <s v="VUT0105005"/>
    <s v="North Efate (Efate)"/>
    <s v="VUT0105005024"/>
    <s v="Takara"/>
    <e v="#N/A"/>
    <m/>
    <s v="World Vision"/>
    <s v="World Vision"/>
    <m/>
    <x v="0"/>
    <m/>
    <x v="0"/>
    <x v="1"/>
    <s v="Kitchen kits"/>
    <n v="10"/>
    <s v="set"/>
    <s v="Households"/>
    <n v="10"/>
    <x v="0"/>
    <d v="2015-03-18T00:00:00"/>
    <d v="2015-04-20T00:00:00"/>
    <m/>
  </r>
  <r>
    <x v="0"/>
    <s v="VUT0105"/>
    <x v="1"/>
    <s v="VUT0105071"/>
    <s v="Port Vila (Port Vila)"/>
    <s v="VUT0105071017"/>
    <m/>
    <e v="#N/A"/>
    <s v="Ohlen Napanga"/>
    <s v="World Vision"/>
    <s v="World Vision"/>
    <m/>
    <x v="0"/>
    <m/>
    <x v="0"/>
    <x v="3"/>
    <s v="Tarps"/>
    <n v="333"/>
    <s v="piece"/>
    <s v="Households"/>
    <n v="128"/>
    <x v="0"/>
    <d v="2015-04-10T00:00:00"/>
    <d v="2015-04-14T00:00:00"/>
    <d v="2015-04-14T00:00:00"/>
  </r>
  <r>
    <x v="0"/>
    <s v="VUT0105"/>
    <x v="1"/>
    <s v="VUT0105071"/>
    <s v="Port Vila (Port Vila)"/>
    <s v="VUT0105071017"/>
    <m/>
    <e v="#N/A"/>
    <s v="Ohlen Napanga"/>
    <s v="World Vision"/>
    <s v="World Vision"/>
    <m/>
    <x v="0"/>
    <m/>
    <x v="0"/>
    <x v="5"/>
    <s v="Household tool kits"/>
    <n v="88"/>
    <s v="kit"/>
    <s v="Households"/>
    <n v="88"/>
    <x v="0"/>
    <d v="2015-04-10T00:00:00"/>
    <d v="2015-04-14T00:00:00"/>
    <d v="2015-04-14T00:00:00"/>
  </r>
  <r>
    <x v="2"/>
    <s v="VUT0106"/>
    <x v="3"/>
    <s v="VUT0106023"/>
    <s v="South West Tanna (Tanna)"/>
    <s v="VUT0106023002"/>
    <m/>
    <e v="#N/A"/>
    <m/>
    <s v="World Vision"/>
    <s v="World Vision"/>
    <m/>
    <x v="0"/>
    <m/>
    <x v="0"/>
    <x v="5"/>
    <s v="Household tool kits"/>
    <n v="1397"/>
    <s v="kit"/>
    <s v="Households"/>
    <n v="1397"/>
    <x v="1"/>
    <d v="2015-04-03T00:00:00"/>
    <d v="2015-04-20T00:00:00"/>
    <m/>
  </r>
  <r>
    <x v="2"/>
    <s v="VUT0106"/>
    <x v="3"/>
    <s v="VUT0106023"/>
    <s v="South Tanna (Tanna)"/>
    <s v="VUT0106023001"/>
    <m/>
    <e v="#N/A"/>
    <m/>
    <s v="World Vision"/>
    <s v="World Vision"/>
    <m/>
    <x v="0"/>
    <m/>
    <x v="0"/>
    <x v="5"/>
    <s v="Household tool kits"/>
    <n v="1397"/>
    <s v="kit"/>
    <s v="Households"/>
    <n v="1397"/>
    <x v="1"/>
    <d v="2015-04-03T00:00:00"/>
    <d v="2015-04-20T00:00:00"/>
    <m/>
  </r>
  <r>
    <x v="0"/>
    <s v="VUT0105"/>
    <x v="0"/>
    <s v="VUT0105005"/>
    <s v="North Efate (Efate)"/>
    <s v="VUT0105005024"/>
    <m/>
    <e v="#N/A"/>
    <m/>
    <s v="World Vision"/>
    <s v="World Vision"/>
    <m/>
    <x v="0"/>
    <m/>
    <x v="0"/>
    <x v="5"/>
    <s v="Household tool kits"/>
    <n v="976"/>
    <s v="kit"/>
    <s v="Households"/>
    <n v="976"/>
    <x v="1"/>
    <d v="2015-04-06T00:00:00"/>
    <d v="2015-04-20T00:00:00"/>
    <m/>
  </r>
  <r>
    <x v="0"/>
    <s v="VUT0105"/>
    <x v="0"/>
    <s v="VUT0105005"/>
    <s v="North Efate (Efate)"/>
    <s v="VUT0105005024"/>
    <m/>
    <e v="#N/A"/>
    <m/>
    <s v="World Vision"/>
    <s v="World Vision"/>
    <m/>
    <x v="0"/>
    <m/>
    <x v="0"/>
    <x v="3"/>
    <s v="Tarps"/>
    <n v="750"/>
    <s v="piece"/>
    <s v="Households"/>
    <n v="750"/>
    <x v="1"/>
    <d v="2015-04-06T00:00:00"/>
    <d v="2015-04-20T00:00:00"/>
    <m/>
  </r>
  <r>
    <x v="0"/>
    <s v="VUT0105"/>
    <x v="0"/>
    <s v="VUT0105005"/>
    <s v="North Efate (Efate)"/>
    <s v="VUT0105005024"/>
    <m/>
    <e v="#N/A"/>
    <m/>
    <s v="World Vision"/>
    <s v="World Vision"/>
    <m/>
    <x v="0"/>
    <m/>
    <x v="0"/>
    <x v="5"/>
    <s v="Household tool kits"/>
    <n v="563"/>
    <s v="kit"/>
    <s v="Households"/>
    <n v="563"/>
    <x v="1"/>
    <d v="2015-04-06T00:00:00"/>
    <d v="2015-04-20T00:00:00"/>
    <m/>
  </r>
  <r>
    <x v="2"/>
    <s v="VUT0106"/>
    <x v="3"/>
    <s v="VUT0106023"/>
    <s v="South West Tanna (Tanna)"/>
    <s v="VUT0106023002"/>
    <m/>
    <e v="#N/A"/>
    <m/>
    <s v="World Vision"/>
    <s v="World Vision"/>
    <m/>
    <x v="0"/>
    <m/>
    <x v="0"/>
    <x v="0"/>
    <s v="Blankets"/>
    <n v="1250"/>
    <s v="piece"/>
    <s v="Households"/>
    <n v="1250"/>
    <x v="1"/>
    <d v="2015-04-06T00:00:00"/>
    <d v="2015-04-20T00:00:00"/>
    <m/>
  </r>
  <r>
    <x v="2"/>
    <s v="VUT0106"/>
    <x v="3"/>
    <s v="VUT0106023"/>
    <m/>
    <e v="#N/A"/>
    <m/>
    <e v="#N/A"/>
    <m/>
    <s v="World Vision"/>
    <s v="World Vision"/>
    <m/>
    <x v="0"/>
    <m/>
    <x v="0"/>
    <x v="0"/>
    <s v="Blankets"/>
    <n v="1250"/>
    <s v="piece"/>
    <s v="Households"/>
    <n v="1253"/>
    <x v="1"/>
    <d v="2015-04-06T00:00:00"/>
    <d v="2015-04-20T00:00:00"/>
    <m/>
  </r>
  <r>
    <x v="2"/>
    <s v="VUT0106"/>
    <x v="3"/>
    <s v="VUT0106023"/>
    <s v="South Tanna (Tanna)"/>
    <s v="VUT0106023001"/>
    <m/>
    <s v="VUT01060230020078"/>
    <s v="Green point"/>
    <s v="World Vision"/>
    <s v="World Vision"/>
    <m/>
    <x v="0"/>
    <m/>
    <x v="0"/>
    <x v="3"/>
    <m/>
    <n v="26"/>
    <s v="piece"/>
    <s v="Households"/>
    <n v="19"/>
    <x v="0"/>
    <d v="2015-03-27T00:00:00"/>
    <m/>
    <d v="2015-03-27T00:00:00"/>
  </r>
  <r>
    <x v="2"/>
    <s v="VUT0106"/>
    <x v="3"/>
    <s v="VUT0106023"/>
    <s v="South Tanna (Tanna)"/>
    <s v="VUT0106023001"/>
    <m/>
    <e v="#N/A"/>
    <s v="Ianuan"/>
    <s v="World Vision"/>
    <s v="World Vision"/>
    <m/>
    <x v="0"/>
    <m/>
    <x v="0"/>
    <x v="3"/>
    <m/>
    <n v="11"/>
    <s v="piece"/>
    <s v="Households"/>
    <n v="7"/>
    <x v="0"/>
    <d v="2015-03-27T00:00:00"/>
    <m/>
    <d v="2015-03-27T00:00:00"/>
  </r>
  <r>
    <x v="2"/>
    <s v="VUT0106"/>
    <x v="3"/>
    <s v="VUT0106023"/>
    <s v="South Tanna (Tanna)"/>
    <s v="VUT0106023001"/>
    <m/>
    <e v="#N/A"/>
    <s v="lenkuanene"/>
    <s v="World Vision"/>
    <s v="World Vision"/>
    <m/>
    <x v="0"/>
    <m/>
    <x v="0"/>
    <x v="3"/>
    <m/>
    <n v="21"/>
    <s v="piece"/>
    <s v="Households"/>
    <n v="9"/>
    <x v="0"/>
    <d v="2015-03-27T00:00:00"/>
    <m/>
    <d v="2015-03-27T00:00:00"/>
  </r>
  <r>
    <x v="2"/>
    <s v="VUT0106"/>
    <x v="3"/>
    <s v="VUT0106023"/>
    <s v="South Tanna (Tanna)"/>
    <s v="VUT0106023001"/>
    <m/>
    <s v="VUT01060230020079"/>
    <s v="Ikakahak"/>
    <s v="World Vision"/>
    <s v="World Vision"/>
    <m/>
    <x v="0"/>
    <m/>
    <x v="0"/>
    <x v="3"/>
    <m/>
    <n v="41"/>
    <s v="piece"/>
    <s v="Households"/>
    <n v="26"/>
    <x v="0"/>
    <d v="2015-03-27T00:00:00"/>
    <m/>
    <d v="2015-03-27T00:00:00"/>
  </r>
  <r>
    <x v="2"/>
    <s v="VUT0106"/>
    <x v="3"/>
    <s v="VUT0106023"/>
    <s v="South Tanna (Tanna)"/>
    <s v="VUT0106023001"/>
    <m/>
    <e v="#N/A"/>
    <s v="Imairauang"/>
    <s v="World Vision"/>
    <s v="World Vision"/>
    <m/>
    <x v="0"/>
    <m/>
    <x v="0"/>
    <x v="3"/>
    <m/>
    <n v="35"/>
    <s v="piece"/>
    <s v="Households"/>
    <n v="19"/>
    <x v="0"/>
    <d v="2015-03-27T00:00:00"/>
    <m/>
    <d v="2015-03-27T00:00:00"/>
  </r>
  <r>
    <x v="2"/>
    <s v="VUT0106"/>
    <x v="3"/>
    <s v="VUT0106023"/>
    <s v="South Tanna (Tanna)"/>
    <s v="VUT0106023001"/>
    <m/>
    <e v="#N/A"/>
    <s v="Isiwain"/>
    <s v="World Vision"/>
    <s v="World Vision"/>
    <m/>
    <x v="0"/>
    <m/>
    <x v="0"/>
    <x v="3"/>
    <m/>
    <n v="11"/>
    <s v="piece"/>
    <s v="Households"/>
    <n v="8"/>
    <x v="0"/>
    <d v="2015-03-27T00:00:00"/>
    <m/>
    <d v="2015-03-27T00:00:00"/>
  </r>
  <r>
    <x v="2"/>
    <s v="VUT0106"/>
    <x v="3"/>
    <s v="VUT0106023"/>
    <s v="South Tanna (Tanna)"/>
    <s v="VUT0106023001"/>
    <m/>
    <e v="#N/A"/>
    <s v="Nuknetata"/>
    <s v="World Vision"/>
    <s v="World Vision"/>
    <m/>
    <x v="0"/>
    <m/>
    <x v="0"/>
    <x v="3"/>
    <m/>
    <n v="11"/>
    <s v="piece"/>
    <s v="Households"/>
    <n v="9"/>
    <x v="0"/>
    <d v="2015-03-27T00:00:00"/>
    <m/>
    <d v="2015-03-27T00:00:00"/>
  </r>
  <r>
    <x v="2"/>
    <s v="VUT0106"/>
    <x v="3"/>
    <s v="VUT0106023"/>
    <s v="South Tanna (Tanna)"/>
    <s v="VUT0106023001"/>
    <m/>
    <e v="#N/A"/>
    <s v="Iaruareng"/>
    <s v="World Vision"/>
    <s v="World Vision"/>
    <m/>
    <x v="0"/>
    <m/>
    <x v="0"/>
    <x v="3"/>
    <m/>
    <n v="63"/>
    <s v="piece"/>
    <s v="Households"/>
    <n v="51"/>
    <x v="0"/>
    <d v="2015-03-30T00:00:00"/>
    <m/>
    <d v="2015-03-30T00:00:00"/>
  </r>
  <r>
    <x v="2"/>
    <s v="VUT0106"/>
    <x v="3"/>
    <s v="VUT0106023"/>
    <s v="South Tanna (Tanna)"/>
    <s v="VUT0106023001"/>
    <m/>
    <s v="VUT01060230020059"/>
    <s v="yapkapen"/>
    <s v="World Vision"/>
    <s v="World Vision"/>
    <m/>
    <x v="0"/>
    <m/>
    <x v="0"/>
    <x v="3"/>
    <m/>
    <n v="9"/>
    <s v="piece"/>
    <s v="Households"/>
    <n v="7"/>
    <x v="0"/>
    <d v="2015-03-30T00:00:00"/>
    <m/>
    <d v="2015-03-30T00:00:00"/>
  </r>
  <r>
    <x v="2"/>
    <s v="VUT0106"/>
    <x v="3"/>
    <s v="VUT0106023"/>
    <s v="South West Tanna (Tanna)"/>
    <s v="VUT0106023002"/>
    <m/>
    <s v="VUT01060230020222"/>
    <s v="Iakel"/>
    <s v="World Vision"/>
    <s v="World Vision"/>
    <m/>
    <x v="0"/>
    <m/>
    <x v="0"/>
    <x v="3"/>
    <m/>
    <n v="46"/>
    <s v="piece"/>
    <s v="Households"/>
    <n v="25"/>
    <x v="0"/>
    <d v="2015-03-31T00:00:00"/>
    <m/>
    <d v="2015-03-31T00:00:00"/>
  </r>
  <r>
    <x v="2"/>
    <s v="VUT0106"/>
    <x v="3"/>
    <s v="VUT0106023"/>
    <s v="South West Tanna (Tanna)"/>
    <s v="VUT0106023002"/>
    <m/>
    <e v="#N/A"/>
    <s v="Iakukak"/>
    <s v="World Vision"/>
    <s v="World Vision"/>
    <m/>
    <x v="0"/>
    <m/>
    <x v="0"/>
    <x v="3"/>
    <m/>
    <n v="89"/>
    <s v="piece"/>
    <s v="Households"/>
    <n v="60"/>
    <x v="0"/>
    <d v="2015-03-31T00:00:00"/>
    <m/>
    <d v="2015-03-31T00:00:00"/>
  </r>
  <r>
    <x v="2"/>
    <s v="VUT0106"/>
    <x v="3"/>
    <s v="VUT0106023"/>
    <s v="South West Tanna (Tanna)"/>
    <s v="VUT0106023002"/>
    <m/>
    <e v="#N/A"/>
    <s v="Iakwein"/>
    <s v="World Vision"/>
    <s v="World Vision"/>
    <m/>
    <x v="0"/>
    <m/>
    <x v="0"/>
    <x v="3"/>
    <m/>
    <n v="9"/>
    <s v="piece"/>
    <s v="Households"/>
    <n v="6"/>
    <x v="0"/>
    <d v="2015-03-31T00:00:00"/>
    <m/>
    <d v="2015-03-31T00:00:00"/>
  </r>
  <r>
    <x v="2"/>
    <s v="VUT0106"/>
    <x v="3"/>
    <s v="VUT0106023"/>
    <s v="South West Tanna (Tanna)"/>
    <s v="VUT0106023002"/>
    <m/>
    <e v="#N/A"/>
    <s v="Ialawala"/>
    <s v="World Vision"/>
    <s v="World Vision"/>
    <m/>
    <x v="0"/>
    <m/>
    <x v="0"/>
    <x v="3"/>
    <m/>
    <n v="29"/>
    <s v="piece"/>
    <s v="Households"/>
    <n v="19"/>
    <x v="0"/>
    <d v="2015-03-31T00:00:00"/>
    <m/>
    <d v="2015-03-31T00:00:00"/>
  </r>
  <r>
    <x v="2"/>
    <s v="VUT0106"/>
    <x v="3"/>
    <s v="VUT0106023"/>
    <s v="South West Tanna (Tanna)"/>
    <s v="VUT0106023002"/>
    <m/>
    <e v="#N/A"/>
    <s v="Ialhia"/>
    <s v="World Vision"/>
    <s v="World Vision"/>
    <m/>
    <x v="0"/>
    <m/>
    <x v="0"/>
    <x v="3"/>
    <m/>
    <n v="85"/>
    <s v="piece"/>
    <s v="Households"/>
    <n v="54"/>
    <x v="0"/>
    <d v="2015-03-31T00:00:00"/>
    <m/>
    <d v="2015-03-31T00:00:00"/>
  </r>
  <r>
    <x v="2"/>
    <s v="VUT0106"/>
    <x v="3"/>
    <s v="VUT0106023"/>
    <s v="South West Tanna (Tanna)"/>
    <s v="VUT0106023002"/>
    <m/>
    <e v="#N/A"/>
    <s v="Ialkis"/>
    <s v="World Vision"/>
    <s v="World Vision"/>
    <m/>
    <x v="0"/>
    <m/>
    <x v="0"/>
    <x v="3"/>
    <m/>
    <n v="41"/>
    <s v="piece"/>
    <s v="Households"/>
    <n v="27"/>
    <x v="0"/>
    <d v="2015-03-31T00:00:00"/>
    <m/>
    <d v="2015-03-31T00:00:00"/>
  </r>
  <r>
    <x v="2"/>
    <s v="VUT0106"/>
    <x v="3"/>
    <s v="VUT0106023"/>
    <s v="South West Tanna (Tanna)"/>
    <s v="VUT0106023002"/>
    <m/>
    <e v="#N/A"/>
    <s v="Ianakul"/>
    <s v="World Vision"/>
    <s v="World Vision"/>
    <m/>
    <x v="0"/>
    <m/>
    <x v="0"/>
    <x v="3"/>
    <m/>
    <n v="26"/>
    <s v="piece"/>
    <s v="Households"/>
    <n v="18"/>
    <x v="0"/>
    <d v="2015-03-31T00:00:00"/>
    <m/>
    <d v="2015-03-31T00:00:00"/>
  </r>
  <r>
    <x v="2"/>
    <s v="VUT0106"/>
    <x v="3"/>
    <s v="VUT0106023"/>
    <s v="South West Tanna (Tanna)"/>
    <s v="VUT0106023002"/>
    <m/>
    <e v="#N/A"/>
    <s v="Ianapek"/>
    <s v="World Vision"/>
    <s v="World Vision"/>
    <m/>
    <x v="0"/>
    <m/>
    <x v="0"/>
    <x v="3"/>
    <m/>
    <n v="10"/>
    <s v="piece"/>
    <s v="Households"/>
    <n v="7"/>
    <x v="0"/>
    <d v="2015-03-31T00:00:00"/>
    <m/>
    <d v="2015-03-31T00:00:00"/>
  </r>
  <r>
    <x v="2"/>
    <s v="VUT0106"/>
    <x v="3"/>
    <s v="VUT0106023"/>
    <s v="South West Tanna (Tanna)"/>
    <s v="VUT0106023002"/>
    <m/>
    <e v="#N/A"/>
    <s v="Ianta"/>
    <s v="World Vision"/>
    <s v="World Vision"/>
    <m/>
    <x v="0"/>
    <m/>
    <x v="0"/>
    <x v="3"/>
    <m/>
    <n v="7"/>
    <s v="piece"/>
    <s v="Households"/>
    <n v="6"/>
    <x v="0"/>
    <d v="2015-03-31T00:00:00"/>
    <m/>
    <d v="2015-03-31T00:00:00"/>
  </r>
  <r>
    <x v="2"/>
    <s v="VUT0106"/>
    <x v="3"/>
    <s v="VUT0106023"/>
    <s v="South West Tanna (Tanna)"/>
    <s v="VUT0106023002"/>
    <m/>
    <e v="#N/A"/>
    <s v="Ianfulia"/>
    <s v="World Vision"/>
    <s v="World Vision"/>
    <m/>
    <x v="0"/>
    <m/>
    <x v="0"/>
    <x v="3"/>
    <m/>
    <n v="22"/>
    <s v="piece"/>
    <s v="Households"/>
    <n v="12"/>
    <x v="0"/>
    <d v="2015-03-31T00:00:00"/>
    <m/>
    <d v="2015-03-31T00:00:00"/>
  </r>
  <r>
    <x v="2"/>
    <s v="VUT0106"/>
    <x v="3"/>
    <s v="VUT0106023"/>
    <s v="South West Tanna (Tanna)"/>
    <s v="VUT0106023002"/>
    <m/>
    <e v="#N/A"/>
    <s v="Ianuklapen"/>
    <s v="World Vision"/>
    <s v="World Vision"/>
    <m/>
    <x v="0"/>
    <m/>
    <x v="0"/>
    <x v="3"/>
    <m/>
    <n v="16"/>
    <s v="piece"/>
    <s v="Households"/>
    <n v="10"/>
    <x v="0"/>
    <d v="2015-03-31T00:00:00"/>
    <m/>
    <d v="2015-03-31T00:00:00"/>
  </r>
  <r>
    <x v="2"/>
    <s v="VUT0106"/>
    <x v="3"/>
    <s v="VUT0106023"/>
    <s v="South West Tanna (Tanna)"/>
    <s v="VUT0106023002"/>
    <m/>
    <e v="#N/A"/>
    <s v="Iapksip"/>
    <s v="World Vision"/>
    <s v="World Vision"/>
    <m/>
    <x v="0"/>
    <m/>
    <x v="0"/>
    <x v="3"/>
    <m/>
    <n v="95"/>
    <s v="piece"/>
    <s v="Households"/>
    <n v="62"/>
    <x v="0"/>
    <d v="2015-03-31T00:00:00"/>
    <m/>
    <d v="2015-03-31T00:00:00"/>
  </r>
  <r>
    <x v="2"/>
    <s v="VUT0106"/>
    <x v="3"/>
    <s v="VUT0106023"/>
    <s v="South West Tanna (Tanna)"/>
    <s v="VUT0106023002"/>
    <m/>
    <e v="#N/A"/>
    <s v="Iapmamal"/>
    <s v="World Vision"/>
    <s v="World Vision"/>
    <m/>
    <x v="0"/>
    <m/>
    <x v="0"/>
    <x v="3"/>
    <m/>
    <n v="26"/>
    <s v="piece"/>
    <s v="Households"/>
    <n v="17"/>
    <x v="0"/>
    <d v="2015-03-31T00:00:00"/>
    <m/>
    <d v="2015-03-31T00:00:00"/>
  </r>
  <r>
    <x v="2"/>
    <s v="VUT0106"/>
    <x v="3"/>
    <s v="VUT0106023"/>
    <s v="South West Tanna (Tanna)"/>
    <s v="VUT0106023002"/>
    <m/>
    <e v="#N/A"/>
    <s v="Iapnawitali"/>
    <s v="World Vision"/>
    <s v="World Vision"/>
    <m/>
    <x v="0"/>
    <m/>
    <x v="0"/>
    <x v="3"/>
    <m/>
    <n v="35"/>
    <s v="piece"/>
    <s v="Households"/>
    <n v="24"/>
    <x v="0"/>
    <d v="2015-03-31T00:00:00"/>
    <m/>
    <d v="2015-03-31T00:00:00"/>
  </r>
  <r>
    <x v="2"/>
    <s v="VUT0106"/>
    <x v="3"/>
    <s v="VUT0106023"/>
    <s v="South West Tanna (Tanna)"/>
    <s v="VUT0106023002"/>
    <m/>
    <e v="#N/A"/>
    <s v="Iavenkula"/>
    <s v="World Vision"/>
    <s v="World Vision"/>
    <m/>
    <x v="0"/>
    <m/>
    <x v="0"/>
    <x v="3"/>
    <m/>
    <n v="47"/>
    <s v="piece"/>
    <s v="Households"/>
    <n v="32"/>
    <x v="0"/>
    <d v="2015-03-31T00:00:00"/>
    <m/>
    <d v="2015-03-31T00:00:00"/>
  </r>
  <r>
    <x v="2"/>
    <s v="VUT0106"/>
    <x v="3"/>
    <s v="VUT0106023"/>
    <s v="South West Tanna (Tanna)"/>
    <s v="VUT0106023002"/>
    <m/>
    <e v="#N/A"/>
    <s v="Iimakal"/>
    <s v="World Vision"/>
    <s v="World Vision"/>
    <m/>
    <x v="0"/>
    <m/>
    <x v="0"/>
    <x v="3"/>
    <m/>
    <n v="11"/>
    <s v="piece"/>
    <s v="Households"/>
    <n v="7"/>
    <x v="0"/>
    <d v="2015-03-31T00:00:00"/>
    <m/>
    <d v="2015-03-31T00:00:00"/>
  </r>
  <r>
    <x v="2"/>
    <s v="VUT0106"/>
    <x v="3"/>
    <s v="VUT0106023"/>
    <s v="South West Tanna (Tanna)"/>
    <s v="VUT0106023002"/>
    <m/>
    <e v="#N/A"/>
    <s v="Ikio"/>
    <s v="World Vision"/>
    <s v="World Vision"/>
    <m/>
    <x v="0"/>
    <m/>
    <x v="0"/>
    <x v="3"/>
    <m/>
    <n v="28"/>
    <s v="piece"/>
    <s v="Households"/>
    <n v="19"/>
    <x v="0"/>
    <d v="2015-03-31T00:00:00"/>
    <m/>
    <d v="2015-03-31T00:00:00"/>
  </r>
  <r>
    <x v="2"/>
    <s v="VUT0106"/>
    <x v="3"/>
    <s v="VUT0106023"/>
    <s v="South West Tanna (Tanna)"/>
    <s v="VUT0106023002"/>
    <m/>
    <s v="VUT01060230020236"/>
    <s v="Ikunakut"/>
    <s v="World Vision"/>
    <s v="World Vision"/>
    <m/>
    <x v="0"/>
    <m/>
    <x v="0"/>
    <x v="3"/>
    <m/>
    <n v="19"/>
    <s v="piece"/>
    <s v="Households"/>
    <n v="16"/>
    <x v="0"/>
    <d v="2015-03-31T00:00:00"/>
    <m/>
    <d v="2015-03-31T00:00:00"/>
  </r>
  <r>
    <x v="2"/>
    <s v="VUT0106"/>
    <x v="3"/>
    <s v="VUT0106023"/>
    <s v="South West Tanna (Tanna)"/>
    <s v="VUT0106023002"/>
    <m/>
    <s v="VUT01060230050210"/>
    <s v="Imal"/>
    <s v="World Vision"/>
    <s v="World Vision"/>
    <m/>
    <x v="0"/>
    <m/>
    <x v="0"/>
    <x v="3"/>
    <m/>
    <n v="12"/>
    <s v="piece"/>
    <s v="Households"/>
    <n v="8"/>
    <x v="0"/>
    <d v="2015-03-31T00:00:00"/>
    <m/>
    <d v="2015-03-31T00:00:00"/>
  </r>
  <r>
    <x v="2"/>
    <s v="VUT0106"/>
    <x v="3"/>
    <s v="VUT0106023"/>
    <s v="South West Tanna (Tanna)"/>
    <s v="VUT0106023002"/>
    <m/>
    <e v="#N/A"/>
    <s v="Imalaka"/>
    <s v="World Vision"/>
    <s v="World Vision"/>
    <m/>
    <x v="0"/>
    <m/>
    <x v="0"/>
    <x v="3"/>
    <m/>
    <n v="9"/>
    <s v="piece"/>
    <s v="Households"/>
    <n v="6"/>
    <x v="0"/>
    <d v="2015-03-31T00:00:00"/>
    <m/>
    <d v="2015-03-31T00:00:00"/>
  </r>
  <r>
    <x v="2"/>
    <s v="VUT0106"/>
    <x v="3"/>
    <s v="VUT0106023"/>
    <s v="South West Tanna (Tanna)"/>
    <s v="VUT0106023002"/>
    <m/>
    <s v="VUT01060230020174"/>
    <s v="Imapel"/>
    <s v="World Vision"/>
    <s v="World Vision"/>
    <m/>
    <x v="0"/>
    <m/>
    <x v="0"/>
    <x v="3"/>
    <m/>
    <n v="82"/>
    <s v="piece"/>
    <s v="Households"/>
    <n v="46"/>
    <x v="0"/>
    <d v="2015-03-31T00:00:00"/>
    <m/>
    <d v="2015-03-31T00:00:00"/>
  </r>
  <r>
    <x v="2"/>
    <s v="VUT0106"/>
    <x v="3"/>
    <s v="VUT0106023"/>
    <s v="South West Tanna (Tanna)"/>
    <s v="VUT0106023002"/>
    <m/>
    <s v="VUT01060230020140"/>
    <s v="Imlau"/>
    <s v="World Vision"/>
    <s v="World Vision"/>
    <m/>
    <x v="0"/>
    <m/>
    <x v="0"/>
    <x v="3"/>
    <m/>
    <n v="6"/>
    <s v="piece"/>
    <s v="Households"/>
    <n v="5"/>
    <x v="0"/>
    <d v="2015-03-31T00:00:00"/>
    <m/>
    <d v="2015-03-31T00:00:00"/>
  </r>
  <r>
    <x v="2"/>
    <s v="VUT0106"/>
    <x v="3"/>
    <s v="VUT0106023"/>
    <s v="South West Tanna (Tanna)"/>
    <s v="VUT0106023002"/>
    <m/>
    <e v="#N/A"/>
    <s v="Iounanen"/>
    <s v="World Vision"/>
    <s v="World Vision"/>
    <m/>
    <x v="0"/>
    <m/>
    <x v="0"/>
    <x v="3"/>
    <m/>
    <n v="81"/>
    <s v="piece"/>
    <s v="Households"/>
    <n v="49"/>
    <x v="0"/>
    <d v="2015-03-31T00:00:00"/>
    <m/>
    <d v="2015-03-31T00:00:00"/>
  </r>
  <r>
    <x v="2"/>
    <s v="VUT0106"/>
    <x v="3"/>
    <s v="VUT0106023"/>
    <s v="South West Tanna (Tanna)"/>
    <s v="VUT0106023002"/>
    <m/>
    <e v="#N/A"/>
    <s v="Ienpinawar"/>
    <s v="World Vision"/>
    <s v="World Vision"/>
    <m/>
    <x v="0"/>
    <m/>
    <x v="0"/>
    <x v="3"/>
    <m/>
    <n v="18"/>
    <s v="piece"/>
    <s v="Households"/>
    <n v="6"/>
    <x v="0"/>
    <d v="2015-03-31T00:00:00"/>
    <m/>
    <d v="2015-03-31T00:00:00"/>
  </r>
  <r>
    <x v="2"/>
    <s v="VUT0106"/>
    <x v="3"/>
    <s v="VUT0106023"/>
    <s v="South West Tanna (Tanna)"/>
    <s v="VUT0106023002"/>
    <m/>
    <s v="VUT01060230020180"/>
    <s v="Isangel"/>
    <s v="World Vision"/>
    <s v="World Vision"/>
    <m/>
    <x v="0"/>
    <m/>
    <x v="0"/>
    <x v="3"/>
    <m/>
    <n v="31"/>
    <s v="piece"/>
    <s v="Households"/>
    <n v="23"/>
    <x v="0"/>
    <d v="2015-03-31T00:00:00"/>
    <m/>
    <d v="2015-03-31T00:00:00"/>
  </r>
  <r>
    <x v="2"/>
    <s v="VUT0106"/>
    <x v="3"/>
    <s v="VUT0106023"/>
    <s v="South West Tanna (Tanna)"/>
    <s v="VUT0106023002"/>
    <m/>
    <e v="#N/A"/>
    <s v="Iwei"/>
    <s v="World Vision"/>
    <s v="World Vision"/>
    <m/>
    <x v="0"/>
    <m/>
    <x v="0"/>
    <x v="3"/>
    <m/>
    <n v="29"/>
    <s v="piece"/>
    <s v="Households"/>
    <n v="20"/>
    <x v="0"/>
    <d v="2015-03-31T00:00:00"/>
    <m/>
    <d v="2015-03-31T00:00:00"/>
  </r>
  <r>
    <x v="2"/>
    <s v="VUT0106"/>
    <x v="3"/>
    <s v="VUT0106023"/>
    <s v="South West Tanna (Tanna)"/>
    <s v="VUT0106023002"/>
    <m/>
    <e v="#N/A"/>
    <s v="Erutana"/>
    <s v="World Vision"/>
    <s v="World Vision"/>
    <m/>
    <x v="0"/>
    <m/>
    <x v="0"/>
    <x v="3"/>
    <m/>
    <n v="23"/>
    <s v="piece"/>
    <s v="Households"/>
    <n v="14"/>
    <x v="0"/>
    <d v="2014-04-01T00:00:00"/>
    <m/>
    <d v="2015-04-01T00:00:00"/>
  </r>
  <r>
    <x v="2"/>
    <s v="VUT0106"/>
    <x v="3"/>
    <s v="VUT0106023"/>
    <s v="South West Tanna (Tanna)"/>
    <s v="VUT0106023002"/>
    <m/>
    <e v="#N/A"/>
    <s v="Iankwipel"/>
    <s v="World Vision"/>
    <s v="World Vision"/>
    <m/>
    <x v="0"/>
    <m/>
    <x v="0"/>
    <x v="3"/>
    <m/>
    <n v="19"/>
    <s v="piece"/>
    <s v="Households"/>
    <n v="11"/>
    <x v="0"/>
    <d v="2015-04-01T00:00:00"/>
    <m/>
    <d v="2015-04-01T00:00:00"/>
  </r>
  <r>
    <x v="2"/>
    <s v="VUT0106"/>
    <x v="3"/>
    <s v="VUT0106023"/>
    <s v="South West Tanna (Tanna)"/>
    <s v="VUT0106023002"/>
    <m/>
    <e v="#N/A"/>
    <s v="ianpinan"/>
    <s v="World Vision"/>
    <s v="World Vision"/>
    <m/>
    <x v="0"/>
    <m/>
    <x v="0"/>
    <x v="3"/>
    <m/>
    <n v="40"/>
    <s v="piece"/>
    <s v="Households"/>
    <n v="29"/>
    <x v="0"/>
    <d v="2015-04-01T00:00:00"/>
    <m/>
    <d v="2015-04-01T00:00:00"/>
  </r>
  <r>
    <x v="2"/>
    <s v="VUT0106"/>
    <x v="3"/>
    <s v="VUT0106023"/>
    <s v="South West Tanna (Tanna)"/>
    <s v="VUT0106023002"/>
    <m/>
    <e v="#N/A"/>
    <s v="Ianvitana"/>
    <s v="World Vision"/>
    <s v="World Vision"/>
    <m/>
    <x v="0"/>
    <m/>
    <x v="0"/>
    <x v="3"/>
    <m/>
    <n v="38"/>
    <s v="piece"/>
    <s v="Households"/>
    <n v="28"/>
    <x v="0"/>
    <d v="2015-04-01T00:00:00"/>
    <m/>
    <d v="2015-04-01T00:00:00"/>
  </r>
  <r>
    <x v="2"/>
    <s v="VUT0106"/>
    <x v="3"/>
    <s v="VUT0106023"/>
    <s v="South West Tanna (Tanna)"/>
    <s v="VUT0106023002"/>
    <m/>
    <e v="#N/A"/>
    <s v="Iatapakao"/>
    <s v="World Vision"/>
    <s v="World Vision"/>
    <m/>
    <x v="0"/>
    <m/>
    <x v="0"/>
    <x v="3"/>
    <m/>
    <n v="23"/>
    <s v="piece"/>
    <s v="Households"/>
    <n v="14"/>
    <x v="0"/>
    <d v="2015-04-01T00:00:00"/>
    <m/>
    <d v="2015-04-01T00:00:00"/>
  </r>
  <r>
    <x v="2"/>
    <s v="VUT0106"/>
    <x v="3"/>
    <s v="VUT0106023"/>
    <s v="South West Tanna (Tanna)"/>
    <s v="VUT0106023002"/>
    <m/>
    <e v="#N/A"/>
    <s v="Iatarkunap"/>
    <s v="World Vision"/>
    <s v="World Vision"/>
    <m/>
    <x v="0"/>
    <m/>
    <x v="0"/>
    <x v="3"/>
    <m/>
    <n v="6"/>
    <s v="piece"/>
    <s v="Households"/>
    <n v="6"/>
    <x v="0"/>
    <d v="2015-04-01T00:00:00"/>
    <m/>
    <d v="2015-04-01T00:00:00"/>
  </r>
  <r>
    <x v="2"/>
    <s v="VUT0106"/>
    <x v="3"/>
    <s v="VUT0106023"/>
    <s v="South West Tanna (Tanna)"/>
    <s v="VUT0106023002"/>
    <m/>
    <e v="#N/A"/>
    <s v="Iauklilwang"/>
    <s v="World Vision"/>
    <s v="World Vision"/>
    <m/>
    <x v="0"/>
    <m/>
    <x v="0"/>
    <x v="3"/>
    <m/>
    <n v="59"/>
    <s v="piece"/>
    <s v="Households"/>
    <n v="39"/>
    <x v="0"/>
    <d v="2015-04-01T00:00:00"/>
    <m/>
    <d v="2015-04-01T00:00:00"/>
  </r>
  <r>
    <x v="2"/>
    <s v="VUT0106"/>
    <x v="3"/>
    <s v="VUT0106023"/>
    <s v="South West Tanna (Tanna)"/>
    <s v="VUT0106023002"/>
    <m/>
    <e v="#N/A"/>
    <s v="Ienhup"/>
    <s v="World Vision"/>
    <s v="World Vision"/>
    <m/>
    <x v="0"/>
    <m/>
    <x v="0"/>
    <x v="3"/>
    <m/>
    <n v="52"/>
    <s v="piece"/>
    <s v="Households"/>
    <n v="36"/>
    <x v="0"/>
    <d v="2015-04-01T00:00:00"/>
    <m/>
    <d v="2015-04-01T00:00:00"/>
  </r>
  <r>
    <x v="2"/>
    <s v="VUT0106"/>
    <x v="3"/>
    <s v="VUT0106023"/>
    <s v="South West Tanna (Tanna)"/>
    <s v="VUT0106023002"/>
    <m/>
    <e v="#N/A"/>
    <s v="lenumra"/>
    <s v="World Vision"/>
    <s v="World Vision"/>
    <m/>
    <x v="0"/>
    <m/>
    <x v="0"/>
    <x v="3"/>
    <m/>
    <n v="46"/>
    <s v="piece"/>
    <s v="Households"/>
    <n v="35"/>
    <x v="0"/>
    <d v="2015-04-01T00:00:00"/>
    <m/>
    <d v="2015-04-01T00:00:00"/>
  </r>
  <r>
    <x v="2"/>
    <s v="VUT0106"/>
    <x v="3"/>
    <s v="VUT0106023"/>
    <s v="South West Tanna (Tanna)"/>
    <s v="VUT0106023002"/>
    <m/>
    <s v="VUT01060230020118"/>
    <s v="Ikiti"/>
    <s v="World Vision"/>
    <s v="World Vision"/>
    <m/>
    <x v="0"/>
    <m/>
    <x v="0"/>
    <x v="3"/>
    <m/>
    <n v="25"/>
    <s v="piece"/>
    <s v="Households"/>
    <n v="18"/>
    <x v="0"/>
    <d v="2015-04-01T00:00:00"/>
    <m/>
    <d v="2015-04-01T00:00:00"/>
  </r>
  <r>
    <x v="2"/>
    <s v="VUT0106"/>
    <x v="3"/>
    <s v="VUT0106023"/>
    <s v="South West Tanna (Tanna)"/>
    <s v="VUT0106023002"/>
    <m/>
    <e v="#N/A"/>
    <s v="Kapiaruku"/>
    <s v="World Vision"/>
    <s v="World Vision"/>
    <m/>
    <x v="0"/>
    <m/>
    <x v="0"/>
    <x v="3"/>
    <m/>
    <n v="13"/>
    <s v="piece"/>
    <s v="Households"/>
    <n v="10"/>
    <x v="0"/>
    <d v="2015-04-01T00:00:00"/>
    <m/>
    <d v="2015-04-01T00:00:00"/>
  </r>
  <r>
    <x v="2"/>
    <s v="VUT0106"/>
    <x v="3"/>
    <s v="VUT0106023"/>
    <s v="South West Tanna (Tanna)"/>
    <s v="VUT0106023002"/>
    <m/>
    <s v="VUT01060230020178"/>
    <s v="Ikunara"/>
    <s v="World Vision"/>
    <s v="World Vision"/>
    <m/>
    <x v="0"/>
    <m/>
    <x v="0"/>
    <x v="3"/>
    <m/>
    <n v="31"/>
    <s v="piece"/>
    <s v="Households"/>
    <n v="22"/>
    <x v="0"/>
    <d v="2015-04-01T00:00:00"/>
    <m/>
    <d v="2015-04-01T00:00:00"/>
  </r>
  <r>
    <x v="2"/>
    <s v="VUT0106"/>
    <x v="3"/>
    <s v="VUT0106023"/>
    <s v="South West Tanna (Tanna)"/>
    <s v="VUT0106023002"/>
    <m/>
    <e v="#N/A"/>
    <s v="Iamatukua"/>
    <s v="World Vision"/>
    <s v="World Vision"/>
    <m/>
    <x v="0"/>
    <m/>
    <x v="0"/>
    <x v="3"/>
    <m/>
    <n v="56"/>
    <s v="piece"/>
    <s v="Households"/>
    <n v="31"/>
    <x v="0"/>
    <d v="2015-04-01T00:00:00"/>
    <m/>
    <d v="2015-04-01T00:00:00"/>
  </r>
  <r>
    <x v="2"/>
    <s v="VUT0106"/>
    <x v="3"/>
    <s v="VUT0106023"/>
    <s v="South West Tanna (Tanna)"/>
    <s v="VUT0106023002"/>
    <m/>
    <e v="#N/A"/>
    <s v="Iankuanenm"/>
    <s v="World Vision"/>
    <s v="World Vision"/>
    <m/>
    <x v="0"/>
    <m/>
    <x v="0"/>
    <x v="3"/>
    <m/>
    <n v="29"/>
    <s v="piece"/>
    <s v="Households"/>
    <n v="16"/>
    <x v="0"/>
    <d v="2015-04-01T00:00:00"/>
    <m/>
    <d v="2015-04-01T00:00:00"/>
  </r>
  <r>
    <x v="2"/>
    <s v="VUT0106"/>
    <x v="3"/>
    <s v="VUT0106023"/>
    <s v="South West Tanna (Tanna)"/>
    <s v="VUT0106023002"/>
    <m/>
    <s v="VUT01060230020110"/>
    <s v="Isasia"/>
    <s v="World Vision"/>
    <s v="World Vision"/>
    <m/>
    <x v="0"/>
    <m/>
    <x v="0"/>
    <x v="3"/>
    <m/>
    <n v="21"/>
    <s v="piece"/>
    <s v="Households"/>
    <n v="13"/>
    <x v="0"/>
    <d v="2015-04-01T00:00:00"/>
    <m/>
    <d v="2015-04-01T00:00:00"/>
  </r>
  <r>
    <x v="2"/>
    <s v="VUT0106"/>
    <x v="3"/>
    <s v="VUT0106023"/>
    <s v="South West Tanna (Tanna)"/>
    <s v="VUT0106023002"/>
    <m/>
    <e v="#N/A"/>
    <s v="Nukonipen"/>
    <s v="World Vision"/>
    <s v="World Vision"/>
    <m/>
    <x v="0"/>
    <m/>
    <x v="0"/>
    <x v="3"/>
    <m/>
    <n v="13"/>
    <s v="piece"/>
    <s v="Households"/>
    <n v="14"/>
    <x v="0"/>
    <d v="2015-04-01T00:00:00"/>
    <m/>
    <d v="2015-04-01T00:00:00"/>
  </r>
  <r>
    <x v="2"/>
    <s v="VUT0106"/>
    <x v="3"/>
    <s v="VUT0106023"/>
    <s v="South West Tanna (Tanna)"/>
    <s v="VUT0106023002"/>
    <m/>
    <s v="VUT01060230020222"/>
    <s v="Iakel"/>
    <s v="World Vision"/>
    <s v="World Vision"/>
    <m/>
    <x v="0"/>
    <m/>
    <x v="0"/>
    <x v="0"/>
    <m/>
    <n v="28"/>
    <s v="piece"/>
    <s v="Households"/>
    <n v="25"/>
    <x v="0"/>
    <d v="2015-03-31T00:00:00"/>
    <m/>
    <d v="2015-03-31T00:00:00"/>
  </r>
  <r>
    <x v="2"/>
    <s v="VUT0106"/>
    <x v="3"/>
    <s v="VUT0106023"/>
    <s v="South West Tanna (Tanna)"/>
    <s v="VUT0106023002"/>
    <m/>
    <e v="#N/A"/>
    <s v="Iakukak"/>
    <s v="World Vision"/>
    <s v="World Vision"/>
    <m/>
    <x v="0"/>
    <m/>
    <x v="0"/>
    <x v="0"/>
    <m/>
    <n v="61"/>
    <s v="piece"/>
    <s v="Households"/>
    <n v="60"/>
    <x v="0"/>
    <d v="2015-03-31T00:00:00"/>
    <m/>
    <d v="2015-03-31T00:00:00"/>
  </r>
  <r>
    <x v="2"/>
    <s v="VUT0106"/>
    <x v="3"/>
    <s v="VUT0106023"/>
    <s v="South West Tanna (Tanna)"/>
    <s v="VUT0106023002"/>
    <m/>
    <e v="#N/A"/>
    <s v="Iakwelin"/>
    <s v="World Vision"/>
    <s v="World Vision"/>
    <m/>
    <x v="0"/>
    <m/>
    <x v="0"/>
    <x v="0"/>
    <m/>
    <n v="6"/>
    <s v="piece"/>
    <s v="Households"/>
    <n v="6"/>
    <x v="0"/>
    <d v="2015-03-31T00:00:00"/>
    <m/>
    <d v="2015-03-31T00:00:00"/>
  </r>
  <r>
    <x v="2"/>
    <s v="VUT0106"/>
    <x v="3"/>
    <s v="VUT0106023"/>
    <s v="South West Tanna (Tanna)"/>
    <s v="VUT0106023002"/>
    <m/>
    <e v="#N/A"/>
    <s v="Ialawala"/>
    <s v="World Vision"/>
    <s v="World Vision"/>
    <m/>
    <x v="0"/>
    <m/>
    <x v="0"/>
    <x v="0"/>
    <m/>
    <n v="19"/>
    <s v="piece"/>
    <s v="Households"/>
    <n v="19"/>
    <x v="0"/>
    <d v="2015-03-31T00:00:00"/>
    <m/>
    <d v="2015-03-31T00:00:00"/>
  </r>
  <r>
    <x v="2"/>
    <s v="VUT0106"/>
    <x v="3"/>
    <s v="VUT0106023"/>
    <s v="South West Tanna (Tanna)"/>
    <s v="VUT0106023002"/>
    <m/>
    <e v="#N/A"/>
    <s v="Ialhia"/>
    <s v="World Vision"/>
    <s v="World Vision"/>
    <m/>
    <x v="0"/>
    <m/>
    <x v="0"/>
    <x v="0"/>
    <m/>
    <n v="57"/>
    <s v="piece"/>
    <s v="Households"/>
    <n v="54"/>
    <x v="0"/>
    <d v="2015-03-31T00:00:00"/>
    <m/>
    <d v="2015-03-31T00:00:00"/>
  </r>
  <r>
    <x v="2"/>
    <s v="VUT0106"/>
    <x v="3"/>
    <s v="VUT0106023"/>
    <s v="South West Tanna (Tanna)"/>
    <s v="VUT0106023002"/>
    <m/>
    <e v="#N/A"/>
    <s v="Ialkis"/>
    <s v="World Vision"/>
    <s v="World Vision"/>
    <m/>
    <x v="0"/>
    <m/>
    <x v="0"/>
    <x v="0"/>
    <m/>
    <n v="27"/>
    <s v="piece"/>
    <s v="Households"/>
    <n v="27"/>
    <x v="0"/>
    <d v="2015-03-31T00:00:00"/>
    <m/>
    <d v="2015-03-31T00:00:00"/>
  </r>
  <r>
    <x v="2"/>
    <s v="VUT0106"/>
    <x v="3"/>
    <s v="VUT0106023"/>
    <s v="South West Tanna (Tanna)"/>
    <s v="VUT0106023002"/>
    <m/>
    <e v="#N/A"/>
    <s v="Ianakul"/>
    <s v="World Vision"/>
    <s v="World Vision"/>
    <m/>
    <x v="0"/>
    <m/>
    <x v="0"/>
    <x v="0"/>
    <m/>
    <n v="26"/>
    <s v="piece"/>
    <s v="Households"/>
    <n v="18"/>
    <x v="0"/>
    <d v="2015-03-31T00:00:00"/>
    <m/>
    <d v="2015-03-31T00:00:00"/>
  </r>
  <r>
    <x v="2"/>
    <s v="VUT0106"/>
    <x v="3"/>
    <s v="VUT0106023"/>
    <s v="South West Tanna (Tanna)"/>
    <s v="VUT0106023002"/>
    <m/>
    <e v="#N/A"/>
    <s v="Ianapek"/>
    <s v="World Vision"/>
    <s v="World Vision"/>
    <m/>
    <x v="0"/>
    <m/>
    <x v="0"/>
    <x v="0"/>
    <m/>
    <n v="7"/>
    <s v="piece"/>
    <s v="Households"/>
    <n v="7"/>
    <x v="0"/>
    <d v="2015-03-31T00:00:00"/>
    <m/>
    <d v="2015-03-31T00:00:00"/>
  </r>
  <r>
    <x v="2"/>
    <s v="VUT0106"/>
    <x v="3"/>
    <s v="VUT0106023"/>
    <s v="South West Tanna (Tanna)"/>
    <s v="VUT0106023002"/>
    <m/>
    <e v="#N/A"/>
    <s v="Ianata"/>
    <s v="World Vision"/>
    <s v="World Vision"/>
    <m/>
    <x v="0"/>
    <m/>
    <x v="0"/>
    <x v="0"/>
    <m/>
    <n v="6"/>
    <s v="piece"/>
    <s v="Households"/>
    <n v="6"/>
    <x v="0"/>
    <d v="2015-03-31T00:00:00"/>
    <m/>
    <d v="2015-03-31T00:00:00"/>
  </r>
  <r>
    <x v="2"/>
    <s v="VUT0106"/>
    <x v="3"/>
    <s v="VUT0106023"/>
    <s v="South West Tanna (Tanna)"/>
    <s v="VUT0106023002"/>
    <m/>
    <e v="#N/A"/>
    <s v="Ianfulia"/>
    <s v="World Vision"/>
    <s v="World Vision"/>
    <m/>
    <x v="0"/>
    <m/>
    <x v="0"/>
    <x v="0"/>
    <m/>
    <n v="12"/>
    <s v="piece"/>
    <s v="Households"/>
    <n v="12"/>
    <x v="0"/>
    <d v="2015-03-31T00:00:00"/>
    <m/>
    <d v="2015-03-31T00:00:00"/>
  </r>
  <r>
    <x v="2"/>
    <s v="VUT0106"/>
    <x v="3"/>
    <s v="VUT0106023"/>
    <s v="South West Tanna (Tanna)"/>
    <s v="VUT0106023002"/>
    <m/>
    <e v="#N/A"/>
    <s v="Ianklapen"/>
    <s v="World Vision"/>
    <s v="World Vision"/>
    <m/>
    <x v="0"/>
    <m/>
    <x v="0"/>
    <x v="0"/>
    <m/>
    <n v="10"/>
    <s v="piece"/>
    <s v="Households"/>
    <n v="10"/>
    <x v="0"/>
    <d v="2015-03-31T00:00:00"/>
    <m/>
    <d v="2015-03-31T00:00:00"/>
  </r>
  <r>
    <x v="2"/>
    <s v="VUT0106"/>
    <x v="3"/>
    <s v="VUT0106023"/>
    <s v="South West Tanna (Tanna)"/>
    <s v="VUT0106023002"/>
    <m/>
    <e v="#N/A"/>
    <s v="Iapkisip"/>
    <s v="World Vision"/>
    <s v="World Vision"/>
    <m/>
    <x v="0"/>
    <m/>
    <x v="0"/>
    <x v="0"/>
    <m/>
    <n v="67"/>
    <s v="piece"/>
    <s v="Households"/>
    <n v="62"/>
    <x v="0"/>
    <d v="2015-03-31T00:00:00"/>
    <m/>
    <d v="2015-03-31T00:00:00"/>
  </r>
  <r>
    <x v="2"/>
    <s v="VUT0106"/>
    <x v="3"/>
    <s v="VUT0106023"/>
    <s v="South West Tanna (Tanna)"/>
    <s v="VUT0106023002"/>
    <m/>
    <e v="#N/A"/>
    <s v="Iapmamal"/>
    <s v="World Vision"/>
    <s v="World Vision"/>
    <m/>
    <x v="0"/>
    <m/>
    <x v="0"/>
    <x v="0"/>
    <m/>
    <n v="17"/>
    <s v="piece"/>
    <s v="Households"/>
    <n v="17"/>
    <x v="0"/>
    <d v="2015-03-31T00:00:00"/>
    <m/>
    <d v="2015-03-31T00:00:00"/>
  </r>
  <r>
    <x v="2"/>
    <s v="VUT0106"/>
    <x v="3"/>
    <s v="VUT0106023"/>
    <s v="South West Tanna (Tanna)"/>
    <s v="VUT0106023002"/>
    <m/>
    <e v="#N/A"/>
    <s v="Iapnawitali"/>
    <s v="World Vision"/>
    <s v="World Vision"/>
    <m/>
    <x v="0"/>
    <m/>
    <x v="0"/>
    <x v="0"/>
    <m/>
    <n v="24"/>
    <s v="piece"/>
    <s v="Households"/>
    <n v="24"/>
    <x v="0"/>
    <d v="2015-03-31T00:00:00"/>
    <m/>
    <d v="2015-03-31T00:00:00"/>
  </r>
  <r>
    <x v="2"/>
    <s v="VUT0106"/>
    <x v="3"/>
    <s v="VUT0106023"/>
    <s v="South West Tanna (Tanna)"/>
    <s v="VUT0106023002"/>
    <m/>
    <e v="#N/A"/>
    <s v="Iavenkula"/>
    <s v="World Vision"/>
    <s v="World Vision"/>
    <m/>
    <x v="0"/>
    <m/>
    <x v="0"/>
    <x v="0"/>
    <m/>
    <n v="32"/>
    <s v="piece"/>
    <s v="Households"/>
    <n v="32"/>
    <x v="0"/>
    <d v="2015-03-31T00:00:00"/>
    <m/>
    <d v="2015-03-31T00:00:00"/>
  </r>
  <r>
    <x v="2"/>
    <s v="VUT0106"/>
    <x v="3"/>
    <s v="VUT0106023"/>
    <s v="South West Tanna (Tanna)"/>
    <s v="VUT0106023002"/>
    <m/>
    <e v="#N/A"/>
    <s v="Iimakal"/>
    <s v="World Vision"/>
    <s v="World Vision"/>
    <m/>
    <x v="0"/>
    <m/>
    <x v="0"/>
    <x v="0"/>
    <m/>
    <n v="7"/>
    <s v="piece"/>
    <s v="Households"/>
    <n v="7"/>
    <x v="0"/>
    <d v="2015-03-31T00:00:00"/>
    <m/>
    <d v="2015-03-31T00:00:00"/>
  </r>
  <r>
    <x v="2"/>
    <s v="VUT0106"/>
    <x v="3"/>
    <s v="VUT0106023"/>
    <s v="South West Tanna (Tanna)"/>
    <s v="VUT0106023002"/>
    <m/>
    <e v="#N/A"/>
    <s v="ikio"/>
    <s v="World Vision"/>
    <s v="World Vision"/>
    <m/>
    <x v="0"/>
    <m/>
    <x v="0"/>
    <x v="0"/>
    <m/>
    <n v="19"/>
    <s v="piece"/>
    <s v="Households"/>
    <n v="19"/>
    <x v="0"/>
    <d v="2015-03-31T00:00:00"/>
    <m/>
    <d v="2015-03-31T00:00:00"/>
  </r>
  <r>
    <x v="2"/>
    <s v="VUT0106"/>
    <x v="3"/>
    <s v="VUT0106023"/>
    <s v="South West Tanna (Tanna)"/>
    <s v="VUT0106023002"/>
    <m/>
    <s v="VUT01060230020236"/>
    <s v="Ikunakut"/>
    <s v="World Vision"/>
    <s v="World Vision"/>
    <m/>
    <x v="0"/>
    <m/>
    <x v="0"/>
    <x v="0"/>
    <m/>
    <n v="16"/>
    <s v="piece"/>
    <s v="Households"/>
    <n v="16"/>
    <x v="0"/>
    <d v="2015-03-31T00:00:00"/>
    <m/>
    <d v="2015-03-31T00:00:00"/>
  </r>
  <r>
    <x v="2"/>
    <s v="VUT0106"/>
    <x v="3"/>
    <s v="VUT0106023"/>
    <s v="South West Tanna (Tanna)"/>
    <s v="VUT0106023002"/>
    <m/>
    <s v="VUT01060230050210"/>
    <s v="Imal"/>
    <s v="World Vision"/>
    <s v="World Vision"/>
    <m/>
    <x v="0"/>
    <m/>
    <x v="0"/>
    <x v="0"/>
    <m/>
    <n v="8"/>
    <s v="piece"/>
    <s v="Households"/>
    <n v="8"/>
    <x v="0"/>
    <d v="2015-03-31T00:00:00"/>
    <m/>
    <d v="2015-03-31T00:00:00"/>
  </r>
  <r>
    <x v="2"/>
    <s v="VUT0106"/>
    <x v="3"/>
    <s v="VUT0106023"/>
    <s v="South West Tanna (Tanna)"/>
    <s v="VUT0106023002"/>
    <m/>
    <e v="#N/A"/>
    <s v="Imalaka"/>
    <s v="World Vision"/>
    <s v="World Vision"/>
    <m/>
    <x v="0"/>
    <m/>
    <x v="0"/>
    <x v="0"/>
    <m/>
    <n v="6"/>
    <s v="piece"/>
    <s v="Households"/>
    <n v="6"/>
    <x v="0"/>
    <d v="2015-03-31T00:00:00"/>
    <m/>
    <d v="2015-03-31T00:00:00"/>
  </r>
  <r>
    <x v="2"/>
    <s v="VUT0106"/>
    <x v="3"/>
    <s v="VUT0106023"/>
    <s v="South West Tanna (Tanna)"/>
    <s v="VUT0106023002"/>
    <m/>
    <s v="VUT01060230020174"/>
    <s v="Imapel"/>
    <s v="World Vision"/>
    <s v="World Vision"/>
    <m/>
    <x v="0"/>
    <m/>
    <x v="0"/>
    <x v="0"/>
    <m/>
    <n v="46"/>
    <s v="piece"/>
    <s v="Households"/>
    <n v="59"/>
    <x v="0"/>
    <d v="2015-03-31T00:00:00"/>
    <m/>
    <d v="2015-03-31T00:00:00"/>
  </r>
  <r>
    <x v="2"/>
    <s v="VUT0106"/>
    <x v="3"/>
    <s v="VUT0106023"/>
    <s v="South West Tanna (Tanna)"/>
    <s v="VUT0106023002"/>
    <m/>
    <s v="VUT01060230020140"/>
    <s v="Imlau"/>
    <s v="World Vision"/>
    <s v="World Vision"/>
    <m/>
    <x v="0"/>
    <m/>
    <x v="0"/>
    <x v="0"/>
    <m/>
    <n v="5"/>
    <s v="piece"/>
    <s v="Households"/>
    <n v="5"/>
    <x v="0"/>
    <d v="2015-03-31T00:00:00"/>
    <m/>
    <d v="2015-03-31T00:00:00"/>
  </r>
  <r>
    <x v="2"/>
    <s v="VUT0106"/>
    <x v="3"/>
    <s v="VUT0106023"/>
    <s v="South West Tanna (Tanna)"/>
    <s v="VUT0106023002"/>
    <m/>
    <e v="#N/A"/>
    <s v="Ienpinawan"/>
    <s v="World Vision"/>
    <s v="World Vision"/>
    <m/>
    <x v="0"/>
    <m/>
    <x v="0"/>
    <x v="0"/>
    <m/>
    <n v="12"/>
    <s v="piece"/>
    <s v="Households"/>
    <n v="6"/>
    <x v="0"/>
    <d v="2015-03-31T00:00:00"/>
    <m/>
    <d v="2015-03-31T00:00:00"/>
  </r>
  <r>
    <x v="2"/>
    <s v="VUT0106"/>
    <x v="3"/>
    <s v="VUT0106023"/>
    <s v="South West Tanna (Tanna)"/>
    <s v="VUT0106023002"/>
    <m/>
    <s v="VUT01060230020180"/>
    <s v="Isangel"/>
    <s v="World Vision"/>
    <s v="World Vision"/>
    <m/>
    <x v="0"/>
    <m/>
    <x v="0"/>
    <x v="0"/>
    <m/>
    <n v="23"/>
    <s v="piece"/>
    <s v="Households"/>
    <n v="23"/>
    <x v="0"/>
    <d v="2015-03-31T00:00:00"/>
    <m/>
    <d v="2015-03-31T00:00:00"/>
  </r>
  <r>
    <x v="2"/>
    <s v="VUT0106"/>
    <x v="3"/>
    <s v="VUT0106023"/>
    <s v="South West Tanna (Tanna)"/>
    <s v="VUT0106023002"/>
    <m/>
    <e v="#N/A"/>
    <s v="Iwei"/>
    <s v="World Vision"/>
    <s v="World Vision"/>
    <m/>
    <x v="0"/>
    <m/>
    <x v="0"/>
    <x v="0"/>
    <m/>
    <n v="26"/>
    <s v="piece"/>
    <s v="Households"/>
    <n v="20"/>
    <x v="0"/>
    <d v="2015-03-31T00:00:00"/>
    <m/>
    <d v="2015-03-31T00:00:00"/>
  </r>
  <r>
    <x v="2"/>
    <s v="VUT0106"/>
    <x v="3"/>
    <s v="VUT0106023"/>
    <s v="South West Tanna (Tanna)"/>
    <s v="VUT0106023002"/>
    <m/>
    <e v="#N/A"/>
    <s v="Imatautu"/>
    <s v="World Vision"/>
    <s v="World Vision"/>
    <m/>
    <x v="0"/>
    <m/>
    <x v="0"/>
    <x v="0"/>
    <m/>
    <n v="97"/>
    <s v="piece"/>
    <s v="Households"/>
    <n v="97"/>
    <x v="0"/>
    <d v="2015-04-15T00:00:00"/>
    <d v="2015-04-15T00:00:00"/>
    <d v="2015-04-15T00:00:00"/>
  </r>
  <r>
    <x v="2"/>
    <s v="VUT0106"/>
    <x v="3"/>
    <s v="VUT0106023"/>
    <s v="South Tanna (Tanna)"/>
    <s v="VUT0106023001"/>
    <m/>
    <s v="VUT01060230010096"/>
    <s v="Imaki"/>
    <s v="World Vision"/>
    <s v="World Vision"/>
    <m/>
    <x v="0"/>
    <m/>
    <x v="0"/>
    <x v="0"/>
    <m/>
    <n v="174"/>
    <s v="piece"/>
    <s v="Households"/>
    <n v="174"/>
    <x v="0"/>
    <d v="2015-04-16T00:00:00"/>
    <d v="2015-04-16T00:00:00"/>
    <d v="2015-04-16T00:00:00"/>
  </r>
  <r>
    <x v="2"/>
    <s v="VUT0106"/>
    <x v="3"/>
    <s v="VUT0106023"/>
    <s v="South Tanna (Tanna)"/>
    <s v="VUT0106023001"/>
    <m/>
    <s v="VUT01060230010056"/>
    <s v="Kwamera"/>
    <s v="World Vision"/>
    <s v="World Vision"/>
    <m/>
    <x v="0"/>
    <m/>
    <x v="0"/>
    <x v="0"/>
    <m/>
    <n v="220"/>
    <s v="piece"/>
    <s v="Households"/>
    <n v="220"/>
    <x v="0"/>
    <d v="2015-04-16T00:00:00"/>
    <d v="2015-04-16T00:00:00"/>
    <d v="2015-04-16T00:00:00"/>
  </r>
  <r>
    <x v="2"/>
    <s v="VUT0106"/>
    <x v="3"/>
    <s v="VUT0106023"/>
    <s v="South West Tanna (Tanna)"/>
    <s v="VUT0106023002"/>
    <m/>
    <e v="#N/A"/>
    <s v="Iantkai"/>
    <s v="World Vision"/>
    <s v="World Vision"/>
    <m/>
    <x v="0"/>
    <m/>
    <x v="0"/>
    <x v="5"/>
    <m/>
    <n v="2"/>
    <s v="kit"/>
    <s v="Households"/>
    <n v="6"/>
    <x v="0"/>
    <d v="2015-04-23T00:00:00"/>
    <d v="2015-04-23T00:00:00"/>
    <d v="2015-04-23T00:00:00"/>
  </r>
  <r>
    <x v="2"/>
    <s v="VUT0106"/>
    <x v="3"/>
    <s v="VUT0106023"/>
    <s v="South West Tanna (Tanna)"/>
    <s v="VUT0106023002"/>
    <m/>
    <e v="#N/A"/>
    <s v="Iakulpao"/>
    <s v="World Vision"/>
    <s v="World Vision"/>
    <m/>
    <x v="0"/>
    <m/>
    <x v="0"/>
    <x v="5"/>
    <m/>
    <n v="3"/>
    <s v="kit"/>
    <s v="Households"/>
    <n v="11"/>
    <x v="0"/>
    <d v="2015-04-23T00:00:00"/>
    <d v="2015-04-23T00:00:00"/>
    <d v="2015-04-23T00:00:00"/>
  </r>
  <r>
    <x v="2"/>
    <s v="VUT0106"/>
    <x v="3"/>
    <s v="VUT0106023"/>
    <s v="South West Tanna (Tanna)"/>
    <s v="VUT0106023002"/>
    <m/>
    <e v="#N/A"/>
    <s v="Iaknauwau"/>
    <s v="World Vision"/>
    <s v="World Vision"/>
    <m/>
    <x v="0"/>
    <m/>
    <x v="0"/>
    <x v="5"/>
    <m/>
    <n v="6"/>
    <s v="kit"/>
    <s v="Households"/>
    <n v="22"/>
    <x v="0"/>
    <d v="2015-04-23T00:00:00"/>
    <d v="2015-04-23T00:00:00"/>
    <d v="2015-04-23T00:00:00"/>
  </r>
  <r>
    <x v="2"/>
    <s v="VUT0106"/>
    <x v="3"/>
    <s v="VUT0106023"/>
    <s v="South West Tanna (Tanna)"/>
    <s v="VUT0106023002"/>
    <m/>
    <e v="#N/A"/>
    <s v="Ietpalenian"/>
    <s v="World Vision"/>
    <s v="World Vision"/>
    <m/>
    <x v="0"/>
    <m/>
    <x v="0"/>
    <x v="5"/>
    <m/>
    <n v="10"/>
    <s v="kit"/>
    <s v="Households"/>
    <n v="30"/>
    <x v="0"/>
    <d v="2015-04-23T00:00:00"/>
    <d v="2015-04-23T00:00:00"/>
    <d v="2015-04-23T00:00:00"/>
  </r>
  <r>
    <x v="2"/>
    <s v="VUT0106"/>
    <x v="3"/>
    <s v="VUT0106023"/>
    <s v="South West Tanna (Tanna)"/>
    <s v="VUT0106023002"/>
    <m/>
    <e v="#N/A"/>
    <s v="Iankueneta"/>
    <s v="World Vision"/>
    <s v="World Vision"/>
    <m/>
    <x v="0"/>
    <m/>
    <x v="0"/>
    <x v="5"/>
    <m/>
    <n v="7"/>
    <s v="kit"/>
    <s v="Households"/>
    <n v="23"/>
    <x v="0"/>
    <d v="2015-04-23T00:00:00"/>
    <d v="2015-04-23T00:00:00"/>
    <d v="2015-04-23T00:00:00"/>
  </r>
  <r>
    <x v="2"/>
    <s v="VUT0106"/>
    <x v="3"/>
    <s v="VUT0106023"/>
    <s v="South West Tanna (Tanna)"/>
    <s v="VUT0106023002"/>
    <m/>
    <e v="#N/A"/>
    <s v="Ieunta"/>
    <s v="World Vision"/>
    <s v="World Vision"/>
    <m/>
    <x v="0"/>
    <m/>
    <x v="0"/>
    <x v="5"/>
    <m/>
    <n v="2"/>
    <s v="kit"/>
    <s v="Households"/>
    <n v="6"/>
    <x v="0"/>
    <d v="2015-04-23T00:00:00"/>
    <d v="2015-04-23T00:00:00"/>
    <d v="2015-04-23T00:00:00"/>
  </r>
  <r>
    <x v="2"/>
    <s v="VUT0106"/>
    <x v="3"/>
    <s v="VUT0106023"/>
    <s v="South West Tanna (Tanna)"/>
    <s v="VUT0106023002"/>
    <m/>
    <e v="#N/A"/>
    <s v="Iantkai"/>
    <s v="World Vision"/>
    <s v="World Vision"/>
    <m/>
    <x v="0"/>
    <m/>
    <x v="0"/>
    <x v="3"/>
    <m/>
    <n v="7"/>
    <s v="piece"/>
    <s v="Households"/>
    <n v="6"/>
    <x v="0"/>
    <d v="2015-04-23T00:00:00"/>
    <d v="2015-04-23T00:00:00"/>
    <d v="2015-04-23T00:00:00"/>
  </r>
  <r>
    <x v="2"/>
    <s v="VUT0106"/>
    <x v="3"/>
    <s v="VUT0106023"/>
    <s v="South West Tanna (Tanna)"/>
    <s v="VUT0106023002"/>
    <m/>
    <e v="#N/A"/>
    <s v="Iakulpao"/>
    <s v="World Vision"/>
    <s v="World Vision"/>
    <m/>
    <x v="0"/>
    <m/>
    <x v="0"/>
    <x v="3"/>
    <m/>
    <n v="13"/>
    <s v="piece"/>
    <s v="Households"/>
    <n v="11"/>
    <x v="0"/>
    <d v="2015-04-23T00:00:00"/>
    <d v="2015-04-23T00:00:00"/>
    <d v="2015-04-23T00:00:00"/>
  </r>
  <r>
    <x v="2"/>
    <s v="VUT0106"/>
    <x v="3"/>
    <s v="VUT0106023"/>
    <s v="South West Tanna (Tanna)"/>
    <s v="VUT0106023002"/>
    <m/>
    <e v="#N/A"/>
    <s v="Iaknauawau"/>
    <s v="World Vision"/>
    <s v="World Vision"/>
    <m/>
    <x v="0"/>
    <m/>
    <x v="0"/>
    <x v="3"/>
    <m/>
    <n v="28"/>
    <s v="piece"/>
    <s v="Households"/>
    <n v="22"/>
    <x v="0"/>
    <d v="2015-04-23T00:00:00"/>
    <d v="2015-04-23T00:00:00"/>
    <d v="2015-04-23T00:00:00"/>
  </r>
  <r>
    <x v="2"/>
    <s v="VUT0106"/>
    <x v="3"/>
    <s v="VUT0106023"/>
    <s v="South West Tanna (Tanna)"/>
    <s v="VUT0106023002"/>
    <m/>
    <e v="#N/A"/>
    <s v="Ietpalenian"/>
    <s v="World Vision"/>
    <s v="World Vision"/>
    <m/>
    <x v="0"/>
    <m/>
    <x v="0"/>
    <x v="3"/>
    <m/>
    <n v="37"/>
    <s v="piece"/>
    <s v="Households"/>
    <n v="30"/>
    <x v="0"/>
    <d v="2015-04-23T00:00:00"/>
    <d v="2015-04-23T00:00:00"/>
    <d v="2015-04-23T00:00:00"/>
  </r>
  <r>
    <x v="2"/>
    <s v="VUT0106"/>
    <x v="3"/>
    <s v="VUT0106023"/>
    <s v="South West Tanna (Tanna)"/>
    <s v="VUT0106023002"/>
    <m/>
    <e v="#N/A"/>
    <s v="Iankuenta"/>
    <s v="World Vision"/>
    <s v="World Vision"/>
    <m/>
    <x v="0"/>
    <m/>
    <x v="0"/>
    <x v="3"/>
    <m/>
    <n v="30"/>
    <s v="piece"/>
    <s v="Households"/>
    <n v="23"/>
    <x v="0"/>
    <d v="2015-04-23T00:00:00"/>
    <d v="2015-04-23T00:00:00"/>
    <d v="2015-04-23T00:00:00"/>
  </r>
  <r>
    <x v="2"/>
    <s v="VUT0106"/>
    <x v="3"/>
    <s v="VUT0106023"/>
    <s v="South West Tanna (Tanna)"/>
    <s v="VUT0106023002"/>
    <m/>
    <e v="#N/A"/>
    <s v="Ieunta"/>
    <s v="World Vision"/>
    <s v="World Vision"/>
    <m/>
    <x v="0"/>
    <m/>
    <x v="0"/>
    <x v="3"/>
    <m/>
    <n v="7"/>
    <s v="piece"/>
    <s v="Households"/>
    <n v="6"/>
    <x v="0"/>
    <d v="2015-04-23T00:00:00"/>
    <d v="2015-04-23T00:00:00"/>
    <d v="2015-04-23T00:00:00"/>
  </r>
  <r>
    <x v="2"/>
    <s v="VUT0106"/>
    <x v="3"/>
    <s v="VUT0106023"/>
    <m/>
    <e v="#N/A"/>
    <m/>
    <e v="#N/A"/>
    <s v="Namrethmine ( Etap)"/>
    <s v="World Vision"/>
    <s v="World Vision"/>
    <m/>
    <x v="0"/>
    <m/>
    <x v="0"/>
    <x v="3"/>
    <m/>
    <n v="9"/>
    <s v="piece"/>
    <s v="Households"/>
    <n v="10"/>
    <x v="0"/>
    <d v="2015-04-28T00:00:00"/>
    <d v="2015-04-28T00:00:00"/>
    <d v="2015-04-28T00:00:00"/>
  </r>
  <r>
    <x v="2"/>
    <s v="VUT0106"/>
    <x v="3"/>
    <s v="VUT0106023"/>
    <m/>
    <e v="#N/A"/>
    <m/>
    <e v="#N/A"/>
    <s v="Ianapkasu"/>
    <s v="World Vision"/>
    <s v="World Vision"/>
    <m/>
    <x v="0"/>
    <m/>
    <x v="0"/>
    <x v="3"/>
    <m/>
    <n v="37"/>
    <s v="piece"/>
    <s v="Households"/>
    <n v="31"/>
    <x v="0"/>
    <d v="2015-04-28T00:00:00"/>
    <d v="2015-04-28T00:00:00"/>
    <d v="2015-04-28T00:00:00"/>
  </r>
  <r>
    <x v="2"/>
    <s v="VUT0106"/>
    <x v="3"/>
    <s v="VUT0106023"/>
    <m/>
    <e v="#N/A"/>
    <m/>
    <e v="#N/A"/>
    <s v="Ianumnava"/>
    <s v="World Vision"/>
    <s v="World Vision"/>
    <m/>
    <x v="0"/>
    <m/>
    <x v="0"/>
    <x v="3"/>
    <m/>
    <n v="23"/>
    <s v="piece"/>
    <s v="Households"/>
    <n v="17"/>
    <x v="0"/>
    <d v="2015-04-28T00:00:00"/>
    <d v="2015-04-28T00:00:00"/>
    <d v="2015-04-28T00:00:00"/>
  </r>
  <r>
    <x v="2"/>
    <s v="VUT0106"/>
    <x v="3"/>
    <s v="VUT0106023"/>
    <m/>
    <e v="#N/A"/>
    <m/>
    <e v="#N/A"/>
    <s v="Iatanmelen"/>
    <s v="World Vision"/>
    <s v="World Vision"/>
    <m/>
    <x v="0"/>
    <m/>
    <x v="0"/>
    <x v="3"/>
    <m/>
    <n v="106"/>
    <s v="piece"/>
    <s v="Households"/>
    <n v="85"/>
    <x v="0"/>
    <d v="2015-04-28T00:00:00"/>
    <d v="2015-04-28T00:00:00"/>
    <d v="2015-04-28T00:00:00"/>
  </r>
  <r>
    <x v="2"/>
    <s v="VUT0106"/>
    <x v="3"/>
    <s v="VUT0106023"/>
    <m/>
    <e v="#N/A"/>
    <m/>
    <e v="#N/A"/>
    <s v="Iatafum"/>
    <s v="World Vision"/>
    <s v="World Vision"/>
    <m/>
    <x v="0"/>
    <m/>
    <x v="0"/>
    <x v="3"/>
    <m/>
    <n v="36"/>
    <s v="piece"/>
    <s v="Households"/>
    <n v="29"/>
    <x v="0"/>
    <d v="2015-04-28T00:00:00"/>
    <d v="2015-04-28T00:00:00"/>
    <d v="2015-04-28T00:00:00"/>
  </r>
  <r>
    <x v="2"/>
    <s v="VUT0106"/>
    <x v="3"/>
    <s v="VUT0106023"/>
    <m/>
    <e v="#N/A"/>
    <m/>
    <e v="#N/A"/>
    <s v="Iarismene"/>
    <s v="World Vision"/>
    <s v="World Vision"/>
    <m/>
    <x v="0"/>
    <m/>
    <x v="0"/>
    <x v="3"/>
    <m/>
    <n v="71"/>
    <s v="piece"/>
    <s v="Households"/>
    <n v="62"/>
    <x v="0"/>
    <d v="2015-04-28T00:00:00"/>
    <d v="2015-04-28T00:00:00"/>
    <d v="2015-04-28T00:00:00"/>
  </r>
  <r>
    <x v="2"/>
    <s v="VUT0106"/>
    <x v="3"/>
    <s v="VUT0106023"/>
    <m/>
    <e v="#N/A"/>
    <m/>
    <e v="#N/A"/>
    <s v="Iatukwas"/>
    <s v="World Vision"/>
    <s v="World Vision"/>
    <m/>
    <x v="0"/>
    <m/>
    <x v="0"/>
    <x v="3"/>
    <m/>
    <n v="38"/>
    <s v="piece"/>
    <s v="Households"/>
    <n v="27"/>
    <x v="0"/>
    <d v="2015-04-28T00:00:00"/>
    <d v="2015-04-28T00:00:00"/>
    <d v="2015-04-28T00:00:00"/>
  </r>
  <r>
    <x v="2"/>
    <s v="VUT0106"/>
    <x v="3"/>
    <s v="VUT0106023"/>
    <m/>
    <e v="#N/A"/>
    <m/>
    <e v="#N/A"/>
    <s v="kiapipmine"/>
    <s v="World Vision"/>
    <s v="World Vision"/>
    <m/>
    <x v="0"/>
    <m/>
    <x v="0"/>
    <x v="3"/>
    <m/>
    <n v="33"/>
    <s v="piece"/>
    <s v="Households"/>
    <n v="24"/>
    <x v="0"/>
    <d v="2015-04-28T00:00:00"/>
    <d v="2015-04-28T00:00:00"/>
    <d v="2015-04-28T00:00:00"/>
  </r>
  <r>
    <x v="2"/>
    <s v="VUT0106"/>
    <x v="3"/>
    <s v="VUT0106023"/>
    <m/>
    <e v="#N/A"/>
    <m/>
    <e v="#N/A"/>
    <s v="Namrethmine ( Etap)"/>
    <s v="World Vision"/>
    <s v="World Vision"/>
    <m/>
    <x v="0"/>
    <m/>
    <x v="0"/>
    <x v="5"/>
    <m/>
    <n v="10"/>
    <s v="kit"/>
    <s v="Households"/>
    <n v="10"/>
    <x v="0"/>
    <d v="2015-04-28T00:00:00"/>
    <d v="2015-04-28T00:00:00"/>
    <d v="2015-04-28T00:00:00"/>
  </r>
  <r>
    <x v="2"/>
    <s v="VUT0106"/>
    <x v="3"/>
    <s v="VUT0106023"/>
    <m/>
    <e v="#N/A"/>
    <m/>
    <e v="#N/A"/>
    <s v="Ianapkasu"/>
    <s v="World Vision"/>
    <s v="World Vision"/>
    <m/>
    <x v="0"/>
    <m/>
    <x v="0"/>
    <x v="5"/>
    <m/>
    <n v="6"/>
    <s v="kit"/>
    <s v="Households"/>
    <n v="31"/>
    <x v="0"/>
    <d v="2015-04-28T00:00:00"/>
    <d v="2015-04-28T00:00:00"/>
    <d v="2015-04-28T00:00:00"/>
  </r>
  <r>
    <x v="2"/>
    <s v="VUT0106"/>
    <x v="3"/>
    <s v="VUT0106023"/>
    <m/>
    <e v="#N/A"/>
    <m/>
    <e v="#N/A"/>
    <s v="Ianumnava"/>
    <s v="World Vision"/>
    <s v="World Vision"/>
    <m/>
    <x v="0"/>
    <m/>
    <x v="0"/>
    <x v="5"/>
    <m/>
    <n v="4"/>
    <s v="kit"/>
    <s v="Households"/>
    <n v="17"/>
    <x v="0"/>
    <d v="2015-04-28T00:00:00"/>
    <d v="2015-04-28T00:00:00"/>
    <d v="2015-04-28T00:00:00"/>
  </r>
  <r>
    <x v="2"/>
    <s v="VUT0106"/>
    <x v="3"/>
    <s v="VUT0106023"/>
    <m/>
    <e v="#N/A"/>
    <m/>
    <e v="#N/A"/>
    <s v="Iatanmelen"/>
    <s v="World Vision"/>
    <s v="World Vision"/>
    <m/>
    <x v="0"/>
    <m/>
    <x v="0"/>
    <x v="5"/>
    <m/>
    <n v="29"/>
    <s v="kit"/>
    <s v="Households"/>
    <n v="85"/>
    <x v="0"/>
    <d v="2015-04-28T00:00:00"/>
    <d v="2015-04-28T00:00:00"/>
    <d v="2015-04-28T00:00:00"/>
  </r>
  <r>
    <x v="2"/>
    <s v="VUT0106"/>
    <x v="3"/>
    <s v="VUT0106023"/>
    <m/>
    <e v="#N/A"/>
    <m/>
    <e v="#N/A"/>
    <s v="Iatafum"/>
    <s v="World Vision"/>
    <s v="World Vision"/>
    <m/>
    <x v="0"/>
    <m/>
    <x v="0"/>
    <x v="5"/>
    <m/>
    <n v="18"/>
    <s v="kit"/>
    <s v="Households"/>
    <n v="29"/>
    <x v="0"/>
    <d v="2015-04-28T00:00:00"/>
    <d v="2015-04-28T00:00:00"/>
    <d v="2015-04-28T00:00:00"/>
  </r>
  <r>
    <x v="2"/>
    <s v="VUT0106"/>
    <x v="3"/>
    <s v="VUT0106023"/>
    <m/>
    <e v="#N/A"/>
    <m/>
    <e v="#N/A"/>
    <s v="Iarismene"/>
    <s v="World Vision"/>
    <s v="World Vision"/>
    <m/>
    <x v="0"/>
    <m/>
    <x v="0"/>
    <x v="5"/>
    <m/>
    <n v="30"/>
    <s v="kit"/>
    <s v="Households"/>
    <n v="62"/>
    <x v="0"/>
    <d v="2015-04-28T00:00:00"/>
    <d v="2015-04-28T00:00:00"/>
    <d v="2015-04-28T00:00:00"/>
  </r>
  <r>
    <x v="2"/>
    <s v="VUT0106"/>
    <x v="3"/>
    <s v="VUT0106023"/>
    <m/>
    <e v="#N/A"/>
    <m/>
    <e v="#N/A"/>
    <s v="Iatukwas"/>
    <s v="World Vision"/>
    <s v="World Vision"/>
    <m/>
    <x v="0"/>
    <m/>
    <x v="0"/>
    <x v="5"/>
    <m/>
    <n v="20"/>
    <s v="kit"/>
    <s v="Households"/>
    <n v="27"/>
    <x v="0"/>
    <d v="2015-04-28T00:00:00"/>
    <d v="2015-04-28T00:00:00"/>
    <d v="2015-04-28T00:00:00"/>
  </r>
  <r>
    <x v="2"/>
    <s v="VUT0106"/>
    <x v="3"/>
    <s v="VUT0106023"/>
    <m/>
    <e v="#N/A"/>
    <m/>
    <e v="#N/A"/>
    <s v="kiapipmine"/>
    <s v="World Vision"/>
    <s v="World Vision"/>
    <m/>
    <x v="0"/>
    <m/>
    <x v="0"/>
    <x v="5"/>
    <m/>
    <n v="10"/>
    <s v="kit"/>
    <s v="Households"/>
    <n v="24"/>
    <x v="0"/>
    <d v="2015-04-28T00:00:00"/>
    <d v="2015-04-28T00:00:00"/>
    <d v="2015-04-28T00:00:00"/>
  </r>
  <r>
    <x v="2"/>
    <s v="VUT0106"/>
    <x v="3"/>
    <s v="VUT0106023"/>
    <m/>
    <e v="#N/A"/>
    <m/>
    <e v="#N/A"/>
    <s v="Namrethmine ( Etap)"/>
    <s v="World Vision"/>
    <s v="World Vision"/>
    <m/>
    <x v="0"/>
    <m/>
    <x v="0"/>
    <x v="0"/>
    <m/>
    <n v="10"/>
    <s v="piece"/>
    <s v="Households"/>
    <n v="10"/>
    <x v="0"/>
    <d v="2015-04-28T00:00:00"/>
    <d v="2015-04-28T00:00:00"/>
    <d v="2015-04-28T00:00:00"/>
  </r>
  <r>
    <x v="2"/>
    <s v="VUT0106"/>
    <x v="3"/>
    <s v="VUT0106023"/>
    <m/>
    <e v="#N/A"/>
    <m/>
    <e v="#N/A"/>
    <s v="Ianapkasu"/>
    <s v="World Vision"/>
    <s v="World Vision"/>
    <m/>
    <x v="0"/>
    <m/>
    <x v="0"/>
    <x v="0"/>
    <m/>
    <n v="31"/>
    <s v="piece"/>
    <s v="Households"/>
    <n v="31"/>
    <x v="0"/>
    <d v="2015-04-28T00:00:00"/>
    <d v="2015-04-28T00:00:00"/>
    <d v="2015-04-28T00:00:00"/>
  </r>
  <r>
    <x v="2"/>
    <s v="VUT0106"/>
    <x v="3"/>
    <s v="VUT0106023"/>
    <m/>
    <e v="#N/A"/>
    <m/>
    <e v="#N/A"/>
    <s v="Ianumnava"/>
    <s v="World Vision"/>
    <s v="World Vision"/>
    <m/>
    <x v="0"/>
    <m/>
    <x v="0"/>
    <x v="0"/>
    <m/>
    <n v="17"/>
    <s v="piece"/>
    <s v="Households"/>
    <n v="17"/>
    <x v="0"/>
    <d v="2015-04-28T00:00:00"/>
    <d v="2015-04-28T00:00:00"/>
    <d v="2015-04-28T00:00:00"/>
  </r>
  <r>
    <x v="2"/>
    <s v="VUT0106"/>
    <x v="3"/>
    <s v="VUT0106023"/>
    <m/>
    <e v="#N/A"/>
    <m/>
    <e v="#N/A"/>
    <s v="Iatanmelen"/>
    <s v="World Vision"/>
    <s v="World Vision"/>
    <m/>
    <x v="0"/>
    <m/>
    <x v="0"/>
    <x v="0"/>
    <m/>
    <n v="85"/>
    <s v="piece"/>
    <s v="Households"/>
    <n v="85"/>
    <x v="0"/>
    <d v="2015-04-28T00:00:00"/>
    <d v="2015-04-28T00:00:00"/>
    <d v="2015-04-28T00:00:00"/>
  </r>
  <r>
    <x v="2"/>
    <s v="VUT0106"/>
    <x v="3"/>
    <s v="VUT0106023"/>
    <m/>
    <e v="#N/A"/>
    <m/>
    <e v="#N/A"/>
    <s v="Iatafum"/>
    <s v="World Vision"/>
    <s v="World Vision"/>
    <m/>
    <x v="0"/>
    <m/>
    <x v="0"/>
    <x v="0"/>
    <m/>
    <n v="29"/>
    <s v="piece"/>
    <s v="Households"/>
    <n v="29"/>
    <x v="0"/>
    <d v="2015-04-28T00:00:00"/>
    <d v="2015-04-28T00:00:00"/>
    <d v="2015-04-28T00:00:00"/>
  </r>
  <r>
    <x v="2"/>
    <s v="VUT0106"/>
    <x v="3"/>
    <s v="VUT0106023"/>
    <m/>
    <e v="#N/A"/>
    <m/>
    <e v="#N/A"/>
    <s v="Iarismene"/>
    <s v="World Vision"/>
    <s v="World Vision"/>
    <m/>
    <x v="0"/>
    <m/>
    <x v="0"/>
    <x v="0"/>
    <m/>
    <n v="62"/>
    <s v="piece"/>
    <s v="Households"/>
    <n v="62"/>
    <x v="0"/>
    <d v="2015-04-28T00:00:00"/>
    <d v="2015-04-28T00:00:00"/>
    <d v="2015-04-28T00:00:00"/>
  </r>
  <r>
    <x v="2"/>
    <s v="VUT0106"/>
    <x v="3"/>
    <s v="VUT0106023"/>
    <m/>
    <e v="#N/A"/>
    <m/>
    <e v="#N/A"/>
    <s v="Iatukwas"/>
    <s v="World Vision"/>
    <s v="World Vision"/>
    <m/>
    <x v="0"/>
    <m/>
    <x v="0"/>
    <x v="0"/>
    <m/>
    <n v="27"/>
    <s v="piece"/>
    <s v="Households"/>
    <n v="27"/>
    <x v="0"/>
    <d v="2015-04-28T00:00:00"/>
    <d v="2015-04-28T00:00:00"/>
    <d v="2015-04-28T00:00:00"/>
  </r>
  <r>
    <x v="2"/>
    <s v="VUT0106"/>
    <x v="3"/>
    <s v="VUT0106023"/>
    <m/>
    <e v="#N/A"/>
    <m/>
    <e v="#N/A"/>
    <s v="kiapipmine"/>
    <s v="World Vision"/>
    <s v="World Vision"/>
    <m/>
    <x v="0"/>
    <m/>
    <x v="0"/>
    <x v="0"/>
    <m/>
    <n v="24"/>
    <s v="piece"/>
    <s v="Households"/>
    <n v="24"/>
    <x v="0"/>
    <d v="2015-04-28T00:00:00"/>
    <d v="2015-04-28T00:00:00"/>
    <d v="2015-04-28T00:00:00"/>
  </r>
  <r>
    <x v="2"/>
    <s v="VUT0106"/>
    <x v="3"/>
    <s v="VUT0106023"/>
    <m/>
    <e v="#N/A"/>
    <m/>
    <e v="#N/A"/>
    <s v="Iaruareng"/>
    <s v="World Vision"/>
    <s v="World Vision"/>
    <m/>
    <x v="0"/>
    <m/>
    <x v="0"/>
    <x v="1"/>
    <m/>
    <n v="5"/>
    <s v="set"/>
    <s v="Households"/>
    <n v="5"/>
    <x v="0"/>
    <d v="2015-06-04T00:00:00"/>
    <d v="2015-06-04T00:00:00"/>
    <d v="2015-06-04T00:00:00"/>
  </r>
  <r>
    <x v="2"/>
    <s v="VUT0106"/>
    <x v="3"/>
    <s v="VUT0106023"/>
    <m/>
    <e v="#N/A"/>
    <m/>
    <s v="VUT01060230020079"/>
    <s v="Ikakahak"/>
    <s v="World Vision"/>
    <s v="World Vision"/>
    <m/>
    <x v="0"/>
    <m/>
    <x v="0"/>
    <x v="5"/>
    <m/>
    <n v="73"/>
    <s v="kit"/>
    <s v="Households"/>
    <n v="34"/>
    <x v="0"/>
    <d v="2015-05-13T00:00:00"/>
    <d v="2015-05-13T00:00:00"/>
    <d v="2015-05-13T00:00:00"/>
  </r>
  <r>
    <x v="2"/>
    <s v="VUT0106"/>
    <x v="3"/>
    <s v="VUT0106023"/>
    <m/>
    <e v="#N/A"/>
    <m/>
    <e v="#N/A"/>
    <s v="Iarwareng"/>
    <s v="World Vision"/>
    <s v="World Vision"/>
    <m/>
    <x v="0"/>
    <m/>
    <x v="0"/>
    <x v="5"/>
    <m/>
    <n v="49"/>
    <s v="kit"/>
    <s v="Households"/>
    <n v="49"/>
    <x v="0"/>
    <d v="2015-05-13T00:00:00"/>
    <d v="2015-05-13T00:00:00"/>
    <d v="2015-05-13T00:00:00"/>
  </r>
  <r>
    <x v="2"/>
    <s v="VUT0106"/>
    <x v="3"/>
    <s v="VUT0106023"/>
    <m/>
    <e v="#N/A"/>
    <m/>
    <e v="#N/A"/>
    <s v="Kumahau"/>
    <s v="World Vision"/>
    <s v="World Vision"/>
    <m/>
    <x v="0"/>
    <m/>
    <x v="0"/>
    <x v="5"/>
    <m/>
    <n v="68"/>
    <s v="kit"/>
    <s v="Households"/>
    <n v="68"/>
    <x v="0"/>
    <d v="2015-05-13T00:00:00"/>
    <d v="2015-05-13T00:00:00"/>
    <d v="2015-05-13T00:00:00"/>
  </r>
  <r>
    <x v="2"/>
    <s v="VUT0106"/>
    <x v="3"/>
    <s v="VUT0106023"/>
    <m/>
    <e v="#N/A"/>
    <m/>
    <s v="VUT01060230020118"/>
    <s v="Ikiti"/>
    <s v="World Vision"/>
    <s v="World Vision"/>
    <m/>
    <x v="0"/>
    <m/>
    <x v="0"/>
    <x v="5"/>
    <m/>
    <n v="274"/>
    <s v="kit"/>
    <s v="Households"/>
    <n v="274"/>
    <x v="0"/>
    <d v="2015-05-14T00:00:00"/>
    <d v="2015-05-14T00:00:00"/>
    <d v="2015-05-14T00:00:00"/>
  </r>
  <r>
    <x v="2"/>
    <s v="VUT0106"/>
    <x v="3"/>
    <s v="VUT0106023"/>
    <m/>
    <e v="#N/A"/>
    <m/>
    <e v="#N/A"/>
    <s v="Iavenkula"/>
    <s v="World Vision"/>
    <s v="World Vision"/>
    <m/>
    <x v="0"/>
    <m/>
    <x v="0"/>
    <x v="5"/>
    <m/>
    <n v="584"/>
    <s v="kit"/>
    <s v="Households"/>
    <n v="584"/>
    <x v="0"/>
    <d v="2015-05-14T00:00:00"/>
    <d v="2015-05-14T00:00:00"/>
    <d v="2015-05-14T00:00:00"/>
  </r>
  <r>
    <x v="2"/>
    <s v="VUT0106"/>
    <x v="3"/>
    <s v="VUT0106023"/>
    <m/>
    <e v="#N/A"/>
    <m/>
    <s v="VUT01060230020079"/>
    <s v="Ikakahak"/>
    <s v="World Vision"/>
    <s v="World Vision"/>
    <m/>
    <x v="0"/>
    <m/>
    <x v="0"/>
    <x v="3"/>
    <m/>
    <n v="34"/>
    <s v="piece"/>
    <s v="Households"/>
    <n v="34"/>
    <x v="0"/>
    <d v="2015-05-13T00:00:00"/>
    <d v="2015-05-13T00:00:00"/>
    <d v="2015-05-13T00:00:00"/>
  </r>
  <r>
    <x v="2"/>
    <s v="VUT0106"/>
    <x v="3"/>
    <s v="VUT0106023"/>
    <m/>
    <e v="#N/A"/>
    <m/>
    <e v="#N/A"/>
    <s v="Iawareng"/>
    <s v="World Vision"/>
    <s v="World Vision"/>
    <m/>
    <x v="0"/>
    <m/>
    <x v="0"/>
    <x v="3"/>
    <m/>
    <n v="32"/>
    <s v="piece"/>
    <s v="Households"/>
    <n v="32"/>
    <x v="0"/>
    <d v="2015-05-13T00:00:00"/>
    <d v="2015-05-13T00:00:00"/>
    <d v="2015-05-13T00:00:00"/>
  </r>
  <r>
    <x v="2"/>
    <s v="VUT0106"/>
    <x v="3"/>
    <s v="VUT0106023"/>
    <m/>
    <e v="#N/A"/>
    <m/>
    <e v="#N/A"/>
    <s v="Kumahau"/>
    <s v="World Vision"/>
    <s v="World Vision"/>
    <m/>
    <x v="0"/>
    <m/>
    <x v="0"/>
    <x v="3"/>
    <m/>
    <n v="45"/>
    <s v="piece"/>
    <s v="Households"/>
    <n v="45"/>
    <x v="0"/>
    <d v="2015-05-13T00:00:00"/>
    <d v="2015-05-13T00:00:00"/>
    <d v="2015-05-13T00:00:00"/>
  </r>
  <r>
    <x v="2"/>
    <s v="VUT0106"/>
    <x v="3"/>
    <s v="VUT0106023"/>
    <m/>
    <e v="#N/A"/>
    <m/>
    <s v="VUT01060230020118"/>
    <s v="Ikiti"/>
    <s v="World Vision"/>
    <s v="World Vision"/>
    <m/>
    <x v="0"/>
    <m/>
    <x v="0"/>
    <x v="3"/>
    <m/>
    <n v="162"/>
    <s v="piece"/>
    <s v="Households"/>
    <n v="162"/>
    <x v="0"/>
    <d v="2015-05-14T00:00:00"/>
    <d v="2015-05-14T00:00:00"/>
    <d v="2015-05-14T00:00:00"/>
  </r>
  <r>
    <x v="2"/>
    <s v="VUT0106"/>
    <x v="3"/>
    <s v="VUT0106023"/>
    <m/>
    <e v="#N/A"/>
    <m/>
    <s v="VUT01060230020079"/>
    <s v="Ikakahak"/>
    <s v="World Vision"/>
    <s v="World Vision"/>
    <m/>
    <x v="0"/>
    <m/>
    <x v="0"/>
    <x v="0"/>
    <m/>
    <n v="146"/>
    <s v="piece"/>
    <s v="Households"/>
    <n v="73"/>
    <x v="0"/>
    <d v="2015-05-13T00:00:00"/>
    <d v="2015-05-13T00:00:00"/>
    <d v="2015-05-13T00:00:00"/>
  </r>
  <r>
    <x v="2"/>
    <s v="VUT0106"/>
    <x v="3"/>
    <s v="VUT0106023"/>
    <m/>
    <e v="#N/A"/>
    <m/>
    <e v="#N/A"/>
    <s v="Iarwareng"/>
    <s v="World Vision"/>
    <s v="World Vision"/>
    <m/>
    <x v="0"/>
    <m/>
    <x v="0"/>
    <x v="0"/>
    <m/>
    <n v="98"/>
    <s v="piece"/>
    <s v="Households"/>
    <n v="49"/>
    <x v="0"/>
    <d v="2015-05-13T00:00:00"/>
    <d v="2015-05-13T00:00:00"/>
    <d v="2015-05-13T00:00:00"/>
  </r>
  <r>
    <x v="2"/>
    <s v="VUT0106"/>
    <x v="3"/>
    <s v="VUT0106023"/>
    <m/>
    <e v="#N/A"/>
    <m/>
    <e v="#N/A"/>
    <s v="Kumahau"/>
    <s v="World Vision"/>
    <s v="World Vision"/>
    <m/>
    <x v="0"/>
    <m/>
    <x v="0"/>
    <x v="0"/>
    <m/>
    <n v="136"/>
    <s v="piece"/>
    <s v="Households"/>
    <n v="136"/>
    <x v="0"/>
    <d v="2015-05-13T00:00:00"/>
    <d v="2015-05-13T00:00:00"/>
    <d v="2015-05-13T00:00:00"/>
  </r>
  <r>
    <x v="2"/>
    <s v="VUT0106"/>
    <x v="3"/>
    <s v="VUT0106023"/>
    <m/>
    <e v="#N/A"/>
    <m/>
    <e v="#N/A"/>
    <s v="Ietap"/>
    <s v="World Vision"/>
    <s v="World Vision"/>
    <m/>
    <x v="0"/>
    <m/>
    <x v="0"/>
    <x v="0"/>
    <m/>
    <n v="251"/>
    <s v="piece"/>
    <s v="Households"/>
    <n v="251"/>
    <x v="0"/>
    <d v="2015-05-14T00:00:00"/>
    <d v="2015-05-14T00:00:00"/>
    <d v="2015-05-14T00:00:00"/>
  </r>
  <r>
    <x v="2"/>
    <s v="VUT0106"/>
    <x v="3"/>
    <s v="VUT0106023"/>
    <m/>
    <e v="#N/A"/>
    <m/>
    <e v="#N/A"/>
    <s v="Iavenkula"/>
    <s v="World Vision"/>
    <s v="World Vision"/>
    <m/>
    <x v="0"/>
    <m/>
    <x v="0"/>
    <x v="0"/>
    <m/>
    <n v="635"/>
    <s v="piece"/>
    <s v="Households"/>
    <n v="584"/>
    <x v="0"/>
    <d v="2015-05-14T00:00:00"/>
    <d v="2015-05-14T00:00:00"/>
    <d v="2015-05-14T00:00:00"/>
  </r>
  <r>
    <x v="2"/>
    <s v="VUT0106"/>
    <x v="3"/>
    <s v="VUT0106023"/>
    <m/>
    <e v="#N/A"/>
    <m/>
    <s v="VUT01060230020079"/>
    <s v="Ikakahak"/>
    <s v="World Vision"/>
    <s v="World Vision"/>
    <m/>
    <x v="0"/>
    <m/>
    <x v="0"/>
    <x v="6"/>
    <s v="Solar Light"/>
    <n v="73"/>
    <s v="piece"/>
    <s v="Households"/>
    <n v="73"/>
    <x v="0"/>
    <d v="2015-05-13T00:00:00"/>
    <d v="2015-05-13T00:00:00"/>
    <d v="2015-05-13T00:00:00"/>
  </r>
  <r>
    <x v="2"/>
    <s v="VUT0106"/>
    <x v="3"/>
    <s v="VUT0106023"/>
    <m/>
    <e v="#N/A"/>
    <m/>
    <e v="#N/A"/>
    <s v="Iarwareng"/>
    <s v="World Vision"/>
    <s v="World Vision"/>
    <m/>
    <x v="0"/>
    <m/>
    <x v="0"/>
    <x v="6"/>
    <s v="Solar Light"/>
    <n v="49"/>
    <s v="piece"/>
    <s v="Households"/>
    <n v="49"/>
    <x v="0"/>
    <d v="2015-05-13T00:00:00"/>
    <d v="2015-05-13T00:00:00"/>
    <d v="2015-05-13T00:00:00"/>
  </r>
  <r>
    <x v="2"/>
    <s v="VUT0106"/>
    <x v="3"/>
    <s v="VUT0106023"/>
    <m/>
    <e v="#N/A"/>
    <m/>
    <e v="#N/A"/>
    <s v="Kumahau"/>
    <s v="World Vision"/>
    <s v="World Vision"/>
    <m/>
    <x v="0"/>
    <m/>
    <x v="0"/>
    <x v="6"/>
    <s v="Solar Light"/>
    <n v="68"/>
    <s v="piece"/>
    <s v="Households"/>
    <n v="68"/>
    <x v="0"/>
    <d v="2015-05-13T00:00:00"/>
    <d v="2015-05-13T00:00:00"/>
    <d v="2015-05-13T00:00:00"/>
  </r>
  <r>
    <x v="2"/>
    <s v="VUT0106"/>
    <x v="3"/>
    <s v="VUT0106023"/>
    <m/>
    <e v="#N/A"/>
    <m/>
    <e v="#N/A"/>
    <s v="Ietap"/>
    <s v="World Vision"/>
    <s v="World Vision"/>
    <m/>
    <x v="0"/>
    <m/>
    <x v="0"/>
    <x v="6"/>
    <s v="Solar Light"/>
    <n v="251"/>
    <s v="piece"/>
    <s v="Households"/>
    <n v="251"/>
    <x v="0"/>
    <d v="2015-05-14T00:00:00"/>
    <d v="2015-05-14T00:00:00"/>
    <d v="2015-05-14T00:00:00"/>
  </r>
  <r>
    <x v="2"/>
    <s v="VUT0106"/>
    <x v="3"/>
    <s v="VUT0106023"/>
    <m/>
    <e v="#N/A"/>
    <m/>
    <s v="VUT01060230020118"/>
    <s v="Ikiti"/>
    <s v="World Vision"/>
    <s v="World Vision"/>
    <m/>
    <x v="0"/>
    <m/>
    <x v="0"/>
    <x v="6"/>
    <s v="Solar Light"/>
    <n v="274"/>
    <s v="piece"/>
    <s v="Households"/>
    <n v="274"/>
    <x v="0"/>
    <d v="2015-05-14T00:00:00"/>
    <d v="2015-05-14T00:00:00"/>
    <d v="2015-05-14T00:00:00"/>
  </r>
  <r>
    <x v="2"/>
    <s v="VUT0106"/>
    <x v="3"/>
    <s v="VUT0106023"/>
    <m/>
    <e v="#N/A"/>
    <m/>
    <e v="#N/A"/>
    <s v="Iavenkula"/>
    <s v="World Vision"/>
    <s v="World Vision"/>
    <m/>
    <x v="0"/>
    <m/>
    <x v="0"/>
    <x v="6"/>
    <s v="Solar Light"/>
    <n v="584"/>
    <s v="piece"/>
    <s v="Households"/>
    <n v="584"/>
    <x v="0"/>
    <d v="2015-05-14T00:00:00"/>
    <d v="2015-05-14T00:00:00"/>
    <d v="2015-05-14T00:00:00"/>
  </r>
  <r>
    <x v="2"/>
    <s v="VUT0106"/>
    <x v="3"/>
    <s v="VUT0106023"/>
    <m/>
    <e v="#N/A"/>
    <m/>
    <s v="VUT01060230010056"/>
    <s v="Kwamera"/>
    <s v="World Vision"/>
    <s v="World Vision"/>
    <m/>
    <x v="0"/>
    <m/>
    <x v="0"/>
    <x v="5"/>
    <m/>
    <n v="213"/>
    <s v="kit"/>
    <s v="Households"/>
    <n v="213"/>
    <x v="0"/>
    <d v="2015-06-01T00:00:00"/>
    <d v="2015-06-01T00:00:00"/>
    <d v="2015-06-01T00:00:00"/>
  </r>
  <r>
    <x v="2"/>
    <s v="VUT0106"/>
    <x v="3"/>
    <s v="VUT0106023"/>
    <m/>
    <e v="#N/A"/>
    <m/>
    <s v="VUT01060230010056"/>
    <s v="Kwamera"/>
    <s v="World Vision"/>
    <s v="World Vision"/>
    <m/>
    <x v="0"/>
    <m/>
    <x v="0"/>
    <x v="3"/>
    <m/>
    <n v="310"/>
    <s v="piece"/>
    <s v="Households"/>
    <n v="213"/>
    <x v="0"/>
    <d v="2015-06-01T00:00:00"/>
    <d v="2015-06-01T00:00:00"/>
    <d v="2015-06-01T00:00:00"/>
  </r>
  <r>
    <x v="2"/>
    <s v="VUT0106"/>
    <x v="3"/>
    <s v="VUT0106023"/>
    <m/>
    <e v="#N/A"/>
    <m/>
    <s v="VUT01060230010096"/>
    <s v="Imaki"/>
    <s v="World Vision"/>
    <s v="World Vision"/>
    <m/>
    <x v="0"/>
    <m/>
    <x v="0"/>
    <x v="3"/>
    <m/>
    <n v="157"/>
    <s v="piece"/>
    <s v="Households"/>
    <n v="78"/>
    <x v="0"/>
    <d v="2015-06-01T00:00:00"/>
    <d v="2015-06-01T00:00:00"/>
    <d v="2015-06-01T00:00:00"/>
  </r>
  <r>
    <x v="4"/>
    <s v="VUT0103"/>
    <x v="22"/>
    <s v="VUT0103022"/>
    <s v="South Pentecost (Pentecost)"/>
    <s v="VUT0103022076"/>
    <s v="Baie Barrier"/>
    <e v="#N/A"/>
    <m/>
    <s v="World Vision"/>
    <s v="World Vision"/>
    <m/>
    <x v="0"/>
    <m/>
    <x v="0"/>
    <x v="3"/>
    <m/>
    <n v="230"/>
    <s v="piece"/>
    <s v="Households"/>
    <n v="230"/>
    <x v="1"/>
    <d v="2015-07-01T00:00:00"/>
    <d v="2015-07-01T00:00:00"/>
    <m/>
  </r>
  <r>
    <x v="4"/>
    <s v="VUT0103"/>
    <x v="22"/>
    <s v="VUT0103022"/>
    <s v="South Pentecost (Pentecost)"/>
    <s v="VUT0103022076"/>
    <s v="Point Cross"/>
    <e v="#N/A"/>
    <m/>
    <s v="World Vision"/>
    <s v="World Vision"/>
    <m/>
    <x v="0"/>
    <m/>
    <x v="0"/>
    <x v="3"/>
    <m/>
    <n v="153"/>
    <s v="piece"/>
    <s v="Households"/>
    <n v="153"/>
    <x v="1"/>
    <d v="2015-07-02T00:00:00"/>
    <d v="2015-07-02T00:00:00"/>
    <m/>
  </r>
  <r>
    <x v="4"/>
    <s v="VUT0103"/>
    <x v="22"/>
    <s v="VUT0103022"/>
    <s v="Central Pentecost 1 (Pentecost)"/>
    <s v="VUT0103022084"/>
    <s v="Keke"/>
    <e v="#N/A"/>
    <m/>
    <s v="World Vision"/>
    <s v="World Vision"/>
    <m/>
    <x v="0"/>
    <m/>
    <x v="0"/>
    <x v="3"/>
    <m/>
    <n v="90"/>
    <s v="piece"/>
    <s v="Households"/>
    <n v="90"/>
    <x v="1"/>
    <d v="2015-07-07T00:00:00"/>
    <d v="2015-07-07T00:00:00"/>
    <m/>
  </r>
  <r>
    <x v="4"/>
    <s v="VUT0103"/>
    <x v="22"/>
    <s v="VUT0103022"/>
    <s v="Central Pentecost 1 (Pentecost)"/>
    <s v="VUT0103022084"/>
    <m/>
    <s v="VUT01030220842544"/>
    <s v="Namaram"/>
    <s v="World Vision"/>
    <s v="World Vision"/>
    <m/>
    <x v="0"/>
    <m/>
    <x v="0"/>
    <x v="3"/>
    <m/>
    <n v="23"/>
    <s v="piece"/>
    <s v="Households"/>
    <n v="23"/>
    <x v="1"/>
    <d v="2015-07-11T00:00:00"/>
    <d v="2015-07-11T00:00:00"/>
    <m/>
  </r>
  <r>
    <x v="4"/>
    <s v="VUT0103"/>
    <x v="22"/>
    <s v="VUT0103022"/>
    <s v="Central Pentecost 2 (Pentecost)"/>
    <s v="VUT0103022078"/>
    <m/>
    <s v="VUT01030220782230"/>
    <s v="Lekaro"/>
    <s v="World Vision"/>
    <s v="World Vision"/>
    <m/>
    <x v="0"/>
    <m/>
    <x v="0"/>
    <x v="3"/>
    <m/>
    <n v="101"/>
    <s v="piece"/>
    <s v="Households"/>
    <n v="101"/>
    <x v="1"/>
    <d v="2015-07-13T00:00:00"/>
    <d v="2015-07-13T00:00:00"/>
    <m/>
  </r>
  <r>
    <x v="4"/>
    <s v="VUT0103"/>
    <x v="22"/>
    <s v="VUT0103022"/>
    <s v="Central Pentecost 2 (Pentecost)"/>
    <s v="VUT0103022078"/>
    <m/>
    <s v="VUT01030220782281"/>
    <s v="Sarinlang"/>
    <s v="World Vision"/>
    <s v="World Vision"/>
    <m/>
    <x v="0"/>
    <m/>
    <x v="0"/>
    <x v="3"/>
    <m/>
    <n v="54"/>
    <s v="piece"/>
    <s v="Households"/>
    <n v="54"/>
    <x v="1"/>
    <d v="2015-07-13T00:00:00"/>
    <d v="2015-07-13T00:00:00"/>
    <m/>
  </r>
  <r>
    <x v="4"/>
    <s v="VUT0103"/>
    <x v="22"/>
    <s v="VUT0103022"/>
    <s v="North Pentecost (Pentecost)"/>
    <s v="VUT0103022095"/>
    <m/>
    <e v="#N/A"/>
    <s v="Aligu School"/>
    <s v="World Vision"/>
    <s v="World Vision"/>
    <m/>
    <x v="0"/>
    <m/>
    <x v="0"/>
    <x v="3"/>
    <m/>
    <n v="109"/>
    <s v="piece"/>
    <s v="Households"/>
    <n v="109"/>
    <x v="1"/>
    <d v="2015-07-20T00:00:00"/>
    <d v="2015-07-20T00:00:00"/>
    <m/>
  </r>
  <r>
    <x v="4"/>
    <s v="VUT0103"/>
    <x v="22"/>
    <s v="VUT0103022"/>
    <s v="North Pentecost (Pentecost)"/>
    <s v="VUT0103022095"/>
    <m/>
    <e v="#N/A"/>
    <s v="Levetils"/>
    <s v="World Vision"/>
    <s v="World Vision"/>
    <m/>
    <x v="0"/>
    <m/>
    <x v="0"/>
    <x v="3"/>
    <m/>
    <n v="233"/>
    <s v="piece"/>
    <s v="Households"/>
    <n v="233"/>
    <x v="1"/>
    <d v="2015-07-20T00:00:00"/>
    <d v="2015-07-20T00:00:00"/>
    <m/>
  </r>
  <r>
    <x v="4"/>
    <s v="VUT0103"/>
    <x v="22"/>
    <s v="VUT0103022"/>
    <s v="North Pentecost (Pentecost)"/>
    <s v="VUT0103022095"/>
    <m/>
    <e v="#N/A"/>
    <m/>
    <s v="World Vision"/>
    <s v="World Vision"/>
    <m/>
    <x v="0"/>
    <m/>
    <x v="1"/>
    <x v="4"/>
    <s v="training"/>
    <n v="500"/>
    <e v="#N/A"/>
    <s v="Households"/>
    <n v="500"/>
    <x v="1"/>
    <m/>
    <m/>
    <m/>
  </r>
</pivotCacheRecords>
</file>

<file path=xl/pivotCache/pivotCacheRecords5.xml><?xml version="1.0" encoding="utf-8"?>
<pivotCacheRecords xmlns="http://schemas.openxmlformats.org/spreadsheetml/2006/main" xmlns:r="http://schemas.openxmlformats.org/officeDocument/2006/relationships" count="632">
  <r>
    <s v="SHEFA"/>
    <s v="VUT0105"/>
    <s v="Efate"/>
    <s v="VUT0105005"/>
    <s v="Mele (Efate)"/>
    <s v="VUT0105005021"/>
    <s v="Tanna Community"/>
    <s v="VUT01050050200829"/>
    <s v="End Blong Airport"/>
    <s v="AAR Japan"/>
    <m/>
    <m/>
    <s v="Shelter"/>
    <m/>
    <x v="0"/>
    <x v="0"/>
    <s v="Blankets or Mats"/>
    <n v="45"/>
    <s v="piece"/>
    <s v="Households"/>
    <n v="45"/>
    <x v="0"/>
    <d v="2015-04-02T00:00:00"/>
    <d v="2015-04-02T00:00:00"/>
    <d v="2015-04-02T00:00:00"/>
    <m/>
  </r>
  <r>
    <s v="SHEFA"/>
    <s v="VUT0105"/>
    <s v="Efate"/>
    <s v="VUT0105005"/>
    <s v="Mele (Efate)"/>
    <s v="VUT0105005021"/>
    <s v="Tanna Community"/>
    <s v="VUT01050050200829"/>
    <s v="End Blong Airport"/>
    <s v="AAR Japan"/>
    <m/>
    <m/>
    <s v="Shelter"/>
    <m/>
    <x v="0"/>
    <x v="1"/>
    <s v="Kitchen Sets"/>
    <n v="45"/>
    <s v="set"/>
    <s v="Households"/>
    <n v="45"/>
    <x v="0"/>
    <d v="2015-04-02T00:00:00"/>
    <d v="2015-04-02T00:00:00"/>
    <d v="2015-04-02T00:00:00"/>
    <m/>
  </r>
  <r>
    <s v="SHEFA"/>
    <s v="VUT0105"/>
    <s v="Port Vila"/>
    <s v="VUT0105071"/>
    <s v="Port Vila (Port Vila)"/>
    <s v="VUT0105071017"/>
    <s v="Rainbow Garden"/>
    <s v="VUT01050710170896"/>
    <s v="Prima Water"/>
    <s v="AAR Japan"/>
    <m/>
    <m/>
    <s v="Shelter"/>
    <m/>
    <x v="0"/>
    <x v="1"/>
    <s v="Kitchen Sets"/>
    <n v="40"/>
    <s v="set"/>
    <s v="Households"/>
    <n v="40"/>
    <x v="0"/>
    <d v="2015-03-28T00:00:00"/>
    <d v="2015-03-28T00:00:00"/>
    <d v="2015-03-28T00:00:00"/>
    <m/>
  </r>
  <r>
    <s v="MALAMPA"/>
    <s v="VUT0104"/>
    <s v="Ambrym"/>
    <s v="VUT0104002"/>
    <s v="South East Ambrym (Ambrym)"/>
    <s v="VUT0104002062"/>
    <s v="Moru"/>
    <s v="VUT01040020621373"/>
    <m/>
    <s v="ADRA"/>
    <s v="ADRA Vanuatu"/>
    <m/>
    <s v="Shelter"/>
    <m/>
    <x v="0"/>
    <x v="2"/>
    <s v="Hammer (1), Tie Wire (25m), Roofing Nails (1kg), Large Nails (1kg), Small Nails (1kg) and Rope (30m)"/>
    <n v="26"/>
    <s v="kit"/>
    <s v="Households"/>
    <n v="143"/>
    <x v="0"/>
    <d v="2015-04-06T00:00:00"/>
    <d v="2015-04-30T00:00:00"/>
    <d v="2015-04-08T00:00:00"/>
    <s v="First round of tool kits distribution completed accept 6 HHs whose  kits have been packed ready to be shipped this month.  "/>
  </r>
  <r>
    <s v="MALAMPA"/>
    <s v="VUT0104"/>
    <s v="Ambrym"/>
    <s v="VUT0104002"/>
    <s v="South East Ambrym (Ambrym)"/>
    <s v="VUT0104002062"/>
    <s v="Pamal"/>
    <s v="VUT01040020621433"/>
    <m/>
    <s v="ADRA"/>
    <s v="ADRA Vanuatu"/>
    <m/>
    <s v="Shelter"/>
    <m/>
    <x v="0"/>
    <x v="2"/>
    <s v="Hammer (1), Tie Wire (25m), Roofing Nails (1kg), Large Nails (1kg), Small Nails (1kg) and Rope (30m)"/>
    <n v="37"/>
    <s v="kit"/>
    <s v="Households"/>
    <n v="152"/>
    <x v="0"/>
    <d v="2015-04-06T00:00:00"/>
    <d v="2015-04-30T00:00:00"/>
    <d v="2015-04-07T00:00:00"/>
    <s v="First round tool kit distribution completed in SE Ambrym. 1 kit per family so the whole community has benefited. "/>
  </r>
  <r>
    <s v="MALAMPA"/>
    <s v="VUT0104"/>
    <s v="Ambrym"/>
    <s v="VUT0104002"/>
    <s v="South East Ambrym (Ambrym)"/>
    <s v="VUT0104002062"/>
    <m/>
    <e v="#N/A"/>
    <s v="Parias"/>
    <s v="ADRA"/>
    <s v="ADRA Vanuatu"/>
    <m/>
    <s v="Shelter"/>
    <m/>
    <x v="0"/>
    <x v="2"/>
    <s v="Hammer (1), Tie Wire (25m), Roofing Nails (1kg), Large Nails (1kg), Small Nails (1kg) and Rope (30m)"/>
    <n v="17"/>
    <s v="kit"/>
    <s v="Households"/>
    <n v="57"/>
    <x v="0"/>
    <d v="2015-04-06T00:00:00"/>
    <d v="2015-04-30T00:00:00"/>
    <d v="2015-04-07T00:00:00"/>
    <s v="First round tool kit distribution completed in SE Ambrym. 1 kit per family so the whole community has benefited. "/>
  </r>
  <r>
    <s v="MALAMPA"/>
    <s v="VUT0104"/>
    <s v="Ambrym"/>
    <s v="VUT0104002"/>
    <s v="South East Ambrym (Ambrym)"/>
    <s v="VUT0104002062"/>
    <s v="Taveak"/>
    <s v="VUT01040020621371"/>
    <m/>
    <s v="ADRA"/>
    <s v="ADRA Vanuatu"/>
    <m/>
    <s v="Shelter"/>
    <m/>
    <x v="0"/>
    <x v="2"/>
    <s v="Hammer (1), Tie Wire (25m), Roofing Nails (1kg), Large Nails (1kg), Small Nails (1kg) and Rope (30m)"/>
    <n v="44"/>
    <s v="kit"/>
    <s v="Households"/>
    <n v="140"/>
    <x v="0"/>
    <d v="2015-04-06T00:00:00"/>
    <d v="2015-04-30T00:00:00"/>
    <d v="2015-04-07T00:00:00"/>
    <s v="First round tool kit distribution completed in SE Ambrym. 1 kit per family so the whole community has benefited. "/>
  </r>
  <r>
    <s v="MALAMPA"/>
    <s v="VUT0104"/>
    <s v="Ambrym"/>
    <s v="VUT0104002"/>
    <s v="South East Ambrym (Ambrym)"/>
    <s v="VUT0104002062"/>
    <s v="Utas"/>
    <s v="VUT01040020621381"/>
    <m/>
    <s v="ADRA"/>
    <s v="ADRA Vanuatu"/>
    <m/>
    <s v="Shelter"/>
    <m/>
    <x v="0"/>
    <x v="2"/>
    <s v="Hammer (1), Tie Wire (25m), Roofing Nails (1kg), Large Nails (1kg), Small Nails (1kg) and Rope (30m)"/>
    <n v="31"/>
    <s v="kit"/>
    <s v="Households"/>
    <n v="105"/>
    <x v="0"/>
    <d v="2015-04-06T00:00:00"/>
    <d v="2015-04-30T00:00:00"/>
    <d v="2015-04-07T00:00:00"/>
    <s v="First round tool kit distribution completed in SE Ambrym. 1 kit per family so the whole community has benefited. "/>
  </r>
  <r>
    <s v="MALAMPA"/>
    <s v="VUT0104"/>
    <s v="Ambrym"/>
    <s v="VUT0104002"/>
    <s v="South East Ambrym (Ambrym)"/>
    <s v="VUT0104002062"/>
    <s v="Ma-at"/>
    <s v="VUT01040020621406"/>
    <m/>
    <s v="ADRA"/>
    <s v="ADRA Vanuatu"/>
    <m/>
    <s v="Shelter"/>
    <m/>
    <x v="0"/>
    <x v="2"/>
    <s v="Hammer (1), Tie Wire (25m), Roofing Nails (1kg), Large Nails (1kg), Small Nails (1kg) and Rope (30m)"/>
    <n v="13"/>
    <s v="kit"/>
    <s v="Households"/>
    <n v="58"/>
    <x v="0"/>
    <d v="2015-04-06T00:00:00"/>
    <d v="2015-04-30T00:00:00"/>
    <d v="2015-04-07T00:00:00"/>
    <s v="First round tool kit distribution completed in SE Ambrym. 1 kit per family so the whole community has benefited. "/>
  </r>
  <r>
    <s v="MALAMPA"/>
    <s v="VUT0104"/>
    <s v="Ambrym"/>
    <s v="VUT0104002"/>
    <s v="South East Ambrym (Ambrym)"/>
    <s v="VUT0104002062"/>
    <s v="Sahout 2"/>
    <s v="VUT01040020621417"/>
    <m/>
    <s v="ADRA"/>
    <s v="ADRA Vanuatu"/>
    <m/>
    <s v="Shelter"/>
    <m/>
    <x v="0"/>
    <x v="2"/>
    <s v="Hammer (1), Tie Wire (25m), Roofing Nails (1kg), Large Nails (1kg), Small Nails (1kg) and Rope (30m)"/>
    <n v="15"/>
    <s v="kit"/>
    <s v="Households"/>
    <n v="67"/>
    <x v="0"/>
    <d v="2015-04-06T00:00:00"/>
    <d v="2015-04-30T00:00:00"/>
    <d v="2015-04-07T00:00:00"/>
    <s v="First round tool kit distribution completed in SE Ambrym. 1 kit per family so the whole community has benefited. "/>
  </r>
  <r>
    <s v="MALAMPA"/>
    <s v="VUT0104"/>
    <s v="Ambrym"/>
    <s v="VUT0104002"/>
    <s v="South East Ambrym (Ambrym)"/>
    <s v="VUT0104002062"/>
    <s v="Bethel"/>
    <s v="VUT01040160731851"/>
    <m/>
    <s v="ADRA"/>
    <s v="ADRA Vanuatu"/>
    <m/>
    <s v="Shelter"/>
    <m/>
    <x v="0"/>
    <x v="2"/>
    <s v="Hammer (1), Tie Wire (25m), Roofing Nails (1kg), Large Nails (1kg), Small Nails (1kg) and Rope (30m)"/>
    <n v="31"/>
    <s v="kit"/>
    <s v="Households"/>
    <n v="110"/>
    <x v="0"/>
    <d v="2015-04-06T00:00:00"/>
    <d v="2015-04-30T00:00:00"/>
    <d v="2015-04-06T00:00:00"/>
    <s v="First round tool kit distribution completed in SE Ambrym. 1 kit per family so the whole community has benefited. "/>
  </r>
  <r>
    <s v="MALAMPA"/>
    <s v="VUT0104"/>
    <s v="Ambrym"/>
    <s v="VUT0104002"/>
    <s v="South East Ambrym (Ambrym)"/>
    <s v="VUT0104002062"/>
    <s v="Penapo"/>
    <s v="VUT01040020621395"/>
    <m/>
    <s v="ADRA"/>
    <s v="ADRA Vanuatu"/>
    <m/>
    <s v="Shelter"/>
    <m/>
    <x v="0"/>
    <x v="2"/>
    <s v="Hammer (1), Tie Wire (25m), Roofing Nails (1kg), Large Nails (1kg), Small Nails (1kg) and Rope (30m)"/>
    <n v="38"/>
    <s v="kit"/>
    <s v="Households"/>
    <n v="182"/>
    <x v="0"/>
    <d v="2015-04-06T00:00:00"/>
    <d v="2015-04-30T00:00:00"/>
    <d v="2015-04-07T00:00:00"/>
    <s v="First round tool kit distribution completed in SE Ambrym. 1 kit per family so the whole community has benefited. "/>
  </r>
  <r>
    <s v="MALAMPA"/>
    <s v="VUT0104"/>
    <s v="Ambrym"/>
    <s v="VUT0104002"/>
    <s v="South East Ambrym (Ambrym)"/>
    <s v="VUT0104002062"/>
    <s v="Toak"/>
    <s v="VUT01040020621413"/>
    <m/>
    <s v="ADRA"/>
    <s v="ADRA Vanuatu"/>
    <m/>
    <s v="Shelter"/>
    <m/>
    <x v="0"/>
    <x v="2"/>
    <s v="Hammer (1), Tie Wire (25m), Roofing Nails (1kg), Large Nails (1kg), Small Nails (1kg) and Rope (30m)"/>
    <n v="70"/>
    <s v="kit"/>
    <s v="Households"/>
    <n v="222"/>
    <x v="0"/>
    <d v="2015-04-06T00:00:00"/>
    <d v="2015-04-30T00:00:00"/>
    <d v="2015-04-07T00:00:00"/>
    <s v="First round tool kit distribution completed in SE Ambrym. 1 kit per family so the whole community has benefited. "/>
  </r>
  <r>
    <s v="MALAMPA"/>
    <s v="VUT0104"/>
    <s v="Ambrym"/>
    <s v="VUT0104002"/>
    <s v="South East Ambrym (Ambrym)"/>
    <s v="VUT0104002062"/>
    <s v="Ase"/>
    <s v="VUT01040020621451"/>
    <m/>
    <s v="ADRA"/>
    <s v="ADRA Vanuatu"/>
    <m/>
    <s v="Shelter"/>
    <m/>
    <x v="0"/>
    <x v="2"/>
    <s v="Hammer (1), Tie Wire (25m), Roofing Nails (1kg), Large Nails (1kg), Small Nails (1kg) and Rope (30m)"/>
    <n v="23"/>
    <s v="kit"/>
    <s v="Households"/>
    <n v="113"/>
    <x v="0"/>
    <d v="2015-04-06T00:00:00"/>
    <d v="2015-04-30T00:00:00"/>
    <d v="2015-04-07T00:00:00"/>
    <s v="First round tool kit distribution completed in SE Ambrym. 1 kit per family so the whole community has benefited. "/>
  </r>
  <r>
    <s v="MALAMPA"/>
    <s v="VUT0104"/>
    <s v="Ambrym"/>
    <s v="VUT0104002"/>
    <s v="South East Ambrym (Ambrym)"/>
    <s v="VUT0104002062"/>
    <s v="Endu Pahakol"/>
    <s v="VUT01040020621525"/>
    <m/>
    <s v="ADRA"/>
    <s v="ADRA Vanuatu"/>
    <m/>
    <s v="Shelter"/>
    <m/>
    <x v="0"/>
    <x v="2"/>
    <s v="Hammer (1), Tie Wire (25m), Roofing Nails (1kg), Large Nails (1kg), Small Nails (1kg) and Rope (30m)"/>
    <n v="40"/>
    <s v="kit"/>
    <s v="Households"/>
    <n v="301"/>
    <x v="0"/>
    <d v="2015-04-06T00:00:00"/>
    <d v="2015-04-30T00:00:00"/>
    <d v="2015-04-06T00:00:00"/>
    <s v="First round tool kit distribution completed in SE Ambrym. 1 kit per family so the whole community has benefited. "/>
  </r>
  <r>
    <s v="MALAMPA"/>
    <s v="VUT0104"/>
    <s v="Ambrym"/>
    <s v="VUT0104002"/>
    <s v="South East Ambrym (Ambrym)"/>
    <s v="VUT0104002062"/>
    <s v="Ulei"/>
    <s v="VUT01040020621420"/>
    <m/>
    <s v="ADRA"/>
    <s v="ADRA Vanuatu"/>
    <m/>
    <s v="Shelter"/>
    <m/>
    <x v="0"/>
    <x v="2"/>
    <s v="Hammer (1), Tie Wire (25m), Roofing Nails (1kg), Large Nails (1kg), Small Nails (1kg) and Rope (30m)"/>
    <n v="40"/>
    <s v="kit"/>
    <s v="Households"/>
    <n v="147"/>
    <x v="0"/>
    <d v="2015-04-06T00:00:00"/>
    <d v="2015-04-30T00:00:00"/>
    <d v="2015-04-08T00:00:00"/>
    <s v="First round tool kit distribution completed in SE Ambrym. 1 kit per family so the whole community has benefited. "/>
  </r>
  <r>
    <s v="MALAMPA"/>
    <s v="VUT0104"/>
    <s v="Ambrym"/>
    <s v="VUT0104002"/>
    <s v="South East Ambrym (Ambrym)"/>
    <s v="VUT0104002062"/>
    <s v="Sameo"/>
    <s v="VUT01040020621455"/>
    <m/>
    <s v="ADRA"/>
    <s v="ADRA Vanuatu"/>
    <m/>
    <s v="Shelter"/>
    <m/>
    <x v="0"/>
    <x v="2"/>
    <s v="Hammer (1), Tie Wire (25m), Roofing Nails (1kg), Large Nails (1kg), Small Nails (1kg) and Rope (30m)"/>
    <n v="81"/>
    <s v="kit"/>
    <s v="Households"/>
    <n v="204"/>
    <x v="0"/>
    <d v="2015-04-06T00:00:00"/>
    <d v="2015-04-30T00:00:00"/>
    <d v="2015-04-08T00:00:00"/>
    <s v="First round tool kit distribution completed in SE Ambrym. 1 kit per family so the whole community has benefited. "/>
  </r>
  <r>
    <s v="MALAMPA"/>
    <s v="VUT0104"/>
    <s v="Ambrym"/>
    <s v="VUT0104002"/>
    <s v="South East Ambrym (Ambrym)"/>
    <s v="VUT0104002062"/>
    <s v="South East Ambrym (Ambrym)"/>
    <e v="#N/A"/>
    <m/>
    <s v="ADRA"/>
    <s v="ADRA Vanuatu"/>
    <m/>
    <s v="Shelter"/>
    <m/>
    <x v="0"/>
    <x v="3"/>
    <s v="Tarps "/>
    <n v="672"/>
    <s v="piece"/>
    <s v="Households"/>
    <n v="526"/>
    <x v="0"/>
    <d v="2015-04-06T00:00:00"/>
    <d v="2015-04-30T00:00:00"/>
    <d v="2015-04-11T00:00:00"/>
    <s v="Blanket distribution of tarps to SE Ambrym"/>
  </r>
  <r>
    <s v="SHEFA"/>
    <s v="VUT0105"/>
    <s v="Port Vila"/>
    <s v="VUT0105071"/>
    <s v="Port Vila (Port Vila)"/>
    <s v="VUT0105071017"/>
    <s v="Port Vila"/>
    <s v="VUT01050710170848"/>
    <s v="Evacuation Centers "/>
    <s v="ADRA"/>
    <s v="ADRA Vanuatu"/>
    <m/>
    <s v="Shelter"/>
    <m/>
    <x v="0"/>
    <x v="3"/>
    <s v="Tarps "/>
    <n v="592"/>
    <s v="piece"/>
    <s v="Households"/>
    <n v="592"/>
    <x v="0"/>
    <d v="2015-03-27T00:00:00"/>
    <d v="2015-03-30T00:00:00"/>
    <d v="2015-03-24T00:00:00"/>
    <m/>
  </r>
  <r>
    <s v="SHEFA"/>
    <s v="VUT0105"/>
    <s v="Efate"/>
    <s v="VUT0105005"/>
    <s v="Erakor (Efate)"/>
    <s v="VUT0105005020"/>
    <s v="Erakor"/>
    <s v="VUT01050050130795"/>
    <s v="Beverly Hills "/>
    <s v="ADRA"/>
    <s v="ADRA Vanuatu"/>
    <m/>
    <s v="Shelter"/>
    <m/>
    <x v="0"/>
    <x v="3"/>
    <s v="Tarps "/>
    <n v="462"/>
    <s v="piece"/>
    <s v="Households"/>
    <n v="462"/>
    <x v="0"/>
    <d v="2015-04-01T00:00:00"/>
    <d v="2015-04-21T00:00:00"/>
    <d v="2015-04-02T00:00:00"/>
    <s v="First round completed 2-Apr-2015, second due to new sub-division due 21-Apr-2015 - Estimated additional 150 tarpaulins required"/>
  </r>
  <r>
    <s v="SHEFA"/>
    <s v="VUT0105"/>
    <s v="Efate"/>
    <s v="VUT0105005"/>
    <s v="Eratap (Efate)"/>
    <s v="VUT0105005011"/>
    <s v="Teouma"/>
    <s v="VUT01050050110783"/>
    <s v="Chiko Farm "/>
    <s v="ADRA"/>
    <s v="ADRA Vanuatu"/>
    <m/>
    <s v="Shelter"/>
    <m/>
    <x v="0"/>
    <x v="3"/>
    <s v="Tarps "/>
    <n v="237"/>
    <s v="piece"/>
    <s v="Households"/>
    <n v="237"/>
    <x v="0"/>
    <d v="2015-04-08T00:00:00"/>
    <d v="2015-04-30T00:00:00"/>
    <d v="2015-04-08T00:00:00"/>
    <s v="One off distribution made to affected HHs. "/>
  </r>
  <r>
    <s v="MALAMPA"/>
    <s v="VUT0104"/>
    <s v="Ambrym"/>
    <s v="VUT0104002"/>
    <s v="South East Ambrym (Ambrym)"/>
    <s v="VUT0104002062"/>
    <s v="Moru"/>
    <s v="VUT01040020621373"/>
    <m/>
    <s v="ADRA"/>
    <s v="ADRA Vanuatu"/>
    <m/>
    <s v="Shelter"/>
    <m/>
    <x v="0"/>
    <x v="3"/>
    <s v="Tarps "/>
    <n v="38"/>
    <s v="piece"/>
    <s v="Households"/>
    <n v="38"/>
    <x v="0"/>
    <d v="2015-04-08T00:00:00"/>
    <d v="2015-04-30T00:00:00"/>
    <d v="2015-04-14T00:00:00"/>
    <s v="One off distribution made to affected HHs. "/>
  </r>
  <r>
    <s v="MALAMPA"/>
    <s v="VUT0104"/>
    <s v="Ambrym"/>
    <s v="VUT0104002"/>
    <s v="South East Ambrym (Ambrym)"/>
    <s v="VUT0104002062"/>
    <s v="Pamal"/>
    <s v="VUT01040020621433"/>
    <m/>
    <s v="ADRA"/>
    <s v="ADRA Vanuatu"/>
    <m/>
    <s v="Shelter"/>
    <m/>
    <x v="0"/>
    <x v="3"/>
    <s v="Tarps "/>
    <n v="37"/>
    <s v="piece"/>
    <s v="Households"/>
    <n v="37"/>
    <x v="0"/>
    <d v="2015-04-08T00:00:00"/>
    <d v="2015-04-30T00:00:00"/>
    <d v="2015-04-07T00:00:00"/>
    <s v="One off distribution made to affected HHs. "/>
  </r>
  <r>
    <s v="MALAMPA"/>
    <s v="VUT0104"/>
    <s v="Ambrym"/>
    <s v="VUT0104002"/>
    <s v="South East Ambrym (Ambrym)"/>
    <s v="VUT0104002062"/>
    <m/>
    <e v="#N/A"/>
    <s v="Parias"/>
    <s v="ADRA"/>
    <s v="ADRA Vanuatu"/>
    <m/>
    <s v="Shelter"/>
    <m/>
    <x v="0"/>
    <x v="3"/>
    <s v="Tarps "/>
    <n v="17"/>
    <s v="piece"/>
    <s v="Households"/>
    <n v="17"/>
    <x v="0"/>
    <d v="2015-04-08T00:00:00"/>
    <d v="2015-04-30T00:00:00"/>
    <d v="2015-04-07T00:00:00"/>
    <s v="One off distribution made to affected HHs. "/>
  </r>
  <r>
    <s v="MALAMPA"/>
    <s v="VUT0104"/>
    <s v="Ambrym"/>
    <s v="VUT0104002"/>
    <s v="South East Ambrym (Ambrym)"/>
    <s v="VUT0104002062"/>
    <s v="Taveak"/>
    <s v="VUT01040020621371"/>
    <m/>
    <s v="ADRA"/>
    <s v="ADRA Vanuatu"/>
    <m/>
    <s v="Shelter"/>
    <m/>
    <x v="0"/>
    <x v="3"/>
    <s v="Tarps "/>
    <n v="44"/>
    <s v="piece"/>
    <s v="Households"/>
    <n v="44"/>
    <x v="0"/>
    <d v="2015-04-08T00:00:00"/>
    <d v="2015-04-30T00:00:00"/>
    <d v="2015-04-14T00:00:00"/>
    <s v="One off distribution made to affected HHs. "/>
  </r>
  <r>
    <s v="MALAMPA"/>
    <s v="VUT0104"/>
    <s v="Ambrym"/>
    <s v="VUT0104002"/>
    <s v="South East Ambrym (Ambrym)"/>
    <s v="VUT0104002062"/>
    <s v="Utas"/>
    <s v="VUT01040020621381"/>
    <m/>
    <s v="ADRA"/>
    <s v="ADRA Vanuatu"/>
    <m/>
    <s v="Shelter"/>
    <m/>
    <x v="0"/>
    <x v="3"/>
    <s v="Tarps "/>
    <n v="31"/>
    <s v="piece"/>
    <s v="Households"/>
    <n v="31"/>
    <x v="0"/>
    <d v="2015-04-08T00:00:00"/>
    <d v="2015-04-30T00:00:00"/>
    <d v="2015-04-14T00:00:00"/>
    <s v="One off distribution made to affected HHs. "/>
  </r>
  <r>
    <s v="MALAMPA"/>
    <s v="VUT0104"/>
    <s v="Ambrym"/>
    <s v="VUT0104002"/>
    <s v="South East Ambrym (Ambrym)"/>
    <s v="VUT0104002062"/>
    <s v="Ma-at"/>
    <s v="VUT01040020621406"/>
    <m/>
    <s v="ADRA"/>
    <s v="ADRA Vanuatu"/>
    <m/>
    <s v="Shelter"/>
    <m/>
    <x v="0"/>
    <x v="3"/>
    <s v="Tarps "/>
    <n v="13"/>
    <s v="piece"/>
    <s v="Households"/>
    <n v="13"/>
    <x v="0"/>
    <d v="2015-04-08T00:00:00"/>
    <d v="2015-04-30T00:00:00"/>
    <d v="2015-04-14T00:00:00"/>
    <s v="One off distribution made to affected HHs. "/>
  </r>
  <r>
    <s v="MALAMPA"/>
    <s v="VUT0104"/>
    <s v="Ambrym"/>
    <s v="VUT0104002"/>
    <s v="South East Ambrym (Ambrym)"/>
    <s v="VUT0104002062"/>
    <s v="Sahout 2"/>
    <s v="VUT01040020621417"/>
    <m/>
    <s v="ADRA"/>
    <s v="ADRA Vanuatu"/>
    <m/>
    <s v="Shelter"/>
    <m/>
    <x v="0"/>
    <x v="3"/>
    <s v="Tarps "/>
    <n v="17"/>
    <s v="piece"/>
    <s v="Households"/>
    <n v="17"/>
    <x v="0"/>
    <d v="2015-04-08T00:00:00"/>
    <d v="2015-04-30T00:00:00"/>
    <d v="2015-04-14T00:00:00"/>
    <s v="One off distribution made to affected HHs. "/>
  </r>
  <r>
    <s v="MALAMPA"/>
    <s v="VUT0104"/>
    <s v="Ambrym"/>
    <s v="VUT0104002"/>
    <s v="South East Ambrym (Ambrym)"/>
    <s v="VUT0104002062"/>
    <s v="Bethel"/>
    <s v="VUT01040160731851"/>
    <m/>
    <s v="ADRA"/>
    <s v="ADRA Vanuatu"/>
    <m/>
    <s v="Shelter"/>
    <m/>
    <x v="0"/>
    <x v="3"/>
    <s v="Tarps "/>
    <n v="32"/>
    <s v="piece"/>
    <s v="Households"/>
    <n v="32"/>
    <x v="0"/>
    <d v="2015-04-08T00:00:00"/>
    <d v="2015-04-30T00:00:00"/>
    <d v="2015-04-14T00:00:00"/>
    <s v="One off distribution made to affected HHs. "/>
  </r>
  <r>
    <s v="MALAMPA"/>
    <s v="VUT0104"/>
    <s v="Ambrym"/>
    <s v="VUT0104002"/>
    <s v="South East Ambrym (Ambrym)"/>
    <s v="VUT0104002062"/>
    <s v="Penapo"/>
    <s v="VUT01040020621395"/>
    <m/>
    <s v="ADRA"/>
    <s v="ADRA Vanuatu"/>
    <m/>
    <s v="Shelter"/>
    <m/>
    <x v="0"/>
    <x v="3"/>
    <s v="Tarps "/>
    <n v="37"/>
    <s v="piece"/>
    <s v="Households"/>
    <n v="37"/>
    <x v="0"/>
    <d v="2015-04-08T00:00:00"/>
    <d v="2015-04-30T00:00:00"/>
    <d v="2015-04-14T00:00:00"/>
    <s v="One off distribution made to affected HHs. "/>
  </r>
  <r>
    <s v="MALAMPA"/>
    <s v="VUT0104"/>
    <s v="Ambrym"/>
    <s v="VUT0104002"/>
    <s v="South East Ambrym (Ambrym)"/>
    <s v="VUT0104002062"/>
    <s v="Toak"/>
    <s v="VUT01040020621413"/>
    <m/>
    <s v="ADRA"/>
    <s v="ADRA Vanuatu"/>
    <m/>
    <s v="Shelter"/>
    <m/>
    <x v="0"/>
    <x v="3"/>
    <s v="Tarps "/>
    <n v="70"/>
    <s v="piece"/>
    <s v="Households"/>
    <n v="70"/>
    <x v="0"/>
    <d v="2015-04-08T00:00:00"/>
    <d v="2015-04-30T00:00:00"/>
    <d v="2015-04-14T00:00:00"/>
    <s v="One off distribution made to affected HHs. "/>
  </r>
  <r>
    <s v="MALAMPA"/>
    <s v="VUT0104"/>
    <s v="Ambrym"/>
    <s v="VUT0104002"/>
    <s v="South East Ambrym (Ambrym)"/>
    <s v="VUT0104002062"/>
    <s v="Ase"/>
    <s v="VUT01040020621451"/>
    <m/>
    <s v="ADRA"/>
    <s v="ADRA Vanuatu"/>
    <m/>
    <s v="Shelter"/>
    <m/>
    <x v="0"/>
    <x v="3"/>
    <s v="Tarps "/>
    <n v="32"/>
    <s v="piece"/>
    <s v="Households"/>
    <n v="32"/>
    <x v="0"/>
    <d v="2015-04-08T00:00:00"/>
    <d v="2015-04-30T00:00:00"/>
    <d v="2015-04-14T00:00:00"/>
    <s v="One off distribution made to affected HHs. "/>
  </r>
  <r>
    <s v="MALAMPA"/>
    <s v="VUT0104"/>
    <s v="Ambrym"/>
    <s v="VUT0104002"/>
    <s v="South East Ambrym (Ambrym)"/>
    <s v="VUT0104002062"/>
    <s v="Endu Pahakol"/>
    <s v="VUT01040020621525"/>
    <m/>
    <s v="ADRA"/>
    <s v="ADRA Vanuatu"/>
    <m/>
    <s v="Shelter"/>
    <m/>
    <x v="0"/>
    <x v="3"/>
    <s v="Tarps "/>
    <n v="40"/>
    <s v="piece"/>
    <s v="Households"/>
    <n v="40"/>
    <x v="0"/>
    <d v="2015-04-08T00:00:00"/>
    <d v="2015-04-30T00:00:00"/>
    <d v="2015-04-14T00:00:00"/>
    <s v="One off distribution made to affected HHs. "/>
  </r>
  <r>
    <s v="MALAMPA"/>
    <s v="VUT0104"/>
    <s v="Ambrym"/>
    <s v="VUT0104002"/>
    <s v="South East Ambrym (Ambrym)"/>
    <s v="VUT0104002062"/>
    <s v="Endu Poal"/>
    <s v="VUT01040020621531"/>
    <m/>
    <s v="ADRA"/>
    <s v="ADRA Vanuatu"/>
    <m/>
    <s v="Shelter"/>
    <m/>
    <x v="0"/>
    <x v="3"/>
    <s v="Tarps "/>
    <n v="40"/>
    <s v="piece"/>
    <s v="Households"/>
    <n v="40"/>
    <x v="0"/>
    <d v="2015-04-08T00:00:00"/>
    <d v="2015-04-30T00:00:00"/>
    <d v="2015-04-14T00:00:00"/>
    <s v="One off distribution made to affected HHs. "/>
  </r>
  <r>
    <s v="MALAMPA"/>
    <s v="VUT0104"/>
    <s v="Ambrym"/>
    <s v="VUT0104002"/>
    <s v="South East Ambrym (Ambrym)"/>
    <s v="VUT0104002062"/>
    <s v="Ulei"/>
    <s v="VUT01040020621420"/>
    <m/>
    <s v="ADRA"/>
    <s v="ADRA Vanuatu"/>
    <m/>
    <s v="Shelter"/>
    <m/>
    <x v="0"/>
    <x v="3"/>
    <s v="Tarps "/>
    <n v="50"/>
    <s v="piece"/>
    <s v="Households"/>
    <n v="50"/>
    <x v="0"/>
    <d v="2015-04-08T00:00:00"/>
    <d v="2015-04-30T00:00:00"/>
    <d v="2015-04-14T00:00:00"/>
    <s v="One off distribution made to affected HHs. "/>
  </r>
  <r>
    <s v="MALAMPA"/>
    <s v="VUT0104"/>
    <s v="Ambrym"/>
    <s v="VUT0104002"/>
    <s v="South East Ambrym (Ambrym)"/>
    <s v="VUT0104002062"/>
    <s v="Sameo"/>
    <s v="VUT01040020621455"/>
    <m/>
    <s v="ADRA"/>
    <s v="ADRA Vanuatu"/>
    <m/>
    <s v="Shelter"/>
    <m/>
    <x v="0"/>
    <x v="3"/>
    <s v="Tarps "/>
    <n v="54"/>
    <s v="piece"/>
    <s v="Households"/>
    <n v="54"/>
    <x v="0"/>
    <d v="2015-04-08T00:00:00"/>
    <d v="2015-04-30T00:00:00"/>
    <d v="2015-04-14T00:00:00"/>
    <s v="One off distribution made to affected HHs. "/>
  </r>
  <r>
    <s v="SHEFA"/>
    <s v="VUT0105"/>
    <s v="Efate"/>
    <s v="VUT0105005"/>
    <s v="Erakor (Efate)"/>
    <s v="VUT0105005020"/>
    <s v="Erakor"/>
    <s v="VUT01050050130795"/>
    <s v="Beverly Hills "/>
    <s v="ADRA"/>
    <s v="ADRA Vanuatu"/>
    <m/>
    <s v="Shelter"/>
    <m/>
    <x v="0"/>
    <x v="3"/>
    <s v="Tarps "/>
    <n v="150"/>
    <s v="piece"/>
    <s v="Households"/>
    <n v="150"/>
    <x v="1"/>
    <d v="2015-04-20T00:00:00"/>
    <d v="2015-05-05T00:00:00"/>
    <d v="2015-05-05T00:00:00"/>
    <s v="One off distribution made to affected HHs. "/>
  </r>
  <r>
    <s v="SHEFA"/>
    <s v="VUT0105"/>
    <s v="Efate"/>
    <s v="VUT0105005"/>
    <s v="Eratap (Efate)"/>
    <s v="VUT0105005011"/>
    <s v="Teouma"/>
    <s v="VUT01050050110783"/>
    <s v="Teouma Nabangatau "/>
    <s v="ADRA"/>
    <s v="ADRA Vanuatu"/>
    <m/>
    <s v="Shelter"/>
    <m/>
    <x v="0"/>
    <x v="3"/>
    <s v="Tarps "/>
    <n v="18"/>
    <s v="piece"/>
    <s v="Households"/>
    <n v="18"/>
    <x v="0"/>
    <d v="2015-05-28T00:00:00"/>
    <d v="2015-05-28T00:00:00"/>
    <d v="2015-05-28T00:00:00"/>
    <s v="One off distribution made to affected HHs. "/>
  </r>
  <r>
    <s v="SHEFA"/>
    <s v="VUT0105"/>
    <s v="Efate"/>
    <s v="VUT0105005"/>
    <s v="Erakor (Efate)"/>
    <s v="VUT0105005020"/>
    <s v="Erakor"/>
    <s v="VUT01050050130795"/>
    <s v="Beverly Hills "/>
    <s v="ADRA"/>
    <s v="ADRA Vanuatu"/>
    <m/>
    <s v="Shelter"/>
    <m/>
    <x v="0"/>
    <x v="3"/>
    <s v="Tarps "/>
    <n v="45"/>
    <s v="piece"/>
    <s v="Households"/>
    <n v="45"/>
    <x v="0"/>
    <d v="2015-06-05T00:00:00"/>
    <d v="2015-06-05T00:00:00"/>
    <d v="2015-06-05T00:00:00"/>
    <s v="One off distribution made to affected HHs. "/>
  </r>
  <r>
    <s v="SHEFA"/>
    <s v="VUT0105"/>
    <s v="Efate"/>
    <s v="VUT0105005"/>
    <s v="Mele (Efate)"/>
    <s v="VUT0105005021"/>
    <m/>
    <e v="#N/A"/>
    <s v="Prima Area "/>
    <s v="ADRA "/>
    <s v="ADRA Vanuatu"/>
    <m/>
    <s v="Shelter"/>
    <m/>
    <x v="0"/>
    <x v="3"/>
    <s v="Tarps "/>
    <n v="250"/>
    <s v="piece"/>
    <s v="Households"/>
    <n v="250"/>
    <x v="0"/>
    <d v="2015-04-01T00:00:00"/>
    <d v="2015-04-21T00:00:00"/>
    <d v="2015-04-29T00:00:00"/>
    <s v="First round started 28&amp;29 March 2015, was planning on finishing 20&amp;21 Apr 2015 but VMF is planning to take over distribution."/>
  </r>
  <r>
    <s v="SHEFA"/>
    <s v="VUT0105"/>
    <s v="Efate"/>
    <s v="VUT0105005"/>
    <s v="Eratap (Efate)"/>
    <s v="VUT0105005011"/>
    <s v="Teouma"/>
    <s v="VUT01050050110783"/>
    <m/>
    <s v="ADRA "/>
    <s v="ADRA Vanuatu"/>
    <m/>
    <s v="Shelter"/>
    <m/>
    <x v="0"/>
    <x v="3"/>
    <s v="Tarps "/>
    <n v="184"/>
    <s v="piece"/>
    <s v="Households"/>
    <n v="184"/>
    <x v="0"/>
    <d v="2015-04-08T00:00:00"/>
    <d v="2015-04-30T00:00:00"/>
    <d v="2015-04-02T00:00:00"/>
    <s v="One off distribution made to affected HHs. "/>
  </r>
  <r>
    <s v="SHEFA"/>
    <s v="VUT0105"/>
    <s v="Efate"/>
    <s v="VUT0105005"/>
    <s v="Eratap (Efate)"/>
    <s v="VUT0105005011"/>
    <s v="Teouma"/>
    <s v="VUT01050050110783"/>
    <s v="Teouma Valley "/>
    <s v="ADRA "/>
    <s v="ADRA Vanuatu"/>
    <m/>
    <s v="Shelter"/>
    <m/>
    <x v="0"/>
    <x v="3"/>
    <s v="Tarps "/>
    <n v="457"/>
    <s v="piece"/>
    <s v="Households"/>
    <n v="457"/>
    <x v="0"/>
    <d v="2015-04-14T00:00:00"/>
    <d v="2015-04-16T00:00:00"/>
    <d v="2015-04-14T00:00:00"/>
    <s v="One off distribution made to affected HHs. "/>
  </r>
  <r>
    <s v="SHEFA"/>
    <s v="VUT0105"/>
    <s v="Efate"/>
    <s v="VUT0105005"/>
    <s v="Eratap (Efate)"/>
    <s v="VUT0105005011"/>
    <s v="Rentapao"/>
    <s v="VUT01050050110778"/>
    <m/>
    <s v="ADRA "/>
    <s v="ADRA Vanuatu"/>
    <m/>
    <s v="Shelter"/>
    <m/>
    <x v="0"/>
    <x v="3"/>
    <s v="Tarps "/>
    <n v="340"/>
    <s v="piece"/>
    <s v="Households"/>
    <n v="340"/>
    <x v="0"/>
    <d v="2015-04-15T00:00:00"/>
    <d v="2015-04-16T00:00:00"/>
    <d v="2015-04-15T00:00:00"/>
    <s v="One off distribution made to affected HHs. "/>
  </r>
  <r>
    <s v="SHEFA"/>
    <s v="VUT0105"/>
    <s v="Efate"/>
    <s v="VUT0105005"/>
    <s v="Eratap (Efate)"/>
    <s v="VUT0105005011"/>
    <s v="Teouma"/>
    <s v="VUT01050050110783"/>
    <s v="Green Hill "/>
    <s v="ADRA "/>
    <s v="ADRA Vanuatu"/>
    <m/>
    <s v="Shelter"/>
    <m/>
    <x v="0"/>
    <x v="3"/>
    <s v="Tarps "/>
    <n v="130"/>
    <s v="piece"/>
    <s v="Households"/>
    <n v="130"/>
    <x v="0"/>
    <d v="2015-04-16T00:00:00"/>
    <d v="2015-04-16T00:00:00"/>
    <d v="2015-04-16T00:00:00"/>
    <s v="One off distribution made to affected HHs. "/>
  </r>
  <r>
    <s v="SHEFA"/>
    <s v="VUT0105"/>
    <s v="Efate"/>
    <s v="VUT0105005"/>
    <s v="Eratap (Efate)"/>
    <s v="VUT0105005011"/>
    <s v="Teouma"/>
    <s v="VUT01050050110783"/>
    <s v="Stage 1 &amp; 2"/>
    <s v="ADRA "/>
    <s v="ADRA Vanuatu"/>
    <m/>
    <s v="Shelter"/>
    <m/>
    <x v="0"/>
    <x v="3"/>
    <s v="Tarps "/>
    <n v="300"/>
    <s v="piece"/>
    <s v="Households"/>
    <n v="475"/>
    <x v="0"/>
    <d v="2015-04-20T00:00:00"/>
    <d v="2015-04-21T00:00:00"/>
    <d v="2015-04-30T00:00:00"/>
    <s v="One off distribution made to affected HHs. "/>
  </r>
  <r>
    <s v="SHEFA"/>
    <s v="VUT0105"/>
    <s v="Efate"/>
    <s v="VUT0105005"/>
    <s v="Eratap (Efate)"/>
    <s v="VUT0105005011"/>
    <s v="Teouma"/>
    <s v="VUT01050050110783"/>
    <s v="Teouma Valley "/>
    <s v="ADRA "/>
    <s v="ADRA Vanuatu"/>
    <m/>
    <s v="Shelter"/>
    <m/>
    <x v="0"/>
    <x v="3"/>
    <s v="Tarps "/>
    <n v="152"/>
    <s v="piece"/>
    <s v="Households"/>
    <n v="152"/>
    <x v="0"/>
    <d v="2015-05-05T00:00:00"/>
    <d v="2015-05-05T00:00:00"/>
    <d v="2015-05-05T00:00:00"/>
    <s v="One off distribution made to affected HHs. "/>
  </r>
  <r>
    <s v="SHEFA"/>
    <s v="VUT0105"/>
    <s v="Efate"/>
    <s v="VUT0105005"/>
    <s v="Eratap (Efate)"/>
    <s v="VUT0105005011"/>
    <s v="Teouma"/>
    <s v="VUT01050050110783"/>
    <s v="Avoca Area"/>
    <s v="ADRA "/>
    <s v="ADRA Vanuatu"/>
    <m/>
    <s v="Shelter"/>
    <m/>
    <x v="0"/>
    <x v="3"/>
    <s v="Tarps "/>
    <n v="241"/>
    <s v="piece"/>
    <s v="Households"/>
    <n v="241"/>
    <x v="0"/>
    <d v="2015-04-08T00:00:00"/>
    <d v="2015-04-08T00:00:00"/>
    <d v="2015-05-08T00:00:00"/>
    <s v="One off distribution made to affected HHs. "/>
  </r>
  <r>
    <s v="SHEFA"/>
    <s v="VUT0105"/>
    <s v="Efate"/>
    <s v="VUT0105005"/>
    <s v="Eratap (Efate)"/>
    <s v="VUT0105005011"/>
    <s v="Teouma"/>
    <s v="VUT01050050110783"/>
    <s v="Teouma Bush and Teouma Eratap"/>
    <s v="ADRA "/>
    <s v="ADRA Vanuatu"/>
    <m/>
    <s v="Shelter"/>
    <m/>
    <x v="0"/>
    <x v="3"/>
    <s v="Tarps "/>
    <n v="105"/>
    <s v="piece"/>
    <s v="Households"/>
    <n v="416"/>
    <x v="1"/>
    <d v="2015-06-30T00:00:00"/>
    <d v="2015-07-03T00:00:00"/>
    <m/>
    <s v="NDMO Shelter Coordinator has requested from ADRA tarpaulins for 198 households in Teouma Bush and Rentapau Areas. "/>
  </r>
  <r>
    <s v="TAFEA"/>
    <s v="VUT0106"/>
    <s v="Tanna"/>
    <s v="VUT0106023"/>
    <s v="Middle Bush Tanna (Tanna)"/>
    <s v="VUT0106023006"/>
    <m/>
    <e v="#N/A"/>
    <s v="Middlebush"/>
    <s v="CARE International"/>
    <s v="Direct"/>
    <s v="DFAT"/>
    <s v="Shelter"/>
    <m/>
    <x v="0"/>
    <x v="3"/>
    <s v="Tarps"/>
    <n v="550"/>
    <s v="piece"/>
    <s v="Households"/>
    <n v="550"/>
    <x v="0"/>
    <d v="2015-04-11T00:00:00"/>
    <m/>
    <d v="2015-04-29T00:00:00"/>
    <m/>
  </r>
  <r>
    <s v="TAFEA"/>
    <s v="VUT0106"/>
    <s v="Tanna"/>
    <s v="VUT0106023"/>
    <s v="Middle Bush Tanna (Tanna)"/>
    <s v="VUT0106023006"/>
    <m/>
    <e v="#N/A"/>
    <s v="Middlebush"/>
    <s v="CARE International"/>
    <s v="Direct"/>
    <s v="Australian Red Cross"/>
    <s v="Shelter"/>
    <m/>
    <x v="0"/>
    <x v="3"/>
    <s v="Tarps"/>
    <n v="573"/>
    <s v="piece"/>
    <s v="Households"/>
    <n v="573"/>
    <x v="1"/>
    <d v="2015-06-08T00:00:00"/>
    <d v="2015-06-14T00:00:00"/>
    <d v="2015-06-25T00:00:00"/>
    <s v="Tarps supplied through Shelter Cluster from Australian Red Cross"/>
  </r>
  <r>
    <s v="TAFEA"/>
    <s v="VUT0106"/>
    <s v="Tanna"/>
    <s v="VUT0106023"/>
    <s v="Middle Bush Tanna (Tanna)"/>
    <s v="VUT0106023006"/>
    <m/>
    <e v="#N/A"/>
    <s v="Middlebush"/>
    <s v="CARE International"/>
    <s v="Direct"/>
    <s v="DFID"/>
    <s v="Shelter"/>
    <m/>
    <x v="0"/>
    <x v="2"/>
    <s v="Fixing Kit"/>
    <n v="1323"/>
    <s v="kit"/>
    <s v="Households"/>
    <n v="1323"/>
    <x v="0"/>
    <d v="2015-06-03T00:00:00"/>
    <d v="2015-06-10T00:00:00"/>
    <d v="2015-06-10T00:00:00"/>
    <s v="Fixing Kit = nails, cyclone straps, tie wire and training"/>
  </r>
  <r>
    <s v="TAFEA"/>
    <s v="VUT0106"/>
    <s v="Tanna"/>
    <s v="VUT0106023"/>
    <s v="Middle Bush Tanna (Tanna)"/>
    <s v="VUT0106023006"/>
    <m/>
    <e v="#N/A"/>
    <s v="Middlebush"/>
    <s v="CARE International"/>
    <s v="Direct"/>
    <s v="DFID"/>
    <s v="Shelter"/>
    <m/>
    <x v="1"/>
    <x v="4"/>
    <s v="Shelter Awareness Training"/>
    <n v="1323"/>
    <e v="#N/A"/>
    <s v="Households"/>
    <n v="1323"/>
    <x v="0"/>
    <d v="2015-06-03T00:00:00"/>
    <d v="2015-06-10T00:00:00"/>
    <d v="2015-06-10T00:00:00"/>
    <s v="Awareness Training that accompanies Fixing Kit distribution - held at community level"/>
  </r>
  <r>
    <s v="TAFEA"/>
    <s v="VUT0106"/>
    <s v="Tanna"/>
    <s v="VUT0106023"/>
    <s v="Whitesands (Tanna)"/>
    <s v="VUT0106023004"/>
    <m/>
    <e v="#N/A"/>
    <s v="Whitesands"/>
    <s v="CARE International"/>
    <s v="Direct"/>
    <s v="DFAT"/>
    <s v="Shelter"/>
    <m/>
    <x v="0"/>
    <x v="3"/>
    <s v="Tarps"/>
    <n v="275"/>
    <s v="piece"/>
    <s v="Households"/>
    <n v="275"/>
    <x v="1"/>
    <d v="2015-06-29T00:00:00"/>
    <d v="2015-07-11T00:00:00"/>
    <m/>
    <m/>
  </r>
  <r>
    <s v="TAFEA"/>
    <s v="VUT0106"/>
    <s v="Tanna"/>
    <s v="VUT0106023"/>
    <s v="Whitesands (Tanna)"/>
    <s v="VUT0106023004"/>
    <m/>
    <e v="#N/A"/>
    <s v="Whitesands"/>
    <s v="CARE International"/>
    <s v="Direct"/>
    <s v="Australian Red Cross"/>
    <s v="Shelter"/>
    <m/>
    <x v="0"/>
    <x v="3"/>
    <s v="Tarps"/>
    <n v="287"/>
    <s v="piece"/>
    <s v="Households"/>
    <n v="287"/>
    <x v="1"/>
    <d v="2015-06-29T00:00:00"/>
    <d v="2015-07-11T00:00:00"/>
    <m/>
    <s v="Tarps supplied through Shelter Cluster from Australian Red Cross"/>
  </r>
  <r>
    <s v="TAFEA"/>
    <s v="VUT0106"/>
    <s v="Tanna"/>
    <s v="VUT0106023"/>
    <s v="Whitesands (Tanna)"/>
    <s v="VUT0106023004"/>
    <m/>
    <e v="#N/A"/>
    <s v="Whitesands"/>
    <s v="CARE International"/>
    <s v="Direct"/>
    <s v="DFID"/>
    <s v="Shelter"/>
    <m/>
    <x v="0"/>
    <x v="2"/>
    <s v="Fixing Kit"/>
    <n v="2087"/>
    <s v="kit"/>
    <s v="Households"/>
    <n v="2087"/>
    <x v="0"/>
    <d v="2015-05-11T00:00:00"/>
    <d v="2015-05-22T00:00:00"/>
    <d v="2015-05-22T00:00:00"/>
    <s v="Fixing Kit = nails, cyclone straps, tie wire and training; SE completed 15 May, NE completed 22 May"/>
  </r>
  <r>
    <s v="TAFEA"/>
    <s v="VUT0106"/>
    <s v="Tanna"/>
    <s v="VUT0106023"/>
    <s v="Whitesands (Tanna)"/>
    <s v="VUT0106023004"/>
    <m/>
    <e v="#N/A"/>
    <s v="Whitesands"/>
    <s v="CARE International"/>
    <s v="Direct"/>
    <s v="DFID"/>
    <s v="Shelter"/>
    <m/>
    <x v="1"/>
    <x v="4"/>
    <s v="Shelter Awareness Training"/>
    <n v="2087"/>
    <e v="#N/A"/>
    <s v="Households"/>
    <n v="2087"/>
    <x v="0"/>
    <d v="2015-05-11T00:00:00"/>
    <d v="2015-05-22T00:00:00"/>
    <d v="2015-05-22T00:00:00"/>
    <s v="Awareness Training that accompanies Fixing Kit distribution - held at community level"/>
  </r>
  <r>
    <s v="TAFEA"/>
    <s v="VUT0106"/>
    <s v="Erromango"/>
    <s v="VUT0106008"/>
    <s v="North Erromango (Erromango)"/>
    <s v="VUT0106008010"/>
    <m/>
    <e v="#N/A"/>
    <s v="All Erromango North"/>
    <s v="CARE International"/>
    <s v="Direct"/>
    <s v="DFAT"/>
    <s v="Shelter"/>
    <m/>
    <x v="0"/>
    <x v="3"/>
    <s v="Tarps 2"/>
    <n v="251"/>
    <s v="piece"/>
    <s v="Households"/>
    <n v="251"/>
    <x v="0"/>
    <d v="2015-04-05T00:00:00"/>
    <d v="2015-03-30T00:00:00"/>
    <d v="2015-04-01T00:00:00"/>
    <s v="DFAT donated Shelter Kits from HMAS Tobruk"/>
  </r>
  <r>
    <s v="TAFEA"/>
    <s v="VUT0106"/>
    <s v="Erromango"/>
    <s v="VUT0106008"/>
    <s v="North Erromango (Erromango)"/>
    <s v="VUT0106008010"/>
    <m/>
    <e v="#N/A"/>
    <s v="All Erromango North"/>
    <s v="CARE International"/>
    <s v="Direct"/>
    <s v="DFAT"/>
    <s v="Shelter"/>
    <m/>
    <x v="0"/>
    <x v="5"/>
    <s v="Tools - household"/>
    <n v="251"/>
    <s v="kit"/>
    <s v="Households"/>
    <n v="251"/>
    <x v="0"/>
    <d v="2015-04-05T00:00:00"/>
    <d v="2015-03-30T00:00:00"/>
    <d v="2015-04-01T00:00:00"/>
    <s v="DFAT donated Shelter Kits from HMAS Tobruk"/>
  </r>
  <r>
    <s v="TAFEA"/>
    <s v="VUT0106"/>
    <s v="Erromango"/>
    <s v="VUT0106008"/>
    <s v="North Erromango (Erromango)"/>
    <s v="VUT0106008010"/>
    <m/>
    <e v="#N/A"/>
    <s v="All Erromango North"/>
    <s v="CARE International"/>
    <s v="Direct"/>
    <s v="DFAT"/>
    <s v="Shelter"/>
    <m/>
    <x v="0"/>
    <x v="2"/>
    <s v="Fixing Kit"/>
    <n v="251"/>
    <s v="kit"/>
    <s v="Households"/>
    <n v="251"/>
    <x v="1"/>
    <m/>
    <m/>
    <m/>
    <s v="Fixing Kit = nails, cyclone straps, tie wire and training"/>
  </r>
  <r>
    <s v="TAFEA"/>
    <s v="VUT0106"/>
    <s v="Erromango"/>
    <s v="VUT0106008"/>
    <s v="North Erromango (Erromango)"/>
    <s v="VUT0106008010"/>
    <m/>
    <e v="#N/A"/>
    <s v="All Erromango North"/>
    <s v="CARE International"/>
    <s v="Direct"/>
    <s v="DFAT"/>
    <s v="Shelter"/>
    <m/>
    <x v="1"/>
    <x v="4"/>
    <s v="Shelter Awareness Training"/>
    <n v="1"/>
    <e v="#N/A"/>
    <s v="Households"/>
    <n v="1"/>
    <x v="2"/>
    <m/>
    <m/>
    <m/>
    <s v="Awareness Training that accompanies Fixing Kit distribution - held at community level"/>
  </r>
  <r>
    <s v="TAFEA"/>
    <s v="VUT0106"/>
    <s v="Erromango"/>
    <s v="VUT0106008"/>
    <s v="South Erromango (Erromango)"/>
    <s v="VUT0106008009"/>
    <m/>
    <e v="#N/A"/>
    <s v="All Erromango South"/>
    <s v="CARE International"/>
    <s v="Direct"/>
    <s v="DFAT"/>
    <s v="Shelter"/>
    <m/>
    <x v="0"/>
    <x v="3"/>
    <s v="Tarps 2"/>
    <n v="253"/>
    <s v="piece"/>
    <s v="Households"/>
    <n v="253"/>
    <x v="0"/>
    <d v="2015-04-05T00:00:00"/>
    <d v="2015-03-30T00:00:00"/>
    <d v="2015-04-01T00:00:00"/>
    <s v="DFAT donated Shelter Kits from HMAS Tobruk"/>
  </r>
  <r>
    <s v="TAFEA"/>
    <s v="VUT0106"/>
    <s v="Erromango"/>
    <s v="VUT0106008"/>
    <s v="South Erromango (Erromango)"/>
    <s v="VUT0106008009"/>
    <m/>
    <e v="#N/A"/>
    <s v="All Erromango South"/>
    <s v="CARE International"/>
    <s v="Direct"/>
    <s v="DFAT"/>
    <s v="Shelter"/>
    <m/>
    <x v="0"/>
    <x v="5"/>
    <s v="Tools - household"/>
    <n v="323"/>
    <s v="kit"/>
    <s v="Households"/>
    <n v="323"/>
    <x v="0"/>
    <d v="2015-04-05T00:00:00"/>
    <d v="2015-03-30T00:00:00"/>
    <d v="2015-04-01T00:00:00"/>
    <s v="DFAT donated Shelter Kits from HMAS Tobruk"/>
  </r>
  <r>
    <s v="TAFEA"/>
    <s v="VUT0106"/>
    <s v="Erromango"/>
    <s v="VUT0106008"/>
    <s v="South Erromango (Erromango)"/>
    <s v="VUT0106008009"/>
    <m/>
    <e v="#N/A"/>
    <s v="All Erromango South"/>
    <s v="CARE International"/>
    <s v="Direct"/>
    <s v="DFID"/>
    <s v="Shelter"/>
    <m/>
    <x v="0"/>
    <x v="2"/>
    <s v="Fixing Kit"/>
    <n v="323"/>
    <s v="kit"/>
    <s v="Households"/>
    <n v="323"/>
    <x v="1"/>
    <m/>
    <m/>
    <m/>
    <m/>
  </r>
  <r>
    <s v="TAFEA"/>
    <s v="VUT0106"/>
    <s v="Erromango"/>
    <s v="VUT0106008"/>
    <s v="South Erromango (Erromango)"/>
    <s v="VUT0106008009"/>
    <m/>
    <e v="#N/A"/>
    <s v="All Erromango South"/>
    <s v="CARE International"/>
    <s v="Direct"/>
    <s v="DFID"/>
    <s v="Shelter"/>
    <m/>
    <x v="1"/>
    <x v="4"/>
    <s v="Shelter Awareness Training"/>
    <n v="1"/>
    <e v="#N/A"/>
    <s v="Households"/>
    <n v="1"/>
    <x v="1"/>
    <m/>
    <m/>
    <m/>
    <s v="Awareness Training that accompanies Fixing Kit distribution - held at community level"/>
  </r>
  <r>
    <s v="TAFEA"/>
    <s v="VUT0106"/>
    <s v="Aniwa"/>
    <s v="VUT0106004"/>
    <s v="Aniwa (Aniwa)"/>
    <s v="VUT0106004008"/>
    <m/>
    <e v="#N/A"/>
    <s v="All Aniwa"/>
    <s v="CARE International"/>
    <s v="Direct"/>
    <s v="DFID"/>
    <s v="Shelter"/>
    <m/>
    <x v="0"/>
    <x v="3"/>
    <s v="Tarps 1"/>
    <n v="138"/>
    <s v="piece"/>
    <s v="Households"/>
    <n v="138"/>
    <x v="0"/>
    <d v="2015-04-03T00:00:00"/>
    <d v="2015-04-01T00:00:00"/>
    <d v="2015-04-03T00:00:00"/>
    <s v="Note average HH on Aniwa 3.5"/>
  </r>
  <r>
    <s v="TAFEA"/>
    <s v="VUT0106"/>
    <s v="Aniwa"/>
    <s v="VUT0106004"/>
    <s v="Aniwa (Aniwa)"/>
    <s v="VUT0106004008"/>
    <m/>
    <e v="#N/A"/>
    <s v="All Aniwa"/>
    <s v="CARE International"/>
    <s v="Direct"/>
    <s v="DFID"/>
    <s v="Shelter"/>
    <m/>
    <x v="0"/>
    <x v="5"/>
    <s v="Tools - community level"/>
    <n v="40"/>
    <s v="kit"/>
    <s v="Households"/>
    <n v="138"/>
    <x v="0"/>
    <d v="2015-04-03T00:00:00"/>
    <d v="2015-04-01T00:00:00"/>
    <d v="2015-04-03T00:00:00"/>
    <s v="Note average HH on Aniwa 3.5"/>
  </r>
  <r>
    <s v="TAFEA"/>
    <s v="VUT0106"/>
    <s v="Aniwa"/>
    <s v="VUT0106004"/>
    <s v="Aniwa (Aniwa)"/>
    <s v="VUT0106004008"/>
    <m/>
    <e v="#N/A"/>
    <s v="All Aniwa"/>
    <s v="CARE International"/>
    <s v="Direct"/>
    <s v="DFID"/>
    <s v="Shelter"/>
    <m/>
    <x v="0"/>
    <x v="2"/>
    <s v="Fixing Kit"/>
    <n v="43"/>
    <s v="kit"/>
    <s v="Households"/>
    <n v="43"/>
    <x v="0"/>
    <d v="2015-04-04T00:00:00"/>
    <d v="2015-04-01T00:00:00"/>
    <d v="2015-04-04T00:00:00"/>
    <s v="Fixing Kit = nails, cyclone straps, tie wire and training"/>
  </r>
  <r>
    <s v="TAFEA"/>
    <s v="VUT0106"/>
    <s v="Aniwa"/>
    <s v="VUT0106004"/>
    <s v="Aniwa (Aniwa)"/>
    <s v="VUT0106004008"/>
    <m/>
    <e v="#N/A"/>
    <s v="All Aniwa"/>
    <s v="CARE International"/>
    <s v="Direct"/>
    <s v="DFID"/>
    <s v="Shelter"/>
    <m/>
    <x v="1"/>
    <x v="4"/>
    <s v="Shelter Awareness Training"/>
    <n v="43"/>
    <e v="#N/A"/>
    <s v="Households"/>
    <n v="43"/>
    <x v="0"/>
    <d v="2015-04-04T00:00:00"/>
    <d v="2015-04-01T00:00:00"/>
    <d v="2015-04-04T00:00:00"/>
    <s v="Awareness Training that accompanies Fixing Kit distribution - held at community level"/>
  </r>
  <r>
    <s v="TAFEA"/>
    <s v="VUT0106"/>
    <s v="Fortuna"/>
    <s v="VUT0106009"/>
    <s v="Futuna (Fortuna)"/>
    <s v="VUT0106009003"/>
    <m/>
    <e v="#N/A"/>
    <s v="All Futuna"/>
    <s v="CARE International"/>
    <s v="Direct"/>
    <s v="DFID"/>
    <s v="Shelter"/>
    <m/>
    <x v="0"/>
    <x v="5"/>
    <s v="Tools - community level"/>
    <n v="1"/>
    <s v="kit"/>
    <s v="Households"/>
    <n v="128"/>
    <x v="1"/>
    <m/>
    <m/>
    <m/>
    <s v="21/4/15 - plans for community toolkits not yet confirmed"/>
  </r>
  <r>
    <s v="TAFEA"/>
    <s v="VUT0106"/>
    <s v="Aneityum"/>
    <s v="VUT0106003"/>
    <s v="Aneityum (Aneityum)"/>
    <s v="VUT0106003000"/>
    <m/>
    <e v="#N/A"/>
    <s v="All Aneityum"/>
    <s v="CARE International"/>
    <s v="Direct"/>
    <s v="DFID"/>
    <s v="Shelter"/>
    <m/>
    <x v="0"/>
    <x v="5"/>
    <s v="Tools - community level"/>
    <n v="1"/>
    <s v="kit"/>
    <s v="Households"/>
    <n v="176"/>
    <x v="1"/>
    <m/>
    <m/>
    <m/>
    <s v="21/4/15 - plans for community toolkits not yet confirmed"/>
  </r>
  <r>
    <s v="TAFEA"/>
    <s v="VUT0106"/>
    <s v="Tanna"/>
    <s v="VUT0106023"/>
    <s v="Middle Bush Tanna (Tanna)"/>
    <s v="VUT0106023006"/>
    <m/>
    <e v="#N/A"/>
    <s v="Middlebush"/>
    <s v="CARE International"/>
    <s v="Direct in partnership with Shelterbox"/>
    <s v="DFID"/>
    <s v="Shelter"/>
    <m/>
    <x v="0"/>
    <x v="3"/>
    <s v="Tarps 1 Shelterbox"/>
    <n v="1333"/>
    <s v="piece"/>
    <s v="Households"/>
    <n v="1333"/>
    <x v="0"/>
    <d v="2015-04-11T00:00:00"/>
    <d v="2015-04-27T00:00:00"/>
    <d v="2015-04-29T00:00:00"/>
    <s v="In partnership with Shelterbox"/>
  </r>
  <r>
    <s v="TAFEA"/>
    <s v="VUT0106"/>
    <s v="Tanna"/>
    <s v="VUT0106023"/>
    <s v="Middle Bush Tanna (Tanna)"/>
    <s v="VUT0106023006"/>
    <m/>
    <e v="#N/A"/>
    <s v="Middlebush"/>
    <s v="CARE International"/>
    <s v="Direct in partnership with Shelterbox"/>
    <s v="DFID"/>
    <s v="Shelter"/>
    <m/>
    <x v="0"/>
    <x v="5"/>
    <s v="Tools - community level"/>
    <n v="441"/>
    <s v="kit"/>
    <s v="Households"/>
    <n v="1323"/>
    <x v="0"/>
    <d v="2015-06-03T00:00:00"/>
    <d v="2015-06-10T00:00:00"/>
    <d v="2015-06-10T00:00:00"/>
    <s v="In partnership with Shelterbox; Distributed on 1 kit to 3 HH ratio"/>
  </r>
  <r>
    <s v="TAFEA"/>
    <s v="VUT0106"/>
    <s v="Tanna"/>
    <s v="VUT0106023"/>
    <s v="Middle Bush Tanna (Tanna)"/>
    <s v="VUT0106023006"/>
    <m/>
    <e v="#N/A"/>
    <s v="Middlebush"/>
    <s v="CARE International"/>
    <s v="Direct in partnership with Shelterbox"/>
    <s v="DFID"/>
    <s v="Shelter"/>
    <m/>
    <x v="0"/>
    <x v="6"/>
    <s v="Solar Lights"/>
    <n v="636"/>
    <s v="piece"/>
    <s v="Households"/>
    <n v="636"/>
    <x v="0"/>
    <d v="2015-05-25T00:00:00"/>
    <d v="2015-06-01T00:00:00"/>
    <d v="2015-06-01T00:00:00"/>
    <s v="Targeted distribution to most vulnerable"/>
  </r>
  <r>
    <s v="TAFEA"/>
    <s v="VUT0106"/>
    <s v="Tanna"/>
    <s v="VUT0106023"/>
    <s v="Middle Bush Tanna (Tanna)"/>
    <s v="VUT0106023006"/>
    <m/>
    <e v="#N/A"/>
    <s v="Middlebush"/>
    <s v="CARE International"/>
    <s v="Direct in partnership with Shelterbox"/>
    <s v="DFID"/>
    <s v="Shelter"/>
    <m/>
    <x v="0"/>
    <x v="7"/>
    <s v="Mosquito Nets"/>
    <n v="1400"/>
    <s v="piece"/>
    <s v="Households"/>
    <n v="1323"/>
    <x v="0"/>
    <d v="2015-05-25T00:00:00"/>
    <d v="2015-06-01T00:00:00"/>
    <d v="2015-06-01T00:00:00"/>
    <m/>
  </r>
  <r>
    <s v="TAFEA"/>
    <s v="VUT0106"/>
    <s v="Tanna"/>
    <s v="VUT0106023"/>
    <s v="Middle Bush Tanna (Tanna)"/>
    <s v="VUT0106023006"/>
    <m/>
    <e v="#N/A"/>
    <s v="Middlebush"/>
    <s v="CARE International"/>
    <s v="Direct in partnership with Shelterbox"/>
    <s v="DFID"/>
    <s v="Shelter"/>
    <m/>
    <x v="0"/>
    <x v="0"/>
    <s v="Blankets 2"/>
    <n v="2900"/>
    <s v="piece"/>
    <s v="Households"/>
    <n v="1323"/>
    <x v="0"/>
    <d v="2015-05-25T00:00:00"/>
    <d v="2015-06-01T00:00:00"/>
    <d v="2015-06-01T00:00:00"/>
    <s v="In partnership with Shelterbox"/>
  </r>
  <r>
    <s v="TAFEA"/>
    <s v="VUT0106"/>
    <s v="Tanna"/>
    <s v="VUT0106023"/>
    <s v="Whitesands (Tanna)"/>
    <s v="VUT0106023004"/>
    <m/>
    <e v="#N/A"/>
    <s v="Whitesands"/>
    <s v="CARE International"/>
    <s v="Direct in partnership with Shelterbox"/>
    <s v="DFID"/>
    <s v="Shelter"/>
    <m/>
    <x v="0"/>
    <x v="3"/>
    <s v="Tarps 1"/>
    <n v="667"/>
    <s v="piece"/>
    <s v="Households"/>
    <n v="667"/>
    <x v="0"/>
    <d v="2015-04-18T00:00:00"/>
    <m/>
    <d v="2015-04-29T00:00:00"/>
    <s v="In partnership with Shelterbox"/>
  </r>
  <r>
    <s v="TAFEA"/>
    <s v="VUT0106"/>
    <s v="Tanna"/>
    <s v="VUT0106023"/>
    <s v="Whitesands (Tanna)"/>
    <s v="VUT0106023004"/>
    <m/>
    <e v="#N/A"/>
    <s v="Whitesands"/>
    <s v="CARE International"/>
    <s v="Direct in partnership with Shelterbox"/>
    <s v="DFID"/>
    <s v="Shelter"/>
    <m/>
    <x v="0"/>
    <x v="5"/>
    <s v="Tools - community level"/>
    <n v="629"/>
    <s v="kit"/>
    <s v="Households"/>
    <n v="2087"/>
    <x v="0"/>
    <d v="2015-04-23T00:00:00"/>
    <m/>
    <d v="2015-05-15T00:00:00"/>
    <s v="In partnership with Shelterbox; Distributed on roughly  1 kit to 4 HH ratio"/>
  </r>
  <r>
    <s v="TAFEA"/>
    <s v="VUT0106"/>
    <s v="Tanna"/>
    <s v="VUT0106023"/>
    <s v="Whitesands (Tanna)"/>
    <s v="VUT0106023004"/>
    <m/>
    <e v="#N/A"/>
    <s v="Whitesands"/>
    <s v="CARE International"/>
    <s v="Direct in partnership with Shelterbox"/>
    <s v="DFID"/>
    <s v="Shelter"/>
    <m/>
    <x v="0"/>
    <x v="6"/>
    <s v="Solar Lights"/>
    <n v="631"/>
    <s v="piece"/>
    <s v="Households"/>
    <n v="631"/>
    <x v="0"/>
    <d v="2015-05-11T00:00:00"/>
    <d v="2015-05-27T00:00:00"/>
    <d v="2015-05-23T00:00:00"/>
    <s v="Targeted distribution to most vulnerable; NE WHITESANDS COMPLETED 15 MAY, SE commence 19 May"/>
  </r>
  <r>
    <s v="TAFEA"/>
    <s v="VUT0106"/>
    <s v="Tanna"/>
    <s v="VUT0106023"/>
    <s v="Whitesands (Tanna)"/>
    <s v="VUT0106023004"/>
    <m/>
    <e v="#N/A"/>
    <s v="Whitesands"/>
    <s v="CARE International"/>
    <s v="Direct in partnership with Shelterbox"/>
    <s v="DFID"/>
    <s v="Shelter"/>
    <m/>
    <x v="0"/>
    <x v="7"/>
    <s v="Mosquito Nets"/>
    <n v="2025"/>
    <s v="piece"/>
    <s v="Households"/>
    <n v="2025"/>
    <x v="0"/>
    <d v="2015-05-11T00:00:00"/>
    <d v="2015-05-27T00:00:00"/>
    <d v="2015-05-23T00:00:00"/>
    <s v="NE WHITESANDS COMPLETED 15 MAY, SE commence 19 May completed 22/23 May"/>
  </r>
  <r>
    <s v="TAFEA"/>
    <s v="VUT0106"/>
    <s v="Tanna"/>
    <s v="VUT0106023"/>
    <s v="Whitesands (Tanna)"/>
    <s v="VUT0106023004"/>
    <m/>
    <e v="#N/A"/>
    <s v="Whitesands"/>
    <s v="CARE International"/>
    <s v="Direct in partnership with Shelterbox"/>
    <s v="DFID"/>
    <s v="Shelter"/>
    <m/>
    <x v="0"/>
    <x v="0"/>
    <s v="Blankets 2"/>
    <n v="4248"/>
    <s v="piece"/>
    <s v="Households"/>
    <n v="2087"/>
    <x v="0"/>
    <d v="2015-05-11T00:00:00"/>
    <d v="2015-05-27T00:00:00"/>
    <d v="2015-05-23T00:00:00"/>
    <s v="2 per HH; NE WHITESANDS COMPLETED 15 MAY, SE commence 19 May"/>
  </r>
  <r>
    <s v="SHEFA"/>
    <s v="VUT0105"/>
    <s v="Port Vila"/>
    <s v="VUT0105071"/>
    <s v="Port Vila (Port Vila)"/>
    <s v="VUT0105071017"/>
    <s v="Anabrou"/>
    <s v="VUT01050710170865"/>
    <m/>
    <s v="Caritas"/>
    <s v="Diocese of Port Vila"/>
    <m/>
    <s v="Shelter"/>
    <m/>
    <x v="0"/>
    <x v="3"/>
    <s v="4x6m Tarps"/>
    <n v="264"/>
    <s v="piece"/>
    <s v="Households"/>
    <n v="250"/>
    <x v="0"/>
    <d v="2015-03-30T00:00:00"/>
    <d v="2015-04-01T00:00:00"/>
    <d v="2015-04-01T00:00:00"/>
    <m/>
  </r>
  <r>
    <s v="SHEFA"/>
    <s v="VUT0105"/>
    <s v="Port Vila"/>
    <s v="VUT0105071"/>
    <s v="Port Vila (Port Vila)"/>
    <s v="VUT0105071017"/>
    <s v="Ohlen"/>
    <s v="VUT01050710170872"/>
    <m/>
    <s v="Caritas"/>
    <s v="Diocese of Port Vila"/>
    <m/>
    <s v="Shelter"/>
    <m/>
    <x v="0"/>
    <x v="3"/>
    <s v="Tarps 1"/>
    <n v="301"/>
    <s v="piece"/>
    <s v="Households"/>
    <n v="301"/>
    <x v="0"/>
    <d v="2015-04-03T00:00:00"/>
    <m/>
    <d v="2015-04-13T00:00:00"/>
    <m/>
  </r>
  <r>
    <s v="SHEFA"/>
    <s v="VUT0105"/>
    <s v="Efate"/>
    <s v="VUT0105005"/>
    <s v="Mele (Efate)"/>
    <s v="VUT0105005021"/>
    <m/>
    <e v="#N/A"/>
    <s v="Rongo Rongo Settlement"/>
    <s v="Caritas"/>
    <s v="Diocese of Port Vila"/>
    <m/>
    <s v="Shelter"/>
    <m/>
    <x v="0"/>
    <x v="3"/>
    <s v="Tarps 2"/>
    <n v="10"/>
    <s v="piece"/>
    <s v="Households"/>
    <n v="5"/>
    <x v="0"/>
    <d v="2015-04-04T00:00:00"/>
    <m/>
    <d v="2015-04-18T00:00:00"/>
    <m/>
  </r>
  <r>
    <s v="SHEFA"/>
    <s v="VUT0105"/>
    <s v="Efate"/>
    <s v="VUT0105005"/>
    <s v="Mele (Efate)"/>
    <s v="VUT0105005021"/>
    <s v="Mele"/>
    <s v="VUT01050050210911"/>
    <m/>
    <s v="Caritas"/>
    <s v="Diocese of Port Vila"/>
    <m/>
    <s v="Shelter"/>
    <m/>
    <x v="0"/>
    <x v="3"/>
    <s v="Tarps 1"/>
    <n v="688"/>
    <s v="piece"/>
    <s v="Households"/>
    <n v="688"/>
    <x v="0"/>
    <d v="2015-04-09T00:00:00"/>
    <m/>
    <d v="2015-04-10T00:00:00"/>
    <m/>
  </r>
  <r>
    <s v="SHEFA"/>
    <s v="VUT0105"/>
    <s v="Efate"/>
    <s v="VUT0105005"/>
    <s v="Mele (Efate)"/>
    <s v="VUT0105005021"/>
    <s v="Mele"/>
    <s v="VUT01050050210911"/>
    <m/>
    <s v="Caritas"/>
    <s v="Diocese of Port Vila"/>
    <m/>
    <s v="Shelter"/>
    <m/>
    <x v="0"/>
    <x v="3"/>
    <s v="Tarps 2"/>
    <n v="4"/>
    <s v="piece"/>
    <s v="Households"/>
    <n v="2"/>
    <x v="0"/>
    <d v="2015-04-09T00:00:00"/>
    <m/>
    <d v="2015-04-10T00:00:00"/>
    <m/>
  </r>
  <r>
    <s v="SHEFA"/>
    <s v="VUT0105"/>
    <s v="Efate"/>
    <s v="VUT0105005"/>
    <s v="Mele (Efate)"/>
    <s v="VUT0105005021"/>
    <m/>
    <e v="#N/A"/>
    <s v="Rongo Rongo Settlement"/>
    <s v="Caritas"/>
    <s v="Diocese of Port Vila"/>
    <m/>
    <s v="Shelter"/>
    <m/>
    <x v="0"/>
    <x v="3"/>
    <s v="Tarps 1"/>
    <n v="99"/>
    <s v="piece"/>
    <s v="Households"/>
    <n v="99"/>
    <x v="0"/>
    <d v="2015-04-18T00:00:00"/>
    <d v="2015-04-18T00:00:00"/>
    <d v="2015-04-18T00:00:00"/>
    <m/>
  </r>
  <r>
    <s v="SHEFA"/>
    <s v="VUT0105"/>
    <s v="Efate"/>
    <s v="VUT0105005"/>
    <s v="Mele (Efate)"/>
    <s v="VUT0105005021"/>
    <s v="Mele Maat"/>
    <s v="VUT01050050210921"/>
    <m/>
    <s v="Caritas"/>
    <s v="Diocese of Port Vila"/>
    <m/>
    <s v="Shelter"/>
    <m/>
    <x v="0"/>
    <x v="3"/>
    <s v="Tarps 1"/>
    <n v="301"/>
    <s v="piece"/>
    <s v="Households"/>
    <n v="301"/>
    <x v="0"/>
    <d v="2015-04-11T00:00:00"/>
    <d v="2015-04-13T00:00:00"/>
    <d v="2015-04-14T00:00:00"/>
    <m/>
  </r>
  <r>
    <s v="SHEFA"/>
    <s v="VUT0105"/>
    <s v="Efate"/>
    <s v="VUT0105005"/>
    <s v="Erakor (Efate)"/>
    <s v="VUT0105005020"/>
    <s v="Lololima"/>
    <s v="VUT01050050200852"/>
    <s v="Lololima/Montmartre"/>
    <s v="Caritas"/>
    <s v="Diocese of Port Vila"/>
    <m/>
    <s v="Shelter"/>
    <m/>
    <x v="0"/>
    <x v="3"/>
    <m/>
    <n v="38"/>
    <s v="piece"/>
    <s v="Households"/>
    <n v="38"/>
    <x v="0"/>
    <d v="2015-04-24T00:00:00"/>
    <m/>
    <m/>
    <m/>
  </r>
  <r>
    <s v="SHEFA"/>
    <s v="VUT0105"/>
    <s v="Port Vila"/>
    <s v="VUT0105071"/>
    <s v="Port Vila (Port Vila)"/>
    <s v="VUT0105071017"/>
    <s v="Anabrou"/>
    <s v="VUT01050710170865"/>
    <s v="MCI disable people"/>
    <s v="Caritas"/>
    <s v="Diocese of Port Vila"/>
    <m/>
    <s v="Shelter"/>
    <m/>
    <x v="0"/>
    <x v="3"/>
    <s v="4x6m Tarps"/>
    <n v="12"/>
    <s v="piece"/>
    <s v="Households"/>
    <n v="9"/>
    <x v="0"/>
    <d v="2015-04-24T00:00:00"/>
    <m/>
    <m/>
    <m/>
  </r>
  <r>
    <s v="SHEFA"/>
    <s v="VUT0105"/>
    <s v="Port Vila"/>
    <s v="VUT0105071"/>
    <s v="Port Vila (Port Vila)"/>
    <s v="VUT0105071017"/>
    <m/>
    <e v="#N/A"/>
    <s v="Beverly Hills catholic community"/>
    <s v="Caritas"/>
    <s v="Diocese of Port Vila"/>
    <m/>
    <s v="Shelter"/>
    <m/>
    <x v="0"/>
    <x v="3"/>
    <s v="4x6m Tarps"/>
    <n v="2"/>
    <s v="piece"/>
    <s v="Households"/>
    <n v="2"/>
    <x v="0"/>
    <d v="2015-04-28T00:00:00"/>
    <m/>
    <m/>
    <m/>
  </r>
  <r>
    <s v="SHEFA"/>
    <s v="VUT0105"/>
    <s v="Port Vila"/>
    <s v="VUT0105071"/>
    <s v="Port Vila (Port Vila)"/>
    <s v="VUT0105071017"/>
    <s v="Bladineres"/>
    <s v="VUT01050710170885"/>
    <s v="catholic community"/>
    <s v="Caritas"/>
    <s v="Diocese of Port Vila"/>
    <m/>
    <s v="Shelter"/>
    <m/>
    <x v="0"/>
    <x v="3"/>
    <s v="4x6m Tarps"/>
    <n v="5"/>
    <s v="piece"/>
    <s v="Households"/>
    <n v="5"/>
    <x v="0"/>
    <d v="2015-04-29T00:00:00"/>
    <m/>
    <m/>
    <m/>
  </r>
  <r>
    <s v="SHEFA"/>
    <s v="VUT0105"/>
    <s v="Port Vila"/>
    <s v="VUT0105071"/>
    <s v="Port Vila (Port Vila)"/>
    <s v="VUT0105071017"/>
    <m/>
    <e v="#N/A"/>
    <s v="Independence Park"/>
    <s v="Caritas"/>
    <s v="Diocese of Port Vila"/>
    <m/>
    <s v="Shelter"/>
    <m/>
    <x v="0"/>
    <x v="3"/>
    <s v="4x6m Tarps"/>
    <n v="1"/>
    <s v="piece"/>
    <s v="Households"/>
    <n v="1"/>
    <x v="0"/>
    <d v="2015-04-30T00:00:00"/>
    <m/>
    <m/>
    <m/>
  </r>
  <r>
    <s v="SHEFA"/>
    <s v="VUT0105"/>
    <s v="Port Vila"/>
    <s v="VUT0105071"/>
    <s v="Port Vila (Port Vila)"/>
    <s v="VUT0105071017"/>
    <s v="Fres Wota"/>
    <s v="VUT01050710170857"/>
    <s v="catholic community"/>
    <s v="Caritas"/>
    <s v="Diocese of Port Vila"/>
    <m/>
    <s v="Shelter"/>
    <m/>
    <x v="0"/>
    <x v="3"/>
    <s v="4x6m Tarps"/>
    <n v="3"/>
    <s v="piece"/>
    <s v="Households"/>
    <n v="3"/>
    <x v="0"/>
    <d v="2015-04-30T00:00:00"/>
    <m/>
    <m/>
    <m/>
  </r>
  <r>
    <s v="SHEFA"/>
    <s v="VUT0105"/>
    <s v="Port Vila"/>
    <s v="VUT0105071"/>
    <s v="Port Vila (Port Vila)"/>
    <s v="VUT0105071017"/>
    <m/>
    <e v="#N/A"/>
    <s v="2eme Lagoon"/>
    <s v="Caritas"/>
    <s v="Diocese of Port Vila"/>
    <m/>
    <s v="Shelter"/>
    <m/>
    <x v="0"/>
    <x v="3"/>
    <s v="4x6m Tarps"/>
    <n v="1"/>
    <s v="piece"/>
    <s v="Households"/>
    <n v="1"/>
    <x v="0"/>
    <d v="2015-04-30T00:00:00"/>
    <m/>
    <m/>
    <m/>
  </r>
  <r>
    <s v="SHEFA"/>
    <s v="VUT0105"/>
    <s v="Port Vila"/>
    <s v="VUT0105071"/>
    <s v="Port Vila (Port Vila)"/>
    <s v="VUT0105071017"/>
    <m/>
    <e v="#N/A"/>
    <s v="cocorico"/>
    <s v="Caritas"/>
    <s v="Diocese of Port Vila"/>
    <m/>
    <s v="Shelter"/>
    <m/>
    <x v="0"/>
    <x v="3"/>
    <s v="4x6m Tarps"/>
    <n v="1"/>
    <s v="piece"/>
    <s v="Households"/>
    <n v="1"/>
    <x v="0"/>
    <d v="2015-04-30T00:00:00"/>
    <m/>
    <m/>
    <m/>
  </r>
  <r>
    <s v="SHEFA"/>
    <s v="VUT0105"/>
    <s v="Efate"/>
    <s v="VUT0105005"/>
    <s v="Eratap (Efate)"/>
    <s v="VUT0105005011"/>
    <s v="Teouma"/>
    <s v="VUT01050050110783"/>
    <s v="Teouma"/>
    <s v="Caritas"/>
    <s v="Diocese of Port Vila"/>
    <m/>
    <s v="Shelter"/>
    <m/>
    <x v="0"/>
    <x v="3"/>
    <s v="4x6m Tarps"/>
    <n v="2"/>
    <s v="piece"/>
    <s v="Households"/>
    <n v="2"/>
    <x v="0"/>
    <d v="2015-04-30T00:00:00"/>
    <m/>
    <m/>
    <m/>
  </r>
  <r>
    <s v="TAFEA"/>
    <s v="VUT0106"/>
    <s v="Tanna"/>
    <s v="VUT0106023"/>
    <s v="Middle Bush Tanna (Tanna)"/>
    <s v="VUT0106023006"/>
    <s v="Imaru"/>
    <s v="VUT01060230060416"/>
    <m/>
    <s v="Caritas"/>
    <m/>
    <m/>
    <s v="Shelter"/>
    <m/>
    <x v="0"/>
    <x v="3"/>
    <s v="Tarps 1"/>
    <n v="10"/>
    <s v="piece"/>
    <s v="Households"/>
    <n v="10"/>
    <x v="0"/>
    <d v="2015-04-16T00:00:00"/>
    <d v="2015-04-16T00:00:00"/>
    <d v="2015-04-16T00:00:00"/>
    <m/>
  </r>
  <r>
    <s v="TAFEA"/>
    <s v="VUT0106"/>
    <s v="Tanna"/>
    <s v="VUT0106023"/>
    <s v="South West Tanna (Tanna)"/>
    <s v="VUT0106023002"/>
    <s v="Ikiti"/>
    <s v="VUT01060230020118"/>
    <m/>
    <s v="Caritas"/>
    <m/>
    <m/>
    <s v="Shelter"/>
    <m/>
    <x v="0"/>
    <x v="3"/>
    <s v="Tarps 1"/>
    <n v="10"/>
    <s v="piece"/>
    <s v="Households"/>
    <n v="10"/>
    <x v="0"/>
    <d v="2015-04-16T00:00:00"/>
    <d v="2015-04-16T00:00:00"/>
    <d v="2015-04-16T00:00:00"/>
    <m/>
  </r>
  <r>
    <s v="TAFEA"/>
    <s v="VUT0106"/>
    <s v="Tanna"/>
    <s v="VUT0106023"/>
    <s v="West Tanna (Tanna)"/>
    <s v="VUT0106023005"/>
    <m/>
    <e v="#N/A"/>
    <m/>
    <s v="Caritas"/>
    <m/>
    <m/>
    <s v="Shelter"/>
    <m/>
    <x v="0"/>
    <x v="3"/>
    <s v="Tarps 1"/>
    <n v="80"/>
    <s v="piece"/>
    <s v="Households"/>
    <n v="80"/>
    <x v="0"/>
    <d v="2015-04-16T00:00:00"/>
    <d v="2015-04-16T00:00:00"/>
    <d v="2015-04-16T00:00:00"/>
    <m/>
  </r>
  <r>
    <s v="SHEFA"/>
    <s v="VUT0105"/>
    <s v="Efate"/>
    <s v="VUT0105005"/>
    <s v="Eratap (Efate)"/>
    <s v="VUT0105005011"/>
    <s v="Teouma"/>
    <s v="VUT01050050110783"/>
    <s v="Teouma "/>
    <s v="Habitat for Humanity Australia "/>
    <s v="ADRA Vanuatu"/>
    <m/>
    <s v="Shelter"/>
    <m/>
    <x v="2"/>
    <x v="2"/>
    <s v="Shelter tool kits "/>
    <n v="1"/>
    <s v="kit"/>
    <s v="Households"/>
    <n v="1"/>
    <x v="1"/>
    <d v="2015-05-01T00:00:00"/>
    <m/>
    <m/>
    <s v="ADRA is partnering with Habitat for Humanity Australia to help rebuild in Teouma, in areas where ADRA had done tarp distribution. Assessments are being finalized. "/>
  </r>
  <r>
    <s v="MALAMPA"/>
    <s v="VUT0104"/>
    <s v="Ambrym"/>
    <s v="VUT0104002"/>
    <s v="South East Ambrym (Ambrym)"/>
    <s v="VUT0104002062"/>
    <m/>
    <e v="#N/A"/>
    <s v="SE Ambrym "/>
    <s v="Habitat for Humanity New Zealand "/>
    <s v="ADRA Vanuatu"/>
    <m/>
    <s v="Shelter"/>
    <m/>
    <x v="2"/>
    <x v="2"/>
    <s v="To be confirmed by Habitat for Humanity"/>
    <n v="93"/>
    <s v="kit"/>
    <s v="Households"/>
    <n v="1"/>
    <x v="1"/>
    <d v="2015-05-01T00:00:00"/>
    <d v="2015-09-30T00:00:00"/>
    <m/>
    <s v="ADRA is partnering with Habitat for Humanity New Zealand to help rebuild in SE Ambrym, "/>
  </r>
  <r>
    <s v="SHEFA"/>
    <s v="VUT0105"/>
    <s v="Mataso - Matah Alam"/>
    <s v="VUT0105018"/>
    <s v="Makimae (Mataso - Matah Alam)"/>
    <s v="VUT0105018034"/>
    <m/>
    <e v="#N/A"/>
    <m/>
    <s v="IOM"/>
    <m/>
    <m/>
    <s v="Shelter"/>
    <m/>
    <x v="0"/>
    <x v="7"/>
    <m/>
    <n v="78"/>
    <s v="piece"/>
    <s v="Households"/>
    <n v="37"/>
    <x v="0"/>
    <d v="2015-05-12T00:00:00"/>
    <d v="2015-05-12T00:00:00"/>
    <d v="2015-05-12T00:00:00"/>
    <s v="For 37 repatriated families"/>
  </r>
  <r>
    <s v="SHEFA"/>
    <s v="VUT0105"/>
    <s v="Mataso - Matah Alam"/>
    <s v="VUT0105018"/>
    <s v="Makimae (Mataso - Matah Alam)"/>
    <s v="VUT0105018034"/>
    <m/>
    <e v="#N/A"/>
    <m/>
    <s v="IOM"/>
    <m/>
    <m/>
    <s v="Shelter"/>
    <m/>
    <x v="0"/>
    <x v="6"/>
    <m/>
    <n v="37"/>
    <s v="piece"/>
    <s v="Households"/>
    <n v="37"/>
    <x v="0"/>
    <d v="2015-05-12T00:00:00"/>
    <d v="2015-05-12T00:00:00"/>
    <d v="2015-05-12T00:00:00"/>
    <s v="For 37 repatriated families"/>
  </r>
  <r>
    <s v="SHEFA"/>
    <s v="VUT0105"/>
    <s v="Mataso - Matah Alam"/>
    <s v="VUT0105018"/>
    <s v="Makimae (Mataso - Matah Alam)"/>
    <s v="VUT0105018034"/>
    <m/>
    <e v="#N/A"/>
    <m/>
    <s v="IOM"/>
    <m/>
    <m/>
    <s v="Shelter"/>
    <m/>
    <x v="0"/>
    <x v="6"/>
    <m/>
    <n v="13"/>
    <s v="piece"/>
    <s v="Households"/>
    <n v="13"/>
    <x v="0"/>
    <d v="2015-05-12T00:00:00"/>
    <d v="2015-05-12T00:00:00"/>
    <d v="2015-05-12T00:00:00"/>
    <s v="For CDC's, community centers, chiefs, etc."/>
  </r>
  <r>
    <m/>
    <e v="#N/A"/>
    <m/>
    <e v="#N/A"/>
    <m/>
    <e v="#N/A"/>
    <m/>
    <e v="#N/A"/>
    <m/>
    <s v="IOM"/>
    <m/>
    <m/>
    <s v="Shelter"/>
    <m/>
    <x v="0"/>
    <x v="5"/>
    <m/>
    <n v="1000"/>
    <s v="kit"/>
    <s v="Households"/>
    <n v="1000"/>
    <x v="1"/>
    <m/>
    <m/>
    <m/>
    <s v="Tool kits in transit to Vanuatu, exact distribution areas and number of HH served TBD"/>
  </r>
  <r>
    <s v="SHEFA"/>
    <s v="VUT0105"/>
    <s v="Port Vila"/>
    <s v="VUT0105071"/>
    <s v="Port Vila (Port Vila)"/>
    <s v="VUT0105071017"/>
    <s v="Tagabe"/>
    <s v="VUT01050710170881"/>
    <m/>
    <s v="NDMO"/>
    <s v="IFRC"/>
    <m/>
    <s v="Shelter"/>
    <m/>
    <x v="0"/>
    <x v="3"/>
    <s v="Tarps 1"/>
    <n v="1"/>
    <s v="piece"/>
    <s v="Households"/>
    <n v="1"/>
    <x v="0"/>
    <m/>
    <m/>
    <d v="2015-06-09T00:00:00"/>
    <m/>
  </r>
  <r>
    <s v="SHEFA"/>
    <s v="VUT0105"/>
    <s v="Port Vila"/>
    <s v="VUT0105071"/>
    <s v="Port Vila (Port Vila)"/>
    <s v="VUT0105071017"/>
    <s v="Tagabe"/>
    <s v="VUT01050710170881"/>
    <m/>
    <s v="NDMO"/>
    <s v="IFRC"/>
    <m/>
    <s v="Shelter"/>
    <m/>
    <x v="0"/>
    <x v="3"/>
    <s v="Tarps 1"/>
    <n v="1"/>
    <s v="piece"/>
    <s v="Households"/>
    <n v="1"/>
    <x v="0"/>
    <m/>
    <m/>
    <d v="2015-06-09T00:00:00"/>
    <m/>
  </r>
  <r>
    <s v="SHEFA"/>
    <s v="VUT0105"/>
    <s v="Port Vila"/>
    <s v="VUT0105071"/>
    <s v="Port Vila (Port Vila)"/>
    <s v="VUT0105071017"/>
    <s v="Tagabe"/>
    <s v="VUT01050710170881"/>
    <m/>
    <s v="NDMO"/>
    <s v="IFRC"/>
    <m/>
    <s v="Shelter"/>
    <m/>
    <x v="0"/>
    <x v="3"/>
    <s v="Tarps 1"/>
    <n v="1"/>
    <s v="piece"/>
    <s v="Households"/>
    <n v="1"/>
    <x v="0"/>
    <m/>
    <m/>
    <d v="2015-06-09T00:00:00"/>
    <m/>
  </r>
  <r>
    <s v="SHEFA"/>
    <s v="VUT0105"/>
    <s v="Port Vila"/>
    <s v="VUT0105071"/>
    <s v="Port Vila (Port Vila)"/>
    <s v="VUT0105071017"/>
    <m/>
    <e v="#N/A"/>
    <s v="Stade"/>
    <s v="NDMO"/>
    <s v="IFRC"/>
    <m/>
    <s v="Shelter"/>
    <m/>
    <x v="0"/>
    <x v="3"/>
    <s v="Tarps 1"/>
    <n v="1"/>
    <s v="piece"/>
    <s v="Households"/>
    <n v="1"/>
    <x v="0"/>
    <m/>
    <m/>
    <d v="2015-06-09T00:00:00"/>
    <m/>
  </r>
  <r>
    <s v="SHEFA"/>
    <s v="VUT0105"/>
    <s v="Port Vila"/>
    <s v="VUT0105071"/>
    <s v="Port Vila (Port Vila)"/>
    <s v="VUT0105071017"/>
    <m/>
    <e v="#N/A"/>
    <s v="Malapoa White Wood"/>
    <s v="NDMO"/>
    <s v="IFRC"/>
    <m/>
    <s v="Shelter"/>
    <m/>
    <x v="0"/>
    <x v="3"/>
    <s v="Tarps 1"/>
    <n v="1"/>
    <s v="piece"/>
    <s v="Households"/>
    <n v="1"/>
    <x v="0"/>
    <m/>
    <m/>
    <d v="2015-06-09T00:00:00"/>
    <m/>
  </r>
  <r>
    <s v="SHEFA"/>
    <s v="VUT0105"/>
    <s v="Port Vila"/>
    <s v="VUT0105071"/>
    <s v="Port Vila (Port Vila)"/>
    <s v="VUT0105071017"/>
    <s v="Tagabe"/>
    <s v="VUT01050710170881"/>
    <m/>
    <s v="NDMO"/>
    <s v="IFRC"/>
    <m/>
    <s v="Shelter"/>
    <m/>
    <x v="0"/>
    <x v="3"/>
    <s v="Tarps 1"/>
    <n v="1"/>
    <s v="piece"/>
    <s v="Households"/>
    <n v="1"/>
    <x v="0"/>
    <m/>
    <m/>
    <d v="2015-06-09T00:00:00"/>
    <m/>
  </r>
  <r>
    <s v="SHEFA"/>
    <s v="VUT0105"/>
    <s v="Port Vila"/>
    <s v="VUT0105071"/>
    <s v="Port Vila (Port Vila)"/>
    <s v="VUT0105071017"/>
    <s v="Tebakor"/>
    <s v="VUT01050710170868"/>
    <m/>
    <s v="NDMO"/>
    <s v="IFRC"/>
    <m/>
    <s v="Shelter"/>
    <m/>
    <x v="0"/>
    <x v="3"/>
    <s v="Tarps 1"/>
    <n v="1"/>
    <s v="piece"/>
    <s v="Households"/>
    <n v="1"/>
    <x v="0"/>
    <m/>
    <m/>
    <d v="2015-06-09T00:00:00"/>
    <m/>
  </r>
  <r>
    <s v="SHEFA"/>
    <s v="VUT0105"/>
    <s v="Port Vila"/>
    <s v="VUT0105071"/>
    <s v="Port Vila (Port Vila)"/>
    <s v="VUT0105071017"/>
    <s v="Tagabe"/>
    <s v="VUT01050710170881"/>
    <m/>
    <s v="NDMO"/>
    <s v="IFRC"/>
    <m/>
    <s v="Shelter"/>
    <m/>
    <x v="0"/>
    <x v="3"/>
    <s v="Tarps 1"/>
    <n v="1"/>
    <s v="piece"/>
    <s v="Households"/>
    <n v="1"/>
    <x v="0"/>
    <m/>
    <m/>
    <d v="2015-06-09T00:00:00"/>
    <m/>
  </r>
  <r>
    <s v="SHEFA"/>
    <s v="VUT0105"/>
    <s v="Port Vila"/>
    <s v="VUT0105071"/>
    <s v="Port Vila (Port Vila)"/>
    <s v="VUT0105071017"/>
    <s v="Bladineres"/>
    <s v="VUT01050710170885"/>
    <m/>
    <s v="NDMO"/>
    <s v="IFRC"/>
    <m/>
    <s v="Shelter"/>
    <m/>
    <x v="0"/>
    <x v="3"/>
    <s v="Tarps 1"/>
    <n v="1"/>
    <s v="piece"/>
    <s v="Households"/>
    <n v="1"/>
    <x v="0"/>
    <m/>
    <m/>
    <d v="2015-06-09T00:00:00"/>
    <m/>
  </r>
  <r>
    <s v="SHEFA"/>
    <s v="VUT0105"/>
    <s v="Port Vila"/>
    <s v="VUT0105071"/>
    <s v="Port Vila (Port Vila)"/>
    <s v="VUT0105071017"/>
    <s v="Tagabe"/>
    <s v="VUT01050710170881"/>
    <m/>
    <s v="NDMO"/>
    <s v="IFRC"/>
    <m/>
    <s v="Shelter"/>
    <m/>
    <x v="0"/>
    <x v="3"/>
    <s v="Tarps 1"/>
    <n v="1"/>
    <s v="piece"/>
    <s v="Households"/>
    <n v="1"/>
    <x v="0"/>
    <m/>
    <m/>
    <d v="2015-06-09T00:00:00"/>
    <m/>
  </r>
  <r>
    <s v="SHEFA"/>
    <s v="VUT0105"/>
    <s v="Port Vila"/>
    <s v="VUT0105071"/>
    <s v="Port Vila (Port Vila)"/>
    <s v="VUT0105071017"/>
    <s v="Bladineres"/>
    <s v="VUT01050710170885"/>
    <m/>
    <s v="NDMO"/>
    <s v="IFRC"/>
    <m/>
    <s v="Shelter"/>
    <m/>
    <x v="0"/>
    <x v="3"/>
    <s v="Tarps 1"/>
    <n v="1"/>
    <s v="piece"/>
    <s v="Households"/>
    <n v="1"/>
    <x v="0"/>
    <m/>
    <m/>
    <d v="2015-06-09T00:00:00"/>
    <m/>
  </r>
  <r>
    <s v="SHEFA"/>
    <s v="VUT0105"/>
    <s v="Port Vila"/>
    <s v="VUT0105071"/>
    <s v="Port Vila (Port Vila)"/>
    <s v="VUT0105071017"/>
    <m/>
    <e v="#N/A"/>
    <s v="Seven Srar"/>
    <s v="NDMO"/>
    <s v="IFRC"/>
    <m/>
    <s v="Shelter"/>
    <m/>
    <x v="0"/>
    <x v="3"/>
    <s v="Tarps 1"/>
    <n v="1"/>
    <s v="piece"/>
    <s v="Households"/>
    <n v="1"/>
    <x v="0"/>
    <m/>
    <m/>
    <d v="2015-06-09T00:00:00"/>
    <m/>
  </r>
  <r>
    <s v="SHEFA"/>
    <s v="VUT0105"/>
    <s v="Port Vila"/>
    <s v="VUT0105071"/>
    <s v="Port Vila (Port Vila)"/>
    <s v="VUT0105071017"/>
    <s v="Bladineres"/>
    <s v="VUT01050710170885"/>
    <m/>
    <s v="NDMO"/>
    <s v="IFRC"/>
    <m/>
    <s v="Shelter"/>
    <m/>
    <x v="0"/>
    <x v="3"/>
    <s v="Tarps 1"/>
    <n v="1"/>
    <s v="piece"/>
    <s v="Households"/>
    <n v="1"/>
    <x v="0"/>
    <m/>
    <m/>
    <d v="2015-06-09T00:00:00"/>
    <m/>
  </r>
  <r>
    <s v="SHEFA"/>
    <s v="VUT0105"/>
    <s v="Port Vila"/>
    <s v="VUT0105071"/>
    <s v="Port Vila (Port Vila)"/>
    <s v="VUT0105071017"/>
    <s v="Bladineres"/>
    <s v="VUT01050710170885"/>
    <m/>
    <s v="NDMO"/>
    <s v="IFRC"/>
    <m/>
    <s v="Shelter"/>
    <m/>
    <x v="0"/>
    <x v="3"/>
    <s v="Tarps 1"/>
    <n v="1"/>
    <s v="piece"/>
    <s v="Households"/>
    <n v="1"/>
    <x v="0"/>
    <m/>
    <m/>
    <d v="2015-06-09T00:00:00"/>
    <m/>
  </r>
  <r>
    <s v="SHEFA"/>
    <s v="VUT0105"/>
    <s v="Port Vila"/>
    <s v="VUT0105071"/>
    <s v="Port Vila (Port Vila)"/>
    <s v="VUT0105071017"/>
    <m/>
    <e v="#N/A"/>
    <s v="Seven Star"/>
    <s v="NDMO"/>
    <s v="IFRC"/>
    <m/>
    <s v="Shelter"/>
    <m/>
    <x v="0"/>
    <x v="3"/>
    <s v="Tarps 1"/>
    <n v="1"/>
    <s v="piece"/>
    <s v="Households"/>
    <n v="1"/>
    <x v="0"/>
    <m/>
    <m/>
    <d v="2015-06-09T00:00:00"/>
    <m/>
  </r>
  <r>
    <s v="SHEFA"/>
    <s v="VUT0105"/>
    <s v="Port Vila"/>
    <s v="VUT0105071"/>
    <s v="Port Vila (Port Vila)"/>
    <s v="VUT0105071017"/>
    <s v="Bladineres"/>
    <s v="VUT01050710170885"/>
    <m/>
    <s v="NDMO"/>
    <s v="IFRC"/>
    <m/>
    <s v="Shelter"/>
    <m/>
    <x v="0"/>
    <x v="3"/>
    <s v="Tarps 1"/>
    <n v="1"/>
    <s v="piece"/>
    <s v="Households"/>
    <n v="1"/>
    <x v="0"/>
    <m/>
    <m/>
    <d v="2015-06-09T00:00:00"/>
    <m/>
  </r>
  <r>
    <s v="SHEFA"/>
    <s v="VUT0105"/>
    <s v="Port Vila"/>
    <s v="VUT0105071"/>
    <s v="Port Vila (Port Vila)"/>
    <s v="VUT0105071017"/>
    <m/>
    <e v="#N/A"/>
    <s v="Beverly Hills"/>
    <s v="NDMO"/>
    <s v="IFRC"/>
    <m/>
    <s v="Shelter"/>
    <m/>
    <x v="0"/>
    <x v="3"/>
    <s v="Tarps 1"/>
    <n v="1"/>
    <s v="piece"/>
    <s v="Households"/>
    <n v="1"/>
    <x v="0"/>
    <m/>
    <m/>
    <d v="2015-06-09T00:00:00"/>
    <m/>
  </r>
  <r>
    <s v="SHEFA"/>
    <s v="VUT0105"/>
    <s v="Port Vila"/>
    <s v="VUT0105071"/>
    <s v="Port Vila (Port Vila)"/>
    <s v="VUT0105071017"/>
    <s v="Tagabe"/>
    <s v="VUT01050710170881"/>
    <m/>
    <s v="NDMO"/>
    <s v="IFRC"/>
    <m/>
    <s v="Shelter"/>
    <m/>
    <x v="0"/>
    <x v="3"/>
    <s v="Tarps 1"/>
    <n v="1"/>
    <s v="piece"/>
    <s v="Households"/>
    <n v="1"/>
    <x v="0"/>
    <m/>
    <m/>
    <d v="2015-06-09T00:00:00"/>
    <m/>
  </r>
  <r>
    <s v="SHEFA"/>
    <s v="VUT0105"/>
    <s v="Port Vila"/>
    <s v="VUT0105071"/>
    <s v="Port Vila (Port Vila)"/>
    <s v="VUT0105071017"/>
    <s v="Tagabe"/>
    <s v="VUT01050710170881"/>
    <m/>
    <s v="NDMO"/>
    <s v="IFRC"/>
    <m/>
    <s v="Shelter"/>
    <m/>
    <x v="0"/>
    <x v="3"/>
    <s v="Tarps 1"/>
    <n v="1"/>
    <s v="piece"/>
    <s v="Households"/>
    <n v="1"/>
    <x v="0"/>
    <m/>
    <m/>
    <d v="2015-06-09T00:00:00"/>
    <m/>
  </r>
  <r>
    <s v="SHEFA"/>
    <s v="VUT0105"/>
    <s v="Port Vila"/>
    <s v="VUT0105071"/>
    <s v="Port Vila (Port Vila)"/>
    <s v="VUT0105071017"/>
    <s v="Bladineres"/>
    <s v="VUT01050710170885"/>
    <m/>
    <s v="NDMO"/>
    <s v="IFRC"/>
    <m/>
    <s v="Shelter"/>
    <m/>
    <x v="0"/>
    <x v="3"/>
    <s v="Tarps 1"/>
    <n v="1"/>
    <s v="piece"/>
    <s v="Households"/>
    <n v="1"/>
    <x v="0"/>
    <m/>
    <m/>
    <d v="2015-06-09T00:00:00"/>
    <m/>
  </r>
  <r>
    <s v="SHEFA"/>
    <s v="VUT0105"/>
    <s v="Port Vila"/>
    <s v="VUT0105071"/>
    <s v="Port Vila (Port Vila)"/>
    <s v="VUT0105071017"/>
    <s v="Tagabe"/>
    <s v="VUT01050710170881"/>
    <m/>
    <s v="NDMO"/>
    <s v="IFRC"/>
    <m/>
    <s v="Shelter"/>
    <m/>
    <x v="0"/>
    <x v="3"/>
    <s v="Tarps 1"/>
    <n v="1"/>
    <s v="piece"/>
    <s v="Households"/>
    <n v="1"/>
    <x v="0"/>
    <m/>
    <m/>
    <d v="2015-06-09T00:00:00"/>
    <m/>
  </r>
  <r>
    <s v="SHEFA"/>
    <s v="VUT0105"/>
    <s v="Port Vila"/>
    <s v="VUT0105071"/>
    <s v="Port Vila (Port Vila)"/>
    <s v="VUT0105071017"/>
    <s v="Bladineres"/>
    <s v="VUT01050710170885"/>
    <m/>
    <s v="NDMO"/>
    <s v="IFRC"/>
    <m/>
    <s v="Shelter"/>
    <m/>
    <x v="0"/>
    <x v="3"/>
    <s v="Tarps 1"/>
    <n v="1"/>
    <s v="piece"/>
    <s v="Households"/>
    <n v="1"/>
    <x v="0"/>
    <m/>
    <m/>
    <d v="2015-06-09T00:00:00"/>
    <m/>
  </r>
  <r>
    <s v="SHEFA"/>
    <s v="VUT0105"/>
    <s v="Port Vila"/>
    <s v="VUT0105071"/>
    <s v="Port Vila (Port Vila)"/>
    <s v="VUT0105071017"/>
    <s v="Tagabe"/>
    <s v="VUT01050710170881"/>
    <m/>
    <s v="NDMO"/>
    <s v="IFRC"/>
    <m/>
    <s v="Shelter"/>
    <m/>
    <x v="0"/>
    <x v="3"/>
    <s v="Tarps 1"/>
    <n v="1"/>
    <s v="piece"/>
    <s v="Households"/>
    <n v="1"/>
    <x v="0"/>
    <m/>
    <m/>
    <d v="2015-06-09T00:00:00"/>
    <m/>
  </r>
  <r>
    <s v="SHEFA"/>
    <s v="VUT0105"/>
    <s v="Port Vila"/>
    <s v="VUT0105071"/>
    <s v="Port Vila (Port Vila)"/>
    <s v="VUT0105071017"/>
    <s v="Tagabe"/>
    <s v="VUT01050710170881"/>
    <m/>
    <s v="NDMO"/>
    <s v="IFRC"/>
    <m/>
    <s v="Shelter"/>
    <m/>
    <x v="0"/>
    <x v="3"/>
    <s v="Tarps 1"/>
    <n v="1"/>
    <s v="piece"/>
    <s v="Households"/>
    <n v="1"/>
    <x v="0"/>
    <m/>
    <m/>
    <d v="2015-06-09T00:00:00"/>
    <m/>
  </r>
  <r>
    <s v="SHEFA"/>
    <s v="VUT0105"/>
    <s v="Port Vila"/>
    <s v="VUT0105071"/>
    <s v="Port Vila (Port Vila)"/>
    <s v="VUT0105071017"/>
    <s v="Tagabe"/>
    <s v="VUT01050710170881"/>
    <m/>
    <s v="NDMO"/>
    <s v="IFRC"/>
    <m/>
    <s v="Shelter"/>
    <m/>
    <x v="0"/>
    <x v="3"/>
    <s v="Tarps 1"/>
    <n v="1"/>
    <s v="piece"/>
    <s v="Households"/>
    <n v="1"/>
    <x v="0"/>
    <m/>
    <m/>
    <d v="2015-06-09T00:00:00"/>
    <m/>
  </r>
  <r>
    <s v="SHEFA"/>
    <s v="VUT0105"/>
    <s v="Port Vila"/>
    <s v="VUT0105071"/>
    <s v="Port Vila (Port Vila)"/>
    <s v="VUT0105071017"/>
    <s v="Bladineres"/>
    <s v="VUT01050710170885"/>
    <m/>
    <s v="NDMO"/>
    <s v="IFRC"/>
    <m/>
    <s v="Shelter"/>
    <m/>
    <x v="0"/>
    <x v="3"/>
    <s v="Tarps 1"/>
    <n v="1"/>
    <s v="piece"/>
    <s v="Households"/>
    <n v="1"/>
    <x v="0"/>
    <m/>
    <m/>
    <d v="2015-06-09T00:00:00"/>
    <m/>
  </r>
  <r>
    <s v="SHEFA"/>
    <s v="VUT0105"/>
    <s v="Port Vila"/>
    <s v="VUT0105071"/>
    <s v="Port Vila (Port Vila)"/>
    <s v="VUT0105071017"/>
    <s v="Tagabe"/>
    <s v="VUT01050710170881"/>
    <m/>
    <s v="NDMO"/>
    <s v="IFRC"/>
    <m/>
    <s v="Shelter"/>
    <m/>
    <x v="0"/>
    <x v="3"/>
    <s v="Tarps 1"/>
    <n v="1"/>
    <s v="piece"/>
    <s v="Households"/>
    <n v="1"/>
    <x v="0"/>
    <m/>
    <m/>
    <d v="2015-06-09T00:00:00"/>
    <m/>
  </r>
  <r>
    <s v="SHEFA"/>
    <s v="VUT0105"/>
    <s v="Port Vila"/>
    <s v="VUT0105071"/>
    <s v="Port Vila (Port Vila)"/>
    <s v="VUT0105071017"/>
    <s v="Tagabe"/>
    <s v="VUT01050710170881"/>
    <m/>
    <s v="NDMO"/>
    <s v="IFRC"/>
    <m/>
    <s v="Shelter"/>
    <m/>
    <x v="0"/>
    <x v="3"/>
    <s v="Tarps 1"/>
    <n v="1"/>
    <s v="piece"/>
    <s v="Households"/>
    <n v="1"/>
    <x v="0"/>
    <m/>
    <m/>
    <d v="2015-06-09T00:00:00"/>
    <m/>
  </r>
  <r>
    <s v="SHEFA"/>
    <s v="VUT0105"/>
    <s v="Port Vila"/>
    <s v="VUT0105071"/>
    <s v="Port Vila (Port Vila)"/>
    <s v="VUT0105071017"/>
    <s v="Bladineres"/>
    <s v="VUT01050710170885"/>
    <m/>
    <s v="NDMO"/>
    <s v="IFRC"/>
    <m/>
    <s v="Shelter"/>
    <m/>
    <x v="0"/>
    <x v="3"/>
    <s v="Tarps 1"/>
    <n v="1"/>
    <s v="piece"/>
    <s v="Households"/>
    <n v="1"/>
    <x v="0"/>
    <m/>
    <m/>
    <d v="2015-06-09T00:00:00"/>
    <m/>
  </r>
  <r>
    <s v="SHEFA"/>
    <s v="VUT0105"/>
    <s v="Port Vila"/>
    <s v="VUT0105071"/>
    <s v="Port Vila (Port Vila)"/>
    <s v="VUT0105071017"/>
    <s v="Tagabe"/>
    <s v="VUT01050710170881"/>
    <m/>
    <s v="NDMO"/>
    <s v="IFRC"/>
    <m/>
    <s v="Shelter"/>
    <m/>
    <x v="0"/>
    <x v="3"/>
    <s v="Tarps 1"/>
    <n v="1"/>
    <s v="piece"/>
    <s v="Households"/>
    <n v="1"/>
    <x v="0"/>
    <m/>
    <m/>
    <d v="2015-06-09T00:00:00"/>
    <m/>
  </r>
  <r>
    <s v="SHEFA"/>
    <s v="VUT0105"/>
    <s v="Port Vila"/>
    <s v="VUT0105071"/>
    <s v="Port Vila (Port Vila)"/>
    <s v="VUT0105071017"/>
    <s v="Tagabe"/>
    <s v="VUT01050710170881"/>
    <m/>
    <s v="NDMO"/>
    <s v="IFRC"/>
    <m/>
    <s v="Shelter"/>
    <m/>
    <x v="0"/>
    <x v="3"/>
    <s v="Tarps 1"/>
    <n v="1"/>
    <s v="piece"/>
    <s v="Households"/>
    <n v="1"/>
    <x v="0"/>
    <m/>
    <m/>
    <d v="2015-06-09T00:00:00"/>
    <m/>
  </r>
  <r>
    <s v="SHEFA"/>
    <s v="VUT0105"/>
    <s v="Port Vila"/>
    <s v="VUT0105071"/>
    <s v="Port Vila (Port Vila)"/>
    <s v="VUT0105071017"/>
    <s v="Tagabe"/>
    <s v="VUT01050710170881"/>
    <m/>
    <s v="NDMO"/>
    <s v="IFRC"/>
    <m/>
    <s v="Shelter"/>
    <m/>
    <x v="0"/>
    <x v="3"/>
    <s v="Tarps 1"/>
    <n v="1"/>
    <s v="piece"/>
    <s v="Households"/>
    <n v="1"/>
    <x v="0"/>
    <m/>
    <m/>
    <d v="2015-06-09T00:00:00"/>
    <m/>
  </r>
  <r>
    <s v="SHEFA"/>
    <s v="VUT0105"/>
    <s v="Port Vila"/>
    <s v="VUT0105071"/>
    <s v="Port Vila (Port Vila)"/>
    <s v="VUT0105071017"/>
    <s v="Tagabe"/>
    <s v="VUT01050710170881"/>
    <m/>
    <s v="NDMO"/>
    <s v="IFRC"/>
    <m/>
    <s v="Shelter"/>
    <m/>
    <x v="0"/>
    <x v="3"/>
    <s v="Tarps 1"/>
    <n v="1"/>
    <s v="piece"/>
    <s v="Households"/>
    <n v="1"/>
    <x v="0"/>
    <m/>
    <m/>
    <d v="2015-06-09T00:00:00"/>
    <m/>
  </r>
  <r>
    <s v="SHEFA"/>
    <s v="VUT0105"/>
    <s v="Port Vila"/>
    <s v="VUT0105071"/>
    <s v="Port Vila (Port Vila)"/>
    <s v="VUT0105071017"/>
    <s v="Tagabe"/>
    <s v="VUT01050710170881"/>
    <m/>
    <s v="NDMO"/>
    <s v="IFRC"/>
    <m/>
    <s v="Shelter"/>
    <m/>
    <x v="0"/>
    <x v="3"/>
    <s v="Tarps 1"/>
    <n v="1"/>
    <s v="piece"/>
    <s v="Households"/>
    <n v="1"/>
    <x v="0"/>
    <m/>
    <m/>
    <d v="2015-06-09T00:00:00"/>
    <m/>
  </r>
  <r>
    <s v="SHEFA"/>
    <s v="VUT0105"/>
    <s v="Port Vila"/>
    <s v="VUT0105071"/>
    <s v="Port Vila (Port Vila)"/>
    <s v="VUT0105071017"/>
    <s v="Tagabe"/>
    <s v="VUT01050710170881"/>
    <m/>
    <s v="NDMO"/>
    <s v="IFRC"/>
    <m/>
    <s v="Shelter"/>
    <m/>
    <x v="0"/>
    <x v="3"/>
    <s v="Tarps 1"/>
    <n v="1"/>
    <s v="piece"/>
    <s v="Households"/>
    <n v="1"/>
    <x v="0"/>
    <m/>
    <m/>
    <d v="2015-06-09T00:00:00"/>
    <m/>
  </r>
  <r>
    <s v="SHEFA"/>
    <s v="VUT0105"/>
    <s v="Port Vila"/>
    <s v="VUT0105071"/>
    <s v="Port Vila (Port Vila)"/>
    <s v="VUT0105071017"/>
    <s v="Tagabe"/>
    <s v="VUT01050710170881"/>
    <m/>
    <s v="NDMO"/>
    <s v="IFRC"/>
    <m/>
    <s v="Shelter"/>
    <m/>
    <x v="0"/>
    <x v="3"/>
    <s v="Tarps 1"/>
    <n v="1"/>
    <s v="piece"/>
    <s v="Households"/>
    <n v="1"/>
    <x v="0"/>
    <m/>
    <m/>
    <d v="2015-06-09T00:00:00"/>
    <m/>
  </r>
  <r>
    <s v="SHEFA"/>
    <s v="VUT0105"/>
    <s v="Port Vila"/>
    <s v="VUT0105071"/>
    <s v="Port Vila (Port Vila)"/>
    <s v="VUT0105071017"/>
    <m/>
    <e v="#N/A"/>
    <s v="Belleview park"/>
    <s v="NDMO"/>
    <s v="IFRC"/>
    <m/>
    <s v="Shelter"/>
    <m/>
    <x v="0"/>
    <x v="3"/>
    <s v="Tarps 1"/>
    <n v="1"/>
    <s v="piece"/>
    <s v="Households"/>
    <n v="1"/>
    <x v="0"/>
    <m/>
    <m/>
    <d v="2015-06-09T00:00:00"/>
    <m/>
  </r>
  <r>
    <s v="SHEFA"/>
    <s v="VUT0105"/>
    <s v="Port Vila"/>
    <s v="VUT0105071"/>
    <s v="Port Vila (Port Vila)"/>
    <s v="VUT0105071017"/>
    <m/>
    <e v="#N/A"/>
    <s v="Tagabe M.C.I"/>
    <s v="NDMO"/>
    <s v="IFRC"/>
    <m/>
    <s v="Shelter"/>
    <m/>
    <x v="0"/>
    <x v="3"/>
    <s v="Tarps 1"/>
    <n v="1"/>
    <s v="piece"/>
    <s v="Households"/>
    <n v="1"/>
    <x v="0"/>
    <m/>
    <m/>
    <d v="2015-06-09T00:00:00"/>
    <m/>
  </r>
  <r>
    <s v="SHEFA"/>
    <s v="VUT0105"/>
    <s v="Port Vila"/>
    <s v="VUT0105071"/>
    <s v="Port Vila (Port Vila)"/>
    <s v="VUT0105071017"/>
    <m/>
    <e v="#N/A"/>
    <s v="Tagabe M.C.I"/>
    <s v="NDMO"/>
    <s v="IFRC"/>
    <m/>
    <s v="Shelter"/>
    <m/>
    <x v="0"/>
    <x v="3"/>
    <s v="Tarps 1"/>
    <n v="1"/>
    <s v="piece"/>
    <s v="Households"/>
    <n v="1"/>
    <x v="0"/>
    <m/>
    <m/>
    <d v="2015-06-09T00:00:00"/>
    <m/>
  </r>
  <r>
    <s v="SHEFA"/>
    <s v="VUT0105"/>
    <s v="Port Vila"/>
    <s v="VUT0105071"/>
    <s v="Port Vila (Port Vila)"/>
    <s v="VUT0105071017"/>
    <m/>
    <e v="#N/A"/>
    <s v="Malapoa White Wood"/>
    <s v="NDMO"/>
    <s v="IFRC"/>
    <m/>
    <s v="Shelter"/>
    <m/>
    <x v="0"/>
    <x v="3"/>
    <s v="Tarps 1"/>
    <n v="1"/>
    <s v="piece"/>
    <s v="Households"/>
    <n v="1"/>
    <x v="0"/>
    <m/>
    <m/>
    <d v="2015-06-09T00:00:00"/>
    <m/>
  </r>
  <r>
    <s v="SHEFA"/>
    <s v="VUT0105"/>
    <s v="Port Vila"/>
    <s v="VUT0105071"/>
    <s v="Port Vila (Port Vila)"/>
    <s v="VUT0105071017"/>
    <m/>
    <e v="#N/A"/>
    <s v="Black Sand"/>
    <s v="NDMO"/>
    <s v="IFRC"/>
    <m/>
    <s v="Shelter"/>
    <m/>
    <x v="0"/>
    <x v="3"/>
    <s v="Tarps 1"/>
    <n v="1"/>
    <s v="piece"/>
    <s v="Households"/>
    <n v="1"/>
    <x v="0"/>
    <m/>
    <m/>
    <d v="2015-06-09T00:00:00"/>
    <m/>
  </r>
  <r>
    <s v="SHEFA"/>
    <s v="VUT0105"/>
    <s v="Port Vila"/>
    <s v="VUT0105071"/>
    <s v="Port Vila (Port Vila)"/>
    <s v="VUT0105071017"/>
    <m/>
    <e v="#N/A"/>
    <s v="Black Sand"/>
    <s v="NDMO"/>
    <s v="IFRC"/>
    <m/>
    <s v="Shelter"/>
    <m/>
    <x v="0"/>
    <x v="3"/>
    <s v="Tarps 1"/>
    <n v="1"/>
    <s v="piece"/>
    <s v="Households"/>
    <n v="1"/>
    <x v="0"/>
    <m/>
    <m/>
    <d v="2015-06-09T00:00:00"/>
    <m/>
  </r>
  <r>
    <s v="SHEFA"/>
    <s v="VUT0105"/>
    <s v="Port Vila"/>
    <s v="VUT0105071"/>
    <s v="Port Vila (Port Vila)"/>
    <s v="VUT0105071017"/>
    <m/>
    <e v="#N/A"/>
    <s v="Black Sand"/>
    <s v="NDMO"/>
    <s v="IFRC"/>
    <m/>
    <s v="Shelter"/>
    <m/>
    <x v="0"/>
    <x v="3"/>
    <s v="Tarps 1"/>
    <n v="1"/>
    <s v="piece"/>
    <s v="Households"/>
    <n v="1"/>
    <x v="0"/>
    <m/>
    <m/>
    <d v="2015-06-09T00:00:00"/>
    <m/>
  </r>
  <r>
    <s v="SHEFA"/>
    <s v="VUT0105"/>
    <s v="Port Vila"/>
    <s v="VUT0105071"/>
    <s v="Port Vila (Port Vila)"/>
    <s v="VUT0105071017"/>
    <m/>
    <e v="#N/A"/>
    <s v="Black Sand"/>
    <s v="NDMO"/>
    <s v="IFRC"/>
    <m/>
    <s v="Shelter"/>
    <m/>
    <x v="0"/>
    <x v="3"/>
    <s v="Tarps 1"/>
    <n v="1"/>
    <s v="piece"/>
    <s v="Households"/>
    <n v="1"/>
    <x v="0"/>
    <m/>
    <m/>
    <d v="2015-06-09T00:00:00"/>
    <m/>
  </r>
  <r>
    <s v="SHEFA"/>
    <s v="VUT0105"/>
    <s v="Ifira"/>
    <s v="VUT0105042"/>
    <s v="Ifira (Ifira)"/>
    <s v="VUT0105042015"/>
    <m/>
    <e v="#N/A"/>
    <s v="Ifira Island"/>
    <s v="NDMO"/>
    <s v="IFRC"/>
    <m/>
    <s v="Shelter"/>
    <m/>
    <x v="0"/>
    <x v="3"/>
    <s v="Tarps 1"/>
    <n v="3"/>
    <s v="piece"/>
    <s v="Households"/>
    <n v="1"/>
    <x v="0"/>
    <m/>
    <m/>
    <d v="2015-06-09T00:00:00"/>
    <m/>
  </r>
  <r>
    <s v="SHEFA"/>
    <s v="VUT0105"/>
    <s v="Port Vila"/>
    <s v="VUT0105071"/>
    <s v="Port Vila (Port Vila)"/>
    <s v="VUT0105071017"/>
    <m/>
    <e v="#N/A"/>
    <s v="Rentapao"/>
    <s v="NDMO"/>
    <s v="IFRC"/>
    <m/>
    <s v="Shelter"/>
    <m/>
    <x v="0"/>
    <x v="3"/>
    <s v="Tarps 1"/>
    <n v="1"/>
    <s v="piece"/>
    <s v="Households"/>
    <n v="1"/>
    <x v="0"/>
    <m/>
    <m/>
    <d v="2015-06-09T00:00:00"/>
    <m/>
  </r>
  <r>
    <s v="SHEFA"/>
    <s v="VUT0105"/>
    <s v="Port Vila"/>
    <s v="VUT0105071"/>
    <s v="Port Vila (Port Vila)"/>
    <s v="VUT0105071017"/>
    <m/>
    <e v="#N/A"/>
    <s v="Black Sand"/>
    <s v="NDMO"/>
    <s v="IFRC"/>
    <m/>
    <s v="Shelter"/>
    <m/>
    <x v="0"/>
    <x v="3"/>
    <s v="Tarps 1"/>
    <n v="1"/>
    <s v="piece"/>
    <s v="Households"/>
    <n v="1"/>
    <x v="0"/>
    <m/>
    <m/>
    <d v="2015-06-09T00:00:00"/>
    <m/>
  </r>
  <r>
    <s v="SHEFA"/>
    <s v="VUT0105"/>
    <s v="Port Vila"/>
    <s v="VUT0105071"/>
    <s v="Port Vila (Port Vila)"/>
    <s v="VUT0105071017"/>
    <s v="Bladineres"/>
    <s v="VUT01050710170885"/>
    <m/>
    <s v="NDMO"/>
    <s v="IFRC"/>
    <m/>
    <s v="Shelter"/>
    <m/>
    <x v="0"/>
    <x v="3"/>
    <s v="Tarps 1"/>
    <n v="1"/>
    <s v="piece"/>
    <s v="Households"/>
    <n v="1"/>
    <x v="0"/>
    <m/>
    <m/>
    <d v="2015-06-09T00:00:00"/>
    <m/>
  </r>
  <r>
    <s v="SHEFA"/>
    <s v="VUT0105"/>
    <s v="Port Vila"/>
    <s v="VUT0105071"/>
    <s v="Port Vila (Port Vila)"/>
    <s v="VUT0105071017"/>
    <s v="Bladineres"/>
    <s v="VUT01050710170885"/>
    <m/>
    <s v="NDMO"/>
    <s v="IFRC"/>
    <m/>
    <s v="Shelter"/>
    <m/>
    <x v="0"/>
    <x v="3"/>
    <s v="Tarps 1"/>
    <n v="1"/>
    <s v="piece"/>
    <s v="Households"/>
    <n v="1"/>
    <x v="0"/>
    <m/>
    <m/>
    <d v="2015-06-09T00:00:00"/>
    <m/>
  </r>
  <r>
    <s v="SHEFA"/>
    <s v="VUT0105"/>
    <s v="Port Vila"/>
    <s v="VUT0105071"/>
    <s v="Port Vila (Port Vila)"/>
    <s v="VUT0105071017"/>
    <m/>
    <e v="#N/A"/>
    <s v="Teouma Valley"/>
    <s v="NDMO"/>
    <s v="IFRC"/>
    <m/>
    <s v="Shelter"/>
    <m/>
    <x v="0"/>
    <x v="3"/>
    <s v="Tarps 1"/>
    <n v="1"/>
    <s v="piece"/>
    <s v="Households"/>
    <n v="1"/>
    <x v="0"/>
    <m/>
    <m/>
    <d v="2015-06-09T00:00:00"/>
    <m/>
  </r>
  <r>
    <s v="SHEFA"/>
    <s v="VUT0105"/>
    <s v="Port Vila"/>
    <s v="VUT0105071"/>
    <s v="Port Vila (Port Vila)"/>
    <s v="VUT0105071017"/>
    <m/>
    <e v="#N/A"/>
    <s v="Teouma Half Road"/>
    <s v="NDMO"/>
    <s v="IFRC"/>
    <m/>
    <s v="Shelter"/>
    <m/>
    <x v="0"/>
    <x v="3"/>
    <s v="Tarps 1"/>
    <n v="1"/>
    <s v="piece"/>
    <s v="Households"/>
    <n v="1"/>
    <x v="0"/>
    <m/>
    <m/>
    <d v="2015-06-09T00:00:00"/>
    <m/>
  </r>
  <r>
    <s v="SHEFA"/>
    <s v="VUT0105"/>
    <s v="Port Vila"/>
    <s v="VUT0105071"/>
    <s v="Port Vila (Port Vila)"/>
    <s v="VUT0105071017"/>
    <s v="Tagabe"/>
    <s v="VUT01050710170881"/>
    <m/>
    <s v="NDMO"/>
    <s v="IFRC"/>
    <m/>
    <s v="Shelter"/>
    <m/>
    <x v="0"/>
    <x v="3"/>
    <s v="Tarps 1"/>
    <n v="1"/>
    <s v="piece"/>
    <s v="Households"/>
    <n v="1"/>
    <x v="0"/>
    <m/>
    <m/>
    <d v="2015-06-09T00:00:00"/>
    <m/>
  </r>
  <r>
    <s v="SHEFA"/>
    <s v="VUT0105"/>
    <s v="Port Vila"/>
    <s v="VUT0105071"/>
    <s v="Port Vila (Port Vila)"/>
    <s v="VUT0105071017"/>
    <s v="Tagabe"/>
    <s v="VUT01050710170881"/>
    <m/>
    <s v="NDMO"/>
    <s v="IFRC"/>
    <m/>
    <s v="Shelter"/>
    <m/>
    <x v="0"/>
    <x v="3"/>
    <s v="Tarps 1"/>
    <n v="1"/>
    <s v="piece"/>
    <s v="Households"/>
    <n v="1"/>
    <x v="0"/>
    <m/>
    <m/>
    <d v="2015-06-09T00:00:00"/>
    <m/>
  </r>
  <r>
    <s v="SHEFA"/>
    <s v="VUT0105"/>
    <s v="Port Vila"/>
    <s v="VUT0105071"/>
    <s v="Port Vila (Port Vila)"/>
    <s v="VUT0105071017"/>
    <s v="Bladineres"/>
    <s v="VUT01050710170885"/>
    <m/>
    <s v="NDMO"/>
    <s v="IFRC"/>
    <m/>
    <s v="Shelter"/>
    <m/>
    <x v="0"/>
    <x v="3"/>
    <s v="Tarps 1"/>
    <n v="1"/>
    <s v="piece"/>
    <s v="Households"/>
    <n v="1"/>
    <x v="0"/>
    <m/>
    <m/>
    <d v="2015-06-09T00:00:00"/>
    <m/>
  </r>
  <r>
    <s v="SHEFA"/>
    <s v="VUT0105"/>
    <s v="Port Vila"/>
    <s v="VUT0105071"/>
    <s v="Port Vila (Port Vila)"/>
    <s v="VUT0105071017"/>
    <s v="Bladineres"/>
    <s v="VUT01050710170885"/>
    <m/>
    <s v="NDMO"/>
    <s v="IFRC"/>
    <m/>
    <s v="Shelter"/>
    <m/>
    <x v="0"/>
    <x v="3"/>
    <s v="Tarps 1"/>
    <n v="1"/>
    <s v="piece"/>
    <s v="Households"/>
    <n v="1"/>
    <x v="0"/>
    <m/>
    <m/>
    <d v="2015-06-09T00:00:00"/>
    <m/>
  </r>
  <r>
    <s v="SHEFA"/>
    <s v="VUT0105"/>
    <s v="Port Vila"/>
    <s v="VUT0105071"/>
    <s v="Port Vila (Port Vila)"/>
    <s v="VUT0105071017"/>
    <s v="Tagabe"/>
    <s v="VUT01050710170881"/>
    <m/>
    <s v="NDMO"/>
    <s v="IFRC"/>
    <m/>
    <s v="Shelter"/>
    <m/>
    <x v="0"/>
    <x v="3"/>
    <s v="Tarps 1"/>
    <n v="1"/>
    <s v="piece"/>
    <s v="Households"/>
    <n v="1"/>
    <x v="0"/>
    <m/>
    <m/>
    <d v="2015-06-09T00:00:00"/>
    <m/>
  </r>
  <r>
    <s v="SHEFA"/>
    <s v="VUT0105"/>
    <s v="Port Vila"/>
    <s v="VUT0105071"/>
    <s v="Port Vila (Port Vila)"/>
    <s v="VUT0105071017"/>
    <s v="Tagabe"/>
    <s v="VUT01050710170881"/>
    <m/>
    <s v="NDMO"/>
    <s v="IFRC"/>
    <m/>
    <s v="Shelter"/>
    <m/>
    <x v="0"/>
    <x v="3"/>
    <s v="Tarps 1"/>
    <n v="1"/>
    <s v="piece"/>
    <s v="Households"/>
    <n v="1"/>
    <x v="0"/>
    <m/>
    <m/>
    <d v="2015-06-09T00:00:00"/>
    <m/>
  </r>
  <r>
    <s v="SHEFA"/>
    <s v="VUT0105"/>
    <s v="Pele"/>
    <s v="VUT0105070"/>
    <m/>
    <e v="#N/A"/>
    <m/>
    <e v="#N/A"/>
    <s v="Pele Island"/>
    <s v="NDMO"/>
    <s v="IFRC"/>
    <m/>
    <s v="Shelter"/>
    <m/>
    <x v="0"/>
    <x v="3"/>
    <s v="Tarps 1"/>
    <n v="3"/>
    <s v="piece"/>
    <s v="Households"/>
    <n v="1"/>
    <x v="0"/>
    <m/>
    <m/>
    <d v="2015-06-09T00:00:00"/>
    <m/>
  </r>
  <r>
    <s v="SHEFA"/>
    <s v="VUT0105"/>
    <s v="Port Vila"/>
    <s v="VUT0105071"/>
    <s v="Port Vila (Port Vila)"/>
    <s v="VUT0105071017"/>
    <m/>
    <e v="#N/A"/>
    <s v="Black Sand"/>
    <s v="NDMO"/>
    <s v="IFRC"/>
    <m/>
    <s v="Shelter"/>
    <m/>
    <x v="0"/>
    <x v="3"/>
    <s v="Tarps 1"/>
    <n v="1"/>
    <s v="piece"/>
    <s v="Households"/>
    <n v="1"/>
    <x v="0"/>
    <m/>
    <m/>
    <d v="2015-06-09T00:00:00"/>
    <m/>
  </r>
  <r>
    <s v="SHEFA"/>
    <s v="VUT0105"/>
    <s v="Port Vila"/>
    <s v="VUT0105071"/>
    <s v="Port Vila (Port Vila)"/>
    <s v="VUT0105071017"/>
    <s v="Nambatu"/>
    <s v="VUT01050710170832"/>
    <m/>
    <s v="NDMO"/>
    <s v="IFRC"/>
    <m/>
    <s v="Shelter"/>
    <m/>
    <x v="0"/>
    <x v="3"/>
    <s v="Tarps 1"/>
    <n v="4"/>
    <s v="piece"/>
    <s v="Households"/>
    <n v="1"/>
    <x v="0"/>
    <m/>
    <m/>
    <d v="2015-06-09T00:00:00"/>
    <m/>
  </r>
  <r>
    <s v="SHEFA"/>
    <s v="VUT0105"/>
    <s v="Port Vila"/>
    <s v="VUT0105071"/>
    <s v="Port Vila (Port Vila)"/>
    <s v="VUT0105071017"/>
    <m/>
    <e v="#N/A"/>
    <s v="Seven Star"/>
    <s v="NDMO"/>
    <s v="IFRC"/>
    <m/>
    <s v="Shelter"/>
    <m/>
    <x v="0"/>
    <x v="3"/>
    <s v="Tarps 1"/>
    <n v="1"/>
    <s v="piece"/>
    <s v="Households"/>
    <n v="1"/>
    <x v="0"/>
    <m/>
    <m/>
    <d v="2015-06-09T00:00:00"/>
    <m/>
  </r>
  <r>
    <s v="TAFEA"/>
    <s v="VUT0106"/>
    <s v="Tanna"/>
    <s v="VUT0106023"/>
    <s v="West Tanna (Tanna)"/>
    <s v="VUT0106023005"/>
    <s v="Isangel"/>
    <s v="VUT01060230020180"/>
    <m/>
    <s v="Samaritan's Purse"/>
    <m/>
    <m/>
    <s v="Shelter"/>
    <m/>
    <x v="0"/>
    <x v="3"/>
    <s v="Tarps (1 = HH), Blankets (3 = HH), Cooking Kit (1=HH)"/>
    <n v="319"/>
    <s v="piece"/>
    <s v="Households"/>
    <n v="319"/>
    <x v="0"/>
    <m/>
    <m/>
    <d v="2015-04-06T00:00:00"/>
    <s v="Please note materials blankets (HH= 3), cooking kit (HH=1), tarp (HH=1)"/>
  </r>
  <r>
    <s v="TAFEA"/>
    <s v="VUT0106"/>
    <s v="Tanna"/>
    <s v="VUT0106023"/>
    <s v="West Tanna (Tanna)"/>
    <s v="VUT0106023005"/>
    <s v="Isangel"/>
    <s v="VUT01060230020180"/>
    <m/>
    <s v="Samaritan's Purse"/>
    <m/>
    <m/>
    <s v="Shelter"/>
    <m/>
    <x v="0"/>
    <x v="0"/>
    <s v="Tarps (1 = HH), Blankets (3 = HH), Cooking Kit (1=HH)"/>
    <n v="957"/>
    <s v="piece"/>
    <s v="Households"/>
    <n v="319"/>
    <x v="0"/>
    <m/>
    <m/>
    <d v="2015-04-06T00:00:00"/>
    <s v="Please note materials blankets (HH= 3), cooking kit (HH=1), tarp (HH=1)"/>
  </r>
  <r>
    <s v="TAFEA"/>
    <s v="VUT0106"/>
    <s v="Tanna"/>
    <s v="VUT0106023"/>
    <s v="West Tanna (Tanna)"/>
    <s v="VUT0106023005"/>
    <m/>
    <e v="#N/A"/>
    <s v="1 Mile School"/>
    <s v="Samaritan's Purse"/>
    <m/>
    <m/>
    <s v="Shelter"/>
    <m/>
    <x v="0"/>
    <x v="3"/>
    <s v="Tarps (1 = HH), Blankets (3 = HH), Cooking Kit (1=HH)"/>
    <n v="187"/>
    <s v="piece"/>
    <s v="Households"/>
    <n v="187"/>
    <x v="0"/>
    <m/>
    <m/>
    <d v="2015-04-06T00:00:00"/>
    <s v="Please note materials blankets (HH= 3), cooking kit (HH=1), tarp (HH=1)"/>
  </r>
  <r>
    <s v="TAFEA"/>
    <s v="VUT0106"/>
    <s v="Tanna"/>
    <s v="VUT0106023"/>
    <s v="West Tanna (Tanna)"/>
    <s v="VUT0106023005"/>
    <m/>
    <e v="#N/A"/>
    <s v="1 Mile School"/>
    <s v="Samaritan's Purse"/>
    <m/>
    <m/>
    <s v="Shelter"/>
    <m/>
    <x v="0"/>
    <x v="0"/>
    <s v="Tarps (1 = HH), Blankets (3 = HH), Cooking Kit (1=HH)"/>
    <n v="561"/>
    <s v="piece"/>
    <s v="Households"/>
    <n v="187"/>
    <x v="0"/>
    <m/>
    <m/>
    <d v="2015-04-06T00:00:00"/>
    <s v="Please note materials blankets (HH= 3), cooking kit (HH=1), tarp (HH=1)"/>
  </r>
  <r>
    <s v="TAFEA"/>
    <s v="VUT0106"/>
    <s v="Tanna"/>
    <s v="VUT0106023"/>
    <s v="West Tanna (Tanna)"/>
    <s v="VUT0106023005"/>
    <s v="Letakran"/>
    <s v="VUT01060230050318"/>
    <m/>
    <s v="Samaritan's Purse"/>
    <m/>
    <m/>
    <s v="Shelter"/>
    <m/>
    <x v="0"/>
    <x v="3"/>
    <s v="Tarps (1 = HH), Blankets (3 = HH), Cooking Kit (1=HH)"/>
    <n v="245"/>
    <s v="piece"/>
    <s v="Households"/>
    <n v="245"/>
    <x v="0"/>
    <m/>
    <m/>
    <d v="2015-04-06T00:00:00"/>
    <s v="Please note materials blankets (HH= 3), cooking kit (HH=1), tarp (HH=1)"/>
  </r>
  <r>
    <s v="TAFEA"/>
    <s v="VUT0106"/>
    <s v="Tanna"/>
    <s v="VUT0106023"/>
    <s v="West Tanna (Tanna)"/>
    <s v="VUT0106023005"/>
    <s v="Letakran"/>
    <s v="VUT01060230050318"/>
    <m/>
    <s v="Samaritan's Purse"/>
    <m/>
    <m/>
    <s v="Shelter"/>
    <m/>
    <x v="0"/>
    <x v="0"/>
    <s v="Tarps (1 = HH), Blankets (3 = HH), Cooking Kit (1=HH)"/>
    <n v="735"/>
    <s v="piece"/>
    <s v="Households"/>
    <n v="245"/>
    <x v="0"/>
    <m/>
    <m/>
    <d v="2015-04-06T00:00:00"/>
    <s v="Please note materials blankets (HH= 3), cooking kit (HH=1), tarp (HH=1)"/>
  </r>
  <r>
    <s v="TAFEA"/>
    <s v="VUT0106"/>
    <s v="Tanna"/>
    <s v="VUT0106023"/>
    <s v="West Tanna (Tanna)"/>
    <s v="VUT0106023005"/>
    <m/>
    <e v="#N/A"/>
    <s v="Lapket Centre"/>
    <s v="Samaritan's Purse"/>
    <m/>
    <m/>
    <s v="Shelter"/>
    <m/>
    <x v="0"/>
    <x v="1"/>
    <s v="Tarps (1 = HH), Blankets (3 = HH), Cooking Kit (1=HH)"/>
    <n v="329"/>
    <s v="set"/>
    <s v="Households"/>
    <n v="329"/>
    <x v="0"/>
    <m/>
    <m/>
    <d v="2015-04-06T00:00:00"/>
    <s v="Please note materials blankets (HH= 3), cooking kit (HH=1), tarp (HH=1)"/>
  </r>
  <r>
    <s v="TAFEA"/>
    <s v="VUT0106"/>
    <s v="Tanna"/>
    <s v="VUT0106023"/>
    <s v="West Tanna (Tanna)"/>
    <s v="VUT0106023005"/>
    <m/>
    <e v="#N/A"/>
    <s v="Unmit"/>
    <s v="Samaritan's Purse"/>
    <m/>
    <m/>
    <s v="Shelter"/>
    <m/>
    <x v="0"/>
    <x v="3"/>
    <s v="Tarps (1 = HH), Blankets (3 = HH), Cooking Kit (1=HH)"/>
    <n v="253"/>
    <s v="piece"/>
    <s v="Households"/>
    <n v="253"/>
    <x v="0"/>
    <m/>
    <m/>
    <d v="2015-04-06T00:00:00"/>
    <s v="Please note materials blankets (HH= 3), cooking kit (HH=1), tarp (HH=1)"/>
  </r>
  <r>
    <s v="TAFEA"/>
    <s v="VUT0106"/>
    <s v="Tanna"/>
    <s v="VUT0106023"/>
    <s v="West Tanna (Tanna)"/>
    <s v="VUT0106023005"/>
    <m/>
    <e v="#N/A"/>
    <s v="Unmit"/>
    <s v="Samaritan's Purse"/>
    <m/>
    <m/>
    <s v="Shelter"/>
    <m/>
    <x v="0"/>
    <x v="0"/>
    <s v="Tarps (1 = HH), Blankets (3 = HH), Cooking Kit (1=HH)"/>
    <n v="759"/>
    <s v="piece"/>
    <s v="Households"/>
    <n v="253"/>
    <x v="0"/>
    <m/>
    <m/>
    <d v="2015-04-06T00:00:00"/>
    <s v="Please note materials blankets (HH= 3), cooking kit (HH=1), tarp (HH=1)"/>
  </r>
  <r>
    <s v="TAFEA"/>
    <s v="VUT0106"/>
    <s v="Tanna"/>
    <s v="VUT0106023"/>
    <s v="West Tanna (Tanna)"/>
    <s v="VUT0106023005"/>
    <m/>
    <e v="#N/A"/>
    <s v="Harpour View"/>
    <s v="Samaritan's Purse"/>
    <m/>
    <m/>
    <s v="Shelter"/>
    <m/>
    <x v="0"/>
    <x v="3"/>
    <s v="Tarps (1 = HH), Blankets (3 = HH), Cooking Kit (1=HH)"/>
    <n v="160"/>
    <s v="piece"/>
    <s v="Households"/>
    <n v="160"/>
    <x v="0"/>
    <m/>
    <m/>
    <d v="2015-04-06T00:00:00"/>
    <s v="Please note materials blankets (HH= 3), cooking kit (HH=1), tarp (HH=1)"/>
  </r>
  <r>
    <s v="TAFEA"/>
    <s v="VUT0106"/>
    <s v="Tanna"/>
    <s v="VUT0106023"/>
    <s v="West Tanna (Tanna)"/>
    <s v="VUT0106023005"/>
    <m/>
    <e v="#N/A"/>
    <s v="Harpour View"/>
    <s v="Samaritan's Purse"/>
    <m/>
    <m/>
    <s v="Shelter"/>
    <m/>
    <x v="0"/>
    <x v="0"/>
    <s v="Tarps (1 = HH), Blankets (3 = HH), Cooking Kit (1=HH)"/>
    <n v="480"/>
    <s v="piece"/>
    <s v="Households"/>
    <n v="160"/>
    <x v="0"/>
    <m/>
    <m/>
    <d v="2015-04-06T00:00:00"/>
    <s v="Please note materials blankets (HH= 3), cooking kit (HH=1), tarp (HH=1)"/>
  </r>
  <r>
    <s v="TAFEA"/>
    <s v="VUT0106"/>
    <s v="Tanna"/>
    <s v="VUT0106023"/>
    <s v="West Tanna (Tanna)"/>
    <s v="VUT0106023005"/>
    <s v="Isangel"/>
    <s v="VUT01060230020180"/>
    <m/>
    <s v="Samaritan's Purse"/>
    <m/>
    <m/>
    <s v="Shelter"/>
    <m/>
    <x v="0"/>
    <x v="1"/>
    <s v="Tarps (1 = HH), Blankets (3 = HH), Cooking Kit (1=HH)"/>
    <n v="319"/>
    <s v="set"/>
    <s v="Households"/>
    <n v="319"/>
    <x v="0"/>
    <m/>
    <m/>
    <d v="2015-04-06T00:00:00"/>
    <s v="Please note materials blankets (HH= 3), cooking kit (HH=1), tarp (HH=1)"/>
  </r>
  <r>
    <s v="TAFEA"/>
    <s v="VUT0106"/>
    <s v="Tanna"/>
    <s v="VUT0106023"/>
    <s v="West Tanna (Tanna)"/>
    <s v="VUT0106023005"/>
    <m/>
    <e v="#N/A"/>
    <s v="Lenauraua"/>
    <s v="Samaritan's Purse"/>
    <m/>
    <m/>
    <s v="Shelter"/>
    <m/>
    <x v="0"/>
    <x v="3"/>
    <s v="Tarps (1 = HH), Blankets (3 = HH), Cooking Kit (1=HH)"/>
    <n v="193"/>
    <s v="piece"/>
    <s v="Households"/>
    <n v="193"/>
    <x v="0"/>
    <m/>
    <m/>
    <d v="2015-04-06T00:00:00"/>
    <s v="Please note materials blankets (HH= 3), cooking kit (HH=1), tarp (HH=1)"/>
  </r>
  <r>
    <s v="TAFEA"/>
    <s v="VUT0106"/>
    <s v="Tanna"/>
    <s v="VUT0106023"/>
    <s v="West Tanna (Tanna)"/>
    <s v="VUT0106023005"/>
    <m/>
    <e v="#N/A"/>
    <s v="Lenauraua"/>
    <s v="Samaritan's Purse"/>
    <m/>
    <m/>
    <s v="Shelter"/>
    <m/>
    <x v="0"/>
    <x v="0"/>
    <s v="Tarps (1 = HH), Blankets (3 = HH), Cooking Kit (1=HH)"/>
    <n v="579"/>
    <s v="piece"/>
    <s v="Households"/>
    <n v="193"/>
    <x v="0"/>
    <m/>
    <m/>
    <d v="2015-04-06T00:00:00"/>
    <s v="Please note materials blankets (HH= 3), cooking kit (HH=1), tarp (HH=1)"/>
  </r>
  <r>
    <s v="TAFEA"/>
    <s v="VUT0106"/>
    <s v="Aneityum"/>
    <s v="VUT0106003"/>
    <s v="Aneityum (Aneityum)"/>
    <s v="VUT0106003000"/>
    <m/>
    <e v="#N/A"/>
    <s v="North"/>
    <s v="Samaritan's Purse"/>
    <m/>
    <m/>
    <s v="Shelter"/>
    <m/>
    <x v="0"/>
    <x v="3"/>
    <s v="Tarps (1 = HH), Blankets (3 = HH), Cooking Kit (1=HH)"/>
    <n v="72"/>
    <s v="piece"/>
    <s v="Households"/>
    <n v="72"/>
    <x v="0"/>
    <m/>
    <m/>
    <d v="2015-04-06T00:00:00"/>
    <s v="Please note materials blankets (HH= 3), cooking kit (HH=1), tarp (HH=1)"/>
  </r>
  <r>
    <s v="TAFEA"/>
    <s v="VUT0106"/>
    <s v="Aneityum"/>
    <s v="VUT0106003"/>
    <s v="Aneityum (Aneityum)"/>
    <s v="VUT0106003000"/>
    <m/>
    <e v="#N/A"/>
    <s v="North"/>
    <s v="Samaritan's Purse"/>
    <m/>
    <m/>
    <s v="Shelter"/>
    <m/>
    <x v="0"/>
    <x v="0"/>
    <s v="Tarps (1 = HH), Blankets (3 = HH), Cooking Kit (1=HH)"/>
    <n v="216"/>
    <s v="piece"/>
    <s v="Households"/>
    <n v="72"/>
    <x v="0"/>
    <m/>
    <m/>
    <d v="2015-04-06T00:00:00"/>
    <s v="Please note materials blankets (HH= 3), cooking kit (HH=1), tarp (HH=1)"/>
  </r>
  <r>
    <s v="TAFEA"/>
    <s v="VUT0106"/>
    <s v="Aneityum"/>
    <s v="VUT0106003"/>
    <s v="Aneityum (Aneityum)"/>
    <s v="VUT0106003000"/>
    <m/>
    <e v="#N/A"/>
    <s v="South Port - Analgowhat"/>
    <s v="Samaritan's Purse"/>
    <m/>
    <m/>
    <s v="Shelter"/>
    <m/>
    <x v="0"/>
    <x v="3"/>
    <s v="Tarps (1 = HH), Blankets (3 = HH), Cooking Kit (1=HH)"/>
    <n v="139"/>
    <s v="piece"/>
    <s v="Households"/>
    <n v="139"/>
    <x v="0"/>
    <m/>
    <m/>
    <d v="2015-04-06T00:00:00"/>
    <s v="Please note materials blankets (HH= 3), cooking kit (HH=1), tarp (HH=1)"/>
  </r>
  <r>
    <s v="TAFEA"/>
    <s v="VUT0106"/>
    <s v="Aneityum"/>
    <s v="VUT0106003"/>
    <s v="Aneityum (Aneityum)"/>
    <s v="VUT0106003000"/>
    <m/>
    <e v="#N/A"/>
    <s v="South Port - Analgowhat"/>
    <s v="Samaritan's Purse"/>
    <m/>
    <m/>
    <s v="Shelter"/>
    <m/>
    <x v="0"/>
    <x v="0"/>
    <s v="Tarps (1 = HH), Blankets (3 = HH), Cooking Kit (1=HH)"/>
    <n v="417"/>
    <s v="piece"/>
    <s v="Households"/>
    <n v="139"/>
    <x v="0"/>
    <m/>
    <m/>
    <d v="2015-04-06T00:00:00"/>
    <s v="Please note materials blankets (HH= 3), cooking kit (HH=1), tarp (HH=1)"/>
  </r>
  <r>
    <s v="TAFEA"/>
    <s v="VUT0106"/>
    <s v="Tanna"/>
    <s v="VUT0106023"/>
    <s v="West Tanna (Tanna)"/>
    <s v="VUT0106023005"/>
    <m/>
    <e v="#N/A"/>
    <s v="Lownapkiko"/>
    <s v="Samaritan's Purse"/>
    <m/>
    <m/>
    <s v="Shelter"/>
    <m/>
    <x v="0"/>
    <x v="3"/>
    <s v="Tarps (1 = HH), Blankets (3 = HH), Cooking Kit (1=HH)"/>
    <n v="178"/>
    <s v="piece"/>
    <s v="Households"/>
    <n v="178"/>
    <x v="0"/>
    <m/>
    <m/>
    <d v="2015-04-06T00:00:00"/>
    <s v="Please note materials blankets (HH= 3), cooking kit (HH=1), tarp (HH=1)"/>
  </r>
  <r>
    <s v="TAFEA"/>
    <s v="VUT0106"/>
    <s v="Tanna"/>
    <s v="VUT0106023"/>
    <s v="West Tanna (Tanna)"/>
    <s v="VUT0106023005"/>
    <m/>
    <e v="#N/A"/>
    <s v="Lownapkiko"/>
    <s v="Samaritan's Purse"/>
    <m/>
    <m/>
    <s v="Shelter"/>
    <m/>
    <x v="0"/>
    <x v="0"/>
    <s v="Tarps (1 = HH), Blankets (3 = HH), Cooking Kit (1=HH)"/>
    <n v="534"/>
    <s v="piece"/>
    <s v="Households"/>
    <n v="178"/>
    <x v="0"/>
    <m/>
    <m/>
    <d v="2015-04-06T00:00:00"/>
    <s v="Please note materials blankets (HH= 3), cooking kit (HH=1), tarp (HH=1)"/>
  </r>
  <r>
    <s v="TAFEA"/>
    <s v="VUT0106"/>
    <s v="Tanna"/>
    <s v="VUT0106023"/>
    <s v="West Tanna (Tanna)"/>
    <s v="VUT0106023005"/>
    <m/>
    <e v="#N/A"/>
    <s v="Lapket Centre"/>
    <s v="Samaritan's Purse"/>
    <m/>
    <m/>
    <s v="Shelter"/>
    <m/>
    <x v="0"/>
    <x v="3"/>
    <s v="Tarps (1 = HH), Blankets (3 = HH), Cooking Kit (1=HH)"/>
    <n v="329"/>
    <s v="piece"/>
    <s v="Households"/>
    <n v="329"/>
    <x v="0"/>
    <m/>
    <m/>
    <d v="2015-04-06T00:00:00"/>
    <s v="Please note materials blankets (HH= 3), cooking kit (HH=1), tarp (HH=1)"/>
  </r>
  <r>
    <s v="TAFEA"/>
    <s v="VUT0106"/>
    <s v="Tanna"/>
    <s v="VUT0106023"/>
    <s v="West Tanna (Tanna)"/>
    <s v="VUT0106023005"/>
    <m/>
    <e v="#N/A"/>
    <s v="Lapket Centre"/>
    <s v="Samaritan's Purse"/>
    <m/>
    <m/>
    <s v="Shelter"/>
    <m/>
    <x v="0"/>
    <x v="0"/>
    <s v="Tarps (1 = HH), Blankets (3 = HH), Cooking Kit (1=HH)"/>
    <n v="987"/>
    <s v="piece"/>
    <s v="Households"/>
    <n v="329"/>
    <x v="0"/>
    <m/>
    <m/>
    <d v="2015-04-06T00:00:00"/>
    <s v="Please note materials blankets (HH= 3), cooking kit (HH=1), tarp (HH=1)"/>
  </r>
  <r>
    <s v="TAFEA"/>
    <s v="VUT0106"/>
    <s v="Tanna"/>
    <s v="VUT0106023"/>
    <s v="West Tanna (Tanna)"/>
    <s v="VUT0106023005"/>
    <m/>
    <e v="#N/A"/>
    <s v="Unmit"/>
    <s v="Samaritan's Purse"/>
    <m/>
    <m/>
    <s v="Shelter"/>
    <m/>
    <x v="0"/>
    <x v="1"/>
    <s v="Tarps (1 = HH), Blankets (3 = HH), Cooking Kit (1=HH)"/>
    <n v="253"/>
    <s v="set"/>
    <s v="Households"/>
    <n v="253"/>
    <x v="0"/>
    <m/>
    <m/>
    <d v="2015-04-06T00:00:00"/>
    <s v="Please note materials blankets (HH= 3), cooking kit (HH=1), tarp (HH=1)"/>
  </r>
  <r>
    <s v="TAFEA"/>
    <s v="VUT0106"/>
    <s v="Tanna"/>
    <s v="VUT0106023"/>
    <s v="West Tanna (Tanna)"/>
    <s v="VUT0106023005"/>
    <m/>
    <e v="#N/A"/>
    <s v="Lowanatom"/>
    <s v="Samaritan's Purse"/>
    <m/>
    <m/>
    <s v="Shelter"/>
    <m/>
    <x v="0"/>
    <x v="3"/>
    <s v="Tarps (1 = HH), Blankets (3 = HH), Cooking Kit (1=HH)"/>
    <n v="186"/>
    <s v="piece"/>
    <s v="Households"/>
    <n v="186"/>
    <x v="0"/>
    <m/>
    <m/>
    <d v="2015-04-06T00:00:00"/>
    <s v="Please note materials blankets (HH= 3), cooking kit (HH=1), tarp (HH=1)"/>
  </r>
  <r>
    <s v="TAFEA"/>
    <s v="VUT0106"/>
    <s v="Tanna"/>
    <s v="VUT0106023"/>
    <s v="West Tanna (Tanna)"/>
    <s v="VUT0106023005"/>
    <m/>
    <e v="#N/A"/>
    <s v="Lowanatom"/>
    <s v="Samaritan's Purse"/>
    <m/>
    <m/>
    <s v="Shelter"/>
    <m/>
    <x v="0"/>
    <x v="0"/>
    <s v="Tarps (1 = HH), Blankets (3 = HH), Cooking Kit (1=HH)"/>
    <n v="558"/>
    <s v="piece"/>
    <s v="Households"/>
    <n v="186"/>
    <x v="0"/>
    <m/>
    <m/>
    <d v="2015-04-06T00:00:00"/>
    <s v="Please note materials blankets (HH= 3), cooking kit (HH=1), tarp (HH=1)"/>
  </r>
  <r>
    <s v="TAFEA"/>
    <s v="VUT0106"/>
    <s v="Tanna"/>
    <s v="VUT0106023"/>
    <s v="West Tanna (Tanna)"/>
    <s v="VUT0106023005"/>
    <s v="Letakran"/>
    <s v="VUT01060230050318"/>
    <m/>
    <s v="Samaritan's Purse"/>
    <m/>
    <m/>
    <s v="Shelter"/>
    <m/>
    <x v="0"/>
    <x v="1"/>
    <s v="Tarps (1 = HH), Blankets (3 = HH), Cooking Kit (1=HH)"/>
    <n v="245"/>
    <s v="set"/>
    <s v="Households"/>
    <n v="245"/>
    <x v="0"/>
    <m/>
    <m/>
    <d v="2015-04-06T00:00:00"/>
    <s v="Please note materials blankets (HH= 3), cooking kit (HH=1), tarp (HH=1)"/>
  </r>
  <r>
    <s v="TAFEA"/>
    <s v="VUT0106"/>
    <s v="Tanna"/>
    <s v="VUT0106023"/>
    <s v="West Tanna (Tanna)"/>
    <s v="VUT0106023005"/>
    <m/>
    <e v="#N/A"/>
    <s v="Letun"/>
    <s v="Samaritan's Purse"/>
    <m/>
    <m/>
    <s v="Shelter"/>
    <m/>
    <x v="0"/>
    <x v="3"/>
    <s v="Tarps (1 = HH), Blankets (3 = HH), Cooking Kit (1=HH)"/>
    <n v="178"/>
    <s v="piece"/>
    <s v="Households"/>
    <n v="178"/>
    <x v="0"/>
    <m/>
    <m/>
    <d v="2015-04-06T00:00:00"/>
    <s v="Please note materials blankets (HH= 3), cooking kit (HH=1), tarp (HH=1)"/>
  </r>
  <r>
    <s v="TAFEA"/>
    <s v="VUT0106"/>
    <s v="Tanna"/>
    <s v="VUT0106023"/>
    <s v="West Tanna (Tanna)"/>
    <s v="VUT0106023005"/>
    <m/>
    <e v="#N/A"/>
    <s v="Letun"/>
    <s v="Samaritan's Purse"/>
    <m/>
    <m/>
    <s v="Shelter"/>
    <m/>
    <x v="0"/>
    <x v="0"/>
    <s v="Tarps (1 = HH), Blankets (3 = HH), Cooking Kit (1=HH)"/>
    <n v="534"/>
    <s v="piece"/>
    <s v="Households"/>
    <n v="178"/>
    <x v="0"/>
    <m/>
    <m/>
    <d v="2015-04-06T00:00:00"/>
    <s v="Please note materials blankets (HH= 3), cooking kit (HH=1), tarp (HH=1)"/>
  </r>
  <r>
    <s v="TAFEA"/>
    <s v="VUT0106"/>
    <s v="Tanna"/>
    <s v="VUT0106023"/>
    <s v="West Tanna (Tanna)"/>
    <s v="VUT0106023005"/>
    <m/>
    <e v="#N/A"/>
    <s v="Lenauraua"/>
    <s v="Samaritan's Purse"/>
    <m/>
    <m/>
    <s v="Shelter"/>
    <m/>
    <x v="0"/>
    <x v="1"/>
    <s v="Tarps (1 = HH), Blankets (3 = HH), Cooking Kit (1=HH)"/>
    <n v="193"/>
    <s v="set"/>
    <s v="Households"/>
    <n v="193"/>
    <x v="0"/>
    <m/>
    <m/>
    <d v="2015-04-06T00:00:00"/>
    <s v="Please note materials blankets (HH= 3), cooking kit (HH=1), tarp (HH=1)"/>
  </r>
  <r>
    <s v="TAFEA"/>
    <s v="VUT0106"/>
    <s v="Tanna"/>
    <s v="VUT0106023"/>
    <s v="West Tanna (Tanna)"/>
    <s v="VUT0106023005"/>
    <m/>
    <e v="#N/A"/>
    <s v="Lamkail Church House"/>
    <s v="Samaritan's Purse"/>
    <m/>
    <m/>
    <s v="Shelter"/>
    <m/>
    <x v="0"/>
    <x v="3"/>
    <s v="Tarps (1 = HH), Blankets (3 = HH), Cooking Kit (1=HH)"/>
    <n v="105"/>
    <s v="piece"/>
    <s v="Households"/>
    <n v="105"/>
    <x v="0"/>
    <m/>
    <m/>
    <d v="2015-04-06T00:00:00"/>
    <s v="Please note materials blankets (HH= 3), cooking kit (HH=1), tarp (HH=1)"/>
  </r>
  <r>
    <s v="TAFEA"/>
    <s v="VUT0106"/>
    <s v="Tanna"/>
    <s v="VUT0106023"/>
    <s v="West Tanna (Tanna)"/>
    <s v="VUT0106023005"/>
    <m/>
    <e v="#N/A"/>
    <s v="Lamkail Church House"/>
    <s v="Samaritan's Purse"/>
    <m/>
    <m/>
    <s v="Shelter"/>
    <m/>
    <x v="0"/>
    <x v="0"/>
    <s v="Tarps (1 = HH), Blankets (3 = HH), Cooking Kit (1=HH)"/>
    <n v="315"/>
    <s v="piece"/>
    <s v="Households"/>
    <n v="105"/>
    <x v="0"/>
    <m/>
    <m/>
    <d v="2015-04-06T00:00:00"/>
    <s v="Please note materials blankets (HH= 3), cooking kit (HH=1), tarp (HH=1)"/>
  </r>
  <r>
    <s v="TAFEA"/>
    <s v="VUT0106"/>
    <s v="Tanna"/>
    <s v="VUT0106023"/>
    <s v="West Tanna (Tanna)"/>
    <s v="VUT0106023005"/>
    <m/>
    <e v="#N/A"/>
    <s v="1 Mile School"/>
    <s v="Samaritan's Purse"/>
    <m/>
    <m/>
    <s v="Shelter"/>
    <m/>
    <x v="0"/>
    <x v="1"/>
    <s v="Tarps (1 = HH), Blankets (3 = HH), Cooking Kit (1=HH)"/>
    <n v="187"/>
    <s v="set"/>
    <s v="Households"/>
    <n v="187"/>
    <x v="0"/>
    <m/>
    <m/>
    <d v="2015-04-06T00:00:00"/>
    <s v="Please note materials blankets (HH= 3), cooking kit (HH=1), tarp (HH=1)"/>
  </r>
  <r>
    <s v="TAFEA"/>
    <s v="VUT0106"/>
    <s v="Tanna"/>
    <s v="VUT0106023"/>
    <s v="West Tanna (Tanna)"/>
    <s v="VUT0106023005"/>
    <s v="Imaelone"/>
    <s v="VUT01060230050475"/>
    <m/>
    <s v="Samaritan's Purse"/>
    <m/>
    <m/>
    <s v="Shelter"/>
    <m/>
    <x v="0"/>
    <x v="3"/>
    <s v="Tarps (1 = HH), Blankets (3 = HH), Cooking Kit (1=HH)"/>
    <n v="183"/>
    <s v="piece"/>
    <s v="Households"/>
    <n v="183"/>
    <x v="0"/>
    <m/>
    <m/>
    <d v="2015-04-06T00:00:00"/>
    <s v="Please note materials blankets (HH= 3), cooking kit (HH=1), tarp (HH=1)"/>
  </r>
  <r>
    <s v="TAFEA"/>
    <s v="VUT0106"/>
    <s v="Tanna"/>
    <s v="VUT0106023"/>
    <s v="West Tanna (Tanna)"/>
    <s v="VUT0106023005"/>
    <s v="Imaelone"/>
    <s v="VUT01060230050475"/>
    <m/>
    <s v="Samaritan's Purse"/>
    <m/>
    <m/>
    <s v="Shelter"/>
    <m/>
    <x v="0"/>
    <x v="0"/>
    <s v="Tarps (1 = HH), Blankets (3 = HH), Cooking Kit (1=HH)"/>
    <n v="549"/>
    <s v="piece"/>
    <s v="Households"/>
    <n v="183"/>
    <x v="0"/>
    <m/>
    <m/>
    <d v="2015-04-06T00:00:00"/>
    <s v="Please note materials blankets (HH= 3), cooking kit (HH=1), tarp (HH=1)"/>
  </r>
  <r>
    <s v="TAFEA"/>
    <s v="VUT0106"/>
    <s v="Tanna"/>
    <s v="VUT0106023"/>
    <s v="West Tanna (Tanna)"/>
    <s v="VUT0106023005"/>
    <m/>
    <e v="#N/A"/>
    <s v="Lowanatom"/>
    <s v="Samaritan's Purse"/>
    <m/>
    <m/>
    <s v="Shelter"/>
    <m/>
    <x v="0"/>
    <x v="1"/>
    <s v="Tarps (1 = HH), Blankets (3 = HH), Cooking Kit (1=HH)"/>
    <n v="186"/>
    <s v="set"/>
    <s v="Households"/>
    <n v="186"/>
    <x v="0"/>
    <m/>
    <m/>
    <d v="2015-04-06T00:00:00"/>
    <s v="Please note materials blankets (HH= 3), cooking kit (HH=1), tarp (HH=1)"/>
  </r>
  <r>
    <s v="TAFEA"/>
    <s v="VUT0106"/>
    <s v="Tanna"/>
    <s v="VUT0106023"/>
    <s v="West Tanna (Tanna)"/>
    <s v="VUT0106023005"/>
    <s v="Lounapkamei"/>
    <s v="VUT01060230050382"/>
    <m/>
    <s v="Samaritan's Purse"/>
    <m/>
    <m/>
    <s v="Shelter"/>
    <m/>
    <x v="0"/>
    <x v="3"/>
    <s v="Tarps (1 = HH), Blankets (3 = HH), Cooking Kit (1=HH)"/>
    <n v="148"/>
    <s v="piece"/>
    <s v="Households"/>
    <n v="148"/>
    <x v="0"/>
    <m/>
    <m/>
    <d v="2015-04-06T00:00:00"/>
    <s v="Please note materials blankets (HH= 3), cooking kit (HH=1), tarp (HH=1)"/>
  </r>
  <r>
    <s v="TAFEA"/>
    <s v="VUT0106"/>
    <s v="Tanna"/>
    <s v="VUT0106023"/>
    <s v="West Tanna (Tanna)"/>
    <s v="VUT0106023005"/>
    <s v="Lounapkamei"/>
    <s v="VUT01060230050382"/>
    <m/>
    <s v="Samaritan's Purse"/>
    <m/>
    <m/>
    <s v="Shelter"/>
    <m/>
    <x v="0"/>
    <x v="0"/>
    <s v="Tarps (1 = HH), Blankets (3 = HH), Cooking Kit (1=HH)"/>
    <n v="444"/>
    <s v="piece"/>
    <s v="Households"/>
    <n v="148"/>
    <x v="0"/>
    <m/>
    <m/>
    <d v="2015-04-06T00:00:00"/>
    <s v="Please note materials blankets (HH= 3), cooking kit (HH=1), tarp (HH=1)"/>
  </r>
  <r>
    <s v="TAFEA"/>
    <s v="VUT0106"/>
    <s v="Tanna"/>
    <s v="VUT0106023"/>
    <s v="West Tanna (Tanna)"/>
    <s v="VUT0106023005"/>
    <s v="Imaelone"/>
    <s v="VUT01060230050475"/>
    <m/>
    <s v="Samaritan's Purse"/>
    <m/>
    <m/>
    <s v="Shelter"/>
    <m/>
    <x v="0"/>
    <x v="1"/>
    <s v="Tarps (1 = HH), Blankets (3 = HH), Cooking Kit (1=HH)"/>
    <n v="183"/>
    <s v="set"/>
    <s v="Households"/>
    <n v="183"/>
    <x v="0"/>
    <m/>
    <m/>
    <d v="2015-04-06T00:00:00"/>
    <s v="Please note materials blankets (HH= 3), cooking kit (HH=1), tarp (HH=1)"/>
  </r>
  <r>
    <s v="TAFEA"/>
    <s v="VUT0106"/>
    <s v="Tanna"/>
    <s v="VUT0106023"/>
    <s v="West Tanna (Tanna)"/>
    <s v="VUT0106023005"/>
    <s v="Lomteuheakal"/>
    <s v="VUT01060230050378"/>
    <m/>
    <s v="Samaritan's Purse"/>
    <m/>
    <m/>
    <s v="Shelter"/>
    <m/>
    <x v="0"/>
    <x v="3"/>
    <s v="Tarps (1 = HH), Blankets (3 = HH), Cooking Kit (1=HH)"/>
    <n v="133"/>
    <s v="piece"/>
    <s v="Households"/>
    <n v="133"/>
    <x v="0"/>
    <m/>
    <m/>
    <d v="2015-04-06T00:00:00"/>
    <s v="Please note materials blankets (HH= 3), cooking kit (HH=1), tarp (HH=1)"/>
  </r>
  <r>
    <s v="TAFEA"/>
    <s v="VUT0106"/>
    <s v="Tanna"/>
    <s v="VUT0106023"/>
    <s v="West Tanna (Tanna)"/>
    <s v="VUT0106023005"/>
    <s v="Lomteuheakal"/>
    <s v="VUT01060230050378"/>
    <m/>
    <s v="Samaritan's Purse"/>
    <m/>
    <m/>
    <s v="Shelter"/>
    <m/>
    <x v="0"/>
    <x v="0"/>
    <s v="Tarps (1 = HH), Blankets (3 = HH), Cooking Kit (1=HH)"/>
    <n v="399"/>
    <s v="piece"/>
    <s v="Households"/>
    <n v="133"/>
    <x v="0"/>
    <m/>
    <m/>
    <d v="2015-04-06T00:00:00"/>
    <s v="Please note materials blankets (HH= 3), cooking kit (HH=1), tarp (HH=1)"/>
  </r>
  <r>
    <s v="TAFEA"/>
    <s v="VUT0106"/>
    <s v="Tanna"/>
    <s v="VUT0106023"/>
    <s v="West Tanna (Tanna)"/>
    <s v="VUT0106023005"/>
    <m/>
    <e v="#N/A"/>
    <s v="Lownapkiko"/>
    <s v="Samaritan's Purse"/>
    <m/>
    <m/>
    <s v="Shelter"/>
    <m/>
    <x v="0"/>
    <x v="1"/>
    <s v="Tarps (1 = HH), Blankets (3 = HH), Cooking Kit (1=HH)"/>
    <n v="178"/>
    <s v="set"/>
    <s v="Households"/>
    <n v="178"/>
    <x v="0"/>
    <m/>
    <m/>
    <d v="2015-04-06T00:00:00"/>
    <s v="Please note materials blankets (HH= 3), cooking kit (HH=1), tarp (HH=1)"/>
  </r>
  <r>
    <s v="TAFEA"/>
    <s v="VUT0106"/>
    <s v="Aneityum"/>
    <s v="VUT0106003"/>
    <s v="Aneityum (Aneityum)"/>
    <s v="VUT0106003000"/>
    <m/>
    <e v="#N/A"/>
    <s v="Umij South East"/>
    <s v="Samaritan's Purse"/>
    <m/>
    <m/>
    <s v="Shelter"/>
    <m/>
    <x v="0"/>
    <x v="3"/>
    <s v="Tarps (1 = HH), Blankets (3 = HH), Cooking Kit (1=HH)"/>
    <n v="36"/>
    <s v="piece"/>
    <s v="Households"/>
    <n v="36"/>
    <x v="0"/>
    <m/>
    <m/>
    <d v="2015-04-06T00:00:00"/>
    <s v="Please note materials blankets (HH= 3), cooking kit (HH=1), tarp (HH=1)"/>
  </r>
  <r>
    <s v="TAFEA"/>
    <s v="VUT0106"/>
    <s v="Aneityum"/>
    <s v="VUT0106003"/>
    <s v="Aneityum (Aneityum)"/>
    <s v="VUT0106003000"/>
    <m/>
    <e v="#N/A"/>
    <s v="Umij South East"/>
    <s v="Samaritan's Purse"/>
    <m/>
    <m/>
    <s v="Shelter"/>
    <m/>
    <x v="0"/>
    <x v="0"/>
    <s v="Tarps (1 = HH), Blankets (3 = HH), Cooking Kit (1=HH)"/>
    <n v="108"/>
    <s v="piece"/>
    <s v="Households"/>
    <n v="36"/>
    <x v="0"/>
    <m/>
    <m/>
    <m/>
    <m/>
  </r>
  <r>
    <s v="TAFEA"/>
    <s v="VUT0106"/>
    <s v="Tanna"/>
    <s v="VUT0106023"/>
    <s v="West Tanna (Tanna)"/>
    <s v="VUT0106023005"/>
    <m/>
    <e v="#N/A"/>
    <s v="Letun"/>
    <s v="Samaritan's Purse"/>
    <m/>
    <m/>
    <s v="Shelter"/>
    <m/>
    <x v="0"/>
    <x v="1"/>
    <s v="Tarps (1 = HH), Blankets (3 = HH), Cooking Kit (1=HH)"/>
    <n v="178"/>
    <s v="set"/>
    <s v="Households"/>
    <n v="178"/>
    <x v="0"/>
    <m/>
    <m/>
    <d v="2015-04-06T00:00:00"/>
    <s v="Please note materials blankets (HH= 3), cooking kit (HH=1), tarp (HH=1)"/>
  </r>
  <r>
    <s v="TAFEA"/>
    <s v="VUT0106"/>
    <s v="Tanna"/>
    <s v="VUT0106023"/>
    <s v="West Tanna (Tanna)"/>
    <s v="VUT0106023005"/>
    <m/>
    <e v="#N/A"/>
    <s v="Harpour View"/>
    <s v="Samaritan's Purse"/>
    <m/>
    <m/>
    <s v="Shelter"/>
    <m/>
    <x v="0"/>
    <x v="1"/>
    <s v="Tarps (1 = HH), Blankets (3 = HH), Cooking Kit (1=HH)"/>
    <n v="160"/>
    <s v="set"/>
    <s v="Households"/>
    <n v="160"/>
    <x v="0"/>
    <m/>
    <m/>
    <d v="2015-04-06T00:00:00"/>
    <s v="Please note materials blankets (HH= 3), cooking kit (HH=1), tarp (HH=1)"/>
  </r>
  <r>
    <s v="TAFEA"/>
    <s v="VUT0106"/>
    <s v="Tanna"/>
    <s v="VUT0106023"/>
    <s v="West Tanna (Tanna)"/>
    <s v="VUT0106023005"/>
    <s v="Lounapkamei"/>
    <s v="VUT01060230050382"/>
    <m/>
    <s v="Samaritan's Purse"/>
    <m/>
    <m/>
    <s v="Shelter"/>
    <m/>
    <x v="0"/>
    <x v="1"/>
    <s v="Tarps (1 = HH), Blankets (3 = HH), Cooking Kit (1=HH)"/>
    <n v="148"/>
    <s v="set"/>
    <s v="Households"/>
    <n v="148"/>
    <x v="0"/>
    <m/>
    <m/>
    <d v="2015-04-06T00:00:00"/>
    <s v="Please note materials blankets (HH= 3), cooking kit (HH=1), tarp (HH=1)"/>
  </r>
  <r>
    <s v="TAFEA"/>
    <s v="VUT0106"/>
    <s v="Aneityum"/>
    <s v="VUT0106003"/>
    <s v="Aneityum (Aneityum)"/>
    <s v="VUT0106003000"/>
    <m/>
    <e v="#N/A"/>
    <s v="South Port - Analgowhat"/>
    <s v="Samaritan's Purse"/>
    <m/>
    <m/>
    <s v="Shelter"/>
    <m/>
    <x v="0"/>
    <x v="1"/>
    <s v="Tarps (1 = HH), Blankets (3 = HH), Cooking Kit (1=HH)"/>
    <n v="139"/>
    <s v="set"/>
    <s v="Households"/>
    <n v="139"/>
    <x v="0"/>
    <m/>
    <m/>
    <d v="2015-04-06T00:00:00"/>
    <s v="Please note materials blankets (HH= 3), cooking kit (HH=1), tarp (HH=1)"/>
  </r>
  <r>
    <s v="TAFEA"/>
    <s v="VUT0106"/>
    <s v="Tanna"/>
    <s v="VUT0106023"/>
    <s v="West Tanna (Tanna)"/>
    <s v="VUT0106023005"/>
    <s v="Lomteuheakal"/>
    <s v="VUT01060230050378"/>
    <m/>
    <s v="Samaritan's Purse"/>
    <m/>
    <m/>
    <s v="Shelter"/>
    <m/>
    <x v="0"/>
    <x v="1"/>
    <s v="Tarps (1 = HH), Blankets (3 = HH), Cooking Kit (1=HH)"/>
    <n v="133"/>
    <s v="set"/>
    <s v="Households"/>
    <n v="133"/>
    <x v="0"/>
    <m/>
    <m/>
    <d v="2015-04-06T00:00:00"/>
    <s v="Please note materials blankets (HH= 3), cooking kit (HH=1), tarp (HH=1)"/>
  </r>
  <r>
    <s v="TAFEA"/>
    <s v="VUT0106"/>
    <s v="Tanna"/>
    <s v="VUT0106023"/>
    <s v="West Tanna (Tanna)"/>
    <s v="VUT0106023005"/>
    <m/>
    <e v="#N/A"/>
    <s v="Lamkail Church House"/>
    <s v="Samaritan's Purse"/>
    <m/>
    <m/>
    <s v="Shelter"/>
    <m/>
    <x v="0"/>
    <x v="1"/>
    <s v="Tarps (1 = HH), Blankets (3 = HH), Cooking Kit (1=HH)"/>
    <n v="105"/>
    <s v="set"/>
    <s v="Households"/>
    <n v="105"/>
    <x v="0"/>
    <m/>
    <m/>
    <d v="2015-04-06T00:00:00"/>
    <s v="Please note materials blankets (HH= 3), cooking kit (HH=1), tarp (HH=1)"/>
  </r>
  <r>
    <s v="TAFEA"/>
    <s v="VUT0106"/>
    <s v="Aneityum"/>
    <s v="VUT0106003"/>
    <s v="Aneityum (Aneityum)"/>
    <s v="VUT0106003000"/>
    <m/>
    <e v="#N/A"/>
    <s v="North"/>
    <s v="Samaritan's Purse"/>
    <m/>
    <m/>
    <s v="Shelter"/>
    <m/>
    <x v="0"/>
    <x v="1"/>
    <s v="Tarps (1 = HH), Blankets (3 = HH), Cooking Kit (1=HH)"/>
    <n v="72"/>
    <s v="set"/>
    <s v="Households"/>
    <n v="72"/>
    <x v="0"/>
    <m/>
    <m/>
    <d v="2015-04-06T00:00:00"/>
    <s v="Please note materials blankets (HH= 3), cooking kit (HH=1), tarp (HH=1)"/>
  </r>
  <r>
    <s v="TAFEA"/>
    <s v="VUT0106"/>
    <s v="Aneityum"/>
    <s v="VUT0106003"/>
    <s v="Aneityum (Aneityum)"/>
    <s v="VUT0106003000"/>
    <m/>
    <e v="#N/A"/>
    <s v="Umij South East"/>
    <s v="Samaritan's Purse"/>
    <m/>
    <m/>
    <s v="Shelter"/>
    <m/>
    <x v="0"/>
    <x v="1"/>
    <s v="Tarps (1 = HH), Blankets (3 = HH), Cooking Kit (1=HH)"/>
    <n v="36"/>
    <s v="set"/>
    <s v="Households"/>
    <n v="36"/>
    <x v="0"/>
    <m/>
    <m/>
    <m/>
    <m/>
  </r>
  <r>
    <s v="SHEFA"/>
    <s v="VUT0105"/>
    <s v="Epi"/>
    <s v="VUT0105007"/>
    <m/>
    <e v="#N/A"/>
    <m/>
    <e v="#N/A"/>
    <s v="Whole Island"/>
    <s v="Save the Children"/>
    <s v="IOM"/>
    <m/>
    <s v="Shelter"/>
    <m/>
    <x v="0"/>
    <x v="5"/>
    <s v="1 tool kit to every 2 HH 263 Kits distributed total"/>
    <n v="263"/>
    <s v="kit"/>
    <s v="Households"/>
    <n v="526"/>
    <x v="0"/>
    <d v="2015-04-05T00:00:00"/>
    <d v="2015-04-08T00:00:00"/>
    <m/>
    <m/>
  </r>
  <r>
    <s v="SHEFA"/>
    <s v="VUT0105"/>
    <s v="Tongoa"/>
    <s v="VUT0105026"/>
    <m/>
    <e v="#N/A"/>
    <m/>
    <e v="#N/A"/>
    <m/>
    <s v="Save the Children"/>
    <s v="IOM"/>
    <m/>
    <s v="Shelter"/>
    <m/>
    <x v="0"/>
    <x v="5"/>
    <s v="2 tool kit to every 2 HH 228 Kits distributed total"/>
    <n v="228"/>
    <s v="kit"/>
    <s v="Households"/>
    <n v="456"/>
    <x v="0"/>
    <d v="2015-04-05T00:00:00"/>
    <d v="2015-04-08T00:00:00"/>
    <m/>
    <m/>
  </r>
  <r>
    <s v="SHEFA"/>
    <s v="VUT0105"/>
    <s v="Tongoa"/>
    <s v="VUT0105026"/>
    <m/>
    <e v="#N/A"/>
    <m/>
    <e v="#N/A"/>
    <s v="Whole Island"/>
    <s v="Save the Children"/>
    <s v="SC"/>
    <m/>
    <s v="Shelter"/>
    <m/>
    <x v="0"/>
    <x v="1"/>
    <m/>
    <n v="296"/>
    <s v="set"/>
    <s v="Households"/>
    <n v="296"/>
    <x v="0"/>
    <d v="2015-04-18T00:00:00"/>
    <m/>
    <m/>
    <m/>
  </r>
  <r>
    <s v="SHEFA"/>
    <s v="VUT0105"/>
    <s v="Port Vila"/>
    <s v="VUT0105071"/>
    <s v="Port Vila (Port Vila)"/>
    <s v="VUT0105071017"/>
    <m/>
    <e v="#N/A"/>
    <s v="Evacuation Centres (various)"/>
    <s v="Save the Children"/>
    <s v="SC"/>
    <m/>
    <s v="Shelter"/>
    <m/>
    <x v="0"/>
    <x v="3"/>
    <s v="1 or 2 Tarps per HH"/>
    <n v="1068"/>
    <s v="piece"/>
    <s v="Households"/>
    <n v="537"/>
    <x v="0"/>
    <d v="2015-03-23T00:00:00"/>
    <m/>
    <m/>
    <s v="Can provide details if required"/>
  </r>
  <r>
    <s v="SHEFA"/>
    <s v="VUT0105"/>
    <s v="Port Vila"/>
    <s v="VUT0105071"/>
    <s v="Port Vila (Port Vila)"/>
    <s v="VUT0105071017"/>
    <s v="Port Vila"/>
    <s v="VUT01050710170848"/>
    <s v="Malapoa"/>
    <s v="Save the Children"/>
    <s v="SC"/>
    <m/>
    <s v="Shelter"/>
    <m/>
    <x v="0"/>
    <x v="3"/>
    <s v="1 or 2 Tarps per HH"/>
    <n v="473"/>
    <s v="piece"/>
    <s v="Households"/>
    <n v="237"/>
    <x v="0"/>
    <d v="2015-03-25T00:00:00"/>
    <m/>
    <m/>
    <m/>
  </r>
  <r>
    <s v="SHEFA"/>
    <s v="VUT0105"/>
    <s v="Tongoa"/>
    <s v="VUT0105026"/>
    <m/>
    <e v="#N/A"/>
    <m/>
    <e v="#N/A"/>
    <s v="Blanket cover over whole island, exact village names and exact beneficiary numbers will follow when reports come back"/>
    <s v="Save the Children"/>
    <s v="SC"/>
    <m/>
    <s v="Shelter"/>
    <m/>
    <x v="0"/>
    <x v="3"/>
    <s v="1 or 2 Tarps per HH"/>
    <n v="1409"/>
    <s v="piece"/>
    <s v="Households"/>
    <n v="660"/>
    <x v="0"/>
    <d v="2015-03-27T00:00:00"/>
    <m/>
    <d v="2015-04-01T00:00:00"/>
    <m/>
  </r>
  <r>
    <s v="SHEFA"/>
    <s v="VUT0105"/>
    <s v="Epi"/>
    <s v="VUT0105007"/>
    <m/>
    <e v="#N/A"/>
    <m/>
    <e v="#N/A"/>
    <s v="Blanket cover over  island Mate Eastwards, exact village names and exact beneficiary numbers will follow when reports come back"/>
    <s v="Save the Children"/>
    <s v="SC"/>
    <m/>
    <s v="Shelter"/>
    <m/>
    <x v="0"/>
    <x v="3"/>
    <s v="1 or 2 Tarps per HH"/>
    <n v="1912"/>
    <s v="piece"/>
    <s v="Households"/>
    <n v="1100"/>
    <x v="0"/>
    <d v="2015-03-27T00:00:00"/>
    <m/>
    <d v="2015-04-01T00:00:00"/>
    <m/>
  </r>
  <r>
    <s v="SHEFA"/>
    <s v="VUT0105"/>
    <s v="Port Vila"/>
    <s v="VUT0105071"/>
    <s v="Port Vila (Port Vila)"/>
    <s v="VUT0105071017"/>
    <s v="Port Vila"/>
    <s v="VUT01050710170848"/>
    <s v="Montmartre"/>
    <s v="Save the Children"/>
    <s v="SC"/>
    <m/>
    <s v="Shelter"/>
    <m/>
    <x v="0"/>
    <x v="3"/>
    <s v="1 or 2 Tarps per HH"/>
    <n v="35"/>
    <s v="piece"/>
    <s v="Households"/>
    <n v="30"/>
    <x v="0"/>
    <d v="2015-04-06T00:00:00"/>
    <m/>
    <d v="2015-04-11T00:00:00"/>
    <m/>
  </r>
  <r>
    <s v="SHEFA"/>
    <s v="VUT0105"/>
    <s v="Port Vila"/>
    <s v="VUT0105071"/>
    <s v="Port Vila (Port Vila)"/>
    <s v="VUT0105071017"/>
    <m/>
    <e v="#N/A"/>
    <s v="Banana Bay"/>
    <s v="Save the Children"/>
    <s v="SC"/>
    <m/>
    <s v="Shelter"/>
    <m/>
    <x v="0"/>
    <x v="3"/>
    <s v="1 or 2 Tarps per HH"/>
    <n v="13"/>
    <s v="piece"/>
    <s v="Households"/>
    <n v="7"/>
    <x v="0"/>
    <d v="2015-04-06T00:00:00"/>
    <m/>
    <d v="2015-04-11T00:00:00"/>
    <m/>
  </r>
  <r>
    <s v="SHEFA"/>
    <s v="VUT0105"/>
    <s v="Port Vila"/>
    <s v="VUT0105071"/>
    <s v="Port Vila (Port Vila)"/>
    <s v="VUT0105071017"/>
    <m/>
    <e v="#N/A"/>
    <s v="Etas"/>
    <s v="Save the Children"/>
    <s v="SC"/>
    <m/>
    <s v="Shelter"/>
    <m/>
    <x v="0"/>
    <x v="3"/>
    <s v="1 Tarps per HH"/>
    <n v="387"/>
    <s v="piece"/>
    <s v="Households"/>
    <n v="387"/>
    <x v="0"/>
    <d v="2015-04-22T00:00:00"/>
    <m/>
    <m/>
    <m/>
  </r>
  <r>
    <s v="SHEFA"/>
    <s v="VUT0105"/>
    <s v="Port Vila"/>
    <s v="VUT0105071"/>
    <s v="Port Vila (Port Vila)"/>
    <s v="VUT0105071017"/>
    <m/>
    <e v="#N/A"/>
    <s v="Etas"/>
    <s v="Save the Children"/>
    <s v="SC"/>
    <m/>
    <s v="Shelter"/>
    <m/>
    <x v="0"/>
    <x v="5"/>
    <s v="4 per CDC"/>
    <n v="387"/>
    <s v="kit"/>
    <s v="Households"/>
    <n v="387"/>
    <x v="0"/>
    <d v="2015-04-22T00:00:00"/>
    <m/>
    <m/>
    <m/>
  </r>
  <r>
    <s v="SHEFA"/>
    <s v="VUT0105"/>
    <s v="Port Vila"/>
    <s v="VUT0105071"/>
    <s v="Port Vila (Port Vila)"/>
    <s v="VUT0105071017"/>
    <m/>
    <e v="#N/A"/>
    <s v="Blacksands"/>
    <s v="Save the Children"/>
    <s v="SC"/>
    <m/>
    <s v="Shelter"/>
    <m/>
    <x v="0"/>
    <x v="3"/>
    <s v="1 Tarps per HH"/>
    <n v="441"/>
    <s v="piece"/>
    <s v="Households"/>
    <n v="441"/>
    <x v="0"/>
    <d v="2015-04-28T00:00:00"/>
    <m/>
    <m/>
    <m/>
  </r>
  <r>
    <s v="SHEFA"/>
    <s v="VUT0105"/>
    <s v="Port Vila"/>
    <s v="VUT0105071"/>
    <s v="Port Vila (Port Vila)"/>
    <s v="VUT0105071017"/>
    <m/>
    <e v="#N/A"/>
    <s v="Blacksands"/>
    <s v="Save the Children"/>
    <s v="SC"/>
    <m/>
    <s v="Shelter"/>
    <m/>
    <x v="0"/>
    <x v="5"/>
    <s v="1 toolkit per 5 HH"/>
    <n v="220"/>
    <s v="kit"/>
    <s v="Households"/>
    <n v="1100"/>
    <x v="2"/>
    <d v="2015-06-16T00:00:00"/>
    <m/>
    <m/>
    <m/>
  </r>
  <r>
    <s v="SHEFA"/>
    <s v="VUT0105"/>
    <s v="Tongoa"/>
    <s v="VUT0105026"/>
    <m/>
    <e v="#N/A"/>
    <m/>
    <e v="#N/A"/>
    <s v="Whole Island"/>
    <s v="Save the Children"/>
    <s v="SC"/>
    <m/>
    <s v="Shelter"/>
    <m/>
    <x v="0"/>
    <x v="2"/>
    <s v="Iron sheet, timber, nails, strapping, cement. One of 3 packages 1 - $100, 2 - $550, 3 - $890  based on level of damage"/>
    <n v="581"/>
    <s v="kit"/>
    <s v="Households"/>
    <n v="581"/>
    <x v="2"/>
    <d v="2015-03-03T00:00:00"/>
    <d v="2015-07-12T00:00:00"/>
    <m/>
    <m/>
  </r>
  <r>
    <s v="SHEFA"/>
    <s v="VUT0105"/>
    <s v="Tongoa"/>
    <s v="VUT0105026"/>
    <m/>
    <e v="#N/A"/>
    <m/>
    <e v="#N/A"/>
    <s v="Whole Island"/>
    <s v="Save the Children"/>
    <s v="SC"/>
    <m/>
    <s v="Shelter"/>
    <m/>
    <x v="1"/>
    <x v="4"/>
    <s v="1 A4 sheet double sided color printed Information Education "/>
    <n v="581"/>
    <e v="#N/A"/>
    <s v="Households"/>
    <n v="581"/>
    <x v="2"/>
    <d v="2015-03-03T00:00:00"/>
    <d v="2015-07-12T00:00:00"/>
    <m/>
    <m/>
  </r>
  <r>
    <s v="SHEFA"/>
    <s v="VUT0105"/>
    <s v="Epi"/>
    <s v="VUT0105007"/>
    <s v="Yarsu (Epi)"/>
    <s v="VUT0105007045"/>
    <m/>
    <e v="#N/A"/>
    <s v="All area council and some of South Vermaul "/>
    <s v="Save the Children"/>
    <s v="SC"/>
    <m/>
    <s v="Shelter"/>
    <m/>
    <x v="0"/>
    <x v="2"/>
    <s v="Iron sheet, timber, nails, strapping, cement. One of 3 packages 1 - $100, 2 - $550, 3 - $890  based on level of damage"/>
    <n v="619"/>
    <s v="kit"/>
    <s v="Households"/>
    <n v="619"/>
    <x v="2"/>
    <d v="2015-06-14T00:00:00"/>
    <d v="2015-07-31T00:00:00"/>
    <m/>
    <m/>
  </r>
  <r>
    <s v="MALAMPA"/>
    <s v="VUT0104"/>
    <s v="Ambrym"/>
    <s v="VUT0104002"/>
    <s v="South East Ambrym (Ambrym)"/>
    <s v="VUT0104002062"/>
    <m/>
    <e v="#N/A"/>
    <s v="Blanket cover over SE island, exact village names and exact beneficiary numbers will follow when reports come back"/>
    <s v="Save the Children"/>
    <s v="SC/ working with ADRA"/>
    <m/>
    <s v="Shelter"/>
    <m/>
    <x v="0"/>
    <x v="3"/>
    <s v="1 or 2 Tarps per HH"/>
    <n v="580"/>
    <s v="piece"/>
    <s v="Households"/>
    <n v="260"/>
    <x v="0"/>
    <d v="2015-04-06T00:00:00"/>
    <m/>
    <d v="2015-04-11T00:00:00"/>
    <m/>
  </r>
  <r>
    <s v="SHEFA"/>
    <s v="VUT0105"/>
    <s v="Epi"/>
    <s v="VUT0105007"/>
    <m/>
    <e v="#N/A"/>
    <m/>
    <e v="#N/A"/>
    <s v="Whole Island"/>
    <s v="Save the Children"/>
    <s v="sc/DFAT"/>
    <m/>
    <s v="Shelter"/>
    <m/>
    <x v="0"/>
    <x v="1"/>
    <s v="kitchen set"/>
    <n v="322"/>
    <s v="set"/>
    <s v="Households"/>
    <n v="322"/>
    <x v="0"/>
    <d v="2015-04-01T00:00:00"/>
    <m/>
    <m/>
    <m/>
  </r>
  <r>
    <s v="SHEFA"/>
    <s v="VUT0105"/>
    <s v="Epi"/>
    <s v="VUT0105007"/>
    <s v="Yarsu (Epi)"/>
    <s v="VUT0105007045"/>
    <m/>
    <e v="#N/A"/>
    <s v="All area council and some of South Vermaul "/>
    <s v="Save the Children"/>
    <s v="sc/DFAT"/>
    <m/>
    <s v="Shelter"/>
    <m/>
    <x v="1"/>
    <x v="4"/>
    <s v="1 A4 sheet double sided color printed Information Education "/>
    <n v="516"/>
    <e v="#N/A"/>
    <s v="Households"/>
    <n v="516"/>
    <x v="2"/>
    <d v="2015-06-03T00:00:00"/>
    <d v="2015-07-28T00:00:00"/>
    <m/>
    <m/>
  </r>
  <r>
    <s v="TAFEA"/>
    <s v="VUT0106"/>
    <s v="Tanna"/>
    <s v="VUT0106023"/>
    <s v="North Tanna (Tanna)"/>
    <s v="VUT0106023007"/>
    <m/>
    <e v="#N/A"/>
    <s v="Lous"/>
    <s v="The Salvation Army"/>
    <s v="Liberty for the Nations"/>
    <m/>
    <s v="Shelter"/>
    <m/>
    <x v="3"/>
    <x v="4"/>
    <m/>
    <n v="150"/>
    <e v="#N/A"/>
    <s v="People"/>
    <n v="150"/>
    <x v="1"/>
    <d v="2015-04-15T00:00:00"/>
    <d v="2015-07-01T00:00:00"/>
    <m/>
    <m/>
  </r>
  <r>
    <s v="TAFEA"/>
    <s v="VUT0106"/>
    <s v="Tanna"/>
    <s v="VUT0106023"/>
    <s v="North Tanna (Tanna)"/>
    <s v="VUT0106023007"/>
    <s v="Lounapaiu"/>
    <s v="VUT01060230070613"/>
    <m/>
    <s v="The Salvation Army"/>
    <s v="Liberty for the Nations"/>
    <m/>
    <s v="Shelter"/>
    <m/>
    <x v="3"/>
    <x v="4"/>
    <m/>
    <n v="400"/>
    <e v="#N/A"/>
    <s v="People"/>
    <n v="400"/>
    <x v="1"/>
    <d v="2015-04-10T00:00:00"/>
    <d v="2015-04-10T00:00:00"/>
    <m/>
    <s v="Recovery"/>
  </r>
  <r>
    <s v="TAFEA"/>
    <s v="VUT0106"/>
    <s v="Tanna"/>
    <s v="VUT0106023"/>
    <s v="North Tanna (Tanna)"/>
    <s v="VUT0106023007"/>
    <s v="Lawital"/>
    <s v="VUT01060230070641"/>
    <m/>
    <s v="The Salvation Army"/>
    <s v="Liberty for the Nations"/>
    <m/>
    <s v="Shelter"/>
    <m/>
    <x v="3"/>
    <x v="4"/>
    <m/>
    <n v="400"/>
    <e v="#N/A"/>
    <s v="People"/>
    <n v="400"/>
    <x v="1"/>
    <d v="2015-04-15T00:00:00"/>
    <d v="2015-07-01T00:00:00"/>
    <m/>
    <s v="Recovery"/>
  </r>
  <r>
    <s v="TAFEA"/>
    <s v="VUT0106"/>
    <s v="Tanna"/>
    <s v="VUT0106023"/>
    <s v="North Tanna (Tanna)"/>
    <s v="VUT0106023007"/>
    <s v="Lawital"/>
    <s v="VUT01060230070641"/>
    <m/>
    <s v="The Salvation Army"/>
    <s v="Samaritan's Purse"/>
    <m/>
    <s v="Shelter"/>
    <m/>
    <x v="0"/>
    <x v="1"/>
    <m/>
    <n v="400"/>
    <s v="set"/>
    <s v="People"/>
    <n v="400"/>
    <x v="0"/>
    <d v="2015-04-08T00:00:00"/>
    <m/>
    <d v="2015-04-16T00:00:00"/>
    <m/>
  </r>
  <r>
    <s v="TAFEA"/>
    <s v="VUT0106"/>
    <s v="Tanna"/>
    <s v="VUT0106023"/>
    <s v="North Tanna (Tanna)"/>
    <s v="VUT0106023007"/>
    <s v="Lounapaiu"/>
    <s v="VUT01060230070613"/>
    <m/>
    <s v="The Salvation Army"/>
    <s v="Samaritan's Purse"/>
    <m/>
    <s v="Shelter"/>
    <m/>
    <x v="0"/>
    <x v="1"/>
    <m/>
    <n v="400"/>
    <s v="set"/>
    <s v="People"/>
    <n v="400"/>
    <x v="0"/>
    <d v="2015-04-08T00:00:00"/>
    <m/>
    <m/>
    <m/>
  </r>
  <r>
    <s v="TAFEA"/>
    <s v="VUT0106"/>
    <s v="Tanna"/>
    <s v="VUT0106023"/>
    <s v="North Tanna (Tanna)"/>
    <s v="VUT0106023007"/>
    <m/>
    <e v="#N/A"/>
    <s v="Lous"/>
    <s v="The Salvation Army"/>
    <s v="Samaritan's Purse"/>
    <m/>
    <s v="Shelter"/>
    <m/>
    <x v="0"/>
    <x v="1"/>
    <m/>
    <n v="150"/>
    <s v="set"/>
    <s v="People"/>
    <n v="150"/>
    <x v="0"/>
    <d v="2015-04-10T00:00:00"/>
    <m/>
    <d v="2015-04-16T00:00:00"/>
    <m/>
  </r>
  <r>
    <s v="SHEFA"/>
    <s v="VUT0105"/>
    <s v="Port Vila"/>
    <s v="VUT0105071"/>
    <s v="Port Vila (Port Vila)"/>
    <s v="VUT0105071017"/>
    <s v="Tagabe"/>
    <s v="VUT01050710170881"/>
    <s v="21 Jump Street Community"/>
    <s v="The Salvation Army"/>
    <m/>
    <m/>
    <s v="Shelter"/>
    <m/>
    <x v="3"/>
    <x v="4"/>
    <s v="Recovery"/>
    <n v="150"/>
    <e v="#N/A"/>
    <s v="Households"/>
    <n v="150"/>
    <x v="1"/>
    <d v="2015-04-07T00:00:00"/>
    <d v="2015-07-01T00:00:00"/>
    <m/>
    <m/>
  </r>
  <r>
    <s v="SHEFA"/>
    <s v="VUT0105"/>
    <s v="Efate"/>
    <s v="VUT0105005"/>
    <s v="Erakor (Efate)"/>
    <s v="VUT0105005020"/>
    <s v="Erakor"/>
    <s v="VUT01050050130795"/>
    <m/>
    <s v="The Salvation Army"/>
    <m/>
    <m/>
    <s v="Shelter"/>
    <m/>
    <x v="4"/>
    <x v="4"/>
    <s v="Assessment following gap identification"/>
    <n v="500"/>
    <e v="#N/A"/>
    <s v="Households"/>
    <n v="500"/>
    <x v="0"/>
    <d v="2015-04-08T00:00:00"/>
    <d v="2015-04-10T00:00:00"/>
    <d v="2015-05-15T00:00:00"/>
    <m/>
  </r>
  <r>
    <s v="TAFEA"/>
    <s v="VUT0106"/>
    <s v="Tanna"/>
    <s v="VUT0106023"/>
    <s v="North Tanna (Tanna)"/>
    <s v="VUT0106023007"/>
    <s v="Lounapaiu"/>
    <s v="VUT01060230070613"/>
    <m/>
    <s v="The Salvation Army"/>
    <m/>
    <m/>
    <s v="Shelter"/>
    <m/>
    <x v="0"/>
    <x v="0"/>
    <m/>
    <n v="400"/>
    <s v="piece"/>
    <s v="People"/>
    <n v="400"/>
    <x v="0"/>
    <d v="2015-04-08T00:00:00"/>
    <m/>
    <m/>
    <m/>
  </r>
  <r>
    <s v="TAFEA"/>
    <s v="VUT0106"/>
    <s v="Tanna"/>
    <s v="VUT0106023"/>
    <s v="North Tanna (Tanna)"/>
    <s v="VUT0106023007"/>
    <m/>
    <e v="#N/A"/>
    <s v="Lous"/>
    <s v="The Salvation Army"/>
    <m/>
    <m/>
    <s v="Shelter"/>
    <m/>
    <x v="0"/>
    <x v="0"/>
    <m/>
    <n v="150"/>
    <s v="piece"/>
    <s v="People"/>
    <n v="150"/>
    <x v="0"/>
    <d v="2015-04-08T00:00:00"/>
    <m/>
    <d v="2015-04-10T00:00:00"/>
    <m/>
  </r>
  <r>
    <s v="TAFEA"/>
    <s v="VUT0106"/>
    <s v="Tanna"/>
    <s v="VUT0106023"/>
    <s v="North Tanna (Tanna)"/>
    <s v="VUT0106023007"/>
    <s v="Lounapaiu"/>
    <s v="VUT01060230070613"/>
    <m/>
    <s v="The Salvation Army"/>
    <m/>
    <m/>
    <s v="Shelter"/>
    <m/>
    <x v="0"/>
    <x v="7"/>
    <m/>
    <n v="80"/>
    <s v="piece"/>
    <s v="Households"/>
    <n v="80"/>
    <x v="0"/>
    <m/>
    <m/>
    <d v="2015-04-23T00:00:00"/>
    <m/>
  </r>
  <r>
    <s v="TAFEA"/>
    <s v="VUT0106"/>
    <s v="Tanna"/>
    <s v="VUT0106023"/>
    <s v="North Tanna (Tanna)"/>
    <s v="VUT0106023007"/>
    <s v="Lawital"/>
    <s v="VUT01060230070641"/>
    <m/>
    <s v="The Salvation Army"/>
    <m/>
    <m/>
    <s v="Shelter"/>
    <m/>
    <x v="0"/>
    <x v="0"/>
    <s v="NFI - household items distribution"/>
    <n v="400"/>
    <s v="piece"/>
    <s v="People"/>
    <n v="400"/>
    <x v="0"/>
    <m/>
    <m/>
    <d v="2015-04-10T00:00:00"/>
    <m/>
  </r>
  <r>
    <s v="SHEFA"/>
    <s v="VUT0105"/>
    <s v="Efate"/>
    <s v="VUT0105005"/>
    <s v="Erakor (Efate)"/>
    <s v="VUT0105005020"/>
    <s v="Erakor"/>
    <s v="VUT01050050130795"/>
    <m/>
    <s v="The Salvation Army"/>
    <m/>
    <m/>
    <s v="Shelter"/>
    <m/>
    <x v="0"/>
    <x v="3"/>
    <s v="Recovery"/>
    <n v="575"/>
    <s v="piece"/>
    <s v="Households"/>
    <n v="575"/>
    <x v="0"/>
    <d v="2015-04-14T00:00:00"/>
    <d v="2015-04-21T00:00:00"/>
    <d v="2015-05-15T00:00:00"/>
    <m/>
  </r>
  <r>
    <s v="SHEFA"/>
    <s v="VUT0105"/>
    <s v="Port Vila"/>
    <s v="VUT0105071"/>
    <s v="Port Vila (Port Vila)"/>
    <s v="VUT0105071017"/>
    <m/>
    <e v="#N/A"/>
    <m/>
    <s v="Vanuatu Christian Society"/>
    <s v="Act for Peace"/>
    <m/>
    <s v="Shelter"/>
    <m/>
    <x v="0"/>
    <x v="3"/>
    <m/>
    <n v="159"/>
    <s v="piece"/>
    <s v="Households"/>
    <n v="159"/>
    <x v="2"/>
    <d v="2015-04-17T00:00:00"/>
    <d v="2015-04-26T00:00:00"/>
    <m/>
    <m/>
  </r>
  <r>
    <s v="TAFEA"/>
    <s v="VUT0106"/>
    <s v="Tanna"/>
    <s v="VUT0106023"/>
    <s v="North Tanna (Tanna)"/>
    <s v="VUT0106023007"/>
    <m/>
    <e v="#N/A"/>
    <s v="All localities"/>
    <s v="Vanuatu Red Cross"/>
    <s v="French Red Cross"/>
    <m/>
    <s v="Shelter"/>
    <m/>
    <x v="0"/>
    <x v="1"/>
    <s v="Kitchen Sets"/>
    <n v="1054"/>
    <s v="set"/>
    <s v="Households"/>
    <n v="1054"/>
    <x v="0"/>
    <d v="2015-03-19T00:00:00"/>
    <d v="2015-05-14T00:00:00"/>
    <d v="2015-04-28T00:00:00"/>
    <m/>
  </r>
  <r>
    <s v="SHEFA"/>
    <s v="VUT0105"/>
    <s v="Efate"/>
    <s v="VUT0105005"/>
    <s v="North Efate (Efate)"/>
    <s v="VUT0105005024"/>
    <m/>
    <e v="#N/A"/>
    <s v="All localities"/>
    <s v="Vanuatu Red Cross"/>
    <s v="French Red Cross"/>
    <m/>
    <s v="Shelter"/>
    <m/>
    <x v="0"/>
    <x v="1"/>
    <s v="Kitchen Sets"/>
    <n v="296"/>
    <s v="set"/>
    <s v="Households"/>
    <n v="296"/>
    <x v="0"/>
    <d v="2015-03-19T00:00:00"/>
    <d v="2015-05-14T00:00:00"/>
    <d v="2015-04-06T00:00:00"/>
    <m/>
  </r>
  <r>
    <s v="SHEFA"/>
    <s v="VUT0105"/>
    <s v="Efate"/>
    <s v="VUT0105005"/>
    <s v="Eton (Efate)"/>
    <s v="VUT0105005018"/>
    <m/>
    <e v="#N/A"/>
    <s v="Eton"/>
    <s v="Vanuatu Red Cross"/>
    <s v="French Red Cross"/>
    <m/>
    <s v="Shelter"/>
    <m/>
    <x v="0"/>
    <x v="1"/>
    <s v="Kitchen Sets"/>
    <n v="260"/>
    <s v="set"/>
    <s v="Households"/>
    <n v="260"/>
    <x v="0"/>
    <d v="2015-03-19T00:00:00"/>
    <d v="2015-05-14T00:00:00"/>
    <d v="2015-04-06T00:00:00"/>
    <m/>
  </r>
  <r>
    <s v="MALAMPA"/>
    <s v="VUT0104"/>
    <s v="Malekula"/>
    <s v="VUT0104016"/>
    <s v="South Malekula (Malekula)"/>
    <s v="VUT0104016059"/>
    <s v="Lamap"/>
    <s v="VUT01040160731936"/>
    <m/>
    <s v="Vanuatu Red Cross"/>
    <s v="French Red Cross"/>
    <m/>
    <s v="Shelter"/>
    <m/>
    <x v="0"/>
    <x v="6"/>
    <s v="Solar Lamps"/>
    <n v="49"/>
    <s v="piece"/>
    <s v="Households"/>
    <n v="49"/>
    <x v="0"/>
    <m/>
    <m/>
    <d v="2015-04-29T00:00:00"/>
    <m/>
  </r>
  <r>
    <s v="MALAMPA"/>
    <s v="VUT0104"/>
    <s v="Malekula"/>
    <s v="VUT0104016"/>
    <s v="South Malekula (Malekula)"/>
    <s v="VUT0104016059"/>
    <s v="Lamap"/>
    <s v="VUT01040160731936"/>
    <m/>
    <s v="Vanuatu Red Cross"/>
    <s v="French Red Cross"/>
    <m/>
    <s v="Shelter"/>
    <m/>
    <x v="0"/>
    <x v="5"/>
    <m/>
    <n v="49"/>
    <s v="kit"/>
    <s v="Households"/>
    <n v="49"/>
    <x v="0"/>
    <m/>
    <m/>
    <d v="2015-04-29T00:00:00"/>
    <m/>
  </r>
  <r>
    <s v="MALAMPA"/>
    <s v="VUT0104"/>
    <s v="Malekula"/>
    <s v="VUT0104016"/>
    <s v="South Malekula (Malekula)"/>
    <s v="VUT0104016059"/>
    <s v="Lamap"/>
    <s v="VUT01040160731936"/>
    <m/>
    <s v="Vanuatu Red Cross"/>
    <s v="French Red Cross"/>
    <m/>
    <s v="Shelter"/>
    <m/>
    <x v="0"/>
    <x v="3"/>
    <m/>
    <n v="49"/>
    <s v="piece"/>
    <s v="Households"/>
    <n v="49"/>
    <x v="0"/>
    <m/>
    <m/>
    <d v="2015-04-29T00:00:00"/>
    <m/>
  </r>
  <r>
    <s v="MALAMPA"/>
    <s v="VUT0104"/>
    <s v="Malekula"/>
    <s v="VUT0104016"/>
    <s v="South Malekula (Malekula)"/>
    <s v="VUT0104016059"/>
    <s v="Lamap"/>
    <s v="VUT01040160731936"/>
    <m/>
    <s v="Vanuatu Red Cross"/>
    <s v="French Red Cross"/>
    <m/>
    <s v="Shelter"/>
    <m/>
    <x v="0"/>
    <x v="8"/>
    <s v="Sleeping Mats"/>
    <n v="49"/>
    <s v="piece"/>
    <s v="Households"/>
    <n v="49"/>
    <x v="0"/>
    <m/>
    <m/>
    <d v="2015-04-29T00:00:00"/>
    <m/>
  </r>
  <r>
    <s v="SHEFA"/>
    <s v="VUT0105"/>
    <s v="Efate"/>
    <s v="VUT0105005"/>
    <s v="Eton (Efate)"/>
    <s v="VUT0105005018"/>
    <m/>
    <e v="#N/A"/>
    <s v="Eton"/>
    <s v="Vanuatu Red Cross"/>
    <s v="French Red Cross"/>
    <m/>
    <s v="Shelter"/>
    <m/>
    <x v="0"/>
    <x v="0"/>
    <s v="Sleeping Mats"/>
    <n v="400"/>
    <s v="piece"/>
    <s v="Households"/>
    <n v="200"/>
    <x v="0"/>
    <d v="2015-03-19T00:00:00"/>
    <d v="2015-05-14T00:00:00"/>
    <d v="2015-04-06T00:00:00"/>
    <m/>
  </r>
  <r>
    <s v="SHEFA"/>
    <s v="VUT0105"/>
    <s v="Efate"/>
    <s v="VUT0105005"/>
    <s v="Eton (Efate)"/>
    <s v="VUT0105005018"/>
    <m/>
    <e v="#N/A"/>
    <s v="Eton"/>
    <s v="Vanuatu Red Cross"/>
    <s v="French Red Cross"/>
    <m/>
    <s v="Shelter"/>
    <m/>
    <x v="0"/>
    <x v="5"/>
    <s v="Tools"/>
    <n v="260"/>
    <s v="kit"/>
    <s v="Households"/>
    <n v="260"/>
    <x v="0"/>
    <d v="2015-03-19T00:00:00"/>
    <d v="2015-05-14T00:00:00"/>
    <d v="2015-04-06T00:00:00"/>
    <m/>
  </r>
  <r>
    <s v="SHEFA"/>
    <s v="VUT0105"/>
    <s v="Efate"/>
    <s v="VUT0105005"/>
    <s v="Eton (Efate)"/>
    <s v="VUT0105005018"/>
    <m/>
    <e v="#N/A"/>
    <s v="Eton"/>
    <s v="Vanuatu Red Cross"/>
    <s v="French Red Cross"/>
    <m/>
    <s v="Shelter"/>
    <m/>
    <x v="0"/>
    <x v="3"/>
    <s v="Tarps 2"/>
    <n v="520"/>
    <s v="piece"/>
    <s v="Households"/>
    <n v="260"/>
    <x v="0"/>
    <d v="2015-03-19T00:00:00"/>
    <d v="2015-05-14T00:00:00"/>
    <d v="2015-04-06T00:00:00"/>
    <m/>
  </r>
  <r>
    <s v="SHEFA"/>
    <s v="VUT0105"/>
    <s v="Efate"/>
    <s v="VUT0105005"/>
    <s v="Eton (Efate)"/>
    <s v="VUT0105005018"/>
    <m/>
    <e v="#N/A"/>
    <s v="Eton"/>
    <s v="Vanuatu Red Cross"/>
    <s v="French Red Cross"/>
    <m/>
    <s v="Shelter"/>
    <m/>
    <x v="4"/>
    <x v="4"/>
    <m/>
    <n v="1"/>
    <e v="#N/A"/>
    <s v="Households"/>
    <n v="260"/>
    <x v="1"/>
    <m/>
    <d v="2015-05-15T00:00:00"/>
    <d v="2015-04-06T00:00:00"/>
    <m/>
  </r>
  <r>
    <s v="SHEFA"/>
    <s v="VUT0105"/>
    <s v="Efate"/>
    <s v="VUT0105005"/>
    <s v="Eton (Efate)"/>
    <s v="VUT0105005018"/>
    <m/>
    <e v="#N/A"/>
    <s v="Eton"/>
    <s v="Vanuatu Red Cross"/>
    <s v="French Red Cross"/>
    <m/>
    <s v="Shelter"/>
    <m/>
    <x v="1"/>
    <x v="4"/>
    <m/>
    <n v="1"/>
    <e v="#N/A"/>
    <s v="Households"/>
    <n v="260"/>
    <x v="2"/>
    <m/>
    <d v="2015-05-15T00:00:00"/>
    <d v="2015-04-06T00:00:00"/>
    <m/>
  </r>
  <r>
    <s v="SHEFA"/>
    <s v="VUT0105"/>
    <s v="Efate"/>
    <s v="VUT0105005"/>
    <s v="Malorua (Efate)"/>
    <s v="VUT0105005022"/>
    <m/>
    <e v="#N/A"/>
    <s v="North West Efate - North Efate - East Efate"/>
    <s v="Vanuatu Red Cross"/>
    <s v="French Red Cross"/>
    <m/>
    <s v="Shelter"/>
    <m/>
    <x v="0"/>
    <x v="0"/>
    <s v="Sleeping Mats"/>
    <n v="200"/>
    <s v="piece"/>
    <s v="Households"/>
    <n v="100"/>
    <x v="0"/>
    <d v="2015-03-20T00:00:00"/>
    <d v="2015-05-20T00:00:00"/>
    <d v="2015-04-06T00:00:00"/>
    <m/>
  </r>
  <r>
    <s v="SHEFA"/>
    <s v="VUT0105"/>
    <s v="Efate"/>
    <s v="VUT0105005"/>
    <s v="Malorua (Efate)"/>
    <s v="VUT0105005022"/>
    <m/>
    <e v="#N/A"/>
    <s v="North West Efate - North Efate - East Efate"/>
    <s v="Vanuatu Red Cross"/>
    <s v="French Red Cross"/>
    <m/>
    <s v="Shelter"/>
    <m/>
    <x v="0"/>
    <x v="5"/>
    <s v="Tools"/>
    <n v="100"/>
    <s v="kit"/>
    <s v="Households"/>
    <n v="100"/>
    <x v="0"/>
    <d v="2015-03-20T00:00:00"/>
    <d v="2015-05-20T00:00:00"/>
    <d v="2015-04-06T00:00:00"/>
    <m/>
  </r>
  <r>
    <s v="SHEFA"/>
    <s v="VUT0105"/>
    <s v="Efate"/>
    <s v="VUT0105005"/>
    <s v="Malorua (Efate)"/>
    <s v="VUT0105005022"/>
    <m/>
    <e v="#N/A"/>
    <s v="North West Efate - North Efate - East Efate"/>
    <s v="Vanuatu Red Cross"/>
    <s v="French Red Cross"/>
    <m/>
    <s v="Shelter"/>
    <m/>
    <x v="0"/>
    <x v="3"/>
    <s v="Tarps 2"/>
    <n v="200"/>
    <s v="piece"/>
    <s v="Households"/>
    <n v="100"/>
    <x v="0"/>
    <d v="2015-03-20T00:00:00"/>
    <d v="2015-05-20T00:00:00"/>
    <d v="2015-04-06T00:00:00"/>
    <m/>
  </r>
  <r>
    <s v="SHEFA"/>
    <s v="VUT0105"/>
    <s v="Efate"/>
    <s v="VUT0105005"/>
    <s v="North Efate (Efate)"/>
    <s v="VUT0105005024"/>
    <m/>
    <e v="#N/A"/>
    <s v="All localities"/>
    <s v="Vanuatu Red Cross"/>
    <s v="French Red Cross"/>
    <m/>
    <s v="Shelter"/>
    <m/>
    <x v="0"/>
    <x v="0"/>
    <s v="Sleeping Mats"/>
    <n v="592"/>
    <s v="piece"/>
    <s v="Households"/>
    <n v="296"/>
    <x v="0"/>
    <d v="2015-03-19T00:00:00"/>
    <d v="2015-05-14T00:00:00"/>
    <d v="2015-04-06T00:00:00"/>
    <m/>
  </r>
  <r>
    <s v="SHEFA"/>
    <s v="VUT0105"/>
    <s v="Efate"/>
    <s v="VUT0105005"/>
    <s v="North Efate (Efate)"/>
    <s v="VUT0105005024"/>
    <m/>
    <e v="#N/A"/>
    <s v="All localities"/>
    <s v="Vanuatu Red Cross"/>
    <s v="French Red Cross"/>
    <m/>
    <s v="Shelter"/>
    <m/>
    <x v="0"/>
    <x v="5"/>
    <s v="Tools"/>
    <n v="296"/>
    <s v="kit"/>
    <s v="Households"/>
    <n v="296"/>
    <x v="0"/>
    <d v="2015-03-19T00:00:00"/>
    <d v="2015-05-14T00:00:00"/>
    <d v="2015-04-06T00:00:00"/>
    <m/>
  </r>
  <r>
    <s v="SHEFA"/>
    <s v="VUT0105"/>
    <s v="Efate"/>
    <s v="VUT0105005"/>
    <s v="North Efate (Efate)"/>
    <s v="VUT0105005024"/>
    <m/>
    <e v="#N/A"/>
    <s v="All localities"/>
    <s v="Vanuatu Red Cross"/>
    <s v="French Red Cross"/>
    <m/>
    <s v="Shelter"/>
    <m/>
    <x v="0"/>
    <x v="3"/>
    <s v="Tarps 2"/>
    <n v="592"/>
    <s v="piece"/>
    <s v="Households"/>
    <n v="296"/>
    <x v="0"/>
    <d v="2015-03-19T00:00:00"/>
    <d v="2015-05-14T00:00:00"/>
    <d v="2015-04-06T00:00:00"/>
    <m/>
  </r>
  <r>
    <s v="SHEFA"/>
    <s v="VUT0105"/>
    <s v="Efate"/>
    <s v="VUT0105005"/>
    <s v="Eton (Efate)"/>
    <s v="VUT0105005018"/>
    <m/>
    <e v="#N/A"/>
    <s v="Eton"/>
    <s v="Vanuatu Red Cross"/>
    <s v="French Red Cross"/>
    <m/>
    <s v="Shelter"/>
    <m/>
    <x v="0"/>
    <x v="6"/>
    <s v="Solar lamps"/>
    <n v="260"/>
    <s v="piece"/>
    <s v="Households"/>
    <n v="260"/>
    <x v="1"/>
    <d v="2015-04-15T00:00:00"/>
    <m/>
    <m/>
    <m/>
  </r>
  <r>
    <s v="SHEFA"/>
    <s v="VUT0105"/>
    <s v="Efate"/>
    <s v="VUT0105005"/>
    <s v="Malorua (Efate)"/>
    <s v="VUT0105005022"/>
    <m/>
    <e v="#N/A"/>
    <s v="North West Efate - North Efate - East Efate"/>
    <s v="Vanuatu Red Cross"/>
    <s v="French Red Cross"/>
    <m/>
    <s v="Shelter"/>
    <m/>
    <x v="4"/>
    <x v="4"/>
    <m/>
    <n v="1"/>
    <e v="#N/A"/>
    <s v="Households"/>
    <n v="100"/>
    <x v="1"/>
    <m/>
    <d v="2015-05-20T00:00:00"/>
    <d v="2015-04-28T00:00:00"/>
    <m/>
  </r>
  <r>
    <s v="SHEFA"/>
    <s v="VUT0105"/>
    <s v="Efate"/>
    <s v="VUT0105005"/>
    <s v="Malorua (Efate)"/>
    <s v="VUT0105005022"/>
    <m/>
    <e v="#N/A"/>
    <s v="North West Efate - North Efate - East Efate"/>
    <s v="Vanuatu Red Cross"/>
    <s v="French Red Cross"/>
    <m/>
    <s v="Shelter"/>
    <m/>
    <x v="1"/>
    <x v="4"/>
    <m/>
    <n v="1"/>
    <e v="#N/A"/>
    <s v="Households"/>
    <n v="100"/>
    <x v="2"/>
    <m/>
    <d v="2015-05-20T00:00:00"/>
    <d v="2015-04-28T00:00:00"/>
    <m/>
  </r>
  <r>
    <s v="SHEFA"/>
    <s v="VUT0105"/>
    <s v="Efate"/>
    <s v="VUT0105005"/>
    <s v="North Efate (Efate)"/>
    <s v="VUT0105005024"/>
    <m/>
    <e v="#N/A"/>
    <s v="All localities"/>
    <s v="Vanuatu Red Cross"/>
    <s v="French Red Cross"/>
    <m/>
    <s v="Shelter"/>
    <m/>
    <x v="4"/>
    <x v="4"/>
    <m/>
    <n v="1"/>
    <e v="#N/A"/>
    <s v="Households"/>
    <n v="296"/>
    <x v="1"/>
    <m/>
    <d v="2015-05-20T00:00:00"/>
    <d v="2015-04-28T00:00:00"/>
    <m/>
  </r>
  <r>
    <s v="SHEFA"/>
    <s v="VUT0105"/>
    <s v="Efate"/>
    <s v="VUT0105005"/>
    <s v="North Efate (Efate)"/>
    <s v="VUT0105005024"/>
    <m/>
    <e v="#N/A"/>
    <s v="All localities"/>
    <s v="Vanuatu Red Cross"/>
    <s v="French Red Cross"/>
    <m/>
    <s v="Shelter"/>
    <m/>
    <x v="1"/>
    <x v="4"/>
    <m/>
    <n v="1"/>
    <e v="#N/A"/>
    <s v="Households"/>
    <n v="296"/>
    <x v="2"/>
    <m/>
    <d v="2015-05-20T00:00:00"/>
    <d v="2015-04-28T00:00:00"/>
    <m/>
  </r>
  <r>
    <s v="SHEFA"/>
    <s v="VUT0105"/>
    <s v="Efate"/>
    <s v="VUT0105005"/>
    <s v="Malorua (Efate)"/>
    <s v="VUT0105005022"/>
    <m/>
    <e v="#N/A"/>
    <s v="North West Efate - North Efate - East Efate"/>
    <s v="Vanuatu Red Cross"/>
    <s v="French Red Cross"/>
    <m/>
    <s v="Shelter"/>
    <m/>
    <x v="0"/>
    <x v="6"/>
    <s v="Solar lamps"/>
    <n v="100"/>
    <s v="piece"/>
    <s v="Households"/>
    <n v="100"/>
    <x v="1"/>
    <d v="2015-03-20T00:00:00"/>
    <d v="2015-05-20T00:00:00"/>
    <d v="2015-04-28T00:00:00"/>
    <m/>
  </r>
  <r>
    <s v="SHEFA"/>
    <s v="VUT0105"/>
    <s v="Efate"/>
    <s v="VUT0105005"/>
    <s v="North Efate (Efate)"/>
    <s v="VUT0105005024"/>
    <m/>
    <e v="#N/A"/>
    <s v="All localities"/>
    <s v="Vanuatu Red Cross"/>
    <s v="French Red Cross"/>
    <m/>
    <s v="Shelter"/>
    <m/>
    <x v="0"/>
    <x v="6"/>
    <s v="Solar lamps"/>
    <n v="296"/>
    <s v="piece"/>
    <s v="Households"/>
    <n v="296"/>
    <x v="1"/>
    <d v="2015-03-19T00:00:00"/>
    <d v="2015-05-14T00:00:00"/>
    <d v="2015-04-28T00:00:00"/>
    <m/>
  </r>
  <r>
    <s v="TAFEA"/>
    <s v="VUT0106"/>
    <s v="Tanna"/>
    <s v="VUT0106023"/>
    <s v="North Tanna (Tanna)"/>
    <s v="VUT0106023007"/>
    <m/>
    <e v="#N/A"/>
    <s v="All localities"/>
    <s v="Vanuatu Red Cross"/>
    <s v="French Red Cross"/>
    <m/>
    <s v="Shelter"/>
    <m/>
    <x v="0"/>
    <x v="0"/>
    <s v="Sleeping Mats"/>
    <n v="2108"/>
    <s v="piece"/>
    <s v="Households"/>
    <n v="1054"/>
    <x v="0"/>
    <d v="2015-03-19T00:00:00"/>
    <d v="2015-05-14T00:00:00"/>
    <d v="2015-04-28T00:00:00"/>
    <m/>
  </r>
  <r>
    <s v="TAFEA"/>
    <s v="VUT0106"/>
    <s v="Tanna"/>
    <s v="VUT0106023"/>
    <s v="North Tanna (Tanna)"/>
    <s v="VUT0106023007"/>
    <m/>
    <e v="#N/A"/>
    <s v="All localities"/>
    <s v="Vanuatu Red Cross"/>
    <s v="French Red Cross"/>
    <m/>
    <s v="Shelter"/>
    <m/>
    <x v="0"/>
    <x v="5"/>
    <s v="Tools"/>
    <n v="1054"/>
    <s v="kit"/>
    <s v="Households"/>
    <n v="1054"/>
    <x v="0"/>
    <d v="2015-03-19T00:00:00"/>
    <d v="2015-05-14T00:00:00"/>
    <d v="2015-04-28T00:00:00"/>
    <m/>
  </r>
  <r>
    <s v="TAFEA"/>
    <s v="VUT0106"/>
    <s v="Tanna"/>
    <s v="VUT0106023"/>
    <s v="North Tanna (Tanna)"/>
    <s v="VUT0106023007"/>
    <m/>
    <e v="#N/A"/>
    <s v="All localities"/>
    <s v="Vanuatu Red Cross"/>
    <s v="French Red Cross"/>
    <m/>
    <s v="Shelter"/>
    <m/>
    <x v="0"/>
    <x v="3"/>
    <s v="Tarps 2"/>
    <n v="2108"/>
    <s v="piece"/>
    <s v="Households"/>
    <n v="1054"/>
    <x v="0"/>
    <d v="2015-03-19T00:00:00"/>
    <d v="2015-05-14T00:00:00"/>
    <d v="2015-04-28T00:00:00"/>
    <m/>
  </r>
  <r>
    <s v="TAFEA"/>
    <s v="VUT0106"/>
    <s v="Tanna"/>
    <s v="VUT0106023"/>
    <s v="North Tanna (Tanna)"/>
    <s v="VUT0106023007"/>
    <m/>
    <e v="#N/A"/>
    <s v="All localities"/>
    <s v="Vanuatu Red Cross"/>
    <s v="French Red Cross"/>
    <m/>
    <s v="Shelter"/>
    <m/>
    <x v="0"/>
    <x v="0"/>
    <s v="Blanket"/>
    <n v="2144"/>
    <s v="piece"/>
    <s v="Households"/>
    <n v="1072"/>
    <x v="0"/>
    <m/>
    <d v="2015-05-25T00:00:00"/>
    <d v="2015-04-28T00:00:00"/>
    <m/>
  </r>
  <r>
    <s v="TAFEA"/>
    <s v="VUT0106"/>
    <s v="Tanna"/>
    <s v="VUT0106023"/>
    <s v="North Tanna (Tanna)"/>
    <s v="VUT0106023007"/>
    <m/>
    <e v="#N/A"/>
    <s v="All localities"/>
    <s v="Vanuatu Red Cross"/>
    <s v="French Red Cross"/>
    <m/>
    <s v="Shelter"/>
    <m/>
    <x v="0"/>
    <x v="9"/>
    <s v="Solar lamps"/>
    <n v="1072"/>
    <s v="piece"/>
    <s v="Households"/>
    <n v="1072"/>
    <x v="0"/>
    <m/>
    <d v="2015-05-25T00:00:00"/>
    <d v="2015-04-28T00:00:00"/>
    <m/>
  </r>
  <r>
    <s v="TAFEA"/>
    <s v="VUT0106"/>
    <s v="Tanna"/>
    <s v="VUT0106023"/>
    <s v="North Tanna (Tanna)"/>
    <s v="VUT0106023007"/>
    <m/>
    <e v="#N/A"/>
    <s v="All localities"/>
    <s v="Vanuatu Red Cross"/>
    <s v="French Red Cross"/>
    <m/>
    <s v="Shelter"/>
    <m/>
    <x v="4"/>
    <x v="4"/>
    <m/>
    <n v="1"/>
    <e v="#N/A"/>
    <s v="Households"/>
    <n v="1054"/>
    <x v="1"/>
    <m/>
    <d v="2015-05-25T00:00:00"/>
    <d v="2015-04-28T00:00:00"/>
    <m/>
  </r>
  <r>
    <s v="TAFEA"/>
    <s v="VUT0106"/>
    <s v="Tanna"/>
    <s v="VUT0106023"/>
    <s v="North Tanna (Tanna)"/>
    <s v="VUT0106023007"/>
    <m/>
    <e v="#N/A"/>
    <s v="All localities"/>
    <s v="Vanuatu Red Cross"/>
    <s v="French Red Cross"/>
    <m/>
    <s v="Shelter"/>
    <m/>
    <x v="1"/>
    <x v="4"/>
    <m/>
    <n v="1"/>
    <e v="#N/A"/>
    <s v="Households"/>
    <n v="1054"/>
    <x v="2"/>
    <m/>
    <d v="2015-05-25T00:00:00"/>
    <d v="2015-04-28T00:00:00"/>
    <m/>
  </r>
  <r>
    <s v="MALAMPA"/>
    <s v="VUT0104"/>
    <s v="Malekula"/>
    <s v="VUT0104016"/>
    <s v="South Malekula (Malekula)"/>
    <s v="VUT0104016059"/>
    <m/>
    <e v="#N/A"/>
    <s v="Maskelyn"/>
    <s v="Vanuatu Red Cross"/>
    <s v="French Red Cross"/>
    <m/>
    <s v="Shelter"/>
    <m/>
    <x v="0"/>
    <x v="6"/>
    <s v="Solar Lamps"/>
    <n v="2"/>
    <s v="piece"/>
    <s v="Households"/>
    <n v="2"/>
    <x v="0"/>
    <m/>
    <m/>
    <d v="2015-04-29T00:00:00"/>
    <m/>
  </r>
  <r>
    <s v="MALAMPA"/>
    <s v="VUT0104"/>
    <s v="Malekula"/>
    <s v="VUT0104016"/>
    <s v="South Malekula (Malekula)"/>
    <s v="VUT0104016059"/>
    <m/>
    <e v="#N/A"/>
    <s v="Maskelyn"/>
    <s v="Vanuatu Red Cross"/>
    <s v="French Red Cross"/>
    <m/>
    <s v="Shelter"/>
    <m/>
    <x v="0"/>
    <x v="5"/>
    <m/>
    <n v="2"/>
    <s v="kit"/>
    <s v="Households"/>
    <n v="2"/>
    <x v="0"/>
    <m/>
    <m/>
    <d v="2015-04-29T00:00:00"/>
    <m/>
  </r>
  <r>
    <s v="MALAMPA"/>
    <s v="VUT0104"/>
    <s v="Malekula"/>
    <s v="VUT0104016"/>
    <s v="South Malekula (Malekula)"/>
    <s v="VUT0104016059"/>
    <m/>
    <e v="#N/A"/>
    <s v="Maskelyn"/>
    <s v="Vanuatu Red Cross"/>
    <s v="French Red Cross"/>
    <m/>
    <s v="Shelter"/>
    <m/>
    <x v="0"/>
    <x v="3"/>
    <m/>
    <n v="4"/>
    <s v="piece"/>
    <s v="Households"/>
    <n v="2"/>
    <x v="0"/>
    <m/>
    <m/>
    <d v="2015-04-29T00:00:00"/>
    <m/>
  </r>
  <r>
    <s v="MALAMPA"/>
    <s v="VUT0104"/>
    <s v="Malekula"/>
    <s v="VUT0104016"/>
    <s v="South Malekula (Malekula)"/>
    <s v="VUT0104016059"/>
    <m/>
    <e v="#N/A"/>
    <s v="Maskelyn"/>
    <s v="Vanuatu Red Cross"/>
    <s v="French Red Cross"/>
    <m/>
    <s v="Shelter"/>
    <m/>
    <x v="0"/>
    <x v="8"/>
    <s v="Sleeping Mats"/>
    <n v="4"/>
    <s v="piece"/>
    <s v="Households"/>
    <n v="2"/>
    <x v="0"/>
    <m/>
    <m/>
    <d v="2015-04-29T00:00:00"/>
    <m/>
  </r>
  <r>
    <s v="SHEFA"/>
    <s v="VUT0105"/>
    <s v="Efate"/>
    <s v="VUT0105005"/>
    <s v="Malorua (Efate)"/>
    <s v="VUT0105005022"/>
    <m/>
    <e v="#N/A"/>
    <s v="North West Efate - North Efate - East Efate"/>
    <s v="Vanuatu Red Cross"/>
    <s v="French Red Cross"/>
    <m/>
    <s v="Shelter"/>
    <m/>
    <x v="0"/>
    <x v="1"/>
    <s v="Kitchen Sets"/>
    <n v="100"/>
    <s v="set"/>
    <s v="Households"/>
    <n v="100"/>
    <x v="0"/>
    <d v="2015-03-20T00:00:00"/>
    <d v="2015-05-20T00:00:00"/>
    <d v="2015-04-06T00:00:00"/>
    <m/>
  </r>
  <r>
    <s v="MALAMPA"/>
    <s v="VUT0104"/>
    <s v="Malekula"/>
    <s v="VUT0104016"/>
    <s v="South Malekula (Malekula)"/>
    <s v="VUT0104016059"/>
    <m/>
    <e v="#N/A"/>
    <s v="Farun"/>
    <s v="Vanuatu Red Cross"/>
    <s v="French Red Cross"/>
    <m/>
    <s v="Shelter"/>
    <m/>
    <x v="0"/>
    <x v="6"/>
    <s v="Solar Lamps"/>
    <n v="2"/>
    <s v="piece"/>
    <s v="Households"/>
    <n v="2"/>
    <x v="0"/>
    <m/>
    <m/>
    <d v="2015-04-29T00:00:00"/>
    <m/>
  </r>
  <r>
    <s v="MALAMPA"/>
    <s v="VUT0104"/>
    <s v="Malekula"/>
    <s v="VUT0104016"/>
    <s v="South Malekula (Malekula)"/>
    <s v="VUT0104016059"/>
    <m/>
    <e v="#N/A"/>
    <s v="Farun"/>
    <s v="Vanuatu Red Cross"/>
    <s v="French Red Cross"/>
    <m/>
    <s v="Shelter"/>
    <m/>
    <x v="0"/>
    <x v="5"/>
    <m/>
    <n v="2"/>
    <s v="kit"/>
    <s v="Households"/>
    <n v="2"/>
    <x v="0"/>
    <m/>
    <m/>
    <d v="2015-04-29T00:00:00"/>
    <m/>
  </r>
  <r>
    <s v="MALAMPA"/>
    <s v="VUT0104"/>
    <s v="Malekula"/>
    <s v="VUT0104016"/>
    <s v="South Malekula (Malekula)"/>
    <s v="VUT0104016059"/>
    <m/>
    <e v="#N/A"/>
    <s v="Farun"/>
    <s v="Vanuatu Red Cross"/>
    <s v="French Red Cross"/>
    <m/>
    <s v="Shelter"/>
    <m/>
    <x v="0"/>
    <x v="3"/>
    <m/>
    <n v="4"/>
    <s v="piece"/>
    <s v="Households"/>
    <n v="2"/>
    <x v="0"/>
    <m/>
    <m/>
    <d v="2015-04-29T00:00:00"/>
    <m/>
  </r>
  <r>
    <s v="MALAMPA"/>
    <s v="VUT0104"/>
    <s v="Malekula"/>
    <s v="VUT0104016"/>
    <s v="South Malekula (Malekula)"/>
    <s v="VUT0104016059"/>
    <m/>
    <e v="#N/A"/>
    <s v="Farun"/>
    <s v="Vanuatu Red Cross"/>
    <s v="French Red Cross"/>
    <m/>
    <s v="Shelter"/>
    <m/>
    <x v="0"/>
    <x v="8"/>
    <s v="Sleeping Mats"/>
    <n v="4"/>
    <s v="piece"/>
    <s v="Households"/>
    <n v="2"/>
    <x v="0"/>
    <m/>
    <m/>
    <d v="2015-04-29T00:00:00"/>
    <m/>
  </r>
  <r>
    <s v="MALAMPA"/>
    <s v="VUT0104"/>
    <s v="Malekula"/>
    <s v="VUT0104016"/>
    <s v="South Malekula (Malekula)"/>
    <s v="VUT0104016059"/>
    <m/>
    <e v="#N/A"/>
    <s v="Akhamb"/>
    <s v="Vanuatu Red Cross"/>
    <s v="French Red Cross"/>
    <m/>
    <s v="Shelter"/>
    <m/>
    <x v="0"/>
    <x v="6"/>
    <s v="Solar Lamps"/>
    <n v="1"/>
    <s v="piece"/>
    <s v="Households"/>
    <n v="1"/>
    <x v="0"/>
    <m/>
    <m/>
    <d v="2015-04-29T00:00:00"/>
    <m/>
  </r>
  <r>
    <s v="MALAMPA"/>
    <s v="VUT0104"/>
    <s v="Malekula"/>
    <s v="VUT0104016"/>
    <s v="South Malekula (Malekula)"/>
    <s v="VUT0104016059"/>
    <m/>
    <e v="#N/A"/>
    <s v="Akhamb"/>
    <s v="Vanuatu Red Cross"/>
    <s v="French Red Cross"/>
    <m/>
    <s v="Shelter"/>
    <m/>
    <x v="0"/>
    <x v="5"/>
    <m/>
    <n v="1"/>
    <s v="kit"/>
    <s v="Households"/>
    <n v="1"/>
    <x v="0"/>
    <m/>
    <m/>
    <d v="2015-04-29T00:00:00"/>
    <m/>
  </r>
  <r>
    <s v="MALAMPA"/>
    <s v="VUT0104"/>
    <s v="Malekula"/>
    <s v="VUT0104016"/>
    <s v="South Malekula (Malekula)"/>
    <s v="VUT0104016059"/>
    <m/>
    <e v="#N/A"/>
    <s v="Akhamb"/>
    <s v="Vanuatu Red Cross"/>
    <s v="French Red Cross"/>
    <m/>
    <s v="Shelter"/>
    <m/>
    <x v="0"/>
    <x v="3"/>
    <m/>
    <n v="2"/>
    <s v="piece"/>
    <s v="Households"/>
    <n v="1"/>
    <x v="0"/>
    <m/>
    <m/>
    <d v="2015-04-29T00:00:00"/>
    <m/>
  </r>
  <r>
    <s v="MALAMPA"/>
    <s v="VUT0104"/>
    <s v="Malekula"/>
    <s v="VUT0104016"/>
    <s v="South Malekula (Malekula)"/>
    <s v="VUT0104016059"/>
    <m/>
    <e v="#N/A"/>
    <s v="Akhamb"/>
    <s v="Vanuatu Red Cross"/>
    <s v="French Red Cross"/>
    <m/>
    <s v="Shelter"/>
    <m/>
    <x v="0"/>
    <x v="8"/>
    <s v="Sleeping Mats"/>
    <n v="1"/>
    <s v="piece"/>
    <s v="Households"/>
    <n v="1"/>
    <x v="0"/>
    <m/>
    <m/>
    <d v="2015-04-29T00:00:00"/>
    <m/>
  </r>
  <r>
    <s v="SHEFA"/>
    <s v="VUT0105"/>
    <s v="Efate"/>
    <s v="VUT0105005"/>
    <s v="North Efate (Efate)"/>
    <s v="VUT0105005024"/>
    <m/>
    <e v="#N/A"/>
    <s v="Matarisu"/>
    <s v="Vanuatu Red Cross"/>
    <s v="French Red Cross"/>
    <m/>
    <s v="Shelter"/>
    <m/>
    <x v="0"/>
    <x v="5"/>
    <s v="Tools"/>
    <n v="4"/>
    <s v="kit"/>
    <s v="Households"/>
    <n v="4"/>
    <x v="0"/>
    <d v="2015-05-26T00:00:00"/>
    <d v="2015-05-26T00:00:00"/>
    <d v="2015-05-26T00:00:00"/>
    <m/>
  </r>
  <r>
    <s v="SHEFA"/>
    <s v="VUT0105"/>
    <s v="Efate"/>
    <s v="VUT0105005"/>
    <s v="North Efate (Efate)"/>
    <s v="VUT0105005024"/>
    <m/>
    <e v="#N/A"/>
    <s v="Matarisu"/>
    <s v="Vanuatu Red Cross"/>
    <s v="French Red Cross"/>
    <m/>
    <s v="Shelter"/>
    <m/>
    <x v="0"/>
    <x v="3"/>
    <s v="Tarps 2"/>
    <n v="8"/>
    <s v="piece"/>
    <s v="Households"/>
    <n v="4"/>
    <x v="0"/>
    <d v="2015-05-26T00:00:00"/>
    <d v="2015-05-26T00:00:00"/>
    <d v="2015-05-26T00:00:00"/>
    <m/>
  </r>
  <r>
    <s v="SHEFA"/>
    <s v="VUT0105"/>
    <s v="Efate"/>
    <s v="VUT0105005"/>
    <s v="North Efate (Efate)"/>
    <s v="VUT0105005024"/>
    <m/>
    <e v="#N/A"/>
    <s v="Krango"/>
    <s v="Vanuatu Red Cross"/>
    <s v="French Red Cross"/>
    <m/>
    <s v="Shelter"/>
    <m/>
    <x v="0"/>
    <x v="5"/>
    <s v="Tools"/>
    <n v="8"/>
    <s v="kit"/>
    <s v="Households"/>
    <n v="8"/>
    <x v="0"/>
    <d v="2015-05-26T00:00:00"/>
    <d v="2015-05-26T00:00:00"/>
    <d v="2015-05-26T00:00:00"/>
    <m/>
  </r>
  <r>
    <s v="SHEFA"/>
    <s v="VUT0105"/>
    <s v="Efate"/>
    <s v="VUT0105005"/>
    <s v="North Efate (Efate)"/>
    <s v="VUT0105005024"/>
    <m/>
    <e v="#N/A"/>
    <s v="Krango"/>
    <s v="Vanuatu Red Cross"/>
    <s v="French Red Cross"/>
    <m/>
    <s v="Shelter"/>
    <m/>
    <x v="0"/>
    <x v="3"/>
    <s v="Tarps 2"/>
    <n v="16"/>
    <s v="piece"/>
    <s v="Households"/>
    <n v="8"/>
    <x v="0"/>
    <d v="2015-05-26T00:00:00"/>
    <d v="2015-05-26T00:00:00"/>
    <d v="2015-05-26T00:00:00"/>
    <m/>
  </r>
  <r>
    <s v="TAFEA"/>
    <s v="VUT0106"/>
    <s v="Tanna"/>
    <s v="VUT0106023"/>
    <s v="North Tanna (Tanna)"/>
    <s v="VUT0106023007"/>
    <m/>
    <e v="#N/A"/>
    <s v="Louwasul"/>
    <s v="Vanuatu Red Cross"/>
    <s v="French Red Cross"/>
    <m/>
    <s v="Shelter"/>
    <m/>
    <x v="0"/>
    <x v="0"/>
    <s v="Sleeping Mats"/>
    <n v="15"/>
    <s v="piece"/>
    <s v="Households"/>
    <n v="15"/>
    <x v="0"/>
    <d v="2015-03-19T00:00:00"/>
    <d v="2015-05-14T00:00:00"/>
    <d v="2015-04-28T00:00:00"/>
    <m/>
  </r>
  <r>
    <s v="TAFEA"/>
    <s v="VUT0106"/>
    <s v="Tanna"/>
    <s v="VUT0106023"/>
    <s v="North Tanna (Tanna)"/>
    <s v="VUT0106023007"/>
    <m/>
    <e v="#N/A"/>
    <s v="Louwasul"/>
    <s v="Vanuatu Red Cross"/>
    <s v="French Red Cross"/>
    <m/>
    <s v="Shelter"/>
    <m/>
    <x v="0"/>
    <x v="5"/>
    <s v="Tools"/>
    <n v="15"/>
    <s v="kit"/>
    <s v="Households"/>
    <n v="15"/>
    <x v="0"/>
    <d v="2015-03-19T00:00:00"/>
    <d v="2015-05-14T00:00:00"/>
    <d v="2015-04-28T00:00:00"/>
    <m/>
  </r>
  <r>
    <s v="TAFEA"/>
    <s v="VUT0106"/>
    <s v="Tanna"/>
    <s v="VUT0106023"/>
    <s v="North Tanna (Tanna)"/>
    <s v="VUT0106023007"/>
    <m/>
    <e v="#N/A"/>
    <s v="Louwasul"/>
    <s v="Vanuatu Red Cross"/>
    <s v="French Red Cross"/>
    <m/>
    <s v="Shelter"/>
    <m/>
    <x v="0"/>
    <x v="3"/>
    <s v="Tarps 2"/>
    <n v="30"/>
    <s v="piece"/>
    <s v="Households"/>
    <n v="15"/>
    <x v="0"/>
    <d v="2015-03-19T00:00:00"/>
    <d v="2015-05-14T00:00:00"/>
    <d v="2015-04-28T00:00:00"/>
    <m/>
  </r>
  <r>
    <s v="TAFEA"/>
    <s v="VUT0106"/>
    <s v="Tanna"/>
    <s v="VUT0106023"/>
    <s v="North Tanna (Tanna)"/>
    <s v="VUT0106023007"/>
    <m/>
    <e v="#N/A"/>
    <s v="Louwasul"/>
    <s v="Vanuatu Red Cross"/>
    <s v="French Red Cross"/>
    <m/>
    <s v="Shelter"/>
    <m/>
    <x v="0"/>
    <x v="0"/>
    <s v="Blanket"/>
    <n v="30"/>
    <s v="piece"/>
    <s v="Households"/>
    <n v="15"/>
    <x v="0"/>
    <m/>
    <d v="2015-05-25T00:00:00"/>
    <d v="2015-04-28T00:00:00"/>
    <m/>
  </r>
  <r>
    <s v="TAFEA"/>
    <s v="VUT0106"/>
    <s v="Tanna"/>
    <s v="VUT0106023"/>
    <s v="North Tanna (Tanna)"/>
    <s v="VUT0106023007"/>
    <m/>
    <e v="#N/A"/>
    <s v="Louwasul"/>
    <s v="Vanuatu Red Cross"/>
    <s v="French Red Cross"/>
    <m/>
    <s v="Shelter"/>
    <m/>
    <x v="0"/>
    <x v="9"/>
    <s v="Solar lamps"/>
    <n v="15"/>
    <s v="piece"/>
    <s v="Households"/>
    <n v="15"/>
    <x v="0"/>
    <m/>
    <d v="2015-05-25T00:00:00"/>
    <d v="2015-04-28T00:00:00"/>
    <m/>
  </r>
  <r>
    <s v="MALAMPA"/>
    <s v="VUT0104"/>
    <s v="Malekula"/>
    <s v="VUT0104016"/>
    <s v="South Malekula (Malekula)"/>
    <s v="VUT0104016059"/>
    <s v="Lamap"/>
    <s v="VUT01040160731936"/>
    <m/>
    <s v="Vanuatu Red Cross"/>
    <s v="French Red Cross"/>
    <m/>
    <s v="Shelter"/>
    <m/>
    <x v="0"/>
    <x v="1"/>
    <m/>
    <n v="49"/>
    <s v="set"/>
    <s v="Households"/>
    <n v="49"/>
    <x v="0"/>
    <m/>
    <m/>
    <d v="2015-04-29T00:00:00"/>
    <m/>
  </r>
  <r>
    <s v="TAFEA"/>
    <s v="VUT0106"/>
    <s v="Tanna"/>
    <s v="VUT0106023"/>
    <s v="North Tanna (Tanna)"/>
    <s v="VUT0106023007"/>
    <m/>
    <e v="#N/A"/>
    <s v="Louwasul"/>
    <s v="Vanuatu Red Cross"/>
    <s v="French Red Cross"/>
    <m/>
    <s v="Shelter"/>
    <m/>
    <x v="0"/>
    <x v="1"/>
    <s v="Kitchen Sets"/>
    <n v="15"/>
    <s v="set"/>
    <s v="Households"/>
    <n v="15"/>
    <x v="0"/>
    <d v="2015-03-19T00:00:00"/>
    <d v="2015-05-14T00:00:00"/>
    <d v="2015-04-28T00:00:00"/>
    <m/>
  </r>
  <r>
    <s v="MALAMPA"/>
    <s v="VUT0104"/>
    <s v="Malekula"/>
    <s v="VUT0104016"/>
    <s v="South Malekula (Malekula)"/>
    <s v="VUT0104016059"/>
    <m/>
    <e v="#N/A"/>
    <s v="Maskelyn"/>
    <s v="Vanuatu Red Cross"/>
    <s v="French Red Cross"/>
    <m/>
    <s v="Shelter"/>
    <m/>
    <x v="0"/>
    <x v="1"/>
    <m/>
    <n v="2"/>
    <s v="set"/>
    <s v="Households"/>
    <n v="2"/>
    <x v="0"/>
    <m/>
    <m/>
    <d v="2015-04-29T00:00:00"/>
    <m/>
  </r>
  <r>
    <s v="MALAMPA"/>
    <s v="VUT0104"/>
    <s v="Malekula"/>
    <s v="VUT0104016"/>
    <s v="South Malekula (Malekula)"/>
    <s v="VUT0104016059"/>
    <m/>
    <e v="#N/A"/>
    <s v="Farun"/>
    <s v="Vanuatu Red Cross"/>
    <s v="French Red Cross"/>
    <m/>
    <s v="Shelter"/>
    <m/>
    <x v="0"/>
    <x v="1"/>
    <m/>
    <n v="2"/>
    <s v="set"/>
    <s v="Households"/>
    <n v="2"/>
    <x v="0"/>
    <m/>
    <m/>
    <d v="2015-04-29T00:00:00"/>
    <m/>
  </r>
  <r>
    <s v="MALAMPA"/>
    <s v="VUT0104"/>
    <s v="Malekula"/>
    <s v="VUT0104016"/>
    <s v="South Malekula (Malekula)"/>
    <s v="VUT0104016059"/>
    <m/>
    <e v="#N/A"/>
    <s v="Akhamb"/>
    <s v="Vanuatu Red Cross"/>
    <s v="French Red Cross"/>
    <m/>
    <s v="Shelter"/>
    <m/>
    <x v="0"/>
    <x v="1"/>
    <m/>
    <n v="1"/>
    <s v="set"/>
    <s v="Households"/>
    <n v="1"/>
    <x v="0"/>
    <m/>
    <m/>
    <d v="2015-04-29T00:00:00"/>
    <m/>
  </r>
  <r>
    <s v="SHEFA"/>
    <s v="VUT0105"/>
    <s v="Port Vila"/>
    <s v="VUT0105071"/>
    <s v="Port Vila (Port Vila)"/>
    <s v="VUT0105071017"/>
    <m/>
    <e v="#N/A"/>
    <m/>
    <s v="Vanuatu Red Cross"/>
    <s v="IFRC"/>
    <m/>
    <s v="Shelter"/>
    <m/>
    <x v="0"/>
    <x v="1"/>
    <s v="Kitchen Sets"/>
    <n v="1000"/>
    <s v="set"/>
    <s v="Households"/>
    <n v="1000"/>
    <x v="0"/>
    <d v="2015-03-25T00:00:00"/>
    <d v="2015-04-05T00:00:00"/>
    <m/>
    <m/>
  </r>
  <r>
    <s v="SHEFA"/>
    <s v="VUT0105"/>
    <s v="Nguna"/>
    <s v="VUT0105068"/>
    <s v="Nguna (Nguna)"/>
    <s v="VUT0105068031"/>
    <m/>
    <e v="#N/A"/>
    <m/>
    <s v="Vanuatu Red Cross"/>
    <s v="IFRC"/>
    <m/>
    <s v="Shelter"/>
    <m/>
    <x v="0"/>
    <x v="1"/>
    <s v="Kitchen Sets"/>
    <n v="300"/>
    <s v="set"/>
    <s v="Households"/>
    <n v="300"/>
    <x v="2"/>
    <d v="2015-03-24T00:00:00"/>
    <d v="2015-04-03T00:00:00"/>
    <m/>
    <m/>
  </r>
  <r>
    <s v="SHEFA"/>
    <s v="VUT0105"/>
    <s v="Lelepa"/>
    <s v="VUT0105051"/>
    <s v="Malorua (Lelepa)"/>
    <s v="VUT0105051023"/>
    <m/>
    <e v="#N/A"/>
    <m/>
    <s v="Vanuatu Red Cross"/>
    <s v="IFRC"/>
    <m/>
    <s v="Shelter"/>
    <m/>
    <x v="0"/>
    <x v="1"/>
    <s v="Kitchen Sets"/>
    <n v="107"/>
    <s v="set"/>
    <s v="Households"/>
    <n v="107"/>
    <x v="0"/>
    <d v="2015-03-25T00:00:00"/>
    <d v="2015-04-02T00:00:00"/>
    <m/>
    <m/>
  </r>
  <r>
    <s v="SHEFA"/>
    <s v="VUT0105"/>
    <s v="Tongoa"/>
    <s v="VUT0105026"/>
    <s v="North Tongoa (Tongoa)"/>
    <s v="VUT0105026040"/>
    <m/>
    <e v="#N/A"/>
    <m/>
    <s v="Vanuatu Red Cross"/>
    <s v="IFRC"/>
    <m/>
    <s v="Shelter"/>
    <m/>
    <x v="0"/>
    <x v="1"/>
    <s v="Kitchen Sets"/>
    <n v="102"/>
    <s v="set"/>
    <s v="Households"/>
    <n v="102"/>
    <x v="0"/>
    <d v="2015-03-23T00:00:00"/>
    <d v="2015-03-23T00:00:00"/>
    <d v="2015-03-23T00:00:00"/>
    <m/>
  </r>
  <r>
    <s v="SHEFA"/>
    <s v="VUT0105"/>
    <s v="Makira"/>
    <s v="VUT0105015"/>
    <s v="Makimae (Makira)"/>
    <s v="VUT0105015035"/>
    <m/>
    <e v="#N/A"/>
    <m/>
    <s v="Vanuatu Red Cross"/>
    <s v="IFRC"/>
    <m/>
    <s v="Shelter"/>
    <m/>
    <x v="0"/>
    <x v="0"/>
    <s v="Blankets or Mats"/>
    <n v="82"/>
    <s v="piece"/>
    <s v="Households"/>
    <n v="41"/>
    <x v="0"/>
    <d v="2015-03-22T00:00:00"/>
    <d v="2015-03-22T00:00:00"/>
    <d v="2015-03-22T00:00:00"/>
    <m/>
  </r>
  <r>
    <s v="SHEFA"/>
    <s v="VUT0105"/>
    <s v="Makira"/>
    <s v="VUT0105015"/>
    <s v="Makimae (Makira)"/>
    <s v="VUT0105015035"/>
    <m/>
    <e v="#N/A"/>
    <m/>
    <s v="Vanuatu Red Cross"/>
    <s v="IFRC"/>
    <m/>
    <s v="Shelter"/>
    <m/>
    <x v="0"/>
    <x v="5"/>
    <s v="Tools"/>
    <n v="41"/>
    <s v="kit"/>
    <s v="Households"/>
    <n v="41"/>
    <x v="0"/>
    <d v="2015-03-22T00:00:00"/>
    <d v="2015-03-22T00:00:00"/>
    <d v="2015-03-22T00:00:00"/>
    <m/>
  </r>
  <r>
    <s v="SHEFA"/>
    <s v="VUT0105"/>
    <s v="Makira"/>
    <s v="VUT0105015"/>
    <s v="Makimae (Makira)"/>
    <s v="VUT0105015035"/>
    <m/>
    <e v="#N/A"/>
    <m/>
    <s v="Vanuatu Red Cross"/>
    <s v="IFRC"/>
    <m/>
    <s v="Shelter"/>
    <m/>
    <x v="0"/>
    <x v="3"/>
    <s v="Tarps 2"/>
    <n v="70"/>
    <s v="piece"/>
    <s v="Households"/>
    <n v="35"/>
    <x v="0"/>
    <d v="2015-03-22T00:00:00"/>
    <d v="2015-03-22T00:00:00"/>
    <d v="2015-03-22T00:00:00"/>
    <m/>
  </r>
  <r>
    <s v="SHEFA"/>
    <s v="VUT0105"/>
    <s v="Mataso - Matah Alam"/>
    <s v="VUT0105018"/>
    <s v="Makimae (Mataso - Matah Alam)"/>
    <s v="VUT0105018034"/>
    <m/>
    <e v="#N/A"/>
    <m/>
    <s v="Vanuatu Red Cross"/>
    <s v="IFRC"/>
    <m/>
    <s v="Shelter"/>
    <m/>
    <x v="0"/>
    <x v="0"/>
    <s v="Blankets or Mats"/>
    <n v="40"/>
    <s v="piece"/>
    <s v="Households"/>
    <n v="20"/>
    <x v="0"/>
    <d v="2015-03-22T00:00:00"/>
    <d v="2015-03-22T00:00:00"/>
    <d v="2015-03-22T00:00:00"/>
    <m/>
  </r>
  <r>
    <s v="SHEFA"/>
    <s v="VUT0105"/>
    <s v="Mataso - Matah Alam"/>
    <s v="VUT0105018"/>
    <s v="Makimae (Mataso - Matah Alam)"/>
    <s v="VUT0105018034"/>
    <m/>
    <e v="#N/A"/>
    <m/>
    <s v="Vanuatu Red Cross"/>
    <s v="IFRC"/>
    <m/>
    <s v="Shelter"/>
    <m/>
    <x v="0"/>
    <x v="5"/>
    <s v="Tools"/>
    <n v="20"/>
    <s v="kit"/>
    <s v="Households"/>
    <n v="20"/>
    <x v="0"/>
    <d v="2015-03-22T00:00:00"/>
    <d v="2015-03-22T00:00:00"/>
    <d v="2015-03-22T00:00:00"/>
    <m/>
  </r>
  <r>
    <s v="SHEFA"/>
    <s v="VUT0105"/>
    <s v="Mataso - Matah Alam"/>
    <s v="VUT0105018"/>
    <s v="Makimae (Mataso - Matah Alam)"/>
    <s v="VUT0105018034"/>
    <m/>
    <e v="#N/A"/>
    <m/>
    <s v="Vanuatu Red Cross"/>
    <s v="IFRC"/>
    <m/>
    <s v="Shelter"/>
    <m/>
    <x v="0"/>
    <x v="3"/>
    <s v="Tarps 2"/>
    <n v="40"/>
    <s v="piece"/>
    <s v="Households"/>
    <n v="20"/>
    <x v="0"/>
    <d v="2015-03-22T00:00:00"/>
    <d v="2015-03-22T00:00:00"/>
    <d v="2015-03-22T00:00:00"/>
    <m/>
  </r>
  <r>
    <s v="SHEFA"/>
    <s v="VUT0105"/>
    <s v="Tongariki"/>
    <s v="VUT0105083"/>
    <s v="Tongariki (Tongariki)"/>
    <s v="VUT0105083038"/>
    <m/>
    <e v="#N/A"/>
    <m/>
    <s v="Vanuatu Red Cross"/>
    <s v="IFRC"/>
    <m/>
    <s v="Shelter"/>
    <m/>
    <x v="0"/>
    <x v="0"/>
    <s v="Blankets or Mats"/>
    <n v="110"/>
    <s v="piece"/>
    <s v="Households"/>
    <n v="55"/>
    <x v="0"/>
    <d v="2015-03-22T00:00:00"/>
    <d v="2015-03-22T00:00:00"/>
    <d v="2015-03-22T00:00:00"/>
    <m/>
  </r>
  <r>
    <s v="SHEFA"/>
    <s v="VUT0105"/>
    <s v="Tongariki"/>
    <s v="VUT0105083"/>
    <s v="Tongariki (Tongariki)"/>
    <s v="VUT0105083038"/>
    <m/>
    <e v="#N/A"/>
    <m/>
    <s v="Vanuatu Red Cross"/>
    <s v="IFRC"/>
    <m/>
    <s v="Shelter"/>
    <m/>
    <x v="0"/>
    <x v="5"/>
    <s v="Tools"/>
    <n v="55"/>
    <s v="kit"/>
    <s v="Households"/>
    <n v="55"/>
    <x v="0"/>
    <d v="2015-03-22T00:00:00"/>
    <d v="2015-03-22T00:00:00"/>
    <d v="2015-03-22T00:00:00"/>
    <m/>
  </r>
  <r>
    <s v="SHEFA"/>
    <s v="VUT0105"/>
    <s v="Tongariki"/>
    <s v="VUT0105083"/>
    <s v="Tongariki (Tongariki)"/>
    <s v="VUT0105083038"/>
    <m/>
    <e v="#N/A"/>
    <m/>
    <s v="Vanuatu Red Cross"/>
    <s v="IFRC"/>
    <m/>
    <s v="Shelter"/>
    <m/>
    <x v="0"/>
    <x v="3"/>
    <s v="Tarps 2"/>
    <n v="110"/>
    <s v="piece"/>
    <s v="Households"/>
    <n v="55"/>
    <x v="0"/>
    <d v="2015-03-22T00:00:00"/>
    <d v="2015-03-22T00:00:00"/>
    <d v="2015-03-22T00:00:00"/>
    <m/>
  </r>
  <r>
    <s v="SHEFA"/>
    <s v="VUT0105"/>
    <s v="Port Vila"/>
    <s v="VUT0105071"/>
    <s v="Port Vila (Port Vila)"/>
    <s v="VUT0105071017"/>
    <m/>
    <e v="#N/A"/>
    <m/>
    <s v="Vanuatu Red Cross"/>
    <s v="IFRC"/>
    <m/>
    <s v="Shelter"/>
    <m/>
    <x v="0"/>
    <x v="3"/>
    <s v="Tarps 2"/>
    <n v="192"/>
    <s v="piece"/>
    <s v="Households"/>
    <n v="96"/>
    <x v="0"/>
    <d v="2015-03-23T00:00:00"/>
    <d v="2015-03-30T00:00:00"/>
    <d v="2015-03-27T00:00:00"/>
    <m/>
  </r>
  <r>
    <s v="SHEFA"/>
    <s v="VUT0105"/>
    <s v="Port Vila"/>
    <s v="VUT0105071"/>
    <s v="Port Vila (Port Vila)"/>
    <s v="VUT0105071017"/>
    <m/>
    <e v="#N/A"/>
    <m/>
    <s v="Vanuatu Red Cross"/>
    <s v="IFRC"/>
    <m/>
    <s v="Shelter"/>
    <m/>
    <x v="0"/>
    <x v="3"/>
    <s v="Tarps 1"/>
    <n v="262"/>
    <s v="piece"/>
    <s v="Households"/>
    <n v="262"/>
    <x v="0"/>
    <d v="2015-03-23T00:00:00"/>
    <d v="2015-03-30T00:00:00"/>
    <d v="2015-03-27T00:00:00"/>
    <m/>
  </r>
  <r>
    <s v="SHEFA"/>
    <s v="VUT0105"/>
    <s v="Tongoa"/>
    <s v="VUT0105026"/>
    <s v="North Tongoa (Tongoa)"/>
    <s v="VUT0105026040"/>
    <m/>
    <e v="#N/A"/>
    <m/>
    <s v="Vanuatu Red Cross"/>
    <s v="IFRC"/>
    <m/>
    <s v="Shelter"/>
    <m/>
    <x v="0"/>
    <x v="0"/>
    <s v="Blankets or Mats"/>
    <n v="204"/>
    <s v="piece"/>
    <s v="Households"/>
    <n v="102"/>
    <x v="0"/>
    <d v="2015-03-23T00:00:00"/>
    <d v="2015-03-23T00:00:00"/>
    <d v="2015-03-23T00:00:00"/>
    <m/>
  </r>
  <r>
    <s v="SHEFA"/>
    <s v="VUT0105"/>
    <s v="Tongariki"/>
    <s v="VUT0105083"/>
    <s v="Tongariki (Tongariki)"/>
    <s v="VUT0105083038"/>
    <m/>
    <e v="#N/A"/>
    <m/>
    <s v="Vanuatu Red Cross"/>
    <s v="IFRC"/>
    <m/>
    <s v="Shelter"/>
    <m/>
    <x v="0"/>
    <x v="1"/>
    <s v="Kitchen Sets"/>
    <n v="55"/>
    <s v="set"/>
    <s v="Households"/>
    <n v="55"/>
    <x v="0"/>
    <d v="2015-03-22T00:00:00"/>
    <d v="2015-03-22T00:00:00"/>
    <d v="2015-03-22T00:00:00"/>
    <m/>
  </r>
  <r>
    <s v="SHEFA"/>
    <s v="VUT0105"/>
    <s v="Tongoa"/>
    <s v="VUT0105026"/>
    <s v="North Tongoa (Tongoa)"/>
    <s v="VUT0105026040"/>
    <m/>
    <e v="#N/A"/>
    <m/>
    <s v="Vanuatu Red Cross"/>
    <s v="IFRC"/>
    <m/>
    <s v="Shelter"/>
    <m/>
    <x v="0"/>
    <x v="5"/>
    <s v="Tools"/>
    <n v="111"/>
    <s v="kit"/>
    <s v="Households"/>
    <n v="111"/>
    <x v="0"/>
    <d v="2015-03-23T00:00:00"/>
    <d v="2015-03-23T00:00:00"/>
    <d v="2015-03-23T00:00:00"/>
    <m/>
  </r>
  <r>
    <s v="SHEFA"/>
    <s v="VUT0105"/>
    <s v="Tongoa"/>
    <s v="VUT0105026"/>
    <s v="North Tongoa (Tongoa)"/>
    <s v="VUT0105026040"/>
    <m/>
    <e v="#N/A"/>
    <m/>
    <s v="Vanuatu Red Cross"/>
    <s v="IFRC"/>
    <m/>
    <s v="Shelter"/>
    <m/>
    <x v="0"/>
    <x v="3"/>
    <s v="Tarps 1"/>
    <n v="20"/>
    <s v="piece"/>
    <s v="Households"/>
    <n v="20"/>
    <x v="0"/>
    <d v="2015-03-23T00:00:00"/>
    <d v="2015-03-23T00:00:00"/>
    <d v="2015-03-23T00:00:00"/>
    <m/>
  </r>
  <r>
    <s v="SHEFA"/>
    <s v="VUT0105"/>
    <s v="Tongoa"/>
    <s v="VUT0105026"/>
    <s v="North Tongoa (Tongoa)"/>
    <s v="VUT0105026040"/>
    <m/>
    <e v="#N/A"/>
    <m/>
    <s v="Vanuatu Red Cross"/>
    <s v="IFRC"/>
    <m/>
    <s v="Shelter"/>
    <m/>
    <x v="0"/>
    <x v="3"/>
    <s v="Tarps 2"/>
    <n v="180"/>
    <s v="piece"/>
    <s v="Households"/>
    <n v="90"/>
    <x v="0"/>
    <d v="2015-03-23T00:00:00"/>
    <d v="2015-03-23T00:00:00"/>
    <d v="2015-03-23T00:00:00"/>
    <m/>
  </r>
  <r>
    <s v="SHEFA"/>
    <s v="VUT0105"/>
    <s v="Emau"/>
    <s v="VUT0105039"/>
    <s v="Emau (Emau)"/>
    <s v="VUT0105039030"/>
    <s v="Laosake"/>
    <s v="VUT01050390300986"/>
    <m/>
    <s v="Vanuatu Red Cross"/>
    <s v="IFRC"/>
    <m/>
    <s v="Shelter"/>
    <m/>
    <x v="0"/>
    <x v="3"/>
    <s v="Tarps 2"/>
    <n v="30"/>
    <s v="piece"/>
    <s v="Households"/>
    <n v="15"/>
    <x v="0"/>
    <d v="2015-03-24T00:00:00"/>
    <d v="2015-03-26T00:00:00"/>
    <d v="2015-03-25T00:00:00"/>
    <m/>
  </r>
  <r>
    <s v="SHEFA"/>
    <s v="VUT0105"/>
    <s v="Emau"/>
    <s v="VUT0105039"/>
    <s v="Emau (Emau)"/>
    <s v="VUT0105039030"/>
    <s v="Mangarongo"/>
    <s v="VUT01050390300999"/>
    <m/>
    <s v="Vanuatu Red Cross"/>
    <s v="IFRC"/>
    <m/>
    <s v="Shelter"/>
    <m/>
    <x v="0"/>
    <x v="0"/>
    <s v="Blankets or Mats"/>
    <n v="40"/>
    <s v="piece"/>
    <s v="Households"/>
    <n v="20"/>
    <x v="0"/>
    <d v="2015-03-24T00:00:00"/>
    <d v="2015-03-26T00:00:00"/>
    <d v="2015-03-25T00:00:00"/>
    <m/>
  </r>
  <r>
    <s v="SHEFA"/>
    <s v="VUT0105"/>
    <s v="Emau"/>
    <s v="VUT0105039"/>
    <s v="Emau (Emau)"/>
    <s v="VUT0105039030"/>
    <s v="Mangarongo"/>
    <s v="VUT01050390300999"/>
    <m/>
    <s v="Vanuatu Red Cross"/>
    <s v="IFRC"/>
    <m/>
    <s v="Shelter"/>
    <m/>
    <x v="0"/>
    <x v="5"/>
    <s v="Tools"/>
    <n v="40"/>
    <s v="kit"/>
    <s v="Households"/>
    <n v="20"/>
    <x v="0"/>
    <d v="2015-03-24T00:00:00"/>
    <d v="2015-03-26T00:00:00"/>
    <d v="2015-03-25T00:00:00"/>
    <m/>
  </r>
  <r>
    <s v="SHEFA"/>
    <s v="VUT0105"/>
    <s v="Emau"/>
    <s v="VUT0105039"/>
    <s v="Emau (Emau)"/>
    <s v="VUT0105039030"/>
    <s v="Mangarongo"/>
    <s v="VUT01050390300999"/>
    <m/>
    <s v="Vanuatu Red Cross"/>
    <s v="IFRC"/>
    <m/>
    <s v="Shelter"/>
    <m/>
    <x v="0"/>
    <x v="3"/>
    <s v="Tarps 2"/>
    <n v="40"/>
    <s v="piece"/>
    <s v="Households"/>
    <n v="20"/>
    <x v="0"/>
    <d v="2015-03-24T00:00:00"/>
    <d v="2015-03-26T00:00:00"/>
    <d v="2015-03-25T00:00:00"/>
    <m/>
  </r>
  <r>
    <s v="SHEFA"/>
    <s v="VUT0105"/>
    <s v="Emau"/>
    <s v="VUT0105039"/>
    <s v="Emau (Emau)"/>
    <s v="VUT0105039030"/>
    <s v="Mapua"/>
    <s v="VUT01050390301000"/>
    <m/>
    <s v="Vanuatu Red Cross"/>
    <s v="IFRC"/>
    <m/>
    <s v="Shelter"/>
    <m/>
    <x v="0"/>
    <x v="0"/>
    <s v="Blankets or Mats"/>
    <n v="40"/>
    <s v="piece"/>
    <s v="Households"/>
    <n v="20"/>
    <x v="0"/>
    <d v="2015-03-24T00:00:00"/>
    <d v="2015-03-26T00:00:00"/>
    <d v="2015-03-25T00:00:00"/>
    <m/>
  </r>
  <r>
    <s v="SHEFA"/>
    <s v="VUT0105"/>
    <s v="Pele"/>
    <s v="VUT0105070"/>
    <m/>
    <e v="#N/A"/>
    <m/>
    <e v="#N/A"/>
    <m/>
    <s v="Vanuatu Red Cross"/>
    <s v="IFRC"/>
    <m/>
    <s v="Shelter"/>
    <m/>
    <x v="0"/>
    <x v="1"/>
    <m/>
    <n v="50"/>
    <s v="set"/>
    <s v="Households"/>
    <n v="50"/>
    <x v="0"/>
    <m/>
    <m/>
    <m/>
    <m/>
  </r>
  <r>
    <s v="SHEFA"/>
    <s v="VUT0105"/>
    <s v="Emau"/>
    <s v="VUT0105039"/>
    <s v="Emau (Emau)"/>
    <s v="VUT0105039030"/>
    <s v="Mapua"/>
    <s v="VUT01050390301000"/>
    <m/>
    <s v="Vanuatu Red Cross"/>
    <s v="IFRC"/>
    <m/>
    <s v="Shelter"/>
    <m/>
    <x v="0"/>
    <x v="5"/>
    <s v="Tools"/>
    <n v="20"/>
    <s v="kit"/>
    <s v="Households"/>
    <n v="20"/>
    <x v="0"/>
    <d v="2015-03-24T00:00:00"/>
    <d v="2015-03-26T00:00:00"/>
    <d v="2015-03-25T00:00:00"/>
    <m/>
  </r>
  <r>
    <s v="SHEFA"/>
    <s v="VUT0105"/>
    <s v="Emau"/>
    <s v="VUT0105039"/>
    <s v="Emau (Emau)"/>
    <s v="VUT0105039030"/>
    <s v="Mapua"/>
    <s v="VUT01050390301000"/>
    <m/>
    <s v="Vanuatu Red Cross"/>
    <s v="IFRC"/>
    <m/>
    <s v="Shelter"/>
    <m/>
    <x v="0"/>
    <x v="3"/>
    <s v="Tarps 2"/>
    <n v="40"/>
    <s v="piece"/>
    <s v="Households"/>
    <n v="20"/>
    <x v="0"/>
    <d v="2015-03-24T00:00:00"/>
    <d v="2015-03-26T00:00:00"/>
    <d v="2015-03-25T00:00:00"/>
    <m/>
  </r>
  <r>
    <s v="SHEFA"/>
    <s v="VUT0105"/>
    <s v="Emau"/>
    <s v="VUT0105039"/>
    <s v="Emau (Emau)"/>
    <s v="VUT0105039030"/>
    <s v="Marow"/>
    <s v="VUT01050390300994"/>
    <m/>
    <s v="Vanuatu Red Cross"/>
    <s v="IFRC"/>
    <m/>
    <s v="Shelter"/>
    <m/>
    <x v="0"/>
    <x v="0"/>
    <s v="Blankets or Mats"/>
    <n v="68"/>
    <s v="piece"/>
    <s v="Households"/>
    <n v="34"/>
    <x v="0"/>
    <d v="2015-03-24T00:00:00"/>
    <d v="2015-03-26T00:00:00"/>
    <d v="2015-03-25T00:00:00"/>
    <m/>
  </r>
  <r>
    <s v="SHEFA"/>
    <s v="VUT0105"/>
    <s v="Emau"/>
    <s v="VUT0105039"/>
    <s v="Emau (Emau)"/>
    <s v="VUT0105039030"/>
    <s v="Marow"/>
    <s v="VUT01050390300994"/>
    <m/>
    <s v="Vanuatu Red Cross"/>
    <s v="IFRC"/>
    <m/>
    <s v="Shelter"/>
    <m/>
    <x v="0"/>
    <x v="5"/>
    <s v="Tools"/>
    <n v="34"/>
    <s v="kit"/>
    <s v="Households"/>
    <n v="34"/>
    <x v="0"/>
    <d v="2015-03-24T00:00:00"/>
    <d v="2015-03-26T00:00:00"/>
    <d v="2015-03-25T00:00:00"/>
    <m/>
  </r>
  <r>
    <s v="SHEFA"/>
    <s v="VUT0105"/>
    <s v="Emau"/>
    <s v="VUT0105039"/>
    <s v="Emau (Emau)"/>
    <s v="VUT0105039030"/>
    <s v="Marow"/>
    <s v="VUT01050390300994"/>
    <m/>
    <s v="Vanuatu Red Cross"/>
    <s v="IFRC"/>
    <m/>
    <s v="Shelter"/>
    <m/>
    <x v="0"/>
    <x v="3"/>
    <s v="Tarps 2"/>
    <n v="68"/>
    <s v="piece"/>
    <s v="Households"/>
    <n v="34"/>
    <x v="0"/>
    <d v="2015-03-24T00:00:00"/>
    <d v="2015-03-26T00:00:00"/>
    <d v="2015-03-25T00:00:00"/>
    <m/>
  </r>
  <r>
    <s v="SHEFA"/>
    <s v="VUT0105"/>
    <s v="Emau"/>
    <s v="VUT0105039"/>
    <s v="Emau (Emau)"/>
    <s v="VUT0105039030"/>
    <s v="Ngurua"/>
    <s v="VUT01050390300989"/>
    <m/>
    <s v="Vanuatu Red Cross"/>
    <s v="IFRC"/>
    <m/>
    <s v="Shelter"/>
    <m/>
    <x v="0"/>
    <x v="0"/>
    <s v="Blankets or Mats"/>
    <n v="40"/>
    <s v="piece"/>
    <s v="Households"/>
    <n v="20"/>
    <x v="0"/>
    <d v="2015-03-24T00:00:00"/>
    <d v="2015-03-26T00:00:00"/>
    <d v="2015-03-25T00:00:00"/>
    <m/>
  </r>
  <r>
    <s v="SHEFA"/>
    <s v="VUT0105"/>
    <s v="Emau"/>
    <s v="VUT0105039"/>
    <s v="Emau (Emau)"/>
    <s v="VUT0105039030"/>
    <s v="Ngurua"/>
    <s v="VUT01050390300989"/>
    <m/>
    <s v="Vanuatu Red Cross"/>
    <s v="IFRC"/>
    <m/>
    <s v="Shelter"/>
    <m/>
    <x v="0"/>
    <x v="5"/>
    <s v="Tools"/>
    <n v="20"/>
    <s v="kit"/>
    <s v="Households"/>
    <n v="20"/>
    <x v="0"/>
    <d v="2015-03-24T00:00:00"/>
    <d v="2015-03-26T00:00:00"/>
    <d v="2015-03-25T00:00:00"/>
    <m/>
  </r>
  <r>
    <s v="SHEFA"/>
    <s v="VUT0105"/>
    <s v="Emau"/>
    <s v="VUT0105039"/>
    <s v="Emau (Emau)"/>
    <s v="VUT0105039030"/>
    <s v="Ngurua"/>
    <s v="VUT01050390300989"/>
    <m/>
    <s v="Vanuatu Red Cross"/>
    <s v="IFRC"/>
    <m/>
    <s v="Shelter"/>
    <m/>
    <x v="0"/>
    <x v="3"/>
    <s v="Tarps 2"/>
    <n v="40"/>
    <s v="piece"/>
    <s v="Households"/>
    <n v="20"/>
    <x v="0"/>
    <d v="2015-03-24T00:00:00"/>
    <d v="2015-03-26T00:00:00"/>
    <d v="2015-03-25T00:00:00"/>
    <m/>
  </r>
  <r>
    <s v="SHEFA"/>
    <s v="VUT0105"/>
    <s v="Emau"/>
    <s v="VUT0105039"/>
    <s v="Emau (Emau)"/>
    <s v="VUT0105039030"/>
    <s v="Wiana"/>
    <s v="VUT01050390300985"/>
    <m/>
    <s v="Vanuatu Red Cross"/>
    <s v="IFRC"/>
    <m/>
    <s v="Shelter"/>
    <m/>
    <x v="0"/>
    <x v="0"/>
    <s v="Blankets or Mats"/>
    <n v="40"/>
    <s v="piece"/>
    <s v="Households"/>
    <n v="20"/>
    <x v="0"/>
    <d v="2015-03-24T00:00:00"/>
    <d v="2015-03-26T00:00:00"/>
    <d v="2015-03-26T00:00:00"/>
    <m/>
  </r>
  <r>
    <s v="SHEFA"/>
    <s v="VUT0105"/>
    <s v="Emau"/>
    <s v="VUT0105039"/>
    <s v="Emau (Emau)"/>
    <s v="VUT0105039030"/>
    <s v="Wiana"/>
    <s v="VUT01050390300985"/>
    <m/>
    <s v="Vanuatu Red Cross"/>
    <s v="IFRC"/>
    <m/>
    <s v="Shelter"/>
    <m/>
    <x v="0"/>
    <x v="5"/>
    <s v="Tools"/>
    <n v="20"/>
    <s v="kit"/>
    <s v="Households"/>
    <n v="20"/>
    <x v="0"/>
    <d v="2015-03-24T00:00:00"/>
    <d v="2015-03-26T00:00:00"/>
    <d v="2015-03-26T00:00:00"/>
    <m/>
  </r>
  <r>
    <s v="SHEFA"/>
    <s v="VUT0105"/>
    <s v="Emau"/>
    <s v="VUT0105039"/>
    <s v="Emau (Emau)"/>
    <s v="VUT0105039030"/>
    <s v="Wiana"/>
    <s v="VUT01050390300985"/>
    <m/>
    <s v="Vanuatu Red Cross"/>
    <s v="IFRC"/>
    <m/>
    <s v="Shelter"/>
    <m/>
    <x v="0"/>
    <x v="3"/>
    <s v="Tarps 2"/>
    <n v="40"/>
    <s v="piece"/>
    <s v="Households"/>
    <n v="20"/>
    <x v="0"/>
    <d v="2015-03-24T00:00:00"/>
    <d v="2015-03-26T00:00:00"/>
    <d v="2015-03-26T00:00:00"/>
    <m/>
  </r>
  <r>
    <s v="SHEFA"/>
    <s v="VUT0105"/>
    <s v="Nguna"/>
    <s v="VUT0105068"/>
    <s v="Nguna (Nguna)"/>
    <s v="VUT0105068031"/>
    <m/>
    <e v="#N/A"/>
    <m/>
    <s v="Vanuatu Red Cross"/>
    <s v="IFRC"/>
    <m/>
    <s v="Shelter"/>
    <m/>
    <x v="0"/>
    <x v="0"/>
    <s v="Blankets or Mats"/>
    <n v="600"/>
    <s v="piece"/>
    <s v="Households"/>
    <n v="300"/>
    <x v="2"/>
    <d v="2015-03-24T00:00:00"/>
    <d v="2015-04-03T00:00:00"/>
    <m/>
    <m/>
  </r>
  <r>
    <s v="SHEFA"/>
    <s v="VUT0105"/>
    <s v="Pele"/>
    <s v="VUT0105070"/>
    <s v="Nguna (Pele)"/>
    <s v="VUT0105070029"/>
    <s v="Launamoa"/>
    <s v="VUT01050700290984"/>
    <m/>
    <s v="Vanuatu Red Cross"/>
    <s v="IFRC"/>
    <m/>
    <s v="Shelter"/>
    <m/>
    <x v="0"/>
    <x v="0"/>
    <s v="Blankets or Mats"/>
    <n v="40"/>
    <s v="piece"/>
    <s v="Households"/>
    <n v="20"/>
    <x v="0"/>
    <d v="2015-03-24T00:00:00"/>
    <d v="2015-03-25T00:00:00"/>
    <d v="2015-03-26T00:00:00"/>
    <m/>
  </r>
  <r>
    <s v="SHEFA"/>
    <s v="VUT0105"/>
    <s v="Makira"/>
    <s v="VUT0105015"/>
    <s v="Makimae (Makira)"/>
    <s v="VUT0105015035"/>
    <m/>
    <e v="#N/A"/>
    <m/>
    <s v="Vanuatu Red Cross"/>
    <s v="IFRC"/>
    <m/>
    <s v="Shelter"/>
    <m/>
    <x v="0"/>
    <x v="1"/>
    <s v="Kitchen Sets"/>
    <n v="41"/>
    <s v="set"/>
    <s v="Households"/>
    <n v="41"/>
    <x v="0"/>
    <d v="2015-03-22T00:00:00"/>
    <d v="2015-03-22T00:00:00"/>
    <d v="2015-03-22T00:00:00"/>
    <m/>
  </r>
  <r>
    <s v="SHEFA"/>
    <s v="VUT0105"/>
    <s v="Port Vila"/>
    <s v="VUT0105071"/>
    <s v="Port Vila (Port Vila)"/>
    <s v="VUT0105071017"/>
    <s v="Fres Wota"/>
    <s v="VUT01050710170857"/>
    <m/>
    <s v="Vanuatu Red Cross"/>
    <s v="IFRC"/>
    <m/>
    <s v="Shelter"/>
    <m/>
    <x v="0"/>
    <x v="3"/>
    <s v="Tarps 1"/>
    <n v="41"/>
    <s v="piece"/>
    <s v="Households"/>
    <n v="41"/>
    <x v="0"/>
    <d v="2015-03-24T00:00:00"/>
    <d v="2015-03-30T00:00:00"/>
    <d v="2015-03-26T00:00:00"/>
    <m/>
  </r>
  <r>
    <s v="SHEFA"/>
    <s v="VUT0105"/>
    <s v="Port Vila"/>
    <s v="VUT0105071"/>
    <s v="Port Vila (Port Vila)"/>
    <s v="VUT0105071017"/>
    <s v="Fres Wota"/>
    <s v="VUT01050710170857"/>
    <m/>
    <s v="Vanuatu Red Cross"/>
    <s v="IFRC"/>
    <m/>
    <s v="Shelter"/>
    <m/>
    <x v="0"/>
    <x v="3"/>
    <s v="Tarps 2"/>
    <n v="240"/>
    <s v="piece"/>
    <s v="Households"/>
    <n v="120"/>
    <x v="0"/>
    <d v="2015-03-24T00:00:00"/>
    <d v="2015-03-30T00:00:00"/>
    <d v="2015-03-26T00:00:00"/>
    <m/>
  </r>
  <r>
    <s v="SHEFA"/>
    <s v="VUT0105"/>
    <s v="Port Vila"/>
    <s v="VUT0105071"/>
    <s v="Port Vila (Port Vila)"/>
    <s v="VUT0105071017"/>
    <m/>
    <e v="#N/A"/>
    <s v="Evacuation Centers "/>
    <s v="Vanuatu Red Cross"/>
    <s v="IFRC"/>
    <m/>
    <s v="Shelter"/>
    <m/>
    <x v="0"/>
    <x v="3"/>
    <s v="Tarps 2"/>
    <n v="28"/>
    <s v="piece"/>
    <s v="Households"/>
    <n v="14"/>
    <x v="0"/>
    <d v="2015-03-24T00:00:00"/>
    <d v="2015-03-30T00:00:00"/>
    <d v="2015-03-25T00:00:00"/>
    <m/>
  </r>
  <r>
    <s v="SHEFA"/>
    <s v="VUT0105"/>
    <s v="Lelepa"/>
    <s v="VUT0105051"/>
    <s v="Malorua (Lelepa)"/>
    <s v="VUT0105051023"/>
    <m/>
    <e v="#N/A"/>
    <m/>
    <s v="Vanuatu Red Cross"/>
    <s v="IFRC"/>
    <m/>
    <s v="Shelter"/>
    <m/>
    <x v="0"/>
    <x v="0"/>
    <s v="Blankets or Mats"/>
    <n v="214"/>
    <s v="piece"/>
    <s v="Households"/>
    <n v="107"/>
    <x v="0"/>
    <d v="2015-03-25T00:00:00"/>
    <d v="2015-04-02T00:00:00"/>
    <m/>
    <m/>
  </r>
  <r>
    <s v="SHEFA"/>
    <s v="VUT0105"/>
    <s v="Lelepa"/>
    <s v="VUT0105051"/>
    <s v="Malorua (Lelepa)"/>
    <s v="VUT0105051023"/>
    <m/>
    <e v="#N/A"/>
    <m/>
    <s v="Vanuatu Red Cross"/>
    <s v="IFRC"/>
    <m/>
    <s v="Shelter"/>
    <m/>
    <x v="0"/>
    <x v="5"/>
    <s v="Tools"/>
    <n v="107"/>
    <s v="kit"/>
    <s v="Households"/>
    <n v="107"/>
    <x v="0"/>
    <d v="2015-03-25T00:00:00"/>
    <d v="2015-04-02T00:00:00"/>
    <m/>
    <m/>
  </r>
  <r>
    <s v="SHEFA"/>
    <s v="VUT0105"/>
    <s v="Lelepa"/>
    <s v="VUT0105051"/>
    <s v="Malorua (Lelepa)"/>
    <s v="VUT0105051023"/>
    <m/>
    <e v="#N/A"/>
    <m/>
    <s v="Vanuatu Red Cross"/>
    <s v="IFRC"/>
    <m/>
    <s v="Shelter"/>
    <m/>
    <x v="0"/>
    <x v="3"/>
    <s v="Tarps 2"/>
    <n v="214"/>
    <s v="piece"/>
    <s v="Households"/>
    <n v="107"/>
    <x v="0"/>
    <d v="2015-03-25T00:00:00"/>
    <d v="2015-04-02T00:00:00"/>
    <m/>
    <m/>
  </r>
  <r>
    <s v="SHEFA"/>
    <s v="VUT0105"/>
    <s v="Moso"/>
    <s v="VUT0105065"/>
    <s v="Malorua (Moso)"/>
    <s v="VUT0105065026"/>
    <s v="Sunae"/>
    <s v="VUT01050650260974"/>
    <m/>
    <s v="Vanuatu Red Cross"/>
    <s v="IFRC"/>
    <m/>
    <s v="Shelter"/>
    <m/>
    <x v="0"/>
    <x v="0"/>
    <s v="Blankets or Mats"/>
    <n v="32"/>
    <s v="piece"/>
    <s v="Households"/>
    <n v="16"/>
    <x v="0"/>
    <d v="2015-03-25T00:00:00"/>
    <d v="2015-03-28T00:00:00"/>
    <d v="2015-03-26T00:00:00"/>
    <m/>
  </r>
  <r>
    <s v="SHEFA"/>
    <s v="VUT0105"/>
    <s v="Moso"/>
    <s v="VUT0105065"/>
    <s v="Malorua (Moso)"/>
    <s v="VUT0105065026"/>
    <s v="Sunae"/>
    <s v="VUT01050650260974"/>
    <m/>
    <s v="Vanuatu Red Cross"/>
    <s v="IFRC"/>
    <m/>
    <s v="Shelter"/>
    <m/>
    <x v="0"/>
    <x v="3"/>
    <s v="Tarps 2"/>
    <n v="32"/>
    <s v="piece"/>
    <s v="Households"/>
    <n v="16"/>
    <x v="0"/>
    <d v="2015-03-25T00:00:00"/>
    <d v="2015-03-28T00:00:00"/>
    <d v="2015-03-26T00:00:00"/>
    <m/>
  </r>
  <r>
    <s v="SHEFA"/>
    <s v="VUT0105"/>
    <s v="Nguna"/>
    <s v="VUT0105068"/>
    <s v="Nguna (Nguna)"/>
    <s v="VUT0105068031"/>
    <m/>
    <e v="#N/A"/>
    <m/>
    <s v="Vanuatu Red Cross"/>
    <s v="IFRC"/>
    <m/>
    <s v="Shelter"/>
    <m/>
    <x v="0"/>
    <x v="5"/>
    <s v="Tools"/>
    <n v="300"/>
    <s v="kit"/>
    <s v="Households"/>
    <n v="300"/>
    <x v="0"/>
    <d v="2015-03-25T00:00:00"/>
    <d v="2015-04-03T00:00:00"/>
    <m/>
    <m/>
  </r>
  <r>
    <s v="SHEFA"/>
    <s v="VUT0105"/>
    <s v="Nguna"/>
    <s v="VUT0105068"/>
    <s v="Nguna (Nguna)"/>
    <s v="VUT0105068031"/>
    <m/>
    <e v="#N/A"/>
    <m/>
    <s v="Vanuatu Red Cross"/>
    <s v="IFRC"/>
    <m/>
    <s v="Shelter"/>
    <m/>
    <x v="0"/>
    <x v="3"/>
    <s v="Tarps 2"/>
    <n v="600"/>
    <s v="piece"/>
    <s v="Households"/>
    <n v="300"/>
    <x v="0"/>
    <d v="2015-03-25T00:00:00"/>
    <d v="2015-04-03T00:00:00"/>
    <m/>
    <m/>
  </r>
  <r>
    <s v="SHEFA"/>
    <s v="VUT0105"/>
    <s v="Pele"/>
    <s v="VUT0105070"/>
    <s v="Nguna (Pele)"/>
    <s v="VUT0105070029"/>
    <s v="Launamoa"/>
    <s v="VUT01050700290984"/>
    <m/>
    <s v="Vanuatu Red Cross"/>
    <s v="IFRC"/>
    <m/>
    <s v="Shelter"/>
    <m/>
    <x v="0"/>
    <x v="5"/>
    <s v="Tools"/>
    <n v="20"/>
    <s v="kit"/>
    <s v="Households"/>
    <n v="20"/>
    <x v="0"/>
    <d v="2015-03-25T00:00:00"/>
    <d v="2015-03-26T00:00:00"/>
    <d v="2015-03-26T00:00:00"/>
    <m/>
  </r>
  <r>
    <s v="SHEFA"/>
    <s v="VUT0105"/>
    <s v="Pele"/>
    <s v="VUT0105070"/>
    <s v="Nguna (Pele)"/>
    <s v="VUT0105070029"/>
    <s v="Launamoa"/>
    <s v="VUT01050700290984"/>
    <m/>
    <s v="Vanuatu Red Cross"/>
    <s v="IFRC"/>
    <m/>
    <s v="Shelter"/>
    <m/>
    <x v="0"/>
    <x v="3"/>
    <s v="Tarps 2"/>
    <n v="40"/>
    <s v="piece"/>
    <s v="Households"/>
    <n v="20"/>
    <x v="0"/>
    <d v="2015-03-25T00:00:00"/>
    <d v="2015-03-26T00:00:00"/>
    <d v="2015-03-26T00:00:00"/>
    <m/>
  </r>
  <r>
    <s v="SHEFA"/>
    <s v="VUT0105"/>
    <s v="Pele"/>
    <s v="VUT0105070"/>
    <s v="Nguna (Pele)"/>
    <s v="VUT0105070029"/>
    <s v="Piliura"/>
    <s v="VUT01050700290982"/>
    <m/>
    <s v="Vanuatu Red Cross"/>
    <s v="IFRC"/>
    <m/>
    <s v="Shelter"/>
    <m/>
    <x v="0"/>
    <x v="0"/>
    <s v="Blankets or Mats"/>
    <n v="12"/>
    <s v="piece"/>
    <s v="Households"/>
    <n v="6"/>
    <x v="0"/>
    <d v="2015-03-25T00:00:00"/>
    <d v="2015-03-26T00:00:00"/>
    <d v="2015-03-26T00:00:00"/>
    <m/>
  </r>
  <r>
    <s v="SHEFA"/>
    <s v="VUT0105"/>
    <s v="Pele"/>
    <s v="VUT0105070"/>
    <s v="Nguna (Pele)"/>
    <s v="VUT0105070029"/>
    <s v="Piliura"/>
    <s v="VUT01050700290982"/>
    <m/>
    <s v="Vanuatu Red Cross"/>
    <s v="IFRC"/>
    <m/>
    <s v="Shelter"/>
    <m/>
    <x v="0"/>
    <x v="5"/>
    <s v="Tools"/>
    <n v="6"/>
    <s v="kit"/>
    <s v="Households"/>
    <n v="6"/>
    <x v="0"/>
    <d v="2015-03-25T00:00:00"/>
    <d v="2015-03-26T00:00:00"/>
    <d v="2015-03-26T00:00:00"/>
    <m/>
  </r>
  <r>
    <s v="SHEFA"/>
    <s v="VUT0105"/>
    <s v="Pele"/>
    <s v="VUT0105070"/>
    <s v="Nguna (Pele)"/>
    <s v="VUT0105070029"/>
    <s v="Piliura"/>
    <s v="VUT01050700290982"/>
    <m/>
    <s v="Vanuatu Red Cross"/>
    <s v="IFRC"/>
    <m/>
    <s v="Shelter"/>
    <m/>
    <x v="0"/>
    <x v="3"/>
    <s v="Tarps 2"/>
    <n v="12"/>
    <s v="piece"/>
    <s v="Households"/>
    <n v="6"/>
    <x v="0"/>
    <d v="2015-03-25T00:00:00"/>
    <d v="2015-03-26T00:00:00"/>
    <d v="2015-03-26T00:00:00"/>
    <m/>
  </r>
  <r>
    <s v="SHEFA"/>
    <s v="VUT0105"/>
    <s v="Pele"/>
    <s v="VUT0105070"/>
    <s v="Nguna (Pele)"/>
    <s v="VUT0105070029"/>
    <s v="Worasifiu"/>
    <s v="VUT01050700290981"/>
    <m/>
    <s v="Vanuatu Red Cross"/>
    <s v="IFRC"/>
    <m/>
    <s v="Shelter"/>
    <m/>
    <x v="0"/>
    <x v="0"/>
    <s v="Blankets or Mats"/>
    <n v="10"/>
    <s v="piece"/>
    <s v="Households"/>
    <n v="5"/>
    <x v="0"/>
    <d v="2015-03-25T00:00:00"/>
    <d v="2015-03-26T00:00:00"/>
    <d v="2015-03-26T00:00:00"/>
    <m/>
  </r>
  <r>
    <s v="SHEFA"/>
    <s v="VUT0105"/>
    <s v="Emau"/>
    <s v="VUT0105039"/>
    <s v="Emau (Emau)"/>
    <s v="VUT0105039030"/>
    <s v="Marow"/>
    <s v="VUT01050390300994"/>
    <m/>
    <s v="Vanuatu Red Cross"/>
    <s v="IFRC"/>
    <m/>
    <s v="Shelter"/>
    <m/>
    <x v="0"/>
    <x v="1"/>
    <s v="Kitchen Sets"/>
    <n v="34"/>
    <s v="set"/>
    <s v="Households"/>
    <n v="34"/>
    <x v="0"/>
    <d v="2015-03-24T00:00:00"/>
    <d v="2015-03-26T00:00:00"/>
    <d v="2015-03-25T00:00:00"/>
    <m/>
  </r>
  <r>
    <s v="SHEFA"/>
    <s v="VUT0105"/>
    <s v="Pele"/>
    <s v="VUT0105070"/>
    <s v="Nguna (Pele)"/>
    <s v="VUT0105070029"/>
    <s v="Worasifiu"/>
    <s v="VUT01050700290981"/>
    <m/>
    <s v="Vanuatu Red Cross"/>
    <s v="IFRC"/>
    <m/>
    <s v="Shelter"/>
    <m/>
    <x v="0"/>
    <x v="5"/>
    <s v="Tools"/>
    <n v="5"/>
    <s v="kit"/>
    <s v="Households"/>
    <n v="5"/>
    <x v="0"/>
    <d v="2015-03-25T00:00:00"/>
    <d v="2015-03-26T00:00:00"/>
    <d v="2015-03-26T00:00:00"/>
    <m/>
  </r>
  <r>
    <s v="SHEFA"/>
    <s v="VUT0105"/>
    <s v="Pele"/>
    <s v="VUT0105070"/>
    <s v="Nguna (Pele)"/>
    <s v="VUT0105070029"/>
    <s v="Worasifiu"/>
    <s v="VUT01050700290981"/>
    <m/>
    <s v="Vanuatu Red Cross"/>
    <s v="IFRC"/>
    <m/>
    <s v="Shelter"/>
    <m/>
    <x v="0"/>
    <x v="3"/>
    <s v="Tarps 2"/>
    <n v="10"/>
    <s v="piece"/>
    <s v="Households"/>
    <n v="5"/>
    <x v="0"/>
    <d v="2015-03-25T00:00:00"/>
    <d v="2015-03-26T00:00:00"/>
    <d v="2015-03-26T00:00:00"/>
    <m/>
  </r>
  <r>
    <s v="SHEFA"/>
    <s v="VUT0105"/>
    <s v="Pele"/>
    <s v="VUT0105070"/>
    <s v="Nguna (Pele)"/>
    <s v="VUT0105070029"/>
    <s v="Worearu"/>
    <s v="VUT01050700290991"/>
    <m/>
    <s v="Vanuatu Red Cross"/>
    <s v="IFRC"/>
    <m/>
    <s v="Shelter"/>
    <m/>
    <x v="0"/>
    <x v="0"/>
    <s v="Blankets or Mats"/>
    <n v="4"/>
    <s v="piece"/>
    <s v="Households"/>
    <n v="2"/>
    <x v="0"/>
    <d v="2015-03-25T00:00:00"/>
    <d v="2015-03-26T00:00:00"/>
    <d v="2015-03-26T00:00:00"/>
    <m/>
  </r>
  <r>
    <s v="SHEFA"/>
    <s v="VUT0105"/>
    <s v="Moso"/>
    <s v="VUT0105065"/>
    <s v="Malorua (Moso)"/>
    <s v="VUT0105065026"/>
    <s v="Tasiriki"/>
    <s v="VUT01030011063265"/>
    <m/>
    <s v="Vanuatu Red Cross"/>
    <s v="IFRC"/>
    <m/>
    <s v="Shelter"/>
    <m/>
    <x v="0"/>
    <x v="1"/>
    <s v="Kitchen Sets"/>
    <n v="29"/>
    <s v="set"/>
    <s v="Households"/>
    <n v="29"/>
    <x v="0"/>
    <d v="2015-03-26T00:00:00"/>
    <d v="2015-03-29T00:00:00"/>
    <m/>
    <m/>
  </r>
  <r>
    <s v="SHEFA"/>
    <s v="VUT0105"/>
    <s v="Pele"/>
    <s v="VUT0105070"/>
    <s v="Nguna (Pele)"/>
    <s v="VUT0105070029"/>
    <s v="Worearu"/>
    <s v="VUT01050700290991"/>
    <m/>
    <s v="Vanuatu Red Cross"/>
    <s v="IFRC"/>
    <m/>
    <s v="Shelter"/>
    <m/>
    <x v="0"/>
    <x v="5"/>
    <s v="Tools"/>
    <n v="2"/>
    <s v="kit"/>
    <s v="Households"/>
    <n v="2"/>
    <x v="0"/>
    <d v="2015-03-25T00:00:00"/>
    <d v="2015-03-26T00:00:00"/>
    <d v="2015-03-26T00:00:00"/>
    <m/>
  </r>
  <r>
    <s v="SHEFA"/>
    <s v="VUT0105"/>
    <s v="Pele"/>
    <s v="VUT0105070"/>
    <s v="Nguna (Pele)"/>
    <s v="VUT0105070029"/>
    <s v="Worearu"/>
    <s v="VUT01050700290991"/>
    <m/>
    <s v="Vanuatu Red Cross"/>
    <s v="IFRC"/>
    <m/>
    <s v="Shelter"/>
    <m/>
    <x v="0"/>
    <x v="3"/>
    <s v="Tarps 2"/>
    <n v="4"/>
    <s v="piece"/>
    <s v="Households"/>
    <n v="2"/>
    <x v="0"/>
    <d v="2015-03-25T00:00:00"/>
    <d v="2015-03-26T00:00:00"/>
    <d v="2015-03-26T00:00:00"/>
    <m/>
  </r>
  <r>
    <s v="SHEFA"/>
    <s v="VUT0105"/>
    <s v="Port Vila"/>
    <s v="VUT0105071"/>
    <s v="Port Vila (Port Vila)"/>
    <s v="VUT0105071017"/>
    <m/>
    <e v="#N/A"/>
    <m/>
    <s v="Vanuatu Red Cross"/>
    <s v="IFRC"/>
    <m/>
    <s v="Shelter"/>
    <m/>
    <x v="0"/>
    <x v="0"/>
    <s v="Blankets or Mats"/>
    <n v="921"/>
    <s v="piece"/>
    <s v="Households"/>
    <n v="921"/>
    <x v="0"/>
    <d v="2015-03-25T00:00:00"/>
    <d v="2015-04-05T00:00:00"/>
    <m/>
    <m/>
  </r>
  <r>
    <s v="SHEFA"/>
    <s v="VUT0105"/>
    <s v="Moso"/>
    <s v="VUT0105065"/>
    <s v="Malorua (Moso)"/>
    <s v="VUT0105065026"/>
    <s v="Tasiriki"/>
    <s v="VUT01030011063265"/>
    <m/>
    <s v="Vanuatu Red Cross"/>
    <s v="IFRC"/>
    <m/>
    <s v="Shelter"/>
    <m/>
    <x v="0"/>
    <x v="0"/>
    <s v="Blankets or Mats"/>
    <n v="58"/>
    <s v="piece"/>
    <s v="Households"/>
    <n v="29"/>
    <x v="0"/>
    <d v="2015-03-26T00:00:00"/>
    <d v="2015-03-29T00:00:00"/>
    <m/>
    <m/>
  </r>
  <r>
    <s v="SHEFA"/>
    <s v="VUT0105"/>
    <s v="Moso"/>
    <s v="VUT0105065"/>
    <s v="Malorua (Moso)"/>
    <s v="VUT0105065026"/>
    <s v="Tasiriki"/>
    <s v="VUT01030011063265"/>
    <m/>
    <s v="Vanuatu Red Cross"/>
    <s v="IFRC"/>
    <m/>
    <s v="Shelter"/>
    <m/>
    <x v="0"/>
    <x v="5"/>
    <s v="Tools"/>
    <n v="29"/>
    <s v="kit"/>
    <s v="Households"/>
    <n v="29"/>
    <x v="0"/>
    <d v="2015-03-26T00:00:00"/>
    <d v="2015-03-29T00:00:00"/>
    <m/>
    <m/>
  </r>
  <r>
    <s v="SHEFA"/>
    <s v="VUT0105"/>
    <s v="Moso"/>
    <s v="VUT0105065"/>
    <s v="Malorua (Moso)"/>
    <s v="VUT0105065026"/>
    <s v="Tasiriki"/>
    <s v="VUT01030011063265"/>
    <m/>
    <s v="Vanuatu Red Cross"/>
    <s v="IFRC"/>
    <m/>
    <s v="Shelter"/>
    <m/>
    <x v="0"/>
    <x v="3"/>
    <s v="Tarps 2"/>
    <n v="58"/>
    <s v="piece"/>
    <s v="Households"/>
    <n v="29"/>
    <x v="0"/>
    <d v="2015-03-26T00:00:00"/>
    <d v="2015-03-29T00:00:00"/>
    <m/>
    <m/>
  </r>
  <r>
    <s v="SHEFA"/>
    <s v="VUT0105"/>
    <s v="Efate"/>
    <s v="VUT0105005"/>
    <s v="Ifira (Efate)"/>
    <s v="VUT0105005014"/>
    <s v="Ifira"/>
    <s v="VUT01050420150833"/>
    <m/>
    <s v="Vanuatu Red Cross"/>
    <s v="IFRC"/>
    <m/>
    <s v="Shelter"/>
    <m/>
    <x v="0"/>
    <x v="3"/>
    <s v="Tarps 2"/>
    <n v="20"/>
    <s v="piece"/>
    <s v="Households"/>
    <n v="10"/>
    <x v="0"/>
    <d v="2015-03-28T00:00:00"/>
    <d v="2015-03-28T00:00:00"/>
    <d v="2015-03-28T00:00:00"/>
    <m/>
  </r>
  <r>
    <s v="SHEFA"/>
    <s v="VUT0105"/>
    <s v="Efate"/>
    <s v="VUT0105005"/>
    <s v="Ifira (Efate)"/>
    <s v="VUT0105005014"/>
    <s v="Ifira"/>
    <s v="VUT01050420150833"/>
    <m/>
    <s v="Vanuatu Red Cross"/>
    <s v="IFRC"/>
    <m/>
    <s v="Shelter"/>
    <m/>
    <x v="0"/>
    <x v="3"/>
    <s v="Tarps 1"/>
    <n v="26"/>
    <s v="piece"/>
    <s v="Households"/>
    <n v="26"/>
    <x v="0"/>
    <d v="2015-03-28T00:00:00"/>
    <d v="2015-03-28T00:00:00"/>
    <d v="2015-03-28T00:00:00"/>
    <m/>
  </r>
  <r>
    <s v="SHEFA"/>
    <s v="VUT0105"/>
    <s v="Port Vila"/>
    <s v="VUT0105071"/>
    <s v="Port Vila (Port Vila)"/>
    <s v="VUT0105071017"/>
    <m/>
    <e v="#N/A"/>
    <s v="Paama"/>
    <s v="Vanuatu Red Cross"/>
    <s v="IFRC"/>
    <m/>
    <s v="Shelter"/>
    <m/>
    <x v="0"/>
    <x v="3"/>
    <s v="Tarps 2"/>
    <n v="68"/>
    <s v="piece"/>
    <s v="Households"/>
    <n v="34"/>
    <x v="0"/>
    <d v="2015-03-30T00:00:00"/>
    <d v="2015-03-30T00:00:00"/>
    <d v="2015-03-30T00:00:00"/>
    <m/>
  </r>
  <r>
    <s v="SHEFA"/>
    <s v="VUT0105"/>
    <s v="Port Vila"/>
    <s v="VUT0105071"/>
    <s v="Port Vila (Port Vila)"/>
    <s v="VUT0105071017"/>
    <m/>
    <e v="#N/A"/>
    <s v="Buninga Island Community"/>
    <s v="Vanuatu Red Cross"/>
    <s v="IFRC"/>
    <m/>
    <s v="Shelter"/>
    <m/>
    <x v="0"/>
    <x v="3"/>
    <s v="Tarps 2"/>
    <n v="90"/>
    <s v="piece"/>
    <s v="Households"/>
    <n v="45"/>
    <x v="0"/>
    <d v="2015-03-30T00:00:00"/>
    <d v="2015-03-30T00:00:00"/>
    <d v="2015-03-30T00:00:00"/>
    <m/>
  </r>
  <r>
    <s v="SHEFA"/>
    <s v="VUT0105"/>
    <s v="Port Vila"/>
    <s v="VUT0105071"/>
    <s v="Port Vila (Port Vila)"/>
    <s v="VUT0105071017"/>
    <m/>
    <e v="#N/A"/>
    <s v="Paama"/>
    <s v="Vanuatu Red Cross"/>
    <s v="IFRC"/>
    <m/>
    <s v="Shelter"/>
    <m/>
    <x v="0"/>
    <x v="0"/>
    <s v="Blankets or Mats"/>
    <n v="68"/>
    <s v="piece"/>
    <s v="Households"/>
    <n v="34"/>
    <x v="0"/>
    <d v="2015-03-30T00:00:00"/>
    <d v="2015-03-30T00:00:00"/>
    <d v="2015-03-30T00:00:00"/>
    <m/>
  </r>
  <r>
    <s v="SHEFA"/>
    <s v="VUT0105"/>
    <s v="Port Vila"/>
    <s v="VUT0105071"/>
    <s v="Port Vila (Port Vila)"/>
    <s v="VUT0105071017"/>
    <m/>
    <e v="#N/A"/>
    <s v="Buninga Island Community"/>
    <s v="Vanuatu Red Cross"/>
    <s v="IFRC"/>
    <m/>
    <s v="Shelter"/>
    <m/>
    <x v="0"/>
    <x v="0"/>
    <s v="Blankets or Mats"/>
    <n v="90"/>
    <s v="piece"/>
    <s v="Households"/>
    <n v="45"/>
    <x v="0"/>
    <d v="2015-03-30T00:00:00"/>
    <d v="2015-03-30T00:00:00"/>
    <d v="2015-03-30T00:00:00"/>
    <m/>
  </r>
  <r>
    <s v="SHEFA"/>
    <s v="VUT0105"/>
    <s v="Pele"/>
    <s v="VUT0105070"/>
    <m/>
    <e v="#N/A"/>
    <m/>
    <e v="#N/A"/>
    <m/>
    <s v="Vanuatu Red Cross"/>
    <s v="IFRC"/>
    <m/>
    <s v="Shelter"/>
    <m/>
    <x v="0"/>
    <x v="3"/>
    <s v="Tarps 2"/>
    <n v="100"/>
    <s v="piece"/>
    <s v="Households"/>
    <n v="50"/>
    <x v="0"/>
    <m/>
    <m/>
    <m/>
    <m/>
  </r>
  <r>
    <s v="SHEFA"/>
    <s v="VUT0105"/>
    <s v="Pele"/>
    <s v="VUT0105070"/>
    <m/>
    <e v="#N/A"/>
    <m/>
    <e v="#N/A"/>
    <m/>
    <s v="Vanuatu Red Cross"/>
    <s v="IFRC"/>
    <m/>
    <s v="Shelter"/>
    <m/>
    <x v="0"/>
    <x v="5"/>
    <m/>
    <n v="50"/>
    <s v="kit"/>
    <s v="Households"/>
    <n v="50"/>
    <x v="0"/>
    <m/>
    <m/>
    <m/>
    <m/>
  </r>
  <r>
    <s v="SHEFA"/>
    <s v="VUT0105"/>
    <s v="Pele"/>
    <s v="VUT0105070"/>
    <m/>
    <e v="#N/A"/>
    <m/>
    <e v="#N/A"/>
    <m/>
    <s v="Vanuatu Red Cross"/>
    <s v="IFRC"/>
    <m/>
    <s v="Shelter"/>
    <m/>
    <x v="0"/>
    <x v="10"/>
    <m/>
    <n v="50"/>
    <s v="kit"/>
    <s v="Households"/>
    <n v="50"/>
    <x v="0"/>
    <m/>
    <m/>
    <m/>
    <m/>
  </r>
  <r>
    <s v="SHEFA"/>
    <s v="VUT0105"/>
    <s v="Mataso - Matah Alam"/>
    <s v="VUT0105018"/>
    <s v="Makimae (Mataso - Matah Alam)"/>
    <s v="VUT0105018034"/>
    <m/>
    <e v="#N/A"/>
    <m/>
    <s v="Vanuatu Red Cross"/>
    <s v="IFRC"/>
    <m/>
    <s v="Shelter"/>
    <m/>
    <x v="0"/>
    <x v="1"/>
    <s v="Kitchen Sets"/>
    <n v="20"/>
    <s v="set"/>
    <s v="Households"/>
    <n v="20"/>
    <x v="0"/>
    <d v="2015-03-22T00:00:00"/>
    <d v="2015-03-22T00:00:00"/>
    <d v="2015-03-22T00:00:00"/>
    <m/>
  </r>
  <r>
    <s v="SHEFA"/>
    <s v="VUT0105"/>
    <s v="Pele"/>
    <s v="VUT0105070"/>
    <m/>
    <e v="#N/A"/>
    <m/>
    <e v="#N/A"/>
    <m/>
    <s v="Vanuatu Red Cross"/>
    <s v="IFRC"/>
    <m/>
    <s v="Shelter"/>
    <m/>
    <x v="0"/>
    <x v="11"/>
    <m/>
    <n v="100"/>
    <s v="Container"/>
    <s v="Households"/>
    <n v="50"/>
    <x v="0"/>
    <m/>
    <m/>
    <m/>
    <m/>
  </r>
  <r>
    <s v="SHEFA"/>
    <s v="VUT0105"/>
    <s v="Pele"/>
    <s v="VUT0105070"/>
    <m/>
    <e v="#N/A"/>
    <m/>
    <e v="#N/A"/>
    <m/>
    <s v="Vanuatu Red Cross"/>
    <s v="IFRC"/>
    <m/>
    <s v="Shelter"/>
    <m/>
    <x v="0"/>
    <x v="0"/>
    <m/>
    <n v="100"/>
    <s v="piece"/>
    <s v="Households"/>
    <n v="50"/>
    <x v="0"/>
    <m/>
    <m/>
    <m/>
    <m/>
  </r>
  <r>
    <s v="SHEFA"/>
    <s v="VUT0105"/>
    <s v="Efate"/>
    <s v="VUT0105005"/>
    <s v="Pango (Efate)"/>
    <s v="VUT0105005012"/>
    <m/>
    <e v="#N/A"/>
    <m/>
    <s v="Vanuatu Red Cross"/>
    <s v="IFRC"/>
    <m/>
    <s v="Shelter"/>
    <m/>
    <x v="0"/>
    <x v="3"/>
    <s v="Tarps 2"/>
    <n v="30"/>
    <s v="piece"/>
    <s v="Households"/>
    <n v="15"/>
    <x v="0"/>
    <m/>
    <m/>
    <m/>
    <m/>
  </r>
  <r>
    <s v="SHEFA"/>
    <s v="VUT0105"/>
    <s v="Efate"/>
    <s v="VUT0105005"/>
    <s v="Pango (Efate)"/>
    <s v="VUT0105005012"/>
    <m/>
    <e v="#N/A"/>
    <m/>
    <s v="Vanuatu Red Cross"/>
    <s v="IFRC"/>
    <m/>
    <s v="Shelter"/>
    <m/>
    <x v="0"/>
    <x v="5"/>
    <m/>
    <n v="15"/>
    <s v="kit"/>
    <s v="Households"/>
    <n v="15"/>
    <x v="0"/>
    <m/>
    <m/>
    <m/>
    <m/>
  </r>
  <r>
    <s v="SHEFA"/>
    <s v="VUT0105"/>
    <s v="Efate"/>
    <s v="VUT0105005"/>
    <s v="Pango (Efate)"/>
    <s v="VUT0105005012"/>
    <m/>
    <e v="#N/A"/>
    <m/>
    <s v="Vanuatu Red Cross"/>
    <s v="IFRC"/>
    <m/>
    <s v="Shelter"/>
    <m/>
    <x v="0"/>
    <x v="10"/>
    <m/>
    <n v="15"/>
    <s v="kit"/>
    <s v="Households"/>
    <n v="15"/>
    <x v="0"/>
    <m/>
    <m/>
    <m/>
    <m/>
  </r>
  <r>
    <s v="SHEFA"/>
    <s v="VUT0105"/>
    <s v="Port Vila"/>
    <s v="VUT0105071"/>
    <s v="Port Vila (Port Vila)"/>
    <s v="VUT0105071017"/>
    <s v="Fres Wota"/>
    <s v="VUT01050710170857"/>
    <s v="Fres Wota 3"/>
    <s v="Vanuatu Red Cross"/>
    <s v="IFRC"/>
    <m/>
    <s v="Shelter"/>
    <m/>
    <x v="0"/>
    <x v="3"/>
    <s v="Tarps 2"/>
    <n v="2"/>
    <s v="piece"/>
    <s v="Households"/>
    <n v="1"/>
    <x v="0"/>
    <m/>
    <m/>
    <m/>
    <m/>
  </r>
  <r>
    <s v="SHEFA"/>
    <s v="VUT0105"/>
    <s v="Port Vila"/>
    <s v="VUT0105071"/>
    <s v="Port Vila (Port Vila)"/>
    <s v="VUT0105071017"/>
    <s v="Fres Wota"/>
    <s v="VUT01050710170857"/>
    <s v="Fres Wota 4"/>
    <s v="Vanuatu Red Cross"/>
    <s v="IFRC"/>
    <m/>
    <s v="Shelter"/>
    <m/>
    <x v="0"/>
    <x v="5"/>
    <m/>
    <n v="1"/>
    <s v="kit"/>
    <s v="Households"/>
    <n v="1"/>
    <x v="0"/>
    <m/>
    <m/>
    <m/>
    <m/>
  </r>
  <r>
    <s v="SHEFA"/>
    <s v="VUT0105"/>
    <s v="Efate"/>
    <s v="VUT0105005"/>
    <s v="Erakor (Efate)"/>
    <s v="VUT0105005020"/>
    <m/>
    <e v="#N/A"/>
    <s v="Erakor Half Road"/>
    <s v="Vanuatu Red Cross"/>
    <s v="IFRC"/>
    <m/>
    <s v="Shelter"/>
    <m/>
    <x v="0"/>
    <x v="3"/>
    <s v="Tarps 2"/>
    <n v="6"/>
    <s v="piece"/>
    <s v="Households"/>
    <n v="3"/>
    <x v="0"/>
    <m/>
    <m/>
    <m/>
    <m/>
  </r>
  <r>
    <s v="SHEFA"/>
    <s v="VUT0105"/>
    <s v="Port Vila"/>
    <s v="VUT0105071"/>
    <s v="Port Vila (Port Vila)"/>
    <s v="VUT0105071017"/>
    <m/>
    <e v="#N/A"/>
    <s v="No 2 Area"/>
    <s v="Vanuatu Red Cross"/>
    <s v="IFRC"/>
    <m/>
    <s v="Shelter"/>
    <m/>
    <x v="0"/>
    <x v="3"/>
    <s v="Tarps 2"/>
    <n v="2"/>
    <s v="piece"/>
    <s v="Households"/>
    <n v="1"/>
    <x v="0"/>
    <m/>
    <m/>
    <m/>
    <m/>
  </r>
  <r>
    <s v="SHEFA"/>
    <s v="VUT0105"/>
    <s v="Port Vila"/>
    <s v="VUT0105071"/>
    <s v="Port Vila (Port Vila)"/>
    <s v="VUT0105071017"/>
    <m/>
    <e v="#N/A"/>
    <s v="No 2 Area"/>
    <s v="Vanuatu Red Cross"/>
    <s v="IFRC"/>
    <m/>
    <s v="Shelter"/>
    <m/>
    <x v="0"/>
    <x v="5"/>
    <m/>
    <n v="1"/>
    <s v="kit"/>
    <s v="Households"/>
    <n v="1"/>
    <x v="0"/>
    <m/>
    <m/>
    <m/>
    <m/>
  </r>
  <r>
    <s v="SHEFA"/>
    <s v="VUT0105"/>
    <s v="Port Vila"/>
    <s v="VUT0105071"/>
    <s v="Port Vila (Port Vila)"/>
    <s v="VUT0105071017"/>
    <m/>
    <e v="#N/A"/>
    <s v="No 2 Area"/>
    <s v="Vanuatu Red Cross"/>
    <s v="IFRC"/>
    <m/>
    <s v="Shelter"/>
    <m/>
    <x v="0"/>
    <x v="10"/>
    <m/>
    <n v="1"/>
    <s v="kit"/>
    <s v="Households"/>
    <n v="1"/>
    <x v="0"/>
    <m/>
    <m/>
    <m/>
    <m/>
  </r>
  <r>
    <s v="SHEFA"/>
    <s v="VUT0105"/>
    <s v="Emau"/>
    <s v="VUT0105039"/>
    <s v="Emau (Emau)"/>
    <s v="VUT0105039030"/>
    <s v="Mangarongo"/>
    <s v="VUT01050390300999"/>
    <m/>
    <s v="Vanuatu Red Cross"/>
    <s v="IFRC"/>
    <m/>
    <s v="Shelter"/>
    <m/>
    <x v="0"/>
    <x v="1"/>
    <s v="Kitchen Sets"/>
    <n v="20"/>
    <s v="set"/>
    <s v="Households"/>
    <n v="20"/>
    <x v="0"/>
    <d v="2015-03-24T00:00:00"/>
    <d v="2015-03-26T00:00:00"/>
    <d v="2015-03-25T00:00:00"/>
    <m/>
  </r>
  <r>
    <s v="SHEFA"/>
    <s v="VUT0105"/>
    <s v="Port Vila"/>
    <s v="VUT0105071"/>
    <s v="Port Vila (Port Vila)"/>
    <s v="VUT0105071017"/>
    <m/>
    <e v="#N/A"/>
    <s v="No 2 Area"/>
    <s v="Vanuatu Red Cross"/>
    <s v="IFRC"/>
    <m/>
    <s v="Shelter"/>
    <m/>
    <x v="0"/>
    <x v="11"/>
    <m/>
    <n v="2"/>
    <s v="Container"/>
    <s v="Households"/>
    <n v="1"/>
    <x v="0"/>
    <m/>
    <m/>
    <m/>
    <m/>
  </r>
  <r>
    <s v="SHEFA"/>
    <s v="VUT0105"/>
    <s v="Efate"/>
    <s v="VUT0105005"/>
    <s v="Eton (Efate)"/>
    <s v="VUT0105005018"/>
    <s v="Tongoa Community"/>
    <s v="VUT01050050180828"/>
    <s v="Seaside Tongoa"/>
    <s v="Vanuatu Red Cross"/>
    <s v="IFRC"/>
    <m/>
    <s v="Shelter"/>
    <m/>
    <x v="0"/>
    <x v="3"/>
    <s v="Tarps 2"/>
    <n v="2"/>
    <s v="piece"/>
    <s v="Households"/>
    <n v="1"/>
    <x v="0"/>
    <m/>
    <m/>
    <m/>
    <m/>
  </r>
  <r>
    <s v="SHEFA"/>
    <s v="VUT0105"/>
    <s v="Buninga"/>
    <s v="VUT0105037"/>
    <m/>
    <e v="#N/A"/>
    <m/>
    <e v="#N/A"/>
    <m/>
    <s v="Vanuatu Red Cross"/>
    <s v="IFRC"/>
    <m/>
    <s v="Shelter"/>
    <m/>
    <x v="0"/>
    <x v="3"/>
    <s v="Tarps 2"/>
    <n v="16"/>
    <s v="piece"/>
    <s v="Households"/>
    <n v="8"/>
    <x v="0"/>
    <m/>
    <m/>
    <m/>
    <m/>
  </r>
  <r>
    <s v="SHEFA"/>
    <s v="VUT0105"/>
    <s v="Buninga"/>
    <s v="VUT0105037"/>
    <m/>
    <e v="#N/A"/>
    <m/>
    <e v="#N/A"/>
    <m/>
    <s v="Vanuatu Red Cross"/>
    <s v="IFRC"/>
    <m/>
    <s v="Shelter"/>
    <m/>
    <x v="0"/>
    <x v="5"/>
    <m/>
    <n v="8"/>
    <s v="kit"/>
    <s v="Households"/>
    <n v="8"/>
    <x v="0"/>
    <m/>
    <m/>
    <m/>
    <m/>
  </r>
  <r>
    <s v="SHEFA"/>
    <s v="VUT0105"/>
    <s v="Buninga"/>
    <s v="VUT0105037"/>
    <m/>
    <e v="#N/A"/>
    <m/>
    <e v="#N/A"/>
    <m/>
    <s v="Vanuatu Red Cross"/>
    <s v="IFRC"/>
    <m/>
    <s v="Shelter"/>
    <m/>
    <x v="0"/>
    <x v="10"/>
    <m/>
    <n v="8"/>
    <s v="kit"/>
    <s v="Households"/>
    <n v="8"/>
    <x v="0"/>
    <m/>
    <m/>
    <m/>
    <m/>
  </r>
  <r>
    <s v="SHEFA"/>
    <s v="VUT0105"/>
    <s v="Emau"/>
    <s v="VUT0105039"/>
    <s v="Emau (Emau)"/>
    <s v="VUT0105039030"/>
    <s v="Mapua"/>
    <s v="VUT01050390301000"/>
    <m/>
    <s v="Vanuatu Red Cross"/>
    <s v="IFRC"/>
    <m/>
    <s v="Shelter"/>
    <m/>
    <x v="0"/>
    <x v="1"/>
    <s v="Kitchen Sets"/>
    <n v="20"/>
    <s v="set"/>
    <s v="Households"/>
    <n v="20"/>
    <x v="0"/>
    <d v="2015-03-24T00:00:00"/>
    <d v="2015-03-26T00:00:00"/>
    <d v="2015-03-25T00:00:00"/>
    <m/>
  </r>
  <r>
    <s v="SHEFA"/>
    <s v="VUT0105"/>
    <s v="Buninga"/>
    <s v="VUT0105037"/>
    <m/>
    <e v="#N/A"/>
    <m/>
    <e v="#N/A"/>
    <m/>
    <s v="Vanuatu Red Cross"/>
    <s v="IFRC"/>
    <m/>
    <s v="Shelter"/>
    <m/>
    <x v="0"/>
    <x v="11"/>
    <m/>
    <n v="16"/>
    <s v="Container"/>
    <s v="Households"/>
    <n v="8"/>
    <x v="0"/>
    <m/>
    <m/>
    <m/>
    <m/>
  </r>
  <r>
    <s v="SHEFA"/>
    <s v="VUT0105"/>
    <s v="Buninga"/>
    <s v="VUT0105037"/>
    <m/>
    <e v="#N/A"/>
    <m/>
    <e v="#N/A"/>
    <m/>
    <s v="Vanuatu Red Cross"/>
    <s v="IFRC"/>
    <m/>
    <s v="Shelter"/>
    <m/>
    <x v="0"/>
    <x v="0"/>
    <m/>
    <n v="16"/>
    <s v="piece"/>
    <s v="Households"/>
    <n v="8"/>
    <x v="0"/>
    <m/>
    <m/>
    <m/>
    <m/>
  </r>
  <r>
    <s v="SHEFA"/>
    <s v="VUT0105"/>
    <s v="Buninga"/>
    <s v="VUT0105037"/>
    <m/>
    <e v="#N/A"/>
    <m/>
    <e v="#N/A"/>
    <m/>
    <s v="Vanuatu Red Cross"/>
    <s v="IFRC"/>
    <m/>
    <s v="Shelter"/>
    <m/>
    <x v="0"/>
    <x v="6"/>
    <m/>
    <n v="8"/>
    <s v="piece"/>
    <s v="Households"/>
    <n v="8"/>
    <x v="0"/>
    <m/>
    <m/>
    <m/>
    <m/>
  </r>
  <r>
    <s v="SHEFA"/>
    <s v="VUT0105"/>
    <s v="Efate"/>
    <s v="VUT0105005"/>
    <s v="North Efate (Efate)"/>
    <s v="VUT0105005024"/>
    <s v="Matarisu"/>
    <s v="VUT01050050240948"/>
    <m/>
    <s v="Vanuatu Red Cross"/>
    <s v="IFRC"/>
    <m/>
    <s v="Shelter"/>
    <m/>
    <x v="0"/>
    <x v="3"/>
    <s v="Tarps 2"/>
    <n v="24"/>
    <s v="piece"/>
    <s v="Households"/>
    <n v="12"/>
    <x v="0"/>
    <m/>
    <m/>
    <m/>
    <m/>
  </r>
  <r>
    <s v="SHEFA"/>
    <s v="VUT0105"/>
    <s v="Efate"/>
    <s v="VUT0105005"/>
    <s v="North Efate (Efate)"/>
    <s v="VUT0105005024"/>
    <s v="Matarisu"/>
    <s v="VUT01050050240948"/>
    <m/>
    <s v="Vanuatu Red Cross"/>
    <s v="IFRC"/>
    <m/>
    <s v="Shelter"/>
    <m/>
    <x v="0"/>
    <x v="5"/>
    <m/>
    <n v="12"/>
    <s v="kit"/>
    <s v="Households"/>
    <n v="12"/>
    <x v="0"/>
    <m/>
    <m/>
    <m/>
    <m/>
  </r>
  <r>
    <s v="SHEFA"/>
    <s v="VUT0105"/>
    <s v="Efate"/>
    <s v="VUT0105005"/>
    <s v="Pango (Efate)"/>
    <s v="VUT0105005012"/>
    <m/>
    <e v="#N/A"/>
    <m/>
    <s v="Vanuatu Red Cross"/>
    <s v="IFRC"/>
    <m/>
    <s v="Shelter"/>
    <m/>
    <x v="0"/>
    <x v="5"/>
    <m/>
    <n v="49"/>
    <s v="kit"/>
    <s v="Households"/>
    <n v="49"/>
    <x v="0"/>
    <m/>
    <m/>
    <m/>
    <m/>
  </r>
  <r>
    <s v="SHEFA"/>
    <s v="VUT0105"/>
    <s v="Efate"/>
    <s v="VUT0105005"/>
    <s v="Pango (Efate)"/>
    <s v="VUT0105005012"/>
    <m/>
    <e v="#N/A"/>
    <m/>
    <s v="Vanuatu Red Cross"/>
    <s v="IFRC"/>
    <m/>
    <s v="Shelter"/>
    <m/>
    <x v="0"/>
    <x v="3"/>
    <m/>
    <n v="81"/>
    <s v="piece"/>
    <s v="Households"/>
    <n v="81"/>
    <x v="0"/>
    <m/>
    <m/>
    <m/>
    <m/>
  </r>
  <r>
    <s v="SHEFA"/>
    <s v="VUT0105"/>
    <s v="Efate"/>
    <s v="VUT0105005"/>
    <s v="Pango (Efate)"/>
    <s v="VUT0105005012"/>
    <m/>
    <e v="#N/A"/>
    <m/>
    <s v="Vanuatu Red Cross"/>
    <s v="IFRC"/>
    <m/>
    <s v="Shelter"/>
    <m/>
    <x v="0"/>
    <x v="11"/>
    <m/>
    <n v="98"/>
    <s v="Container"/>
    <s v="Households"/>
    <n v="98"/>
    <x v="0"/>
    <m/>
    <m/>
    <m/>
    <m/>
  </r>
  <r>
    <s v="SHEFA"/>
    <s v="VUT0105"/>
    <s v="Efate"/>
    <s v="VUT0105005"/>
    <s v="Pango (Efate)"/>
    <s v="VUT0105005012"/>
    <m/>
    <e v="#N/A"/>
    <m/>
    <s v="Vanuatu Red Cross"/>
    <s v="IFRC"/>
    <m/>
    <s v="Shelter"/>
    <m/>
    <x v="0"/>
    <x v="10"/>
    <m/>
    <n v="49"/>
    <s v="kit"/>
    <s v="Households"/>
    <n v="49"/>
    <x v="0"/>
    <m/>
    <m/>
    <m/>
    <m/>
  </r>
  <r>
    <s v="SHEFA"/>
    <s v="VUT0105"/>
    <s v="Efate"/>
    <s v="VUT0105005"/>
    <s v="Pango (Efate)"/>
    <s v="VUT0105005012"/>
    <m/>
    <e v="#N/A"/>
    <m/>
    <s v="Vanuatu Red Cross"/>
    <s v="IFRC"/>
    <m/>
    <s v="Shelter"/>
    <m/>
    <x v="0"/>
    <x v="0"/>
    <m/>
    <n v="49"/>
    <s v="piece"/>
    <s v="Households"/>
    <n v="49"/>
    <x v="0"/>
    <m/>
    <m/>
    <m/>
    <m/>
  </r>
  <r>
    <s v="SHEFA"/>
    <s v="VUT0105"/>
    <s v="Emau"/>
    <s v="VUT0105039"/>
    <s v="Emau (Emau)"/>
    <s v="VUT0105039030"/>
    <s v="Ngurua"/>
    <s v="VUT01050390300989"/>
    <m/>
    <s v="Vanuatu Red Cross"/>
    <s v="IFRC"/>
    <m/>
    <s v="Shelter"/>
    <m/>
    <x v="0"/>
    <x v="1"/>
    <s v="Kitchen Sets"/>
    <n v="20"/>
    <s v="set"/>
    <s v="Households"/>
    <n v="20"/>
    <x v="0"/>
    <d v="2015-03-24T00:00:00"/>
    <d v="2015-03-26T00:00:00"/>
    <d v="2015-03-25T00:00:00"/>
    <m/>
  </r>
  <r>
    <s v="SHEFA"/>
    <s v="VUT0105"/>
    <s v="Emau"/>
    <s v="VUT0105039"/>
    <s v="Emau (Emau)"/>
    <s v="VUT0105039030"/>
    <s v="Wiana"/>
    <s v="VUT01050390300985"/>
    <m/>
    <s v="Vanuatu Red Cross"/>
    <s v="IFRC"/>
    <m/>
    <s v="Shelter"/>
    <m/>
    <x v="0"/>
    <x v="1"/>
    <s v="Kitchen Sets"/>
    <n v="20"/>
    <s v="set"/>
    <s v="Households"/>
    <n v="20"/>
    <x v="0"/>
    <d v="2015-03-24T00:00:00"/>
    <d v="2015-03-26T00:00:00"/>
    <d v="2015-03-26T00:00:00"/>
    <m/>
  </r>
  <r>
    <s v="SHEFA"/>
    <s v="VUT0105"/>
    <s v="Pele"/>
    <s v="VUT0105070"/>
    <s v="Nguna (Pele)"/>
    <s v="VUT0105070029"/>
    <s v="Launamoa"/>
    <s v="VUT01050700290984"/>
    <m/>
    <s v="Vanuatu Red Cross"/>
    <s v="IFRC"/>
    <m/>
    <s v="Shelter"/>
    <m/>
    <x v="0"/>
    <x v="1"/>
    <s v="Kitchen Sets"/>
    <n v="20"/>
    <s v="set"/>
    <s v="Households"/>
    <n v="20"/>
    <x v="0"/>
    <d v="2015-03-24T00:00:00"/>
    <d v="2015-03-25T00:00:00"/>
    <d v="2015-03-26T00:00:00"/>
    <m/>
  </r>
  <r>
    <s v="SHEFA"/>
    <s v="VUT0105"/>
    <s v="Moso"/>
    <s v="VUT0105065"/>
    <s v="Malorua (Moso)"/>
    <s v="VUT0105065026"/>
    <s v="Sunae"/>
    <s v="VUT01050650260974"/>
    <m/>
    <s v="Vanuatu Red Cross"/>
    <s v="IFRC"/>
    <m/>
    <s v="Shelter"/>
    <m/>
    <x v="0"/>
    <x v="1"/>
    <s v="Kitchen Sets"/>
    <n v="16"/>
    <s v="set"/>
    <s v="Households"/>
    <n v="16"/>
    <x v="0"/>
    <d v="2015-03-25T00:00:00"/>
    <d v="2015-03-28T00:00:00"/>
    <d v="2015-03-26T00:00:00"/>
    <m/>
  </r>
  <r>
    <s v="SHEFA"/>
    <s v="VUT0105"/>
    <s v="Buninga"/>
    <s v="VUT0105037"/>
    <m/>
    <e v="#N/A"/>
    <m/>
    <e v="#N/A"/>
    <m/>
    <s v="Vanuatu Red Cross"/>
    <s v="IFRC"/>
    <m/>
    <s v="Shelter"/>
    <m/>
    <x v="0"/>
    <x v="1"/>
    <m/>
    <n v="8"/>
    <s v="set"/>
    <s v="Households"/>
    <n v="8"/>
    <x v="0"/>
    <m/>
    <m/>
    <m/>
    <m/>
  </r>
  <r>
    <s v="SHEFA"/>
    <s v="VUT0105"/>
    <s v="Pele"/>
    <s v="VUT0105070"/>
    <s v="Nguna (Pele)"/>
    <s v="VUT0105070029"/>
    <s v="Piliura"/>
    <s v="VUT01050700290982"/>
    <m/>
    <s v="Vanuatu Red Cross"/>
    <s v="IFRC"/>
    <m/>
    <s v="Shelter"/>
    <m/>
    <x v="0"/>
    <x v="1"/>
    <s v="Kitchen Sets"/>
    <n v="6"/>
    <s v="set"/>
    <s v="Households"/>
    <n v="6"/>
    <x v="0"/>
    <d v="2015-03-25T00:00:00"/>
    <d v="2015-03-26T00:00:00"/>
    <d v="2015-03-26T00:00:00"/>
    <m/>
  </r>
  <r>
    <s v="SHEFA"/>
    <s v="VUT0105"/>
    <s v="Pele"/>
    <s v="VUT0105070"/>
    <s v="Nguna (Pele)"/>
    <s v="VUT0105070029"/>
    <s v="Worasifiu"/>
    <s v="VUT01050700290981"/>
    <m/>
    <s v="Vanuatu Red Cross"/>
    <s v="IFRC"/>
    <m/>
    <s v="Shelter"/>
    <m/>
    <x v="0"/>
    <x v="1"/>
    <s v="Kitchen Sets"/>
    <n v="5"/>
    <s v="set"/>
    <s v="Households"/>
    <n v="5"/>
    <x v="0"/>
    <d v="2015-03-25T00:00:00"/>
    <d v="2015-03-26T00:00:00"/>
    <d v="2015-03-26T00:00:00"/>
    <m/>
  </r>
  <r>
    <s v="SHEFA"/>
    <s v="VUT0105"/>
    <s v="Pele"/>
    <s v="VUT0105070"/>
    <s v="Nguna (Pele)"/>
    <s v="VUT0105070029"/>
    <s v="Worearu"/>
    <s v="VUT01050700290991"/>
    <m/>
    <s v="Vanuatu Red Cross"/>
    <s v="IFRC"/>
    <m/>
    <s v="Shelter"/>
    <m/>
    <x v="0"/>
    <x v="1"/>
    <s v="Kitchen Sets"/>
    <n v="2"/>
    <s v="set"/>
    <s v="Households"/>
    <n v="2"/>
    <x v="0"/>
    <d v="2015-03-25T00:00:00"/>
    <d v="2015-03-26T00:00:00"/>
    <d v="2015-03-26T00:00:00"/>
    <m/>
  </r>
  <r>
    <s v="SHEFA"/>
    <s v="VUT0105"/>
    <s v="Port Vila"/>
    <s v="VUT0105071"/>
    <s v="Port Vila (Port Vila)"/>
    <s v="VUT0105071017"/>
    <m/>
    <e v="#N/A"/>
    <s v="No 2 Area"/>
    <s v="Vanuatu Red Cross"/>
    <s v="IFRC"/>
    <m/>
    <s v="Shelter"/>
    <m/>
    <x v="0"/>
    <x v="1"/>
    <m/>
    <n v="1"/>
    <s v="set"/>
    <s v="Households"/>
    <n v="1"/>
    <x v="0"/>
    <m/>
    <m/>
    <m/>
    <m/>
  </r>
  <r>
    <s v="SHEFA"/>
    <s v="VUT0105"/>
    <s v="Pele"/>
    <s v="VUT0105070"/>
    <s v="Nguna (Pele)"/>
    <s v="VUT0105070029"/>
    <m/>
    <e v="#N/A"/>
    <s v="To be detailed in cities"/>
    <s v="Vanuatu Red Cross"/>
    <s v="IFRC"/>
    <m/>
    <s v="Shelter"/>
    <m/>
    <x v="0"/>
    <x v="3"/>
    <m/>
    <n v="100"/>
    <s v="piece"/>
    <s v="Households"/>
    <n v="50"/>
    <x v="0"/>
    <m/>
    <m/>
    <m/>
    <s v="No exact distribution date at the moment. Distributed between May 15 and 26"/>
  </r>
  <r>
    <s v="SHEFA"/>
    <s v="VUT0105"/>
    <s v="Pele"/>
    <s v="VUT0105070"/>
    <s v="Nguna (Pele)"/>
    <s v="VUT0105070029"/>
    <m/>
    <e v="#N/A"/>
    <s v="To be detailed in cities"/>
    <s v="Vanuatu Red Cross"/>
    <s v="IFRC"/>
    <m/>
    <s v="Shelter"/>
    <m/>
    <x v="0"/>
    <x v="5"/>
    <m/>
    <n v="50"/>
    <s v="kit"/>
    <s v="Households"/>
    <n v="50"/>
    <x v="0"/>
    <m/>
    <m/>
    <m/>
    <s v="No exact distribution date at the moment. Distributed between May 15 and 26"/>
  </r>
  <r>
    <s v="SHEFA"/>
    <s v="VUT0105"/>
    <s v="Pele"/>
    <s v="VUT0105070"/>
    <s v="Nguna (Pele)"/>
    <s v="VUT0105070029"/>
    <m/>
    <e v="#N/A"/>
    <s v="To be detailed in cities"/>
    <s v="Vanuatu Red Cross"/>
    <s v="IFRC"/>
    <m/>
    <s v="Shelter"/>
    <m/>
    <x v="0"/>
    <x v="10"/>
    <m/>
    <n v="50"/>
    <s v="kit"/>
    <s v="Households"/>
    <n v="50"/>
    <x v="0"/>
    <m/>
    <m/>
    <m/>
    <s v="No exact distribution date at the moment. Distributed between May 15 and 26"/>
  </r>
  <r>
    <s v="SHEFA"/>
    <s v="VUT0105"/>
    <s v="Pele"/>
    <s v="VUT0105070"/>
    <s v="Nguna (Pele)"/>
    <s v="VUT0105070029"/>
    <m/>
    <e v="#N/A"/>
    <s v="To be detailed in cities"/>
    <s v="Vanuatu Red Cross"/>
    <s v="IFRC"/>
    <m/>
    <s v="Shelter"/>
    <m/>
    <x v="0"/>
    <x v="12"/>
    <m/>
    <n v="100"/>
    <s v="Container"/>
    <s v="Households"/>
    <n v="50"/>
    <x v="0"/>
    <m/>
    <m/>
    <m/>
    <s v="No exact distribution date at the moment. Distributed between May 15 and 26"/>
  </r>
  <r>
    <s v="SHEFA"/>
    <s v="VUT0105"/>
    <s v="Pele"/>
    <s v="VUT0105070"/>
    <s v="Nguna (Pele)"/>
    <s v="VUT0105070029"/>
    <m/>
    <e v="#N/A"/>
    <s v="To be detailed in cities"/>
    <s v="Vanuatu Red Cross"/>
    <s v="IFRC"/>
    <m/>
    <s v="Shelter"/>
    <m/>
    <x v="0"/>
    <x v="8"/>
    <m/>
    <n v="100"/>
    <s v="piece"/>
    <s v="Households"/>
    <n v="50"/>
    <x v="0"/>
    <m/>
    <m/>
    <m/>
    <s v="No exact distribution date at the moment. Distributed between May 15 and 26"/>
  </r>
  <r>
    <s v="SHEFA"/>
    <s v="VUT0105"/>
    <s v="Efate"/>
    <s v="VUT0105005"/>
    <s v="Eratap (Efate)"/>
    <s v="VUT0105005011"/>
    <m/>
    <e v="#N/A"/>
    <s v="Elangraf"/>
    <s v="World Vision"/>
    <s v="World Vision"/>
    <m/>
    <s v="Shelter"/>
    <m/>
    <x v="0"/>
    <x v="1"/>
    <s v="Kitchen kits"/>
    <n v="161"/>
    <s v="set"/>
    <s v="Households"/>
    <n v="161"/>
    <x v="0"/>
    <d v="2015-04-01T00:00:00"/>
    <d v="2015-04-20T00:00:00"/>
    <m/>
    <m/>
  </r>
  <r>
    <s v="SHEFA"/>
    <s v="VUT0105"/>
    <s v="Port Vila"/>
    <s v="VUT0105071"/>
    <s v="Port Vila (Port Vila)"/>
    <s v="VUT0105071017"/>
    <m/>
    <e v="#N/A"/>
    <s v="Ohlen Napanga"/>
    <s v="World Vision"/>
    <s v="World Vision"/>
    <m/>
    <s v="Shelter"/>
    <m/>
    <x v="0"/>
    <x v="1"/>
    <s v="Kitchen kits"/>
    <n v="135"/>
    <s v="set"/>
    <s v="Households"/>
    <n v="135"/>
    <x v="0"/>
    <d v="2015-04-10T00:00:00"/>
    <d v="2015-04-10T00:00:00"/>
    <m/>
    <m/>
  </r>
  <r>
    <s v="SHEFA"/>
    <s v="VUT0105"/>
    <s v="Moso"/>
    <s v="VUT0105065"/>
    <m/>
    <e v="#N/A"/>
    <m/>
    <e v="#N/A"/>
    <s v="Moso - Tasiriki"/>
    <s v="World Vision"/>
    <s v="World Vision"/>
    <m/>
    <s v="Shelter"/>
    <m/>
    <x v="0"/>
    <x v="1"/>
    <s v="Kitchen kits"/>
    <n v="104"/>
    <s v="set"/>
    <s v="Households"/>
    <n v="104"/>
    <x v="0"/>
    <d v="2015-03-23T00:00:00"/>
    <d v="2015-04-20T00:00:00"/>
    <d v="2015-04-15T00:00:00"/>
    <m/>
  </r>
  <r>
    <s v="TAFEA"/>
    <s v="VUT0106"/>
    <s v="Tanna"/>
    <s v="VUT0106023"/>
    <s v="South West Tanna (Tanna)"/>
    <s v="VUT0106023002"/>
    <m/>
    <e v="#N/A"/>
    <s v="Imatautu"/>
    <s v="World Vision"/>
    <s v="World Vision"/>
    <m/>
    <s v="Shelter"/>
    <m/>
    <x v="0"/>
    <x v="1"/>
    <m/>
    <n v="97"/>
    <s v="set"/>
    <s v="Households"/>
    <n v="97"/>
    <x v="0"/>
    <d v="2015-04-15T00:00:00"/>
    <d v="2015-04-15T00:00:00"/>
    <d v="2015-04-15T00:00:00"/>
    <m/>
  </r>
  <r>
    <s v="TAFEA"/>
    <s v="VUT0106"/>
    <s v="Tanna"/>
    <s v="VUT0106023"/>
    <s v="South West Tanna (Tanna)"/>
    <s v="VUT0106023002"/>
    <m/>
    <e v="#N/A"/>
    <s v="Imatautu"/>
    <s v="World Vision"/>
    <s v="World Vision"/>
    <m/>
    <s v="Shelter"/>
    <m/>
    <x v="0"/>
    <x v="1"/>
    <m/>
    <n v="97"/>
    <s v="set"/>
    <s v="Households"/>
    <n v="97"/>
    <x v="0"/>
    <d v="2015-04-15T00:00:00"/>
    <d v="2015-04-15T00:00:00"/>
    <d v="2015-04-15T00:00:00"/>
    <m/>
  </r>
  <r>
    <s v="TAFEA"/>
    <s v="VUT0106"/>
    <s v="Tanna"/>
    <s v="VUT0106023"/>
    <m/>
    <e v="#N/A"/>
    <m/>
    <s v="VUT01060230020079"/>
    <s v="Ikakahak"/>
    <s v="World Vision"/>
    <s v="World Vision"/>
    <m/>
    <s v="Shelter"/>
    <m/>
    <x v="0"/>
    <x v="1"/>
    <m/>
    <n v="73"/>
    <s v="set"/>
    <s v="Households"/>
    <n v="73"/>
    <x v="0"/>
    <d v="2015-05-13T00:00:00"/>
    <d v="2015-05-13T00:00:00"/>
    <d v="2015-05-13T00:00:00"/>
    <m/>
  </r>
  <r>
    <s v="TAFEA"/>
    <s v="VUT0106"/>
    <s v="Tanna"/>
    <s v="VUT0106023"/>
    <m/>
    <e v="#N/A"/>
    <m/>
    <e v="#N/A"/>
    <s v="Kumahau"/>
    <s v="World Vision"/>
    <s v="World Vision"/>
    <m/>
    <s v="Shelter"/>
    <m/>
    <x v="0"/>
    <x v="1"/>
    <m/>
    <n v="68"/>
    <s v="set"/>
    <s v="Households"/>
    <n v="68"/>
    <x v="0"/>
    <d v="2015-05-13T00:00:00"/>
    <d v="2015-05-13T00:00:00"/>
    <d v="2015-05-13T00:00:00"/>
    <m/>
  </r>
  <r>
    <s v="SHEFA"/>
    <s v="VUT0105"/>
    <s v="Efate"/>
    <s v="VUT0105005"/>
    <s v="Mele (Efate)"/>
    <s v="VUT0105005021"/>
    <m/>
    <e v="#N/A"/>
    <s v="Waisisi/Salili Community"/>
    <s v="World Vision"/>
    <s v="World Vision"/>
    <m/>
    <s v="Shelter"/>
    <m/>
    <x v="0"/>
    <x v="1"/>
    <s v="Kitchen kits"/>
    <n v="52"/>
    <s v="set"/>
    <s v="Households"/>
    <n v="52"/>
    <x v="0"/>
    <d v="2015-03-17T00:00:00"/>
    <d v="2015-04-20T00:00:00"/>
    <m/>
    <m/>
  </r>
  <r>
    <s v="TAFEA"/>
    <s v="VUT0106"/>
    <s v="Tanna"/>
    <s v="VUT0106023"/>
    <m/>
    <e v="#N/A"/>
    <m/>
    <e v="#N/A"/>
    <s v="Iarwareng"/>
    <s v="World Vision"/>
    <s v="World Vision"/>
    <m/>
    <s v="Shelter"/>
    <m/>
    <x v="0"/>
    <x v="1"/>
    <m/>
    <n v="49"/>
    <s v="set"/>
    <s v="Households"/>
    <n v="49"/>
    <x v="0"/>
    <d v="2015-05-13T00:00:00"/>
    <d v="2015-05-13T00:00:00"/>
    <d v="2015-05-13T00:00:00"/>
    <m/>
  </r>
  <r>
    <s v="SHEFA"/>
    <s v="VUT0105"/>
    <s v="Efate"/>
    <s v="VUT0105005"/>
    <s v="Eratap (Efate)"/>
    <s v="VUT0105005011"/>
    <m/>
    <e v="#N/A"/>
    <s v="Etpup"/>
    <s v="World Vision"/>
    <s v="World Vision"/>
    <m/>
    <s v="Shelter"/>
    <m/>
    <x v="0"/>
    <x v="1"/>
    <s v="Kitchen kits"/>
    <n v="45"/>
    <s v="set"/>
    <s v="Households"/>
    <n v="45"/>
    <x v="0"/>
    <d v="2015-04-01T00:00:00"/>
    <d v="2015-04-20T00:00:00"/>
    <m/>
    <m/>
  </r>
  <r>
    <s v="TAFEA"/>
    <s v="VUT0106"/>
    <s v="Tanna"/>
    <s v="VUT0106023"/>
    <m/>
    <e v="#N/A"/>
    <m/>
    <s v="VUT01060230010056"/>
    <s v="Kwamera"/>
    <s v="World Vision"/>
    <s v="World Vision"/>
    <m/>
    <s v="Shelter"/>
    <m/>
    <x v="0"/>
    <x v="1"/>
    <m/>
    <n v="38"/>
    <s v="set"/>
    <s v="Households"/>
    <n v="38"/>
    <x v="0"/>
    <d v="2015-06-01T00:00:00"/>
    <d v="2015-06-01T00:00:00"/>
    <d v="2015-06-01T00:00:00"/>
    <m/>
  </r>
  <r>
    <s v="SHEFA"/>
    <s v="VUT0105"/>
    <s v="Efate"/>
    <s v="VUT0105005"/>
    <s v="Eratap (Efate)"/>
    <s v="VUT0105005011"/>
    <m/>
    <e v="#N/A"/>
    <s v="Elouklom"/>
    <s v="World Vision"/>
    <s v="World Vision"/>
    <m/>
    <s v="Shelter"/>
    <m/>
    <x v="0"/>
    <x v="1"/>
    <s v="Kitchen kits"/>
    <n v="23"/>
    <s v="set"/>
    <s v="Households"/>
    <n v="23"/>
    <x v="0"/>
    <d v="2015-04-01T00:00:00"/>
    <d v="2015-04-20T00:00:00"/>
    <m/>
    <m/>
  </r>
  <r>
    <s v="SHEFA"/>
    <s v="VUT0105"/>
    <s v="Efate"/>
    <s v="VUT0105005"/>
    <s v="North Efate (Efate)"/>
    <s v="VUT0105005024"/>
    <m/>
    <e v="#N/A"/>
    <s v="Moso - Landing"/>
    <s v="World Vision"/>
    <s v="World Vision"/>
    <m/>
    <s v="Shelter"/>
    <m/>
    <x v="0"/>
    <x v="1"/>
    <s v="Kitchen kits"/>
    <n v="22"/>
    <s v="set"/>
    <s v="Households"/>
    <n v="22"/>
    <x v="0"/>
    <d v="2015-04-14T00:00:00"/>
    <d v="2015-04-14T00:00:00"/>
    <d v="2015-04-14T00:00:00"/>
    <s v="Moso Landing (Sunae/Meden)"/>
  </r>
  <r>
    <s v="SHEFA"/>
    <s v="VUT0105"/>
    <s v="Efate"/>
    <s v="VUT0105005"/>
    <s v="Eratap (Efate)"/>
    <s v="VUT0105005011"/>
    <m/>
    <e v="#N/A"/>
    <s v="Elangraf"/>
    <s v="World Vision"/>
    <s v="World Vision"/>
    <m/>
    <s v="Shelter"/>
    <m/>
    <x v="0"/>
    <x v="3"/>
    <s v="Tarps"/>
    <n v="322"/>
    <s v="piece"/>
    <s v="Households"/>
    <n v="161"/>
    <x v="0"/>
    <d v="2015-04-01T00:00:00"/>
    <d v="2015-04-20T00:00:00"/>
    <m/>
    <m/>
  </r>
  <r>
    <s v="SHEFA"/>
    <s v="VUT0105"/>
    <s v="Efate"/>
    <s v="VUT0105005"/>
    <s v="Eratap (Efate)"/>
    <s v="VUT0105005011"/>
    <m/>
    <e v="#N/A"/>
    <s v="Elangraf"/>
    <s v="World Vision"/>
    <s v="World Vision"/>
    <m/>
    <s v="Shelter"/>
    <m/>
    <x v="0"/>
    <x v="5"/>
    <s v="Household tool kits"/>
    <n v="161"/>
    <s v="kit"/>
    <s v="Households"/>
    <n v="161"/>
    <x v="0"/>
    <d v="2015-04-01T00:00:00"/>
    <d v="2015-04-20T00:00:00"/>
    <m/>
    <m/>
  </r>
  <r>
    <s v="SHEFA"/>
    <s v="VUT0105"/>
    <s v="Efate"/>
    <s v="VUT0105005"/>
    <s v="Eratap (Efate)"/>
    <s v="VUT0105005011"/>
    <m/>
    <e v="#N/A"/>
    <s v="Etpup"/>
    <s v="World Vision"/>
    <s v="World Vision"/>
    <m/>
    <s v="Shelter"/>
    <m/>
    <x v="0"/>
    <x v="3"/>
    <s v="Tarps"/>
    <n v="90"/>
    <s v="piece"/>
    <s v="Households"/>
    <n v="45"/>
    <x v="0"/>
    <d v="2015-04-01T00:00:00"/>
    <d v="2015-04-20T00:00:00"/>
    <m/>
    <m/>
  </r>
  <r>
    <s v="SHEFA"/>
    <s v="VUT0105"/>
    <s v="Efate"/>
    <s v="VUT0105005"/>
    <s v="Eratap (Efate)"/>
    <s v="VUT0105005011"/>
    <m/>
    <e v="#N/A"/>
    <s v="Etpup"/>
    <s v="World Vision"/>
    <s v="World Vision"/>
    <m/>
    <s v="Shelter"/>
    <m/>
    <x v="0"/>
    <x v="5"/>
    <s v="Household tool kits"/>
    <n v="45"/>
    <s v="kit"/>
    <s v="Households"/>
    <n v="45"/>
    <x v="0"/>
    <d v="2015-04-01T00:00:00"/>
    <d v="2015-04-20T00:00:00"/>
    <m/>
    <m/>
  </r>
  <r>
    <s v="SHEFA"/>
    <s v="VUT0105"/>
    <s v="Efate"/>
    <s v="VUT0105005"/>
    <s v="Eratap (Efate)"/>
    <s v="VUT0105005011"/>
    <m/>
    <e v="#N/A"/>
    <s v="Etariu"/>
    <s v="World Vision"/>
    <s v="World Vision"/>
    <m/>
    <s v="Shelter"/>
    <m/>
    <x v="0"/>
    <x v="3"/>
    <s v="Tarps"/>
    <n v="36"/>
    <s v="piece"/>
    <s v="Households"/>
    <n v="18"/>
    <x v="0"/>
    <d v="2015-04-01T00:00:00"/>
    <d v="2015-04-20T00:00:00"/>
    <m/>
    <m/>
  </r>
  <r>
    <s v="SHEFA"/>
    <s v="VUT0105"/>
    <s v="Efate"/>
    <s v="VUT0105005"/>
    <s v="Eratap (Efate)"/>
    <s v="VUT0105005011"/>
    <m/>
    <e v="#N/A"/>
    <s v="Etariu"/>
    <s v="World Vision"/>
    <s v="World Vision"/>
    <m/>
    <s v="Shelter"/>
    <m/>
    <x v="0"/>
    <x v="5"/>
    <s v="Household tool kits"/>
    <n v="18"/>
    <s v="kit"/>
    <s v="Households"/>
    <n v="18"/>
    <x v="0"/>
    <d v="2015-04-01T00:00:00"/>
    <d v="2015-04-20T00:00:00"/>
    <m/>
    <m/>
  </r>
  <r>
    <s v="SHEFA"/>
    <s v="VUT0105"/>
    <s v="Efate"/>
    <s v="VUT0105005"/>
    <s v="Eratap (Efate)"/>
    <s v="VUT0105005011"/>
    <m/>
    <e v="#N/A"/>
    <s v="Elouklom"/>
    <s v="World Vision"/>
    <s v="World Vision"/>
    <m/>
    <s v="Shelter"/>
    <m/>
    <x v="0"/>
    <x v="3"/>
    <s v="Tarps"/>
    <n v="46"/>
    <s v="piece"/>
    <s v="Households"/>
    <n v="23"/>
    <x v="0"/>
    <d v="2015-04-01T00:00:00"/>
    <d v="2015-04-20T00:00:00"/>
    <m/>
    <m/>
  </r>
  <r>
    <s v="SHEFA"/>
    <s v="VUT0105"/>
    <s v="Efate"/>
    <s v="VUT0105005"/>
    <s v="Eratap (Efate)"/>
    <s v="VUT0105005011"/>
    <m/>
    <e v="#N/A"/>
    <s v="Etariu"/>
    <s v="World Vision"/>
    <s v="World Vision"/>
    <m/>
    <s v="Shelter"/>
    <m/>
    <x v="0"/>
    <x v="1"/>
    <s v="Kitchen kits"/>
    <n v="18"/>
    <s v="set"/>
    <s v="Households"/>
    <n v="18"/>
    <x v="0"/>
    <d v="2015-04-01T00:00:00"/>
    <d v="2015-04-20T00:00:00"/>
    <m/>
    <m/>
  </r>
  <r>
    <s v="SHEFA"/>
    <s v="VUT0105"/>
    <s v="Efate"/>
    <s v="VUT0105005"/>
    <s v="Eratap (Efate)"/>
    <s v="VUT0105005011"/>
    <m/>
    <e v="#N/A"/>
    <s v="Elouklom"/>
    <s v="World Vision"/>
    <s v="World Vision"/>
    <m/>
    <s v="Shelter"/>
    <m/>
    <x v="0"/>
    <x v="5"/>
    <s v="Household tool kits"/>
    <n v="23"/>
    <s v="kit"/>
    <s v="Households"/>
    <n v="23"/>
    <x v="0"/>
    <d v="2015-04-01T00:00:00"/>
    <d v="2015-04-20T00:00:00"/>
    <m/>
    <m/>
  </r>
  <r>
    <s v="SHEFA"/>
    <s v="VUT0105"/>
    <s v="Efate"/>
    <s v="VUT0105005"/>
    <s v="North Efate (Efate)"/>
    <s v="VUT0105005024"/>
    <m/>
    <e v="#N/A"/>
    <s v="Tongariki Community"/>
    <s v="World Vision"/>
    <s v="World Vision"/>
    <m/>
    <s v="Shelter"/>
    <m/>
    <x v="0"/>
    <x v="5"/>
    <s v="Shelter kits"/>
    <n v="15"/>
    <s v="kit"/>
    <s v="Households"/>
    <n v="52"/>
    <x v="0"/>
    <d v="2015-03-17T00:00:00"/>
    <d v="2015-04-20T00:00:00"/>
    <m/>
    <m/>
  </r>
  <r>
    <s v="SHEFA"/>
    <s v="VUT0105"/>
    <s v="Efate"/>
    <s v="VUT0105005"/>
    <s v="North Efate (Efate)"/>
    <s v="VUT0105005024"/>
    <m/>
    <e v="#N/A"/>
    <s v="Tongariki Community"/>
    <s v="World Vision"/>
    <s v="World Vision"/>
    <m/>
    <s v="Shelter"/>
    <m/>
    <x v="0"/>
    <x v="3"/>
    <s v="Shelter kits"/>
    <n v="15"/>
    <s v="piece"/>
    <s v="Households"/>
    <n v="15"/>
    <x v="0"/>
    <d v="2015-03-17T00:00:00"/>
    <d v="2015-04-20T00:00:00"/>
    <m/>
    <m/>
  </r>
  <r>
    <s v="SHEFA"/>
    <s v="VUT0105"/>
    <s v="Efate"/>
    <s v="VUT0105005"/>
    <s v="Mele (Efate)"/>
    <s v="VUT0105005021"/>
    <m/>
    <e v="#N/A"/>
    <s v="Waisisi/Salili Community"/>
    <s v="World Vision"/>
    <s v="World Vision"/>
    <m/>
    <s v="Shelter"/>
    <m/>
    <x v="0"/>
    <x v="3"/>
    <s v="Shelter kits"/>
    <n v="58"/>
    <s v="piece"/>
    <s v="Households"/>
    <n v="52"/>
    <x v="0"/>
    <d v="2015-03-17T00:00:00"/>
    <d v="2015-04-20T00:00:00"/>
    <m/>
    <m/>
  </r>
  <r>
    <s v="SHEFA"/>
    <s v="VUT0105"/>
    <s v="Efate"/>
    <s v="VUT0105005"/>
    <s v="Mele (Efate)"/>
    <s v="VUT0105005021"/>
    <m/>
    <e v="#N/A"/>
    <s v="Waisisi/Salili Community"/>
    <s v="World Vision"/>
    <s v="World Vision"/>
    <m/>
    <s v="Shelter"/>
    <m/>
    <x v="0"/>
    <x v="5"/>
    <s v="Shelter kits"/>
    <n v="52"/>
    <s v="kit"/>
    <s v="Households"/>
    <n v="52"/>
    <x v="0"/>
    <d v="2015-03-17T00:00:00"/>
    <d v="2015-04-20T00:00:00"/>
    <m/>
    <m/>
  </r>
  <r>
    <s v="SHEFA"/>
    <s v="VUT0105"/>
    <s v="Efate"/>
    <s v="VUT0105005"/>
    <s v="Eratap (Efate)"/>
    <s v="VUT0105005011"/>
    <s v="Eratap"/>
    <e v="#N/A"/>
    <m/>
    <s v="World Vision"/>
    <s v="World Vision"/>
    <m/>
    <s v="Shelter"/>
    <m/>
    <x v="0"/>
    <x v="3"/>
    <s v="Shelter kits"/>
    <n v="15"/>
    <s v="piece"/>
    <s v="Households"/>
    <n v="15"/>
    <x v="0"/>
    <d v="2015-03-17T00:00:00"/>
    <d v="2015-04-20T00:00:00"/>
    <m/>
    <m/>
  </r>
  <r>
    <s v="SHEFA"/>
    <s v="VUT0105"/>
    <s v="Efate"/>
    <s v="VUT0105005"/>
    <s v="Eratap (Efate)"/>
    <s v="VUT0105005011"/>
    <s v="Eratap"/>
    <e v="#N/A"/>
    <m/>
    <s v="World Vision"/>
    <s v="World Vision"/>
    <m/>
    <s v="Shelter"/>
    <m/>
    <x v="0"/>
    <x v="5"/>
    <s v="Shelter kits"/>
    <n v="15"/>
    <s v="kit"/>
    <s v="Households"/>
    <n v="15"/>
    <x v="0"/>
    <d v="2015-03-17T00:00:00"/>
    <d v="2015-04-20T00:00:00"/>
    <m/>
    <m/>
  </r>
  <r>
    <s v="SHEFA"/>
    <s v="VUT0105"/>
    <s v="Efate"/>
    <s v="VUT0105005"/>
    <s v="North Efate (Efate)"/>
    <s v="VUT0105005024"/>
    <m/>
    <e v="#N/A"/>
    <s v="Tongariki Community"/>
    <s v="World Vision"/>
    <s v="World Vision"/>
    <m/>
    <s v="Shelter"/>
    <m/>
    <x v="0"/>
    <x v="1"/>
    <s v="Kitchen kits"/>
    <n v="15"/>
    <s v="set"/>
    <s v="Households"/>
    <n v="15"/>
    <x v="0"/>
    <d v="2015-03-17T00:00:00"/>
    <d v="2015-04-20T00:00:00"/>
    <m/>
    <m/>
  </r>
  <r>
    <s v="SHEFA"/>
    <s v="VUT0105"/>
    <s v="Efate"/>
    <s v="VUT0105005"/>
    <s v="Malorua (Efate)"/>
    <s v="VUT0105005022"/>
    <s v="Tanoliu"/>
    <e v="#N/A"/>
    <m/>
    <s v="World Vision"/>
    <s v="World Vision"/>
    <m/>
    <s v="Shelter"/>
    <m/>
    <x v="0"/>
    <x v="3"/>
    <s v="Shelter kits"/>
    <n v="15"/>
    <s v="piece"/>
    <s v="Households"/>
    <n v="15"/>
    <x v="0"/>
    <d v="2015-03-19T00:00:00"/>
    <d v="2015-04-20T00:00:00"/>
    <m/>
    <m/>
  </r>
  <r>
    <s v="SHEFA"/>
    <s v="VUT0105"/>
    <s v="Efate"/>
    <s v="VUT0105005"/>
    <s v="Malorua (Efate)"/>
    <s v="VUT0105005022"/>
    <s v="Tanoliu"/>
    <e v="#N/A"/>
    <m/>
    <s v="World Vision"/>
    <s v="World Vision"/>
    <m/>
    <s v="Shelter"/>
    <m/>
    <x v="0"/>
    <x v="5"/>
    <s v="Shelter kits"/>
    <n v="15"/>
    <s v="kit"/>
    <s v="Households"/>
    <n v="15"/>
    <x v="0"/>
    <d v="2015-03-19T00:00:00"/>
    <d v="2015-04-20T00:00:00"/>
    <m/>
    <m/>
  </r>
  <r>
    <s v="SHEFA"/>
    <s v="VUT0105"/>
    <s v="Efate"/>
    <s v="VUT0105005"/>
    <s v="Eratap (Efate)"/>
    <s v="VUT0105005011"/>
    <s v="Eratap"/>
    <e v="#N/A"/>
    <m/>
    <s v="World Vision"/>
    <s v="World Vision"/>
    <m/>
    <s v="Shelter"/>
    <m/>
    <x v="0"/>
    <x v="1"/>
    <s v="Kitchen kits"/>
    <n v="15"/>
    <s v="set"/>
    <s v="Households"/>
    <n v="15"/>
    <x v="0"/>
    <d v="2015-03-17T00:00:00"/>
    <d v="2015-04-20T00:00:00"/>
    <m/>
    <m/>
  </r>
  <r>
    <s v="SHEFA"/>
    <s v="VUT0105"/>
    <s v="Efate"/>
    <s v="VUT0105005"/>
    <s v="Malorua (Efate)"/>
    <s v="VUT0105005022"/>
    <s v="Tanoliu"/>
    <e v="#N/A"/>
    <m/>
    <s v="World Vision"/>
    <s v="World Vision"/>
    <m/>
    <s v="Shelter"/>
    <m/>
    <x v="0"/>
    <x v="3"/>
    <s v="Tarps"/>
    <n v="18"/>
    <s v="piece"/>
    <s v="Households"/>
    <n v="18"/>
    <x v="0"/>
    <d v="2015-03-19T00:00:00"/>
    <d v="2015-04-20T00:00:00"/>
    <m/>
    <m/>
  </r>
  <r>
    <s v="SHEFA"/>
    <s v="VUT0105"/>
    <s v="Efate"/>
    <s v="VUT0105005"/>
    <s v="North Efate (Efate)"/>
    <s v="VUT0105005024"/>
    <s v="Takara"/>
    <e v="#N/A"/>
    <m/>
    <s v="World Vision"/>
    <s v="World Vision"/>
    <m/>
    <s v="Shelter"/>
    <m/>
    <x v="0"/>
    <x v="5"/>
    <s v="Shelter kits"/>
    <n v="7"/>
    <s v="kit"/>
    <s v="Households"/>
    <n v="7"/>
    <x v="0"/>
    <d v="2015-03-18T00:00:00"/>
    <d v="2015-04-20T00:00:00"/>
    <m/>
    <m/>
  </r>
  <r>
    <s v="TAFEA"/>
    <s v="VUT0106"/>
    <s v="Tanna"/>
    <s v="VUT0106023"/>
    <m/>
    <e v="#N/A"/>
    <m/>
    <e v="#N/A"/>
    <s v="Kumahau"/>
    <s v="World Vision"/>
    <s v="World Vision"/>
    <m/>
    <s v="Shelter"/>
    <m/>
    <x v="0"/>
    <x v="1"/>
    <m/>
    <n v="11"/>
    <s v="set"/>
    <s v="Households"/>
    <n v="11"/>
    <x v="0"/>
    <d v="2015-06-03T00:00:00"/>
    <d v="2015-06-03T00:00:00"/>
    <d v="2015-06-03T00:00:00"/>
    <m/>
  </r>
  <r>
    <s v="SHEFA"/>
    <s v="VUT0105"/>
    <s v="Efate"/>
    <s v="VUT0105005"/>
    <s v="North Efate (Efate)"/>
    <s v="VUT0105005024"/>
    <s v="Takara"/>
    <e v="#N/A"/>
    <m/>
    <s v="World Vision"/>
    <s v="World Vision"/>
    <m/>
    <s v="Shelter"/>
    <m/>
    <x v="0"/>
    <x v="3"/>
    <s v="Tarps"/>
    <n v="27"/>
    <s v="piece"/>
    <s v="Households"/>
    <n v="27"/>
    <x v="0"/>
    <d v="2015-03-18T00:00:00"/>
    <d v="2015-04-20T00:00:00"/>
    <m/>
    <m/>
  </r>
  <r>
    <s v="SHEFA"/>
    <s v="VUT0105"/>
    <s v="Efate"/>
    <s v="VUT0105005"/>
    <s v="North Efate (Efate)"/>
    <s v="VUT0105005024"/>
    <s v="Emua"/>
    <e v="#N/A"/>
    <m/>
    <s v="World Vision"/>
    <s v="World Vision"/>
    <m/>
    <s v="Shelter"/>
    <m/>
    <x v="0"/>
    <x v="5"/>
    <s v="Shelter kits"/>
    <n v="15"/>
    <s v="kit"/>
    <s v="Households"/>
    <n v="15"/>
    <x v="0"/>
    <d v="2015-03-20T00:00:00"/>
    <d v="2015-04-20T00:00:00"/>
    <m/>
    <m/>
  </r>
  <r>
    <s v="SHEFA"/>
    <s v="VUT0105"/>
    <s v="Efate"/>
    <s v="VUT0105005"/>
    <s v="North Efate (Efate)"/>
    <s v="VUT0105005024"/>
    <s v="Emua"/>
    <e v="#N/A"/>
    <m/>
    <s v="World Vision"/>
    <s v="World Vision"/>
    <m/>
    <s v="Shelter"/>
    <m/>
    <x v="0"/>
    <x v="3"/>
    <s v="Tarps"/>
    <n v="20"/>
    <s v="piece"/>
    <s v="Households"/>
    <n v="20"/>
    <x v="0"/>
    <d v="2015-03-20T00:00:00"/>
    <d v="2015-04-20T00:00:00"/>
    <m/>
    <m/>
  </r>
  <r>
    <s v="SHEFA"/>
    <s v="VUT0105"/>
    <s v="Moso"/>
    <s v="VUT0105065"/>
    <m/>
    <e v="#N/A"/>
    <m/>
    <e v="#N/A"/>
    <s v="Moso - Tasiriki"/>
    <s v="World Vision"/>
    <s v="World Vision"/>
    <m/>
    <s v="Shelter"/>
    <m/>
    <x v="0"/>
    <x v="5"/>
    <s v="Shelter kits"/>
    <n v="105"/>
    <s v="kit"/>
    <s v="Households"/>
    <n v="105"/>
    <x v="0"/>
    <d v="2015-03-23T00:00:00"/>
    <d v="2015-04-20T00:00:00"/>
    <d v="2015-04-15T00:00:00"/>
    <m/>
  </r>
  <r>
    <s v="SHEFA"/>
    <s v="VUT0105"/>
    <s v="Efate"/>
    <s v="VUT0105005"/>
    <s v="Malorua (Efate)"/>
    <s v="VUT0105005022"/>
    <s v="Tanoliu"/>
    <e v="#N/A"/>
    <m/>
    <s v="World Vision"/>
    <s v="World Vision"/>
    <m/>
    <s v="Shelter"/>
    <m/>
    <x v="0"/>
    <x v="1"/>
    <s v="Kitchen kits"/>
    <n v="10"/>
    <s v="set"/>
    <s v="Households"/>
    <n v="10"/>
    <x v="0"/>
    <d v="2015-03-19T00:00:00"/>
    <d v="2015-04-20T00:00:00"/>
    <m/>
    <m/>
  </r>
  <r>
    <s v="SHEFA"/>
    <s v="VUT0105"/>
    <s v="Moso"/>
    <s v="VUT0105065"/>
    <m/>
    <e v="#N/A"/>
    <m/>
    <e v="#N/A"/>
    <s v="Moso - Tasiriki"/>
    <s v="World Vision"/>
    <s v="World Vision"/>
    <m/>
    <s v="Shelter"/>
    <m/>
    <x v="0"/>
    <x v="3"/>
    <s v="Tarps"/>
    <n v="72"/>
    <s v="piece"/>
    <s v="Households"/>
    <n v="72"/>
    <x v="0"/>
    <d v="2015-03-23T00:00:00"/>
    <d v="2015-04-20T00:00:00"/>
    <d v="2015-04-15T00:00:00"/>
    <m/>
  </r>
  <r>
    <s v="SHEFA"/>
    <s v="VUT0105"/>
    <s v="Efate"/>
    <s v="VUT0105005"/>
    <s v="North Efate (Efate)"/>
    <s v="VUT0105005024"/>
    <m/>
    <e v="#N/A"/>
    <s v="Moso - Landing"/>
    <s v="World Vision"/>
    <s v="World Vision"/>
    <m/>
    <s v="Shelter"/>
    <m/>
    <x v="0"/>
    <x v="3"/>
    <s v="Tarps"/>
    <n v="44"/>
    <s v="piece"/>
    <s v="Households"/>
    <n v="22"/>
    <x v="0"/>
    <d v="2015-04-14T00:00:00"/>
    <d v="2015-04-14T00:00:00"/>
    <d v="2015-04-14T00:00:00"/>
    <s v="Moso Landing (Sunae/Meden)"/>
  </r>
  <r>
    <s v="SHEFA"/>
    <s v="VUT0105"/>
    <s v="Efate"/>
    <s v="VUT0105005"/>
    <s v="North Efate (Efate)"/>
    <s v="VUT0105005024"/>
    <m/>
    <e v="#N/A"/>
    <s v="Moso - Landing"/>
    <s v="World Vision"/>
    <s v="World Vision"/>
    <m/>
    <s v="Shelter"/>
    <m/>
    <x v="0"/>
    <x v="5"/>
    <s v="Shelter kits"/>
    <n v="22"/>
    <s v="kit"/>
    <s v="Households"/>
    <n v="22"/>
    <x v="0"/>
    <s v="14/04.15"/>
    <d v="2015-04-14T00:00:00"/>
    <d v="2015-04-14T00:00:00"/>
    <s v="Moso Landing (Sunae/Meden)"/>
  </r>
  <r>
    <s v="SHEFA"/>
    <s v="VUT0105"/>
    <s v="Efate"/>
    <s v="VUT0105005"/>
    <s v="North Efate (Efate)"/>
    <s v="VUT0105005024"/>
    <s v="Takara"/>
    <e v="#N/A"/>
    <m/>
    <s v="World Vision"/>
    <s v="World Vision"/>
    <m/>
    <s v="Shelter"/>
    <m/>
    <x v="0"/>
    <x v="1"/>
    <s v="Kitchen kits"/>
    <n v="10"/>
    <s v="set"/>
    <s v="Households"/>
    <n v="10"/>
    <x v="0"/>
    <d v="2015-03-18T00:00:00"/>
    <d v="2015-04-20T00:00:00"/>
    <m/>
    <m/>
  </r>
  <r>
    <s v="SHEFA"/>
    <s v="VUT0105"/>
    <s v="Port Vila"/>
    <s v="VUT0105071"/>
    <s v="Port Vila (Port Vila)"/>
    <s v="VUT0105071017"/>
    <m/>
    <e v="#N/A"/>
    <s v="Ohlen Napanga"/>
    <s v="World Vision"/>
    <s v="World Vision"/>
    <m/>
    <s v="Shelter"/>
    <m/>
    <x v="0"/>
    <x v="3"/>
    <s v="Tarps"/>
    <n v="333"/>
    <s v="piece"/>
    <s v="Households"/>
    <n v="128"/>
    <x v="0"/>
    <d v="2015-04-10T00:00:00"/>
    <d v="2015-04-14T00:00:00"/>
    <d v="2015-04-14T00:00:00"/>
    <m/>
  </r>
  <r>
    <s v="SHEFA"/>
    <s v="VUT0105"/>
    <s v="Port Vila"/>
    <s v="VUT0105071"/>
    <s v="Port Vila (Port Vila)"/>
    <s v="VUT0105071017"/>
    <m/>
    <e v="#N/A"/>
    <s v="Ohlen Napanga"/>
    <s v="World Vision"/>
    <s v="World Vision"/>
    <m/>
    <s v="Shelter"/>
    <m/>
    <x v="0"/>
    <x v="5"/>
    <s v="Household tool kits"/>
    <n v="88"/>
    <s v="kit"/>
    <s v="Households"/>
    <n v="88"/>
    <x v="0"/>
    <d v="2015-04-10T00:00:00"/>
    <d v="2015-04-14T00:00:00"/>
    <d v="2015-04-14T00:00:00"/>
    <m/>
  </r>
  <r>
    <s v="TAFEA"/>
    <s v="VUT0106"/>
    <s v="Tanna"/>
    <s v="VUT0106023"/>
    <s v="South West Tanna (Tanna)"/>
    <s v="VUT0106023002"/>
    <m/>
    <e v="#N/A"/>
    <m/>
    <s v="World Vision"/>
    <s v="World Vision"/>
    <m/>
    <s v="Shelter"/>
    <m/>
    <x v="0"/>
    <x v="5"/>
    <s v="Household tool kits"/>
    <n v="1397"/>
    <s v="kit"/>
    <s v="Households"/>
    <n v="1397"/>
    <x v="1"/>
    <d v="2015-04-03T00:00:00"/>
    <d v="2015-04-20T00:00:00"/>
    <m/>
    <m/>
  </r>
  <r>
    <s v="TAFEA"/>
    <s v="VUT0106"/>
    <s v="Tanna"/>
    <s v="VUT0106023"/>
    <s v="South Tanna (Tanna)"/>
    <s v="VUT0106023001"/>
    <m/>
    <e v="#N/A"/>
    <m/>
    <s v="World Vision"/>
    <s v="World Vision"/>
    <m/>
    <s v="Shelter"/>
    <m/>
    <x v="0"/>
    <x v="5"/>
    <s v="Household tool kits"/>
    <n v="1397"/>
    <s v="kit"/>
    <s v="Households"/>
    <n v="1397"/>
    <x v="1"/>
    <d v="2015-04-03T00:00:00"/>
    <d v="2015-04-20T00:00:00"/>
    <m/>
    <m/>
  </r>
  <r>
    <s v="SHEFA"/>
    <s v="VUT0105"/>
    <s v="Efate"/>
    <s v="VUT0105005"/>
    <s v="North Efate (Efate)"/>
    <s v="VUT0105005024"/>
    <m/>
    <e v="#N/A"/>
    <m/>
    <s v="World Vision"/>
    <s v="World Vision"/>
    <m/>
    <s v="Shelter"/>
    <m/>
    <x v="0"/>
    <x v="5"/>
    <s v="Household tool kits"/>
    <n v="976"/>
    <s v="kit"/>
    <s v="Households"/>
    <n v="976"/>
    <x v="1"/>
    <d v="2015-04-06T00:00:00"/>
    <d v="2015-04-20T00:00:00"/>
    <m/>
    <m/>
  </r>
  <r>
    <s v="SHEFA"/>
    <s v="VUT0105"/>
    <s v="Efate"/>
    <s v="VUT0105005"/>
    <s v="North Efate (Efate)"/>
    <s v="VUT0105005024"/>
    <m/>
    <e v="#N/A"/>
    <m/>
    <s v="World Vision"/>
    <s v="World Vision"/>
    <m/>
    <s v="Shelter"/>
    <m/>
    <x v="0"/>
    <x v="3"/>
    <s v="Tarps"/>
    <n v="750"/>
    <s v="piece"/>
    <s v="Households"/>
    <n v="750"/>
    <x v="1"/>
    <d v="2015-04-06T00:00:00"/>
    <d v="2015-04-20T00:00:00"/>
    <m/>
    <m/>
  </r>
  <r>
    <s v="SHEFA"/>
    <s v="VUT0105"/>
    <s v="Efate"/>
    <s v="VUT0105005"/>
    <s v="North Efate (Efate)"/>
    <s v="VUT0105005024"/>
    <m/>
    <e v="#N/A"/>
    <m/>
    <s v="World Vision"/>
    <s v="World Vision"/>
    <m/>
    <s v="Shelter"/>
    <m/>
    <x v="0"/>
    <x v="5"/>
    <s v="Household tool kits"/>
    <n v="563"/>
    <s v="kit"/>
    <s v="Households"/>
    <n v="563"/>
    <x v="1"/>
    <d v="2015-04-06T00:00:00"/>
    <d v="2015-04-20T00:00:00"/>
    <m/>
    <m/>
  </r>
  <r>
    <s v="TAFEA"/>
    <s v="VUT0106"/>
    <s v="Tanna"/>
    <s v="VUT0106023"/>
    <s v="South West Tanna (Tanna)"/>
    <s v="VUT0106023002"/>
    <m/>
    <e v="#N/A"/>
    <m/>
    <s v="World Vision"/>
    <s v="World Vision"/>
    <m/>
    <s v="Shelter"/>
    <m/>
    <x v="0"/>
    <x v="0"/>
    <s v="Blankets"/>
    <n v="1250"/>
    <s v="piece"/>
    <s v="Households"/>
    <n v="1250"/>
    <x v="1"/>
    <d v="2015-04-06T00:00:00"/>
    <d v="2015-04-20T00:00:00"/>
    <m/>
    <m/>
  </r>
  <r>
    <s v="TAFEA"/>
    <s v="VUT0106"/>
    <s v="Tanna"/>
    <s v="VUT0106023"/>
    <m/>
    <e v="#N/A"/>
    <m/>
    <e v="#N/A"/>
    <m/>
    <s v="World Vision"/>
    <s v="World Vision"/>
    <m/>
    <s v="Shelter"/>
    <m/>
    <x v="0"/>
    <x v="0"/>
    <s v="Blankets"/>
    <n v="1250"/>
    <s v="piece"/>
    <s v="Households"/>
    <n v="1253"/>
    <x v="1"/>
    <d v="2015-04-06T00:00:00"/>
    <d v="2015-04-20T00:00:00"/>
    <m/>
    <m/>
  </r>
  <r>
    <s v="TAFEA"/>
    <s v="VUT0106"/>
    <s v="Tanna"/>
    <s v="VUT0106023"/>
    <s v="South Tanna (Tanna)"/>
    <s v="VUT0106023001"/>
    <m/>
    <s v="VUT01060230020078"/>
    <s v="Green point"/>
    <s v="World Vision"/>
    <s v="World Vision"/>
    <m/>
    <s v="Shelter"/>
    <m/>
    <x v="0"/>
    <x v="3"/>
    <m/>
    <n v="26"/>
    <s v="piece"/>
    <s v="Households"/>
    <n v="19"/>
    <x v="0"/>
    <d v="2015-03-27T00:00:00"/>
    <m/>
    <d v="2015-03-27T00:00:00"/>
    <m/>
  </r>
  <r>
    <s v="TAFEA"/>
    <s v="VUT0106"/>
    <s v="Tanna"/>
    <s v="VUT0106023"/>
    <s v="South Tanna (Tanna)"/>
    <s v="VUT0106023001"/>
    <m/>
    <e v="#N/A"/>
    <s v="Ianuan"/>
    <s v="World Vision"/>
    <s v="World Vision"/>
    <m/>
    <s v="Shelter"/>
    <m/>
    <x v="0"/>
    <x v="3"/>
    <m/>
    <n v="11"/>
    <s v="piece"/>
    <s v="Households"/>
    <n v="7"/>
    <x v="0"/>
    <d v="2015-03-27T00:00:00"/>
    <m/>
    <d v="2015-03-27T00:00:00"/>
    <m/>
  </r>
  <r>
    <s v="TAFEA"/>
    <s v="VUT0106"/>
    <s v="Tanna"/>
    <s v="VUT0106023"/>
    <s v="South Tanna (Tanna)"/>
    <s v="VUT0106023001"/>
    <m/>
    <e v="#N/A"/>
    <s v="lenkuanene"/>
    <s v="World Vision"/>
    <s v="World Vision"/>
    <m/>
    <s v="Shelter"/>
    <m/>
    <x v="0"/>
    <x v="3"/>
    <m/>
    <n v="21"/>
    <s v="piece"/>
    <s v="Households"/>
    <n v="9"/>
    <x v="0"/>
    <d v="2015-03-27T00:00:00"/>
    <m/>
    <d v="2015-03-27T00:00:00"/>
    <m/>
  </r>
  <r>
    <s v="TAFEA"/>
    <s v="VUT0106"/>
    <s v="Tanna"/>
    <s v="VUT0106023"/>
    <s v="South Tanna (Tanna)"/>
    <s v="VUT0106023001"/>
    <m/>
    <s v="VUT01060230020079"/>
    <s v="Ikakahak"/>
    <s v="World Vision"/>
    <s v="World Vision"/>
    <m/>
    <s v="Shelter"/>
    <m/>
    <x v="0"/>
    <x v="3"/>
    <m/>
    <n v="41"/>
    <s v="piece"/>
    <s v="Households"/>
    <n v="26"/>
    <x v="0"/>
    <d v="2015-03-27T00:00:00"/>
    <m/>
    <d v="2015-03-27T00:00:00"/>
    <m/>
  </r>
  <r>
    <s v="TAFEA"/>
    <s v="VUT0106"/>
    <s v="Tanna"/>
    <s v="VUT0106023"/>
    <s v="South Tanna (Tanna)"/>
    <s v="VUT0106023001"/>
    <m/>
    <e v="#N/A"/>
    <s v="Imairauang"/>
    <s v="World Vision"/>
    <s v="World Vision"/>
    <m/>
    <s v="Shelter"/>
    <m/>
    <x v="0"/>
    <x v="3"/>
    <m/>
    <n v="35"/>
    <s v="piece"/>
    <s v="Households"/>
    <n v="19"/>
    <x v="0"/>
    <d v="2015-03-27T00:00:00"/>
    <m/>
    <d v="2015-03-27T00:00:00"/>
    <m/>
  </r>
  <r>
    <s v="TAFEA"/>
    <s v="VUT0106"/>
    <s v="Tanna"/>
    <s v="VUT0106023"/>
    <s v="South Tanna (Tanna)"/>
    <s v="VUT0106023001"/>
    <m/>
    <e v="#N/A"/>
    <s v="Isiwain"/>
    <s v="World Vision"/>
    <s v="World Vision"/>
    <m/>
    <s v="Shelter"/>
    <m/>
    <x v="0"/>
    <x v="3"/>
    <m/>
    <n v="11"/>
    <s v="piece"/>
    <s v="Households"/>
    <n v="8"/>
    <x v="0"/>
    <d v="2015-03-27T00:00:00"/>
    <m/>
    <d v="2015-03-27T00:00:00"/>
    <m/>
  </r>
  <r>
    <s v="TAFEA"/>
    <s v="VUT0106"/>
    <s v="Tanna"/>
    <s v="VUT0106023"/>
    <s v="South Tanna (Tanna)"/>
    <s v="VUT0106023001"/>
    <m/>
    <e v="#N/A"/>
    <s v="Nuknetata"/>
    <s v="World Vision"/>
    <s v="World Vision"/>
    <m/>
    <s v="Shelter"/>
    <m/>
    <x v="0"/>
    <x v="3"/>
    <m/>
    <n v="11"/>
    <s v="piece"/>
    <s v="Households"/>
    <n v="9"/>
    <x v="0"/>
    <d v="2015-03-27T00:00:00"/>
    <m/>
    <d v="2015-03-27T00:00:00"/>
    <m/>
  </r>
  <r>
    <s v="TAFEA"/>
    <s v="VUT0106"/>
    <s v="Tanna"/>
    <s v="VUT0106023"/>
    <s v="South Tanna (Tanna)"/>
    <s v="VUT0106023001"/>
    <m/>
    <e v="#N/A"/>
    <s v="Iaruareng"/>
    <s v="World Vision"/>
    <s v="World Vision"/>
    <m/>
    <s v="Shelter"/>
    <m/>
    <x v="0"/>
    <x v="3"/>
    <m/>
    <n v="63"/>
    <s v="piece"/>
    <s v="Households"/>
    <n v="51"/>
    <x v="0"/>
    <d v="2015-03-30T00:00:00"/>
    <m/>
    <d v="2015-03-30T00:00:00"/>
    <m/>
  </r>
  <r>
    <s v="TAFEA"/>
    <s v="VUT0106"/>
    <s v="Tanna"/>
    <s v="VUT0106023"/>
    <s v="South Tanna (Tanna)"/>
    <s v="VUT0106023001"/>
    <m/>
    <s v="VUT01060230020059"/>
    <s v="yapkapen"/>
    <s v="World Vision"/>
    <s v="World Vision"/>
    <m/>
    <s v="Shelter"/>
    <m/>
    <x v="0"/>
    <x v="3"/>
    <m/>
    <n v="9"/>
    <s v="piece"/>
    <s v="Households"/>
    <n v="7"/>
    <x v="0"/>
    <d v="2015-03-30T00:00:00"/>
    <m/>
    <d v="2015-03-30T00:00:00"/>
    <m/>
  </r>
  <r>
    <s v="TAFEA"/>
    <s v="VUT0106"/>
    <s v="Tanna"/>
    <s v="VUT0106023"/>
    <s v="South West Tanna (Tanna)"/>
    <s v="VUT0106023002"/>
    <m/>
    <s v="VUT01060230020222"/>
    <s v="Iakel"/>
    <s v="World Vision"/>
    <s v="World Vision"/>
    <m/>
    <s v="Shelter"/>
    <m/>
    <x v="0"/>
    <x v="3"/>
    <m/>
    <n v="46"/>
    <s v="piece"/>
    <s v="Households"/>
    <n v="25"/>
    <x v="0"/>
    <d v="2015-03-31T00:00:00"/>
    <m/>
    <d v="2015-03-31T00:00:00"/>
    <m/>
  </r>
  <r>
    <s v="TAFEA"/>
    <s v="VUT0106"/>
    <s v="Tanna"/>
    <s v="VUT0106023"/>
    <s v="South West Tanna (Tanna)"/>
    <s v="VUT0106023002"/>
    <m/>
    <e v="#N/A"/>
    <s v="Iakukak"/>
    <s v="World Vision"/>
    <s v="World Vision"/>
    <m/>
    <s v="Shelter"/>
    <m/>
    <x v="0"/>
    <x v="3"/>
    <m/>
    <n v="89"/>
    <s v="piece"/>
    <s v="Households"/>
    <n v="60"/>
    <x v="0"/>
    <d v="2015-03-31T00:00:00"/>
    <m/>
    <d v="2015-03-31T00:00:00"/>
    <m/>
  </r>
  <r>
    <s v="TAFEA"/>
    <s v="VUT0106"/>
    <s v="Tanna"/>
    <s v="VUT0106023"/>
    <s v="South West Tanna (Tanna)"/>
    <s v="VUT0106023002"/>
    <m/>
    <e v="#N/A"/>
    <s v="Iakwein"/>
    <s v="World Vision"/>
    <s v="World Vision"/>
    <m/>
    <s v="Shelter"/>
    <m/>
    <x v="0"/>
    <x v="3"/>
    <m/>
    <n v="9"/>
    <s v="piece"/>
    <s v="Households"/>
    <n v="6"/>
    <x v="0"/>
    <d v="2015-03-31T00:00:00"/>
    <m/>
    <d v="2015-03-31T00:00:00"/>
    <m/>
  </r>
  <r>
    <s v="TAFEA"/>
    <s v="VUT0106"/>
    <s v="Tanna"/>
    <s v="VUT0106023"/>
    <s v="South West Tanna (Tanna)"/>
    <s v="VUT0106023002"/>
    <m/>
    <e v="#N/A"/>
    <s v="Ialawala"/>
    <s v="World Vision"/>
    <s v="World Vision"/>
    <m/>
    <s v="Shelter"/>
    <m/>
    <x v="0"/>
    <x v="3"/>
    <m/>
    <n v="29"/>
    <s v="piece"/>
    <s v="Households"/>
    <n v="19"/>
    <x v="0"/>
    <d v="2015-03-31T00:00:00"/>
    <m/>
    <d v="2015-03-31T00:00:00"/>
    <m/>
  </r>
  <r>
    <s v="TAFEA"/>
    <s v="VUT0106"/>
    <s v="Tanna"/>
    <s v="VUT0106023"/>
    <s v="South West Tanna (Tanna)"/>
    <s v="VUT0106023002"/>
    <m/>
    <e v="#N/A"/>
    <s v="Ialhia"/>
    <s v="World Vision"/>
    <s v="World Vision"/>
    <m/>
    <s v="Shelter"/>
    <m/>
    <x v="0"/>
    <x v="3"/>
    <m/>
    <n v="85"/>
    <s v="piece"/>
    <s v="Households"/>
    <n v="54"/>
    <x v="0"/>
    <d v="2015-03-31T00:00:00"/>
    <m/>
    <d v="2015-03-31T00:00:00"/>
    <m/>
  </r>
  <r>
    <s v="TAFEA"/>
    <s v="VUT0106"/>
    <s v="Tanna"/>
    <s v="VUT0106023"/>
    <s v="South West Tanna (Tanna)"/>
    <s v="VUT0106023002"/>
    <m/>
    <e v="#N/A"/>
    <s v="Ialkis"/>
    <s v="World Vision"/>
    <s v="World Vision"/>
    <m/>
    <s v="Shelter"/>
    <m/>
    <x v="0"/>
    <x v="3"/>
    <m/>
    <n v="41"/>
    <s v="piece"/>
    <s v="Households"/>
    <n v="27"/>
    <x v="0"/>
    <d v="2015-03-31T00:00:00"/>
    <m/>
    <d v="2015-03-31T00:00:00"/>
    <m/>
  </r>
  <r>
    <s v="TAFEA"/>
    <s v="VUT0106"/>
    <s v="Tanna"/>
    <s v="VUT0106023"/>
    <s v="South West Tanna (Tanna)"/>
    <s v="VUT0106023002"/>
    <m/>
    <e v="#N/A"/>
    <s v="Ianakul"/>
    <s v="World Vision"/>
    <s v="World Vision"/>
    <m/>
    <s v="Shelter"/>
    <m/>
    <x v="0"/>
    <x v="3"/>
    <m/>
    <n v="26"/>
    <s v="piece"/>
    <s v="Households"/>
    <n v="18"/>
    <x v="0"/>
    <d v="2015-03-31T00:00:00"/>
    <m/>
    <d v="2015-03-31T00:00:00"/>
    <m/>
  </r>
  <r>
    <s v="TAFEA"/>
    <s v="VUT0106"/>
    <s v="Tanna"/>
    <s v="VUT0106023"/>
    <s v="South West Tanna (Tanna)"/>
    <s v="VUT0106023002"/>
    <m/>
    <e v="#N/A"/>
    <s v="Ianapek"/>
    <s v="World Vision"/>
    <s v="World Vision"/>
    <m/>
    <s v="Shelter"/>
    <m/>
    <x v="0"/>
    <x v="3"/>
    <m/>
    <n v="10"/>
    <s v="piece"/>
    <s v="Households"/>
    <n v="7"/>
    <x v="0"/>
    <d v="2015-03-31T00:00:00"/>
    <m/>
    <d v="2015-03-31T00:00:00"/>
    <m/>
  </r>
  <r>
    <s v="TAFEA"/>
    <s v="VUT0106"/>
    <s v="Tanna"/>
    <s v="VUT0106023"/>
    <s v="South West Tanna (Tanna)"/>
    <s v="VUT0106023002"/>
    <m/>
    <e v="#N/A"/>
    <s v="Ianta"/>
    <s v="World Vision"/>
    <s v="World Vision"/>
    <m/>
    <s v="Shelter"/>
    <m/>
    <x v="0"/>
    <x v="3"/>
    <m/>
    <n v="7"/>
    <s v="piece"/>
    <s v="Households"/>
    <n v="6"/>
    <x v="0"/>
    <d v="2015-03-31T00:00:00"/>
    <m/>
    <d v="2015-03-31T00:00:00"/>
    <m/>
  </r>
  <r>
    <s v="TAFEA"/>
    <s v="VUT0106"/>
    <s v="Tanna"/>
    <s v="VUT0106023"/>
    <s v="South West Tanna (Tanna)"/>
    <s v="VUT0106023002"/>
    <m/>
    <e v="#N/A"/>
    <s v="Ianfulia"/>
    <s v="World Vision"/>
    <s v="World Vision"/>
    <m/>
    <s v="Shelter"/>
    <m/>
    <x v="0"/>
    <x v="3"/>
    <m/>
    <n v="22"/>
    <s v="piece"/>
    <s v="Households"/>
    <n v="12"/>
    <x v="0"/>
    <d v="2015-03-31T00:00:00"/>
    <m/>
    <d v="2015-03-31T00:00:00"/>
    <m/>
  </r>
  <r>
    <s v="TAFEA"/>
    <s v="VUT0106"/>
    <s v="Tanna"/>
    <s v="VUT0106023"/>
    <s v="South West Tanna (Tanna)"/>
    <s v="VUT0106023002"/>
    <m/>
    <e v="#N/A"/>
    <s v="Ianuklapen"/>
    <s v="World Vision"/>
    <s v="World Vision"/>
    <m/>
    <s v="Shelter"/>
    <m/>
    <x v="0"/>
    <x v="3"/>
    <m/>
    <n v="16"/>
    <s v="piece"/>
    <s v="Households"/>
    <n v="10"/>
    <x v="0"/>
    <d v="2015-03-31T00:00:00"/>
    <m/>
    <d v="2015-03-31T00:00:00"/>
    <m/>
  </r>
  <r>
    <s v="TAFEA"/>
    <s v="VUT0106"/>
    <s v="Tanna"/>
    <s v="VUT0106023"/>
    <s v="South West Tanna (Tanna)"/>
    <s v="VUT0106023002"/>
    <m/>
    <e v="#N/A"/>
    <s v="Iapksip"/>
    <s v="World Vision"/>
    <s v="World Vision"/>
    <m/>
    <s v="Shelter"/>
    <m/>
    <x v="0"/>
    <x v="3"/>
    <m/>
    <n v="95"/>
    <s v="piece"/>
    <s v="Households"/>
    <n v="62"/>
    <x v="0"/>
    <d v="2015-03-31T00:00:00"/>
    <m/>
    <d v="2015-03-31T00:00:00"/>
    <m/>
  </r>
  <r>
    <s v="TAFEA"/>
    <s v="VUT0106"/>
    <s v="Tanna"/>
    <s v="VUT0106023"/>
    <s v="South West Tanna (Tanna)"/>
    <s v="VUT0106023002"/>
    <m/>
    <e v="#N/A"/>
    <s v="Iapmamal"/>
    <s v="World Vision"/>
    <s v="World Vision"/>
    <m/>
    <s v="Shelter"/>
    <m/>
    <x v="0"/>
    <x v="3"/>
    <m/>
    <n v="26"/>
    <s v="piece"/>
    <s v="Households"/>
    <n v="17"/>
    <x v="0"/>
    <d v="2015-03-31T00:00:00"/>
    <m/>
    <d v="2015-03-31T00:00:00"/>
    <m/>
  </r>
  <r>
    <s v="TAFEA"/>
    <s v="VUT0106"/>
    <s v="Tanna"/>
    <s v="VUT0106023"/>
    <s v="South West Tanna (Tanna)"/>
    <s v="VUT0106023002"/>
    <m/>
    <e v="#N/A"/>
    <s v="Iapnawitali"/>
    <s v="World Vision"/>
    <s v="World Vision"/>
    <m/>
    <s v="Shelter"/>
    <m/>
    <x v="0"/>
    <x v="3"/>
    <m/>
    <n v="35"/>
    <s v="piece"/>
    <s v="Households"/>
    <n v="24"/>
    <x v="0"/>
    <d v="2015-03-31T00:00:00"/>
    <m/>
    <d v="2015-03-31T00:00:00"/>
    <m/>
  </r>
  <r>
    <s v="TAFEA"/>
    <s v="VUT0106"/>
    <s v="Tanna"/>
    <s v="VUT0106023"/>
    <s v="South West Tanna (Tanna)"/>
    <s v="VUT0106023002"/>
    <m/>
    <e v="#N/A"/>
    <s v="Iavenkula"/>
    <s v="World Vision"/>
    <s v="World Vision"/>
    <m/>
    <s v="Shelter"/>
    <m/>
    <x v="0"/>
    <x v="3"/>
    <m/>
    <n v="47"/>
    <s v="piece"/>
    <s v="Households"/>
    <n v="32"/>
    <x v="0"/>
    <d v="2015-03-31T00:00:00"/>
    <m/>
    <d v="2015-03-31T00:00:00"/>
    <m/>
  </r>
  <r>
    <s v="TAFEA"/>
    <s v="VUT0106"/>
    <s v="Tanna"/>
    <s v="VUT0106023"/>
    <s v="South West Tanna (Tanna)"/>
    <s v="VUT0106023002"/>
    <m/>
    <e v="#N/A"/>
    <s v="Iimakal"/>
    <s v="World Vision"/>
    <s v="World Vision"/>
    <m/>
    <s v="Shelter"/>
    <m/>
    <x v="0"/>
    <x v="3"/>
    <m/>
    <n v="11"/>
    <s v="piece"/>
    <s v="Households"/>
    <n v="7"/>
    <x v="0"/>
    <d v="2015-03-31T00:00:00"/>
    <m/>
    <d v="2015-03-31T00:00:00"/>
    <m/>
  </r>
  <r>
    <s v="TAFEA"/>
    <s v="VUT0106"/>
    <s v="Tanna"/>
    <s v="VUT0106023"/>
    <s v="South West Tanna (Tanna)"/>
    <s v="VUT0106023002"/>
    <m/>
    <e v="#N/A"/>
    <s v="Ikio"/>
    <s v="World Vision"/>
    <s v="World Vision"/>
    <m/>
    <s v="Shelter"/>
    <m/>
    <x v="0"/>
    <x v="3"/>
    <m/>
    <n v="28"/>
    <s v="piece"/>
    <s v="Households"/>
    <n v="19"/>
    <x v="0"/>
    <d v="2015-03-31T00:00:00"/>
    <m/>
    <d v="2015-03-31T00:00:00"/>
    <m/>
  </r>
  <r>
    <s v="TAFEA"/>
    <s v="VUT0106"/>
    <s v="Tanna"/>
    <s v="VUT0106023"/>
    <s v="South West Tanna (Tanna)"/>
    <s v="VUT0106023002"/>
    <m/>
    <s v="VUT01060230020236"/>
    <s v="Ikunakut"/>
    <s v="World Vision"/>
    <s v="World Vision"/>
    <m/>
    <s v="Shelter"/>
    <m/>
    <x v="0"/>
    <x v="3"/>
    <m/>
    <n v="19"/>
    <s v="piece"/>
    <s v="Households"/>
    <n v="16"/>
    <x v="0"/>
    <d v="2015-03-31T00:00:00"/>
    <m/>
    <d v="2015-03-31T00:00:00"/>
    <m/>
  </r>
  <r>
    <s v="TAFEA"/>
    <s v="VUT0106"/>
    <s v="Tanna"/>
    <s v="VUT0106023"/>
    <s v="South West Tanna (Tanna)"/>
    <s v="VUT0106023002"/>
    <m/>
    <s v="VUT01060230050210"/>
    <s v="Imal"/>
    <s v="World Vision"/>
    <s v="World Vision"/>
    <m/>
    <s v="Shelter"/>
    <m/>
    <x v="0"/>
    <x v="3"/>
    <m/>
    <n v="12"/>
    <s v="piece"/>
    <s v="Households"/>
    <n v="8"/>
    <x v="0"/>
    <d v="2015-03-31T00:00:00"/>
    <m/>
    <d v="2015-03-31T00:00:00"/>
    <m/>
  </r>
  <r>
    <s v="TAFEA"/>
    <s v="VUT0106"/>
    <s v="Tanna"/>
    <s v="VUT0106023"/>
    <s v="South West Tanna (Tanna)"/>
    <s v="VUT0106023002"/>
    <m/>
    <e v="#N/A"/>
    <s v="Imalaka"/>
    <s v="World Vision"/>
    <s v="World Vision"/>
    <m/>
    <s v="Shelter"/>
    <m/>
    <x v="0"/>
    <x v="3"/>
    <m/>
    <n v="9"/>
    <s v="piece"/>
    <s v="Households"/>
    <n v="6"/>
    <x v="0"/>
    <d v="2015-03-31T00:00:00"/>
    <m/>
    <d v="2015-03-31T00:00:00"/>
    <m/>
  </r>
  <r>
    <s v="TAFEA"/>
    <s v="VUT0106"/>
    <s v="Tanna"/>
    <s v="VUT0106023"/>
    <s v="South West Tanna (Tanna)"/>
    <s v="VUT0106023002"/>
    <m/>
    <s v="VUT01060230020174"/>
    <s v="Imapel"/>
    <s v="World Vision"/>
    <s v="World Vision"/>
    <m/>
    <s v="Shelter"/>
    <m/>
    <x v="0"/>
    <x v="3"/>
    <m/>
    <n v="82"/>
    <s v="piece"/>
    <s v="Households"/>
    <n v="46"/>
    <x v="0"/>
    <d v="2015-03-31T00:00:00"/>
    <m/>
    <d v="2015-03-31T00:00:00"/>
    <m/>
  </r>
  <r>
    <s v="TAFEA"/>
    <s v="VUT0106"/>
    <s v="Tanna"/>
    <s v="VUT0106023"/>
    <s v="South West Tanna (Tanna)"/>
    <s v="VUT0106023002"/>
    <m/>
    <s v="VUT01060230020140"/>
    <s v="Imlau"/>
    <s v="World Vision"/>
    <s v="World Vision"/>
    <m/>
    <s v="Shelter"/>
    <m/>
    <x v="0"/>
    <x v="3"/>
    <m/>
    <n v="6"/>
    <s v="piece"/>
    <s v="Households"/>
    <n v="5"/>
    <x v="0"/>
    <d v="2015-03-31T00:00:00"/>
    <m/>
    <d v="2015-03-31T00:00:00"/>
    <m/>
  </r>
  <r>
    <s v="TAFEA"/>
    <s v="VUT0106"/>
    <s v="Tanna"/>
    <s v="VUT0106023"/>
    <s v="South West Tanna (Tanna)"/>
    <s v="VUT0106023002"/>
    <m/>
    <e v="#N/A"/>
    <s v="Iounanen"/>
    <s v="World Vision"/>
    <s v="World Vision"/>
    <m/>
    <s v="Shelter"/>
    <m/>
    <x v="0"/>
    <x v="3"/>
    <m/>
    <n v="81"/>
    <s v="piece"/>
    <s v="Households"/>
    <n v="49"/>
    <x v="0"/>
    <d v="2015-03-31T00:00:00"/>
    <m/>
    <d v="2015-03-31T00:00:00"/>
    <m/>
  </r>
  <r>
    <s v="TAFEA"/>
    <s v="VUT0106"/>
    <s v="Tanna"/>
    <s v="VUT0106023"/>
    <s v="South West Tanna (Tanna)"/>
    <s v="VUT0106023002"/>
    <m/>
    <e v="#N/A"/>
    <s v="Ienpinawar"/>
    <s v="World Vision"/>
    <s v="World Vision"/>
    <m/>
    <s v="Shelter"/>
    <m/>
    <x v="0"/>
    <x v="3"/>
    <m/>
    <n v="18"/>
    <s v="piece"/>
    <s v="Households"/>
    <n v="6"/>
    <x v="0"/>
    <d v="2015-03-31T00:00:00"/>
    <m/>
    <d v="2015-03-31T00:00:00"/>
    <m/>
  </r>
  <r>
    <s v="TAFEA"/>
    <s v="VUT0106"/>
    <s v="Tanna"/>
    <s v="VUT0106023"/>
    <s v="South West Tanna (Tanna)"/>
    <s v="VUT0106023002"/>
    <m/>
    <s v="VUT01060230020180"/>
    <s v="Isangel"/>
    <s v="World Vision"/>
    <s v="World Vision"/>
    <m/>
    <s v="Shelter"/>
    <m/>
    <x v="0"/>
    <x v="3"/>
    <m/>
    <n v="31"/>
    <s v="piece"/>
    <s v="Households"/>
    <n v="23"/>
    <x v="0"/>
    <d v="2015-03-31T00:00:00"/>
    <m/>
    <d v="2015-03-31T00:00:00"/>
    <m/>
  </r>
  <r>
    <s v="TAFEA"/>
    <s v="VUT0106"/>
    <s v="Tanna"/>
    <s v="VUT0106023"/>
    <s v="South West Tanna (Tanna)"/>
    <s v="VUT0106023002"/>
    <m/>
    <e v="#N/A"/>
    <s v="Iwei"/>
    <s v="World Vision"/>
    <s v="World Vision"/>
    <m/>
    <s v="Shelter"/>
    <m/>
    <x v="0"/>
    <x v="3"/>
    <m/>
    <n v="29"/>
    <s v="piece"/>
    <s v="Households"/>
    <n v="20"/>
    <x v="0"/>
    <d v="2015-03-31T00:00:00"/>
    <m/>
    <d v="2015-03-31T00:00:00"/>
    <m/>
  </r>
  <r>
    <s v="TAFEA"/>
    <s v="VUT0106"/>
    <s v="Tanna"/>
    <s v="VUT0106023"/>
    <s v="South West Tanna (Tanna)"/>
    <s v="VUT0106023002"/>
    <m/>
    <e v="#N/A"/>
    <s v="Erutana"/>
    <s v="World Vision"/>
    <s v="World Vision"/>
    <m/>
    <s v="Shelter"/>
    <m/>
    <x v="0"/>
    <x v="3"/>
    <m/>
    <n v="23"/>
    <s v="piece"/>
    <s v="Households"/>
    <n v="14"/>
    <x v="0"/>
    <d v="2014-04-01T00:00:00"/>
    <m/>
    <d v="2015-04-01T00:00:00"/>
    <m/>
  </r>
  <r>
    <s v="TAFEA"/>
    <s v="VUT0106"/>
    <s v="Tanna"/>
    <s v="VUT0106023"/>
    <s v="South West Tanna (Tanna)"/>
    <s v="VUT0106023002"/>
    <m/>
    <e v="#N/A"/>
    <s v="Iankwipel"/>
    <s v="World Vision"/>
    <s v="World Vision"/>
    <m/>
    <s v="Shelter"/>
    <m/>
    <x v="0"/>
    <x v="3"/>
    <m/>
    <n v="19"/>
    <s v="piece"/>
    <s v="Households"/>
    <n v="11"/>
    <x v="0"/>
    <d v="2015-04-01T00:00:00"/>
    <m/>
    <d v="2015-04-01T00:00:00"/>
    <m/>
  </r>
  <r>
    <s v="TAFEA"/>
    <s v="VUT0106"/>
    <s v="Tanna"/>
    <s v="VUT0106023"/>
    <s v="South West Tanna (Tanna)"/>
    <s v="VUT0106023002"/>
    <m/>
    <e v="#N/A"/>
    <s v="ianpinan"/>
    <s v="World Vision"/>
    <s v="World Vision"/>
    <m/>
    <s v="Shelter"/>
    <m/>
    <x v="0"/>
    <x v="3"/>
    <m/>
    <n v="40"/>
    <s v="piece"/>
    <s v="Households"/>
    <n v="29"/>
    <x v="0"/>
    <d v="2015-04-01T00:00:00"/>
    <m/>
    <d v="2015-04-01T00:00:00"/>
    <m/>
  </r>
  <r>
    <s v="TAFEA"/>
    <s v="VUT0106"/>
    <s v="Tanna"/>
    <s v="VUT0106023"/>
    <s v="South West Tanna (Tanna)"/>
    <s v="VUT0106023002"/>
    <m/>
    <e v="#N/A"/>
    <s v="Ianvitana"/>
    <s v="World Vision"/>
    <s v="World Vision"/>
    <m/>
    <s v="Shelter"/>
    <m/>
    <x v="0"/>
    <x v="3"/>
    <m/>
    <n v="38"/>
    <s v="piece"/>
    <s v="Households"/>
    <n v="28"/>
    <x v="0"/>
    <d v="2015-04-01T00:00:00"/>
    <m/>
    <d v="2015-04-01T00:00:00"/>
    <m/>
  </r>
  <r>
    <s v="TAFEA"/>
    <s v="VUT0106"/>
    <s v="Tanna"/>
    <s v="VUT0106023"/>
    <s v="South West Tanna (Tanna)"/>
    <s v="VUT0106023002"/>
    <m/>
    <e v="#N/A"/>
    <s v="Iatapakao"/>
    <s v="World Vision"/>
    <s v="World Vision"/>
    <m/>
    <s v="Shelter"/>
    <m/>
    <x v="0"/>
    <x v="3"/>
    <m/>
    <n v="23"/>
    <s v="piece"/>
    <s v="Households"/>
    <n v="14"/>
    <x v="0"/>
    <d v="2015-04-01T00:00:00"/>
    <m/>
    <d v="2015-04-01T00:00:00"/>
    <m/>
  </r>
  <r>
    <s v="TAFEA"/>
    <s v="VUT0106"/>
    <s v="Tanna"/>
    <s v="VUT0106023"/>
    <s v="South West Tanna (Tanna)"/>
    <s v="VUT0106023002"/>
    <m/>
    <e v="#N/A"/>
    <s v="Iatarkunap"/>
    <s v="World Vision"/>
    <s v="World Vision"/>
    <m/>
    <s v="Shelter"/>
    <m/>
    <x v="0"/>
    <x v="3"/>
    <m/>
    <n v="6"/>
    <s v="piece"/>
    <s v="Households"/>
    <n v="6"/>
    <x v="0"/>
    <d v="2015-04-01T00:00:00"/>
    <m/>
    <d v="2015-04-01T00:00:00"/>
    <m/>
  </r>
  <r>
    <s v="TAFEA"/>
    <s v="VUT0106"/>
    <s v="Tanna"/>
    <s v="VUT0106023"/>
    <s v="South West Tanna (Tanna)"/>
    <s v="VUT0106023002"/>
    <m/>
    <e v="#N/A"/>
    <s v="Iauklilwang"/>
    <s v="World Vision"/>
    <s v="World Vision"/>
    <m/>
    <s v="Shelter"/>
    <m/>
    <x v="0"/>
    <x v="3"/>
    <m/>
    <n v="59"/>
    <s v="piece"/>
    <s v="Households"/>
    <n v="39"/>
    <x v="0"/>
    <d v="2015-04-01T00:00:00"/>
    <m/>
    <d v="2015-04-01T00:00:00"/>
    <m/>
  </r>
  <r>
    <s v="TAFEA"/>
    <s v="VUT0106"/>
    <s v="Tanna"/>
    <s v="VUT0106023"/>
    <s v="South West Tanna (Tanna)"/>
    <s v="VUT0106023002"/>
    <m/>
    <e v="#N/A"/>
    <s v="Ienhup"/>
    <s v="World Vision"/>
    <s v="World Vision"/>
    <m/>
    <s v="Shelter"/>
    <m/>
    <x v="0"/>
    <x v="3"/>
    <m/>
    <n v="52"/>
    <s v="piece"/>
    <s v="Households"/>
    <n v="36"/>
    <x v="0"/>
    <d v="2015-04-01T00:00:00"/>
    <m/>
    <d v="2015-04-01T00:00:00"/>
    <m/>
  </r>
  <r>
    <s v="TAFEA"/>
    <s v="VUT0106"/>
    <s v="Tanna"/>
    <s v="VUT0106023"/>
    <s v="South West Tanna (Tanna)"/>
    <s v="VUT0106023002"/>
    <m/>
    <e v="#N/A"/>
    <s v="lenumra"/>
    <s v="World Vision"/>
    <s v="World Vision"/>
    <m/>
    <s v="Shelter"/>
    <m/>
    <x v="0"/>
    <x v="3"/>
    <m/>
    <n v="46"/>
    <s v="piece"/>
    <s v="Households"/>
    <n v="35"/>
    <x v="0"/>
    <d v="2015-04-01T00:00:00"/>
    <m/>
    <d v="2015-04-01T00:00:00"/>
    <m/>
  </r>
  <r>
    <s v="TAFEA"/>
    <s v="VUT0106"/>
    <s v="Tanna"/>
    <s v="VUT0106023"/>
    <s v="South West Tanna (Tanna)"/>
    <s v="VUT0106023002"/>
    <m/>
    <s v="VUT01060230020118"/>
    <s v="Ikiti"/>
    <s v="World Vision"/>
    <s v="World Vision"/>
    <m/>
    <s v="Shelter"/>
    <m/>
    <x v="0"/>
    <x v="3"/>
    <m/>
    <n v="25"/>
    <s v="piece"/>
    <s v="Households"/>
    <n v="18"/>
    <x v="0"/>
    <d v="2015-04-01T00:00:00"/>
    <m/>
    <d v="2015-04-01T00:00:00"/>
    <m/>
  </r>
  <r>
    <s v="TAFEA"/>
    <s v="VUT0106"/>
    <s v="Tanna"/>
    <s v="VUT0106023"/>
    <s v="South West Tanna (Tanna)"/>
    <s v="VUT0106023002"/>
    <m/>
    <e v="#N/A"/>
    <s v="Kapiaruku"/>
    <s v="World Vision"/>
    <s v="World Vision"/>
    <m/>
    <s v="Shelter"/>
    <m/>
    <x v="0"/>
    <x v="3"/>
    <m/>
    <n v="13"/>
    <s v="piece"/>
    <s v="Households"/>
    <n v="10"/>
    <x v="0"/>
    <d v="2015-04-01T00:00:00"/>
    <m/>
    <d v="2015-04-01T00:00:00"/>
    <m/>
  </r>
  <r>
    <s v="TAFEA"/>
    <s v="VUT0106"/>
    <s v="Tanna"/>
    <s v="VUT0106023"/>
    <s v="South West Tanna (Tanna)"/>
    <s v="VUT0106023002"/>
    <m/>
    <s v="VUT01060230020178"/>
    <s v="Ikunara"/>
    <s v="World Vision"/>
    <s v="World Vision"/>
    <m/>
    <s v="Shelter"/>
    <m/>
    <x v="0"/>
    <x v="3"/>
    <m/>
    <n v="31"/>
    <s v="piece"/>
    <s v="Households"/>
    <n v="22"/>
    <x v="0"/>
    <d v="2015-04-01T00:00:00"/>
    <m/>
    <d v="2015-04-01T00:00:00"/>
    <m/>
  </r>
  <r>
    <s v="TAFEA"/>
    <s v="VUT0106"/>
    <s v="Tanna"/>
    <s v="VUT0106023"/>
    <s v="South West Tanna (Tanna)"/>
    <s v="VUT0106023002"/>
    <m/>
    <e v="#N/A"/>
    <s v="Iamatukua"/>
    <s v="World Vision"/>
    <s v="World Vision"/>
    <m/>
    <s v="Shelter"/>
    <m/>
    <x v="0"/>
    <x v="3"/>
    <m/>
    <n v="56"/>
    <s v="piece"/>
    <s v="Households"/>
    <n v="31"/>
    <x v="0"/>
    <d v="2015-04-01T00:00:00"/>
    <m/>
    <d v="2015-04-01T00:00:00"/>
    <m/>
  </r>
  <r>
    <s v="TAFEA"/>
    <s v="VUT0106"/>
    <s v="Tanna"/>
    <s v="VUT0106023"/>
    <s v="South West Tanna (Tanna)"/>
    <s v="VUT0106023002"/>
    <m/>
    <e v="#N/A"/>
    <s v="Iankuanenm"/>
    <s v="World Vision"/>
    <s v="World Vision"/>
    <m/>
    <s v="Shelter"/>
    <m/>
    <x v="0"/>
    <x v="3"/>
    <m/>
    <n v="29"/>
    <s v="piece"/>
    <s v="Households"/>
    <n v="16"/>
    <x v="0"/>
    <d v="2015-04-01T00:00:00"/>
    <m/>
    <d v="2015-04-01T00:00:00"/>
    <m/>
  </r>
  <r>
    <s v="TAFEA"/>
    <s v="VUT0106"/>
    <s v="Tanna"/>
    <s v="VUT0106023"/>
    <s v="South West Tanna (Tanna)"/>
    <s v="VUT0106023002"/>
    <m/>
    <s v="VUT01060230020110"/>
    <s v="Isasia"/>
    <s v="World Vision"/>
    <s v="World Vision"/>
    <m/>
    <s v="Shelter"/>
    <m/>
    <x v="0"/>
    <x v="3"/>
    <m/>
    <n v="21"/>
    <s v="piece"/>
    <s v="Households"/>
    <n v="13"/>
    <x v="0"/>
    <d v="2015-04-01T00:00:00"/>
    <m/>
    <d v="2015-04-01T00:00:00"/>
    <m/>
  </r>
  <r>
    <s v="TAFEA"/>
    <s v="VUT0106"/>
    <s v="Tanna"/>
    <s v="VUT0106023"/>
    <s v="South West Tanna (Tanna)"/>
    <s v="VUT0106023002"/>
    <m/>
    <e v="#N/A"/>
    <s v="Nukonipen"/>
    <s v="World Vision"/>
    <s v="World Vision"/>
    <m/>
    <s v="Shelter"/>
    <m/>
    <x v="0"/>
    <x v="3"/>
    <m/>
    <n v="13"/>
    <s v="piece"/>
    <s v="Households"/>
    <n v="14"/>
    <x v="0"/>
    <d v="2015-04-01T00:00:00"/>
    <m/>
    <d v="2015-04-01T00:00:00"/>
    <m/>
  </r>
  <r>
    <s v="TAFEA"/>
    <s v="VUT0106"/>
    <s v="Tanna"/>
    <s v="VUT0106023"/>
    <s v="South West Tanna (Tanna)"/>
    <s v="VUT0106023002"/>
    <m/>
    <s v="VUT01060230020222"/>
    <s v="Iakel"/>
    <s v="World Vision"/>
    <s v="World Vision"/>
    <m/>
    <s v="Shelter"/>
    <m/>
    <x v="0"/>
    <x v="0"/>
    <m/>
    <n v="28"/>
    <s v="piece"/>
    <s v="Households"/>
    <n v="25"/>
    <x v="0"/>
    <d v="2015-03-31T00:00:00"/>
    <m/>
    <d v="2015-03-31T00:00:00"/>
    <m/>
  </r>
  <r>
    <s v="TAFEA"/>
    <s v="VUT0106"/>
    <s v="Tanna"/>
    <s v="VUT0106023"/>
    <s v="South West Tanna (Tanna)"/>
    <s v="VUT0106023002"/>
    <m/>
    <e v="#N/A"/>
    <s v="Iakukak"/>
    <s v="World Vision"/>
    <s v="World Vision"/>
    <m/>
    <s v="Shelter"/>
    <m/>
    <x v="0"/>
    <x v="0"/>
    <m/>
    <n v="61"/>
    <s v="piece"/>
    <s v="Households"/>
    <n v="60"/>
    <x v="0"/>
    <d v="2015-03-31T00:00:00"/>
    <m/>
    <d v="2015-03-31T00:00:00"/>
    <m/>
  </r>
  <r>
    <s v="TAFEA"/>
    <s v="VUT0106"/>
    <s v="Tanna"/>
    <s v="VUT0106023"/>
    <s v="South West Tanna (Tanna)"/>
    <s v="VUT0106023002"/>
    <m/>
    <e v="#N/A"/>
    <s v="Iakwelin"/>
    <s v="World Vision"/>
    <s v="World Vision"/>
    <m/>
    <s v="Shelter"/>
    <m/>
    <x v="0"/>
    <x v="0"/>
    <m/>
    <n v="6"/>
    <s v="piece"/>
    <s v="Households"/>
    <n v="6"/>
    <x v="0"/>
    <d v="2015-03-31T00:00:00"/>
    <m/>
    <d v="2015-03-31T00:00:00"/>
    <m/>
  </r>
  <r>
    <s v="TAFEA"/>
    <s v="VUT0106"/>
    <s v="Tanna"/>
    <s v="VUT0106023"/>
    <s v="South West Tanna (Tanna)"/>
    <s v="VUT0106023002"/>
    <m/>
    <e v="#N/A"/>
    <s v="Ialawala"/>
    <s v="World Vision"/>
    <s v="World Vision"/>
    <m/>
    <s v="Shelter"/>
    <m/>
    <x v="0"/>
    <x v="0"/>
    <m/>
    <n v="19"/>
    <s v="piece"/>
    <s v="Households"/>
    <n v="19"/>
    <x v="0"/>
    <d v="2015-03-31T00:00:00"/>
    <m/>
    <d v="2015-03-31T00:00:00"/>
    <m/>
  </r>
  <r>
    <s v="TAFEA"/>
    <s v="VUT0106"/>
    <s v="Tanna"/>
    <s v="VUT0106023"/>
    <s v="South West Tanna (Tanna)"/>
    <s v="VUT0106023002"/>
    <m/>
    <e v="#N/A"/>
    <s v="Ialhia"/>
    <s v="World Vision"/>
    <s v="World Vision"/>
    <m/>
    <s v="Shelter"/>
    <m/>
    <x v="0"/>
    <x v="0"/>
    <m/>
    <n v="57"/>
    <s v="piece"/>
    <s v="Households"/>
    <n v="54"/>
    <x v="0"/>
    <d v="2015-03-31T00:00:00"/>
    <m/>
    <d v="2015-03-31T00:00:00"/>
    <m/>
  </r>
  <r>
    <s v="TAFEA"/>
    <s v="VUT0106"/>
    <s v="Tanna"/>
    <s v="VUT0106023"/>
    <s v="South West Tanna (Tanna)"/>
    <s v="VUT0106023002"/>
    <m/>
    <e v="#N/A"/>
    <s v="Ialkis"/>
    <s v="World Vision"/>
    <s v="World Vision"/>
    <m/>
    <s v="Shelter"/>
    <m/>
    <x v="0"/>
    <x v="0"/>
    <m/>
    <n v="27"/>
    <s v="piece"/>
    <s v="Households"/>
    <n v="27"/>
    <x v="0"/>
    <d v="2015-03-31T00:00:00"/>
    <m/>
    <d v="2015-03-31T00:00:00"/>
    <m/>
  </r>
  <r>
    <s v="TAFEA"/>
    <s v="VUT0106"/>
    <s v="Tanna"/>
    <s v="VUT0106023"/>
    <s v="South West Tanna (Tanna)"/>
    <s v="VUT0106023002"/>
    <m/>
    <e v="#N/A"/>
    <s v="Ianakul"/>
    <s v="World Vision"/>
    <s v="World Vision"/>
    <m/>
    <s v="Shelter"/>
    <m/>
    <x v="0"/>
    <x v="0"/>
    <m/>
    <n v="26"/>
    <s v="piece"/>
    <s v="Households"/>
    <n v="18"/>
    <x v="0"/>
    <d v="2015-03-31T00:00:00"/>
    <m/>
    <d v="2015-03-31T00:00:00"/>
    <m/>
  </r>
  <r>
    <s v="TAFEA"/>
    <s v="VUT0106"/>
    <s v="Tanna"/>
    <s v="VUT0106023"/>
    <s v="South West Tanna (Tanna)"/>
    <s v="VUT0106023002"/>
    <m/>
    <e v="#N/A"/>
    <s v="Ianapek"/>
    <s v="World Vision"/>
    <s v="World Vision"/>
    <m/>
    <s v="Shelter"/>
    <m/>
    <x v="0"/>
    <x v="0"/>
    <m/>
    <n v="7"/>
    <s v="piece"/>
    <s v="Households"/>
    <n v="7"/>
    <x v="0"/>
    <d v="2015-03-31T00:00:00"/>
    <m/>
    <d v="2015-03-31T00:00:00"/>
    <m/>
  </r>
  <r>
    <s v="TAFEA"/>
    <s v="VUT0106"/>
    <s v="Tanna"/>
    <s v="VUT0106023"/>
    <s v="South West Tanna (Tanna)"/>
    <s v="VUT0106023002"/>
    <m/>
    <e v="#N/A"/>
    <s v="Ianata"/>
    <s v="World Vision"/>
    <s v="World Vision"/>
    <m/>
    <s v="Shelter"/>
    <m/>
    <x v="0"/>
    <x v="0"/>
    <m/>
    <n v="6"/>
    <s v="piece"/>
    <s v="Households"/>
    <n v="6"/>
    <x v="0"/>
    <d v="2015-03-31T00:00:00"/>
    <m/>
    <d v="2015-03-31T00:00:00"/>
    <m/>
  </r>
  <r>
    <s v="TAFEA"/>
    <s v="VUT0106"/>
    <s v="Tanna"/>
    <s v="VUT0106023"/>
    <s v="South West Tanna (Tanna)"/>
    <s v="VUT0106023002"/>
    <m/>
    <e v="#N/A"/>
    <s v="Ianfulia"/>
    <s v="World Vision"/>
    <s v="World Vision"/>
    <m/>
    <s v="Shelter"/>
    <m/>
    <x v="0"/>
    <x v="0"/>
    <m/>
    <n v="12"/>
    <s v="piece"/>
    <s v="Households"/>
    <n v="12"/>
    <x v="0"/>
    <d v="2015-03-31T00:00:00"/>
    <m/>
    <d v="2015-03-31T00:00:00"/>
    <m/>
  </r>
  <r>
    <s v="TAFEA"/>
    <s v="VUT0106"/>
    <s v="Tanna"/>
    <s v="VUT0106023"/>
    <s v="South West Tanna (Tanna)"/>
    <s v="VUT0106023002"/>
    <m/>
    <e v="#N/A"/>
    <s v="Ianklapen"/>
    <s v="World Vision"/>
    <s v="World Vision"/>
    <m/>
    <s v="Shelter"/>
    <m/>
    <x v="0"/>
    <x v="0"/>
    <m/>
    <n v="10"/>
    <s v="piece"/>
    <s v="Households"/>
    <n v="10"/>
    <x v="0"/>
    <d v="2015-03-31T00:00:00"/>
    <m/>
    <d v="2015-03-31T00:00:00"/>
    <m/>
  </r>
  <r>
    <s v="TAFEA"/>
    <s v="VUT0106"/>
    <s v="Tanna"/>
    <s v="VUT0106023"/>
    <s v="South West Tanna (Tanna)"/>
    <s v="VUT0106023002"/>
    <m/>
    <e v="#N/A"/>
    <s v="Iapkisip"/>
    <s v="World Vision"/>
    <s v="World Vision"/>
    <m/>
    <s v="Shelter"/>
    <m/>
    <x v="0"/>
    <x v="0"/>
    <m/>
    <n v="67"/>
    <s v="piece"/>
    <s v="Households"/>
    <n v="62"/>
    <x v="0"/>
    <d v="2015-03-31T00:00:00"/>
    <m/>
    <d v="2015-03-31T00:00:00"/>
    <m/>
  </r>
  <r>
    <s v="TAFEA"/>
    <s v="VUT0106"/>
    <s v="Tanna"/>
    <s v="VUT0106023"/>
    <s v="South West Tanna (Tanna)"/>
    <s v="VUT0106023002"/>
    <m/>
    <e v="#N/A"/>
    <s v="Iapmamal"/>
    <s v="World Vision"/>
    <s v="World Vision"/>
    <m/>
    <s v="Shelter"/>
    <m/>
    <x v="0"/>
    <x v="0"/>
    <m/>
    <n v="17"/>
    <s v="piece"/>
    <s v="Households"/>
    <n v="17"/>
    <x v="0"/>
    <d v="2015-03-31T00:00:00"/>
    <m/>
    <d v="2015-03-31T00:00:00"/>
    <m/>
  </r>
  <r>
    <s v="TAFEA"/>
    <s v="VUT0106"/>
    <s v="Tanna"/>
    <s v="VUT0106023"/>
    <s v="South West Tanna (Tanna)"/>
    <s v="VUT0106023002"/>
    <m/>
    <e v="#N/A"/>
    <s v="Iapnawitali"/>
    <s v="World Vision"/>
    <s v="World Vision"/>
    <m/>
    <s v="Shelter"/>
    <m/>
    <x v="0"/>
    <x v="0"/>
    <m/>
    <n v="24"/>
    <s v="piece"/>
    <s v="Households"/>
    <n v="24"/>
    <x v="0"/>
    <d v="2015-03-31T00:00:00"/>
    <m/>
    <d v="2015-03-31T00:00:00"/>
    <m/>
  </r>
  <r>
    <s v="TAFEA"/>
    <s v="VUT0106"/>
    <s v="Tanna"/>
    <s v="VUT0106023"/>
    <s v="South West Tanna (Tanna)"/>
    <s v="VUT0106023002"/>
    <m/>
    <e v="#N/A"/>
    <s v="Iavenkula"/>
    <s v="World Vision"/>
    <s v="World Vision"/>
    <m/>
    <s v="Shelter"/>
    <m/>
    <x v="0"/>
    <x v="0"/>
    <m/>
    <n v="32"/>
    <s v="piece"/>
    <s v="Households"/>
    <n v="32"/>
    <x v="0"/>
    <d v="2015-03-31T00:00:00"/>
    <m/>
    <d v="2015-03-31T00:00:00"/>
    <m/>
  </r>
  <r>
    <s v="TAFEA"/>
    <s v="VUT0106"/>
    <s v="Tanna"/>
    <s v="VUT0106023"/>
    <s v="South West Tanna (Tanna)"/>
    <s v="VUT0106023002"/>
    <m/>
    <e v="#N/A"/>
    <s v="Iimakal"/>
    <s v="World Vision"/>
    <s v="World Vision"/>
    <m/>
    <s v="Shelter"/>
    <m/>
    <x v="0"/>
    <x v="0"/>
    <m/>
    <n v="7"/>
    <s v="piece"/>
    <s v="Households"/>
    <n v="7"/>
    <x v="0"/>
    <d v="2015-03-31T00:00:00"/>
    <m/>
    <d v="2015-03-31T00:00:00"/>
    <m/>
  </r>
  <r>
    <s v="TAFEA"/>
    <s v="VUT0106"/>
    <s v="Tanna"/>
    <s v="VUT0106023"/>
    <s v="South West Tanna (Tanna)"/>
    <s v="VUT0106023002"/>
    <m/>
    <e v="#N/A"/>
    <s v="ikio"/>
    <s v="World Vision"/>
    <s v="World Vision"/>
    <m/>
    <s v="Shelter"/>
    <m/>
    <x v="0"/>
    <x v="0"/>
    <m/>
    <n v="19"/>
    <s v="piece"/>
    <s v="Households"/>
    <n v="19"/>
    <x v="0"/>
    <d v="2015-03-31T00:00:00"/>
    <m/>
    <d v="2015-03-31T00:00:00"/>
    <m/>
  </r>
  <r>
    <s v="TAFEA"/>
    <s v="VUT0106"/>
    <s v="Tanna"/>
    <s v="VUT0106023"/>
    <s v="South West Tanna (Tanna)"/>
    <s v="VUT0106023002"/>
    <m/>
    <s v="VUT01060230020236"/>
    <s v="Ikunakut"/>
    <s v="World Vision"/>
    <s v="World Vision"/>
    <m/>
    <s v="Shelter"/>
    <m/>
    <x v="0"/>
    <x v="0"/>
    <m/>
    <n v="16"/>
    <s v="piece"/>
    <s v="Households"/>
    <n v="16"/>
    <x v="0"/>
    <d v="2015-03-31T00:00:00"/>
    <m/>
    <d v="2015-03-31T00:00:00"/>
    <m/>
  </r>
  <r>
    <s v="TAFEA"/>
    <s v="VUT0106"/>
    <s v="Tanna"/>
    <s v="VUT0106023"/>
    <s v="South West Tanna (Tanna)"/>
    <s v="VUT0106023002"/>
    <m/>
    <s v="VUT01060230050210"/>
    <s v="Imal"/>
    <s v="World Vision"/>
    <s v="World Vision"/>
    <m/>
    <s v="Shelter"/>
    <m/>
    <x v="0"/>
    <x v="0"/>
    <m/>
    <n v="8"/>
    <s v="piece"/>
    <s v="Households"/>
    <n v="8"/>
    <x v="0"/>
    <d v="2015-03-31T00:00:00"/>
    <m/>
    <d v="2015-03-31T00:00:00"/>
    <m/>
  </r>
  <r>
    <s v="TAFEA"/>
    <s v="VUT0106"/>
    <s v="Tanna"/>
    <s v="VUT0106023"/>
    <s v="South West Tanna (Tanna)"/>
    <s v="VUT0106023002"/>
    <m/>
    <e v="#N/A"/>
    <s v="Imalaka"/>
    <s v="World Vision"/>
    <s v="World Vision"/>
    <m/>
    <s v="Shelter"/>
    <m/>
    <x v="0"/>
    <x v="0"/>
    <m/>
    <n v="6"/>
    <s v="piece"/>
    <s v="Households"/>
    <n v="6"/>
    <x v="0"/>
    <d v="2015-03-31T00:00:00"/>
    <m/>
    <d v="2015-03-31T00:00:00"/>
    <m/>
  </r>
  <r>
    <s v="TAFEA"/>
    <s v="VUT0106"/>
    <s v="Tanna"/>
    <s v="VUT0106023"/>
    <s v="South West Tanna (Tanna)"/>
    <s v="VUT0106023002"/>
    <m/>
    <s v="VUT01060230020174"/>
    <s v="Imapel"/>
    <s v="World Vision"/>
    <s v="World Vision"/>
    <m/>
    <s v="Shelter"/>
    <m/>
    <x v="0"/>
    <x v="0"/>
    <m/>
    <n v="46"/>
    <s v="piece"/>
    <s v="Households"/>
    <n v="59"/>
    <x v="0"/>
    <d v="2015-03-31T00:00:00"/>
    <m/>
    <d v="2015-03-31T00:00:00"/>
    <m/>
  </r>
  <r>
    <s v="TAFEA"/>
    <s v="VUT0106"/>
    <s v="Tanna"/>
    <s v="VUT0106023"/>
    <s v="South West Tanna (Tanna)"/>
    <s v="VUT0106023002"/>
    <m/>
    <s v="VUT01060230020140"/>
    <s v="Imlau"/>
    <s v="World Vision"/>
    <s v="World Vision"/>
    <m/>
    <s v="Shelter"/>
    <m/>
    <x v="0"/>
    <x v="0"/>
    <m/>
    <n v="5"/>
    <s v="piece"/>
    <s v="Households"/>
    <n v="5"/>
    <x v="0"/>
    <d v="2015-03-31T00:00:00"/>
    <m/>
    <d v="2015-03-31T00:00:00"/>
    <m/>
  </r>
  <r>
    <s v="TAFEA"/>
    <s v="VUT0106"/>
    <s v="Tanna"/>
    <s v="VUT0106023"/>
    <s v="South West Tanna (Tanna)"/>
    <s v="VUT0106023002"/>
    <m/>
    <e v="#N/A"/>
    <s v="Ienpinawan"/>
    <s v="World Vision"/>
    <s v="World Vision"/>
    <m/>
    <s v="Shelter"/>
    <m/>
    <x v="0"/>
    <x v="0"/>
    <m/>
    <n v="12"/>
    <s v="piece"/>
    <s v="Households"/>
    <n v="6"/>
    <x v="0"/>
    <d v="2015-03-31T00:00:00"/>
    <m/>
    <d v="2015-03-31T00:00:00"/>
    <m/>
  </r>
  <r>
    <s v="TAFEA"/>
    <s v="VUT0106"/>
    <s v="Tanna"/>
    <s v="VUT0106023"/>
    <s v="South West Tanna (Tanna)"/>
    <s v="VUT0106023002"/>
    <m/>
    <s v="VUT01060230020180"/>
    <s v="Isangel"/>
    <s v="World Vision"/>
    <s v="World Vision"/>
    <m/>
    <s v="Shelter"/>
    <m/>
    <x v="0"/>
    <x v="0"/>
    <m/>
    <n v="23"/>
    <s v="piece"/>
    <s v="Households"/>
    <n v="23"/>
    <x v="0"/>
    <d v="2015-03-31T00:00:00"/>
    <m/>
    <d v="2015-03-31T00:00:00"/>
    <m/>
  </r>
  <r>
    <s v="TAFEA"/>
    <s v="VUT0106"/>
    <s v="Tanna"/>
    <s v="VUT0106023"/>
    <s v="South West Tanna (Tanna)"/>
    <s v="VUT0106023002"/>
    <m/>
    <e v="#N/A"/>
    <s v="Iwei"/>
    <s v="World Vision"/>
    <s v="World Vision"/>
    <m/>
    <s v="Shelter"/>
    <m/>
    <x v="0"/>
    <x v="0"/>
    <m/>
    <n v="26"/>
    <s v="piece"/>
    <s v="Households"/>
    <n v="20"/>
    <x v="0"/>
    <d v="2015-03-31T00:00:00"/>
    <m/>
    <d v="2015-03-31T00:00:00"/>
    <m/>
  </r>
  <r>
    <s v="TAFEA"/>
    <s v="VUT0106"/>
    <s v="Tanna"/>
    <s v="VUT0106023"/>
    <s v="South West Tanna (Tanna)"/>
    <s v="VUT0106023002"/>
    <m/>
    <e v="#N/A"/>
    <s v="Imatautu"/>
    <s v="World Vision"/>
    <s v="World Vision"/>
    <m/>
    <s v="Shelter"/>
    <m/>
    <x v="0"/>
    <x v="0"/>
    <m/>
    <n v="97"/>
    <s v="piece"/>
    <s v="Households"/>
    <n v="97"/>
    <x v="0"/>
    <d v="2015-04-15T00:00:00"/>
    <d v="2015-04-15T00:00:00"/>
    <d v="2015-04-15T00:00:00"/>
    <m/>
  </r>
  <r>
    <s v="TAFEA"/>
    <s v="VUT0106"/>
    <s v="Tanna"/>
    <s v="VUT0106023"/>
    <s v="South Tanna (Tanna)"/>
    <s v="VUT0106023001"/>
    <m/>
    <s v="VUT01060230010096"/>
    <s v="Imaki"/>
    <s v="World Vision"/>
    <s v="World Vision"/>
    <m/>
    <s v="Shelter"/>
    <m/>
    <x v="0"/>
    <x v="0"/>
    <m/>
    <n v="174"/>
    <s v="piece"/>
    <s v="Households"/>
    <n v="174"/>
    <x v="0"/>
    <d v="2015-04-16T00:00:00"/>
    <d v="2015-04-16T00:00:00"/>
    <d v="2015-04-16T00:00:00"/>
    <m/>
  </r>
  <r>
    <s v="TAFEA"/>
    <s v="VUT0106"/>
    <s v="Tanna"/>
    <s v="VUT0106023"/>
    <s v="South Tanna (Tanna)"/>
    <s v="VUT0106023001"/>
    <m/>
    <s v="VUT01060230010056"/>
    <s v="Kwamera"/>
    <s v="World Vision"/>
    <s v="World Vision"/>
    <m/>
    <s v="Shelter"/>
    <m/>
    <x v="0"/>
    <x v="0"/>
    <m/>
    <n v="220"/>
    <s v="piece"/>
    <s v="Households"/>
    <n v="220"/>
    <x v="0"/>
    <d v="2015-04-16T00:00:00"/>
    <d v="2015-04-16T00:00:00"/>
    <d v="2015-04-16T00:00:00"/>
    <m/>
  </r>
  <r>
    <s v="TAFEA"/>
    <s v="VUT0106"/>
    <s v="Tanna"/>
    <s v="VUT0106023"/>
    <s v="South West Tanna (Tanna)"/>
    <s v="VUT0106023002"/>
    <m/>
    <e v="#N/A"/>
    <s v="Iantkai"/>
    <s v="World Vision"/>
    <s v="World Vision"/>
    <m/>
    <s v="Shelter"/>
    <m/>
    <x v="0"/>
    <x v="5"/>
    <m/>
    <n v="2"/>
    <s v="kit"/>
    <s v="Households"/>
    <n v="6"/>
    <x v="0"/>
    <d v="2015-04-23T00:00:00"/>
    <d v="2015-04-23T00:00:00"/>
    <d v="2015-04-23T00:00:00"/>
    <m/>
  </r>
  <r>
    <s v="TAFEA"/>
    <s v="VUT0106"/>
    <s v="Tanna"/>
    <s v="VUT0106023"/>
    <s v="South West Tanna (Tanna)"/>
    <s v="VUT0106023002"/>
    <m/>
    <e v="#N/A"/>
    <s v="Iakulpao"/>
    <s v="World Vision"/>
    <s v="World Vision"/>
    <m/>
    <s v="Shelter"/>
    <m/>
    <x v="0"/>
    <x v="5"/>
    <m/>
    <n v="3"/>
    <s v="kit"/>
    <s v="Households"/>
    <n v="11"/>
    <x v="0"/>
    <d v="2015-04-23T00:00:00"/>
    <d v="2015-04-23T00:00:00"/>
    <d v="2015-04-23T00:00:00"/>
    <m/>
  </r>
  <r>
    <s v="TAFEA"/>
    <s v="VUT0106"/>
    <s v="Tanna"/>
    <s v="VUT0106023"/>
    <s v="South West Tanna (Tanna)"/>
    <s v="VUT0106023002"/>
    <m/>
    <e v="#N/A"/>
    <s v="Iaknauwau"/>
    <s v="World Vision"/>
    <s v="World Vision"/>
    <m/>
    <s v="Shelter"/>
    <m/>
    <x v="0"/>
    <x v="5"/>
    <m/>
    <n v="6"/>
    <s v="kit"/>
    <s v="Households"/>
    <n v="22"/>
    <x v="0"/>
    <d v="2015-04-23T00:00:00"/>
    <d v="2015-04-23T00:00:00"/>
    <d v="2015-04-23T00:00:00"/>
    <m/>
  </r>
  <r>
    <s v="TAFEA"/>
    <s v="VUT0106"/>
    <s v="Tanna"/>
    <s v="VUT0106023"/>
    <s v="South West Tanna (Tanna)"/>
    <s v="VUT0106023002"/>
    <m/>
    <e v="#N/A"/>
    <s v="Ietpalenian"/>
    <s v="World Vision"/>
    <s v="World Vision"/>
    <m/>
    <s v="Shelter"/>
    <m/>
    <x v="0"/>
    <x v="5"/>
    <m/>
    <n v="10"/>
    <s v="kit"/>
    <s v="Households"/>
    <n v="30"/>
    <x v="0"/>
    <d v="2015-04-23T00:00:00"/>
    <d v="2015-04-23T00:00:00"/>
    <d v="2015-04-23T00:00:00"/>
    <m/>
  </r>
  <r>
    <s v="TAFEA"/>
    <s v="VUT0106"/>
    <s v="Tanna"/>
    <s v="VUT0106023"/>
    <s v="South West Tanna (Tanna)"/>
    <s v="VUT0106023002"/>
    <m/>
    <e v="#N/A"/>
    <s v="Iankueneta"/>
    <s v="World Vision"/>
    <s v="World Vision"/>
    <m/>
    <s v="Shelter"/>
    <m/>
    <x v="0"/>
    <x v="5"/>
    <m/>
    <n v="7"/>
    <s v="kit"/>
    <s v="Households"/>
    <n v="23"/>
    <x v="0"/>
    <d v="2015-04-23T00:00:00"/>
    <d v="2015-04-23T00:00:00"/>
    <d v="2015-04-23T00:00:00"/>
    <m/>
  </r>
  <r>
    <s v="TAFEA"/>
    <s v="VUT0106"/>
    <s v="Tanna"/>
    <s v="VUT0106023"/>
    <s v="South West Tanna (Tanna)"/>
    <s v="VUT0106023002"/>
    <m/>
    <e v="#N/A"/>
    <s v="Ieunta"/>
    <s v="World Vision"/>
    <s v="World Vision"/>
    <m/>
    <s v="Shelter"/>
    <m/>
    <x v="0"/>
    <x v="5"/>
    <m/>
    <n v="2"/>
    <s v="kit"/>
    <s v="Households"/>
    <n v="6"/>
    <x v="0"/>
    <d v="2015-04-23T00:00:00"/>
    <d v="2015-04-23T00:00:00"/>
    <d v="2015-04-23T00:00:00"/>
    <m/>
  </r>
  <r>
    <s v="TAFEA"/>
    <s v="VUT0106"/>
    <s v="Tanna"/>
    <s v="VUT0106023"/>
    <s v="South West Tanna (Tanna)"/>
    <s v="VUT0106023002"/>
    <m/>
    <e v="#N/A"/>
    <s v="Iantkai"/>
    <s v="World Vision"/>
    <s v="World Vision"/>
    <m/>
    <s v="Shelter"/>
    <m/>
    <x v="0"/>
    <x v="3"/>
    <m/>
    <n v="7"/>
    <s v="piece"/>
    <s v="Households"/>
    <n v="6"/>
    <x v="0"/>
    <d v="2015-04-23T00:00:00"/>
    <d v="2015-04-23T00:00:00"/>
    <d v="2015-04-23T00:00:00"/>
    <m/>
  </r>
  <r>
    <s v="TAFEA"/>
    <s v="VUT0106"/>
    <s v="Tanna"/>
    <s v="VUT0106023"/>
    <s v="South West Tanna (Tanna)"/>
    <s v="VUT0106023002"/>
    <m/>
    <e v="#N/A"/>
    <s v="Iakulpao"/>
    <s v="World Vision"/>
    <s v="World Vision"/>
    <m/>
    <s v="Shelter"/>
    <m/>
    <x v="0"/>
    <x v="3"/>
    <m/>
    <n v="13"/>
    <s v="piece"/>
    <s v="Households"/>
    <n v="11"/>
    <x v="0"/>
    <d v="2015-04-23T00:00:00"/>
    <d v="2015-04-23T00:00:00"/>
    <d v="2015-04-23T00:00:00"/>
    <m/>
  </r>
  <r>
    <s v="TAFEA"/>
    <s v="VUT0106"/>
    <s v="Tanna"/>
    <s v="VUT0106023"/>
    <s v="South West Tanna (Tanna)"/>
    <s v="VUT0106023002"/>
    <m/>
    <e v="#N/A"/>
    <s v="Iaknauawau"/>
    <s v="World Vision"/>
    <s v="World Vision"/>
    <m/>
    <s v="Shelter"/>
    <m/>
    <x v="0"/>
    <x v="3"/>
    <m/>
    <n v="28"/>
    <s v="piece"/>
    <s v="Households"/>
    <n v="22"/>
    <x v="0"/>
    <d v="2015-04-23T00:00:00"/>
    <d v="2015-04-23T00:00:00"/>
    <d v="2015-04-23T00:00:00"/>
    <m/>
  </r>
  <r>
    <s v="TAFEA"/>
    <s v="VUT0106"/>
    <s v="Tanna"/>
    <s v="VUT0106023"/>
    <s v="South West Tanna (Tanna)"/>
    <s v="VUT0106023002"/>
    <m/>
    <e v="#N/A"/>
    <s v="Ietpalenian"/>
    <s v="World Vision"/>
    <s v="World Vision"/>
    <m/>
    <s v="Shelter"/>
    <m/>
    <x v="0"/>
    <x v="3"/>
    <m/>
    <n v="37"/>
    <s v="piece"/>
    <s v="Households"/>
    <n v="30"/>
    <x v="0"/>
    <d v="2015-04-23T00:00:00"/>
    <d v="2015-04-23T00:00:00"/>
    <d v="2015-04-23T00:00:00"/>
    <m/>
  </r>
  <r>
    <s v="TAFEA"/>
    <s v="VUT0106"/>
    <s v="Tanna"/>
    <s v="VUT0106023"/>
    <s v="South West Tanna (Tanna)"/>
    <s v="VUT0106023002"/>
    <m/>
    <e v="#N/A"/>
    <s v="Iankuenta"/>
    <s v="World Vision"/>
    <s v="World Vision"/>
    <m/>
    <s v="Shelter"/>
    <m/>
    <x v="0"/>
    <x v="3"/>
    <m/>
    <n v="30"/>
    <s v="piece"/>
    <s v="Households"/>
    <n v="23"/>
    <x v="0"/>
    <d v="2015-04-23T00:00:00"/>
    <d v="2015-04-23T00:00:00"/>
    <d v="2015-04-23T00:00:00"/>
    <m/>
  </r>
  <r>
    <s v="TAFEA"/>
    <s v="VUT0106"/>
    <s v="Tanna"/>
    <s v="VUT0106023"/>
    <s v="South West Tanna (Tanna)"/>
    <s v="VUT0106023002"/>
    <m/>
    <e v="#N/A"/>
    <s v="Ieunta"/>
    <s v="World Vision"/>
    <s v="World Vision"/>
    <m/>
    <s v="Shelter"/>
    <m/>
    <x v="0"/>
    <x v="3"/>
    <m/>
    <n v="7"/>
    <s v="piece"/>
    <s v="Households"/>
    <n v="6"/>
    <x v="0"/>
    <d v="2015-04-23T00:00:00"/>
    <d v="2015-04-23T00:00:00"/>
    <d v="2015-04-23T00:00:00"/>
    <m/>
  </r>
  <r>
    <s v="TAFEA"/>
    <s v="VUT0106"/>
    <s v="Tanna"/>
    <s v="VUT0106023"/>
    <m/>
    <e v="#N/A"/>
    <m/>
    <e v="#N/A"/>
    <s v="Namrethmine ( Etap)"/>
    <s v="World Vision"/>
    <s v="World Vision"/>
    <m/>
    <s v="Shelter"/>
    <m/>
    <x v="0"/>
    <x v="3"/>
    <m/>
    <n v="9"/>
    <s v="piece"/>
    <s v="Households"/>
    <n v="10"/>
    <x v="0"/>
    <d v="2015-04-28T00:00:00"/>
    <d v="2015-04-28T00:00:00"/>
    <d v="2015-04-28T00:00:00"/>
    <m/>
  </r>
  <r>
    <s v="TAFEA"/>
    <s v="VUT0106"/>
    <s v="Tanna"/>
    <s v="VUT0106023"/>
    <m/>
    <e v="#N/A"/>
    <m/>
    <e v="#N/A"/>
    <s v="Ianapkasu"/>
    <s v="World Vision"/>
    <s v="World Vision"/>
    <m/>
    <s v="Shelter"/>
    <m/>
    <x v="0"/>
    <x v="3"/>
    <m/>
    <n v="37"/>
    <s v="piece"/>
    <s v="Households"/>
    <n v="31"/>
    <x v="0"/>
    <d v="2015-04-28T00:00:00"/>
    <d v="2015-04-28T00:00:00"/>
    <d v="2015-04-28T00:00:00"/>
    <m/>
  </r>
  <r>
    <s v="TAFEA"/>
    <s v="VUT0106"/>
    <s v="Tanna"/>
    <s v="VUT0106023"/>
    <m/>
    <e v="#N/A"/>
    <m/>
    <e v="#N/A"/>
    <s v="Ianumnava"/>
    <s v="World Vision"/>
    <s v="World Vision"/>
    <m/>
    <s v="Shelter"/>
    <m/>
    <x v="0"/>
    <x v="3"/>
    <m/>
    <n v="23"/>
    <s v="piece"/>
    <s v="Households"/>
    <n v="17"/>
    <x v="0"/>
    <d v="2015-04-28T00:00:00"/>
    <d v="2015-04-28T00:00:00"/>
    <d v="2015-04-28T00:00:00"/>
    <m/>
  </r>
  <r>
    <s v="TAFEA"/>
    <s v="VUT0106"/>
    <s v="Tanna"/>
    <s v="VUT0106023"/>
    <m/>
    <e v="#N/A"/>
    <m/>
    <e v="#N/A"/>
    <s v="Iatanmelen"/>
    <s v="World Vision"/>
    <s v="World Vision"/>
    <m/>
    <s v="Shelter"/>
    <m/>
    <x v="0"/>
    <x v="3"/>
    <m/>
    <n v="106"/>
    <s v="piece"/>
    <s v="Households"/>
    <n v="85"/>
    <x v="0"/>
    <d v="2015-04-28T00:00:00"/>
    <d v="2015-04-28T00:00:00"/>
    <d v="2015-04-28T00:00:00"/>
    <m/>
  </r>
  <r>
    <s v="TAFEA"/>
    <s v="VUT0106"/>
    <s v="Tanna"/>
    <s v="VUT0106023"/>
    <m/>
    <e v="#N/A"/>
    <m/>
    <e v="#N/A"/>
    <s v="Iatafum"/>
    <s v="World Vision"/>
    <s v="World Vision"/>
    <m/>
    <s v="Shelter"/>
    <m/>
    <x v="0"/>
    <x v="3"/>
    <m/>
    <n v="36"/>
    <s v="piece"/>
    <s v="Households"/>
    <n v="29"/>
    <x v="0"/>
    <d v="2015-04-28T00:00:00"/>
    <d v="2015-04-28T00:00:00"/>
    <d v="2015-04-28T00:00:00"/>
    <m/>
  </r>
  <r>
    <s v="TAFEA"/>
    <s v="VUT0106"/>
    <s v="Tanna"/>
    <s v="VUT0106023"/>
    <m/>
    <e v="#N/A"/>
    <m/>
    <e v="#N/A"/>
    <s v="Iarismene"/>
    <s v="World Vision"/>
    <s v="World Vision"/>
    <m/>
    <s v="Shelter"/>
    <m/>
    <x v="0"/>
    <x v="3"/>
    <m/>
    <n v="71"/>
    <s v="piece"/>
    <s v="Households"/>
    <n v="62"/>
    <x v="0"/>
    <d v="2015-04-28T00:00:00"/>
    <d v="2015-04-28T00:00:00"/>
    <d v="2015-04-28T00:00:00"/>
    <m/>
  </r>
  <r>
    <s v="TAFEA"/>
    <s v="VUT0106"/>
    <s v="Tanna"/>
    <s v="VUT0106023"/>
    <m/>
    <e v="#N/A"/>
    <m/>
    <e v="#N/A"/>
    <s v="Iatukwas"/>
    <s v="World Vision"/>
    <s v="World Vision"/>
    <m/>
    <s v="Shelter"/>
    <m/>
    <x v="0"/>
    <x v="3"/>
    <m/>
    <n v="38"/>
    <s v="piece"/>
    <s v="Households"/>
    <n v="27"/>
    <x v="0"/>
    <d v="2015-04-28T00:00:00"/>
    <d v="2015-04-28T00:00:00"/>
    <d v="2015-04-28T00:00:00"/>
    <m/>
  </r>
  <r>
    <s v="TAFEA"/>
    <s v="VUT0106"/>
    <s v="Tanna"/>
    <s v="VUT0106023"/>
    <m/>
    <e v="#N/A"/>
    <m/>
    <e v="#N/A"/>
    <s v="kiapipmine"/>
    <s v="World Vision"/>
    <s v="World Vision"/>
    <m/>
    <s v="Shelter"/>
    <m/>
    <x v="0"/>
    <x v="3"/>
    <m/>
    <n v="33"/>
    <s v="piece"/>
    <s v="Households"/>
    <n v="24"/>
    <x v="0"/>
    <d v="2015-04-28T00:00:00"/>
    <d v="2015-04-28T00:00:00"/>
    <d v="2015-04-28T00:00:00"/>
    <m/>
  </r>
  <r>
    <s v="TAFEA"/>
    <s v="VUT0106"/>
    <s v="Tanna"/>
    <s v="VUT0106023"/>
    <m/>
    <e v="#N/A"/>
    <m/>
    <e v="#N/A"/>
    <s v="Namrethmine ( Etap)"/>
    <s v="World Vision"/>
    <s v="World Vision"/>
    <m/>
    <s v="Shelter"/>
    <m/>
    <x v="0"/>
    <x v="5"/>
    <m/>
    <n v="10"/>
    <s v="kit"/>
    <s v="Households"/>
    <n v="10"/>
    <x v="0"/>
    <d v="2015-04-28T00:00:00"/>
    <d v="2015-04-28T00:00:00"/>
    <d v="2015-04-28T00:00:00"/>
    <m/>
  </r>
  <r>
    <s v="TAFEA"/>
    <s v="VUT0106"/>
    <s v="Tanna"/>
    <s v="VUT0106023"/>
    <m/>
    <e v="#N/A"/>
    <m/>
    <e v="#N/A"/>
    <s v="Ianapkasu"/>
    <s v="World Vision"/>
    <s v="World Vision"/>
    <m/>
    <s v="Shelter"/>
    <m/>
    <x v="0"/>
    <x v="5"/>
    <m/>
    <n v="6"/>
    <s v="kit"/>
    <s v="Households"/>
    <n v="31"/>
    <x v="0"/>
    <d v="2015-04-28T00:00:00"/>
    <d v="2015-04-28T00:00:00"/>
    <d v="2015-04-28T00:00:00"/>
    <m/>
  </r>
  <r>
    <s v="TAFEA"/>
    <s v="VUT0106"/>
    <s v="Tanna"/>
    <s v="VUT0106023"/>
    <m/>
    <e v="#N/A"/>
    <m/>
    <e v="#N/A"/>
    <s v="Ianumnava"/>
    <s v="World Vision"/>
    <s v="World Vision"/>
    <m/>
    <s v="Shelter"/>
    <m/>
    <x v="0"/>
    <x v="5"/>
    <m/>
    <n v="4"/>
    <s v="kit"/>
    <s v="Households"/>
    <n v="17"/>
    <x v="0"/>
    <d v="2015-04-28T00:00:00"/>
    <d v="2015-04-28T00:00:00"/>
    <d v="2015-04-28T00:00:00"/>
    <m/>
  </r>
  <r>
    <s v="TAFEA"/>
    <s v="VUT0106"/>
    <s v="Tanna"/>
    <s v="VUT0106023"/>
    <m/>
    <e v="#N/A"/>
    <m/>
    <e v="#N/A"/>
    <s v="Iatanmelen"/>
    <s v="World Vision"/>
    <s v="World Vision"/>
    <m/>
    <s v="Shelter"/>
    <m/>
    <x v="0"/>
    <x v="5"/>
    <m/>
    <n v="29"/>
    <s v="kit"/>
    <s v="Households"/>
    <n v="85"/>
    <x v="0"/>
    <d v="2015-04-28T00:00:00"/>
    <d v="2015-04-28T00:00:00"/>
    <d v="2015-04-28T00:00:00"/>
    <m/>
  </r>
  <r>
    <s v="TAFEA"/>
    <s v="VUT0106"/>
    <s v="Tanna"/>
    <s v="VUT0106023"/>
    <m/>
    <e v="#N/A"/>
    <m/>
    <e v="#N/A"/>
    <s v="Iatafum"/>
    <s v="World Vision"/>
    <s v="World Vision"/>
    <m/>
    <s v="Shelter"/>
    <m/>
    <x v="0"/>
    <x v="5"/>
    <m/>
    <n v="18"/>
    <s v="kit"/>
    <s v="Households"/>
    <n v="29"/>
    <x v="0"/>
    <d v="2015-04-28T00:00:00"/>
    <d v="2015-04-28T00:00:00"/>
    <d v="2015-04-28T00:00:00"/>
    <m/>
  </r>
  <r>
    <s v="TAFEA"/>
    <s v="VUT0106"/>
    <s v="Tanna"/>
    <s v="VUT0106023"/>
    <m/>
    <e v="#N/A"/>
    <m/>
    <e v="#N/A"/>
    <s v="Iarismene"/>
    <s v="World Vision"/>
    <s v="World Vision"/>
    <m/>
    <s v="Shelter"/>
    <m/>
    <x v="0"/>
    <x v="5"/>
    <m/>
    <n v="30"/>
    <s v="kit"/>
    <s v="Households"/>
    <n v="62"/>
    <x v="0"/>
    <d v="2015-04-28T00:00:00"/>
    <d v="2015-04-28T00:00:00"/>
    <d v="2015-04-28T00:00:00"/>
    <m/>
  </r>
  <r>
    <s v="TAFEA"/>
    <s v="VUT0106"/>
    <s v="Tanna"/>
    <s v="VUT0106023"/>
    <m/>
    <e v="#N/A"/>
    <m/>
    <e v="#N/A"/>
    <s v="Iatukwas"/>
    <s v="World Vision"/>
    <s v="World Vision"/>
    <m/>
    <s v="Shelter"/>
    <m/>
    <x v="0"/>
    <x v="5"/>
    <m/>
    <n v="20"/>
    <s v="kit"/>
    <s v="Households"/>
    <n v="27"/>
    <x v="0"/>
    <d v="2015-04-28T00:00:00"/>
    <d v="2015-04-28T00:00:00"/>
    <d v="2015-04-28T00:00:00"/>
    <m/>
  </r>
  <r>
    <s v="TAFEA"/>
    <s v="VUT0106"/>
    <s v="Tanna"/>
    <s v="VUT0106023"/>
    <m/>
    <e v="#N/A"/>
    <m/>
    <e v="#N/A"/>
    <s v="kiapipmine"/>
    <s v="World Vision"/>
    <s v="World Vision"/>
    <m/>
    <s v="Shelter"/>
    <m/>
    <x v="0"/>
    <x v="5"/>
    <m/>
    <n v="10"/>
    <s v="kit"/>
    <s v="Households"/>
    <n v="24"/>
    <x v="0"/>
    <d v="2015-04-28T00:00:00"/>
    <d v="2015-04-28T00:00:00"/>
    <d v="2015-04-28T00:00:00"/>
    <m/>
  </r>
  <r>
    <s v="TAFEA"/>
    <s v="VUT0106"/>
    <s v="Tanna"/>
    <s v="VUT0106023"/>
    <m/>
    <e v="#N/A"/>
    <m/>
    <e v="#N/A"/>
    <s v="Namrethmine ( Etap)"/>
    <s v="World Vision"/>
    <s v="World Vision"/>
    <m/>
    <s v="Shelter"/>
    <m/>
    <x v="0"/>
    <x v="0"/>
    <m/>
    <n v="10"/>
    <s v="piece"/>
    <s v="Households"/>
    <n v="10"/>
    <x v="0"/>
    <d v="2015-04-28T00:00:00"/>
    <d v="2015-04-28T00:00:00"/>
    <d v="2015-04-28T00:00:00"/>
    <m/>
  </r>
  <r>
    <s v="TAFEA"/>
    <s v="VUT0106"/>
    <s v="Tanna"/>
    <s v="VUT0106023"/>
    <m/>
    <e v="#N/A"/>
    <m/>
    <e v="#N/A"/>
    <s v="Ianapkasu"/>
    <s v="World Vision"/>
    <s v="World Vision"/>
    <m/>
    <s v="Shelter"/>
    <m/>
    <x v="0"/>
    <x v="0"/>
    <m/>
    <n v="31"/>
    <s v="piece"/>
    <s v="Households"/>
    <n v="31"/>
    <x v="0"/>
    <d v="2015-04-28T00:00:00"/>
    <d v="2015-04-28T00:00:00"/>
    <d v="2015-04-28T00:00:00"/>
    <m/>
  </r>
  <r>
    <s v="TAFEA"/>
    <s v="VUT0106"/>
    <s v="Tanna"/>
    <s v="VUT0106023"/>
    <m/>
    <e v="#N/A"/>
    <m/>
    <e v="#N/A"/>
    <s v="Ianumnava"/>
    <s v="World Vision"/>
    <s v="World Vision"/>
    <m/>
    <s v="Shelter"/>
    <m/>
    <x v="0"/>
    <x v="0"/>
    <m/>
    <n v="17"/>
    <s v="piece"/>
    <s v="Households"/>
    <n v="17"/>
    <x v="0"/>
    <d v="2015-04-28T00:00:00"/>
    <d v="2015-04-28T00:00:00"/>
    <d v="2015-04-28T00:00:00"/>
    <m/>
  </r>
  <r>
    <s v="TAFEA"/>
    <s v="VUT0106"/>
    <s v="Tanna"/>
    <s v="VUT0106023"/>
    <m/>
    <e v="#N/A"/>
    <m/>
    <e v="#N/A"/>
    <s v="Iatanmelen"/>
    <s v="World Vision"/>
    <s v="World Vision"/>
    <m/>
    <s v="Shelter"/>
    <m/>
    <x v="0"/>
    <x v="0"/>
    <m/>
    <n v="85"/>
    <s v="piece"/>
    <s v="Households"/>
    <n v="85"/>
    <x v="0"/>
    <d v="2015-04-28T00:00:00"/>
    <d v="2015-04-28T00:00:00"/>
    <d v="2015-04-28T00:00:00"/>
    <m/>
  </r>
  <r>
    <s v="TAFEA"/>
    <s v="VUT0106"/>
    <s v="Tanna"/>
    <s v="VUT0106023"/>
    <m/>
    <e v="#N/A"/>
    <m/>
    <e v="#N/A"/>
    <s v="Iatafum"/>
    <s v="World Vision"/>
    <s v="World Vision"/>
    <m/>
    <s v="Shelter"/>
    <m/>
    <x v="0"/>
    <x v="0"/>
    <m/>
    <n v="29"/>
    <s v="piece"/>
    <s v="Households"/>
    <n v="29"/>
    <x v="0"/>
    <d v="2015-04-28T00:00:00"/>
    <d v="2015-04-28T00:00:00"/>
    <d v="2015-04-28T00:00:00"/>
    <m/>
  </r>
  <r>
    <s v="TAFEA"/>
    <s v="VUT0106"/>
    <s v="Tanna"/>
    <s v="VUT0106023"/>
    <m/>
    <e v="#N/A"/>
    <m/>
    <e v="#N/A"/>
    <s v="Iarismene"/>
    <s v="World Vision"/>
    <s v="World Vision"/>
    <m/>
    <s v="Shelter"/>
    <m/>
    <x v="0"/>
    <x v="0"/>
    <m/>
    <n v="62"/>
    <s v="piece"/>
    <s v="Households"/>
    <n v="62"/>
    <x v="0"/>
    <d v="2015-04-28T00:00:00"/>
    <d v="2015-04-28T00:00:00"/>
    <d v="2015-04-28T00:00:00"/>
    <m/>
  </r>
  <r>
    <s v="TAFEA"/>
    <s v="VUT0106"/>
    <s v="Tanna"/>
    <s v="VUT0106023"/>
    <m/>
    <e v="#N/A"/>
    <m/>
    <e v="#N/A"/>
    <s v="Iatukwas"/>
    <s v="World Vision"/>
    <s v="World Vision"/>
    <m/>
    <s v="Shelter"/>
    <m/>
    <x v="0"/>
    <x v="0"/>
    <m/>
    <n v="27"/>
    <s v="piece"/>
    <s v="Households"/>
    <n v="27"/>
    <x v="0"/>
    <d v="2015-04-28T00:00:00"/>
    <d v="2015-04-28T00:00:00"/>
    <d v="2015-04-28T00:00:00"/>
    <m/>
  </r>
  <r>
    <s v="TAFEA"/>
    <s v="VUT0106"/>
    <s v="Tanna"/>
    <s v="VUT0106023"/>
    <m/>
    <e v="#N/A"/>
    <m/>
    <e v="#N/A"/>
    <s v="kiapipmine"/>
    <s v="World Vision"/>
    <s v="World Vision"/>
    <m/>
    <s v="Shelter"/>
    <m/>
    <x v="0"/>
    <x v="0"/>
    <m/>
    <n v="24"/>
    <s v="piece"/>
    <s v="Households"/>
    <n v="24"/>
    <x v="0"/>
    <d v="2015-04-28T00:00:00"/>
    <d v="2015-04-28T00:00:00"/>
    <d v="2015-04-28T00:00:00"/>
    <m/>
  </r>
  <r>
    <s v="TAFEA"/>
    <s v="VUT0106"/>
    <s v="Tanna"/>
    <s v="VUT0106023"/>
    <m/>
    <e v="#N/A"/>
    <m/>
    <e v="#N/A"/>
    <s v="Iaruareng"/>
    <s v="World Vision"/>
    <s v="World Vision"/>
    <m/>
    <s v="Shelter"/>
    <m/>
    <x v="0"/>
    <x v="1"/>
    <m/>
    <n v="5"/>
    <s v="set"/>
    <s v="Households"/>
    <n v="5"/>
    <x v="0"/>
    <d v="2015-06-04T00:00:00"/>
    <d v="2015-06-04T00:00:00"/>
    <d v="2015-06-04T00:00:00"/>
    <m/>
  </r>
  <r>
    <s v="TAFEA"/>
    <s v="VUT0106"/>
    <s v="Tanna"/>
    <s v="VUT0106023"/>
    <m/>
    <e v="#N/A"/>
    <m/>
    <s v="VUT01060230020079"/>
    <s v="Ikakahak"/>
    <s v="World Vision"/>
    <s v="World Vision"/>
    <m/>
    <s v="Shelter"/>
    <m/>
    <x v="0"/>
    <x v="5"/>
    <m/>
    <n v="73"/>
    <s v="kit"/>
    <s v="Households"/>
    <n v="34"/>
    <x v="0"/>
    <d v="2015-05-13T00:00:00"/>
    <d v="2015-05-13T00:00:00"/>
    <d v="2015-05-13T00:00:00"/>
    <m/>
  </r>
  <r>
    <s v="TAFEA"/>
    <s v="VUT0106"/>
    <s v="Tanna"/>
    <s v="VUT0106023"/>
    <m/>
    <e v="#N/A"/>
    <m/>
    <e v="#N/A"/>
    <s v="Iarwareng"/>
    <s v="World Vision"/>
    <s v="World Vision"/>
    <m/>
    <s v="Shelter"/>
    <m/>
    <x v="0"/>
    <x v="5"/>
    <m/>
    <n v="49"/>
    <s v="kit"/>
    <s v="Households"/>
    <n v="49"/>
    <x v="0"/>
    <d v="2015-05-13T00:00:00"/>
    <d v="2015-05-13T00:00:00"/>
    <d v="2015-05-13T00:00:00"/>
    <m/>
  </r>
  <r>
    <s v="TAFEA"/>
    <s v="VUT0106"/>
    <s v="Tanna"/>
    <s v="VUT0106023"/>
    <m/>
    <e v="#N/A"/>
    <m/>
    <e v="#N/A"/>
    <s v="Kumahau"/>
    <s v="World Vision"/>
    <s v="World Vision"/>
    <m/>
    <s v="Shelter"/>
    <m/>
    <x v="0"/>
    <x v="5"/>
    <m/>
    <n v="68"/>
    <s v="kit"/>
    <s v="Households"/>
    <n v="68"/>
    <x v="0"/>
    <d v="2015-05-13T00:00:00"/>
    <d v="2015-05-13T00:00:00"/>
    <d v="2015-05-13T00:00:00"/>
    <m/>
  </r>
  <r>
    <s v="TAFEA"/>
    <s v="VUT0106"/>
    <s v="Tanna"/>
    <s v="VUT0106023"/>
    <m/>
    <e v="#N/A"/>
    <m/>
    <s v="VUT01060230020118"/>
    <s v="Ikiti"/>
    <s v="World Vision"/>
    <s v="World Vision"/>
    <m/>
    <s v="Shelter"/>
    <m/>
    <x v="0"/>
    <x v="5"/>
    <m/>
    <n v="274"/>
    <s v="kit"/>
    <s v="Households"/>
    <n v="274"/>
    <x v="0"/>
    <d v="2015-05-14T00:00:00"/>
    <d v="2015-05-14T00:00:00"/>
    <d v="2015-05-14T00:00:00"/>
    <m/>
  </r>
  <r>
    <s v="TAFEA"/>
    <s v="VUT0106"/>
    <s v="Tanna"/>
    <s v="VUT0106023"/>
    <m/>
    <e v="#N/A"/>
    <m/>
    <e v="#N/A"/>
    <s v="Iavenkula"/>
    <s v="World Vision"/>
    <s v="World Vision"/>
    <m/>
    <s v="Shelter"/>
    <m/>
    <x v="0"/>
    <x v="5"/>
    <m/>
    <n v="584"/>
    <s v="kit"/>
    <s v="Households"/>
    <n v="584"/>
    <x v="0"/>
    <d v="2015-05-14T00:00:00"/>
    <d v="2015-05-14T00:00:00"/>
    <d v="2015-05-14T00:00:00"/>
    <m/>
  </r>
  <r>
    <s v="TAFEA"/>
    <s v="VUT0106"/>
    <s v="Tanna"/>
    <s v="VUT0106023"/>
    <m/>
    <e v="#N/A"/>
    <m/>
    <s v="VUT01060230020079"/>
    <s v="Ikakahak"/>
    <s v="World Vision"/>
    <s v="World Vision"/>
    <m/>
    <s v="Shelter"/>
    <m/>
    <x v="0"/>
    <x v="3"/>
    <m/>
    <n v="34"/>
    <s v="piece"/>
    <s v="Households"/>
    <n v="34"/>
    <x v="0"/>
    <d v="2015-05-13T00:00:00"/>
    <d v="2015-05-13T00:00:00"/>
    <d v="2015-05-13T00:00:00"/>
    <m/>
  </r>
  <r>
    <s v="TAFEA"/>
    <s v="VUT0106"/>
    <s v="Tanna"/>
    <s v="VUT0106023"/>
    <m/>
    <e v="#N/A"/>
    <m/>
    <e v="#N/A"/>
    <s v="Iawareng"/>
    <s v="World Vision"/>
    <s v="World Vision"/>
    <m/>
    <s v="Shelter"/>
    <m/>
    <x v="0"/>
    <x v="3"/>
    <m/>
    <n v="32"/>
    <s v="piece"/>
    <s v="Households"/>
    <n v="32"/>
    <x v="0"/>
    <d v="2015-05-13T00:00:00"/>
    <d v="2015-05-13T00:00:00"/>
    <d v="2015-05-13T00:00:00"/>
    <m/>
  </r>
  <r>
    <s v="TAFEA"/>
    <s v="VUT0106"/>
    <s v="Tanna"/>
    <s v="VUT0106023"/>
    <m/>
    <e v="#N/A"/>
    <m/>
    <e v="#N/A"/>
    <s v="Kumahau"/>
    <s v="World Vision"/>
    <s v="World Vision"/>
    <m/>
    <s v="Shelter"/>
    <m/>
    <x v="0"/>
    <x v="3"/>
    <m/>
    <n v="45"/>
    <s v="piece"/>
    <s v="Households"/>
    <n v="45"/>
    <x v="0"/>
    <d v="2015-05-13T00:00:00"/>
    <d v="2015-05-13T00:00:00"/>
    <d v="2015-05-13T00:00:00"/>
    <m/>
  </r>
  <r>
    <s v="TAFEA"/>
    <s v="VUT0106"/>
    <s v="Tanna"/>
    <s v="VUT0106023"/>
    <m/>
    <e v="#N/A"/>
    <m/>
    <s v="VUT01060230020118"/>
    <s v="Ikiti"/>
    <s v="World Vision"/>
    <s v="World Vision"/>
    <m/>
    <s v="Shelter"/>
    <m/>
    <x v="0"/>
    <x v="3"/>
    <m/>
    <n v="162"/>
    <s v="piece"/>
    <s v="Households"/>
    <n v="162"/>
    <x v="0"/>
    <d v="2015-05-14T00:00:00"/>
    <d v="2015-05-14T00:00:00"/>
    <d v="2015-05-14T00:00:00"/>
    <m/>
  </r>
  <r>
    <s v="TAFEA"/>
    <s v="VUT0106"/>
    <s v="Tanna"/>
    <s v="VUT0106023"/>
    <m/>
    <e v="#N/A"/>
    <m/>
    <s v="VUT01060230020079"/>
    <s v="Ikakahak"/>
    <s v="World Vision"/>
    <s v="World Vision"/>
    <m/>
    <s v="Shelter"/>
    <m/>
    <x v="0"/>
    <x v="0"/>
    <m/>
    <n v="146"/>
    <s v="piece"/>
    <s v="Households"/>
    <n v="73"/>
    <x v="0"/>
    <d v="2015-05-13T00:00:00"/>
    <d v="2015-05-13T00:00:00"/>
    <d v="2015-05-13T00:00:00"/>
    <m/>
  </r>
  <r>
    <s v="TAFEA"/>
    <s v="VUT0106"/>
    <s v="Tanna"/>
    <s v="VUT0106023"/>
    <m/>
    <e v="#N/A"/>
    <m/>
    <e v="#N/A"/>
    <s v="Iarwareng"/>
    <s v="World Vision"/>
    <s v="World Vision"/>
    <m/>
    <s v="Shelter"/>
    <m/>
    <x v="0"/>
    <x v="0"/>
    <m/>
    <n v="98"/>
    <s v="piece"/>
    <s v="Households"/>
    <n v="49"/>
    <x v="0"/>
    <d v="2015-05-13T00:00:00"/>
    <d v="2015-05-13T00:00:00"/>
    <d v="2015-05-13T00:00:00"/>
    <m/>
  </r>
  <r>
    <s v="TAFEA"/>
    <s v="VUT0106"/>
    <s v="Tanna"/>
    <s v="VUT0106023"/>
    <m/>
    <e v="#N/A"/>
    <m/>
    <e v="#N/A"/>
    <s v="Kumahau"/>
    <s v="World Vision"/>
    <s v="World Vision"/>
    <m/>
    <s v="Shelter"/>
    <m/>
    <x v="0"/>
    <x v="0"/>
    <m/>
    <n v="136"/>
    <s v="piece"/>
    <s v="Households"/>
    <n v="136"/>
    <x v="0"/>
    <d v="2015-05-13T00:00:00"/>
    <d v="2015-05-13T00:00:00"/>
    <d v="2015-05-13T00:00:00"/>
    <m/>
  </r>
  <r>
    <s v="TAFEA"/>
    <s v="VUT0106"/>
    <s v="Tanna"/>
    <s v="VUT0106023"/>
    <m/>
    <e v="#N/A"/>
    <m/>
    <e v="#N/A"/>
    <s v="Ietap"/>
    <s v="World Vision"/>
    <s v="World Vision"/>
    <m/>
    <s v="Shelter"/>
    <m/>
    <x v="0"/>
    <x v="0"/>
    <m/>
    <n v="251"/>
    <s v="piece"/>
    <s v="Households"/>
    <n v="251"/>
    <x v="0"/>
    <d v="2015-05-14T00:00:00"/>
    <d v="2015-05-14T00:00:00"/>
    <d v="2015-05-14T00:00:00"/>
    <m/>
  </r>
  <r>
    <s v="TAFEA"/>
    <s v="VUT0106"/>
    <s v="Tanna"/>
    <s v="VUT0106023"/>
    <m/>
    <e v="#N/A"/>
    <m/>
    <e v="#N/A"/>
    <s v="Iavenkula"/>
    <s v="World Vision"/>
    <s v="World Vision"/>
    <m/>
    <s v="Shelter"/>
    <m/>
    <x v="0"/>
    <x v="0"/>
    <m/>
    <n v="635"/>
    <s v="piece"/>
    <s v="Households"/>
    <n v="584"/>
    <x v="0"/>
    <d v="2015-05-14T00:00:00"/>
    <d v="2015-05-14T00:00:00"/>
    <d v="2015-05-14T00:00:00"/>
    <m/>
  </r>
  <r>
    <s v="TAFEA"/>
    <s v="VUT0106"/>
    <s v="Tanna"/>
    <s v="VUT0106023"/>
    <m/>
    <e v="#N/A"/>
    <m/>
    <s v="VUT01060230020079"/>
    <s v="Ikakahak"/>
    <s v="World Vision"/>
    <s v="World Vision"/>
    <m/>
    <s v="Shelter"/>
    <m/>
    <x v="0"/>
    <x v="6"/>
    <s v="Solar Light"/>
    <n v="73"/>
    <s v="piece"/>
    <s v="Households"/>
    <n v="73"/>
    <x v="0"/>
    <d v="2015-05-13T00:00:00"/>
    <d v="2015-05-13T00:00:00"/>
    <d v="2015-05-13T00:00:00"/>
    <m/>
  </r>
  <r>
    <s v="TAFEA"/>
    <s v="VUT0106"/>
    <s v="Tanna"/>
    <s v="VUT0106023"/>
    <m/>
    <e v="#N/A"/>
    <m/>
    <e v="#N/A"/>
    <s v="Iarwareng"/>
    <s v="World Vision"/>
    <s v="World Vision"/>
    <m/>
    <s v="Shelter"/>
    <m/>
    <x v="0"/>
    <x v="6"/>
    <s v="Solar Light"/>
    <n v="49"/>
    <s v="piece"/>
    <s v="Households"/>
    <n v="49"/>
    <x v="0"/>
    <d v="2015-05-13T00:00:00"/>
    <d v="2015-05-13T00:00:00"/>
    <d v="2015-05-13T00:00:00"/>
    <m/>
  </r>
  <r>
    <s v="TAFEA"/>
    <s v="VUT0106"/>
    <s v="Tanna"/>
    <s v="VUT0106023"/>
    <m/>
    <e v="#N/A"/>
    <m/>
    <e v="#N/A"/>
    <s v="Kumahau"/>
    <s v="World Vision"/>
    <s v="World Vision"/>
    <m/>
    <s v="Shelter"/>
    <m/>
    <x v="0"/>
    <x v="6"/>
    <s v="Solar Light"/>
    <n v="68"/>
    <s v="piece"/>
    <s v="Households"/>
    <n v="68"/>
    <x v="0"/>
    <d v="2015-05-13T00:00:00"/>
    <d v="2015-05-13T00:00:00"/>
    <d v="2015-05-13T00:00:00"/>
    <m/>
  </r>
  <r>
    <s v="TAFEA"/>
    <s v="VUT0106"/>
    <s v="Tanna"/>
    <s v="VUT0106023"/>
    <m/>
    <e v="#N/A"/>
    <m/>
    <e v="#N/A"/>
    <s v="Ietap"/>
    <s v="World Vision"/>
    <s v="World Vision"/>
    <m/>
    <s v="Shelter"/>
    <m/>
    <x v="0"/>
    <x v="6"/>
    <s v="Solar Light"/>
    <n v="251"/>
    <s v="piece"/>
    <s v="Households"/>
    <n v="251"/>
    <x v="0"/>
    <d v="2015-05-14T00:00:00"/>
    <d v="2015-05-14T00:00:00"/>
    <d v="2015-05-14T00:00:00"/>
    <m/>
  </r>
  <r>
    <s v="TAFEA"/>
    <s v="VUT0106"/>
    <s v="Tanna"/>
    <s v="VUT0106023"/>
    <m/>
    <e v="#N/A"/>
    <m/>
    <s v="VUT01060230020118"/>
    <s v="Ikiti"/>
    <s v="World Vision"/>
    <s v="World Vision"/>
    <m/>
    <s v="Shelter"/>
    <m/>
    <x v="0"/>
    <x v="6"/>
    <s v="Solar Light"/>
    <n v="274"/>
    <s v="piece"/>
    <s v="Households"/>
    <n v="274"/>
    <x v="0"/>
    <d v="2015-05-14T00:00:00"/>
    <d v="2015-05-14T00:00:00"/>
    <d v="2015-05-14T00:00:00"/>
    <m/>
  </r>
  <r>
    <s v="TAFEA"/>
    <s v="VUT0106"/>
    <s v="Tanna"/>
    <s v="VUT0106023"/>
    <m/>
    <e v="#N/A"/>
    <m/>
    <e v="#N/A"/>
    <s v="Iavenkula"/>
    <s v="World Vision"/>
    <s v="World Vision"/>
    <m/>
    <s v="Shelter"/>
    <m/>
    <x v="0"/>
    <x v="6"/>
    <s v="Solar Light"/>
    <n v="584"/>
    <s v="piece"/>
    <s v="Households"/>
    <n v="584"/>
    <x v="0"/>
    <d v="2015-05-14T00:00:00"/>
    <d v="2015-05-14T00:00:00"/>
    <d v="2015-05-14T00:00:00"/>
    <m/>
  </r>
  <r>
    <s v="TAFEA"/>
    <s v="VUT0106"/>
    <s v="Tanna"/>
    <s v="VUT0106023"/>
    <m/>
    <e v="#N/A"/>
    <m/>
    <s v="VUT01060230010056"/>
    <s v="Kwamera"/>
    <s v="World Vision"/>
    <s v="World Vision"/>
    <m/>
    <s v="Shelter"/>
    <m/>
    <x v="0"/>
    <x v="5"/>
    <m/>
    <n v="213"/>
    <s v="kit"/>
    <s v="Households"/>
    <n v="213"/>
    <x v="0"/>
    <d v="2015-06-01T00:00:00"/>
    <d v="2015-06-01T00:00:00"/>
    <d v="2015-06-01T00:00:00"/>
    <m/>
  </r>
  <r>
    <s v="TAFEA"/>
    <s v="VUT0106"/>
    <s v="Tanna"/>
    <s v="VUT0106023"/>
    <m/>
    <e v="#N/A"/>
    <m/>
    <s v="VUT01060230010056"/>
    <s v="Kwamera"/>
    <s v="World Vision"/>
    <s v="World Vision"/>
    <m/>
    <s v="Shelter"/>
    <m/>
    <x v="0"/>
    <x v="3"/>
    <m/>
    <n v="310"/>
    <s v="piece"/>
    <s v="Households"/>
    <n v="213"/>
    <x v="0"/>
    <d v="2015-06-01T00:00:00"/>
    <d v="2015-06-01T00:00:00"/>
    <d v="2015-06-01T00:00:00"/>
    <m/>
  </r>
  <r>
    <s v="TAFEA"/>
    <s v="VUT0106"/>
    <s v="Tanna"/>
    <s v="VUT0106023"/>
    <m/>
    <e v="#N/A"/>
    <m/>
    <s v="VUT01060230010096"/>
    <s v="Imaki"/>
    <s v="World Vision"/>
    <s v="World Vision"/>
    <m/>
    <s v="Shelter"/>
    <m/>
    <x v="0"/>
    <x v="3"/>
    <m/>
    <n v="157"/>
    <s v="piece"/>
    <s v="Households"/>
    <n v="78"/>
    <x v="0"/>
    <d v="2015-06-01T00:00:00"/>
    <d v="2015-06-01T00:00:00"/>
    <d v="2015-06-01T00:00:00"/>
    <m/>
  </r>
  <r>
    <s v="PENAMA"/>
    <s v="VUT0103"/>
    <s v="Pentecost"/>
    <s v="VUT0103022"/>
    <s v="South Pentecost (Pentecost)"/>
    <s v="VUT0103022076"/>
    <s v="Baie Barrier"/>
    <e v="#N/A"/>
    <m/>
    <s v="World Vision"/>
    <s v="World Vision"/>
    <m/>
    <s v="Shelter"/>
    <m/>
    <x v="0"/>
    <x v="3"/>
    <m/>
    <n v="230"/>
    <s v="piece"/>
    <s v="Households"/>
    <n v="230"/>
    <x v="1"/>
    <d v="2015-07-01T00:00:00"/>
    <d v="2015-07-01T00:00:00"/>
    <m/>
    <m/>
  </r>
  <r>
    <s v="PENAMA"/>
    <s v="VUT0103"/>
    <s v="Pentecost"/>
    <s v="VUT0103022"/>
    <s v="South Pentecost (Pentecost)"/>
    <s v="VUT0103022076"/>
    <s v="Point Cross"/>
    <e v="#N/A"/>
    <m/>
    <s v="World Vision"/>
    <s v="World Vision"/>
    <m/>
    <s v="Shelter"/>
    <m/>
    <x v="0"/>
    <x v="3"/>
    <m/>
    <n v="153"/>
    <s v="piece"/>
    <s v="Households"/>
    <n v="153"/>
    <x v="1"/>
    <d v="2015-07-02T00:00:00"/>
    <d v="2015-07-02T00:00:00"/>
    <m/>
    <m/>
  </r>
  <r>
    <s v="PENAMA"/>
    <s v="VUT0103"/>
    <s v="Pentecost"/>
    <s v="VUT0103022"/>
    <s v="Central Pentecost 1 (Pentecost)"/>
    <s v="VUT0103022084"/>
    <s v="Keke"/>
    <e v="#N/A"/>
    <m/>
    <s v="World Vision"/>
    <s v="World Vision"/>
    <m/>
    <s v="Shelter"/>
    <m/>
    <x v="0"/>
    <x v="3"/>
    <m/>
    <n v="90"/>
    <s v="piece"/>
    <s v="Households"/>
    <n v="90"/>
    <x v="1"/>
    <d v="2015-07-07T00:00:00"/>
    <d v="2015-07-07T00:00:00"/>
    <m/>
    <m/>
  </r>
  <r>
    <s v="PENAMA"/>
    <s v="VUT0103"/>
    <s v="Pentecost"/>
    <s v="VUT0103022"/>
    <s v="Central Pentecost 1 (Pentecost)"/>
    <s v="VUT0103022084"/>
    <m/>
    <s v="VUT01030220842544"/>
    <s v="Namaram"/>
    <s v="World Vision"/>
    <s v="World Vision"/>
    <m/>
    <s v="Shelter"/>
    <m/>
    <x v="0"/>
    <x v="3"/>
    <m/>
    <n v="23"/>
    <s v="piece"/>
    <s v="Households"/>
    <n v="23"/>
    <x v="1"/>
    <d v="2015-07-11T00:00:00"/>
    <d v="2015-07-11T00:00:00"/>
    <m/>
    <m/>
  </r>
  <r>
    <s v="PENAMA"/>
    <s v="VUT0103"/>
    <s v="Pentecost"/>
    <s v="VUT0103022"/>
    <s v="Central Pentecost 2 (Pentecost)"/>
    <s v="VUT0103022078"/>
    <m/>
    <s v="VUT01030220782230"/>
    <s v="Lekaro"/>
    <s v="World Vision"/>
    <s v="World Vision"/>
    <m/>
    <s v="Shelter"/>
    <m/>
    <x v="0"/>
    <x v="3"/>
    <m/>
    <n v="101"/>
    <s v="piece"/>
    <s v="Households"/>
    <n v="101"/>
    <x v="1"/>
    <d v="2015-07-13T00:00:00"/>
    <d v="2015-07-13T00:00:00"/>
    <m/>
    <m/>
  </r>
  <r>
    <s v="PENAMA"/>
    <s v="VUT0103"/>
    <s v="Pentecost"/>
    <s v="VUT0103022"/>
    <s v="Central Pentecost 2 (Pentecost)"/>
    <s v="VUT0103022078"/>
    <m/>
    <s v="VUT01030220782281"/>
    <s v="Sarinlang"/>
    <s v="World Vision"/>
    <s v="World Vision"/>
    <m/>
    <s v="Shelter"/>
    <m/>
    <x v="0"/>
    <x v="3"/>
    <m/>
    <n v="54"/>
    <s v="piece"/>
    <s v="Households"/>
    <n v="54"/>
    <x v="1"/>
    <d v="2015-07-13T00:00:00"/>
    <d v="2015-07-13T00:00:00"/>
    <m/>
    <m/>
  </r>
  <r>
    <s v="PENAMA"/>
    <s v="VUT0103"/>
    <s v="Pentecost"/>
    <s v="VUT0103022"/>
    <s v="North Pentecost (Pentecost)"/>
    <s v="VUT0103022095"/>
    <m/>
    <e v="#N/A"/>
    <s v="Aligu School"/>
    <s v="World Vision"/>
    <s v="World Vision"/>
    <m/>
    <s v="Shelter"/>
    <m/>
    <x v="0"/>
    <x v="3"/>
    <m/>
    <n v="109"/>
    <s v="piece"/>
    <s v="Households"/>
    <n v="109"/>
    <x v="1"/>
    <d v="2015-07-20T00:00:00"/>
    <d v="2015-07-20T00:00:00"/>
    <m/>
    <m/>
  </r>
  <r>
    <s v="PENAMA"/>
    <s v="VUT0103"/>
    <s v="Pentecost"/>
    <s v="VUT0103022"/>
    <s v="North Pentecost (Pentecost)"/>
    <s v="VUT0103022095"/>
    <m/>
    <e v="#N/A"/>
    <s v="Levetils"/>
    <s v="World Vision"/>
    <s v="World Vision"/>
    <m/>
    <s v="Shelter"/>
    <m/>
    <x v="0"/>
    <x v="3"/>
    <m/>
    <n v="233"/>
    <s v="piece"/>
    <s v="Households"/>
    <n v="233"/>
    <x v="1"/>
    <d v="2015-07-20T00:00:00"/>
    <d v="2015-07-20T00:00:00"/>
    <m/>
    <m/>
  </r>
  <r>
    <s v="PENAMA"/>
    <s v="VUT0103"/>
    <s v="Pentecost"/>
    <s v="VUT0103022"/>
    <s v="North Pentecost (Pentecost)"/>
    <s v="VUT0103022095"/>
    <m/>
    <e v="#N/A"/>
    <m/>
    <s v="World Vision"/>
    <s v="World Vision"/>
    <m/>
    <s v="Shelter"/>
    <m/>
    <x v="1"/>
    <x v="4"/>
    <s v="training"/>
    <n v="500"/>
    <e v="#N/A"/>
    <s v="Households"/>
    <n v="500"/>
    <x v="1"/>
    <m/>
    <m/>
    <m/>
    <m/>
  </r>
  <r>
    <s v="TAFEA"/>
    <s v="VUT0106"/>
    <s v="Tanna"/>
    <s v="VUT0106023"/>
    <s v="South West Tanna (Tanna)"/>
    <s v="VUT0106023002"/>
    <m/>
    <e v="#N/A"/>
    <m/>
    <s v="World Vision"/>
    <s v="World Vision"/>
    <m/>
    <s v="Shelter"/>
    <m/>
    <x v="1"/>
    <x v="4"/>
    <s v="training"/>
    <n v="100"/>
    <e v="#N/A"/>
    <s v="Households"/>
    <n v="100"/>
    <x v="1"/>
    <m/>
    <m/>
    <m/>
    <m/>
  </r>
  <r>
    <s v="TAFEA"/>
    <s v="VUT0106"/>
    <s v="Erromango"/>
    <s v="VUT0106008"/>
    <m/>
    <e v="#N/A"/>
    <m/>
    <e v="#N/A"/>
    <m/>
    <s v="World Vision"/>
    <s v="World Vision"/>
    <m/>
    <s v="Shelter"/>
    <m/>
    <x v="1"/>
    <x v="4"/>
    <m/>
    <n v="100"/>
    <e v="#N/A"/>
    <s v="Households"/>
    <n v="100"/>
    <x v="1"/>
    <m/>
    <m/>
    <m/>
    <s v="Reconstructing 100 bush kitchens on Erromango with build back better techniques"/>
  </r>
  <r>
    <m/>
    <m/>
    <m/>
    <m/>
    <m/>
    <m/>
    <m/>
    <m/>
    <m/>
    <m/>
    <m/>
    <m/>
    <m/>
    <m/>
    <x v="2"/>
    <x v="4"/>
    <m/>
    <m/>
    <m/>
    <m/>
    <m/>
    <x v="3"/>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10" applyNumberFormats="0" applyBorderFormats="0" applyFontFormats="0" applyPatternFormats="0" applyAlignmentFormats="0" applyWidthHeightFormats="1" dataCaption="Values" updatedVersion="5" minRefreshableVersion="3" showDrill="0" showDataTips="0" useAutoFormatting="1" itemPrintTitles="1" createdVersion="5" indent="0" showHeaders="0" outline="1" outlineData="1" multipleFieldFilters="0">
  <location ref="A3:D9" firstHeaderRow="1" firstDataRow="2" firstDataCol="1" rowPageCount="1" colPageCount="1"/>
  <pivotFields count="26">
    <pivotField showAll="0"/>
    <pivotField showAll="0"/>
    <pivotField axis="axisRow" showAll="0">
      <items count="24">
        <item x="2"/>
        <item x="7"/>
        <item x="5"/>
        <item x="21"/>
        <item x="0"/>
        <item x="19"/>
        <item x="12"/>
        <item x="4"/>
        <item x="6"/>
        <item x="10"/>
        <item x="16"/>
        <item x="17"/>
        <item x="14"/>
        <item x="8"/>
        <item x="20"/>
        <item x="15"/>
        <item x="11"/>
        <item x="22"/>
        <item x="1"/>
        <item x="3"/>
        <item x="18"/>
        <item x="13"/>
        <item x="9"/>
        <item t="default"/>
      </items>
    </pivotField>
    <pivotField showAll="0"/>
    <pivotField showAll="0"/>
    <pivotField showAll="0"/>
    <pivotField showAll="0"/>
    <pivotField showAll="0"/>
    <pivotField showAll="0"/>
    <pivotField axis="axisRow" showAll="0">
      <items count="16">
        <item x="0"/>
        <item x="1"/>
        <item x="2"/>
        <item x="3"/>
        <item x="4"/>
        <item x="5"/>
        <item x="6"/>
        <item x="7"/>
        <item x="8"/>
        <item x="9"/>
        <item x="10"/>
        <item x="11"/>
        <item x="12"/>
        <item x="13"/>
        <item x="14"/>
        <item t="default"/>
      </items>
    </pivotField>
    <pivotField showAll="0"/>
    <pivotField showAll="0"/>
    <pivotField showAll="0"/>
    <pivotField showAll="0"/>
    <pivotField showAll="0"/>
    <pivotField axis="axisPage" multipleItemSelectionAllowed="1" showAll="0">
      <items count="14">
        <item x="0"/>
        <item h="1" x="10"/>
        <item h="1" x="1"/>
        <item h="1" x="7"/>
        <item h="1" x="2"/>
        <item h="1" x="5"/>
        <item h="1" x="8"/>
        <item h="1" x="6"/>
        <item h="1" x="9"/>
        <item h="1" x="3"/>
        <item h="1" x="11"/>
        <item h="1" x="12"/>
        <item h="1" x="4"/>
        <item t="default"/>
      </items>
    </pivotField>
    <pivotField showAll="0"/>
    <pivotField dataField="1" numFmtId="1" showAll="0"/>
    <pivotField showAll="0"/>
    <pivotField showAll="0"/>
    <pivotField showAll="0"/>
    <pivotField axis="axisCol" showAll="0">
      <items count="4">
        <item h="1" x="0"/>
        <item x="2"/>
        <item x="1"/>
        <item t="default"/>
      </items>
    </pivotField>
    <pivotField showAll="0"/>
    <pivotField showAll="0"/>
    <pivotField showAll="0"/>
    <pivotField showAll="0"/>
  </pivotFields>
  <rowFields count="2">
    <field x="2"/>
    <field x="9"/>
  </rowFields>
  <rowItems count="5">
    <i>
      <x v="15"/>
    </i>
    <i r="1">
      <x v="13"/>
    </i>
    <i>
      <x v="19"/>
    </i>
    <i r="1">
      <x v="14"/>
    </i>
    <i t="grand">
      <x/>
    </i>
  </rowItems>
  <colFields count="1">
    <field x="21"/>
  </colFields>
  <colItems count="3">
    <i>
      <x v="1"/>
    </i>
    <i>
      <x v="2"/>
    </i>
    <i t="grand">
      <x/>
    </i>
  </colItems>
  <pageFields count="1">
    <pageField fld="15" hier="-1"/>
  </pageFields>
  <dataFields count="1">
    <dataField name="Sum of Number" fld="17" baseField="0" baseItem="0"/>
  </dataFields>
  <formats count="6">
    <format dxfId="178">
      <pivotArea outline="0" collapsedLevelsAreSubtotals="1" fieldPosition="0"/>
    </format>
    <format dxfId="177">
      <pivotArea dataOnly="0" labelOnly="1" fieldPosition="0">
        <references count="1">
          <reference field="21" count="0"/>
        </references>
      </pivotArea>
    </format>
    <format dxfId="176">
      <pivotArea dataOnly="0" labelOnly="1" grandCol="1" outline="0" fieldPosition="0"/>
    </format>
    <format dxfId="175">
      <pivotArea outline="0" collapsedLevelsAreSubtotals="1" fieldPosition="0"/>
    </format>
    <format dxfId="174">
      <pivotArea dataOnly="0" labelOnly="1" fieldPosition="0">
        <references count="1">
          <reference field="21" count="0"/>
        </references>
      </pivotArea>
    </format>
    <format dxfId="173">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 cacheId="13"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B6:C35" firstHeaderRow="1" firstDataRow="1" firstDataCol="1" rowPageCount="4" colPageCount="1"/>
  <pivotFields count="25">
    <pivotField axis="axisRow" showAll="0">
      <items count="6">
        <item x="1"/>
        <item x="0"/>
        <item x="2"/>
        <item x="3"/>
        <item x="4"/>
        <item t="default"/>
      </items>
    </pivotField>
    <pivotField showAll="0"/>
    <pivotField axis="axisRow" showAll="0">
      <items count="24">
        <item x="2"/>
        <item x="7"/>
        <item x="5"/>
        <item x="21"/>
        <item x="0"/>
        <item x="19"/>
        <item x="12"/>
        <item x="4"/>
        <item x="6"/>
        <item x="16"/>
        <item x="17"/>
        <item x="14"/>
        <item x="8"/>
        <item x="20"/>
        <item x="15"/>
        <item x="11"/>
        <item x="1"/>
        <item x="3"/>
        <item x="18"/>
        <item x="13"/>
        <item x="9"/>
        <item x="10"/>
        <item x="22"/>
        <item t="default"/>
      </items>
    </pivotField>
    <pivotField showAll="0"/>
    <pivotField showAll="0"/>
    <pivotField showAll="0"/>
    <pivotField showAll="0"/>
    <pivotField showAll="0"/>
    <pivotField showAll="0"/>
    <pivotField showAll="0"/>
    <pivotField showAll="0"/>
    <pivotField showAll="0"/>
    <pivotField axis="axisPage" multipleItemSelectionAllowed="1" showAll="0">
      <items count="3">
        <item x="0"/>
        <item h="1" m="1" x="1"/>
        <item t="default"/>
      </items>
    </pivotField>
    <pivotField showAll="0"/>
    <pivotField axis="axisPage" dataField="1" showAll="0">
      <items count="6">
        <item x="0"/>
        <item x="4"/>
        <item x="1"/>
        <item x="3"/>
        <item x="2"/>
        <item t="default"/>
      </items>
    </pivotField>
    <pivotField axis="axisPage" showAll="0">
      <items count="14">
        <item x="0"/>
        <item x="10"/>
        <item x="1"/>
        <item x="7"/>
        <item x="2"/>
        <item x="5"/>
        <item x="8"/>
        <item x="6"/>
        <item x="9"/>
        <item x="3"/>
        <item x="11"/>
        <item x="4"/>
        <item x="12"/>
        <item t="default"/>
      </items>
    </pivotField>
    <pivotField showAll="0"/>
    <pivotField showAll="0"/>
    <pivotField showAll="0"/>
    <pivotField showAll="0"/>
    <pivotField showAll="0"/>
    <pivotField axis="axisPage" multipleItemSelectionAllowed="1" showAll="0">
      <items count="5">
        <item x="0"/>
        <item x="2"/>
        <item x="1"/>
        <item h="1" m="1" x="3"/>
        <item t="default"/>
      </items>
    </pivotField>
    <pivotField showAll="0"/>
    <pivotField showAll="0"/>
    <pivotField showAll="0"/>
  </pivotFields>
  <rowFields count="2">
    <field x="0"/>
    <field x="2"/>
  </rowFields>
  <rowItems count="29">
    <i>
      <x/>
    </i>
    <i r="1">
      <x/>
    </i>
    <i r="1">
      <x v="11"/>
    </i>
    <i>
      <x v="1"/>
    </i>
    <i r="1">
      <x v="3"/>
    </i>
    <i r="1">
      <x v="4"/>
    </i>
    <i r="1">
      <x v="5"/>
    </i>
    <i r="1">
      <x v="6"/>
    </i>
    <i r="1">
      <x v="9"/>
    </i>
    <i r="1">
      <x v="10"/>
    </i>
    <i r="1">
      <x v="12"/>
    </i>
    <i r="1">
      <x v="13"/>
    </i>
    <i r="1">
      <x v="14"/>
    </i>
    <i r="1">
      <x v="15"/>
    </i>
    <i r="1">
      <x v="16"/>
    </i>
    <i r="1">
      <x v="18"/>
    </i>
    <i r="1">
      <x v="19"/>
    </i>
    <i r="1">
      <x v="21"/>
    </i>
    <i>
      <x v="2"/>
    </i>
    <i r="1">
      <x v="1"/>
    </i>
    <i r="1">
      <x v="2"/>
    </i>
    <i r="1">
      <x v="7"/>
    </i>
    <i r="1">
      <x v="8"/>
    </i>
    <i r="1">
      <x v="17"/>
    </i>
    <i>
      <x v="3"/>
    </i>
    <i r="1">
      <x v="20"/>
    </i>
    <i>
      <x v="4"/>
    </i>
    <i r="1">
      <x v="22"/>
    </i>
    <i t="grand">
      <x/>
    </i>
  </rowItems>
  <colItems count="1">
    <i/>
  </colItems>
  <pageFields count="4">
    <pageField fld="12" hier="-1"/>
    <pageField fld="14" hier="-1"/>
    <pageField fld="15" hier="-1"/>
    <pageField fld="21" hier="-1"/>
  </pageFields>
  <dataFields count="1">
    <dataField name="Count of Activity " fld="14" subtotal="count" baseField="0" baseItem="0"/>
  </dataFields>
  <formats count="4">
    <format dxfId="142">
      <pivotArea outline="0" collapsedLevelsAreSubtotals="1" fieldPosition="0"/>
    </format>
    <format dxfId="141">
      <pivotArea dataOnly="0" labelOnly="1" outline="0" axis="axisValues" fieldPosition="0"/>
    </format>
    <format dxfId="140">
      <pivotArea outline="0" collapsedLevelsAreSubtotals="1" fieldPosition="0"/>
    </format>
    <format dxfId="139">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2" cacheId="12" applyNumberFormats="0" applyBorderFormats="0" applyFontFormats="0" applyPatternFormats="0" applyAlignmentFormats="0" applyWidthHeightFormats="1" dataCaption="Values" updatedVersion="5" minRefreshableVersion="3" printDrill="1" useAutoFormatting="1" itemPrintTitles="1" createdVersion="5" indent="0" outline="1" outlineData="1" multipleFieldFilters="0">
  <location ref="B4:F84" firstHeaderRow="1" firstDataRow="2" firstDataCol="1" rowPageCount="1" colPageCount="1"/>
  <pivotFields count="25">
    <pivotField axis="axisRow" showAll="0">
      <items count="6">
        <item x="1"/>
        <item x="0"/>
        <item x="2"/>
        <item x="3"/>
        <item x="4"/>
        <item t="default"/>
      </items>
    </pivotField>
    <pivotField showAll="0"/>
    <pivotField axis="axisRow" showAll="0">
      <items count="24">
        <item x="2"/>
        <item x="7"/>
        <item x="5"/>
        <item x="21"/>
        <item x="0"/>
        <item x="19"/>
        <item x="12"/>
        <item x="4"/>
        <item x="6"/>
        <item x="16"/>
        <item x="17"/>
        <item x="14"/>
        <item x="8"/>
        <item x="20"/>
        <item x="15"/>
        <item x="11"/>
        <item x="1"/>
        <item x="3"/>
        <item x="18"/>
        <item x="13"/>
        <item x="9"/>
        <item x="10"/>
        <item x="22"/>
        <item t="default"/>
      </items>
    </pivotField>
    <pivotField showAll="0"/>
    <pivotField showAll="0"/>
    <pivotField showAll="0"/>
    <pivotField showAll="0"/>
    <pivotField showAll="0"/>
    <pivotField showAll="0"/>
    <pivotField axis="axisRow" showAll="0">
      <items count="19">
        <item x="0"/>
        <item x="1"/>
        <item x="2"/>
        <item x="3"/>
        <item x="4"/>
        <item x="9"/>
        <item x="10"/>
        <item x="11"/>
        <item x="12"/>
        <item x="13"/>
        <item x="14"/>
        <item m="1" x="15"/>
        <item x="8"/>
        <item m="1" x="16"/>
        <item m="1" x="17"/>
        <item x="7"/>
        <item x="5"/>
        <item x="6"/>
        <item t="default"/>
      </items>
    </pivotField>
    <pivotField showAll="0"/>
    <pivotField showAll="0"/>
    <pivotField axis="axisPage" multipleItemSelectionAllowed="1" showAll="0">
      <items count="3">
        <item x="0"/>
        <item h="1" m="1" x="1"/>
        <item t="default"/>
      </items>
    </pivotField>
    <pivotField showAll="0"/>
    <pivotField dataField="1" showAll="0"/>
    <pivotField showAll="0"/>
    <pivotField showAll="0"/>
    <pivotField showAll="0"/>
    <pivotField showAll="0"/>
    <pivotField showAll="0"/>
    <pivotField showAll="0"/>
    <pivotField axis="axisCol" multipleItemSelectionAllowed="1" showAll="0">
      <items count="5">
        <item x="0"/>
        <item x="2"/>
        <item x="1"/>
        <item m="1" x="3"/>
        <item t="default"/>
      </items>
    </pivotField>
    <pivotField showAll="0"/>
    <pivotField showAll="0"/>
    <pivotField showAll="0"/>
  </pivotFields>
  <rowFields count="3">
    <field x="0"/>
    <field x="2"/>
    <field x="9"/>
  </rowFields>
  <rowItems count="79">
    <i>
      <x/>
    </i>
    <i r="1">
      <x/>
    </i>
    <i r="2">
      <x v="1"/>
    </i>
    <i r="2">
      <x v="6"/>
    </i>
    <i r="2">
      <x v="17"/>
    </i>
    <i r="1">
      <x v="11"/>
    </i>
    <i r="2">
      <x v="9"/>
    </i>
    <i>
      <x v="1"/>
    </i>
    <i r="1">
      <x v="3"/>
    </i>
    <i r="2">
      <x v="9"/>
    </i>
    <i r="1">
      <x v="4"/>
    </i>
    <i r="2">
      <x/>
    </i>
    <i r="2">
      <x v="1"/>
    </i>
    <i r="2">
      <x v="2"/>
    </i>
    <i r="2">
      <x v="4"/>
    </i>
    <i r="2">
      <x v="7"/>
    </i>
    <i r="2">
      <x v="9"/>
    </i>
    <i r="2">
      <x v="10"/>
    </i>
    <i r="2">
      <x v="16"/>
    </i>
    <i r="1">
      <x v="5"/>
    </i>
    <i r="2">
      <x v="9"/>
    </i>
    <i r="1">
      <x v="6"/>
    </i>
    <i r="2">
      <x v="6"/>
    </i>
    <i r="1">
      <x v="9"/>
    </i>
    <i r="2">
      <x v="9"/>
    </i>
    <i r="1">
      <x v="10"/>
    </i>
    <i r="2">
      <x v="9"/>
    </i>
    <i r="1">
      <x v="12"/>
    </i>
    <i r="2">
      <x v="9"/>
    </i>
    <i r="2">
      <x v="15"/>
    </i>
    <i r="1">
      <x v="13"/>
    </i>
    <i r="2">
      <x v="9"/>
    </i>
    <i r="2">
      <x v="10"/>
    </i>
    <i r="1">
      <x v="14"/>
    </i>
    <i r="2">
      <x v="9"/>
    </i>
    <i r="1">
      <x v="15"/>
    </i>
    <i r="2">
      <x v="9"/>
    </i>
    <i r="2">
      <x v="12"/>
    </i>
    <i r="1">
      <x v="16"/>
    </i>
    <i r="2">
      <x/>
    </i>
    <i r="2">
      <x v="1"/>
    </i>
    <i r="2">
      <x v="4"/>
    </i>
    <i r="2">
      <x v="6"/>
    </i>
    <i r="2">
      <x v="7"/>
    </i>
    <i r="2">
      <x v="8"/>
    </i>
    <i r="2">
      <x v="9"/>
    </i>
    <i r="2">
      <x v="10"/>
    </i>
    <i r="2">
      <x v="12"/>
    </i>
    <i r="1">
      <x v="18"/>
    </i>
    <i r="2">
      <x v="9"/>
    </i>
    <i r="1">
      <x v="19"/>
    </i>
    <i r="2">
      <x v="6"/>
    </i>
    <i r="2">
      <x v="9"/>
    </i>
    <i r="1">
      <x v="21"/>
    </i>
    <i r="2">
      <x v="12"/>
    </i>
    <i>
      <x v="2"/>
    </i>
    <i r="1">
      <x v="1"/>
    </i>
    <i r="2">
      <x v="3"/>
    </i>
    <i r="2">
      <x v="5"/>
    </i>
    <i r="1">
      <x v="2"/>
    </i>
    <i r="2">
      <x v="3"/>
    </i>
    <i r="1">
      <x v="7"/>
    </i>
    <i r="2">
      <x v="3"/>
    </i>
    <i r="1">
      <x v="8"/>
    </i>
    <i r="2">
      <x v="3"/>
    </i>
    <i r="1">
      <x v="17"/>
    </i>
    <i r="2">
      <x v="3"/>
    </i>
    <i r="2">
      <x v="4"/>
    </i>
    <i r="2">
      <x v="5"/>
    </i>
    <i r="2">
      <x v="7"/>
    </i>
    <i r="2">
      <x v="9"/>
    </i>
    <i r="2">
      <x v="10"/>
    </i>
    <i>
      <x v="3"/>
    </i>
    <i r="1">
      <x v="20"/>
    </i>
    <i r="2">
      <x v="15"/>
    </i>
    <i>
      <x v="4"/>
    </i>
    <i r="1">
      <x v="22"/>
    </i>
    <i r="2">
      <x v="10"/>
    </i>
    <i t="grand">
      <x/>
    </i>
  </rowItems>
  <colFields count="1">
    <field x="21"/>
  </colFields>
  <colItems count="4">
    <i>
      <x/>
    </i>
    <i>
      <x v="1"/>
    </i>
    <i>
      <x v="2"/>
    </i>
    <i t="grand">
      <x/>
    </i>
  </colItems>
  <pageFields count="1">
    <pageField fld="12" hier="-1"/>
  </pageFields>
  <dataFields count="1">
    <dataField name="Count of Activity " fld="14" subtotal="count" baseField="0" baseItem="0"/>
  </dataFields>
  <formats count="4">
    <format dxfId="138">
      <pivotArea outline="0" collapsedLevelsAreSubtotals="1" fieldPosition="0"/>
    </format>
    <format dxfId="137">
      <pivotArea dataOnly="0" labelOnly="1" grandCol="1" outline="0" fieldPosition="0"/>
    </format>
    <format dxfId="136">
      <pivotArea outline="0" collapsedLevelsAreSubtotals="1" fieldPosition="0"/>
    </format>
    <format dxfId="135">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1" cacheId="10" applyNumberFormats="0" applyBorderFormats="0" applyFontFormats="0" applyPatternFormats="0" applyAlignmentFormats="0" applyWidthHeightFormats="1" dataCaption="Values" updatedVersion="5" minRefreshableVersion="3" showDrill="0" useAutoFormatting="1" itemPrintTitles="1" createdVersion="5" indent="0" showHeaders="0" outline="1" outlineData="1" multipleFieldFilters="0">
  <location ref="B4:F67" firstHeaderRow="1" firstDataRow="2" firstDataCol="1" rowPageCount="1" colPageCount="1"/>
  <pivotFields count="26">
    <pivotField showAll="0"/>
    <pivotField showAll="0"/>
    <pivotField axis="axisRow" showAll="0">
      <items count="24">
        <item x="2"/>
        <item x="7"/>
        <item x="5"/>
        <item x="21"/>
        <item x="0"/>
        <item x="19"/>
        <item x="12"/>
        <item x="4"/>
        <item x="6"/>
        <item x="10"/>
        <item x="16"/>
        <item x="17"/>
        <item x="14"/>
        <item x="8"/>
        <item x="20"/>
        <item x="15"/>
        <item x="11"/>
        <item x="22"/>
        <item x="1"/>
        <item x="3"/>
        <item x="18"/>
        <item x="13"/>
        <item x="9"/>
        <item t="default"/>
      </items>
    </pivotField>
    <pivotField showAll="0"/>
    <pivotField showAll="0"/>
    <pivotField showAll="0"/>
    <pivotField showAll="0"/>
    <pivotField showAll="0"/>
    <pivotField showAll="0"/>
    <pivotField axis="axisRow" showAll="0">
      <items count="16">
        <item x="0"/>
        <item x="1"/>
        <item x="2"/>
        <item x="3"/>
        <item x="4"/>
        <item x="5"/>
        <item x="6"/>
        <item x="7"/>
        <item x="8"/>
        <item x="9"/>
        <item x="10"/>
        <item x="11"/>
        <item x="12"/>
        <item x="13"/>
        <item x="14"/>
        <item t="default"/>
      </items>
    </pivotField>
    <pivotField showAll="0"/>
    <pivotField showAll="0"/>
    <pivotField showAll="0"/>
    <pivotField showAll="0"/>
    <pivotField showAll="0"/>
    <pivotField axis="axisCol" showAll="0">
      <items count="14">
        <item h="1" x="0"/>
        <item h="1" x="10"/>
        <item x="1"/>
        <item h="1" x="7"/>
        <item h="1" x="2"/>
        <item x="5"/>
        <item h="1" x="8"/>
        <item h="1" x="6"/>
        <item h="1" x="9"/>
        <item x="3"/>
        <item h="1" x="11"/>
        <item h="1" x="12"/>
        <item h="1" x="4"/>
        <item t="default"/>
      </items>
    </pivotField>
    <pivotField showAll="0"/>
    <pivotField numFmtId="1" showAll="0"/>
    <pivotField showAll="0"/>
    <pivotField showAll="0"/>
    <pivotField dataField="1" showAll="0"/>
    <pivotField axis="axisPage" multipleItemSelectionAllowed="1" showAll="0">
      <items count="4">
        <item x="0"/>
        <item h="1" x="2"/>
        <item h="1" x="1"/>
        <item t="default"/>
      </items>
    </pivotField>
    <pivotField showAll="0"/>
    <pivotField showAll="0"/>
    <pivotField showAll="0"/>
    <pivotField showAll="0"/>
  </pivotFields>
  <rowFields count="2">
    <field x="2"/>
    <field x="9"/>
  </rowFields>
  <rowItems count="62">
    <i>
      <x/>
    </i>
    <i r="1">
      <x v="1"/>
    </i>
    <i r="1">
      <x v="10"/>
    </i>
    <i>
      <x v="1"/>
    </i>
    <i r="1">
      <x v="9"/>
    </i>
    <i>
      <x v="2"/>
    </i>
    <i r="1">
      <x v="3"/>
    </i>
    <i>
      <x v="3"/>
    </i>
    <i r="1">
      <x v="13"/>
    </i>
    <i>
      <x v="4"/>
    </i>
    <i r="1">
      <x/>
    </i>
    <i r="1">
      <x v="1"/>
    </i>
    <i r="1">
      <x v="2"/>
    </i>
    <i r="1">
      <x v="4"/>
    </i>
    <i r="1">
      <x v="11"/>
    </i>
    <i r="1">
      <x v="13"/>
    </i>
    <i r="1">
      <x v="14"/>
    </i>
    <i>
      <x v="5"/>
    </i>
    <i r="1">
      <x v="13"/>
    </i>
    <i>
      <x v="6"/>
    </i>
    <i r="1">
      <x v="10"/>
    </i>
    <i>
      <x v="7"/>
    </i>
    <i r="1">
      <x v="3"/>
    </i>
    <i>
      <x v="9"/>
    </i>
    <i r="1">
      <x v="8"/>
    </i>
    <i>
      <x v="10"/>
    </i>
    <i r="1">
      <x v="13"/>
    </i>
    <i>
      <x v="11"/>
    </i>
    <i r="1">
      <x v="13"/>
    </i>
    <i>
      <x v="12"/>
    </i>
    <i r="1">
      <x v="13"/>
    </i>
    <i>
      <x v="13"/>
    </i>
    <i r="1">
      <x v="13"/>
    </i>
    <i>
      <x v="14"/>
    </i>
    <i r="1">
      <x v="13"/>
    </i>
    <i r="1">
      <x v="14"/>
    </i>
    <i>
      <x v="15"/>
    </i>
    <i r="1">
      <x v="13"/>
    </i>
    <i>
      <x v="16"/>
    </i>
    <i r="1">
      <x v="8"/>
    </i>
    <i r="1">
      <x v="13"/>
    </i>
    <i>
      <x v="18"/>
    </i>
    <i r="1">
      <x/>
    </i>
    <i r="1">
      <x v="1"/>
    </i>
    <i r="1">
      <x v="4"/>
    </i>
    <i r="1">
      <x v="8"/>
    </i>
    <i r="1">
      <x v="10"/>
    </i>
    <i r="1">
      <x v="13"/>
    </i>
    <i r="1">
      <x v="14"/>
    </i>
    <i>
      <x v="19"/>
    </i>
    <i r="1">
      <x v="3"/>
    </i>
    <i r="1">
      <x v="4"/>
    </i>
    <i r="1">
      <x v="9"/>
    </i>
    <i r="1">
      <x v="11"/>
    </i>
    <i r="1">
      <x v="13"/>
    </i>
    <i r="1">
      <x v="14"/>
    </i>
    <i>
      <x v="20"/>
    </i>
    <i r="1">
      <x v="13"/>
    </i>
    <i>
      <x v="21"/>
    </i>
    <i r="1">
      <x v="10"/>
    </i>
    <i r="1">
      <x v="13"/>
    </i>
    <i t="grand">
      <x/>
    </i>
  </rowItems>
  <colFields count="1">
    <field x="15"/>
  </colFields>
  <colItems count="4">
    <i>
      <x v="2"/>
    </i>
    <i>
      <x v="5"/>
    </i>
    <i>
      <x v="9"/>
    </i>
    <i t="grand">
      <x/>
    </i>
  </colItems>
  <pageFields count="1">
    <pageField fld="21" hier="-1"/>
  </pageFields>
  <dataFields count="1">
    <dataField name="No. of HH to receive emergency shelter and NFI _x000a_(as of 03 July 2015)_x000a_" fld="20" baseField="0" baseItem="0"/>
  </dataFields>
  <formats count="73">
    <format dxfId="134">
      <pivotArea type="all" dataOnly="0" outline="0" fieldPosition="0"/>
    </format>
    <format dxfId="133">
      <pivotArea outline="0" collapsedLevelsAreSubtotals="1" fieldPosition="0"/>
    </format>
    <format dxfId="132">
      <pivotArea dataOnly="0" labelOnly="1" fieldPosition="0">
        <references count="1">
          <reference field="2" count="0"/>
        </references>
      </pivotArea>
    </format>
    <format dxfId="131">
      <pivotArea dataOnly="0" labelOnly="1" grandRow="1" outline="0" fieldPosition="0"/>
    </format>
    <format dxfId="130">
      <pivotArea dataOnly="0" labelOnly="1" fieldPosition="0">
        <references count="2">
          <reference field="2" count="1" selected="0">
            <x v="0"/>
          </reference>
          <reference field="9" count="12">
            <x v="0"/>
            <x v="1"/>
            <x v="2"/>
            <x v="3"/>
            <x v="4"/>
            <x v="8"/>
            <x v="9"/>
            <x v="10"/>
            <x v="11"/>
            <x v="12"/>
            <x v="13"/>
            <x v="14"/>
          </reference>
        </references>
      </pivotArea>
    </format>
    <format dxfId="129">
      <pivotArea dataOnly="0" labelOnly="1" fieldPosition="0">
        <references count="1">
          <reference field="15" count="0"/>
        </references>
      </pivotArea>
    </format>
    <format dxfId="128">
      <pivotArea dataOnly="0" labelOnly="1" grandCol="1" outline="0" fieldPosition="0"/>
    </format>
    <format dxfId="127">
      <pivotArea dataOnly="0" labelOnly="1" fieldPosition="0">
        <references count="1">
          <reference field="15" count="0"/>
        </references>
      </pivotArea>
    </format>
    <format dxfId="126">
      <pivotArea dataOnly="0" labelOnly="1" grandCol="1" outline="0" fieldPosition="0"/>
    </format>
    <format dxfId="125">
      <pivotArea grandRow="1" outline="0" collapsedLevelsAreSubtotals="1" fieldPosition="0"/>
    </format>
    <format dxfId="124">
      <pivotArea dataOnly="0" labelOnly="1" grandRow="1" outline="0" fieldPosition="0"/>
    </format>
    <format dxfId="123">
      <pivotArea grandRow="1" outline="0" collapsedLevelsAreSubtotals="1" fieldPosition="0"/>
    </format>
    <format dxfId="122">
      <pivotArea dataOnly="0" labelOnly="1" grandRow="1" outline="0" fieldPosition="0"/>
    </format>
    <format dxfId="121">
      <pivotArea dataOnly="0" labelOnly="1" fieldPosition="0">
        <references count="1">
          <reference field="15" count="0"/>
        </references>
      </pivotArea>
    </format>
    <format dxfId="120">
      <pivotArea dataOnly="0" labelOnly="1" grandCol="1" outline="0" fieldPosition="0"/>
    </format>
    <format dxfId="119">
      <pivotArea outline="0" collapsedLevelsAreSubtotals="1" fieldPosition="0"/>
    </format>
    <format dxfId="118">
      <pivotArea dataOnly="0" labelOnly="1" outline="0" fieldPosition="0">
        <references count="1">
          <reference field="21" count="0"/>
        </references>
      </pivotArea>
    </format>
    <format dxfId="117">
      <pivotArea dataOnly="0" labelOnly="1" fieldPosition="0">
        <references count="1">
          <reference field="15" count="0"/>
        </references>
      </pivotArea>
    </format>
    <format dxfId="116">
      <pivotArea dataOnly="0" labelOnly="1" grandCol="1" outline="0" fieldPosition="0"/>
    </format>
    <format dxfId="115">
      <pivotArea outline="0" collapsedLevelsAreSubtotals="1" fieldPosition="0"/>
    </format>
    <format dxfId="114">
      <pivotArea dataOnly="0" labelOnly="1" outline="0" fieldPosition="0">
        <references count="1">
          <reference field="21" count="0"/>
        </references>
      </pivotArea>
    </format>
    <format dxfId="113">
      <pivotArea outline="0" collapsedLevelsAreSubtotals="1" fieldPosition="0"/>
    </format>
    <format dxfId="112">
      <pivotArea dataOnly="0" labelOnly="1" outline="0" fieldPosition="0">
        <references count="1">
          <reference field="21" count="0"/>
        </references>
      </pivotArea>
    </format>
    <format dxfId="111">
      <pivotArea dataOnly="0" labelOnly="1" fieldPosition="0">
        <references count="1">
          <reference field="15" count="0"/>
        </references>
      </pivotArea>
    </format>
    <format dxfId="110">
      <pivotArea dataOnly="0" labelOnly="1" grandCol="1" outline="0" fieldPosition="0"/>
    </format>
    <format dxfId="109">
      <pivotArea dataOnly="0" labelOnly="1" fieldPosition="0">
        <references count="1">
          <reference field="15" count="0"/>
        </references>
      </pivotArea>
    </format>
    <format dxfId="108">
      <pivotArea dataOnly="0" labelOnly="1" grandCol="1" outline="0" fieldPosition="0"/>
    </format>
    <format dxfId="107">
      <pivotArea type="origin" dataOnly="0" labelOnly="1" outline="0" fieldPosition="0"/>
    </format>
    <format dxfId="106">
      <pivotArea dataOnly="0" labelOnly="1" fieldPosition="0">
        <references count="1">
          <reference field="15" count="0"/>
        </references>
      </pivotArea>
    </format>
    <format dxfId="105">
      <pivotArea dataOnly="0" labelOnly="1" grandCol="1" outline="0" fieldPosition="0"/>
    </format>
    <format dxfId="104">
      <pivotArea collapsedLevelsAreSubtotals="1" fieldPosition="0">
        <references count="1">
          <reference field="2" count="1">
            <x v="0"/>
          </reference>
        </references>
      </pivotArea>
    </format>
    <format dxfId="103">
      <pivotArea collapsedLevelsAreSubtotals="1" fieldPosition="0">
        <references count="2">
          <reference field="2" count="1" selected="0">
            <x v="0"/>
          </reference>
          <reference field="9" count="2">
            <x v="1"/>
            <x v="10"/>
          </reference>
        </references>
      </pivotArea>
    </format>
    <format dxfId="102">
      <pivotArea collapsedLevelsAreSubtotals="1" fieldPosition="0">
        <references count="1">
          <reference field="2" count="1">
            <x v="1"/>
          </reference>
        </references>
      </pivotArea>
    </format>
    <format dxfId="101">
      <pivotArea collapsedLevelsAreSubtotals="1" fieldPosition="0">
        <references count="2">
          <reference field="2" count="1" selected="0">
            <x v="1"/>
          </reference>
          <reference field="9" count="1">
            <x v="9"/>
          </reference>
        </references>
      </pivotArea>
    </format>
    <format dxfId="100">
      <pivotArea collapsedLevelsAreSubtotals="1" fieldPosition="0">
        <references count="1">
          <reference field="2" count="1">
            <x v="2"/>
          </reference>
        </references>
      </pivotArea>
    </format>
    <format dxfId="99">
      <pivotArea collapsedLevelsAreSubtotals="1" fieldPosition="0">
        <references count="2">
          <reference field="2" count="1" selected="0">
            <x v="2"/>
          </reference>
          <reference field="9" count="1">
            <x v="3"/>
          </reference>
        </references>
      </pivotArea>
    </format>
    <format dxfId="98">
      <pivotArea collapsedLevelsAreSubtotals="1" fieldPosition="0">
        <references count="1">
          <reference field="2" count="1">
            <x v="3"/>
          </reference>
        </references>
      </pivotArea>
    </format>
    <format dxfId="97">
      <pivotArea collapsedLevelsAreSubtotals="1" fieldPosition="0">
        <references count="2">
          <reference field="2" count="1" selected="0">
            <x v="3"/>
          </reference>
          <reference field="9" count="1">
            <x v="13"/>
          </reference>
        </references>
      </pivotArea>
    </format>
    <format dxfId="96">
      <pivotArea collapsedLevelsAreSubtotals="1" fieldPosition="0">
        <references count="1">
          <reference field="2" count="1">
            <x v="4"/>
          </reference>
        </references>
      </pivotArea>
    </format>
    <format dxfId="95">
      <pivotArea collapsedLevelsAreSubtotals="1" fieldPosition="0">
        <references count="2">
          <reference field="2" count="1" selected="0">
            <x v="4"/>
          </reference>
          <reference field="9" count="7">
            <x v="0"/>
            <x v="1"/>
            <x v="2"/>
            <x v="4"/>
            <x v="11"/>
            <x v="13"/>
            <x v="14"/>
          </reference>
        </references>
      </pivotArea>
    </format>
    <format dxfId="94">
      <pivotArea collapsedLevelsAreSubtotals="1" fieldPosition="0">
        <references count="1">
          <reference field="2" count="1">
            <x v="5"/>
          </reference>
        </references>
      </pivotArea>
    </format>
    <format dxfId="93">
      <pivotArea collapsedLevelsAreSubtotals="1" fieldPosition="0">
        <references count="2">
          <reference field="2" count="1" selected="0">
            <x v="5"/>
          </reference>
          <reference field="9" count="1">
            <x v="13"/>
          </reference>
        </references>
      </pivotArea>
    </format>
    <format dxfId="92">
      <pivotArea collapsedLevelsAreSubtotals="1" fieldPosition="0">
        <references count="1">
          <reference field="2" count="1">
            <x v="6"/>
          </reference>
        </references>
      </pivotArea>
    </format>
    <format dxfId="91">
      <pivotArea collapsedLevelsAreSubtotals="1" fieldPosition="0">
        <references count="2">
          <reference field="2" count="1" selected="0">
            <x v="6"/>
          </reference>
          <reference field="9" count="1">
            <x v="10"/>
          </reference>
        </references>
      </pivotArea>
    </format>
    <format dxfId="90">
      <pivotArea collapsedLevelsAreSubtotals="1" fieldPosition="0">
        <references count="1">
          <reference field="2" count="1">
            <x v="7"/>
          </reference>
        </references>
      </pivotArea>
    </format>
    <format dxfId="89">
      <pivotArea collapsedLevelsAreSubtotals="1" fieldPosition="0">
        <references count="2">
          <reference field="2" count="1" selected="0">
            <x v="7"/>
          </reference>
          <reference field="9" count="1">
            <x v="3"/>
          </reference>
        </references>
      </pivotArea>
    </format>
    <format dxfId="88">
      <pivotArea collapsedLevelsAreSubtotals="1" fieldPosition="0">
        <references count="1">
          <reference field="2" count="1">
            <x v="9"/>
          </reference>
        </references>
      </pivotArea>
    </format>
    <format dxfId="87">
      <pivotArea collapsedLevelsAreSubtotals="1" fieldPosition="0">
        <references count="2">
          <reference field="2" count="1" selected="0">
            <x v="9"/>
          </reference>
          <reference field="9" count="1">
            <x v="8"/>
          </reference>
        </references>
      </pivotArea>
    </format>
    <format dxfId="86">
      <pivotArea collapsedLevelsAreSubtotals="1" fieldPosition="0">
        <references count="1">
          <reference field="2" count="1">
            <x v="10"/>
          </reference>
        </references>
      </pivotArea>
    </format>
    <format dxfId="85">
      <pivotArea collapsedLevelsAreSubtotals="1" fieldPosition="0">
        <references count="2">
          <reference field="2" count="1" selected="0">
            <x v="10"/>
          </reference>
          <reference field="9" count="1">
            <x v="13"/>
          </reference>
        </references>
      </pivotArea>
    </format>
    <format dxfId="84">
      <pivotArea collapsedLevelsAreSubtotals="1" fieldPosition="0">
        <references count="1">
          <reference field="2" count="1">
            <x v="11"/>
          </reference>
        </references>
      </pivotArea>
    </format>
    <format dxfId="83">
      <pivotArea collapsedLevelsAreSubtotals="1" fieldPosition="0">
        <references count="2">
          <reference field="2" count="1" selected="0">
            <x v="11"/>
          </reference>
          <reference field="9" count="1">
            <x v="13"/>
          </reference>
        </references>
      </pivotArea>
    </format>
    <format dxfId="82">
      <pivotArea collapsedLevelsAreSubtotals="1" fieldPosition="0">
        <references count="1">
          <reference field="2" count="1">
            <x v="12"/>
          </reference>
        </references>
      </pivotArea>
    </format>
    <format dxfId="81">
      <pivotArea collapsedLevelsAreSubtotals="1" fieldPosition="0">
        <references count="2">
          <reference field="2" count="1" selected="0">
            <x v="12"/>
          </reference>
          <reference field="9" count="1">
            <x v="13"/>
          </reference>
        </references>
      </pivotArea>
    </format>
    <format dxfId="80">
      <pivotArea collapsedLevelsAreSubtotals="1" fieldPosition="0">
        <references count="1">
          <reference field="2" count="1">
            <x v="13"/>
          </reference>
        </references>
      </pivotArea>
    </format>
    <format dxfId="79">
      <pivotArea collapsedLevelsAreSubtotals="1" fieldPosition="0">
        <references count="2">
          <reference field="2" count="1" selected="0">
            <x v="13"/>
          </reference>
          <reference field="9" count="1">
            <x v="13"/>
          </reference>
        </references>
      </pivotArea>
    </format>
    <format dxfId="78">
      <pivotArea collapsedLevelsAreSubtotals="1" fieldPosition="0">
        <references count="1">
          <reference field="2" count="1">
            <x v="14"/>
          </reference>
        </references>
      </pivotArea>
    </format>
    <format dxfId="77">
      <pivotArea collapsedLevelsAreSubtotals="1" fieldPosition="0">
        <references count="2">
          <reference field="2" count="1" selected="0">
            <x v="14"/>
          </reference>
          <reference field="9" count="1">
            <x v="13"/>
          </reference>
        </references>
      </pivotArea>
    </format>
    <format dxfId="76">
      <pivotArea collapsedLevelsAreSubtotals="1" fieldPosition="0">
        <references count="1">
          <reference field="2" count="1">
            <x v="15"/>
          </reference>
        </references>
      </pivotArea>
    </format>
    <format dxfId="75">
      <pivotArea collapsedLevelsAreSubtotals="1" fieldPosition="0">
        <references count="2">
          <reference field="2" count="1" selected="0">
            <x v="15"/>
          </reference>
          <reference field="9" count="1">
            <x v="13"/>
          </reference>
        </references>
      </pivotArea>
    </format>
    <format dxfId="74">
      <pivotArea collapsedLevelsAreSubtotals="1" fieldPosition="0">
        <references count="1">
          <reference field="2" count="1">
            <x v="16"/>
          </reference>
        </references>
      </pivotArea>
    </format>
    <format dxfId="73">
      <pivotArea collapsedLevelsAreSubtotals="1" fieldPosition="0">
        <references count="2">
          <reference field="2" count="1" selected="0">
            <x v="16"/>
          </reference>
          <reference field="9" count="2">
            <x v="8"/>
            <x v="13"/>
          </reference>
        </references>
      </pivotArea>
    </format>
    <format dxfId="72">
      <pivotArea collapsedLevelsAreSubtotals="1" fieldPosition="0">
        <references count="1">
          <reference field="2" count="1">
            <x v="18"/>
          </reference>
        </references>
      </pivotArea>
    </format>
    <format dxfId="71">
      <pivotArea collapsedLevelsAreSubtotals="1" fieldPosition="0">
        <references count="2">
          <reference field="2" count="1" selected="0">
            <x v="18"/>
          </reference>
          <reference field="9" count="6">
            <x v="0"/>
            <x v="1"/>
            <x v="4"/>
            <x v="8"/>
            <x v="10"/>
            <x v="13"/>
          </reference>
        </references>
      </pivotArea>
    </format>
    <format dxfId="70">
      <pivotArea collapsedLevelsAreSubtotals="1" fieldPosition="0">
        <references count="1">
          <reference field="2" count="1">
            <x v="19"/>
          </reference>
        </references>
      </pivotArea>
    </format>
    <format dxfId="69">
      <pivotArea collapsedLevelsAreSubtotals="1" fieldPosition="0">
        <references count="2">
          <reference field="2" count="1" selected="0">
            <x v="19"/>
          </reference>
          <reference field="9" count="6">
            <x v="3"/>
            <x v="4"/>
            <x v="9"/>
            <x v="11"/>
            <x v="13"/>
            <x v="14"/>
          </reference>
        </references>
      </pivotArea>
    </format>
    <format dxfId="68">
      <pivotArea collapsedLevelsAreSubtotals="1" fieldPosition="0">
        <references count="1">
          <reference field="2" count="1">
            <x v="20"/>
          </reference>
        </references>
      </pivotArea>
    </format>
    <format dxfId="67">
      <pivotArea collapsedLevelsAreSubtotals="1" fieldPosition="0">
        <references count="2">
          <reference field="2" count="1" selected="0">
            <x v="20"/>
          </reference>
          <reference field="9" count="1">
            <x v="13"/>
          </reference>
        </references>
      </pivotArea>
    </format>
    <format dxfId="66">
      <pivotArea collapsedLevelsAreSubtotals="1" fieldPosition="0">
        <references count="1">
          <reference field="2" count="1">
            <x v="21"/>
          </reference>
        </references>
      </pivotArea>
    </format>
    <format dxfId="65">
      <pivotArea collapsedLevelsAreSubtotals="1" fieldPosition="0">
        <references count="2">
          <reference field="2" count="1" selected="0">
            <x v="21"/>
          </reference>
          <reference field="9" count="2">
            <x v="10"/>
            <x v="13"/>
          </reference>
        </references>
      </pivotArea>
    </format>
    <format dxfId="64">
      <pivotArea dataOnly="0" labelOnly="1" fieldPosition="0">
        <references count="1">
          <reference field="2" count="20">
            <x v="0"/>
            <x v="1"/>
            <x v="2"/>
            <x v="3"/>
            <x v="4"/>
            <x v="5"/>
            <x v="6"/>
            <x v="7"/>
            <x v="9"/>
            <x v="10"/>
            <x v="11"/>
            <x v="12"/>
            <x v="13"/>
            <x v="14"/>
            <x v="15"/>
            <x v="16"/>
            <x v="18"/>
            <x v="19"/>
            <x v="20"/>
            <x v="21"/>
          </reference>
        </references>
      </pivotArea>
    </format>
    <format dxfId="63">
      <pivotArea dataOnly="0" labelOnly="1" fieldPosition="0">
        <references count="2">
          <reference field="2" count="1" selected="0">
            <x v="0"/>
          </reference>
          <reference field="9" count="11">
            <x v="0"/>
            <x v="1"/>
            <x v="2"/>
            <x v="3"/>
            <x v="4"/>
            <x v="8"/>
            <x v="9"/>
            <x v="10"/>
            <x v="11"/>
            <x v="13"/>
            <x v="14"/>
          </reference>
        </references>
      </pivotArea>
    </format>
    <format dxfId="62">
      <pivotArea type="origin" dataOnly="0" labelOnly="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1" cacheId="14" applyNumberFormats="0" applyBorderFormats="0" applyFontFormats="0" applyPatternFormats="0" applyAlignmentFormats="0" applyWidthHeightFormats="1" dataCaption="Values" updatedVersion="5" minRefreshableVersion="3" showDrill="0" useAutoFormatting="1" itemPrintTitles="1" createdVersion="5" indent="0" outline="1" outlineData="1" multipleFieldFilters="0" chartFormat="22">
  <location ref="B4:F9" firstHeaderRow="1" firstDataRow="2" firstDataCol="1" rowPageCount="1" colPageCount="1"/>
  <pivotFields count="26">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6">
        <item x="0"/>
        <item x="4"/>
        <item x="1"/>
        <item x="3"/>
        <item x="2"/>
        <item t="default"/>
      </items>
    </pivotField>
    <pivotField axis="axisRow" multipleItemSelectionAllowed="1" showAll="0">
      <items count="14">
        <item h="1" x="0"/>
        <item x="1"/>
        <item h="1" x="2"/>
        <item x="5"/>
        <item h="1" x="6"/>
        <item h="1" x="9"/>
        <item x="3"/>
        <item h="1" x="4"/>
        <item h="1" x="7"/>
        <item h="1" x="8"/>
        <item h="1" x="10"/>
        <item h="1" x="11"/>
        <item h="1" x="12"/>
        <item t="default"/>
      </items>
    </pivotField>
    <pivotField showAll="0"/>
    <pivotField showAll="0"/>
    <pivotField showAll="0"/>
    <pivotField showAll="0"/>
    <pivotField dataField="1" showAll="0"/>
    <pivotField axis="axisCol" showAll="0">
      <items count="5">
        <item x="0"/>
        <item x="2"/>
        <item x="1"/>
        <item x="3"/>
        <item t="default"/>
      </items>
    </pivotField>
    <pivotField showAll="0"/>
    <pivotField showAll="0"/>
    <pivotField showAll="0"/>
    <pivotField showAll="0"/>
  </pivotFields>
  <rowFields count="1">
    <field x="15"/>
  </rowFields>
  <rowItems count="4">
    <i>
      <x v="1"/>
    </i>
    <i>
      <x v="3"/>
    </i>
    <i>
      <x v="6"/>
    </i>
    <i t="grand">
      <x/>
    </i>
  </rowItems>
  <colFields count="1">
    <field x="21"/>
  </colFields>
  <colItems count="4">
    <i>
      <x/>
    </i>
    <i>
      <x v="1"/>
    </i>
    <i>
      <x v="2"/>
    </i>
    <i t="grand">
      <x/>
    </i>
  </colItems>
  <pageFields count="1">
    <pageField fld="14" item="0" hier="-1"/>
  </pageFields>
  <dataFields count="1">
    <dataField name="Sum of Direct beneficiaries number" fld="20" baseField="15" baseItem="6"/>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1" cacheId="11"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2">
  <location ref="B2:F8" firstHeaderRow="1" firstDataRow="2" firstDataCol="1"/>
  <pivotFields count="22">
    <pivotField showAll="0"/>
    <pivotField showAll="0"/>
    <pivotField showAll="0"/>
    <pivotField showAll="0"/>
    <pivotField showAll="0"/>
    <pivotField showAll="0"/>
    <pivotField showAll="0"/>
    <pivotField showAll="0"/>
    <pivotField showAll="0"/>
    <pivotField showAll="0"/>
    <pivotField axis="axisRow" showAll="0">
      <items count="6">
        <item x="0"/>
        <item sd="0" x="4"/>
        <item sd="0" x="1"/>
        <item sd="0" x="3"/>
        <item x="2"/>
        <item t="default"/>
      </items>
    </pivotField>
    <pivotField axis="axisRow" showAll="0">
      <items count="14">
        <item h="1" x="0"/>
        <item h="1" x="10"/>
        <item x="1"/>
        <item h="1" x="7"/>
        <item h="1" x="2"/>
        <item x="5"/>
        <item h="1" x="8"/>
        <item h="1" x="6"/>
        <item h="1" x="9"/>
        <item x="3"/>
        <item h="1" x="11"/>
        <item h="1" x="4"/>
        <item h="1" x="12"/>
        <item t="default"/>
      </items>
    </pivotField>
    <pivotField showAll="0"/>
    <pivotField numFmtId="1" showAll="0"/>
    <pivotField showAll="0"/>
    <pivotField showAll="0"/>
    <pivotField dataField="1" showAll="0"/>
    <pivotField axis="axisCol" showAll="0">
      <items count="4">
        <item x="0"/>
        <item x="2"/>
        <item x="1"/>
        <item t="default"/>
      </items>
    </pivotField>
    <pivotField showAll="0"/>
    <pivotField showAll="0"/>
    <pivotField showAll="0"/>
    <pivotField showAll="0"/>
  </pivotFields>
  <rowFields count="2">
    <field x="10"/>
    <field x="11"/>
  </rowFields>
  <rowItems count="5">
    <i>
      <x/>
    </i>
    <i r="1">
      <x v="2"/>
    </i>
    <i r="1">
      <x v="5"/>
    </i>
    <i r="1">
      <x v="9"/>
    </i>
    <i t="grand">
      <x/>
    </i>
  </rowItems>
  <colFields count="1">
    <field x="17"/>
  </colFields>
  <colItems count="4">
    <i>
      <x/>
    </i>
    <i>
      <x v="1"/>
    </i>
    <i>
      <x v="2"/>
    </i>
    <i t="grand">
      <x/>
    </i>
  </colItems>
  <dataFields count="1">
    <dataField name="HH Reached" fld="16" baseField="0" baseItem="0"/>
  </dataFields>
  <chartFormats count="3">
    <chartFormat chart="0" format="0" series="1">
      <pivotArea type="data" outline="0" fieldPosition="0">
        <references count="2">
          <reference field="4294967294" count="1" selected="0">
            <x v="0"/>
          </reference>
          <reference field="17" count="1" selected="0">
            <x v="0"/>
          </reference>
        </references>
      </pivotArea>
    </chartFormat>
    <chartFormat chart="0" format="1" series="1">
      <pivotArea type="data" outline="0" fieldPosition="0">
        <references count="2">
          <reference field="4294967294" count="1" selected="0">
            <x v="0"/>
          </reference>
          <reference field="17" count="1" selected="0">
            <x v="1"/>
          </reference>
        </references>
      </pivotArea>
    </chartFormat>
    <chartFormat chart="0" format="2" series="1">
      <pivotArea type="data" outline="0" fieldPosition="0">
        <references count="2">
          <reference field="4294967294" count="1" selected="0">
            <x v="0"/>
          </reference>
          <reference field="17"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1" cacheId="10" applyNumberFormats="0" applyBorderFormats="0" applyFontFormats="0" applyPatternFormats="0" applyAlignmentFormats="0" applyWidthHeightFormats="1" dataCaption="Values" updatedVersion="5" minRefreshableVersion="3" showDrill="0" useAutoFormatting="1" colGrandTotals="0" itemPrintTitles="1" createdVersion="5" indent="0" showHeaders="0" outline="1" outlineData="1" multipleFieldFilters="0" chartFormat="27">
  <location ref="B4:C13" firstHeaderRow="1" firstDataRow="1" firstDataCol="1" rowPageCount="1" colPageCount="1"/>
  <pivotFields count="26">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0"/>
        <item sd="0" x="4"/>
        <item sd="0" x="1"/>
        <item sd="0" x="3"/>
        <item x="2"/>
        <item t="default"/>
      </items>
    </pivotField>
    <pivotField axis="axisRow" multipleItemSelectionAllowed="1" showAll="0">
      <items count="14">
        <item h="1" x="0"/>
        <item h="1" x="10"/>
        <item h="1" x="1"/>
        <item h="1" x="7"/>
        <item x="2"/>
        <item x="5"/>
        <item h="1" x="8"/>
        <item h="1" x="6"/>
        <item h="1" x="9"/>
        <item h="1" x="3"/>
        <item h="1" x="11"/>
        <item x="4"/>
        <item h="1" x="12"/>
        <item t="default"/>
      </items>
    </pivotField>
    <pivotField showAll="0"/>
    <pivotField numFmtId="1" showAll="0"/>
    <pivotField showAll="0"/>
    <pivotField showAll="0"/>
    <pivotField showAll="0"/>
    <pivotField axis="axisPage" multipleItemSelectionAllowed="1" showAll="0">
      <items count="4">
        <item x="0"/>
        <item x="2"/>
        <item x="1"/>
        <item t="default"/>
      </items>
    </pivotField>
    <pivotField showAll="0"/>
    <pivotField showAll="0"/>
    <pivotField showAll="0"/>
    <pivotField showAll="0"/>
  </pivotFields>
  <rowFields count="2">
    <field x="14"/>
    <field x="15"/>
  </rowFields>
  <rowItems count="9">
    <i>
      <x/>
    </i>
    <i r="1">
      <x v="4"/>
    </i>
    <i r="1">
      <x v="5"/>
    </i>
    <i>
      <x v="1"/>
    </i>
    <i>
      <x v="2"/>
    </i>
    <i>
      <x v="3"/>
    </i>
    <i>
      <x v="4"/>
    </i>
    <i r="1">
      <x v="4"/>
    </i>
    <i t="grand">
      <x/>
    </i>
  </rowItems>
  <colItems count="1">
    <i/>
  </colItems>
  <pageFields count="1">
    <pageField fld="21" hier="-1"/>
  </pageFields>
  <dataFields count="1">
    <dataField name="Count of Activity " fld="14" subtotal="count" baseField="0" baseItem="0"/>
  </dataFields>
  <formats count="16">
    <format dxfId="61">
      <pivotArea type="all" dataOnly="0" outline="0" fieldPosition="0"/>
    </format>
    <format dxfId="60">
      <pivotArea outline="0" collapsedLevelsAreSubtotals="1" fieldPosition="0"/>
    </format>
    <format dxfId="59">
      <pivotArea dataOnly="0" labelOnly="1" grandRow="1" outline="0" fieldPosition="0"/>
    </format>
    <format dxfId="58">
      <pivotArea dataOnly="0" labelOnly="1" fieldPosition="0">
        <references count="1">
          <reference field="14" count="0"/>
        </references>
      </pivotArea>
    </format>
    <format dxfId="57">
      <pivotArea dataOnly="0" labelOnly="1" fieldPosition="0">
        <references count="1">
          <reference field="14" count="1" defaultSubtotal="1">
            <x v="0"/>
          </reference>
        </references>
      </pivotArea>
    </format>
    <format dxfId="56">
      <pivotArea dataOnly="0" labelOnly="1" fieldPosition="0">
        <references count="2">
          <reference field="14" count="1" selected="0">
            <x v="0"/>
          </reference>
          <reference field="15" count="2">
            <x v="4"/>
            <x v="5"/>
          </reference>
        </references>
      </pivotArea>
    </format>
    <format dxfId="55">
      <pivotArea type="all" dataOnly="0" outline="0" fieldPosition="0"/>
    </format>
    <format dxfId="54">
      <pivotArea outline="0" collapsedLevelsAreSubtotals="1" fieldPosition="0"/>
    </format>
    <format dxfId="53">
      <pivotArea dataOnly="0" labelOnly="1" grandRow="1" outline="0" fieldPosition="0"/>
    </format>
    <format dxfId="52">
      <pivotArea dataOnly="0" labelOnly="1" fieldPosition="0">
        <references count="1">
          <reference field="14" count="0"/>
        </references>
      </pivotArea>
    </format>
    <format dxfId="51">
      <pivotArea dataOnly="0" labelOnly="1" fieldPosition="0">
        <references count="1">
          <reference field="14" count="1" defaultSubtotal="1">
            <x v="0"/>
          </reference>
        </references>
      </pivotArea>
    </format>
    <format dxfId="50">
      <pivotArea dataOnly="0" labelOnly="1" fieldPosition="0">
        <references count="2">
          <reference field="14" count="1" selected="0">
            <x v="0"/>
          </reference>
          <reference field="15" count="2">
            <x v="4"/>
            <x v="5"/>
          </reference>
        </references>
      </pivotArea>
    </format>
    <format dxfId="49">
      <pivotArea outline="0" collapsedLevelsAreSubtotals="1" fieldPosition="0"/>
    </format>
    <format dxfId="48">
      <pivotArea dataOnly="0" labelOnly="1" fieldPosition="0">
        <references count="1">
          <reference field="14" count="0"/>
        </references>
      </pivotArea>
    </format>
    <format dxfId="47">
      <pivotArea dataOnly="0" labelOnly="1" fieldPosition="0">
        <references count="1">
          <reference field="14" count="1" defaultSubtotal="1">
            <x v="0"/>
          </reference>
        </references>
      </pivotArea>
    </format>
    <format dxfId="46">
      <pivotArea dataOnly="0" labelOnly="1" fieldPosition="0">
        <references count="2">
          <reference field="14" count="1" selected="0">
            <x v="0"/>
          </reference>
          <reference field="15" count="2">
            <x v="4"/>
            <x v="5"/>
          </reference>
        </references>
      </pivotArea>
    </format>
  </formats>
  <chartFormats count="31">
    <chartFormat chart="4" format="3" series="1">
      <pivotArea type="data" outline="0" fieldPosition="0">
        <references count="1">
          <reference field="21" count="1" selected="0">
            <x v="0"/>
          </reference>
        </references>
      </pivotArea>
    </chartFormat>
    <chartFormat chart="4" format="4" series="1">
      <pivotArea type="data" outline="0" fieldPosition="0">
        <references count="1">
          <reference field="21" count="1" selected="0">
            <x v="1"/>
          </reference>
        </references>
      </pivotArea>
    </chartFormat>
    <chartFormat chart="4" format="5" series="1">
      <pivotArea type="data" outline="0" fieldPosition="0">
        <references count="1">
          <reference field="21" count="1" selected="0">
            <x v="2"/>
          </reference>
        </references>
      </pivotArea>
    </chartFormat>
    <chartFormat chart="4" format="6" series="1">
      <pivotArea type="data" outline="0" fieldPosition="0">
        <references count="1">
          <reference field="4294967294" count="1" selected="0">
            <x v="0"/>
          </reference>
        </references>
      </pivotArea>
    </chartFormat>
    <chartFormat chart="20" format="0" series="1">
      <pivotArea type="data" outline="0" fieldPosition="0">
        <references count="3">
          <reference field="4294967294" count="1" selected="0">
            <x v="0"/>
          </reference>
          <reference field="14" count="1" selected="0">
            <x v="0"/>
          </reference>
          <reference field="15" count="1" selected="0">
            <x v="4"/>
          </reference>
        </references>
      </pivotArea>
    </chartFormat>
    <chartFormat chart="20" format="1" series="1">
      <pivotArea type="data" outline="0" fieldPosition="0">
        <references count="3">
          <reference field="4294967294" count="1" selected="0">
            <x v="0"/>
          </reference>
          <reference field="14" count="1" selected="0">
            <x v="0"/>
          </reference>
          <reference field="15" count="1" selected="0">
            <x v="5"/>
          </reference>
        </references>
      </pivotArea>
    </chartFormat>
    <chartFormat chart="20" format="2" series="1">
      <pivotArea type="data" outline="0" fieldPosition="0">
        <references count="2">
          <reference field="4294967294" count="1" selected="0">
            <x v="0"/>
          </reference>
          <reference field="14" count="1" selected="0">
            <x v="1"/>
          </reference>
        </references>
      </pivotArea>
    </chartFormat>
    <chartFormat chart="20" format="3" series="1">
      <pivotArea type="data" outline="0" fieldPosition="0">
        <references count="2">
          <reference field="4294967294" count="1" selected="0">
            <x v="0"/>
          </reference>
          <reference field="14" count="1" selected="0">
            <x v="2"/>
          </reference>
        </references>
      </pivotArea>
    </chartFormat>
    <chartFormat chart="20" format="4" series="1">
      <pivotArea type="data" outline="0" fieldPosition="0">
        <references count="2">
          <reference field="4294967294" count="1" selected="0">
            <x v="0"/>
          </reference>
          <reference field="14" count="1" selected="0">
            <x v="3"/>
          </reference>
        </references>
      </pivotArea>
    </chartFormat>
    <chartFormat chart="20" format="5" series="1">
      <pivotArea type="data" outline="0" fieldPosition="0">
        <references count="2">
          <reference field="4294967294" count="1" selected="0">
            <x v="0"/>
          </reference>
          <reference field="15" count="1" selected="0">
            <x v="4"/>
          </reference>
        </references>
      </pivotArea>
    </chartFormat>
    <chartFormat chart="20" format="6" series="1">
      <pivotArea type="data" outline="0" fieldPosition="0">
        <references count="2">
          <reference field="4294967294" count="1" selected="0">
            <x v="0"/>
          </reference>
          <reference field="15" count="1" selected="0">
            <x v="5"/>
          </reference>
        </references>
      </pivotArea>
    </chartFormat>
    <chartFormat chart="20" format="7" series="1">
      <pivotArea type="data" outline="0" fieldPosition="0">
        <references count="2">
          <reference field="4294967294" count="1" selected="0">
            <x v="0"/>
          </reference>
          <reference field="15" count="1" selected="0">
            <x v="11"/>
          </reference>
        </references>
      </pivotArea>
    </chartFormat>
    <chartFormat chart="20" format="8" series="1">
      <pivotArea type="data" outline="0" fieldPosition="0">
        <references count="1">
          <reference field="4294967294" count="1" selected="0">
            <x v="0"/>
          </reference>
        </references>
      </pivotArea>
    </chartFormat>
    <chartFormat chart="20" format="9">
      <pivotArea type="data" outline="0" fieldPosition="0">
        <references count="2">
          <reference field="4294967294" count="1" selected="0">
            <x v="0"/>
          </reference>
          <reference field="14" count="1" selected="0">
            <x v="1"/>
          </reference>
        </references>
      </pivotArea>
    </chartFormat>
    <chartFormat chart="20" format="10">
      <pivotArea type="data" outline="0" fieldPosition="0">
        <references count="2">
          <reference field="4294967294" count="1" selected="0">
            <x v="0"/>
          </reference>
          <reference field="14" count="1" selected="0">
            <x v="2"/>
          </reference>
        </references>
      </pivotArea>
    </chartFormat>
    <chartFormat chart="20" format="11">
      <pivotArea type="data" outline="0" fieldPosition="0">
        <references count="2">
          <reference field="4294967294" count="1" selected="0">
            <x v="0"/>
          </reference>
          <reference field="14" count="1" selected="0">
            <x v="3"/>
          </reference>
        </references>
      </pivotArea>
    </chartFormat>
    <chartFormat chart="20" format="12">
      <pivotArea type="data" outline="0" fieldPosition="0">
        <references count="3">
          <reference field="4294967294" count="1" selected="0">
            <x v="0"/>
          </reference>
          <reference field="14" count="1" selected="0">
            <x v="0"/>
          </reference>
          <reference field="15" count="1" selected="0">
            <x v="4"/>
          </reference>
        </references>
      </pivotArea>
    </chartFormat>
    <chartFormat chart="20" format="13">
      <pivotArea type="data" outline="0" fieldPosition="0">
        <references count="3">
          <reference field="4294967294" count="1" selected="0">
            <x v="0"/>
          </reference>
          <reference field="14" count="1" selected="0">
            <x v="0"/>
          </reference>
          <reference field="15" count="1" selected="0">
            <x v="5"/>
          </reference>
        </references>
      </pivotArea>
    </chartFormat>
    <chartFormat chart="25" format="14" series="1">
      <pivotArea type="data" outline="0" fieldPosition="0">
        <references count="1">
          <reference field="4294967294" count="1" selected="0">
            <x v="0"/>
          </reference>
        </references>
      </pivotArea>
    </chartFormat>
    <chartFormat chart="25" format="15">
      <pivotArea type="data" outline="0" fieldPosition="0">
        <references count="3">
          <reference field="4294967294" count="1" selected="0">
            <x v="0"/>
          </reference>
          <reference field="14" count="1" selected="0">
            <x v="0"/>
          </reference>
          <reference field="15" count="1" selected="0">
            <x v="4"/>
          </reference>
        </references>
      </pivotArea>
    </chartFormat>
    <chartFormat chart="25" format="16">
      <pivotArea type="data" outline="0" fieldPosition="0">
        <references count="3">
          <reference field="4294967294" count="1" selected="0">
            <x v="0"/>
          </reference>
          <reference field="14" count="1" selected="0">
            <x v="0"/>
          </reference>
          <reference field="15" count="1" selected="0">
            <x v="5"/>
          </reference>
        </references>
      </pivotArea>
    </chartFormat>
    <chartFormat chart="25" format="17">
      <pivotArea type="data" outline="0" fieldPosition="0">
        <references count="2">
          <reference field="4294967294" count="1" selected="0">
            <x v="0"/>
          </reference>
          <reference field="14" count="1" selected="0">
            <x v="1"/>
          </reference>
        </references>
      </pivotArea>
    </chartFormat>
    <chartFormat chart="25" format="18">
      <pivotArea type="data" outline="0" fieldPosition="0">
        <references count="2">
          <reference field="4294967294" count="1" selected="0">
            <x v="0"/>
          </reference>
          <reference field="14" count="1" selected="0">
            <x v="2"/>
          </reference>
        </references>
      </pivotArea>
    </chartFormat>
    <chartFormat chart="25" format="19">
      <pivotArea type="data" outline="0" fieldPosition="0">
        <references count="2">
          <reference field="4294967294" count="1" selected="0">
            <x v="0"/>
          </reference>
          <reference field="14" count="1" selected="0">
            <x v="3"/>
          </reference>
        </references>
      </pivotArea>
    </chartFormat>
    <chartFormat chart="26" format="20" series="1">
      <pivotArea type="data" outline="0" fieldPosition="0">
        <references count="1">
          <reference field="4294967294" count="1" selected="0">
            <x v="0"/>
          </reference>
        </references>
      </pivotArea>
    </chartFormat>
    <chartFormat chart="26" format="21">
      <pivotArea type="data" outline="0" fieldPosition="0">
        <references count="3">
          <reference field="4294967294" count="1" selected="0">
            <x v="0"/>
          </reference>
          <reference field="14" count="1" selected="0">
            <x v="0"/>
          </reference>
          <reference field="15" count="1" selected="0">
            <x v="4"/>
          </reference>
        </references>
      </pivotArea>
    </chartFormat>
    <chartFormat chart="26" format="22">
      <pivotArea type="data" outline="0" fieldPosition="0">
        <references count="3">
          <reference field="4294967294" count="1" selected="0">
            <x v="0"/>
          </reference>
          <reference field="14" count="1" selected="0">
            <x v="0"/>
          </reference>
          <reference field="15" count="1" selected="0">
            <x v="5"/>
          </reference>
        </references>
      </pivotArea>
    </chartFormat>
    <chartFormat chart="26" format="23">
      <pivotArea type="data" outline="0" fieldPosition="0">
        <references count="2">
          <reference field="4294967294" count="1" selected="0">
            <x v="0"/>
          </reference>
          <reference field="14" count="1" selected="0">
            <x v="1"/>
          </reference>
        </references>
      </pivotArea>
    </chartFormat>
    <chartFormat chart="26" format="24">
      <pivotArea type="data" outline="0" fieldPosition="0">
        <references count="2">
          <reference field="4294967294" count="1" selected="0">
            <x v="0"/>
          </reference>
          <reference field="14" count="1" selected="0">
            <x v="2"/>
          </reference>
        </references>
      </pivotArea>
    </chartFormat>
    <chartFormat chart="26" format="25">
      <pivotArea type="data" outline="0" fieldPosition="0">
        <references count="2">
          <reference field="4294967294" count="1" selected="0">
            <x v="0"/>
          </reference>
          <reference field="14" count="1" selected="0">
            <x v="3"/>
          </reference>
        </references>
      </pivotArea>
    </chartFormat>
    <chartFormat chart="20" format="14">
      <pivotArea type="data" outline="0" fieldPosition="0">
        <references count="3">
          <reference field="4294967294" count="1" selected="0">
            <x v="0"/>
          </reference>
          <reference field="14" count="1" selected="0">
            <x v="4"/>
          </reference>
          <reference field="15"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altText="xfghdfghdfgh"/>
    </ext>
  </extLst>
</pivotTableDefinition>
</file>

<file path=xl/pivotTables/pivotTable8.xml><?xml version="1.0" encoding="utf-8"?>
<pivotTableDefinition xmlns="http://schemas.openxmlformats.org/spreadsheetml/2006/main" name="PivotTable1" cacheId="1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B5:C29" firstHeaderRow="1" firstDataRow="1" firstDataCol="1" rowPageCount="3" colPageCount="1"/>
  <pivotFields count="26">
    <pivotField showAll="0"/>
    <pivotField showAll="0"/>
    <pivotField axis="axisRow" showAll="0">
      <items count="24">
        <item x="2"/>
        <item x="7"/>
        <item x="5"/>
        <item x="21"/>
        <item x="0"/>
        <item x="19"/>
        <item x="12"/>
        <item x="4"/>
        <item x="6"/>
        <item x="16"/>
        <item x="17"/>
        <item x="14"/>
        <item x="8"/>
        <item x="20"/>
        <item x="15"/>
        <item x="11"/>
        <item x="1"/>
        <item x="3"/>
        <item x="18"/>
        <item x="13"/>
        <item x="10"/>
        <item x="22"/>
        <item x="9"/>
        <item t="default"/>
      </items>
    </pivotField>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6">
        <item x="0"/>
        <item x="4"/>
        <item x="1"/>
        <item x="3"/>
        <item x="2"/>
        <item t="default"/>
      </items>
    </pivotField>
    <pivotField axis="axisPage" multipleItemSelectionAllowed="1" showAll="0">
      <items count="14">
        <item x="0"/>
        <item x="1"/>
        <item x="7"/>
        <item x="2"/>
        <item x="5"/>
        <item x="6"/>
        <item x="9"/>
        <item x="3"/>
        <item x="4"/>
        <item x="8"/>
        <item x="10"/>
        <item x="11"/>
        <item x="12"/>
        <item t="default"/>
      </items>
    </pivotField>
    <pivotField showAll="0"/>
    <pivotField numFmtId="1" showAll="0"/>
    <pivotField showAll="0"/>
    <pivotField showAll="0"/>
    <pivotField dataField="1" numFmtId="1" showAll="0"/>
    <pivotField axis="axisPage" multipleItemSelectionAllowed="1" showAll="0">
      <items count="4">
        <item x="0"/>
        <item x="2"/>
        <item x="1"/>
        <item t="default"/>
      </items>
    </pivotField>
    <pivotField showAll="0"/>
    <pivotField showAll="0"/>
    <pivotField showAll="0"/>
    <pivotField showAll="0" defaultSubtotal="0"/>
  </pivotFields>
  <rowFields count="1">
    <field x="2"/>
  </rowFields>
  <rowItems count="24">
    <i>
      <x/>
    </i>
    <i>
      <x v="1"/>
    </i>
    <i>
      <x v="2"/>
    </i>
    <i>
      <x v="3"/>
    </i>
    <i>
      <x v="4"/>
    </i>
    <i>
      <x v="5"/>
    </i>
    <i>
      <x v="6"/>
    </i>
    <i>
      <x v="7"/>
    </i>
    <i>
      <x v="8"/>
    </i>
    <i>
      <x v="9"/>
    </i>
    <i>
      <x v="10"/>
    </i>
    <i>
      <x v="11"/>
    </i>
    <i>
      <x v="12"/>
    </i>
    <i>
      <x v="13"/>
    </i>
    <i>
      <x v="14"/>
    </i>
    <i>
      <x v="15"/>
    </i>
    <i>
      <x v="16"/>
    </i>
    <i>
      <x v="17"/>
    </i>
    <i>
      <x v="18"/>
    </i>
    <i>
      <x v="19"/>
    </i>
    <i>
      <x v="20"/>
    </i>
    <i>
      <x v="21"/>
    </i>
    <i>
      <x v="22"/>
    </i>
    <i t="grand">
      <x/>
    </i>
  </rowItems>
  <colItems count="1">
    <i/>
  </colItems>
  <pageFields count="3">
    <pageField fld="14" hier="-1"/>
    <pageField fld="15" hier="-1"/>
    <pageField fld="21" hier="-1"/>
  </pageFields>
  <dataFields count="1">
    <dataField name="Sum of Direct beneficiaries number" fld="20" baseField="0" baseItem="0"/>
  </dataFields>
  <formats count="5">
    <format dxfId="45">
      <pivotArea dataOnly="0" labelOnly="1" outline="0" axis="axisValues" fieldPosition="0"/>
    </format>
    <format dxfId="44">
      <pivotArea dataOnly="0" labelOnly="1" outline="0" axis="axisValues" fieldPosition="0"/>
    </format>
    <format dxfId="43">
      <pivotArea dataOnly="0" labelOnly="1" outline="0" axis="axisValues" fieldPosition="0"/>
    </format>
    <format dxfId="42">
      <pivotArea field="2" type="button" dataOnly="0" labelOnly="1" outline="0" axis="axisRow" fieldPosition="0"/>
    </format>
    <format dxfId="41">
      <pivotArea field="2" type="button" dataOnly="0" labelOnly="1" outline="0" axis="axisRow"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ables/table1.xml><?xml version="1.0" encoding="utf-8"?>
<table xmlns="http://schemas.openxmlformats.org/spreadsheetml/2006/main" id="2" name="Damage_Data" displayName="Damage_Data" ref="A1:M35" totalsRowShown="0" headerRowDxfId="193" dataDxfId="192">
  <autoFilter ref="A1:M35"/>
  <tableColumns count="13">
    <tableColumn id="1" name="PROVINCE" dataDxfId="191"/>
    <tableColumn id="2" name="GROUP" dataDxfId="190"/>
    <tableColumn id="3" name="ISLAND" dataDxfId="189"/>
    <tableColumn id="4" name="AREA COUNCIL" dataDxfId="188"/>
    <tableColumn id="5" name="URBAN DESIGNATION" dataDxfId="187"/>
    <tableColumn id="6" name="POP 2015" dataDxfId="186"/>
    <tableColumn id="7" name="HOUSES 2015" dataDxfId="185"/>
    <tableColumn id="8" name="PERC DESTROYED" dataDxfId="184" dataCellStyle="Percent"/>
    <tableColumn id="9" name="PERCENT DAMAGED" dataDxfId="183" dataCellStyle="Percent"/>
    <tableColumn id="10" name="NUM DESTROYED" dataDxfId="182"/>
    <tableColumn id="11" name="NUM DAMAGED" dataDxfId="181"/>
    <tableColumn id="12" name="NUM CASELOAD" dataDxfId="180"/>
    <tableColumn id="13" name="CASELOAD BASED UPON ASSESSMENT" dataDxfId="179"/>
  </tableColumns>
  <tableStyleInfo name="TableStyleMedium10" showFirstColumn="0" showLastColumn="0" showRowStripes="1" showColumnStripes="0"/>
</table>
</file>

<file path=xl/tables/table2.xml><?xml version="1.0" encoding="utf-8"?>
<table xmlns="http://schemas.openxmlformats.org/spreadsheetml/2006/main" id="4" name="Main_Table" displayName="Main_Table" ref="A1:Z28" totalsRowShown="0" headerRowDxfId="172" dataDxfId="170" headerRowBorderDxfId="171" tableBorderDxfId="169">
  <autoFilter ref="A1:Z28"/>
  <tableColumns count="26">
    <tableColumn id="1" name="Province_x000a_(adm1)" dataDxfId="168"/>
    <tableColumn id="2" name="Province_x000a_P-code" dataDxfId="167">
      <calculatedColumnFormula>VLOOKUP(A2, adm1_codenmrange, 2, FALSE)</calculatedColumnFormula>
    </tableColumn>
    <tableColumn id="3" name="Island_x000a_(adm2)" dataDxfId="166"/>
    <tableColumn id="4" name="Island_x000a_P-code" dataDxfId="165">
      <calculatedColumnFormula>VLOOKUP(C2,adm2_codenmrange, 2, FALSE)</calculatedColumnFormula>
    </tableColumn>
    <tableColumn id="5" name="Area Council_x000a_(adm3)" dataDxfId="164"/>
    <tableColumn id="6" name="Area Council_x000a_P-code" dataDxfId="163">
      <calculatedColumnFormula>VLOOKUP(E2,adm3_codenmrange,2,FALSE)</calculatedColumnFormula>
    </tableColumn>
    <tableColumn id="7" name="Town / Village_x000a_(stle)" dataDxfId="162"/>
    <tableColumn id="8" name="Town / Village P-code" dataDxfId="161">
      <calculatedColumnFormula>VLOOKUP(G2, Stle_CodeNmRange, 2, FALSE)</calculatedColumnFormula>
    </tableColumn>
    <tableColumn id="9" name="Location Note (if not available in dropdown)" dataDxfId="160"/>
    <tableColumn id="10" name="Major Implementing Agency (in field)" dataDxfId="159"/>
    <tableColumn id="11" name="Implementing partner (in field)" dataDxfId="158"/>
    <tableColumn id="24" name="Funding Agency" dataDxfId="157"/>
    <tableColumn id="12" name="Sector_x000a_(from list)" dataDxfId="156"/>
    <tableColumn id="13" name="Sub-Sector" dataDxfId="155">
      <calculatedColumnFormula>SUMIFS(#REF!,[1]subsectors!P:P,"Tarp",#REF!,"Ongoing")</calculatedColumnFormula>
    </tableColumn>
    <tableColumn id="14" name="Activity " dataDxfId="154"/>
    <tableColumn id="27" name="Material Description (from list)" dataDxfId="153"/>
    <tableColumn id="15" name="Material Description  (in not if list)" dataDxfId="152"/>
    <tableColumn id="26" name="Number" dataDxfId="151"/>
    <tableColumn id="25" name="Unit" dataDxfId="150">
      <calculatedColumnFormula>VLOOKUP(P2,'MATERIAL LIST'!$A$2:$B$64,2,FALSE)</calculatedColumnFormula>
    </tableColumn>
    <tableColumn id="17" name="People or households" dataDxfId="149"/>
    <tableColumn id="16" name="Direct beneficiaries number" dataDxfId="148" dataCellStyle="Comma"/>
    <tableColumn id="18" name="Status_x000a_(from list)" dataDxfId="147"/>
    <tableColumn id="20" name="Estimated / actual start date " dataDxfId="146"/>
    <tableColumn id="21" name="Estimated completion date" dataDxfId="145"/>
    <tableColumn id="19" name="Actual completion date _x000a_e.g. 14 Feb 13" dataDxfId="144"/>
    <tableColumn id="22" name="Comments" dataDxfId="143"/>
  </tableColumns>
  <tableStyleInfo name="TableStyleMedium10" showFirstColumn="0" showLastColumn="0" showRowStripes="1" showColumnStripes="0"/>
</table>
</file>

<file path=xl/tables/table3.xml><?xml version="1.0" encoding="utf-8"?>
<table xmlns="http://schemas.openxmlformats.org/spreadsheetml/2006/main" id="3" name="Table14" displayName="Table14" ref="A1:U114" totalsRowShown="0" headerRowDxfId="40" dataDxfId="38" headerRowBorderDxfId="39" tableBorderDxfId="37">
  <autoFilter ref="A1:U114"/>
  <tableColumns count="21">
    <tableColumn id="1" name="Province_x000a_(adm1)" dataDxfId="36"/>
    <tableColumn id="2" name="Province_x000a_P-code" dataDxfId="35">
      <calculatedColumnFormula>VLOOKUP(A2, adm1_codenmrange, 2, FALSE)</calculatedColumnFormula>
    </tableColumn>
    <tableColumn id="3" name="Island_x000a_(adm2)" dataDxfId="34"/>
    <tableColumn id="4" name="Island_x000a_P-code" dataDxfId="33">
      <calculatedColumnFormula>VLOOKUP(C2,adm2_codenmrange, 2, FALSE)</calculatedColumnFormula>
    </tableColumn>
    <tableColumn id="5" name="Area Council_x000a_(adm3)" dataDxfId="32"/>
    <tableColumn id="6" name="Area Council_x000a_P-code" dataDxfId="31">
      <calculatedColumnFormula>VLOOKUP(E2,adm3_codenmrange,2,FALSE)</calculatedColumnFormula>
    </tableColumn>
    <tableColumn id="7" name="Town / Village_x000a_(stle)" dataDxfId="30"/>
    <tableColumn id="8" name="Town / Village P-code" dataDxfId="29">
      <calculatedColumnFormula>VLOOKUP(G2, Stle_CodeNmRange, 2, FALSE)</calculatedColumnFormula>
    </tableColumn>
    <tableColumn id="9" name="Location Note (if not available in dropdown)" dataDxfId="28"/>
    <tableColumn id="10" name="Reporting Agency" dataDxfId="27"/>
    <tableColumn id="12" name="Sector_x000a_(from list)" dataDxfId="26"/>
    <tableColumn id="14" name="Activity Requested or Issue?" dataDxfId="25"/>
    <tableColumn id="27" name="Material Requested or Issue? Description (from list)" dataDxfId="24"/>
    <tableColumn id="15" name="Material Requested or Issue? Description  (in not if list)" dataDxfId="23"/>
    <tableColumn id="26" name="Number of Complainants" dataDxfId="22"/>
    <tableColumn id="17" name="People or households" dataDxfId="21"/>
    <tableColumn id="16" name="Number of People in Household" dataDxfId="20" dataCellStyle="Comma"/>
    <tableColumn id="18" name="Vulnerable? (from list)" dataDxfId="19"/>
    <tableColumn id="20" name="Date of Complaint" dataDxfId="18"/>
    <tableColumn id="21" name="Estimated completion date" dataDxfId="17"/>
    <tableColumn id="22" name="Comments, Contact Person, etc. (If you picked &quot;Other Vulnerable&quot; from column T, please specify here as well.)" dataDxfId="16"/>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Shelter Cluster Primary Colors">
      <a:dk1>
        <a:sysClr val="windowText" lastClr="000000"/>
      </a:dk1>
      <a:lt1>
        <a:sysClr val="window" lastClr="FFFFFF"/>
      </a:lt1>
      <a:dk2>
        <a:srgbClr val="44546A"/>
      </a:dk2>
      <a:lt2>
        <a:srgbClr val="E7E6E6"/>
      </a:lt2>
      <a:accent1>
        <a:srgbClr val="7F1416"/>
      </a:accent1>
      <a:accent2>
        <a:srgbClr val="9A4345"/>
      </a:accent2>
      <a:accent3>
        <a:srgbClr val="B27273"/>
      </a:accent3>
      <a:accent4>
        <a:srgbClr val="CCA1A1"/>
      </a:accent4>
      <a:accent5>
        <a:srgbClr val="E5D0D0"/>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3.xm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4.x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7.bin"/><Relationship Id="rId1" Type="http://schemas.openxmlformats.org/officeDocument/2006/relationships/pivotTable" Target="../pivotTables/pivotTable5.x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8.bin"/><Relationship Id="rId1" Type="http://schemas.openxmlformats.org/officeDocument/2006/relationships/pivotTable" Target="../pivotTables/pivotTable6.x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ivotTable" Target="../pivotTables/pivotTable7.xml"/></Relationships>
</file>

<file path=xl/worksheets/_rels/sheet19.xml.rels><?xml version="1.0" encoding="UTF-8" standalone="yes"?>
<Relationships xmlns="http://schemas.openxmlformats.org/package/2006/relationships"><Relationship Id="rId1" Type="http://schemas.openxmlformats.org/officeDocument/2006/relationships/pivotTable" Target="../pivotTables/pivotTable8.xml"/></Relationships>
</file>

<file path=xl/worksheets/_rels/sheet22.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1:C23"/>
  <sheetViews>
    <sheetView workbookViewId="0">
      <selection activeCell="B16" sqref="B16"/>
    </sheetView>
  </sheetViews>
  <sheetFormatPr defaultColWidth="8.85546875" defaultRowHeight="20.25" customHeight="1"/>
  <cols>
    <col min="1" max="1" width="4.85546875" style="5" customWidth="1"/>
    <col min="2" max="2" width="81.42578125" style="5" customWidth="1"/>
    <col min="3" max="3" width="88.42578125" style="5" customWidth="1"/>
    <col min="4" max="16384" width="8.85546875" style="5"/>
  </cols>
  <sheetData>
    <row r="1" spans="2:3" ht="20.25" customHeight="1">
      <c r="B1" s="27" t="s">
        <v>92</v>
      </c>
    </row>
    <row r="2" spans="2:3" ht="20.25" customHeight="1">
      <c r="B2" s="20" t="s">
        <v>93</v>
      </c>
    </row>
    <row r="5" spans="2:3" ht="20.25" customHeight="1">
      <c r="B5" s="27" t="s">
        <v>91</v>
      </c>
      <c r="C5" s="20"/>
    </row>
    <row r="7" spans="2:3" ht="20.25" customHeight="1">
      <c r="B7" s="28" t="s">
        <v>41</v>
      </c>
      <c r="C7" s="21" t="s">
        <v>83</v>
      </c>
    </row>
    <row r="8" spans="2:3" ht="33.75" customHeight="1">
      <c r="B8" s="5" t="s">
        <v>84</v>
      </c>
    </row>
    <row r="9" spans="2:3" ht="47.25" customHeight="1">
      <c r="B9" s="5" t="s">
        <v>85</v>
      </c>
    </row>
    <row r="10" spans="2:3" ht="20.25" customHeight="1">
      <c r="B10" s="5" t="s">
        <v>79</v>
      </c>
      <c r="C10" s="20" t="s">
        <v>80</v>
      </c>
    </row>
    <row r="11" spans="2:3" ht="30">
      <c r="B11" s="5" t="s">
        <v>82</v>
      </c>
      <c r="C11" s="20" t="s">
        <v>81</v>
      </c>
    </row>
    <row r="13" spans="2:3" ht="20.25" customHeight="1">
      <c r="B13" s="28" t="s">
        <v>73</v>
      </c>
      <c r="C13" s="14"/>
    </row>
    <row r="14" spans="2:3" ht="20.25" customHeight="1">
      <c r="B14" s="14" t="s">
        <v>69</v>
      </c>
      <c r="C14" s="14"/>
    </row>
    <row r="15" spans="2:3" ht="20.25" customHeight="1">
      <c r="B15" s="14" t="s">
        <v>76</v>
      </c>
      <c r="C15" s="18" t="s">
        <v>75</v>
      </c>
    </row>
    <row r="16" spans="2:3" ht="20.25" customHeight="1">
      <c r="B16" s="14" t="s">
        <v>70</v>
      </c>
      <c r="C16" s="14"/>
    </row>
    <row r="17" spans="2:3" ht="20.25" customHeight="1">
      <c r="B17" s="14" t="s">
        <v>71</v>
      </c>
      <c r="C17" s="14"/>
    </row>
    <row r="18" spans="2:3" ht="20.25" customHeight="1">
      <c r="B18" s="14" t="s">
        <v>72</v>
      </c>
      <c r="C18" s="19" t="s">
        <v>78</v>
      </c>
    </row>
    <row r="19" spans="2:3" ht="30">
      <c r="B19" s="14" t="s">
        <v>77</v>
      </c>
      <c r="C19" s="18" t="s">
        <v>90</v>
      </c>
    </row>
    <row r="20" spans="2:3" ht="20.25" customHeight="1">
      <c r="B20" s="5" t="s">
        <v>74</v>
      </c>
    </row>
    <row r="22" spans="2:3" ht="20.25" customHeight="1">
      <c r="B22" s="28" t="s">
        <v>94</v>
      </c>
    </row>
    <row r="23" spans="2:3" ht="20.25" customHeight="1">
      <c r="B23" s="14" t="s">
        <v>95</v>
      </c>
    </row>
  </sheetData>
  <pageMargins left="0.7" right="0.7" top="0.75" bottom="0.75" header="0.3" footer="0.3"/>
  <pageSetup paperSize="768"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5" tint="0.39997558519241921"/>
  </sheetPr>
  <dimension ref="B2:G11"/>
  <sheetViews>
    <sheetView workbookViewId="0">
      <selection activeCell="E15" sqref="E15"/>
    </sheetView>
  </sheetViews>
  <sheetFormatPr defaultRowHeight="15"/>
  <cols>
    <col min="2" max="2" width="16.5703125" customWidth="1"/>
    <col min="3" max="3" width="13.7109375" style="151" customWidth="1"/>
    <col min="4" max="4" width="12.7109375" style="151" customWidth="1"/>
    <col min="5" max="5" width="15.140625" style="151" customWidth="1"/>
    <col min="6" max="6" width="12.7109375" style="151" customWidth="1"/>
    <col min="7" max="7" width="19.7109375" style="151" customWidth="1"/>
  </cols>
  <sheetData>
    <row r="2" spans="2:7" s="179" customFormat="1" ht="42" customHeight="1">
      <c r="B2" s="177" t="s">
        <v>8680</v>
      </c>
      <c r="C2" s="177">
        <v>10</v>
      </c>
      <c r="D2" s="177">
        <v>14</v>
      </c>
      <c r="E2" s="61" t="s">
        <v>8851</v>
      </c>
      <c r="F2" s="177">
        <v>20</v>
      </c>
      <c r="G2" s="61" t="s">
        <v>8852</v>
      </c>
    </row>
    <row r="3" spans="2:7">
      <c r="B3" s="55" t="s">
        <v>8672</v>
      </c>
      <c r="C3" s="180">
        <v>2479</v>
      </c>
      <c r="D3" s="180">
        <v>2120</v>
      </c>
      <c r="E3" s="177">
        <f>(C3-D3)*-1</f>
        <v>-359</v>
      </c>
      <c r="F3" s="180">
        <v>2120</v>
      </c>
      <c r="G3" s="177">
        <f>(D3-F3)*-1</f>
        <v>0</v>
      </c>
    </row>
    <row r="4" spans="2:7">
      <c r="B4" s="55" t="s">
        <v>8811</v>
      </c>
      <c r="C4" s="180">
        <v>3865</v>
      </c>
      <c r="D4" s="180">
        <v>3342</v>
      </c>
      <c r="E4" s="177">
        <f t="shared" ref="E4:E10" si="0">(C4-D4)*-1</f>
        <v>-523</v>
      </c>
      <c r="F4" s="180">
        <v>3342</v>
      </c>
      <c r="G4" s="177">
        <f t="shared" ref="G4:G10" si="1">(D4-F4)*-1</f>
        <v>0</v>
      </c>
    </row>
    <row r="5" spans="2:7">
      <c r="B5" s="55" t="s">
        <v>8846</v>
      </c>
      <c r="C5" s="180">
        <v>1004</v>
      </c>
      <c r="D5" s="180">
        <v>1564</v>
      </c>
      <c r="E5" s="177">
        <f t="shared" si="0"/>
        <v>560</v>
      </c>
      <c r="F5" s="180">
        <v>1136</v>
      </c>
      <c r="G5" s="177">
        <f t="shared" si="1"/>
        <v>-428</v>
      </c>
    </row>
    <row r="6" spans="2:7">
      <c r="B6" s="55" t="s">
        <v>8847</v>
      </c>
      <c r="C6" s="180">
        <v>3478</v>
      </c>
      <c r="D6" s="180">
        <v>2824</v>
      </c>
      <c r="E6" s="177">
        <f t="shared" si="0"/>
        <v>-654</v>
      </c>
      <c r="F6" s="180">
        <v>3044</v>
      </c>
      <c r="G6" s="177">
        <f t="shared" si="1"/>
        <v>220</v>
      </c>
    </row>
    <row r="7" spans="2:7">
      <c r="B7" s="55" t="s">
        <v>8674</v>
      </c>
      <c r="C7" s="180">
        <v>3033</v>
      </c>
      <c r="D7" s="180">
        <v>3033</v>
      </c>
      <c r="E7" s="177">
        <f t="shared" si="0"/>
        <v>0</v>
      </c>
      <c r="F7" s="180">
        <v>2831</v>
      </c>
      <c r="G7" s="177">
        <f t="shared" si="1"/>
        <v>-202</v>
      </c>
    </row>
    <row r="8" spans="2:7">
      <c r="B8" s="55" t="s">
        <v>8848</v>
      </c>
      <c r="C8" s="180">
        <v>0</v>
      </c>
      <c r="D8" s="180">
        <v>575</v>
      </c>
      <c r="E8" s="177">
        <f t="shared" si="0"/>
        <v>575</v>
      </c>
      <c r="F8" s="180">
        <v>575</v>
      </c>
      <c r="G8" s="177">
        <f t="shared" si="1"/>
        <v>0</v>
      </c>
    </row>
    <row r="9" spans="2:7">
      <c r="B9" s="55" t="s">
        <v>8849</v>
      </c>
      <c r="C9" s="180">
        <v>3856</v>
      </c>
      <c r="D9" s="180">
        <v>3856</v>
      </c>
      <c r="E9" s="177">
        <f t="shared" si="0"/>
        <v>0</v>
      </c>
      <c r="F9" s="180">
        <v>3067</v>
      </c>
      <c r="G9" s="177">
        <f t="shared" si="1"/>
        <v>-789</v>
      </c>
    </row>
    <row r="10" spans="2:7" ht="15.75" thickBot="1">
      <c r="B10" s="55" t="s">
        <v>8850</v>
      </c>
      <c r="C10" s="182">
        <v>3889</v>
      </c>
      <c r="D10" s="182">
        <v>1475</v>
      </c>
      <c r="E10" s="183">
        <f t="shared" si="0"/>
        <v>-2414</v>
      </c>
      <c r="F10" s="182">
        <v>2456</v>
      </c>
      <c r="G10" s="183">
        <f t="shared" si="1"/>
        <v>981</v>
      </c>
    </row>
    <row r="11" spans="2:7">
      <c r="C11" s="181">
        <f>SUM(C3:C10)</f>
        <v>21604</v>
      </c>
      <c r="D11" s="181">
        <f>SUM(D3:D10)</f>
        <v>18789</v>
      </c>
      <c r="E11" s="181">
        <f>SUM(E3:E10)</f>
        <v>-2815</v>
      </c>
      <c r="F11" s="181">
        <f>SUM(F3:F10)</f>
        <v>18571</v>
      </c>
      <c r="G11" s="181">
        <f>SUM(G3:G10)</f>
        <v>-218</v>
      </c>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showGridLines="0" workbookViewId="0">
      <selection activeCell="A3" sqref="A3:D9"/>
    </sheetView>
  </sheetViews>
  <sheetFormatPr defaultRowHeight="15"/>
  <cols>
    <col min="1" max="1" width="28.85546875" customWidth="1"/>
    <col min="2" max="2" width="10" customWidth="1"/>
    <col min="3" max="3" width="8.28515625" customWidth="1"/>
    <col min="4" max="4" width="11.28515625" customWidth="1"/>
    <col min="5" max="5" width="11.28515625" bestFit="1" customWidth="1"/>
  </cols>
  <sheetData>
    <row r="1" spans="1:4">
      <c r="A1" s="147" t="s">
        <v>8690</v>
      </c>
      <c r="B1" s="6" t="s">
        <v>8695</v>
      </c>
    </row>
    <row r="3" spans="1:4">
      <c r="A3" s="147" t="s">
        <v>11359</v>
      </c>
    </row>
    <row r="4" spans="1:4">
      <c r="B4" s="151" t="s">
        <v>10</v>
      </c>
      <c r="C4" s="151" t="s">
        <v>12</v>
      </c>
      <c r="D4" s="151" t="s">
        <v>8678</v>
      </c>
    </row>
    <row r="5" spans="1:4">
      <c r="A5" s="148" t="s">
        <v>359</v>
      </c>
      <c r="B5" s="152">
        <v>600</v>
      </c>
      <c r="C5" s="152"/>
      <c r="D5" s="152">
        <v>600</v>
      </c>
    </row>
    <row r="6" spans="1:4">
      <c r="A6" s="149" t="s">
        <v>8671</v>
      </c>
      <c r="B6" s="152">
        <v>600</v>
      </c>
      <c r="C6" s="152"/>
      <c r="D6" s="152">
        <v>600</v>
      </c>
    </row>
    <row r="7" spans="1:4">
      <c r="A7" s="148" t="s">
        <v>407</v>
      </c>
      <c r="B7" s="152"/>
      <c r="C7" s="152">
        <v>2500</v>
      </c>
      <c r="D7" s="152">
        <v>2500</v>
      </c>
    </row>
    <row r="8" spans="1:4">
      <c r="A8" s="149" t="s">
        <v>8676</v>
      </c>
      <c r="B8" s="152"/>
      <c r="C8" s="152">
        <v>2500</v>
      </c>
      <c r="D8" s="152">
        <v>2500</v>
      </c>
    </row>
    <row r="9" spans="1:4">
      <c r="A9" s="148" t="s">
        <v>8678</v>
      </c>
      <c r="B9" s="152">
        <v>600</v>
      </c>
      <c r="C9" s="152">
        <v>2500</v>
      </c>
      <c r="D9" s="152">
        <v>3100</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B28"/>
  <sheetViews>
    <sheetView tabSelected="1" zoomScale="80" zoomScaleNormal="80" workbookViewId="0">
      <pane ySplit="1" topLeftCell="A2" activePane="bottomLeft" state="frozen"/>
      <selection activeCell="K1" sqref="K1"/>
      <selection pane="bottomLeft" activeCell="A2" sqref="A2"/>
    </sheetView>
  </sheetViews>
  <sheetFormatPr defaultRowHeight="15"/>
  <cols>
    <col min="1" max="1" width="14.42578125" style="496" customWidth="1"/>
    <col min="2" max="2" width="14.42578125" style="496" hidden="1" customWidth="1"/>
    <col min="3" max="3" width="14.42578125" style="496" customWidth="1"/>
    <col min="4" max="4" width="14.42578125" style="496" hidden="1" customWidth="1"/>
    <col min="5" max="5" width="14.42578125" style="496" customWidth="1"/>
    <col min="6" max="6" width="17.140625" style="496" hidden="1" customWidth="1"/>
    <col min="7" max="7" width="20.7109375" style="496" customWidth="1"/>
    <col min="8" max="8" width="21" style="496" hidden="1" customWidth="1"/>
    <col min="9" max="13" width="14.42578125" style="496" customWidth="1"/>
    <col min="14" max="14" width="14.42578125" style="496" hidden="1" customWidth="1"/>
    <col min="15" max="15" width="18" style="496" customWidth="1"/>
    <col min="16" max="16" width="14.42578125" style="496" customWidth="1"/>
    <col min="17" max="17" width="14.42578125" style="605" customWidth="1"/>
    <col min="18" max="18" width="12.28515625" style="496" customWidth="1"/>
    <col min="19" max="19" width="12.5703125" style="496" customWidth="1"/>
    <col min="20" max="20" width="14.85546875" style="496" customWidth="1"/>
    <col min="21" max="21" width="12.28515625" style="496" customWidth="1"/>
    <col min="22" max="22" width="14.42578125" style="496" customWidth="1"/>
    <col min="23" max="25" width="14.42578125" style="503" customWidth="1"/>
    <col min="26" max="26" width="60.85546875" style="496" customWidth="1"/>
    <col min="27" max="27" width="9.140625" style="496"/>
    <col min="29" max="16384" width="9.140625" style="496"/>
  </cols>
  <sheetData>
    <row r="1" spans="1:28" s="495" customFormat="1" ht="71.25" customHeight="1">
      <c r="A1" s="491" t="s">
        <v>8651</v>
      </c>
      <c r="B1" s="491" t="s">
        <v>8652</v>
      </c>
      <c r="C1" s="491" t="s">
        <v>8653</v>
      </c>
      <c r="D1" s="491" t="s">
        <v>8654</v>
      </c>
      <c r="E1" s="491" t="s">
        <v>8655</v>
      </c>
      <c r="F1" s="491" t="s">
        <v>8656</v>
      </c>
      <c r="G1" s="491" t="s">
        <v>87</v>
      </c>
      <c r="H1" s="491" t="s">
        <v>54</v>
      </c>
      <c r="I1" s="491" t="s">
        <v>8658</v>
      </c>
      <c r="J1" s="492" t="s">
        <v>8684</v>
      </c>
      <c r="K1" s="492" t="s">
        <v>8683</v>
      </c>
      <c r="L1" s="492" t="s">
        <v>8682</v>
      </c>
      <c r="M1" s="492" t="s">
        <v>52</v>
      </c>
      <c r="N1" s="492" t="s">
        <v>2</v>
      </c>
      <c r="O1" s="492" t="s">
        <v>3</v>
      </c>
      <c r="P1" s="492" t="s">
        <v>8690</v>
      </c>
      <c r="Q1" s="172" t="s">
        <v>8691</v>
      </c>
      <c r="R1" s="493" t="s">
        <v>8689</v>
      </c>
      <c r="S1" s="492" t="s">
        <v>8741</v>
      </c>
      <c r="T1" s="171" t="s">
        <v>55</v>
      </c>
      <c r="U1" s="494" t="s">
        <v>56</v>
      </c>
      <c r="V1" s="171" t="s">
        <v>53</v>
      </c>
      <c r="W1" s="174" t="s">
        <v>44</v>
      </c>
      <c r="X1" s="174" t="s">
        <v>5</v>
      </c>
      <c r="Y1" s="174" t="s">
        <v>43</v>
      </c>
      <c r="Z1" s="171" t="s">
        <v>6</v>
      </c>
      <c r="AB1"/>
    </row>
    <row r="2" spans="1:28" ht="50.25" customHeight="1">
      <c r="A2" s="505"/>
      <c r="B2" s="506" t="e">
        <f t="shared" ref="B2:B28" si="0">VLOOKUP(A2, adm1_codenmrange, 2, FALSE)</f>
        <v>#N/A</v>
      </c>
      <c r="C2" s="505"/>
      <c r="D2" s="506" t="e">
        <f t="shared" ref="D2:D28" si="1">VLOOKUP(C2,adm2_codenmrange, 2, FALSE)</f>
        <v>#N/A</v>
      </c>
      <c r="E2" s="505"/>
      <c r="F2" s="506" t="e">
        <f t="shared" ref="F2:F28" si="2">VLOOKUP(E2,adm3_codenmrange,2,FALSE)</f>
        <v>#N/A</v>
      </c>
      <c r="G2" s="505"/>
      <c r="H2" s="506" t="e">
        <f t="shared" ref="H2:H28" si="3">VLOOKUP(G2, Stle_CodeNmRange, 2, FALSE)</f>
        <v>#N/A</v>
      </c>
      <c r="I2" s="506"/>
      <c r="J2" s="505"/>
      <c r="K2" s="505"/>
      <c r="L2" s="505"/>
      <c r="M2" s="505"/>
      <c r="N2" s="507" t="e">
        <f>SUMIFS(#REF!,[1]subsectors!P:P,"Tarp",#REF!,"Ongoing")</f>
        <v>#REF!</v>
      </c>
      <c r="O2" s="505"/>
      <c r="P2" s="505"/>
      <c r="Q2" s="508"/>
      <c r="R2" s="508"/>
      <c r="S2" s="507" t="e">
        <f>VLOOKUP(P2,'MATERIAL LIST'!$A$2:$B$64,2,FALSE)</f>
        <v>#N/A</v>
      </c>
      <c r="T2" s="505"/>
      <c r="U2" s="509"/>
      <c r="V2" s="505"/>
      <c r="W2" s="606"/>
      <c r="X2" s="606"/>
      <c r="Y2" s="510"/>
      <c r="Z2" s="505"/>
    </row>
    <row r="3" spans="1:28" ht="50.25" customHeight="1">
      <c r="A3" s="505"/>
      <c r="B3" s="506" t="e">
        <f t="shared" si="0"/>
        <v>#N/A</v>
      </c>
      <c r="C3" s="505"/>
      <c r="D3" s="506" t="e">
        <f t="shared" si="1"/>
        <v>#N/A</v>
      </c>
      <c r="E3" s="505"/>
      <c r="F3" s="506" t="e">
        <f t="shared" si="2"/>
        <v>#N/A</v>
      </c>
      <c r="G3" s="505"/>
      <c r="H3" s="506" t="e">
        <f t="shared" si="3"/>
        <v>#N/A</v>
      </c>
      <c r="I3" s="506"/>
      <c r="J3" s="505"/>
      <c r="K3" s="505"/>
      <c r="L3" s="505"/>
      <c r="M3" s="505"/>
      <c r="N3" s="507" t="e">
        <f>SUMIFS(#REF!,[1]subsectors!P:P,"Tarp",#REF!,"Ongoing")</f>
        <v>#REF!</v>
      </c>
      <c r="O3" s="505"/>
      <c r="P3" s="505"/>
      <c r="Q3" s="508"/>
      <c r="R3" s="508"/>
      <c r="S3" s="507" t="e">
        <f>VLOOKUP(P3,'MATERIAL LIST'!$A$2:$B$64,2,FALSE)</f>
        <v>#N/A</v>
      </c>
      <c r="T3" s="505"/>
      <c r="U3" s="509"/>
      <c r="V3" s="505"/>
      <c r="W3" s="606"/>
      <c r="X3" s="606"/>
      <c r="Y3" s="510"/>
      <c r="Z3" s="505"/>
    </row>
    <row r="4" spans="1:28" ht="50.25" customHeight="1">
      <c r="A4" s="505"/>
      <c r="B4" s="506" t="e">
        <f t="shared" si="0"/>
        <v>#N/A</v>
      </c>
      <c r="C4" s="505"/>
      <c r="D4" s="506" t="e">
        <f t="shared" si="1"/>
        <v>#N/A</v>
      </c>
      <c r="E4" s="505"/>
      <c r="F4" s="506" t="e">
        <f t="shared" si="2"/>
        <v>#N/A</v>
      </c>
      <c r="G4" s="505"/>
      <c r="H4" s="506" t="e">
        <f t="shared" si="3"/>
        <v>#N/A</v>
      </c>
      <c r="I4" s="506"/>
      <c r="J4" s="505"/>
      <c r="K4" s="505"/>
      <c r="L4" s="505"/>
      <c r="M4" s="505"/>
      <c r="N4" s="507" t="e">
        <f>SUMIFS(#REF!,[1]subsectors!P:P,"Tarp",#REF!,"Ongoing")</f>
        <v>#REF!</v>
      </c>
      <c r="O4" s="505"/>
      <c r="P4" s="505"/>
      <c r="Q4" s="508"/>
      <c r="R4" s="508"/>
      <c r="S4" s="507" t="e">
        <f>VLOOKUP(P4,'MATERIAL LIST'!$A$2:$B$64,2,FALSE)</f>
        <v>#N/A</v>
      </c>
      <c r="T4" s="505"/>
      <c r="U4" s="509"/>
      <c r="V4" s="505"/>
      <c r="W4" s="606"/>
      <c r="X4" s="606"/>
      <c r="Y4" s="510"/>
      <c r="Z4" s="505"/>
    </row>
    <row r="5" spans="1:28" ht="50.25" customHeight="1">
      <c r="A5" s="505"/>
      <c r="B5" s="506" t="e">
        <f t="shared" si="0"/>
        <v>#N/A</v>
      </c>
      <c r="C5" s="505"/>
      <c r="D5" s="506" t="e">
        <f t="shared" si="1"/>
        <v>#N/A</v>
      </c>
      <c r="E5" s="505"/>
      <c r="F5" s="506" t="e">
        <f t="shared" si="2"/>
        <v>#N/A</v>
      </c>
      <c r="G5" s="505"/>
      <c r="H5" s="506" t="e">
        <f t="shared" si="3"/>
        <v>#N/A</v>
      </c>
      <c r="I5" s="506"/>
      <c r="J5" s="505"/>
      <c r="K5" s="505"/>
      <c r="L5" s="505"/>
      <c r="M5" s="505"/>
      <c r="N5" s="507" t="e">
        <f>SUMIFS(#REF!,[1]subsectors!P:P,"Tarp",#REF!,"Ongoing")</f>
        <v>#REF!</v>
      </c>
      <c r="O5" s="505"/>
      <c r="P5" s="505"/>
      <c r="Q5" s="508"/>
      <c r="R5" s="508"/>
      <c r="S5" s="507" t="e">
        <f>VLOOKUP(P5,'MATERIAL LIST'!$A$2:$B$64,2,FALSE)</f>
        <v>#N/A</v>
      </c>
      <c r="T5" s="505"/>
      <c r="U5" s="509"/>
      <c r="V5" s="505"/>
      <c r="W5" s="606"/>
      <c r="X5" s="606"/>
      <c r="Y5" s="510"/>
      <c r="Z5" s="505"/>
    </row>
    <row r="6" spans="1:28" ht="50.25" customHeight="1">
      <c r="A6" s="505"/>
      <c r="B6" s="506" t="e">
        <f t="shared" si="0"/>
        <v>#N/A</v>
      </c>
      <c r="C6" s="505"/>
      <c r="D6" s="506" t="e">
        <f t="shared" si="1"/>
        <v>#N/A</v>
      </c>
      <c r="E6" s="505"/>
      <c r="F6" s="506" t="e">
        <f t="shared" si="2"/>
        <v>#N/A</v>
      </c>
      <c r="G6" s="505"/>
      <c r="H6" s="506" t="e">
        <f t="shared" si="3"/>
        <v>#N/A</v>
      </c>
      <c r="I6" s="506"/>
      <c r="J6" s="505"/>
      <c r="K6" s="505"/>
      <c r="L6" s="505"/>
      <c r="M6" s="505"/>
      <c r="N6" s="507" t="e">
        <f>SUMIFS(#REF!,[1]subsectors!P:P,"Tarp",#REF!,"Ongoing")</f>
        <v>#REF!</v>
      </c>
      <c r="O6" s="505"/>
      <c r="P6" s="505"/>
      <c r="Q6" s="508"/>
      <c r="R6" s="508"/>
      <c r="S6" s="507" t="e">
        <f>VLOOKUP(P6,'MATERIAL LIST'!$A$2:$B$64,2,FALSE)</f>
        <v>#N/A</v>
      </c>
      <c r="T6" s="505"/>
      <c r="U6" s="509"/>
      <c r="V6" s="505"/>
      <c r="W6" s="606"/>
      <c r="X6" s="606"/>
      <c r="Y6" s="510"/>
      <c r="Z6" s="505"/>
    </row>
    <row r="7" spans="1:28" ht="50.25" customHeight="1">
      <c r="A7" s="505"/>
      <c r="B7" s="506" t="e">
        <f t="shared" si="0"/>
        <v>#N/A</v>
      </c>
      <c r="C7" s="505"/>
      <c r="D7" s="506" t="e">
        <f t="shared" si="1"/>
        <v>#N/A</v>
      </c>
      <c r="E7" s="505"/>
      <c r="F7" s="506" t="e">
        <f t="shared" si="2"/>
        <v>#N/A</v>
      </c>
      <c r="G7" s="505"/>
      <c r="H7" s="506" t="e">
        <f t="shared" si="3"/>
        <v>#N/A</v>
      </c>
      <c r="I7" s="506"/>
      <c r="J7" s="505"/>
      <c r="K7" s="505"/>
      <c r="L7" s="505"/>
      <c r="M7" s="505"/>
      <c r="N7" s="507" t="e">
        <f>SUMIFS(#REF!,[1]subsectors!P:P,"Tarp",#REF!,"Ongoing")</f>
        <v>#REF!</v>
      </c>
      <c r="O7" s="505"/>
      <c r="P7" s="505"/>
      <c r="Q7" s="508"/>
      <c r="R7" s="508"/>
      <c r="S7" s="507" t="e">
        <f>VLOOKUP(P7,'MATERIAL LIST'!$A$2:$B$64,2,FALSE)</f>
        <v>#N/A</v>
      </c>
      <c r="T7" s="505"/>
      <c r="U7" s="509"/>
      <c r="V7" s="505"/>
      <c r="W7" s="606"/>
      <c r="X7" s="606"/>
      <c r="Y7" s="510"/>
      <c r="Z7" s="505"/>
    </row>
    <row r="8" spans="1:28" ht="50.25" customHeight="1">
      <c r="A8" s="505"/>
      <c r="B8" s="506" t="e">
        <f t="shared" si="0"/>
        <v>#N/A</v>
      </c>
      <c r="C8" s="505"/>
      <c r="D8" s="506" t="e">
        <f t="shared" si="1"/>
        <v>#N/A</v>
      </c>
      <c r="E8" s="505"/>
      <c r="F8" s="506" t="e">
        <f t="shared" si="2"/>
        <v>#N/A</v>
      </c>
      <c r="G8" s="505"/>
      <c r="H8" s="506" t="e">
        <f t="shared" si="3"/>
        <v>#N/A</v>
      </c>
      <c r="I8" s="506"/>
      <c r="J8" s="505"/>
      <c r="K8" s="505"/>
      <c r="L8" s="505"/>
      <c r="M8" s="505"/>
      <c r="N8" s="507" t="e">
        <f>SUMIFS(#REF!,[1]subsectors!P:P,"Tarp",#REF!,"Ongoing")</f>
        <v>#REF!</v>
      </c>
      <c r="O8" s="505"/>
      <c r="P8" s="505"/>
      <c r="Q8" s="508"/>
      <c r="R8" s="508"/>
      <c r="S8" s="507" t="e">
        <f>VLOOKUP(P8,'MATERIAL LIST'!$A$2:$B$64,2,FALSE)</f>
        <v>#N/A</v>
      </c>
      <c r="T8" s="505"/>
      <c r="U8" s="509"/>
      <c r="V8" s="505"/>
      <c r="W8" s="606"/>
      <c r="X8" s="606"/>
      <c r="Y8" s="510"/>
      <c r="Z8" s="505"/>
    </row>
    <row r="9" spans="1:28" ht="50.25" customHeight="1">
      <c r="A9" s="505"/>
      <c r="B9" s="506" t="e">
        <f t="shared" si="0"/>
        <v>#N/A</v>
      </c>
      <c r="C9" s="505"/>
      <c r="D9" s="506" t="e">
        <f t="shared" si="1"/>
        <v>#N/A</v>
      </c>
      <c r="E9" s="505"/>
      <c r="F9" s="506" t="e">
        <f t="shared" si="2"/>
        <v>#N/A</v>
      </c>
      <c r="G9" s="505"/>
      <c r="H9" s="506" t="e">
        <f t="shared" si="3"/>
        <v>#N/A</v>
      </c>
      <c r="I9" s="506"/>
      <c r="J9" s="505"/>
      <c r="K9" s="505"/>
      <c r="L9" s="505"/>
      <c r="M9" s="505"/>
      <c r="N9" s="507" t="e">
        <f>SUMIFS(#REF!,[1]subsectors!P:P,"Tarp",#REF!,"Ongoing")</f>
        <v>#REF!</v>
      </c>
      <c r="O9" s="505"/>
      <c r="P9" s="505"/>
      <c r="Q9" s="508"/>
      <c r="R9" s="508"/>
      <c r="S9" s="507" t="e">
        <f>VLOOKUP(P9,'MATERIAL LIST'!$A$2:$B$64,2,FALSE)</f>
        <v>#N/A</v>
      </c>
      <c r="T9" s="505"/>
      <c r="U9" s="509"/>
      <c r="V9" s="505"/>
      <c r="W9" s="606"/>
      <c r="X9" s="606"/>
      <c r="Y9" s="510"/>
      <c r="Z9" s="505"/>
    </row>
    <row r="10" spans="1:28" ht="50.25" customHeight="1">
      <c r="A10" s="505"/>
      <c r="B10" s="506" t="e">
        <f t="shared" si="0"/>
        <v>#N/A</v>
      </c>
      <c r="C10" s="505"/>
      <c r="D10" s="506" t="e">
        <f t="shared" si="1"/>
        <v>#N/A</v>
      </c>
      <c r="E10" s="505"/>
      <c r="F10" s="506" t="e">
        <f t="shared" si="2"/>
        <v>#N/A</v>
      </c>
      <c r="G10" s="505"/>
      <c r="H10" s="506" t="e">
        <f t="shared" si="3"/>
        <v>#N/A</v>
      </c>
      <c r="I10" s="506"/>
      <c r="J10" s="505"/>
      <c r="K10" s="505"/>
      <c r="L10" s="505"/>
      <c r="M10" s="505"/>
      <c r="N10" s="507" t="e">
        <f>SUMIFS(#REF!,[1]subsectors!P:P,"Tarp",#REF!,"Ongoing")</f>
        <v>#REF!</v>
      </c>
      <c r="O10" s="505"/>
      <c r="P10" s="505"/>
      <c r="Q10" s="508"/>
      <c r="R10" s="508"/>
      <c r="S10" s="507" t="e">
        <f>VLOOKUP(P10,'MATERIAL LIST'!$A$2:$B$64,2,FALSE)</f>
        <v>#N/A</v>
      </c>
      <c r="T10" s="505"/>
      <c r="U10" s="509"/>
      <c r="V10" s="505"/>
      <c r="W10" s="606"/>
      <c r="X10" s="606"/>
      <c r="Y10" s="510"/>
      <c r="Z10" s="505"/>
    </row>
    <row r="11" spans="1:28" ht="50.25" customHeight="1">
      <c r="A11" s="505"/>
      <c r="B11" s="506" t="e">
        <f t="shared" si="0"/>
        <v>#N/A</v>
      </c>
      <c r="C11" s="505"/>
      <c r="D11" s="506" t="e">
        <f t="shared" si="1"/>
        <v>#N/A</v>
      </c>
      <c r="E11" s="505"/>
      <c r="F11" s="506" t="e">
        <f t="shared" si="2"/>
        <v>#N/A</v>
      </c>
      <c r="G11" s="505"/>
      <c r="H11" s="506" t="e">
        <f t="shared" si="3"/>
        <v>#N/A</v>
      </c>
      <c r="I11" s="506"/>
      <c r="J11" s="505"/>
      <c r="K11" s="505"/>
      <c r="L11" s="505"/>
      <c r="M11" s="505"/>
      <c r="N11" s="507" t="e">
        <f>SUMIFS(#REF!,[1]subsectors!P:P,"Tarp",#REF!,"Ongoing")</f>
        <v>#REF!</v>
      </c>
      <c r="O11" s="505"/>
      <c r="P11" s="505"/>
      <c r="Q11" s="508"/>
      <c r="R11" s="508"/>
      <c r="S11" s="507" t="e">
        <f>VLOOKUP(P11,'MATERIAL LIST'!$A$2:$B$64,2,FALSE)</f>
        <v>#N/A</v>
      </c>
      <c r="T11" s="505"/>
      <c r="U11" s="509"/>
      <c r="V11" s="505"/>
      <c r="W11" s="606"/>
      <c r="X11" s="606"/>
      <c r="Y11" s="510"/>
      <c r="Z11" s="505"/>
    </row>
    <row r="12" spans="1:28" ht="50.25" customHeight="1">
      <c r="A12" s="505"/>
      <c r="B12" s="506" t="e">
        <f t="shared" si="0"/>
        <v>#N/A</v>
      </c>
      <c r="C12" s="505"/>
      <c r="D12" s="506" t="e">
        <f t="shared" si="1"/>
        <v>#N/A</v>
      </c>
      <c r="E12" s="505"/>
      <c r="F12" s="506" t="e">
        <f t="shared" si="2"/>
        <v>#N/A</v>
      </c>
      <c r="G12" s="505"/>
      <c r="H12" s="506" t="e">
        <f t="shared" si="3"/>
        <v>#N/A</v>
      </c>
      <c r="I12" s="506"/>
      <c r="J12" s="505"/>
      <c r="K12" s="505"/>
      <c r="L12" s="505"/>
      <c r="M12" s="505"/>
      <c r="N12" s="507" t="e">
        <f>SUMIFS(#REF!,[1]subsectors!P:P,"Tarp",#REF!,"Ongoing")</f>
        <v>#REF!</v>
      </c>
      <c r="O12" s="505"/>
      <c r="P12" s="505"/>
      <c r="Q12" s="508"/>
      <c r="R12" s="508"/>
      <c r="S12" s="507" t="e">
        <f>VLOOKUP(P12,'MATERIAL LIST'!$A$2:$B$64,2,FALSE)</f>
        <v>#N/A</v>
      </c>
      <c r="T12" s="505"/>
      <c r="U12" s="509"/>
      <c r="V12" s="505"/>
      <c r="W12" s="606"/>
      <c r="X12" s="606"/>
      <c r="Y12" s="510"/>
      <c r="Z12" s="505"/>
    </row>
    <row r="13" spans="1:28" ht="50.25" customHeight="1">
      <c r="A13" s="505"/>
      <c r="B13" s="506" t="e">
        <f t="shared" si="0"/>
        <v>#N/A</v>
      </c>
      <c r="C13" s="505"/>
      <c r="D13" s="506" t="e">
        <f t="shared" si="1"/>
        <v>#N/A</v>
      </c>
      <c r="E13" s="505"/>
      <c r="F13" s="506" t="e">
        <f t="shared" si="2"/>
        <v>#N/A</v>
      </c>
      <c r="G13" s="505"/>
      <c r="H13" s="506" t="e">
        <f t="shared" si="3"/>
        <v>#N/A</v>
      </c>
      <c r="I13" s="506"/>
      <c r="J13" s="505"/>
      <c r="K13" s="505"/>
      <c r="L13" s="505"/>
      <c r="M13" s="505"/>
      <c r="N13" s="507" t="e">
        <f>SUMIFS(#REF!,[1]subsectors!P:P,"Tarp",#REF!,"Ongoing")</f>
        <v>#REF!</v>
      </c>
      <c r="O13" s="505"/>
      <c r="P13" s="505"/>
      <c r="Q13" s="508"/>
      <c r="R13" s="508"/>
      <c r="S13" s="507" t="e">
        <f>VLOOKUP(P13,'MATERIAL LIST'!$A$2:$B$64,2,FALSE)</f>
        <v>#N/A</v>
      </c>
      <c r="T13" s="505"/>
      <c r="U13" s="509"/>
      <c r="V13" s="505"/>
      <c r="W13" s="606"/>
      <c r="X13" s="606"/>
      <c r="Y13" s="510"/>
      <c r="Z13" s="505"/>
    </row>
    <row r="14" spans="1:28" ht="50.25" customHeight="1">
      <c r="A14" s="505"/>
      <c r="B14" s="506" t="e">
        <f t="shared" si="0"/>
        <v>#N/A</v>
      </c>
      <c r="C14" s="505"/>
      <c r="D14" s="506" t="e">
        <f t="shared" si="1"/>
        <v>#N/A</v>
      </c>
      <c r="E14" s="505"/>
      <c r="F14" s="506" t="e">
        <f t="shared" si="2"/>
        <v>#N/A</v>
      </c>
      <c r="G14" s="505"/>
      <c r="H14" s="506" t="e">
        <f t="shared" si="3"/>
        <v>#N/A</v>
      </c>
      <c r="I14" s="506"/>
      <c r="J14" s="505"/>
      <c r="K14" s="505"/>
      <c r="L14" s="505"/>
      <c r="M14" s="505"/>
      <c r="N14" s="507" t="e">
        <f>SUMIFS(#REF!,[1]subsectors!P:P,"Tarp",#REF!,"Ongoing")</f>
        <v>#REF!</v>
      </c>
      <c r="O14" s="505"/>
      <c r="P14" s="505"/>
      <c r="Q14" s="508"/>
      <c r="R14" s="508"/>
      <c r="S14" s="507" t="e">
        <f>VLOOKUP(P14,'MATERIAL LIST'!$A$2:$B$64,2,FALSE)</f>
        <v>#N/A</v>
      </c>
      <c r="T14" s="505"/>
      <c r="U14" s="509"/>
      <c r="V14" s="505"/>
      <c r="W14" s="606"/>
      <c r="X14" s="606"/>
      <c r="Y14" s="510"/>
      <c r="Z14" s="505"/>
    </row>
    <row r="15" spans="1:28" ht="50.25" customHeight="1">
      <c r="A15" s="505"/>
      <c r="B15" s="506" t="e">
        <f t="shared" si="0"/>
        <v>#N/A</v>
      </c>
      <c r="C15" s="505"/>
      <c r="D15" s="506" t="e">
        <f t="shared" si="1"/>
        <v>#N/A</v>
      </c>
      <c r="E15" s="505"/>
      <c r="F15" s="506" t="e">
        <f t="shared" si="2"/>
        <v>#N/A</v>
      </c>
      <c r="G15" s="505"/>
      <c r="H15" s="506" t="e">
        <f t="shared" si="3"/>
        <v>#N/A</v>
      </c>
      <c r="I15" s="506"/>
      <c r="J15" s="505"/>
      <c r="K15" s="505"/>
      <c r="L15" s="505"/>
      <c r="M15" s="505"/>
      <c r="N15" s="507" t="e">
        <f>SUMIFS(#REF!,[1]subsectors!P:P,"Tarp",#REF!,"Ongoing")</f>
        <v>#REF!</v>
      </c>
      <c r="O15" s="505"/>
      <c r="P15" s="505"/>
      <c r="Q15" s="508"/>
      <c r="R15" s="508"/>
      <c r="S15" s="507" t="e">
        <f>VLOOKUP(P15,'MATERIAL LIST'!$A$2:$B$64,2,FALSE)</f>
        <v>#N/A</v>
      </c>
      <c r="T15" s="505"/>
      <c r="U15" s="509"/>
      <c r="V15" s="505"/>
      <c r="W15" s="606"/>
      <c r="X15" s="606"/>
      <c r="Y15" s="510"/>
      <c r="Z15" s="505"/>
    </row>
    <row r="16" spans="1:28" ht="50.25" customHeight="1">
      <c r="A16" s="505"/>
      <c r="B16" s="506" t="e">
        <f t="shared" si="0"/>
        <v>#N/A</v>
      </c>
      <c r="C16" s="505"/>
      <c r="D16" s="506" t="e">
        <f t="shared" si="1"/>
        <v>#N/A</v>
      </c>
      <c r="E16" s="505"/>
      <c r="F16" s="506" t="e">
        <f t="shared" si="2"/>
        <v>#N/A</v>
      </c>
      <c r="G16" s="505"/>
      <c r="H16" s="506" t="e">
        <f t="shared" si="3"/>
        <v>#N/A</v>
      </c>
      <c r="I16" s="506"/>
      <c r="J16" s="505"/>
      <c r="K16" s="505"/>
      <c r="L16" s="505"/>
      <c r="M16" s="505"/>
      <c r="N16" s="507" t="e">
        <f>SUMIFS(#REF!,[1]subsectors!P:P,"Tarp",#REF!,"Ongoing")</f>
        <v>#REF!</v>
      </c>
      <c r="O16" s="505"/>
      <c r="P16" s="505"/>
      <c r="Q16" s="508"/>
      <c r="R16" s="508"/>
      <c r="S16" s="507" t="e">
        <f>VLOOKUP(P16,'MATERIAL LIST'!$A$2:$B$64,2,FALSE)</f>
        <v>#N/A</v>
      </c>
      <c r="T16" s="505"/>
      <c r="U16" s="509"/>
      <c r="V16" s="505"/>
      <c r="W16" s="606"/>
      <c r="X16" s="606"/>
      <c r="Y16" s="510"/>
      <c r="Z16" s="505"/>
    </row>
    <row r="17" spans="1:26" ht="50.25" customHeight="1">
      <c r="A17" s="505"/>
      <c r="B17" s="506" t="e">
        <f t="shared" si="0"/>
        <v>#N/A</v>
      </c>
      <c r="C17" s="505"/>
      <c r="D17" s="506" t="e">
        <f t="shared" si="1"/>
        <v>#N/A</v>
      </c>
      <c r="E17" s="505"/>
      <c r="F17" s="506" t="e">
        <f t="shared" si="2"/>
        <v>#N/A</v>
      </c>
      <c r="G17" s="505"/>
      <c r="H17" s="506" t="e">
        <f t="shared" si="3"/>
        <v>#N/A</v>
      </c>
      <c r="I17" s="506"/>
      <c r="J17" s="505"/>
      <c r="K17" s="505"/>
      <c r="L17" s="505"/>
      <c r="M17" s="505"/>
      <c r="N17" s="507" t="e">
        <f>SUMIFS(#REF!,[1]subsectors!P:P,"Tarp",#REF!,"Ongoing")</f>
        <v>#REF!</v>
      </c>
      <c r="O17" s="505"/>
      <c r="P17" s="505"/>
      <c r="Q17" s="508"/>
      <c r="R17" s="508"/>
      <c r="S17" s="507" t="e">
        <f>VLOOKUP(P17,'MATERIAL LIST'!$A$2:$B$64,2,FALSE)</f>
        <v>#N/A</v>
      </c>
      <c r="T17" s="505"/>
      <c r="U17" s="509"/>
      <c r="V17" s="505"/>
      <c r="W17" s="606"/>
      <c r="X17" s="606"/>
      <c r="Y17" s="510"/>
      <c r="Z17" s="505"/>
    </row>
    <row r="18" spans="1:26" ht="50.25" customHeight="1">
      <c r="A18" s="505"/>
      <c r="B18" s="506" t="e">
        <f t="shared" si="0"/>
        <v>#N/A</v>
      </c>
      <c r="C18" s="505"/>
      <c r="D18" s="506" t="e">
        <f t="shared" si="1"/>
        <v>#N/A</v>
      </c>
      <c r="E18" s="505"/>
      <c r="F18" s="506" t="e">
        <f t="shared" si="2"/>
        <v>#N/A</v>
      </c>
      <c r="G18" s="505"/>
      <c r="H18" s="506" t="e">
        <f t="shared" si="3"/>
        <v>#N/A</v>
      </c>
      <c r="I18" s="506"/>
      <c r="J18" s="505"/>
      <c r="K18" s="505"/>
      <c r="L18" s="505"/>
      <c r="M18" s="505"/>
      <c r="N18" s="507" t="e">
        <f>SUMIFS(#REF!,[1]subsectors!P:P,"Tarp",#REF!,"Ongoing")</f>
        <v>#REF!</v>
      </c>
      <c r="O18" s="505"/>
      <c r="P18" s="505"/>
      <c r="Q18" s="508"/>
      <c r="R18" s="508"/>
      <c r="S18" s="507" t="e">
        <f>VLOOKUP(P18,'MATERIAL LIST'!$A$2:$B$64,2,FALSE)</f>
        <v>#N/A</v>
      </c>
      <c r="T18" s="505"/>
      <c r="U18" s="509"/>
      <c r="V18" s="505"/>
      <c r="W18" s="606"/>
      <c r="X18" s="606"/>
      <c r="Y18" s="510"/>
      <c r="Z18" s="505"/>
    </row>
    <row r="19" spans="1:26" ht="50.25" customHeight="1">
      <c r="A19" s="505"/>
      <c r="B19" s="506" t="e">
        <f t="shared" si="0"/>
        <v>#N/A</v>
      </c>
      <c r="C19" s="505"/>
      <c r="D19" s="506" t="e">
        <f t="shared" si="1"/>
        <v>#N/A</v>
      </c>
      <c r="E19" s="505"/>
      <c r="F19" s="506" t="e">
        <f t="shared" si="2"/>
        <v>#N/A</v>
      </c>
      <c r="G19" s="505"/>
      <c r="H19" s="506" t="e">
        <f t="shared" si="3"/>
        <v>#N/A</v>
      </c>
      <c r="I19" s="506"/>
      <c r="J19" s="505"/>
      <c r="K19" s="505"/>
      <c r="L19" s="505"/>
      <c r="M19" s="505"/>
      <c r="N19" s="507" t="e">
        <f>SUMIFS(#REF!,[1]subsectors!P:P,"Tarp",#REF!,"Ongoing")</f>
        <v>#REF!</v>
      </c>
      <c r="O19" s="505"/>
      <c r="P19" s="505"/>
      <c r="Q19" s="508"/>
      <c r="R19" s="508"/>
      <c r="S19" s="507" t="e">
        <f>VLOOKUP(P19,'MATERIAL LIST'!$A$2:$B$64,2,FALSE)</f>
        <v>#N/A</v>
      </c>
      <c r="T19" s="505"/>
      <c r="U19" s="509"/>
      <c r="V19" s="505"/>
      <c r="W19" s="606"/>
      <c r="X19" s="606"/>
      <c r="Y19" s="510"/>
      <c r="Z19" s="505"/>
    </row>
    <row r="20" spans="1:26" ht="50.25" customHeight="1">
      <c r="A20" s="505"/>
      <c r="B20" s="506" t="e">
        <f t="shared" si="0"/>
        <v>#N/A</v>
      </c>
      <c r="C20" s="505"/>
      <c r="D20" s="506" t="e">
        <f t="shared" si="1"/>
        <v>#N/A</v>
      </c>
      <c r="E20" s="505"/>
      <c r="F20" s="506" t="e">
        <f t="shared" si="2"/>
        <v>#N/A</v>
      </c>
      <c r="G20" s="505"/>
      <c r="H20" s="506" t="e">
        <f t="shared" si="3"/>
        <v>#N/A</v>
      </c>
      <c r="I20" s="506"/>
      <c r="J20" s="505"/>
      <c r="K20" s="505"/>
      <c r="L20" s="505"/>
      <c r="M20" s="505"/>
      <c r="N20" s="507" t="e">
        <f>SUMIFS(#REF!,[1]subsectors!P:P,"Tarp",#REF!,"Ongoing")</f>
        <v>#REF!</v>
      </c>
      <c r="O20" s="505"/>
      <c r="P20" s="505"/>
      <c r="Q20" s="508"/>
      <c r="R20" s="508"/>
      <c r="S20" s="507" t="e">
        <f>VLOOKUP(P20,'MATERIAL LIST'!$A$2:$B$64,2,FALSE)</f>
        <v>#N/A</v>
      </c>
      <c r="T20" s="505"/>
      <c r="U20" s="509"/>
      <c r="V20" s="505"/>
      <c r="W20" s="606"/>
      <c r="X20" s="606"/>
      <c r="Y20" s="510"/>
      <c r="Z20" s="505"/>
    </row>
    <row r="21" spans="1:26" ht="50.25" customHeight="1">
      <c r="A21" s="505"/>
      <c r="B21" s="506" t="e">
        <f t="shared" si="0"/>
        <v>#N/A</v>
      </c>
      <c r="C21" s="505"/>
      <c r="D21" s="506" t="e">
        <f t="shared" si="1"/>
        <v>#N/A</v>
      </c>
      <c r="E21" s="505"/>
      <c r="F21" s="506" t="e">
        <f t="shared" si="2"/>
        <v>#N/A</v>
      </c>
      <c r="G21" s="505"/>
      <c r="H21" s="506" t="e">
        <f t="shared" si="3"/>
        <v>#N/A</v>
      </c>
      <c r="I21" s="506"/>
      <c r="J21" s="505"/>
      <c r="K21" s="505"/>
      <c r="L21" s="505"/>
      <c r="M21" s="505"/>
      <c r="N21" s="507" t="e">
        <f>SUMIFS(#REF!,[1]subsectors!P:P,"Tarp",#REF!,"Ongoing")</f>
        <v>#REF!</v>
      </c>
      <c r="O21" s="505"/>
      <c r="P21" s="505"/>
      <c r="Q21" s="508"/>
      <c r="R21" s="508"/>
      <c r="S21" s="507" t="e">
        <f>VLOOKUP(P21,'MATERIAL LIST'!$A$2:$B$64,2,FALSE)</f>
        <v>#N/A</v>
      </c>
      <c r="T21" s="505"/>
      <c r="U21" s="509"/>
      <c r="V21" s="505"/>
      <c r="W21" s="606"/>
      <c r="X21" s="606"/>
      <c r="Y21" s="510"/>
      <c r="Z21" s="505"/>
    </row>
    <row r="22" spans="1:26" ht="50.25" customHeight="1">
      <c r="A22" s="505"/>
      <c r="B22" s="506" t="e">
        <f t="shared" si="0"/>
        <v>#N/A</v>
      </c>
      <c r="C22" s="505"/>
      <c r="D22" s="506" t="e">
        <f t="shared" si="1"/>
        <v>#N/A</v>
      </c>
      <c r="E22" s="505"/>
      <c r="F22" s="506" t="e">
        <f t="shared" si="2"/>
        <v>#N/A</v>
      </c>
      <c r="G22" s="505"/>
      <c r="H22" s="506" t="e">
        <f t="shared" si="3"/>
        <v>#N/A</v>
      </c>
      <c r="I22" s="506"/>
      <c r="J22" s="505"/>
      <c r="K22" s="505"/>
      <c r="L22" s="505"/>
      <c r="M22" s="505"/>
      <c r="N22" s="507" t="e">
        <f>SUMIFS(#REF!,[1]subsectors!P:P,"Tarp",#REF!,"Ongoing")</f>
        <v>#REF!</v>
      </c>
      <c r="O22" s="505"/>
      <c r="P22" s="505"/>
      <c r="Q22" s="508"/>
      <c r="R22" s="508"/>
      <c r="S22" s="507" t="e">
        <f>VLOOKUP(P22,'MATERIAL LIST'!$A$2:$B$64,2,FALSE)</f>
        <v>#N/A</v>
      </c>
      <c r="T22" s="505"/>
      <c r="U22" s="509"/>
      <c r="V22" s="505"/>
      <c r="W22" s="606"/>
      <c r="X22" s="606"/>
      <c r="Y22" s="510"/>
      <c r="Z22" s="505"/>
    </row>
    <row r="23" spans="1:26" ht="50.25" customHeight="1">
      <c r="A23" s="505"/>
      <c r="B23" s="506" t="e">
        <f t="shared" si="0"/>
        <v>#N/A</v>
      </c>
      <c r="C23" s="505"/>
      <c r="D23" s="506" t="e">
        <f t="shared" si="1"/>
        <v>#N/A</v>
      </c>
      <c r="E23" s="505"/>
      <c r="F23" s="506" t="e">
        <f t="shared" si="2"/>
        <v>#N/A</v>
      </c>
      <c r="G23" s="505"/>
      <c r="H23" s="506" t="e">
        <f t="shared" si="3"/>
        <v>#N/A</v>
      </c>
      <c r="I23" s="506"/>
      <c r="J23" s="505"/>
      <c r="K23" s="505"/>
      <c r="L23" s="505"/>
      <c r="M23" s="505"/>
      <c r="N23" s="507" t="e">
        <f>SUMIFS(#REF!,[1]subsectors!P:P,"Tarp",#REF!,"Ongoing")</f>
        <v>#REF!</v>
      </c>
      <c r="O23" s="505"/>
      <c r="P23" s="505"/>
      <c r="Q23" s="508"/>
      <c r="R23" s="508"/>
      <c r="S23" s="507" t="e">
        <f>VLOOKUP(P23,'MATERIAL LIST'!$A$2:$B$64,2,FALSE)</f>
        <v>#N/A</v>
      </c>
      <c r="T23" s="505"/>
      <c r="U23" s="509"/>
      <c r="V23" s="505"/>
      <c r="W23" s="606"/>
      <c r="X23" s="606"/>
      <c r="Y23" s="510"/>
      <c r="Z23" s="505"/>
    </row>
    <row r="24" spans="1:26" ht="50.25" customHeight="1">
      <c r="A24" s="505"/>
      <c r="B24" s="506" t="e">
        <f t="shared" si="0"/>
        <v>#N/A</v>
      </c>
      <c r="C24" s="505"/>
      <c r="D24" s="506" t="e">
        <f t="shared" si="1"/>
        <v>#N/A</v>
      </c>
      <c r="E24" s="505"/>
      <c r="F24" s="506" t="e">
        <f t="shared" si="2"/>
        <v>#N/A</v>
      </c>
      <c r="G24" s="505"/>
      <c r="H24" s="506" t="e">
        <f t="shared" si="3"/>
        <v>#N/A</v>
      </c>
      <c r="I24" s="506"/>
      <c r="J24" s="505"/>
      <c r="K24" s="505"/>
      <c r="L24" s="505"/>
      <c r="M24" s="505"/>
      <c r="N24" s="507" t="e">
        <f>SUMIFS(#REF!,[1]subsectors!P:P,"Tarp",#REF!,"Ongoing")</f>
        <v>#REF!</v>
      </c>
      <c r="O24" s="505"/>
      <c r="P24" s="505"/>
      <c r="Q24" s="508"/>
      <c r="R24" s="508"/>
      <c r="S24" s="507" t="e">
        <f>VLOOKUP(P24,'MATERIAL LIST'!$A$2:$B$64,2,FALSE)</f>
        <v>#N/A</v>
      </c>
      <c r="T24" s="505"/>
      <c r="U24" s="509"/>
      <c r="V24" s="505"/>
      <c r="W24" s="606"/>
      <c r="X24" s="606"/>
      <c r="Y24" s="510"/>
      <c r="Z24" s="505"/>
    </row>
    <row r="25" spans="1:26" ht="50.25" customHeight="1">
      <c r="A25" s="505"/>
      <c r="B25" s="506" t="e">
        <f t="shared" si="0"/>
        <v>#N/A</v>
      </c>
      <c r="C25" s="505"/>
      <c r="D25" s="506" t="e">
        <f t="shared" si="1"/>
        <v>#N/A</v>
      </c>
      <c r="E25" s="505"/>
      <c r="F25" s="506" t="e">
        <f t="shared" si="2"/>
        <v>#N/A</v>
      </c>
      <c r="G25" s="505"/>
      <c r="H25" s="506" t="e">
        <f t="shared" si="3"/>
        <v>#N/A</v>
      </c>
      <c r="I25" s="506"/>
      <c r="J25" s="505"/>
      <c r="K25" s="505"/>
      <c r="L25" s="505"/>
      <c r="M25" s="505"/>
      <c r="N25" s="507" t="e">
        <f>SUMIFS(#REF!,[1]subsectors!P:P,"Tarp",#REF!,"Ongoing")</f>
        <v>#REF!</v>
      </c>
      <c r="O25" s="505"/>
      <c r="P25" s="505"/>
      <c r="Q25" s="508"/>
      <c r="R25" s="508"/>
      <c r="S25" s="507" t="e">
        <f>VLOOKUP(P25,'MATERIAL LIST'!$A$2:$B$64,2,FALSE)</f>
        <v>#N/A</v>
      </c>
      <c r="T25" s="505"/>
      <c r="U25" s="509"/>
      <c r="V25" s="505"/>
      <c r="W25" s="606"/>
      <c r="X25" s="606"/>
      <c r="Y25" s="510"/>
      <c r="Z25" s="505"/>
    </row>
    <row r="26" spans="1:26" ht="50.25" customHeight="1">
      <c r="A26" s="505"/>
      <c r="B26" s="506" t="e">
        <f t="shared" si="0"/>
        <v>#N/A</v>
      </c>
      <c r="C26" s="505"/>
      <c r="D26" s="506" t="e">
        <f t="shared" si="1"/>
        <v>#N/A</v>
      </c>
      <c r="E26" s="505"/>
      <c r="F26" s="506" t="e">
        <f t="shared" si="2"/>
        <v>#N/A</v>
      </c>
      <c r="G26" s="505"/>
      <c r="H26" s="506" t="e">
        <f t="shared" si="3"/>
        <v>#N/A</v>
      </c>
      <c r="I26" s="506"/>
      <c r="J26" s="505"/>
      <c r="K26" s="505"/>
      <c r="L26" s="505"/>
      <c r="M26" s="505"/>
      <c r="N26" s="507" t="e">
        <f>SUMIFS(#REF!,[1]subsectors!P:P,"Tarp",#REF!,"Ongoing")</f>
        <v>#REF!</v>
      </c>
      <c r="O26" s="505"/>
      <c r="P26" s="505"/>
      <c r="Q26" s="508"/>
      <c r="R26" s="508"/>
      <c r="S26" s="507" t="e">
        <f>VLOOKUP(P26,'MATERIAL LIST'!$A$2:$B$64,2,FALSE)</f>
        <v>#N/A</v>
      </c>
      <c r="T26" s="505"/>
      <c r="U26" s="509"/>
      <c r="V26" s="505"/>
      <c r="W26" s="606"/>
      <c r="X26" s="606"/>
      <c r="Y26" s="510"/>
      <c r="Z26" s="505"/>
    </row>
    <row r="27" spans="1:26" ht="50.25" customHeight="1">
      <c r="A27" s="505"/>
      <c r="B27" s="506" t="e">
        <f t="shared" si="0"/>
        <v>#N/A</v>
      </c>
      <c r="C27" s="505"/>
      <c r="D27" s="506" t="e">
        <f t="shared" si="1"/>
        <v>#N/A</v>
      </c>
      <c r="E27" s="505"/>
      <c r="F27" s="506" t="e">
        <f t="shared" si="2"/>
        <v>#N/A</v>
      </c>
      <c r="G27" s="505"/>
      <c r="H27" s="506" t="e">
        <f t="shared" si="3"/>
        <v>#N/A</v>
      </c>
      <c r="I27" s="506"/>
      <c r="J27" s="505"/>
      <c r="K27" s="505"/>
      <c r="L27" s="505"/>
      <c r="M27" s="505"/>
      <c r="N27" s="507" t="e">
        <f>SUMIFS(#REF!,[1]subsectors!P:P,"Tarp",#REF!,"Ongoing")</f>
        <v>#REF!</v>
      </c>
      <c r="O27" s="505"/>
      <c r="P27" s="505"/>
      <c r="Q27" s="508"/>
      <c r="R27" s="508"/>
      <c r="S27" s="507" t="e">
        <f>VLOOKUP(P27,'MATERIAL LIST'!$A$2:$B$64,2,FALSE)</f>
        <v>#N/A</v>
      </c>
      <c r="T27" s="505"/>
      <c r="U27" s="509"/>
      <c r="V27" s="505"/>
      <c r="W27" s="606"/>
      <c r="X27" s="606"/>
      <c r="Y27" s="510"/>
      <c r="Z27" s="505"/>
    </row>
    <row r="28" spans="1:26" ht="50.25" customHeight="1">
      <c r="A28" s="607"/>
      <c r="B28" s="608" t="e">
        <f t="shared" si="0"/>
        <v>#N/A</v>
      </c>
      <c r="C28" s="607"/>
      <c r="D28" s="608" t="e">
        <f t="shared" si="1"/>
        <v>#N/A</v>
      </c>
      <c r="E28" s="607"/>
      <c r="F28" s="608" t="e">
        <f t="shared" si="2"/>
        <v>#N/A</v>
      </c>
      <c r="G28" s="607"/>
      <c r="H28" s="608" t="e">
        <f t="shared" si="3"/>
        <v>#N/A</v>
      </c>
      <c r="I28" s="608"/>
      <c r="J28" s="607"/>
      <c r="K28" s="607"/>
      <c r="L28" s="607"/>
      <c r="M28" s="607"/>
      <c r="N28" s="609" t="e">
        <f>SUMIFS(#REF!,[1]subsectors!P:P,"Tarp",#REF!,"Ongoing")</f>
        <v>#REF!</v>
      </c>
      <c r="O28" s="607"/>
      <c r="P28" s="607"/>
      <c r="Q28" s="610"/>
      <c r="R28" s="610"/>
      <c r="S28" s="609" t="e">
        <f>VLOOKUP(P28,'MATERIAL LIST'!$A$2:$B$64,2,FALSE)</f>
        <v>#N/A</v>
      </c>
      <c r="T28" s="607"/>
      <c r="U28" s="611"/>
      <c r="V28" s="607"/>
      <c r="W28" s="612"/>
      <c r="X28" s="612"/>
      <c r="Y28" s="613"/>
      <c r="Z28" s="607"/>
    </row>
  </sheetData>
  <dataValidations count="11">
    <dataValidation allowBlank="1" showInputMessage="1" showErrorMessage="1" promptTitle="Health " sqref="M1:N1"/>
    <dataValidation type="list" errorStyle="information" allowBlank="1" showInputMessage="1" showErrorMessage="1" error="Please choose from list if possible, and check for alternative spellings._x000a_If you cannot find your location in the list, type in the placename anyway." sqref="G1:G28">
      <formula1>ListAdmStle</formula1>
    </dataValidation>
    <dataValidation type="list" allowBlank="1" showInputMessage="1" showErrorMessage="1" sqref="E1:E1048576">
      <formula1>ListAdm3</formula1>
    </dataValidation>
    <dataValidation type="list" allowBlank="1" showInputMessage="1" showErrorMessage="1" sqref="T2:T28">
      <formula1>"People, Households"</formula1>
    </dataValidation>
    <dataValidation type="list" allowBlank="1" showInputMessage="1" showErrorMessage="1" error="Please choose from the drop-down list:_x000a_Complete, Ongoing, Planned, or Concept" promptTitle="Choose from list" sqref="V2:V28">
      <formula1>ListStatus</formula1>
    </dataValidation>
    <dataValidation type="list" allowBlank="1" showInputMessage="1" showErrorMessage="1" error="Please choose from sector list" promptTitle="Please choose from sector list" sqref="M2:M28">
      <formula1>ListSector</formula1>
    </dataValidation>
    <dataValidation type="list" allowBlank="1" showInputMessage="1" showErrorMessage="1" sqref="A1:A1048576">
      <formula1>ListAdm1</formula1>
    </dataValidation>
    <dataValidation type="whole" operator="greaterThanOrEqual" allowBlank="1" showInputMessage="1" showErrorMessage="1" errorTitle="oooooooops" error="Please enter a number here and whether this refers to people or households in the next column" sqref="U2:U28">
      <formula1>0</formula1>
    </dataValidation>
    <dataValidation type="date" allowBlank="1" showInputMessage="1" showErrorMessage="1" errorTitle="ooooops" error="Please use a format such as:_x000a_  14 Feb 2013_x000a_  14/2/13_x000a_And a year between 2010 and 2020" sqref="W2:Y28">
      <formula1>40179</formula1>
      <formula2>43831</formula2>
    </dataValidation>
    <dataValidation type="list" allowBlank="1" showInputMessage="1" showErrorMessage="1" sqref="N2:N28">
      <formula1>ListSubSector</formula1>
    </dataValidation>
    <dataValidation type="list" allowBlank="1" showInputMessage="1" showErrorMessage="1" sqref="C1:C1048576">
      <formula1>ListAdm2</formula1>
    </dataValidation>
  </dataValidations>
  <pageMargins left="0.7" right="0.7" top="0.75" bottom="0.75" header="0.3" footer="0.3"/>
  <pageSetup paperSize="9" orientation="portrait" horizontalDpi="4294967295" verticalDpi="4294967295" r:id="rId1"/>
  <ignoredErrors>
    <ignoredError sqref="P1" listDataValidation="1"/>
  </ignoredErrors>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14:formula1>
            <xm:f>'MATERIAL LIST'!$A$2:$A$44</xm:f>
          </x14:formula1>
          <xm:sqref>P1:P1048576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B1:C35"/>
  <sheetViews>
    <sheetView showGridLines="0" workbookViewId="0">
      <selection activeCell="E17" sqref="E17"/>
    </sheetView>
  </sheetViews>
  <sheetFormatPr defaultRowHeight="15"/>
  <cols>
    <col min="1" max="1" width="3.7109375" customWidth="1"/>
    <col min="2" max="2" width="28.85546875" customWidth="1"/>
    <col min="3" max="3" width="16.28515625" customWidth="1"/>
    <col min="4" max="4" width="7.28515625" customWidth="1"/>
    <col min="5" max="5" width="11.28515625" bestFit="1" customWidth="1"/>
  </cols>
  <sheetData>
    <row r="1" spans="2:3" s="6" customFormat="1" ht="15.75" customHeight="1">
      <c r="B1" s="147" t="s">
        <v>52</v>
      </c>
      <c r="C1" s="6" t="s">
        <v>15</v>
      </c>
    </row>
    <row r="2" spans="2:3">
      <c r="B2" s="147" t="s">
        <v>3</v>
      </c>
      <c r="C2" s="6" t="s">
        <v>11337</v>
      </c>
    </row>
    <row r="3" spans="2:3">
      <c r="B3" s="147" t="s">
        <v>8690</v>
      </c>
      <c r="C3" s="6" t="s">
        <v>11337</v>
      </c>
    </row>
    <row r="4" spans="2:3">
      <c r="B4" s="147" t="s">
        <v>53</v>
      </c>
      <c r="C4" s="6" t="s">
        <v>11337</v>
      </c>
    </row>
    <row r="6" spans="2:3">
      <c r="B6" s="147" t="s">
        <v>8838</v>
      </c>
      <c r="C6" s="151" t="s">
        <v>8679</v>
      </c>
    </row>
    <row r="7" spans="2:3">
      <c r="B7" s="148" t="s">
        <v>110</v>
      </c>
      <c r="C7" s="152">
        <v>51</v>
      </c>
    </row>
    <row r="8" spans="2:3">
      <c r="B8" s="149" t="s">
        <v>259</v>
      </c>
      <c r="C8" s="152">
        <v>31</v>
      </c>
    </row>
    <row r="9" spans="2:3">
      <c r="B9" s="149" t="s">
        <v>263</v>
      </c>
      <c r="C9" s="152">
        <v>20</v>
      </c>
    </row>
    <row r="10" spans="2:3">
      <c r="B10" s="148" t="s">
        <v>112</v>
      </c>
      <c r="C10" s="152">
        <v>306</v>
      </c>
    </row>
    <row r="11" spans="2:3">
      <c r="B11" s="149" t="s">
        <v>333</v>
      </c>
      <c r="C11" s="152">
        <v>7</v>
      </c>
    </row>
    <row r="12" spans="2:3">
      <c r="B12" s="149" t="s">
        <v>321</v>
      </c>
      <c r="C12" s="152">
        <v>100</v>
      </c>
    </row>
    <row r="13" spans="2:3">
      <c r="B13" s="149" t="s">
        <v>335</v>
      </c>
      <c r="C13" s="152">
        <v>21</v>
      </c>
    </row>
    <row r="14" spans="2:3">
      <c r="B14" s="149" t="s">
        <v>325</v>
      </c>
      <c r="C14" s="152">
        <v>5</v>
      </c>
    </row>
    <row r="15" spans="2:3">
      <c r="B15" s="149" t="s">
        <v>351</v>
      </c>
      <c r="C15" s="152">
        <v>4</v>
      </c>
    </row>
    <row r="16" spans="2:3">
      <c r="B16" s="149" t="s">
        <v>327</v>
      </c>
      <c r="C16" s="152">
        <v>4</v>
      </c>
    </row>
    <row r="17" spans="2:3">
      <c r="B17" s="149" t="s">
        <v>329</v>
      </c>
      <c r="C17" s="152">
        <v>7</v>
      </c>
    </row>
    <row r="18" spans="2:3">
      <c r="B18" s="149" t="s">
        <v>355</v>
      </c>
      <c r="C18" s="152">
        <v>10</v>
      </c>
    </row>
    <row r="19" spans="2:3">
      <c r="B19" s="149" t="s">
        <v>359</v>
      </c>
      <c r="C19" s="152">
        <v>4</v>
      </c>
    </row>
    <row r="20" spans="2:3">
      <c r="B20" s="149" t="s">
        <v>361</v>
      </c>
      <c r="C20" s="152">
        <v>28</v>
      </c>
    </row>
    <row r="21" spans="2:3">
      <c r="B21" s="149" t="s">
        <v>363</v>
      </c>
      <c r="C21" s="152">
        <v>101</v>
      </c>
    </row>
    <row r="22" spans="2:3">
      <c r="B22" s="149" t="s">
        <v>369</v>
      </c>
      <c r="C22" s="152">
        <v>4</v>
      </c>
    </row>
    <row r="23" spans="2:3">
      <c r="B23" s="149" t="s">
        <v>331</v>
      </c>
      <c r="C23" s="152">
        <v>10</v>
      </c>
    </row>
    <row r="24" spans="2:3">
      <c r="B24" s="149" t="s">
        <v>341</v>
      </c>
      <c r="C24" s="152">
        <v>1</v>
      </c>
    </row>
    <row r="25" spans="2:3">
      <c r="B25" s="148" t="s">
        <v>114</v>
      </c>
      <c r="C25" s="152">
        <v>260</v>
      </c>
    </row>
    <row r="26" spans="2:3">
      <c r="B26" s="149" t="s">
        <v>399</v>
      </c>
      <c r="C26" s="152">
        <v>10</v>
      </c>
    </row>
    <row r="27" spans="2:3">
      <c r="B27" s="149" t="s">
        <v>401</v>
      </c>
      <c r="C27" s="152">
        <v>4</v>
      </c>
    </row>
    <row r="28" spans="2:3">
      <c r="B28" s="149" t="s">
        <v>403</v>
      </c>
      <c r="C28" s="152">
        <v>8</v>
      </c>
    </row>
    <row r="29" spans="2:3">
      <c r="B29" s="149" t="s">
        <v>405</v>
      </c>
      <c r="C29" s="152">
        <v>1</v>
      </c>
    </row>
    <row r="30" spans="2:3">
      <c r="B30" s="149" t="s">
        <v>407</v>
      </c>
      <c r="C30" s="152">
        <v>237</v>
      </c>
    </row>
    <row r="31" spans="2:3">
      <c r="B31" s="148" t="s">
        <v>11353</v>
      </c>
      <c r="C31" s="152">
        <v>1</v>
      </c>
    </row>
    <row r="32" spans="2:3">
      <c r="B32" s="149" t="s">
        <v>11353</v>
      </c>
      <c r="C32" s="152">
        <v>1</v>
      </c>
    </row>
    <row r="33" spans="2:3">
      <c r="B33" s="148" t="s">
        <v>106</v>
      </c>
      <c r="C33" s="152">
        <v>9</v>
      </c>
    </row>
    <row r="34" spans="2:3">
      <c r="B34" s="149" t="s">
        <v>257</v>
      </c>
      <c r="C34" s="152">
        <v>9</v>
      </c>
    </row>
    <row r="35" spans="2:3">
      <c r="B35" s="148" t="s">
        <v>8678</v>
      </c>
      <c r="C35" s="152">
        <v>627</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B2:F84"/>
  <sheetViews>
    <sheetView showGridLines="0" workbookViewId="0">
      <selection activeCell="I19" sqref="I19"/>
    </sheetView>
  </sheetViews>
  <sheetFormatPr defaultRowHeight="15"/>
  <cols>
    <col min="1" max="1" width="3.5703125" customWidth="1"/>
    <col min="2" max="2" width="38.28515625" bestFit="1" customWidth="1"/>
    <col min="3" max="3" width="16.28515625" customWidth="1"/>
    <col min="4" max="4" width="8.42578125" customWidth="1"/>
    <col min="5" max="5" width="8.28515625" customWidth="1"/>
    <col min="6" max="6" width="11.28515625" customWidth="1"/>
    <col min="7" max="7" width="7" customWidth="1"/>
    <col min="8" max="8" width="16.85546875" bestFit="1" customWidth="1"/>
    <col min="9" max="9" width="16.7109375" bestFit="1" customWidth="1"/>
    <col min="10" max="10" width="18.28515625" bestFit="1" customWidth="1"/>
    <col min="11" max="11" width="24" bestFit="1" customWidth="1"/>
    <col min="12" max="12" width="17.7109375" bestFit="1" customWidth="1"/>
    <col min="13" max="13" width="12.5703125" bestFit="1" customWidth="1"/>
    <col min="14" max="14" width="7" customWidth="1"/>
    <col min="15" max="15" width="11.28515625" bestFit="1" customWidth="1"/>
  </cols>
  <sheetData>
    <row r="2" spans="2:6">
      <c r="B2" s="147" t="s">
        <v>52</v>
      </c>
      <c r="C2" s="6" t="s">
        <v>15</v>
      </c>
    </row>
    <row r="3" spans="2:6" ht="13.5" customHeight="1">
      <c r="B3" s="464"/>
      <c r="C3" s="464"/>
      <c r="D3" s="464"/>
      <c r="E3" s="464"/>
      <c r="F3" s="464"/>
    </row>
    <row r="4" spans="2:6">
      <c r="B4" s="147" t="s">
        <v>8679</v>
      </c>
      <c r="C4" s="147" t="s">
        <v>8681</v>
      </c>
    </row>
    <row r="5" spans="2:6">
      <c r="B5" s="147" t="s">
        <v>8838</v>
      </c>
      <c r="C5" s="6" t="s">
        <v>8</v>
      </c>
      <c r="D5" s="6" t="s">
        <v>10</v>
      </c>
      <c r="E5" s="6" t="s">
        <v>12</v>
      </c>
      <c r="F5" s="151" t="s">
        <v>8678</v>
      </c>
    </row>
    <row r="6" spans="2:6">
      <c r="B6" s="148" t="s">
        <v>110</v>
      </c>
      <c r="C6" s="152">
        <v>51</v>
      </c>
      <c r="D6" s="152"/>
      <c r="E6" s="152"/>
      <c r="F6" s="152">
        <v>51</v>
      </c>
    </row>
    <row r="7" spans="2:6">
      <c r="B7" s="149" t="s">
        <v>259</v>
      </c>
      <c r="C7" s="152">
        <v>31</v>
      </c>
      <c r="D7" s="152"/>
      <c r="E7" s="152"/>
      <c r="F7" s="152">
        <v>31</v>
      </c>
    </row>
    <row r="8" spans="2:6">
      <c r="B8" s="150" t="s">
        <v>8672</v>
      </c>
      <c r="C8" s="152">
        <v>30</v>
      </c>
      <c r="D8" s="152"/>
      <c r="E8" s="152"/>
      <c r="F8" s="152">
        <v>30</v>
      </c>
    </row>
    <row r="9" spans="2:6">
      <c r="B9" s="150" t="s">
        <v>8674</v>
      </c>
      <c r="C9" s="152">
        <v>1</v>
      </c>
      <c r="D9" s="152"/>
      <c r="E9" s="152"/>
      <c r="F9" s="152">
        <v>1</v>
      </c>
    </row>
    <row r="10" spans="2:6">
      <c r="B10" s="150" t="s">
        <v>11352</v>
      </c>
      <c r="C10" s="152"/>
      <c r="D10" s="152"/>
      <c r="E10" s="152"/>
      <c r="F10" s="152"/>
    </row>
    <row r="11" spans="2:6">
      <c r="B11" s="149" t="s">
        <v>263</v>
      </c>
      <c r="C11" s="152">
        <v>20</v>
      </c>
      <c r="D11" s="152"/>
      <c r="E11" s="152"/>
      <c r="F11" s="152">
        <v>20</v>
      </c>
    </row>
    <row r="12" spans="2:6">
      <c r="B12" s="150" t="s">
        <v>8671</v>
      </c>
      <c r="C12" s="152">
        <v>20</v>
      </c>
      <c r="D12" s="152"/>
      <c r="E12" s="152"/>
      <c r="F12" s="152">
        <v>20</v>
      </c>
    </row>
    <row r="13" spans="2:6">
      <c r="B13" s="148" t="s">
        <v>112</v>
      </c>
      <c r="C13" s="152">
        <v>283</v>
      </c>
      <c r="D13" s="152">
        <v>11</v>
      </c>
      <c r="E13" s="152">
        <v>12</v>
      </c>
      <c r="F13" s="152">
        <v>306</v>
      </c>
    </row>
    <row r="14" spans="2:6">
      <c r="B14" s="149" t="s">
        <v>333</v>
      </c>
      <c r="C14" s="152">
        <v>7</v>
      </c>
      <c r="D14" s="152"/>
      <c r="E14" s="152"/>
      <c r="F14" s="152">
        <v>7</v>
      </c>
    </row>
    <row r="15" spans="2:6">
      <c r="B15" s="150" t="s">
        <v>8671</v>
      </c>
      <c r="C15" s="152">
        <v>7</v>
      </c>
      <c r="D15" s="152"/>
      <c r="E15" s="152"/>
      <c r="F15" s="152">
        <v>7</v>
      </c>
    </row>
    <row r="16" spans="2:6">
      <c r="B16" s="149" t="s">
        <v>321</v>
      </c>
      <c r="C16" s="152">
        <v>86</v>
      </c>
      <c r="D16" s="152">
        <v>3</v>
      </c>
      <c r="E16" s="152">
        <v>11</v>
      </c>
      <c r="F16" s="152">
        <v>100</v>
      </c>
    </row>
    <row r="17" spans="2:6">
      <c r="B17" s="150" t="s">
        <v>8687</v>
      </c>
      <c r="C17" s="152">
        <v>2</v>
      </c>
      <c r="D17" s="152"/>
      <c r="E17" s="152"/>
      <c r="F17" s="152">
        <v>2</v>
      </c>
    </row>
    <row r="18" spans="2:6">
      <c r="B18" s="150" t="s">
        <v>8672</v>
      </c>
      <c r="C18" s="152">
        <v>4</v>
      </c>
      <c r="D18" s="152"/>
      <c r="E18" s="152">
        <v>1</v>
      </c>
      <c r="F18" s="152">
        <v>5</v>
      </c>
    </row>
    <row r="19" spans="2:6">
      <c r="B19" s="150" t="s">
        <v>11350</v>
      </c>
      <c r="C19" s="152">
        <v>8</v>
      </c>
      <c r="D19" s="152"/>
      <c r="E19" s="152">
        <v>1</v>
      </c>
      <c r="F19" s="152">
        <v>9</v>
      </c>
    </row>
    <row r="20" spans="2:6">
      <c r="B20" s="150" t="s">
        <v>8673</v>
      </c>
      <c r="C20" s="152">
        <v>7</v>
      </c>
      <c r="D20" s="152"/>
      <c r="E20" s="152"/>
      <c r="F20" s="152">
        <v>7</v>
      </c>
    </row>
    <row r="21" spans="2:6">
      <c r="B21" s="150" t="s">
        <v>8675</v>
      </c>
      <c r="C21" s="152">
        <v>2</v>
      </c>
      <c r="D21" s="152"/>
      <c r="E21" s="152"/>
      <c r="F21" s="152">
        <v>2</v>
      </c>
    </row>
    <row r="22" spans="2:6">
      <c r="B22" s="150" t="s">
        <v>8671</v>
      </c>
      <c r="C22" s="152">
        <v>30</v>
      </c>
      <c r="D22" s="152">
        <v>3</v>
      </c>
      <c r="E22" s="152">
        <v>6</v>
      </c>
      <c r="F22" s="152">
        <v>39</v>
      </c>
    </row>
    <row r="23" spans="2:6">
      <c r="B23" s="150" t="s">
        <v>8676</v>
      </c>
      <c r="C23" s="152">
        <v>33</v>
      </c>
      <c r="D23" s="152"/>
      <c r="E23" s="152">
        <v>3</v>
      </c>
      <c r="F23" s="152">
        <v>36</v>
      </c>
    </row>
    <row r="24" spans="2:6">
      <c r="B24" s="150" t="s">
        <v>11351</v>
      </c>
      <c r="C24" s="152"/>
      <c r="D24" s="152"/>
      <c r="E24" s="152"/>
      <c r="F24" s="152"/>
    </row>
    <row r="25" spans="2:6">
      <c r="B25" s="149" t="s">
        <v>335</v>
      </c>
      <c r="C25" s="152">
        <v>21</v>
      </c>
      <c r="D25" s="152"/>
      <c r="E25" s="152"/>
      <c r="F25" s="152">
        <v>21</v>
      </c>
    </row>
    <row r="26" spans="2:6">
      <c r="B26" s="150" t="s">
        <v>8671</v>
      </c>
      <c r="C26" s="152">
        <v>21</v>
      </c>
      <c r="D26" s="152"/>
      <c r="E26" s="152"/>
      <c r="F26" s="152">
        <v>21</v>
      </c>
    </row>
    <row r="27" spans="2:6">
      <c r="B27" s="149" t="s">
        <v>325</v>
      </c>
      <c r="C27" s="152">
        <v>3</v>
      </c>
      <c r="D27" s="152">
        <v>2</v>
      </c>
      <c r="E27" s="152"/>
      <c r="F27" s="152">
        <v>5</v>
      </c>
    </row>
    <row r="28" spans="2:6">
      <c r="B28" s="150" t="s">
        <v>8674</v>
      </c>
      <c r="C28" s="152">
        <v>3</v>
      </c>
      <c r="D28" s="152">
        <v>2</v>
      </c>
      <c r="E28" s="152"/>
      <c r="F28" s="152">
        <v>5</v>
      </c>
    </row>
    <row r="29" spans="2:6">
      <c r="B29" s="149" t="s">
        <v>351</v>
      </c>
      <c r="C29" s="152">
        <v>4</v>
      </c>
      <c r="D29" s="152"/>
      <c r="E29" s="152"/>
      <c r="F29" s="152">
        <v>4</v>
      </c>
    </row>
    <row r="30" spans="2:6">
      <c r="B30" s="150" t="s">
        <v>8671</v>
      </c>
      <c r="C30" s="152">
        <v>4</v>
      </c>
      <c r="D30" s="152"/>
      <c r="E30" s="152"/>
      <c r="F30" s="152">
        <v>4</v>
      </c>
    </row>
    <row r="31" spans="2:6">
      <c r="B31" s="149" t="s">
        <v>327</v>
      </c>
      <c r="C31" s="152">
        <v>4</v>
      </c>
      <c r="D31" s="152"/>
      <c r="E31" s="152"/>
      <c r="F31" s="152">
        <v>4</v>
      </c>
    </row>
    <row r="32" spans="2:6">
      <c r="B32" s="150" t="s">
        <v>8671</v>
      </c>
      <c r="C32" s="152">
        <v>4</v>
      </c>
      <c r="D32" s="152"/>
      <c r="E32" s="152"/>
      <c r="F32" s="152">
        <v>4</v>
      </c>
    </row>
    <row r="33" spans="2:6">
      <c r="B33" s="149" t="s">
        <v>329</v>
      </c>
      <c r="C33" s="152">
        <v>7</v>
      </c>
      <c r="D33" s="152"/>
      <c r="E33" s="152"/>
      <c r="F33" s="152">
        <v>7</v>
      </c>
    </row>
    <row r="34" spans="2:6">
      <c r="B34" s="150" t="s">
        <v>8671</v>
      </c>
      <c r="C34" s="152">
        <v>4</v>
      </c>
      <c r="D34" s="152"/>
      <c r="E34" s="152"/>
      <c r="F34" s="152">
        <v>4</v>
      </c>
    </row>
    <row r="35" spans="2:6">
      <c r="B35" s="150" t="s">
        <v>11349</v>
      </c>
      <c r="C35" s="152">
        <v>3</v>
      </c>
      <c r="D35" s="152"/>
      <c r="E35" s="152"/>
      <c r="F35" s="152">
        <v>3</v>
      </c>
    </row>
    <row r="36" spans="2:6">
      <c r="B36" s="149" t="s">
        <v>355</v>
      </c>
      <c r="C36" s="152">
        <v>10</v>
      </c>
      <c r="D36" s="152"/>
      <c r="E36" s="152"/>
      <c r="F36" s="152">
        <v>10</v>
      </c>
    </row>
    <row r="37" spans="2:6">
      <c r="B37" s="150" t="s">
        <v>8671</v>
      </c>
      <c r="C37" s="152">
        <v>7</v>
      </c>
      <c r="D37" s="152"/>
      <c r="E37" s="152"/>
      <c r="F37" s="152">
        <v>7</v>
      </c>
    </row>
    <row r="38" spans="2:6">
      <c r="B38" s="150" t="s">
        <v>8676</v>
      </c>
      <c r="C38" s="152">
        <v>3</v>
      </c>
      <c r="D38" s="152"/>
      <c r="E38" s="152"/>
      <c r="F38" s="152">
        <v>3</v>
      </c>
    </row>
    <row r="39" spans="2:6">
      <c r="B39" s="149" t="s">
        <v>359</v>
      </c>
      <c r="C39" s="152">
        <v>2</v>
      </c>
      <c r="D39" s="152">
        <v>2</v>
      </c>
      <c r="E39" s="152"/>
      <c r="F39" s="152">
        <v>4</v>
      </c>
    </row>
    <row r="40" spans="2:6">
      <c r="B40" s="150" t="s">
        <v>8671</v>
      </c>
      <c r="C40" s="152">
        <v>2</v>
      </c>
      <c r="D40" s="152">
        <v>2</v>
      </c>
      <c r="E40" s="152"/>
      <c r="F40" s="152">
        <v>4</v>
      </c>
    </row>
    <row r="41" spans="2:6">
      <c r="B41" s="149" t="s">
        <v>361</v>
      </c>
      <c r="C41" s="152">
        <v>28</v>
      </c>
      <c r="D41" s="152"/>
      <c r="E41" s="152"/>
      <c r="F41" s="152">
        <v>28</v>
      </c>
    </row>
    <row r="42" spans="2:6">
      <c r="B42" s="150" t="s">
        <v>8671</v>
      </c>
      <c r="C42" s="152">
        <v>27</v>
      </c>
      <c r="D42" s="152"/>
      <c r="E42" s="152"/>
      <c r="F42" s="152">
        <v>27</v>
      </c>
    </row>
    <row r="43" spans="2:6">
      <c r="B43" s="150" t="s">
        <v>8889</v>
      </c>
      <c r="C43" s="152">
        <v>1</v>
      </c>
      <c r="D43" s="152"/>
      <c r="E43" s="152"/>
      <c r="F43" s="152">
        <v>1</v>
      </c>
    </row>
    <row r="44" spans="2:6">
      <c r="B44" s="149" t="s">
        <v>363</v>
      </c>
      <c r="C44" s="152">
        <v>98</v>
      </c>
      <c r="D44" s="152">
        <v>2</v>
      </c>
      <c r="E44" s="152">
        <v>1</v>
      </c>
      <c r="F44" s="152">
        <v>101</v>
      </c>
    </row>
    <row r="45" spans="2:6">
      <c r="B45" s="150" t="s">
        <v>8687</v>
      </c>
      <c r="C45" s="152">
        <v>1</v>
      </c>
      <c r="D45" s="152"/>
      <c r="E45" s="152"/>
      <c r="F45" s="152">
        <v>1</v>
      </c>
    </row>
    <row r="46" spans="2:6">
      <c r="B46" s="150" t="s">
        <v>8672</v>
      </c>
      <c r="C46" s="152">
        <v>1</v>
      </c>
      <c r="D46" s="152"/>
      <c r="E46" s="152"/>
      <c r="F46" s="152">
        <v>1</v>
      </c>
    </row>
    <row r="47" spans="2:6">
      <c r="B47" s="150" t="s">
        <v>8673</v>
      </c>
      <c r="C47" s="152">
        <v>9</v>
      </c>
      <c r="D47" s="152"/>
      <c r="E47" s="152"/>
      <c r="F47" s="152">
        <v>9</v>
      </c>
    </row>
    <row r="48" spans="2:6">
      <c r="B48" s="150" t="s">
        <v>8674</v>
      </c>
      <c r="C48" s="152">
        <v>7</v>
      </c>
      <c r="D48" s="152">
        <v>1</v>
      </c>
      <c r="E48" s="152"/>
      <c r="F48" s="152">
        <v>8</v>
      </c>
    </row>
    <row r="49" spans="2:6">
      <c r="B49" s="150" t="s">
        <v>8675</v>
      </c>
      <c r="C49" s="152"/>
      <c r="D49" s="152"/>
      <c r="E49" s="152">
        <v>1</v>
      </c>
      <c r="F49" s="152">
        <v>1</v>
      </c>
    </row>
    <row r="50" spans="2:6">
      <c r="B50" s="150" t="s">
        <v>8853</v>
      </c>
      <c r="C50" s="152"/>
      <c r="D50" s="152">
        <v>1</v>
      </c>
      <c r="E50" s="152"/>
      <c r="F50" s="152">
        <v>1</v>
      </c>
    </row>
    <row r="51" spans="2:6">
      <c r="B51" s="150" t="s">
        <v>8671</v>
      </c>
      <c r="C51" s="152">
        <v>18</v>
      </c>
      <c r="D51" s="152"/>
      <c r="E51" s="152"/>
      <c r="F51" s="152">
        <v>18</v>
      </c>
    </row>
    <row r="52" spans="2:6">
      <c r="B52" s="150" t="s">
        <v>8676</v>
      </c>
      <c r="C52" s="152">
        <v>3</v>
      </c>
      <c r="D52" s="152"/>
      <c r="E52" s="152"/>
      <c r="F52" s="152">
        <v>3</v>
      </c>
    </row>
    <row r="53" spans="2:6">
      <c r="B53" s="150" t="s">
        <v>8889</v>
      </c>
      <c r="C53" s="152">
        <v>59</v>
      </c>
      <c r="D53" s="152"/>
      <c r="E53" s="152"/>
      <c r="F53" s="152">
        <v>59</v>
      </c>
    </row>
    <row r="54" spans="2:6">
      <c r="B54" s="149" t="s">
        <v>369</v>
      </c>
      <c r="C54" s="152">
        <v>4</v>
      </c>
      <c r="D54" s="152"/>
      <c r="E54" s="152"/>
      <c r="F54" s="152">
        <v>4</v>
      </c>
    </row>
    <row r="55" spans="2:6">
      <c r="B55" s="150" t="s">
        <v>8671</v>
      </c>
      <c r="C55" s="152">
        <v>4</v>
      </c>
      <c r="D55" s="152"/>
      <c r="E55" s="152"/>
      <c r="F55" s="152">
        <v>4</v>
      </c>
    </row>
    <row r="56" spans="2:6">
      <c r="B56" s="149" t="s">
        <v>331</v>
      </c>
      <c r="C56" s="152">
        <v>8</v>
      </c>
      <c r="D56" s="152">
        <v>2</v>
      </c>
      <c r="E56" s="152"/>
      <c r="F56" s="152">
        <v>10</v>
      </c>
    </row>
    <row r="57" spans="2:6">
      <c r="B57" s="150" t="s">
        <v>8674</v>
      </c>
      <c r="C57" s="152">
        <v>3</v>
      </c>
      <c r="D57" s="152">
        <v>2</v>
      </c>
      <c r="E57" s="152"/>
      <c r="F57" s="152">
        <v>5</v>
      </c>
    </row>
    <row r="58" spans="2:6">
      <c r="B58" s="150" t="s">
        <v>8671</v>
      </c>
      <c r="C58" s="152">
        <v>5</v>
      </c>
      <c r="D58" s="152"/>
      <c r="E58" s="152"/>
      <c r="F58" s="152">
        <v>5</v>
      </c>
    </row>
    <row r="59" spans="2:6">
      <c r="B59" s="149" t="s">
        <v>341</v>
      </c>
      <c r="C59" s="152">
        <v>1</v>
      </c>
      <c r="D59" s="152"/>
      <c r="E59" s="152"/>
      <c r="F59" s="152">
        <v>1</v>
      </c>
    </row>
    <row r="60" spans="2:6">
      <c r="B60" s="150" t="s">
        <v>8889</v>
      </c>
      <c r="C60" s="152">
        <v>1</v>
      </c>
      <c r="D60" s="152"/>
      <c r="E60" s="152"/>
      <c r="F60" s="152">
        <v>1</v>
      </c>
    </row>
    <row r="61" spans="2:6">
      <c r="B61" s="148" t="s">
        <v>114</v>
      </c>
      <c r="C61" s="152">
        <v>242</v>
      </c>
      <c r="D61" s="152">
        <v>2</v>
      </c>
      <c r="E61" s="152">
        <v>16</v>
      </c>
      <c r="F61" s="152">
        <v>260</v>
      </c>
    </row>
    <row r="62" spans="2:6">
      <c r="B62" s="149" t="s">
        <v>399</v>
      </c>
      <c r="C62" s="152">
        <v>9</v>
      </c>
      <c r="D62" s="152"/>
      <c r="E62" s="152">
        <v>1</v>
      </c>
      <c r="F62" s="152">
        <v>10</v>
      </c>
    </row>
    <row r="63" spans="2:6">
      <c r="B63" s="150" t="s">
        <v>8669</v>
      </c>
      <c r="C63" s="152"/>
      <c r="D63" s="152"/>
      <c r="E63" s="152">
        <v>1</v>
      </c>
      <c r="F63" s="152">
        <v>1</v>
      </c>
    </row>
    <row r="64" spans="2:6">
      <c r="B64" s="150" t="s">
        <v>8677</v>
      </c>
      <c r="C64" s="152">
        <v>9</v>
      </c>
      <c r="D64" s="152"/>
      <c r="E64" s="152"/>
      <c r="F64" s="152">
        <v>9</v>
      </c>
    </row>
    <row r="65" spans="2:6">
      <c r="B65" s="149" t="s">
        <v>401</v>
      </c>
      <c r="C65" s="152">
        <v>4</v>
      </c>
      <c r="D65" s="152"/>
      <c r="E65" s="152"/>
      <c r="F65" s="152">
        <v>4</v>
      </c>
    </row>
    <row r="66" spans="2:6">
      <c r="B66" s="150" t="s">
        <v>8669</v>
      </c>
      <c r="C66" s="152">
        <v>4</v>
      </c>
      <c r="D66" s="152"/>
      <c r="E66" s="152"/>
      <c r="F66" s="152">
        <v>4</v>
      </c>
    </row>
    <row r="67" spans="2:6">
      <c r="B67" s="149" t="s">
        <v>403</v>
      </c>
      <c r="C67" s="152">
        <v>4</v>
      </c>
      <c r="D67" s="152">
        <v>1</v>
      </c>
      <c r="E67" s="152">
        <v>3</v>
      </c>
      <c r="F67" s="152">
        <v>8</v>
      </c>
    </row>
    <row r="68" spans="2:6">
      <c r="B68" s="150" t="s">
        <v>8669</v>
      </c>
      <c r="C68" s="152">
        <v>4</v>
      </c>
      <c r="D68" s="152">
        <v>1</v>
      </c>
      <c r="E68" s="152">
        <v>3</v>
      </c>
      <c r="F68" s="152">
        <v>8</v>
      </c>
    </row>
    <row r="69" spans="2:6">
      <c r="B69" s="149" t="s">
        <v>405</v>
      </c>
      <c r="C69" s="152"/>
      <c r="D69" s="152"/>
      <c r="E69" s="152">
        <v>1</v>
      </c>
      <c r="F69" s="152">
        <v>1</v>
      </c>
    </row>
    <row r="70" spans="2:6">
      <c r="B70" s="150" t="s">
        <v>8669</v>
      </c>
      <c r="C70" s="152"/>
      <c r="D70" s="152"/>
      <c r="E70" s="152">
        <v>1</v>
      </c>
      <c r="F70" s="152">
        <v>1</v>
      </c>
    </row>
    <row r="71" spans="2:6">
      <c r="B71" s="149" t="s">
        <v>407</v>
      </c>
      <c r="C71" s="152">
        <v>225</v>
      </c>
      <c r="D71" s="152">
        <v>1</v>
      </c>
      <c r="E71" s="152">
        <v>11</v>
      </c>
      <c r="F71" s="152">
        <v>237</v>
      </c>
    </row>
    <row r="72" spans="2:6">
      <c r="B72" s="150" t="s">
        <v>8669</v>
      </c>
      <c r="C72" s="152">
        <v>15</v>
      </c>
      <c r="D72" s="152"/>
      <c r="E72" s="152">
        <v>3</v>
      </c>
      <c r="F72" s="152">
        <v>18</v>
      </c>
    </row>
    <row r="73" spans="2:6">
      <c r="B73" s="150" t="s">
        <v>8673</v>
      </c>
      <c r="C73" s="152">
        <v>3</v>
      </c>
      <c r="D73" s="152"/>
      <c r="E73" s="152"/>
      <c r="F73" s="152">
        <v>3</v>
      </c>
    </row>
    <row r="74" spans="2:6">
      <c r="B74" s="150" t="s">
        <v>8677</v>
      </c>
      <c r="C74" s="152">
        <v>42</v>
      </c>
      <c r="D74" s="152"/>
      <c r="E74" s="152"/>
      <c r="F74" s="152">
        <v>42</v>
      </c>
    </row>
    <row r="75" spans="2:6">
      <c r="B75" s="150" t="s">
        <v>8675</v>
      </c>
      <c r="C75" s="152">
        <v>7</v>
      </c>
      <c r="D75" s="152"/>
      <c r="E75" s="152">
        <v>3</v>
      </c>
      <c r="F75" s="152">
        <v>10</v>
      </c>
    </row>
    <row r="76" spans="2:6">
      <c r="B76" s="150" t="s">
        <v>8671</v>
      </c>
      <c r="C76" s="152">
        <v>12</v>
      </c>
      <c r="D76" s="152">
        <v>1</v>
      </c>
      <c r="E76" s="152">
        <v>1</v>
      </c>
      <c r="F76" s="152">
        <v>14</v>
      </c>
    </row>
    <row r="77" spans="2:6">
      <c r="B77" s="150" t="s">
        <v>8676</v>
      </c>
      <c r="C77" s="152">
        <v>146</v>
      </c>
      <c r="D77" s="152"/>
      <c r="E77" s="152">
        <v>4</v>
      </c>
      <c r="F77" s="152">
        <v>150</v>
      </c>
    </row>
    <row r="78" spans="2:6">
      <c r="B78" s="148" t="s">
        <v>11353</v>
      </c>
      <c r="C78" s="152"/>
      <c r="D78" s="152"/>
      <c r="E78" s="152">
        <v>1</v>
      </c>
      <c r="F78" s="152">
        <v>1</v>
      </c>
    </row>
    <row r="79" spans="2:6">
      <c r="B79" s="149" t="s">
        <v>11353</v>
      </c>
      <c r="C79" s="152"/>
      <c r="D79" s="152"/>
      <c r="E79" s="152">
        <v>1</v>
      </c>
      <c r="F79" s="152">
        <v>1</v>
      </c>
    </row>
    <row r="80" spans="2:6">
      <c r="B80" s="150" t="s">
        <v>11349</v>
      </c>
      <c r="C80" s="152"/>
      <c r="D80" s="152"/>
      <c r="E80" s="152">
        <v>1</v>
      </c>
      <c r="F80" s="152">
        <v>1</v>
      </c>
    </row>
    <row r="81" spans="2:6">
      <c r="B81" s="148" t="s">
        <v>106</v>
      </c>
      <c r="C81" s="152"/>
      <c r="D81" s="152"/>
      <c r="E81" s="152">
        <v>9</v>
      </c>
      <c r="F81" s="152">
        <v>9</v>
      </c>
    </row>
    <row r="82" spans="2:6">
      <c r="B82" s="149" t="s">
        <v>257</v>
      </c>
      <c r="C82" s="152"/>
      <c r="D82" s="152"/>
      <c r="E82" s="152">
        <v>9</v>
      </c>
      <c r="F82" s="152">
        <v>9</v>
      </c>
    </row>
    <row r="83" spans="2:6">
      <c r="B83" s="150" t="s">
        <v>8676</v>
      </c>
      <c r="C83" s="152"/>
      <c r="D83" s="152"/>
      <c r="E83" s="152">
        <v>9</v>
      </c>
      <c r="F83" s="152">
        <v>9</v>
      </c>
    </row>
    <row r="84" spans="2:6">
      <c r="B84" s="148" t="s">
        <v>8678</v>
      </c>
      <c r="C84" s="152">
        <v>576</v>
      </c>
      <c r="D84" s="152">
        <v>13</v>
      </c>
      <c r="E84" s="152">
        <v>38</v>
      </c>
      <c r="F84" s="152">
        <v>627</v>
      </c>
    </row>
  </sheetData>
  <pageMargins left="0.7" right="0.7" top="0.75" bottom="0.75" header="0.3" footer="0.3"/>
  <pageSetup paperSize="9" orientation="portrait" horizontalDpi="4294967295" verticalDpi="4294967295"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7"/>
  <sheetViews>
    <sheetView showGridLines="0" topLeftCell="A29" workbookViewId="0">
      <selection activeCell="G15" sqref="G15"/>
    </sheetView>
  </sheetViews>
  <sheetFormatPr defaultRowHeight="15"/>
  <cols>
    <col min="1" max="1" width="3.7109375" style="6" customWidth="1"/>
    <col min="2" max="2" width="44" customWidth="1"/>
    <col min="3" max="3" width="15.28515625" style="446" customWidth="1"/>
    <col min="4" max="4" width="20.7109375" style="446" customWidth="1"/>
    <col min="5" max="5" width="9.140625" style="446" customWidth="1"/>
    <col min="6" max="6" width="16.28515625" style="446" customWidth="1"/>
    <col min="7" max="7" width="22.85546875" bestFit="1" customWidth="1"/>
    <col min="8" max="8" width="14.7109375" bestFit="1" customWidth="1"/>
    <col min="9" max="9" width="12.5703125" bestFit="1" customWidth="1"/>
    <col min="10" max="10" width="10.5703125" bestFit="1" customWidth="1"/>
    <col min="11" max="11" width="14.5703125" bestFit="1" customWidth="1"/>
    <col min="12" max="12" width="6" bestFit="1" customWidth="1"/>
    <col min="13" max="13" width="15.85546875" bestFit="1" customWidth="1"/>
    <col min="14" max="14" width="35" bestFit="1" customWidth="1"/>
    <col min="15" max="15" width="7.28515625" bestFit="1" customWidth="1"/>
    <col min="16" max="16" width="11.28515625" bestFit="1" customWidth="1"/>
  </cols>
  <sheetData>
    <row r="1" spans="2:6" s="6" customFormat="1">
      <c r="C1" s="446"/>
      <c r="D1" s="446"/>
      <c r="E1" s="446"/>
      <c r="F1" s="446"/>
    </row>
    <row r="2" spans="2:6">
      <c r="B2" s="504" t="s">
        <v>53</v>
      </c>
      <c r="C2" s="446" t="s">
        <v>8</v>
      </c>
    </row>
    <row r="3" spans="2:6" ht="23.25" customHeight="1">
      <c r="B3" s="616" t="s">
        <v>11355</v>
      </c>
      <c r="C3" s="616"/>
      <c r="D3" s="616"/>
      <c r="E3" s="616"/>
      <c r="F3" s="616"/>
    </row>
    <row r="4" spans="2:6" s="511" customFormat="1" ht="57" hidden="1" customHeight="1">
      <c r="B4" s="517" t="s">
        <v>11354</v>
      </c>
      <c r="C4" s="515"/>
      <c r="D4" s="515"/>
      <c r="E4" s="515"/>
      <c r="F4" s="515"/>
    </row>
    <row r="5" spans="2:6" s="511" customFormat="1">
      <c r="B5" s="515"/>
      <c r="C5" s="604" t="s">
        <v>8697</v>
      </c>
      <c r="D5" s="604" t="s">
        <v>8694</v>
      </c>
      <c r="E5" s="604" t="s">
        <v>8693</v>
      </c>
      <c r="F5" s="604" t="s">
        <v>8678</v>
      </c>
    </row>
    <row r="6" spans="2:6" s="512" customFormat="1" ht="15.75">
      <c r="B6" s="513" t="s">
        <v>259</v>
      </c>
      <c r="C6" s="514"/>
      <c r="D6" s="514"/>
      <c r="E6" s="514">
        <v>1338</v>
      </c>
      <c r="F6" s="514">
        <v>1338</v>
      </c>
    </row>
    <row r="7" spans="2:6" s="512" customFormat="1" ht="15.75">
      <c r="B7" s="513" t="s">
        <v>8672</v>
      </c>
      <c r="C7" s="514"/>
      <c r="D7" s="514"/>
      <c r="E7" s="514">
        <v>1078</v>
      </c>
      <c r="F7" s="514">
        <v>1078</v>
      </c>
    </row>
    <row r="8" spans="2:6" s="512" customFormat="1" ht="15.75">
      <c r="B8" s="513" t="s">
        <v>8674</v>
      </c>
      <c r="C8" s="514"/>
      <c r="D8" s="514"/>
      <c r="E8" s="514">
        <v>260</v>
      </c>
      <c r="F8" s="514">
        <v>260</v>
      </c>
    </row>
    <row r="9" spans="2:6" s="512" customFormat="1" ht="15.75">
      <c r="B9" s="513" t="s">
        <v>399</v>
      </c>
      <c r="C9" s="514">
        <v>247</v>
      </c>
      <c r="D9" s="514"/>
      <c r="E9" s="514">
        <v>247</v>
      </c>
      <c r="F9" s="514">
        <v>494</v>
      </c>
    </row>
    <row r="10" spans="2:6" s="512" customFormat="1" ht="15.75">
      <c r="B10" s="516" t="s">
        <v>8677</v>
      </c>
      <c r="C10" s="514">
        <v>247</v>
      </c>
      <c r="D10" s="514"/>
      <c r="E10" s="514">
        <v>247</v>
      </c>
      <c r="F10" s="514">
        <v>494</v>
      </c>
    </row>
    <row r="11" spans="2:6" s="512" customFormat="1" ht="15.75">
      <c r="B11" s="513" t="s">
        <v>401</v>
      </c>
      <c r="C11" s="514"/>
      <c r="D11" s="514">
        <v>138</v>
      </c>
      <c r="E11" s="514">
        <v>138</v>
      </c>
      <c r="F11" s="514">
        <v>276</v>
      </c>
    </row>
    <row r="12" spans="2:6" s="512" customFormat="1" ht="15.75">
      <c r="B12" s="516" t="s">
        <v>8669</v>
      </c>
      <c r="C12" s="514"/>
      <c r="D12" s="514">
        <v>138</v>
      </c>
      <c r="E12" s="514">
        <v>138</v>
      </c>
      <c r="F12" s="514">
        <v>276</v>
      </c>
    </row>
    <row r="13" spans="2:6" s="512" customFormat="1" ht="15.75">
      <c r="B13" s="513" t="s">
        <v>333</v>
      </c>
      <c r="C13" s="514">
        <v>8</v>
      </c>
      <c r="D13" s="514">
        <v>8</v>
      </c>
      <c r="E13" s="514">
        <v>8</v>
      </c>
      <c r="F13" s="514">
        <v>24</v>
      </c>
    </row>
    <row r="14" spans="2:6" s="512" customFormat="1" ht="15.75">
      <c r="B14" s="516" t="s">
        <v>8671</v>
      </c>
      <c r="C14" s="514">
        <v>8</v>
      </c>
      <c r="D14" s="514">
        <v>8</v>
      </c>
      <c r="E14" s="514">
        <v>8</v>
      </c>
      <c r="F14" s="514">
        <v>24</v>
      </c>
    </row>
    <row r="15" spans="2:6" s="512" customFormat="1" ht="15.75">
      <c r="B15" s="513" t="s">
        <v>321</v>
      </c>
      <c r="C15" s="514">
        <v>1072</v>
      </c>
      <c r="D15" s="514">
        <v>1169</v>
      </c>
      <c r="E15" s="514">
        <v>5948</v>
      </c>
      <c r="F15" s="514">
        <v>8189</v>
      </c>
    </row>
    <row r="16" spans="2:6" s="512" customFormat="1" ht="15.75">
      <c r="B16" s="516" t="s">
        <v>8687</v>
      </c>
      <c r="C16" s="514">
        <v>45</v>
      </c>
      <c r="D16" s="514"/>
      <c r="E16" s="514"/>
      <c r="F16" s="514">
        <v>45</v>
      </c>
    </row>
    <row r="17" spans="2:6" s="512" customFormat="1" ht="15.75">
      <c r="B17" s="516" t="s">
        <v>8672</v>
      </c>
      <c r="C17" s="514"/>
      <c r="D17" s="514"/>
      <c r="E17" s="514">
        <v>762</v>
      </c>
      <c r="F17" s="514">
        <v>762</v>
      </c>
    </row>
    <row r="18" spans="2:6" s="512" customFormat="1" ht="15.75">
      <c r="B18" s="516" t="s">
        <v>11350</v>
      </c>
      <c r="C18" s="514"/>
      <c r="D18" s="514"/>
      <c r="E18" s="514">
        <v>2229</v>
      </c>
      <c r="F18" s="514">
        <v>2229</v>
      </c>
    </row>
    <row r="19" spans="2:6" s="512" customFormat="1" ht="15.75">
      <c r="B19" s="516" t="s">
        <v>8673</v>
      </c>
      <c r="C19" s="514"/>
      <c r="D19" s="514"/>
      <c r="E19" s="514">
        <v>1135</v>
      </c>
      <c r="F19" s="514">
        <v>1135</v>
      </c>
    </row>
    <row r="20" spans="2:6" s="512" customFormat="1" ht="15.75">
      <c r="B20" s="516" t="s">
        <v>8675</v>
      </c>
      <c r="C20" s="514"/>
      <c r="D20" s="514"/>
      <c r="E20" s="514">
        <v>575</v>
      </c>
      <c r="F20" s="514">
        <v>575</v>
      </c>
    </row>
    <row r="21" spans="2:6" s="512" customFormat="1" ht="15.75">
      <c r="B21" s="516" t="s">
        <v>8671</v>
      </c>
      <c r="C21" s="514">
        <v>656</v>
      </c>
      <c r="D21" s="514">
        <v>744</v>
      </c>
      <c r="E21" s="514">
        <v>816</v>
      </c>
      <c r="F21" s="514">
        <v>2216</v>
      </c>
    </row>
    <row r="22" spans="2:6" s="512" customFormat="1" ht="15.75">
      <c r="B22" s="516" t="s">
        <v>8676</v>
      </c>
      <c r="C22" s="514">
        <v>371</v>
      </c>
      <c r="D22" s="514">
        <v>425</v>
      </c>
      <c r="E22" s="514">
        <v>431</v>
      </c>
      <c r="F22" s="514">
        <v>1227</v>
      </c>
    </row>
    <row r="23" spans="2:6" s="512" customFormat="1" ht="15.75">
      <c r="B23" s="513" t="s">
        <v>335</v>
      </c>
      <c r="C23" s="514">
        <v>114</v>
      </c>
      <c r="D23" s="514">
        <v>114</v>
      </c>
      <c r="E23" s="514">
        <v>129</v>
      </c>
      <c r="F23" s="514">
        <v>357</v>
      </c>
    </row>
    <row r="24" spans="2:6" s="512" customFormat="1" ht="15.75">
      <c r="B24" s="516" t="s">
        <v>8671</v>
      </c>
      <c r="C24" s="514">
        <v>114</v>
      </c>
      <c r="D24" s="514">
        <v>114</v>
      </c>
      <c r="E24" s="514">
        <v>129</v>
      </c>
      <c r="F24" s="514">
        <v>357</v>
      </c>
    </row>
    <row r="25" spans="2:6" s="512" customFormat="1" ht="15.75">
      <c r="B25" s="513" t="s">
        <v>325</v>
      </c>
      <c r="C25" s="514">
        <v>322</v>
      </c>
      <c r="D25" s="514">
        <v>526</v>
      </c>
      <c r="E25" s="514">
        <v>1100</v>
      </c>
      <c r="F25" s="514">
        <v>1948</v>
      </c>
    </row>
    <row r="26" spans="2:6" s="512" customFormat="1" ht="15.75">
      <c r="B26" s="516" t="s">
        <v>8674</v>
      </c>
      <c r="C26" s="514">
        <v>322</v>
      </c>
      <c r="D26" s="514">
        <v>526</v>
      </c>
      <c r="E26" s="514">
        <v>1100</v>
      </c>
      <c r="F26" s="514">
        <v>1948</v>
      </c>
    </row>
    <row r="27" spans="2:6" s="512" customFormat="1" ht="15.75">
      <c r="B27" s="513" t="s">
        <v>403</v>
      </c>
      <c r="C27" s="514"/>
      <c r="D27" s="514">
        <v>574</v>
      </c>
      <c r="E27" s="514">
        <v>504</v>
      </c>
      <c r="F27" s="514">
        <v>1078</v>
      </c>
    </row>
    <row r="28" spans="2:6" s="512" customFormat="1" ht="15.75">
      <c r="B28" s="516" t="s">
        <v>8669</v>
      </c>
      <c r="C28" s="514"/>
      <c r="D28" s="514">
        <v>574</v>
      </c>
      <c r="E28" s="514">
        <v>504</v>
      </c>
      <c r="F28" s="514">
        <v>1078</v>
      </c>
    </row>
    <row r="29" spans="2:6" s="512" customFormat="1" ht="15.75">
      <c r="B29" s="513" t="s">
        <v>341</v>
      </c>
      <c r="C29" s="514"/>
      <c r="D29" s="514"/>
      <c r="E29" s="514">
        <v>1</v>
      </c>
      <c r="F29" s="514">
        <v>1</v>
      </c>
    </row>
    <row r="30" spans="2:6" s="512" customFormat="1" ht="15.75">
      <c r="B30" s="516" t="s">
        <v>8889</v>
      </c>
      <c r="C30" s="514"/>
      <c r="D30" s="514"/>
      <c r="E30" s="514">
        <v>1</v>
      </c>
      <c r="F30" s="514">
        <v>1</v>
      </c>
    </row>
    <row r="31" spans="2:6" s="512" customFormat="1" ht="15.75">
      <c r="B31" s="513" t="s">
        <v>351</v>
      </c>
      <c r="C31" s="514">
        <v>107</v>
      </c>
      <c r="D31" s="514">
        <v>107</v>
      </c>
      <c r="E31" s="514">
        <v>107</v>
      </c>
      <c r="F31" s="514">
        <v>321</v>
      </c>
    </row>
    <row r="32" spans="2:6" s="512" customFormat="1" ht="15.75">
      <c r="B32" s="516" t="s">
        <v>8671</v>
      </c>
      <c r="C32" s="514">
        <v>107</v>
      </c>
      <c r="D32" s="514">
        <v>107</v>
      </c>
      <c r="E32" s="514">
        <v>107</v>
      </c>
      <c r="F32" s="514">
        <v>321</v>
      </c>
    </row>
    <row r="33" spans="2:6" s="512" customFormat="1" ht="15.75">
      <c r="B33" s="513" t="s">
        <v>327</v>
      </c>
      <c r="C33" s="514">
        <v>41</v>
      </c>
      <c r="D33" s="514">
        <v>41</v>
      </c>
      <c r="E33" s="514">
        <v>35</v>
      </c>
      <c r="F33" s="514">
        <v>117</v>
      </c>
    </row>
    <row r="34" spans="2:6" s="512" customFormat="1" ht="15.75">
      <c r="B34" s="516" t="s">
        <v>8671</v>
      </c>
      <c r="C34" s="514">
        <v>41</v>
      </c>
      <c r="D34" s="514">
        <v>41</v>
      </c>
      <c r="E34" s="514">
        <v>35</v>
      </c>
      <c r="F34" s="514">
        <v>117</v>
      </c>
    </row>
    <row r="35" spans="2:6" s="512" customFormat="1" ht="15.75">
      <c r="B35" s="513" t="s">
        <v>263</v>
      </c>
      <c r="C35" s="514">
        <v>54</v>
      </c>
      <c r="D35" s="514">
        <v>54</v>
      </c>
      <c r="E35" s="514">
        <v>54</v>
      </c>
      <c r="F35" s="514">
        <v>162</v>
      </c>
    </row>
    <row r="36" spans="2:6" s="512" customFormat="1" ht="15.75">
      <c r="B36" s="516" t="s">
        <v>8671</v>
      </c>
      <c r="C36" s="514">
        <v>54</v>
      </c>
      <c r="D36" s="514">
        <v>54</v>
      </c>
      <c r="E36" s="514">
        <v>54</v>
      </c>
      <c r="F36" s="514">
        <v>162</v>
      </c>
    </row>
    <row r="37" spans="2:6" s="512" customFormat="1" ht="15.75">
      <c r="B37" s="513" t="s">
        <v>329</v>
      </c>
      <c r="C37" s="514">
        <v>20</v>
      </c>
      <c r="D37" s="514">
        <v>20</v>
      </c>
      <c r="E37" s="514">
        <v>20</v>
      </c>
      <c r="F37" s="514">
        <v>60</v>
      </c>
    </row>
    <row r="38" spans="2:6" s="512" customFormat="1" ht="15.75">
      <c r="B38" s="516" t="s">
        <v>8671</v>
      </c>
      <c r="C38" s="514">
        <v>20</v>
      </c>
      <c r="D38" s="514">
        <v>20</v>
      </c>
      <c r="E38" s="514">
        <v>20</v>
      </c>
      <c r="F38" s="514">
        <v>60</v>
      </c>
    </row>
    <row r="39" spans="2:6" s="512" customFormat="1" ht="15.75">
      <c r="B39" s="513" t="s">
        <v>355</v>
      </c>
      <c r="C39" s="514">
        <v>149</v>
      </c>
      <c r="D39" s="514">
        <v>134</v>
      </c>
      <c r="E39" s="514">
        <v>117</v>
      </c>
      <c r="F39" s="514">
        <v>400</v>
      </c>
    </row>
    <row r="40" spans="2:6" s="512" customFormat="1" ht="15.75">
      <c r="B40" s="516" t="s">
        <v>8671</v>
      </c>
      <c r="C40" s="514">
        <v>45</v>
      </c>
      <c r="D40" s="514">
        <v>29</v>
      </c>
      <c r="E40" s="514">
        <v>45</v>
      </c>
      <c r="F40" s="514">
        <v>119</v>
      </c>
    </row>
    <row r="41" spans="2:6" s="512" customFormat="1" ht="15.75">
      <c r="B41" s="516" t="s">
        <v>8676</v>
      </c>
      <c r="C41" s="502">
        <v>104</v>
      </c>
      <c r="D41" s="502">
        <v>105</v>
      </c>
      <c r="E41" s="502">
        <v>72</v>
      </c>
      <c r="F41" s="502">
        <v>281</v>
      </c>
    </row>
    <row r="42" spans="2:6" s="512" customFormat="1" ht="15.75">
      <c r="B42" s="513" t="s">
        <v>359</v>
      </c>
      <c r="C42" s="514"/>
      <c r="D42" s="514">
        <v>300</v>
      </c>
      <c r="E42" s="514">
        <v>300</v>
      </c>
      <c r="F42" s="514">
        <v>600</v>
      </c>
    </row>
    <row r="43" spans="2:6" s="512" customFormat="1" ht="15.75">
      <c r="B43" s="516" t="s">
        <v>8671</v>
      </c>
      <c r="C43" s="514"/>
      <c r="D43" s="514">
        <v>300</v>
      </c>
      <c r="E43" s="514">
        <v>300</v>
      </c>
      <c r="F43" s="514">
        <v>600</v>
      </c>
    </row>
    <row r="44" spans="2:6" s="512" customFormat="1" ht="15.75">
      <c r="B44" s="513" t="s">
        <v>361</v>
      </c>
      <c r="C44" s="514">
        <v>83</v>
      </c>
      <c r="D44" s="514">
        <v>133</v>
      </c>
      <c r="E44" s="514">
        <v>134</v>
      </c>
      <c r="F44" s="514">
        <v>350</v>
      </c>
    </row>
    <row r="45" spans="2:6" s="512" customFormat="1" ht="15.75">
      <c r="B45" s="516" t="s">
        <v>8889</v>
      </c>
      <c r="C45" s="514"/>
      <c r="D45" s="514"/>
      <c r="E45" s="514">
        <v>1</v>
      </c>
      <c r="F45" s="514">
        <v>1</v>
      </c>
    </row>
    <row r="46" spans="2:6" s="512" customFormat="1" ht="15.75">
      <c r="B46" s="516" t="s">
        <v>8671</v>
      </c>
      <c r="C46" s="514">
        <v>83</v>
      </c>
      <c r="D46" s="514">
        <v>133</v>
      </c>
      <c r="E46" s="514">
        <v>133</v>
      </c>
      <c r="F46" s="514">
        <v>349</v>
      </c>
    </row>
    <row r="47" spans="2:6" s="512" customFormat="1" ht="15.75">
      <c r="B47" s="513" t="s">
        <v>363</v>
      </c>
      <c r="C47" s="514">
        <v>1176</v>
      </c>
      <c r="D47" s="514">
        <v>477</v>
      </c>
      <c r="E47" s="514">
        <v>3605</v>
      </c>
      <c r="F47" s="514">
        <v>5258</v>
      </c>
    </row>
    <row r="48" spans="2:6" s="512" customFormat="1" ht="15.75">
      <c r="B48" s="516" t="s">
        <v>8687</v>
      </c>
      <c r="C48" s="514">
        <v>40</v>
      </c>
      <c r="D48" s="514"/>
      <c r="E48" s="514"/>
      <c r="F48" s="514">
        <v>40</v>
      </c>
    </row>
    <row r="49" spans="2:6" s="512" customFormat="1" ht="15.75">
      <c r="B49" s="516" t="s">
        <v>8672</v>
      </c>
      <c r="C49" s="514"/>
      <c r="D49" s="514"/>
      <c r="E49" s="514">
        <v>592</v>
      </c>
      <c r="F49" s="514">
        <v>592</v>
      </c>
    </row>
    <row r="50" spans="2:6" s="512" customFormat="1" ht="15.75">
      <c r="B50" s="516" t="s">
        <v>8673</v>
      </c>
      <c r="C50" s="514"/>
      <c r="D50" s="514"/>
      <c r="E50" s="514">
        <v>573</v>
      </c>
      <c r="F50" s="514">
        <v>573</v>
      </c>
    </row>
    <row r="51" spans="2:6" s="512" customFormat="1" ht="15.75">
      <c r="B51" s="516" t="s">
        <v>8889</v>
      </c>
      <c r="C51" s="514"/>
      <c r="D51" s="514"/>
      <c r="E51" s="514">
        <v>59</v>
      </c>
      <c r="F51" s="514">
        <v>59</v>
      </c>
    </row>
    <row r="52" spans="2:6" s="512" customFormat="1" ht="15.75">
      <c r="B52" s="516" t="s">
        <v>8674</v>
      </c>
      <c r="C52" s="514"/>
      <c r="D52" s="514">
        <v>387</v>
      </c>
      <c r="E52" s="514">
        <v>1639</v>
      </c>
      <c r="F52" s="514">
        <v>2026</v>
      </c>
    </row>
    <row r="53" spans="2:6" s="512" customFormat="1" ht="15.75">
      <c r="B53" s="516" t="s">
        <v>8671</v>
      </c>
      <c r="C53" s="514">
        <v>1001</v>
      </c>
      <c r="D53" s="514">
        <v>2</v>
      </c>
      <c r="E53" s="514">
        <v>614</v>
      </c>
      <c r="F53" s="514">
        <v>1617</v>
      </c>
    </row>
    <row r="54" spans="2:6" s="512" customFormat="1" ht="15.75">
      <c r="B54" s="516" t="s">
        <v>8676</v>
      </c>
      <c r="C54" s="502">
        <v>135</v>
      </c>
      <c r="D54" s="502">
        <v>88</v>
      </c>
      <c r="E54" s="502">
        <v>128</v>
      </c>
      <c r="F54" s="502">
        <v>351</v>
      </c>
    </row>
    <row r="55" spans="2:6" s="512" customFormat="1" ht="15.75">
      <c r="B55" s="513" t="s">
        <v>407</v>
      </c>
      <c r="C55" s="514">
        <v>5254</v>
      </c>
      <c r="D55" s="514">
        <v>6084</v>
      </c>
      <c r="E55" s="514">
        <v>8538</v>
      </c>
      <c r="F55" s="514">
        <v>19876</v>
      </c>
    </row>
    <row r="56" spans="2:6" s="512" customFormat="1" ht="15.75">
      <c r="B56" s="516" t="s">
        <v>8669</v>
      </c>
      <c r="C56" s="514"/>
      <c r="D56" s="514">
        <v>3410</v>
      </c>
      <c r="E56" s="514">
        <v>2550</v>
      </c>
      <c r="F56" s="514">
        <v>5960</v>
      </c>
    </row>
    <row r="57" spans="2:6" s="512" customFormat="1" ht="15.75">
      <c r="B57" s="516" t="s">
        <v>8673</v>
      </c>
      <c r="C57" s="514"/>
      <c r="D57" s="514"/>
      <c r="E57" s="514">
        <v>100</v>
      </c>
      <c r="F57" s="514">
        <v>100</v>
      </c>
    </row>
    <row r="58" spans="2:6" s="512" customFormat="1" ht="15.75">
      <c r="B58" s="516" t="s">
        <v>8677</v>
      </c>
      <c r="C58" s="514">
        <v>2797</v>
      </c>
      <c r="D58" s="514"/>
      <c r="E58" s="514">
        <v>2797</v>
      </c>
      <c r="F58" s="514">
        <v>5594</v>
      </c>
    </row>
    <row r="59" spans="2:6" s="512" customFormat="1" ht="15.75">
      <c r="B59" s="516" t="s">
        <v>8675</v>
      </c>
      <c r="C59" s="514">
        <v>950</v>
      </c>
      <c r="D59" s="514"/>
      <c r="E59" s="514"/>
      <c r="F59" s="514">
        <v>950</v>
      </c>
    </row>
    <row r="60" spans="2:6" s="512" customFormat="1" ht="15.75">
      <c r="B60" s="516" t="s">
        <v>8671</v>
      </c>
      <c r="C60" s="514">
        <v>1069</v>
      </c>
      <c r="D60" s="514">
        <v>1069</v>
      </c>
      <c r="E60" s="514">
        <v>1069</v>
      </c>
      <c r="F60" s="514">
        <v>3207</v>
      </c>
    </row>
    <row r="61" spans="2:6" s="512" customFormat="1" ht="15.75">
      <c r="B61" s="516" t="s">
        <v>8676</v>
      </c>
      <c r="C61" s="514">
        <v>438</v>
      </c>
      <c r="D61" s="514">
        <v>1605</v>
      </c>
      <c r="E61" s="514">
        <v>2022</v>
      </c>
      <c r="F61" s="514">
        <v>4065</v>
      </c>
    </row>
    <row r="62" spans="2:6" s="512" customFormat="1" ht="15.75">
      <c r="B62" s="513" t="s">
        <v>369</v>
      </c>
      <c r="C62" s="514">
        <v>55</v>
      </c>
      <c r="D62" s="514">
        <v>55</v>
      </c>
      <c r="E62" s="514">
        <v>55</v>
      </c>
      <c r="F62" s="514">
        <v>165</v>
      </c>
    </row>
    <row r="63" spans="2:6" s="512" customFormat="1" ht="15.75">
      <c r="B63" s="516" t="s">
        <v>8671</v>
      </c>
      <c r="C63" s="514">
        <v>55</v>
      </c>
      <c r="D63" s="514">
        <v>55</v>
      </c>
      <c r="E63" s="514">
        <v>55</v>
      </c>
      <c r="F63" s="514">
        <v>165</v>
      </c>
    </row>
    <row r="64" spans="2:6" s="512" customFormat="1" ht="15.75">
      <c r="B64" s="513" t="s">
        <v>331</v>
      </c>
      <c r="C64" s="514">
        <v>398</v>
      </c>
      <c r="D64" s="514">
        <v>567</v>
      </c>
      <c r="E64" s="514">
        <v>770</v>
      </c>
      <c r="F64" s="514">
        <v>1735</v>
      </c>
    </row>
    <row r="65" spans="2:6" s="511" customFormat="1" ht="25.5" customHeight="1">
      <c r="B65" s="516" t="s">
        <v>8674</v>
      </c>
      <c r="C65" s="514">
        <v>296</v>
      </c>
      <c r="D65" s="514">
        <v>456</v>
      </c>
      <c r="E65" s="514">
        <v>660</v>
      </c>
      <c r="F65" s="514">
        <v>1412</v>
      </c>
    </row>
    <row r="66" spans="2:6" ht="15.75">
      <c r="B66" s="516" t="s">
        <v>8671</v>
      </c>
      <c r="C66" s="514">
        <v>102</v>
      </c>
      <c r="D66" s="514">
        <v>111</v>
      </c>
      <c r="E66" s="514">
        <v>110</v>
      </c>
      <c r="F66" s="514">
        <v>323</v>
      </c>
    </row>
    <row r="67" spans="2:6">
      <c r="B67" s="602" t="s">
        <v>8678</v>
      </c>
      <c r="C67" s="603">
        <v>9100</v>
      </c>
      <c r="D67" s="603">
        <v>10501</v>
      </c>
      <c r="E67" s="603">
        <v>23148</v>
      </c>
      <c r="F67" s="603">
        <v>42749</v>
      </c>
    </row>
  </sheetData>
  <mergeCells count="1">
    <mergeCell ref="B3:F3"/>
  </mergeCells>
  <pageMargins left="0.7" right="0.7" top="0.75" bottom="0.75" header="0.3" footer="0.3"/>
  <pageSetup paperSize="9" orientation="portrait" horizontalDpi="4294967295" verticalDpi="4294967295"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F1416"/>
  </sheetPr>
  <dimension ref="A2:F22"/>
  <sheetViews>
    <sheetView showGridLines="0" workbookViewId="0">
      <selection activeCell="E19" sqref="E19"/>
    </sheetView>
  </sheetViews>
  <sheetFormatPr defaultRowHeight="15"/>
  <cols>
    <col min="1" max="1" width="3.85546875" style="6" customWidth="1"/>
    <col min="2" max="2" width="33" customWidth="1"/>
    <col min="3" max="3" width="16.28515625" customWidth="1"/>
    <col min="4" max="4" width="8.42578125" customWidth="1"/>
    <col min="5" max="5" width="8.28515625" customWidth="1"/>
    <col min="6" max="6" width="11.28515625" customWidth="1"/>
  </cols>
  <sheetData>
    <row r="2" spans="2:6">
      <c r="B2" s="147" t="s">
        <v>3</v>
      </c>
      <c r="C2" s="6" t="s">
        <v>11313</v>
      </c>
    </row>
    <row r="4" spans="2:6">
      <c r="B4" s="147" t="s">
        <v>8840</v>
      </c>
      <c r="C4" s="147" t="s">
        <v>8681</v>
      </c>
    </row>
    <row r="5" spans="2:6">
      <c r="B5" s="147" t="s">
        <v>8838</v>
      </c>
      <c r="C5" s="6" t="s">
        <v>8</v>
      </c>
      <c r="D5" s="6" t="s">
        <v>10</v>
      </c>
      <c r="E5" s="6" t="s">
        <v>12</v>
      </c>
      <c r="F5" s="6" t="s">
        <v>8678</v>
      </c>
    </row>
    <row r="6" spans="2:6">
      <c r="B6" s="148" t="s">
        <v>8697</v>
      </c>
      <c r="C6" s="420">
        <v>9100</v>
      </c>
      <c r="D6" s="420">
        <v>300</v>
      </c>
      <c r="E6" s="420"/>
      <c r="F6" s="420">
        <v>9400</v>
      </c>
    </row>
    <row r="7" spans="2:6">
      <c r="B7" s="148" t="s">
        <v>8694</v>
      </c>
      <c r="C7" s="420">
        <v>10501</v>
      </c>
      <c r="D7" s="420">
        <v>1100</v>
      </c>
      <c r="E7" s="420">
        <v>5637</v>
      </c>
      <c r="F7" s="420">
        <v>17238</v>
      </c>
    </row>
    <row r="8" spans="2:6">
      <c r="B8" s="148" t="s">
        <v>8693</v>
      </c>
      <c r="C8" s="420">
        <v>23148</v>
      </c>
      <c r="D8" s="420">
        <v>159</v>
      </c>
      <c r="E8" s="420">
        <v>3444</v>
      </c>
      <c r="F8" s="420">
        <v>26751</v>
      </c>
    </row>
    <row r="9" spans="2:6">
      <c r="B9" s="148" t="s">
        <v>8678</v>
      </c>
      <c r="C9" s="420">
        <v>42749</v>
      </c>
      <c r="D9" s="420">
        <v>1559</v>
      </c>
      <c r="E9" s="420">
        <v>9081</v>
      </c>
      <c r="F9" s="420">
        <v>53389</v>
      </c>
    </row>
    <row r="10" spans="2:6">
      <c r="B10" s="421" t="s">
        <v>11321</v>
      </c>
      <c r="C10" s="424" t="s">
        <v>8</v>
      </c>
      <c r="D10" s="198" t="s">
        <v>10</v>
      </c>
      <c r="E10" s="198" t="s">
        <v>12</v>
      </c>
      <c r="F10" s="425" t="s">
        <v>11322</v>
      </c>
    </row>
    <row r="11" spans="2:6">
      <c r="B11" t="s">
        <v>8697</v>
      </c>
      <c r="C11" s="422">
        <f>GETPIVOTDATA("Direct beneficiaries number",$B$4,"Material Description (from list)","Kitchen set","Status
(from list)","Complete")/8500</f>
        <v>1.0705882352941176</v>
      </c>
      <c r="D11" s="422">
        <f>GETPIVOTDATA("Direct beneficiaries number",$B$4,"Material Description (from list)","Kitchen set","Status
(from list)","Ongoing")/8500</f>
        <v>3.5294117647058823E-2</v>
      </c>
      <c r="E11" s="422">
        <f>GETPIVOTDATA("Direct beneficiaries number",$B$4,"Material Description (from list)","Kitchen set","Status
(from list)","Planned")/8500</f>
        <v>0</v>
      </c>
      <c r="F11" s="423">
        <v>1</v>
      </c>
    </row>
    <row r="12" spans="2:6">
      <c r="B12" t="s">
        <v>8694</v>
      </c>
      <c r="C12" s="422">
        <f>GETPIVOTDATA("Direct beneficiaries number",$B$4,"Material Description (from list)","Kitchen set","Status
(from list)","Complete")/18000</f>
        <v>0.50555555555555554</v>
      </c>
      <c r="D12" s="422">
        <f>GETPIVOTDATA("Direct beneficiaries number",$B$4,"Material Description (from list)","Shelter Tool Kit","Status
(from list)","Ongoing")/18000</f>
        <v>6.1111111111111109E-2</v>
      </c>
      <c r="E12" s="422">
        <f>GETPIVOTDATA("Direct beneficiaries number",$B$4,"Material Description (from list)","Shelter Tool Kit","Status
(from list)","Planned")/18000</f>
        <v>0.31316666666666665</v>
      </c>
      <c r="F12" s="423">
        <v>1</v>
      </c>
    </row>
    <row r="13" spans="2:6">
      <c r="B13" t="s">
        <v>8693</v>
      </c>
      <c r="C13" s="422">
        <f>GETPIVOTDATA("Direct beneficiaries number",$B$4,"Material Description (from list)","Tarp","Status
(from list)","Complete")/18000</f>
        <v>1.286</v>
      </c>
      <c r="D13" s="422">
        <f>GETPIVOTDATA("Direct beneficiaries number",$B$4,"Material Description (from list)","Tarp","Status
(from list)","Ongoing")/18000</f>
        <v>8.8333333333333337E-3</v>
      </c>
      <c r="E13" s="422">
        <f>GETPIVOTDATA("Direct beneficiaries number",$B$4,"Material Description (from list)","Tarp","Status
(from list)","Planned")/18000</f>
        <v>0.19133333333333333</v>
      </c>
      <c r="F13" s="423">
        <v>1</v>
      </c>
    </row>
    <row r="19" spans="2:4">
      <c r="B19" s="148"/>
      <c r="C19" s="422"/>
      <c r="D19" s="422"/>
    </row>
    <row r="20" spans="2:4">
      <c r="B20" s="148"/>
      <c r="C20" s="422"/>
      <c r="D20" s="422"/>
    </row>
    <row r="21" spans="2:4">
      <c r="B21" s="148"/>
      <c r="C21" s="422"/>
      <c r="D21" s="422"/>
    </row>
    <row r="22" spans="2:4">
      <c r="C22" s="422"/>
      <c r="D22" s="422"/>
    </row>
  </sheetData>
  <pageMargins left="0.7" right="0.7" top="0.75" bottom="0.75" header="0.3" footer="0.3"/>
  <pageSetup paperSize="9" orientation="portrait" horizontalDpi="4294967295" verticalDpi="4294967295"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B1:F15"/>
  <sheetViews>
    <sheetView showGridLines="0" zoomScale="110" zoomScaleNormal="110" workbookViewId="0">
      <selection activeCell="G14" sqref="G14"/>
    </sheetView>
  </sheetViews>
  <sheetFormatPr defaultRowHeight="15"/>
  <cols>
    <col min="1" max="1" width="5.140625" style="6" customWidth="1"/>
    <col min="2" max="2" width="18.42578125" style="6" customWidth="1"/>
    <col min="3" max="3" width="16.28515625" style="6" customWidth="1"/>
    <col min="4" max="4" width="8.42578125" style="6" customWidth="1"/>
    <col min="5" max="5" width="8.28515625" style="6" customWidth="1"/>
    <col min="6" max="7" width="11.42578125" style="6" customWidth="1"/>
    <col min="8" max="16384" width="9.140625" style="6"/>
  </cols>
  <sheetData>
    <row r="1" spans="2:6" ht="13.5" customHeight="1"/>
    <row r="2" spans="2:6">
      <c r="B2" s="147" t="s">
        <v>11338</v>
      </c>
      <c r="C2" s="147" t="s">
        <v>8681</v>
      </c>
      <c r="D2"/>
      <c r="E2"/>
      <c r="F2"/>
    </row>
    <row r="3" spans="2:6">
      <c r="B3" s="147" t="s">
        <v>8838</v>
      </c>
      <c r="C3" s="6" t="s">
        <v>8</v>
      </c>
      <c r="D3" s="6" t="s">
        <v>10</v>
      </c>
      <c r="E3" s="6" t="s">
        <v>12</v>
      </c>
      <c r="F3" s="6" t="s">
        <v>8678</v>
      </c>
    </row>
    <row r="4" spans="2:6">
      <c r="B4" s="148" t="s">
        <v>11313</v>
      </c>
      <c r="C4" s="420">
        <v>42749</v>
      </c>
      <c r="D4" s="420">
        <v>1559</v>
      </c>
      <c r="E4" s="420">
        <v>9081</v>
      </c>
      <c r="F4" s="420">
        <v>53389</v>
      </c>
    </row>
    <row r="5" spans="2:6">
      <c r="B5" s="149" t="s">
        <v>8697</v>
      </c>
      <c r="C5" s="420">
        <v>9100</v>
      </c>
      <c r="D5" s="420">
        <v>300</v>
      </c>
      <c r="E5" s="420"/>
      <c r="F5" s="420">
        <v>9400</v>
      </c>
    </row>
    <row r="6" spans="2:6">
      <c r="B6" s="149" t="s">
        <v>8694</v>
      </c>
      <c r="C6" s="420">
        <v>10501</v>
      </c>
      <c r="D6" s="420">
        <v>1100</v>
      </c>
      <c r="E6" s="420">
        <v>5637</v>
      </c>
      <c r="F6" s="420">
        <v>17238</v>
      </c>
    </row>
    <row r="7" spans="2:6">
      <c r="B7" s="149" t="s">
        <v>8693</v>
      </c>
      <c r="C7" s="420">
        <v>23148</v>
      </c>
      <c r="D7" s="420">
        <v>159</v>
      </c>
      <c r="E7" s="420">
        <v>3444</v>
      </c>
      <c r="F7" s="420">
        <v>26751</v>
      </c>
    </row>
    <row r="8" spans="2:6">
      <c r="B8" s="148" t="s">
        <v>8678</v>
      </c>
      <c r="C8" s="420">
        <v>42749</v>
      </c>
      <c r="D8" s="420">
        <v>1559</v>
      </c>
      <c r="E8" s="420">
        <v>9081</v>
      </c>
      <c r="F8" s="420">
        <v>53389</v>
      </c>
    </row>
    <row r="11" spans="2:6" ht="60">
      <c r="C11" s="467" t="s">
        <v>8839</v>
      </c>
      <c r="D11" s="467" t="s">
        <v>11340</v>
      </c>
      <c r="E11" s="601" t="s">
        <v>11322</v>
      </c>
      <c r="F11" s="601" t="s">
        <v>11341</v>
      </c>
    </row>
    <row r="12" spans="2:6">
      <c r="C12" s="465" t="s">
        <v>11339</v>
      </c>
      <c r="D12" s="151">
        <f>GETPIVOTDATA("Direct beneficiaries number",$B$2,"Activity ","Distribution","Material Description (from list)","Kitchen set","Status
(from list)","Complete")</f>
        <v>9100</v>
      </c>
      <c r="E12" s="151">
        <v>8500</v>
      </c>
      <c r="F12" s="463">
        <f>D12/8500</f>
        <v>1.0705882352941176</v>
      </c>
    </row>
    <row r="13" spans="2:6">
      <c r="C13" s="465" t="s">
        <v>8694</v>
      </c>
      <c r="D13" s="151">
        <f>GETPIVOTDATA("Direct beneficiaries number",$B$2,"Activity ","Distribution","Material Description (from list)","Shelter Tool Kit","Status
(from list)","Complete")</f>
        <v>10501</v>
      </c>
      <c r="E13" s="151">
        <v>18000</v>
      </c>
      <c r="F13" s="463">
        <f>D13/18000</f>
        <v>0.58338888888888885</v>
      </c>
    </row>
    <row r="14" spans="2:6">
      <c r="C14" s="465" t="s">
        <v>8693</v>
      </c>
      <c r="D14" s="151">
        <f>GETPIVOTDATA("Direct beneficiaries number",$B$2,"Activity ","Distribution","Material Description (from list)","Tarp","Status
(from list)","Complete")</f>
        <v>23148</v>
      </c>
      <c r="E14" s="151">
        <v>18000</v>
      </c>
      <c r="F14" s="463">
        <f>D14/18000</f>
        <v>1.286</v>
      </c>
    </row>
    <row r="15" spans="2:6">
      <c r="C15" s="465"/>
      <c r="E15" s="116"/>
      <c r="F15" s="466"/>
    </row>
  </sheetData>
  <pageMargins left="0.7" right="0.7" top="0.75" bottom="0.75" header="0.3" footer="0.3"/>
  <pageSetup paperSize="9" orientation="portrait" horizontalDpi="4294967295" verticalDpi="4294967295"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B2:H60"/>
  <sheetViews>
    <sheetView showGridLines="0" topLeftCell="A4" zoomScaleNormal="100" workbookViewId="0">
      <selection activeCell="G9" sqref="G9"/>
    </sheetView>
  </sheetViews>
  <sheetFormatPr defaultRowHeight="15"/>
  <cols>
    <col min="1" max="1" width="3.7109375" style="498" customWidth="1"/>
    <col min="2" max="2" width="14.7109375" style="498" customWidth="1"/>
    <col min="3" max="3" width="15.85546875" style="498" customWidth="1"/>
    <col min="4" max="4" width="14.7109375" style="498" customWidth="1"/>
    <col min="5" max="5" width="22.85546875" style="498" hidden="1" customWidth="1"/>
    <col min="6" max="6" width="24.140625" style="498" hidden="1" customWidth="1"/>
    <col min="7" max="7" width="17.85546875" style="498" customWidth="1"/>
    <col min="8" max="8" width="14.42578125" style="498" customWidth="1"/>
    <col min="9" max="9" width="11.42578125" style="498" customWidth="1"/>
    <col min="10" max="16384" width="9.140625" style="498"/>
  </cols>
  <sheetData>
    <row r="2" spans="2:8" ht="30">
      <c r="B2" s="499" t="s">
        <v>53</v>
      </c>
      <c r="C2" s="498" t="s">
        <v>11337</v>
      </c>
    </row>
    <row r="3" spans="2:8" ht="12" customHeight="1">
      <c r="B3" s="617"/>
      <c r="C3" s="617"/>
      <c r="D3" s="617"/>
      <c r="E3" s="617"/>
      <c r="F3" s="617"/>
      <c r="G3" s="617"/>
      <c r="H3" s="617"/>
    </row>
    <row r="4" spans="2:8">
      <c r="C4" s="498" t="s">
        <v>8679</v>
      </c>
      <c r="D4"/>
      <c r="E4"/>
      <c r="F4"/>
      <c r="G4"/>
      <c r="H4"/>
    </row>
    <row r="5" spans="2:8" s="495" customFormat="1">
      <c r="B5" s="446" t="s">
        <v>11313</v>
      </c>
      <c r="C5" s="502">
        <v>105</v>
      </c>
      <c r="D5"/>
      <c r="E5"/>
      <c r="F5"/>
      <c r="G5"/>
      <c r="H5"/>
    </row>
    <row r="6" spans="2:8" s="495" customFormat="1" ht="30">
      <c r="B6" s="446" t="s">
        <v>8833</v>
      </c>
      <c r="C6" s="502">
        <v>21</v>
      </c>
      <c r="D6"/>
      <c r="E6"/>
      <c r="F6"/>
      <c r="G6"/>
      <c r="H6"/>
    </row>
    <row r="7" spans="2:8">
      <c r="B7" s="446" t="s">
        <v>8694</v>
      </c>
      <c r="C7" s="502">
        <v>84</v>
      </c>
      <c r="D7"/>
      <c r="E7"/>
      <c r="F7"/>
      <c r="G7"/>
      <c r="H7"/>
    </row>
    <row r="8" spans="2:8">
      <c r="B8" s="446" t="s">
        <v>8842</v>
      </c>
      <c r="C8" s="502">
        <v>5</v>
      </c>
      <c r="D8"/>
      <c r="E8"/>
      <c r="F8"/>
      <c r="G8"/>
      <c r="H8"/>
    </row>
    <row r="9" spans="2:8" ht="30">
      <c r="B9" s="446" t="s">
        <v>8844</v>
      </c>
      <c r="C9" s="502">
        <v>14</v>
      </c>
      <c r="D9"/>
      <c r="E9"/>
      <c r="F9"/>
      <c r="G9"/>
      <c r="H9"/>
    </row>
    <row r="10" spans="2:8" ht="45">
      <c r="B10" s="446" t="s">
        <v>8845</v>
      </c>
      <c r="C10" s="502">
        <v>4</v>
      </c>
      <c r="D10"/>
      <c r="E10"/>
      <c r="F10"/>
      <c r="G10"/>
      <c r="H10"/>
    </row>
    <row r="11" spans="2:8">
      <c r="B11" s="446" t="s">
        <v>11353</v>
      </c>
      <c r="C11" s="502"/>
      <c r="D11"/>
      <c r="E11"/>
      <c r="F11"/>
      <c r="G11"/>
      <c r="H11"/>
    </row>
    <row r="12" spans="2:8" ht="30">
      <c r="B12" s="500" t="s">
        <v>8833</v>
      </c>
      <c r="C12" s="502"/>
      <c r="D12"/>
      <c r="E12"/>
      <c r="F12"/>
      <c r="G12"/>
      <c r="H12"/>
    </row>
    <row r="13" spans="2:8">
      <c r="B13" s="500" t="s">
        <v>8678</v>
      </c>
      <c r="C13" s="502">
        <v>128</v>
      </c>
      <c r="D13"/>
      <c r="E13"/>
      <c r="F13"/>
      <c r="G13"/>
      <c r="H13"/>
    </row>
    <row r="14" spans="2:8">
      <c r="B14"/>
      <c r="C14"/>
      <c r="D14"/>
      <c r="E14"/>
      <c r="F14"/>
      <c r="G14"/>
      <c r="H14"/>
    </row>
    <row r="15" spans="2:8">
      <c r="B15"/>
      <c r="C15"/>
      <c r="D15"/>
      <c r="E15"/>
      <c r="F15"/>
      <c r="G15"/>
      <c r="H15"/>
    </row>
    <row r="16" spans="2:8">
      <c r="B16"/>
      <c r="C16"/>
      <c r="D16"/>
      <c r="E16"/>
      <c r="F16"/>
      <c r="G16"/>
      <c r="H16"/>
    </row>
    <row r="17" spans="2:8">
      <c r="B17"/>
      <c r="C17"/>
      <c r="D17"/>
      <c r="E17"/>
      <c r="F17"/>
      <c r="G17"/>
      <c r="H17"/>
    </row>
    <row r="18" spans="2:8">
      <c r="B18"/>
      <c r="C18"/>
      <c r="D18"/>
      <c r="E18"/>
      <c r="F18"/>
      <c r="G18"/>
      <c r="H18"/>
    </row>
    <row r="19" spans="2:8">
      <c r="B19"/>
      <c r="C19"/>
      <c r="D19"/>
      <c r="E19"/>
      <c r="F19"/>
      <c r="G19"/>
      <c r="H19"/>
    </row>
    <row r="20" spans="2:8">
      <c r="B20"/>
      <c r="C20"/>
      <c r="D20"/>
      <c r="E20"/>
      <c r="F20"/>
      <c r="G20"/>
      <c r="H20"/>
    </row>
    <row r="21" spans="2:8">
      <c r="B21"/>
      <c r="C21"/>
      <c r="D21"/>
      <c r="E21"/>
      <c r="F21"/>
      <c r="G21"/>
      <c r="H21"/>
    </row>
    <row r="22" spans="2:8">
      <c r="B22"/>
      <c r="C22"/>
      <c r="D22"/>
      <c r="E22"/>
      <c r="F22"/>
      <c r="G22"/>
      <c r="H22"/>
    </row>
    <row r="23" spans="2:8">
      <c r="B23"/>
      <c r="C23"/>
      <c r="D23"/>
      <c r="E23"/>
      <c r="F23"/>
      <c r="G23"/>
      <c r="H23"/>
    </row>
    <row r="24" spans="2:8">
      <c r="B24"/>
      <c r="C24"/>
      <c r="D24"/>
      <c r="E24"/>
      <c r="F24"/>
      <c r="G24"/>
      <c r="H24"/>
    </row>
    <row r="25" spans="2:8">
      <c r="B25"/>
      <c r="C25"/>
      <c r="D25"/>
      <c r="E25"/>
      <c r="F25"/>
      <c r="G25"/>
      <c r="H25"/>
    </row>
    <row r="26" spans="2:8">
      <c r="B26"/>
      <c r="C26"/>
      <c r="D26"/>
      <c r="E26"/>
      <c r="F26"/>
      <c r="G26"/>
      <c r="H26"/>
    </row>
    <row r="27" spans="2:8">
      <c r="B27"/>
      <c r="C27"/>
      <c r="D27"/>
      <c r="E27"/>
      <c r="F27"/>
      <c r="G27"/>
      <c r="H27"/>
    </row>
    <row r="28" spans="2:8">
      <c r="B28"/>
      <c r="C28"/>
      <c r="D28"/>
      <c r="E28"/>
      <c r="F28"/>
      <c r="G28"/>
      <c r="H28"/>
    </row>
    <row r="29" spans="2:8">
      <c r="B29"/>
      <c r="C29"/>
      <c r="D29"/>
      <c r="E29"/>
      <c r="F29"/>
      <c r="G29"/>
      <c r="H29"/>
    </row>
    <row r="30" spans="2:8">
      <c r="B30"/>
      <c r="C30"/>
      <c r="D30"/>
      <c r="E30"/>
      <c r="F30"/>
      <c r="G30"/>
      <c r="H30"/>
    </row>
    <row r="31" spans="2:8">
      <c r="B31"/>
      <c r="C31"/>
      <c r="D31"/>
      <c r="E31"/>
      <c r="F31"/>
      <c r="G31"/>
      <c r="H31"/>
    </row>
    <row r="32" spans="2:8">
      <c r="B32"/>
      <c r="C32"/>
      <c r="D32"/>
      <c r="E32"/>
      <c r="F32"/>
      <c r="G32"/>
      <c r="H32"/>
    </row>
    <row r="33" spans="2:8">
      <c r="B33"/>
      <c r="C33"/>
      <c r="D33"/>
      <c r="E33"/>
      <c r="F33"/>
      <c r="G33"/>
      <c r="H33"/>
    </row>
    <row r="34" spans="2:8">
      <c r="B34"/>
      <c r="C34"/>
      <c r="D34"/>
      <c r="E34"/>
      <c r="F34"/>
      <c r="G34"/>
      <c r="H34"/>
    </row>
    <row r="35" spans="2:8">
      <c r="B35"/>
      <c r="C35"/>
      <c r="D35"/>
      <c r="E35"/>
      <c r="F35"/>
      <c r="G35"/>
      <c r="H35"/>
    </row>
    <row r="36" spans="2:8">
      <c r="B36"/>
      <c r="C36"/>
      <c r="D36"/>
      <c r="E36"/>
      <c r="F36"/>
      <c r="G36"/>
      <c r="H36"/>
    </row>
    <row r="37" spans="2:8">
      <c r="B37"/>
      <c r="C37"/>
      <c r="D37"/>
      <c r="E37"/>
      <c r="F37"/>
      <c r="G37"/>
      <c r="H37"/>
    </row>
    <row r="38" spans="2:8">
      <c r="B38"/>
      <c r="C38"/>
      <c r="D38"/>
      <c r="E38"/>
      <c r="F38"/>
      <c r="G38"/>
      <c r="H38"/>
    </row>
    <row r="39" spans="2:8">
      <c r="B39"/>
      <c r="C39"/>
      <c r="D39"/>
      <c r="E39"/>
      <c r="F39"/>
      <c r="G39"/>
      <c r="H39"/>
    </row>
    <row r="40" spans="2:8">
      <c r="B40"/>
      <c r="C40"/>
      <c r="D40"/>
      <c r="E40"/>
      <c r="F40"/>
      <c r="G40"/>
      <c r="H40"/>
    </row>
    <row r="41" spans="2:8">
      <c r="B41"/>
      <c r="C41"/>
      <c r="D41"/>
      <c r="E41"/>
      <c r="F41"/>
      <c r="G41"/>
      <c r="H41"/>
    </row>
    <row r="42" spans="2:8">
      <c r="B42"/>
      <c r="C42"/>
      <c r="D42"/>
      <c r="E42"/>
      <c r="F42"/>
      <c r="G42"/>
      <c r="H42"/>
    </row>
    <row r="43" spans="2:8">
      <c r="B43"/>
      <c r="C43"/>
      <c r="D43"/>
      <c r="E43"/>
      <c r="F43"/>
      <c r="G43"/>
      <c r="H43"/>
    </row>
    <row r="44" spans="2:8">
      <c r="B44"/>
      <c r="C44"/>
      <c r="D44"/>
      <c r="E44"/>
      <c r="F44"/>
      <c r="G44"/>
      <c r="H44"/>
    </row>
    <row r="45" spans="2:8">
      <c r="B45"/>
      <c r="C45"/>
      <c r="D45"/>
      <c r="E45"/>
      <c r="F45"/>
      <c r="G45"/>
      <c r="H45"/>
    </row>
    <row r="46" spans="2:8">
      <c r="B46"/>
      <c r="C46"/>
      <c r="D46"/>
      <c r="E46"/>
      <c r="F46"/>
      <c r="G46"/>
      <c r="H46"/>
    </row>
    <row r="47" spans="2:8">
      <c r="B47"/>
      <c r="C47"/>
      <c r="D47"/>
      <c r="E47"/>
      <c r="F47"/>
      <c r="G47"/>
      <c r="H47"/>
    </row>
    <row r="48" spans="2:8">
      <c r="B48"/>
      <c r="C48"/>
      <c r="D48"/>
      <c r="E48"/>
      <c r="F48"/>
      <c r="G48"/>
      <c r="H48"/>
    </row>
    <row r="49" spans="2:8">
      <c r="B49"/>
      <c r="C49"/>
      <c r="D49"/>
      <c r="E49"/>
      <c r="F49"/>
      <c r="G49"/>
      <c r="H49"/>
    </row>
    <row r="50" spans="2:8">
      <c r="B50"/>
      <c r="C50"/>
      <c r="D50"/>
      <c r="E50"/>
      <c r="F50"/>
      <c r="G50"/>
      <c r="H50"/>
    </row>
    <row r="51" spans="2:8">
      <c r="B51"/>
      <c r="C51"/>
      <c r="D51"/>
      <c r="E51"/>
      <c r="F51"/>
      <c r="G51"/>
      <c r="H51"/>
    </row>
    <row r="52" spans="2:8">
      <c r="B52"/>
      <c r="C52"/>
      <c r="D52"/>
      <c r="E52"/>
      <c r="F52"/>
      <c r="G52"/>
      <c r="H52"/>
    </row>
    <row r="53" spans="2:8">
      <c r="B53"/>
      <c r="C53"/>
      <c r="D53"/>
      <c r="E53"/>
      <c r="F53"/>
      <c r="G53"/>
      <c r="H53"/>
    </row>
    <row r="54" spans="2:8">
      <c r="B54"/>
      <c r="C54"/>
      <c r="D54"/>
      <c r="E54"/>
      <c r="F54"/>
      <c r="G54"/>
      <c r="H54"/>
    </row>
    <row r="55" spans="2:8">
      <c r="B55"/>
      <c r="C55"/>
      <c r="D55"/>
      <c r="E55"/>
      <c r="F55"/>
      <c r="G55"/>
      <c r="H55"/>
    </row>
    <row r="56" spans="2:8" s="501" customFormat="1" ht="18">
      <c r="B56"/>
      <c r="C56"/>
      <c r="D56"/>
      <c r="E56"/>
      <c r="F56"/>
      <c r="G56"/>
      <c r="H56"/>
    </row>
    <row r="57" spans="2:8">
      <c r="B57"/>
      <c r="C57"/>
      <c r="D57"/>
      <c r="E57"/>
      <c r="F57"/>
      <c r="G57"/>
      <c r="H57"/>
    </row>
    <row r="58" spans="2:8">
      <c r="B58"/>
      <c r="C58"/>
      <c r="D58"/>
      <c r="E58"/>
      <c r="F58"/>
      <c r="G58"/>
      <c r="H58"/>
    </row>
    <row r="59" spans="2:8">
      <c r="B59"/>
      <c r="C59"/>
      <c r="D59"/>
      <c r="E59"/>
      <c r="F59"/>
      <c r="G59"/>
      <c r="H59"/>
    </row>
    <row r="60" spans="2:8">
      <c r="B60"/>
      <c r="C60"/>
      <c r="D60"/>
      <c r="E60"/>
      <c r="F60"/>
      <c r="G60"/>
      <c r="H60"/>
    </row>
  </sheetData>
  <mergeCells count="1">
    <mergeCell ref="B3:H3"/>
  </mergeCells>
  <pageMargins left="0.7" right="0.7" top="0.75" bottom="0.75" header="0.3" footer="0.3"/>
  <pageSetup paperSize="9" orientation="portrait" horizontalDpi="4294967295" verticalDpi="4294967295"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89999084444715716"/>
  </sheetPr>
  <dimension ref="B1:C29"/>
  <sheetViews>
    <sheetView showGridLines="0" workbookViewId="0">
      <selection activeCell="B9" sqref="B9"/>
    </sheetView>
  </sheetViews>
  <sheetFormatPr defaultRowHeight="15"/>
  <cols>
    <col min="1" max="1" width="3.7109375" customWidth="1"/>
    <col min="2" max="2" width="28.85546875" customWidth="1"/>
    <col min="3" max="3" width="20.28515625" customWidth="1"/>
  </cols>
  <sheetData>
    <row r="1" spans="2:3" s="6" customFormat="1">
      <c r="B1" s="147" t="s">
        <v>3</v>
      </c>
      <c r="C1" s="6" t="s">
        <v>11337</v>
      </c>
    </row>
    <row r="2" spans="2:3">
      <c r="B2" s="147" t="s">
        <v>8690</v>
      </c>
      <c r="C2" s="6" t="s">
        <v>11337</v>
      </c>
    </row>
    <row r="3" spans="2:3">
      <c r="B3" s="147" t="s">
        <v>53</v>
      </c>
      <c r="C3" s="6" t="s">
        <v>11337</v>
      </c>
    </row>
    <row r="5" spans="2:3" ht="30">
      <c r="B5" s="447" t="s">
        <v>8838</v>
      </c>
      <c r="C5" s="446" t="s">
        <v>8840</v>
      </c>
    </row>
    <row r="6" spans="2:3">
      <c r="B6" s="148" t="s">
        <v>259</v>
      </c>
      <c r="C6" s="420">
        <v>3340</v>
      </c>
    </row>
    <row r="7" spans="2:3">
      <c r="B7" s="148" t="s">
        <v>399</v>
      </c>
      <c r="C7" s="420">
        <v>917</v>
      </c>
    </row>
    <row r="8" spans="2:3">
      <c r="B8" s="148" t="s">
        <v>401</v>
      </c>
      <c r="C8" s="420">
        <v>362</v>
      </c>
    </row>
    <row r="9" spans="2:3">
      <c r="B9" s="148" t="s">
        <v>333</v>
      </c>
      <c r="C9" s="420">
        <v>56</v>
      </c>
    </row>
    <row r="10" spans="2:3">
      <c r="B10" s="148" t="s">
        <v>321</v>
      </c>
      <c r="C10" s="420">
        <v>14365</v>
      </c>
    </row>
    <row r="11" spans="2:3">
      <c r="B11" s="148" t="s">
        <v>335</v>
      </c>
      <c r="C11" s="420">
        <v>471</v>
      </c>
    </row>
    <row r="12" spans="2:3">
      <c r="B12" s="148" t="s">
        <v>325</v>
      </c>
      <c r="C12" s="420">
        <v>3083</v>
      </c>
    </row>
    <row r="13" spans="2:3">
      <c r="B13" s="148" t="s">
        <v>403</v>
      </c>
      <c r="C13" s="420">
        <v>1754</v>
      </c>
    </row>
    <row r="14" spans="2:3">
      <c r="B14" s="148" t="s">
        <v>405</v>
      </c>
      <c r="C14" s="420">
        <v>128</v>
      </c>
    </row>
    <row r="15" spans="2:3">
      <c r="B15" s="148" t="s">
        <v>351</v>
      </c>
      <c r="C15" s="420">
        <v>428</v>
      </c>
    </row>
    <row r="16" spans="2:3">
      <c r="B16" s="148" t="s">
        <v>327</v>
      </c>
      <c r="C16" s="420">
        <v>158</v>
      </c>
    </row>
    <row r="17" spans="2:3">
      <c r="B17" s="148" t="s">
        <v>263</v>
      </c>
      <c r="C17" s="420">
        <v>270</v>
      </c>
    </row>
    <row r="18" spans="2:3">
      <c r="B18" s="148" t="s">
        <v>329</v>
      </c>
      <c r="C18" s="420">
        <v>167</v>
      </c>
    </row>
    <row r="19" spans="2:3">
      <c r="B19" s="148" t="s">
        <v>355</v>
      </c>
      <c r="C19" s="420">
        <v>445</v>
      </c>
    </row>
    <row r="20" spans="2:3">
      <c r="B20" s="148" t="s">
        <v>359</v>
      </c>
      <c r="C20" s="420">
        <v>1200</v>
      </c>
    </row>
    <row r="21" spans="2:3">
      <c r="B21" s="148" t="s">
        <v>361</v>
      </c>
      <c r="C21" s="420">
        <v>683</v>
      </c>
    </row>
    <row r="22" spans="2:3">
      <c r="B22" s="148" t="s">
        <v>363</v>
      </c>
      <c r="C22" s="420">
        <v>7669</v>
      </c>
    </row>
    <row r="23" spans="2:3">
      <c r="B23" s="148" t="s">
        <v>407</v>
      </c>
      <c r="C23" s="420">
        <v>55097</v>
      </c>
    </row>
    <row r="24" spans="2:3">
      <c r="B24" s="148" t="s">
        <v>369</v>
      </c>
      <c r="C24" s="420">
        <v>220</v>
      </c>
    </row>
    <row r="25" spans="2:3">
      <c r="B25" s="148" t="s">
        <v>331</v>
      </c>
      <c r="C25" s="420">
        <v>2999</v>
      </c>
    </row>
    <row r="26" spans="2:3">
      <c r="B26" s="148" t="s">
        <v>341</v>
      </c>
      <c r="C26" s="420">
        <v>1</v>
      </c>
    </row>
    <row r="27" spans="2:3">
      <c r="B27" s="148" t="s">
        <v>257</v>
      </c>
      <c r="C27" s="420">
        <v>1493</v>
      </c>
    </row>
    <row r="28" spans="2:3">
      <c r="B28" s="148" t="s">
        <v>11353</v>
      </c>
      <c r="C28" s="420">
        <v>1000</v>
      </c>
    </row>
    <row r="29" spans="2:3">
      <c r="B29" s="148" t="s">
        <v>8678</v>
      </c>
      <c r="C29" s="420">
        <v>96306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C16"/>
  <sheetViews>
    <sheetView zoomScale="90" zoomScaleNormal="90" zoomScaleSheetLayoutView="100" zoomScalePageLayoutView="90" workbookViewId="0">
      <selection activeCell="B21" sqref="B21"/>
    </sheetView>
  </sheetViews>
  <sheetFormatPr defaultColWidth="9.140625" defaultRowHeight="15"/>
  <cols>
    <col min="1" max="1" width="21.85546875" customWidth="1"/>
    <col min="2" max="2" width="16.140625" style="6" customWidth="1"/>
    <col min="3" max="3" width="20.140625" customWidth="1"/>
  </cols>
  <sheetData>
    <row r="1" spans="1:3">
      <c r="A1" s="9" t="s">
        <v>60</v>
      </c>
      <c r="B1" s="9" t="s">
        <v>61</v>
      </c>
      <c r="C1" s="9"/>
    </row>
    <row r="2" spans="1:3">
      <c r="A2" s="6" t="s">
        <v>102</v>
      </c>
      <c r="B2" s="6" t="s">
        <v>104</v>
      </c>
      <c r="C2" s="11"/>
    </row>
    <row r="3" spans="1:3">
      <c r="A3" s="6" t="s">
        <v>106</v>
      </c>
      <c r="B3" s="6" t="s">
        <v>107</v>
      </c>
      <c r="C3" s="11"/>
    </row>
    <row r="4" spans="1:3">
      <c r="A4" s="6" t="s">
        <v>108</v>
      </c>
      <c r="B4" s="6" t="s">
        <v>109</v>
      </c>
      <c r="C4" s="11"/>
    </row>
    <row r="5" spans="1:3">
      <c r="A5" s="6" t="s">
        <v>110</v>
      </c>
      <c r="B5" s="6" t="s">
        <v>111</v>
      </c>
      <c r="C5" s="11"/>
    </row>
    <row r="6" spans="1:3">
      <c r="A6" s="6" t="s">
        <v>112</v>
      </c>
      <c r="B6" s="6" t="s">
        <v>113</v>
      </c>
      <c r="C6" s="11"/>
    </row>
    <row r="7" spans="1:3">
      <c r="A7" s="6" t="s">
        <v>114</v>
      </c>
      <c r="B7" s="6" t="s">
        <v>115</v>
      </c>
      <c r="C7" s="11"/>
    </row>
    <row r="8" spans="1:3">
      <c r="A8" s="10"/>
      <c r="B8" s="11"/>
      <c r="C8" s="11"/>
    </row>
    <row r="9" spans="1:3">
      <c r="A9" s="10"/>
      <c r="B9" s="11"/>
      <c r="C9" s="11"/>
    </row>
    <row r="10" spans="1:3">
      <c r="A10" s="10"/>
      <c r="B10" s="11"/>
      <c r="C10" s="11"/>
    </row>
    <row r="11" spans="1:3">
      <c r="A11" s="10"/>
      <c r="B11" s="11"/>
      <c r="C11" s="11"/>
    </row>
    <row r="12" spans="1:3">
      <c r="A12" s="10"/>
      <c r="B12" s="11"/>
      <c r="C12" s="11"/>
    </row>
    <row r="13" spans="1:3">
      <c r="A13" s="10"/>
      <c r="B13" s="11"/>
      <c r="C13" s="11"/>
    </row>
    <row r="14" spans="1:3">
      <c r="A14" s="10"/>
      <c r="B14" s="11"/>
      <c r="C14" s="11"/>
    </row>
    <row r="15" spans="1:3">
      <c r="A15" s="10"/>
      <c r="B15" s="11"/>
      <c r="C15" s="11"/>
    </row>
    <row r="16" spans="1:3">
      <c r="B16" s="8"/>
    </row>
  </sheetData>
  <sortState ref="A2:C15">
    <sortCondition ref="A2:A15"/>
  </sortState>
  <phoneticPr fontId="3" type="noConversion"/>
  <pageMargins left="0.7" right="0.7" top="0.75" bottom="0.75" header="0.3" footer="0.3"/>
  <pageSetup paperSize="9" orientation="portrait" horizontalDpi="4294967292" verticalDpi="429496729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8"/>
  <sheetViews>
    <sheetView topLeftCell="A71" workbookViewId="0">
      <selection activeCell="E2" sqref="E2:E78"/>
    </sheetView>
  </sheetViews>
  <sheetFormatPr defaultRowHeight="15"/>
  <cols>
    <col min="1" max="1" width="9.140625" style="6"/>
    <col min="2" max="2" width="15.140625" customWidth="1"/>
    <col min="3" max="3" width="14.140625" customWidth="1"/>
    <col min="4" max="4" width="14.28515625" customWidth="1"/>
    <col min="5" max="5" width="15" customWidth="1"/>
  </cols>
  <sheetData>
    <row r="1" spans="2:5" ht="45.75" customHeight="1"/>
    <row r="2" spans="2:5" ht="31.5">
      <c r="B2" s="292" t="s">
        <v>11233</v>
      </c>
      <c r="C2" s="292" t="s">
        <v>1767</v>
      </c>
      <c r="D2" s="292" t="s">
        <v>11234</v>
      </c>
      <c r="E2" s="292" t="s">
        <v>15</v>
      </c>
    </row>
    <row r="3" spans="2:5" ht="31.5">
      <c r="B3" s="292" t="s">
        <v>11233</v>
      </c>
      <c r="C3" s="292" t="s">
        <v>1543</v>
      </c>
      <c r="D3" s="292" t="s">
        <v>11234</v>
      </c>
      <c r="E3" s="292" t="s">
        <v>15</v>
      </c>
    </row>
    <row r="4" spans="2:5" ht="31.5">
      <c r="B4" s="292" t="s">
        <v>11233</v>
      </c>
      <c r="C4" s="292" t="s">
        <v>1543</v>
      </c>
      <c r="D4" s="292" t="s">
        <v>11234</v>
      </c>
      <c r="E4" s="292" t="s">
        <v>15</v>
      </c>
    </row>
    <row r="5" spans="2:5" ht="31.5">
      <c r="B5" s="292" t="s">
        <v>11233</v>
      </c>
      <c r="C5" s="292" t="s">
        <v>1543</v>
      </c>
      <c r="D5" s="292" t="s">
        <v>11234</v>
      </c>
      <c r="E5" s="292" t="s">
        <v>15</v>
      </c>
    </row>
    <row r="6" spans="2:5" ht="15.75">
      <c r="B6" s="292" t="s">
        <v>11233</v>
      </c>
      <c r="C6" s="292" t="s">
        <v>1543</v>
      </c>
      <c r="D6" s="292" t="s">
        <v>11235</v>
      </c>
      <c r="E6" s="292" t="s">
        <v>15</v>
      </c>
    </row>
    <row r="7" spans="2:5" ht="31.5">
      <c r="B7" s="292" t="s">
        <v>11233</v>
      </c>
      <c r="C7" s="292" t="s">
        <v>1450</v>
      </c>
      <c r="D7" s="292" t="s">
        <v>11236</v>
      </c>
      <c r="E7" s="292" t="s">
        <v>15</v>
      </c>
    </row>
    <row r="8" spans="2:5" ht="31.5">
      <c r="B8" s="292" t="s">
        <v>11233</v>
      </c>
      <c r="C8" s="292" t="s">
        <v>1450</v>
      </c>
      <c r="D8" s="292" t="s">
        <v>11234</v>
      </c>
      <c r="E8" s="292" t="s">
        <v>15</v>
      </c>
    </row>
    <row r="9" spans="2:5" ht="15.75">
      <c r="B9" s="292" t="s">
        <v>11233</v>
      </c>
      <c r="C9" s="292" t="s">
        <v>1450</v>
      </c>
      <c r="D9" s="292" t="s">
        <v>11237</v>
      </c>
      <c r="E9" s="292" t="s">
        <v>15</v>
      </c>
    </row>
    <row r="10" spans="2:5" ht="15.75">
      <c r="B10" s="292" t="s">
        <v>11233</v>
      </c>
      <c r="C10" s="292" t="s">
        <v>1450</v>
      </c>
      <c r="D10" s="292" t="s">
        <v>11238</v>
      </c>
      <c r="E10" s="292" t="s">
        <v>15</v>
      </c>
    </row>
    <row r="11" spans="2:5" ht="15.75">
      <c r="B11" s="292" t="s">
        <v>11233</v>
      </c>
      <c r="C11" s="292" t="s">
        <v>1450</v>
      </c>
      <c r="D11" s="292" t="s">
        <v>11239</v>
      </c>
      <c r="E11" s="292" t="s">
        <v>15</v>
      </c>
    </row>
    <row r="12" spans="2:5" ht="15.75">
      <c r="B12" s="292" t="s">
        <v>11233</v>
      </c>
      <c r="C12" s="292" t="s">
        <v>1450</v>
      </c>
      <c r="D12" s="292" t="s">
        <v>11237</v>
      </c>
      <c r="E12" s="292" t="s">
        <v>15</v>
      </c>
    </row>
    <row r="13" spans="2:5" ht="31.5">
      <c r="B13" s="292" t="s">
        <v>11233</v>
      </c>
      <c r="C13" s="292" t="s">
        <v>1450</v>
      </c>
      <c r="D13" s="292" t="s">
        <v>11234</v>
      </c>
      <c r="E13" s="292" t="s">
        <v>15</v>
      </c>
    </row>
    <row r="14" spans="2:5" ht="31.5">
      <c r="B14" s="292" t="s">
        <v>11233</v>
      </c>
      <c r="C14" s="292" t="s">
        <v>1450</v>
      </c>
      <c r="D14" s="292" t="s">
        <v>11234</v>
      </c>
      <c r="E14" s="292" t="s">
        <v>15</v>
      </c>
    </row>
    <row r="15" spans="2:5" ht="15.75">
      <c r="B15" s="292" t="s">
        <v>11233</v>
      </c>
      <c r="C15" s="292" t="s">
        <v>11240</v>
      </c>
      <c r="D15" s="292" t="s">
        <v>11235</v>
      </c>
      <c r="E15" s="292" t="s">
        <v>15</v>
      </c>
    </row>
    <row r="16" spans="2:5" ht="15.75">
      <c r="B16" s="292" t="s">
        <v>11233</v>
      </c>
      <c r="C16" s="292" t="s">
        <v>11240</v>
      </c>
      <c r="D16" s="292" t="s">
        <v>11237</v>
      </c>
      <c r="E16" s="292" t="s">
        <v>15</v>
      </c>
    </row>
    <row r="17" spans="2:5" ht="15.75">
      <c r="B17" s="292" t="s">
        <v>11233</v>
      </c>
      <c r="C17" s="292" t="s">
        <v>11240</v>
      </c>
      <c r="D17" s="292" t="s">
        <v>11241</v>
      </c>
      <c r="E17" s="292" t="s">
        <v>15</v>
      </c>
    </row>
    <row r="18" spans="2:5" ht="31.5">
      <c r="B18" s="292" t="s">
        <v>11233</v>
      </c>
      <c r="C18" s="292" t="s">
        <v>11242</v>
      </c>
      <c r="D18" s="292" t="s">
        <v>11234</v>
      </c>
      <c r="E18" s="292" t="s">
        <v>15</v>
      </c>
    </row>
    <row r="19" spans="2:5" ht="15.75">
      <c r="B19" s="292" t="s">
        <v>11233</v>
      </c>
      <c r="C19" s="292" t="s">
        <v>11243</v>
      </c>
      <c r="D19" s="292" t="s">
        <v>11237</v>
      </c>
      <c r="E19" s="292" t="s">
        <v>15</v>
      </c>
    </row>
    <row r="20" spans="2:5" ht="15.75">
      <c r="B20" s="292" t="s">
        <v>11233</v>
      </c>
      <c r="C20" s="292" t="s">
        <v>1401</v>
      </c>
      <c r="D20" s="292" t="s">
        <v>11244</v>
      </c>
      <c r="E20" s="292" t="s">
        <v>15</v>
      </c>
    </row>
    <row r="21" spans="2:5" ht="15.75">
      <c r="B21" s="292" t="s">
        <v>11233</v>
      </c>
      <c r="C21" s="292" t="s">
        <v>1401</v>
      </c>
      <c r="D21" s="292" t="s">
        <v>11235</v>
      </c>
      <c r="E21" s="292" t="s">
        <v>15</v>
      </c>
    </row>
    <row r="22" spans="2:5" ht="15.75">
      <c r="B22" s="292" t="s">
        <v>11233</v>
      </c>
      <c r="C22" s="292" t="s">
        <v>1401</v>
      </c>
      <c r="D22" s="292" t="s">
        <v>11235</v>
      </c>
      <c r="E22" s="292" t="s">
        <v>15</v>
      </c>
    </row>
    <row r="23" spans="2:5" ht="47.25">
      <c r="B23" s="292" t="s">
        <v>407</v>
      </c>
      <c r="C23" s="292" t="s">
        <v>11245</v>
      </c>
      <c r="D23" s="292" t="s">
        <v>11246</v>
      </c>
      <c r="E23" s="292" t="s">
        <v>15</v>
      </c>
    </row>
    <row r="24" spans="2:5" ht="15.75">
      <c r="B24" s="292" t="s">
        <v>11233</v>
      </c>
      <c r="C24" s="292" t="s">
        <v>1397</v>
      </c>
      <c r="D24" s="292" t="s">
        <v>11237</v>
      </c>
      <c r="E24" s="292" t="s">
        <v>15</v>
      </c>
    </row>
    <row r="25" spans="2:5" ht="15.75">
      <c r="B25" s="292" t="s">
        <v>11233</v>
      </c>
      <c r="C25" s="292" t="s">
        <v>1786</v>
      </c>
      <c r="D25" s="292" t="s">
        <v>11235</v>
      </c>
      <c r="E25" s="292" t="s">
        <v>15</v>
      </c>
    </row>
    <row r="26" spans="2:5" ht="31.5">
      <c r="B26" s="292" t="s">
        <v>11233</v>
      </c>
      <c r="C26" s="292" t="s">
        <v>11247</v>
      </c>
      <c r="D26" s="292" t="s">
        <v>11234</v>
      </c>
      <c r="E26" s="292" t="s">
        <v>15</v>
      </c>
    </row>
    <row r="27" spans="2:5" ht="15.75">
      <c r="B27" s="292" t="s">
        <v>11233</v>
      </c>
      <c r="C27" s="292" t="s">
        <v>11248</v>
      </c>
      <c r="D27" s="292" t="s">
        <v>11235</v>
      </c>
      <c r="E27" s="292" t="s">
        <v>15</v>
      </c>
    </row>
    <row r="28" spans="2:5" ht="31.5">
      <c r="B28" s="292" t="s">
        <v>11233</v>
      </c>
      <c r="C28" s="292" t="s">
        <v>11243</v>
      </c>
      <c r="D28" s="292" t="s">
        <v>11234</v>
      </c>
      <c r="E28" s="292" t="s">
        <v>15</v>
      </c>
    </row>
    <row r="29" spans="2:5" ht="15.75">
      <c r="B29" s="292" t="s">
        <v>11233</v>
      </c>
      <c r="C29" s="292" t="s">
        <v>1466</v>
      </c>
      <c r="D29" s="292" t="s">
        <v>11237</v>
      </c>
      <c r="E29" s="292" t="s">
        <v>15</v>
      </c>
    </row>
    <row r="30" spans="2:5" ht="31.5">
      <c r="B30" s="292" t="s">
        <v>11233</v>
      </c>
      <c r="C30" s="292" t="s">
        <v>11257</v>
      </c>
      <c r="D30" s="292" t="s">
        <v>11234</v>
      </c>
      <c r="E30" s="292" t="s">
        <v>15</v>
      </c>
    </row>
    <row r="31" spans="2:5" ht="15.75">
      <c r="B31" s="292" t="s">
        <v>11233</v>
      </c>
      <c r="C31" s="292" t="s">
        <v>1237</v>
      </c>
      <c r="D31" s="292" t="s">
        <v>11239</v>
      </c>
      <c r="E31" s="292" t="s">
        <v>15</v>
      </c>
    </row>
    <row r="32" spans="2:5" ht="15.75">
      <c r="B32" s="292" t="s">
        <v>11233</v>
      </c>
      <c r="C32" s="292" t="s">
        <v>1537</v>
      </c>
      <c r="D32" s="292" t="s">
        <v>11239</v>
      </c>
      <c r="E32" s="292" t="s">
        <v>15</v>
      </c>
    </row>
    <row r="33" spans="2:5" ht="15.75">
      <c r="B33" s="292" t="s">
        <v>11233</v>
      </c>
      <c r="C33" s="292" t="s">
        <v>11249</v>
      </c>
      <c r="D33" s="292" t="s">
        <v>11239</v>
      </c>
      <c r="E33" s="292" t="s">
        <v>15</v>
      </c>
    </row>
    <row r="34" spans="2:5" ht="15.75">
      <c r="B34" s="292" t="s">
        <v>11233</v>
      </c>
      <c r="C34" s="292" t="s">
        <v>1419</v>
      </c>
      <c r="D34" s="292" t="s">
        <v>11250</v>
      </c>
      <c r="E34" s="292" t="s">
        <v>15</v>
      </c>
    </row>
    <row r="35" spans="2:5" ht="31.5">
      <c r="B35" s="292" t="s">
        <v>11233</v>
      </c>
      <c r="C35" s="292" t="s">
        <v>11240</v>
      </c>
      <c r="D35" s="292" t="s">
        <v>11234</v>
      </c>
      <c r="E35" s="292" t="s">
        <v>15</v>
      </c>
    </row>
    <row r="36" spans="2:5" ht="15.75">
      <c r="B36" s="292" t="s">
        <v>11233</v>
      </c>
      <c r="C36" s="292" t="s">
        <v>11248</v>
      </c>
      <c r="D36" s="292" t="s">
        <v>11237</v>
      </c>
      <c r="E36" s="292" t="s">
        <v>15</v>
      </c>
    </row>
    <row r="37" spans="2:5" ht="31.5">
      <c r="B37" s="292" t="s">
        <v>11233</v>
      </c>
      <c r="C37" s="292" t="s">
        <v>11248</v>
      </c>
      <c r="D37" s="292" t="s">
        <v>11234</v>
      </c>
      <c r="E37" s="292" t="s">
        <v>15</v>
      </c>
    </row>
    <row r="38" spans="2:5" ht="31.5">
      <c r="B38" s="292" t="s">
        <v>11233</v>
      </c>
      <c r="C38" s="292" t="s">
        <v>11248</v>
      </c>
      <c r="D38" s="292" t="s">
        <v>11234</v>
      </c>
      <c r="E38" s="292" t="s">
        <v>15</v>
      </c>
    </row>
    <row r="39" spans="2:5" ht="15.75">
      <c r="B39" s="292" t="s">
        <v>11233</v>
      </c>
      <c r="C39" s="292" t="s">
        <v>1237</v>
      </c>
      <c r="D39" s="292" t="s">
        <v>11251</v>
      </c>
      <c r="E39" s="292" t="s">
        <v>15</v>
      </c>
    </row>
    <row r="40" spans="2:5" ht="31.5">
      <c r="B40" s="292" t="s">
        <v>11233</v>
      </c>
      <c r="C40" s="292" t="s">
        <v>1237</v>
      </c>
      <c r="D40" s="292" t="s">
        <v>11252</v>
      </c>
      <c r="E40" s="292" t="s">
        <v>15</v>
      </c>
    </row>
    <row r="41" spans="2:5" ht="15.75">
      <c r="B41" s="292" t="s">
        <v>11233</v>
      </c>
      <c r="C41" s="292" t="s">
        <v>1237</v>
      </c>
      <c r="D41" s="292" t="s">
        <v>11235</v>
      </c>
      <c r="E41" s="292" t="s">
        <v>15</v>
      </c>
    </row>
    <row r="42" spans="2:5" ht="15.75">
      <c r="B42" s="292" t="s">
        <v>11233</v>
      </c>
      <c r="C42" s="292" t="s">
        <v>1237</v>
      </c>
      <c r="D42" s="292" t="s">
        <v>11253</v>
      </c>
      <c r="E42" s="292" t="s">
        <v>15</v>
      </c>
    </row>
    <row r="43" spans="2:5" ht="15.75">
      <c r="B43" s="292" t="s">
        <v>11233</v>
      </c>
      <c r="C43" s="292" t="s">
        <v>1237</v>
      </c>
      <c r="D43" s="292" t="s">
        <v>11254</v>
      </c>
      <c r="E43" s="292" t="s">
        <v>15</v>
      </c>
    </row>
    <row r="44" spans="2:5" ht="15.75">
      <c r="B44" s="292" t="s">
        <v>11233</v>
      </c>
      <c r="C44" s="292" t="s">
        <v>1237</v>
      </c>
      <c r="D44" s="292" t="s">
        <v>11239</v>
      </c>
      <c r="E44" s="292" t="s">
        <v>15</v>
      </c>
    </row>
    <row r="45" spans="2:5" ht="15.75">
      <c r="B45" s="292" t="s">
        <v>11233</v>
      </c>
      <c r="C45" s="292" t="s">
        <v>1237</v>
      </c>
      <c r="D45" s="292" t="s">
        <v>11254</v>
      </c>
      <c r="E45" s="292" t="s">
        <v>15</v>
      </c>
    </row>
    <row r="46" spans="2:5" ht="15.75">
      <c r="B46" s="292" t="s">
        <v>11233</v>
      </c>
      <c r="C46" s="292" t="s">
        <v>1237</v>
      </c>
      <c r="D46" s="292" t="s">
        <v>11254</v>
      </c>
      <c r="E46" s="292" t="s">
        <v>15</v>
      </c>
    </row>
    <row r="47" spans="2:5" ht="15.75">
      <c r="B47" s="292" t="s">
        <v>11233</v>
      </c>
      <c r="C47" s="292" t="s">
        <v>1112</v>
      </c>
      <c r="D47" s="292" t="s">
        <v>11237</v>
      </c>
      <c r="E47" s="292" t="s">
        <v>15</v>
      </c>
    </row>
    <row r="48" spans="2:5" ht="15.75">
      <c r="B48" s="292" t="s">
        <v>11233</v>
      </c>
      <c r="C48" s="292" t="s">
        <v>1112</v>
      </c>
      <c r="D48" s="292" t="s">
        <v>11235</v>
      </c>
      <c r="E48" s="292" t="s">
        <v>15</v>
      </c>
    </row>
    <row r="49" spans="2:5" ht="15.75">
      <c r="B49" s="292" t="s">
        <v>11233</v>
      </c>
      <c r="C49" s="292" t="s">
        <v>1112</v>
      </c>
      <c r="D49" s="292" t="s">
        <v>11235</v>
      </c>
      <c r="E49" s="292" t="s">
        <v>15</v>
      </c>
    </row>
    <row r="50" spans="2:5" ht="15.75">
      <c r="B50" s="292" t="s">
        <v>11233</v>
      </c>
      <c r="C50" s="292" t="s">
        <v>11255</v>
      </c>
      <c r="D50" s="292" t="s">
        <v>11237</v>
      </c>
      <c r="E50" s="292" t="s">
        <v>15</v>
      </c>
    </row>
    <row r="51" spans="2:5" ht="15.75">
      <c r="B51" s="292" t="s">
        <v>11233</v>
      </c>
      <c r="C51" s="292" t="s">
        <v>1319</v>
      </c>
      <c r="D51" s="292" t="s">
        <v>11254</v>
      </c>
      <c r="E51" s="292" t="s">
        <v>15</v>
      </c>
    </row>
    <row r="52" spans="2:5" ht="15.75">
      <c r="B52" s="292" t="s">
        <v>11233</v>
      </c>
      <c r="C52" s="292" t="s">
        <v>11256</v>
      </c>
      <c r="D52" s="292" t="s">
        <v>11254</v>
      </c>
      <c r="E52" s="292" t="s">
        <v>15</v>
      </c>
    </row>
    <row r="53" spans="2:5" ht="31.5">
      <c r="B53" s="292" t="s">
        <v>11233</v>
      </c>
      <c r="C53" s="292" t="s">
        <v>1543</v>
      </c>
      <c r="D53" s="292" t="s">
        <v>11236</v>
      </c>
      <c r="E53" s="292" t="s">
        <v>15</v>
      </c>
    </row>
    <row r="54" spans="2:5" ht="15.75">
      <c r="B54" s="292" t="s">
        <v>11233</v>
      </c>
      <c r="C54" s="292" t="s">
        <v>11256</v>
      </c>
      <c r="D54" s="292" t="s">
        <v>11237</v>
      </c>
      <c r="E54" s="292" t="s">
        <v>15</v>
      </c>
    </row>
    <row r="55" spans="2:5" ht="15.75">
      <c r="B55" s="292" t="s">
        <v>11233</v>
      </c>
      <c r="C55" s="292" t="s">
        <v>11257</v>
      </c>
      <c r="D55" s="292" t="s">
        <v>11235</v>
      </c>
      <c r="E55" s="292" t="s">
        <v>15</v>
      </c>
    </row>
    <row r="56" spans="2:5" ht="31.5">
      <c r="B56" s="292" t="s">
        <v>11233</v>
      </c>
      <c r="C56" s="292" t="s">
        <v>11258</v>
      </c>
      <c r="D56" s="292" t="s">
        <v>11259</v>
      </c>
      <c r="E56" s="292" t="s">
        <v>15</v>
      </c>
    </row>
    <row r="57" spans="2:5" ht="31.5">
      <c r="B57" s="292" t="s">
        <v>11233</v>
      </c>
      <c r="C57" s="292" t="s">
        <v>1259</v>
      </c>
      <c r="D57" s="292" t="s">
        <v>11259</v>
      </c>
      <c r="E57" s="292" t="s">
        <v>15</v>
      </c>
    </row>
    <row r="58" spans="2:5" ht="15.75">
      <c r="B58" s="292" t="s">
        <v>407</v>
      </c>
      <c r="C58" s="292" t="s">
        <v>11258</v>
      </c>
      <c r="D58" s="292" t="s">
        <v>11260</v>
      </c>
      <c r="E58" s="292" t="s">
        <v>15</v>
      </c>
    </row>
    <row r="59" spans="2:5" ht="31.5">
      <c r="B59" s="292" t="s">
        <v>407</v>
      </c>
      <c r="C59" s="292" t="s">
        <v>11261</v>
      </c>
      <c r="D59" s="292" t="s">
        <v>11259</v>
      </c>
      <c r="E59" s="292" t="s">
        <v>15</v>
      </c>
    </row>
    <row r="60" spans="2:5" ht="15.75">
      <c r="B60" s="292" t="s">
        <v>407</v>
      </c>
      <c r="C60" s="292" t="s">
        <v>11258</v>
      </c>
      <c r="D60" s="292" t="s">
        <v>11262</v>
      </c>
      <c r="E60" s="292" t="s">
        <v>15</v>
      </c>
    </row>
    <row r="61" spans="2:5" ht="15.75">
      <c r="B61" s="292" t="s">
        <v>407</v>
      </c>
      <c r="C61" s="292" t="s">
        <v>11263</v>
      </c>
      <c r="D61" s="292" t="s">
        <v>11237</v>
      </c>
      <c r="E61" s="292" t="s">
        <v>15</v>
      </c>
    </row>
    <row r="62" spans="2:5" ht="31.5">
      <c r="B62" s="292" t="s">
        <v>407</v>
      </c>
      <c r="C62" s="292" t="s">
        <v>11264</v>
      </c>
      <c r="D62" s="292" t="s">
        <v>11259</v>
      </c>
      <c r="E62" s="292" t="s">
        <v>15</v>
      </c>
    </row>
    <row r="63" spans="2:5" ht="31.5">
      <c r="B63" s="292" t="s">
        <v>407</v>
      </c>
      <c r="C63" s="292" t="s">
        <v>11264</v>
      </c>
      <c r="D63" s="292" t="s">
        <v>11259</v>
      </c>
      <c r="E63" s="292" t="s">
        <v>15</v>
      </c>
    </row>
    <row r="64" spans="2:5" ht="31.5">
      <c r="B64" s="292" t="s">
        <v>407</v>
      </c>
      <c r="C64" s="293" t="s">
        <v>11265</v>
      </c>
      <c r="D64" s="292" t="s">
        <v>11259</v>
      </c>
      <c r="E64" s="292" t="s">
        <v>15</v>
      </c>
    </row>
    <row r="65" spans="2:5" ht="31.5">
      <c r="B65" s="292" t="s">
        <v>407</v>
      </c>
      <c r="C65" s="293" t="s">
        <v>11266</v>
      </c>
      <c r="D65" s="292" t="s">
        <v>11267</v>
      </c>
      <c r="E65" s="292" t="s">
        <v>15</v>
      </c>
    </row>
    <row r="66" spans="2:5" ht="15.75">
      <c r="B66" s="292" t="s">
        <v>11233</v>
      </c>
      <c r="C66" s="292" t="s">
        <v>1112</v>
      </c>
      <c r="D66" s="292" t="s">
        <v>11268</v>
      </c>
      <c r="E66" s="292" t="s">
        <v>15</v>
      </c>
    </row>
    <row r="67" spans="2:5" ht="15.75">
      <c r="B67" s="292" t="s">
        <v>11233</v>
      </c>
      <c r="C67" s="292" t="s">
        <v>11269</v>
      </c>
      <c r="D67" s="292" t="s">
        <v>11270</v>
      </c>
      <c r="E67" s="292" t="s">
        <v>15</v>
      </c>
    </row>
    <row r="68" spans="2:5" ht="15.75">
      <c r="B68" s="292" t="s">
        <v>11233</v>
      </c>
      <c r="C68" s="292" t="s">
        <v>1319</v>
      </c>
      <c r="D68" s="292" t="s">
        <v>11237</v>
      </c>
      <c r="E68" s="292" t="s">
        <v>15</v>
      </c>
    </row>
    <row r="69" spans="2:5" ht="31.5">
      <c r="B69" s="292" t="s">
        <v>11233</v>
      </c>
      <c r="C69" s="292" t="s">
        <v>11243</v>
      </c>
      <c r="D69" s="292" t="s">
        <v>11271</v>
      </c>
      <c r="E69" s="292" t="s">
        <v>15</v>
      </c>
    </row>
    <row r="70" spans="2:5" ht="15.75">
      <c r="B70" s="292"/>
      <c r="C70" s="292"/>
      <c r="D70" s="292" t="s">
        <v>11235</v>
      </c>
      <c r="E70" s="292" t="s">
        <v>15</v>
      </c>
    </row>
    <row r="71" spans="2:5" ht="31.5">
      <c r="B71" s="292"/>
      <c r="C71" s="292" t="s">
        <v>1112</v>
      </c>
      <c r="D71" s="292" t="s">
        <v>11272</v>
      </c>
      <c r="E71" s="292" t="s">
        <v>15</v>
      </c>
    </row>
    <row r="72" spans="2:5" ht="31.5">
      <c r="B72" s="292"/>
      <c r="C72" s="292" t="s">
        <v>1112</v>
      </c>
      <c r="D72" s="292" t="s">
        <v>11273</v>
      </c>
      <c r="E72" s="292" t="s">
        <v>15</v>
      </c>
    </row>
    <row r="73" spans="2:5" ht="31.5">
      <c r="B73" s="292"/>
      <c r="C73" s="292" t="s">
        <v>1112</v>
      </c>
      <c r="D73" s="292" t="s">
        <v>11272</v>
      </c>
      <c r="E73" s="292" t="s">
        <v>15</v>
      </c>
    </row>
    <row r="74" spans="2:5" ht="15.75">
      <c r="B74" s="292"/>
      <c r="C74" s="292" t="s">
        <v>1112</v>
      </c>
      <c r="D74" s="292" t="s">
        <v>11237</v>
      </c>
      <c r="E74" s="292" t="s">
        <v>15</v>
      </c>
    </row>
    <row r="75" spans="2:5" ht="15.75">
      <c r="B75" s="292"/>
      <c r="C75" s="292" t="s">
        <v>11245</v>
      </c>
      <c r="D75" s="292" t="s">
        <v>11235</v>
      </c>
      <c r="E75" s="292" t="s">
        <v>15</v>
      </c>
    </row>
    <row r="76" spans="2:5" ht="15.75">
      <c r="B76" s="292"/>
      <c r="C76" s="292" t="s">
        <v>11274</v>
      </c>
      <c r="D76" s="292" t="s">
        <v>11237</v>
      </c>
      <c r="E76" s="292" t="s">
        <v>15</v>
      </c>
    </row>
    <row r="77" spans="2:5" ht="15.75">
      <c r="B77" s="292"/>
      <c r="C77" s="292" t="s">
        <v>11256</v>
      </c>
      <c r="D77" s="292" t="s">
        <v>11237</v>
      </c>
      <c r="E77" s="292" t="s">
        <v>15</v>
      </c>
    </row>
    <row r="78" spans="2:5" ht="15.75">
      <c r="B78" s="292"/>
      <c r="C78" s="292" t="s">
        <v>1450</v>
      </c>
      <c r="D78" s="292" t="s">
        <v>11241</v>
      </c>
      <c r="E78" s="292" t="s">
        <v>11275</v>
      </c>
    </row>
  </sheetData>
  <autoFilter ref="B1:E78"/>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B1:J221"/>
  <sheetViews>
    <sheetView workbookViewId="0">
      <selection activeCell="B196" sqref="B196:B221"/>
    </sheetView>
  </sheetViews>
  <sheetFormatPr defaultRowHeight="15"/>
  <cols>
    <col min="1" max="1" width="3.7109375" customWidth="1"/>
    <col min="2" max="6" width="14.5703125" style="151" customWidth="1"/>
    <col min="7" max="7" width="14.5703125" style="307" customWidth="1"/>
    <col min="8" max="8" width="4.28515625" customWidth="1"/>
    <col min="9" max="9" width="16.28515625" customWidth="1"/>
    <col min="10" max="10" width="20.5703125" customWidth="1"/>
  </cols>
  <sheetData>
    <row r="1" spans="2:10" s="6" customFormat="1" ht="15.75" thickBot="1">
      <c r="B1" s="151"/>
      <c r="C1" s="151"/>
      <c r="D1" s="151"/>
      <c r="E1" s="151"/>
      <c r="F1" s="151"/>
      <c r="G1" s="307"/>
    </row>
    <row r="2" spans="2:10" ht="48.75" customHeight="1" thickBot="1">
      <c r="B2" s="300" t="s">
        <v>8766</v>
      </c>
      <c r="C2" s="300" t="s">
        <v>8809</v>
      </c>
      <c r="D2" s="300" t="s">
        <v>11279</v>
      </c>
      <c r="E2" s="301" t="s">
        <v>11294</v>
      </c>
      <c r="F2" s="301" t="s">
        <v>11295</v>
      </c>
      <c r="G2" s="302" t="s">
        <v>11296</v>
      </c>
      <c r="I2" s="308" t="s">
        <v>11297</v>
      </c>
      <c r="J2" s="309" t="s">
        <v>11298</v>
      </c>
    </row>
    <row r="3" spans="2:10" ht="15.75" hidden="1" thickBot="1">
      <c r="B3" s="303" t="s">
        <v>379</v>
      </c>
      <c r="C3" s="304" t="s">
        <v>2253</v>
      </c>
      <c r="D3" s="304"/>
      <c r="E3" s="304"/>
      <c r="F3" s="304"/>
      <c r="G3" s="305">
        <v>42251</v>
      </c>
    </row>
    <row r="4" spans="2:10" ht="15.75" hidden="1" thickBot="1">
      <c r="B4" s="303" t="s">
        <v>379</v>
      </c>
      <c r="C4" s="304" t="s">
        <v>2253</v>
      </c>
      <c r="D4" s="304"/>
      <c r="E4" s="304"/>
      <c r="F4" s="304"/>
      <c r="G4" s="305">
        <v>42251</v>
      </c>
    </row>
    <row r="5" spans="2:10" ht="15.75" hidden="1" thickBot="1">
      <c r="B5" s="303" t="s">
        <v>379</v>
      </c>
      <c r="C5" s="304" t="s">
        <v>2253</v>
      </c>
      <c r="D5" s="304"/>
      <c r="E5" s="304"/>
      <c r="F5" s="304"/>
      <c r="G5" s="305">
        <v>42251</v>
      </c>
    </row>
    <row r="6" spans="2:10" ht="15.75" hidden="1" thickBot="1">
      <c r="B6" s="303" t="s">
        <v>379</v>
      </c>
      <c r="C6" s="304" t="s">
        <v>2253</v>
      </c>
      <c r="D6" s="304"/>
      <c r="E6" s="304"/>
      <c r="F6" s="304"/>
      <c r="G6" s="305">
        <v>42251</v>
      </c>
    </row>
    <row r="7" spans="2:10" ht="15.75" hidden="1" thickBot="1">
      <c r="B7" s="303" t="s">
        <v>379</v>
      </c>
      <c r="C7" s="304" t="s">
        <v>2253</v>
      </c>
      <c r="D7" s="304"/>
      <c r="E7" s="304"/>
      <c r="F7" s="304"/>
      <c r="G7" s="305">
        <v>42251</v>
      </c>
    </row>
    <row r="8" spans="2:10" ht="15.75" hidden="1" thickBot="1">
      <c r="B8" s="303" t="s">
        <v>379</v>
      </c>
      <c r="C8" s="304" t="s">
        <v>2253</v>
      </c>
      <c r="D8" s="304"/>
      <c r="E8" s="304"/>
      <c r="F8" s="304"/>
      <c r="G8" s="305">
        <v>42251</v>
      </c>
    </row>
    <row r="9" spans="2:10" ht="15.75" hidden="1" thickBot="1">
      <c r="B9" s="303" t="s">
        <v>379</v>
      </c>
      <c r="C9" s="304" t="s">
        <v>2253</v>
      </c>
      <c r="D9" s="304"/>
      <c r="E9" s="304"/>
      <c r="F9" s="304"/>
      <c r="G9" s="305">
        <v>42251</v>
      </c>
    </row>
    <row r="10" spans="2:10" ht="15.75" hidden="1" thickBot="1">
      <c r="B10" s="303" t="s">
        <v>379</v>
      </c>
      <c r="C10" s="304" t="s">
        <v>2253</v>
      </c>
      <c r="D10" s="304"/>
      <c r="E10" s="304"/>
      <c r="F10" s="304"/>
      <c r="G10" s="305">
        <v>42251</v>
      </c>
    </row>
    <row r="11" spans="2:10" ht="15.75" hidden="1" thickBot="1">
      <c r="B11" s="303" t="s">
        <v>379</v>
      </c>
      <c r="C11" s="304" t="s">
        <v>2253</v>
      </c>
      <c r="D11" s="304"/>
      <c r="E11" s="304"/>
      <c r="F11" s="304"/>
      <c r="G11" s="305">
        <v>42251</v>
      </c>
    </row>
    <row r="12" spans="2:10" ht="15.75" hidden="1" thickBot="1">
      <c r="B12" s="303" t="s">
        <v>379</v>
      </c>
      <c r="C12" s="304" t="s">
        <v>2253</v>
      </c>
      <c r="D12" s="304"/>
      <c r="E12" s="304"/>
      <c r="F12" s="304"/>
      <c r="G12" s="305">
        <v>42251</v>
      </c>
    </row>
    <row r="13" spans="2:10" ht="15.75" hidden="1" thickBot="1">
      <c r="B13" s="303" t="s">
        <v>379</v>
      </c>
      <c r="C13" s="304" t="s">
        <v>2253</v>
      </c>
      <c r="D13" s="304"/>
      <c r="E13" s="304"/>
      <c r="F13" s="304"/>
      <c r="G13" s="305">
        <v>42251</v>
      </c>
    </row>
    <row r="14" spans="2:10" ht="15.75" hidden="1" thickBot="1">
      <c r="B14" s="303" t="s">
        <v>379</v>
      </c>
      <c r="C14" s="304" t="s">
        <v>2253</v>
      </c>
      <c r="D14" s="304"/>
      <c r="E14" s="304"/>
      <c r="F14" s="304"/>
      <c r="G14" s="305">
        <v>42251</v>
      </c>
    </row>
    <row r="15" spans="2:10" ht="15.75" hidden="1" thickBot="1">
      <c r="B15" s="303" t="s">
        <v>379</v>
      </c>
      <c r="C15" s="304" t="s">
        <v>2253</v>
      </c>
      <c r="D15" s="304"/>
      <c r="E15" s="304"/>
      <c r="F15" s="304"/>
      <c r="G15" s="305">
        <v>42251</v>
      </c>
    </row>
    <row r="16" spans="2:10" ht="15.75" hidden="1" thickBot="1">
      <c r="B16" s="303" t="s">
        <v>379</v>
      </c>
      <c r="C16" s="304" t="s">
        <v>2253</v>
      </c>
      <c r="D16" s="304"/>
      <c r="E16" s="304"/>
      <c r="F16" s="304"/>
      <c r="G16" s="305">
        <v>42251</v>
      </c>
    </row>
    <row r="17" spans="2:7" ht="15.75" hidden="1" thickBot="1">
      <c r="B17" s="303" t="s">
        <v>379</v>
      </c>
      <c r="C17" s="304" t="s">
        <v>2253</v>
      </c>
      <c r="D17" s="304"/>
      <c r="E17" s="304"/>
      <c r="F17" s="304"/>
      <c r="G17" s="305">
        <v>42251</v>
      </c>
    </row>
    <row r="18" spans="2:7" ht="15.75" hidden="1" thickBot="1">
      <c r="B18" s="303" t="s">
        <v>379</v>
      </c>
      <c r="C18" s="304" t="s">
        <v>2253</v>
      </c>
      <c r="D18" s="304"/>
      <c r="E18" s="304"/>
      <c r="F18" s="304"/>
      <c r="G18" s="305">
        <v>42251</v>
      </c>
    </row>
    <row r="19" spans="2:7" ht="15.75" hidden="1" thickBot="1">
      <c r="B19" s="303" t="s">
        <v>379</v>
      </c>
      <c r="C19" s="304" t="s">
        <v>2253</v>
      </c>
      <c r="D19" s="304"/>
      <c r="E19" s="304"/>
      <c r="F19" s="304"/>
      <c r="G19" s="305">
        <v>42251</v>
      </c>
    </row>
    <row r="20" spans="2:7" ht="15.75" hidden="1" thickBot="1">
      <c r="B20" s="303" t="s">
        <v>379</v>
      </c>
      <c r="C20" s="304" t="s">
        <v>2253</v>
      </c>
      <c r="D20" s="304"/>
      <c r="E20" s="304"/>
      <c r="F20" s="304"/>
      <c r="G20" s="305">
        <v>42251</v>
      </c>
    </row>
    <row r="21" spans="2:7" ht="15.75" hidden="1" thickBot="1">
      <c r="B21" s="303" t="s">
        <v>379</v>
      </c>
      <c r="C21" s="304" t="s">
        <v>2253</v>
      </c>
      <c r="D21" s="304"/>
      <c r="E21" s="304"/>
      <c r="F21" s="304"/>
      <c r="G21" s="305">
        <v>42251</v>
      </c>
    </row>
    <row r="22" spans="2:7" ht="15.75" hidden="1" thickBot="1">
      <c r="B22" s="303" t="s">
        <v>379</v>
      </c>
      <c r="C22" s="304" t="s">
        <v>2253</v>
      </c>
      <c r="D22" s="304"/>
      <c r="E22" s="304"/>
      <c r="F22" s="304"/>
      <c r="G22" s="305">
        <v>42251</v>
      </c>
    </row>
    <row r="23" spans="2:7" ht="15.75" hidden="1" thickBot="1">
      <c r="B23" s="303" t="s">
        <v>379</v>
      </c>
      <c r="C23" s="304" t="s">
        <v>2253</v>
      </c>
      <c r="D23" s="306"/>
      <c r="E23" s="306"/>
      <c r="F23" s="306"/>
      <c r="G23" s="305">
        <v>42251</v>
      </c>
    </row>
    <row r="24" spans="2:7" ht="15.75" hidden="1" thickBot="1">
      <c r="B24" s="303" t="s">
        <v>379</v>
      </c>
      <c r="C24" s="304" t="s">
        <v>2253</v>
      </c>
      <c r="D24" s="306"/>
      <c r="E24" s="306"/>
      <c r="F24" s="306"/>
      <c r="G24" s="305">
        <v>42251</v>
      </c>
    </row>
    <row r="25" spans="2:7" ht="15.75" hidden="1" thickBot="1">
      <c r="B25" s="303" t="s">
        <v>379</v>
      </c>
      <c r="C25" s="304" t="s">
        <v>2253</v>
      </c>
      <c r="D25" s="306"/>
      <c r="E25" s="306"/>
      <c r="F25" s="306"/>
      <c r="G25" s="305">
        <v>42251</v>
      </c>
    </row>
    <row r="26" spans="2:7" ht="15.75" hidden="1" thickBot="1">
      <c r="B26" s="303" t="s">
        <v>379</v>
      </c>
      <c r="C26" s="304" t="s">
        <v>2253</v>
      </c>
      <c r="D26" s="306"/>
      <c r="E26" s="306"/>
      <c r="F26" s="306"/>
      <c r="G26" s="305">
        <v>42251</v>
      </c>
    </row>
    <row r="27" spans="2:7" ht="15.75" hidden="1" thickBot="1">
      <c r="B27" s="303" t="s">
        <v>379</v>
      </c>
      <c r="C27" s="304" t="s">
        <v>2253</v>
      </c>
      <c r="D27" s="306"/>
      <c r="E27" s="306"/>
      <c r="F27" s="306"/>
      <c r="G27" s="305">
        <v>42251</v>
      </c>
    </row>
    <row r="28" spans="2:7" ht="15.75" hidden="1" thickBot="1">
      <c r="B28" s="303" t="s">
        <v>379</v>
      </c>
      <c r="C28" s="304" t="s">
        <v>2253</v>
      </c>
      <c r="D28" s="306"/>
      <c r="E28" s="306"/>
      <c r="F28" s="306"/>
      <c r="G28" s="305">
        <v>42251</v>
      </c>
    </row>
    <row r="29" spans="2:7" ht="15.75" hidden="1" thickBot="1">
      <c r="B29" s="303" t="s">
        <v>379</v>
      </c>
      <c r="C29" s="304" t="s">
        <v>2253</v>
      </c>
      <c r="D29" s="306"/>
      <c r="E29" s="306"/>
      <c r="F29" s="306"/>
      <c r="G29" s="305">
        <v>42251</v>
      </c>
    </row>
    <row r="30" spans="2:7" ht="15.75" hidden="1" thickBot="1">
      <c r="B30" s="303" t="s">
        <v>379</v>
      </c>
      <c r="C30" s="304" t="s">
        <v>2253</v>
      </c>
      <c r="D30" s="306"/>
      <c r="E30" s="306"/>
      <c r="F30" s="306"/>
      <c r="G30" s="305">
        <v>42251</v>
      </c>
    </row>
    <row r="31" spans="2:7" ht="15.75" hidden="1" thickBot="1">
      <c r="B31" s="303" t="s">
        <v>379</v>
      </c>
      <c r="C31" s="304" t="s">
        <v>2253</v>
      </c>
      <c r="D31" s="306"/>
      <c r="E31" s="306"/>
      <c r="F31" s="306"/>
      <c r="G31" s="305">
        <v>42251</v>
      </c>
    </row>
    <row r="32" spans="2:7" ht="15.75" hidden="1" thickBot="1">
      <c r="B32" s="303" t="s">
        <v>379</v>
      </c>
      <c r="C32" s="304" t="s">
        <v>2253</v>
      </c>
      <c r="D32" s="306"/>
      <c r="E32" s="306"/>
      <c r="F32" s="306"/>
      <c r="G32" s="305">
        <v>42251</v>
      </c>
    </row>
    <row r="33" spans="2:7" ht="15.75" hidden="1" thickBot="1">
      <c r="B33" s="303" t="s">
        <v>379</v>
      </c>
      <c r="C33" s="304" t="s">
        <v>2253</v>
      </c>
      <c r="D33" s="306"/>
      <c r="E33" s="306"/>
      <c r="F33" s="306"/>
      <c r="G33" s="305">
        <v>42251</v>
      </c>
    </row>
    <row r="34" spans="2:7" ht="15.75" hidden="1" thickBot="1">
      <c r="B34" s="303" t="s">
        <v>379</v>
      </c>
      <c r="C34" s="304" t="s">
        <v>2253</v>
      </c>
      <c r="D34" s="306"/>
      <c r="E34" s="306"/>
      <c r="F34" s="306"/>
      <c r="G34" s="305">
        <v>42251</v>
      </c>
    </row>
    <row r="35" spans="2:7" ht="15.75" hidden="1" thickBot="1">
      <c r="B35" s="303" t="s">
        <v>379</v>
      </c>
      <c r="C35" s="304" t="s">
        <v>2253</v>
      </c>
      <c r="D35" s="306"/>
      <c r="E35" s="306"/>
      <c r="F35" s="306"/>
      <c r="G35" s="305">
        <v>42251</v>
      </c>
    </row>
    <row r="36" spans="2:7" ht="15.75" hidden="1" thickBot="1">
      <c r="B36" s="303" t="s">
        <v>379</v>
      </c>
      <c r="C36" s="304" t="s">
        <v>2253</v>
      </c>
      <c r="D36" s="306"/>
      <c r="E36" s="306"/>
      <c r="F36" s="306"/>
      <c r="G36" s="305">
        <v>42251</v>
      </c>
    </row>
    <row r="37" spans="2:7" ht="15.75" hidden="1" thickBot="1">
      <c r="B37" s="303" t="s">
        <v>379</v>
      </c>
      <c r="C37" s="304" t="s">
        <v>2253</v>
      </c>
      <c r="D37" s="306"/>
      <c r="E37" s="306"/>
      <c r="F37" s="306"/>
      <c r="G37" s="305">
        <v>42251</v>
      </c>
    </row>
    <row r="38" spans="2:7" ht="15.75" hidden="1" thickBot="1">
      <c r="B38" s="303" t="s">
        <v>379</v>
      </c>
      <c r="C38" s="304" t="s">
        <v>2253</v>
      </c>
      <c r="D38" s="306"/>
      <c r="E38" s="306"/>
      <c r="F38" s="306"/>
      <c r="G38" s="305">
        <v>42251</v>
      </c>
    </row>
    <row r="39" spans="2:7" ht="15.75" hidden="1" thickBot="1">
      <c r="B39" s="303" t="s">
        <v>379</v>
      </c>
      <c r="C39" s="304" t="s">
        <v>2253</v>
      </c>
      <c r="D39" s="306"/>
      <c r="E39" s="306"/>
      <c r="F39" s="306"/>
      <c r="G39" s="305">
        <v>42251</v>
      </c>
    </row>
    <row r="40" spans="2:7" ht="15.75" hidden="1" thickBot="1">
      <c r="B40" s="303" t="s">
        <v>379</v>
      </c>
      <c r="C40" s="304" t="s">
        <v>2253</v>
      </c>
      <c r="D40" s="306"/>
      <c r="E40" s="306"/>
      <c r="F40" s="306"/>
      <c r="G40" s="305">
        <v>42251</v>
      </c>
    </row>
    <row r="41" spans="2:7" ht="15.75" hidden="1" thickBot="1">
      <c r="B41" s="303" t="s">
        <v>379</v>
      </c>
      <c r="C41" s="304" t="s">
        <v>2253</v>
      </c>
      <c r="D41" s="306"/>
      <c r="E41" s="306"/>
      <c r="F41" s="306"/>
      <c r="G41" s="305">
        <v>42251</v>
      </c>
    </row>
    <row r="42" spans="2:7" ht="15.75" hidden="1" thickBot="1">
      <c r="B42" s="303" t="s">
        <v>379</v>
      </c>
      <c r="C42" s="304" t="s">
        <v>2253</v>
      </c>
      <c r="D42" s="306"/>
      <c r="E42" s="306"/>
      <c r="F42" s="306"/>
      <c r="G42" s="305">
        <v>42251</v>
      </c>
    </row>
    <row r="43" spans="2:7" ht="15.75" hidden="1" thickBot="1">
      <c r="B43" s="303" t="s">
        <v>379</v>
      </c>
      <c r="C43" s="304" t="s">
        <v>2253</v>
      </c>
      <c r="D43" s="306"/>
      <c r="E43" s="306"/>
      <c r="F43" s="306"/>
      <c r="G43" s="305">
        <v>42251</v>
      </c>
    </row>
    <row r="44" spans="2:7" ht="15.75" hidden="1" thickBot="1">
      <c r="B44" s="303" t="s">
        <v>379</v>
      </c>
      <c r="C44" s="304" t="s">
        <v>2253</v>
      </c>
      <c r="D44" s="306"/>
      <c r="E44" s="306"/>
      <c r="F44" s="306"/>
      <c r="G44" s="305">
        <v>42251</v>
      </c>
    </row>
    <row r="45" spans="2:7" ht="15.75" hidden="1" thickBot="1">
      <c r="B45" s="303" t="s">
        <v>379</v>
      </c>
      <c r="C45" s="304" t="s">
        <v>2253</v>
      </c>
      <c r="D45" s="306"/>
      <c r="E45" s="306"/>
      <c r="F45" s="306"/>
      <c r="G45" s="305">
        <v>42251</v>
      </c>
    </row>
    <row r="46" spans="2:7" ht="15.75" hidden="1" thickBot="1">
      <c r="B46" s="303" t="s">
        <v>379</v>
      </c>
      <c r="C46" s="304" t="s">
        <v>2253</v>
      </c>
      <c r="D46" s="306"/>
      <c r="E46" s="306"/>
      <c r="F46" s="306"/>
      <c r="G46" s="305">
        <v>42251</v>
      </c>
    </row>
    <row r="47" spans="2:7" ht="15.75" hidden="1" thickBot="1">
      <c r="B47" s="303" t="s">
        <v>379</v>
      </c>
      <c r="C47" s="304" t="s">
        <v>2253</v>
      </c>
      <c r="D47" s="306"/>
      <c r="E47" s="306"/>
      <c r="F47" s="306"/>
      <c r="G47" s="305">
        <v>42251</v>
      </c>
    </row>
    <row r="48" spans="2:7" ht="15.75" hidden="1" thickBot="1">
      <c r="B48" s="303" t="s">
        <v>379</v>
      </c>
      <c r="C48" s="304" t="s">
        <v>2253</v>
      </c>
      <c r="D48" s="306"/>
      <c r="E48" s="306"/>
      <c r="F48" s="306"/>
      <c r="G48" s="305">
        <v>42251</v>
      </c>
    </row>
    <row r="49" spans="2:7" ht="15.75" hidden="1" thickBot="1">
      <c r="B49" s="303" t="s">
        <v>379</v>
      </c>
      <c r="C49" s="304" t="s">
        <v>2253</v>
      </c>
      <c r="D49" s="306"/>
      <c r="E49" s="306"/>
      <c r="F49" s="306"/>
      <c r="G49" s="305">
        <v>42251</v>
      </c>
    </row>
    <row r="50" spans="2:7" ht="15.75" hidden="1" thickBot="1">
      <c r="B50" s="303" t="s">
        <v>379</v>
      </c>
      <c r="C50" s="304" t="s">
        <v>2253</v>
      </c>
      <c r="D50" s="306"/>
      <c r="E50" s="306"/>
      <c r="F50" s="306"/>
      <c r="G50" s="305">
        <v>42251</v>
      </c>
    </row>
    <row r="51" spans="2:7" ht="15.75" hidden="1" thickBot="1">
      <c r="B51" s="303" t="s">
        <v>379</v>
      </c>
      <c r="C51" s="304" t="s">
        <v>2253</v>
      </c>
      <c r="D51" s="306"/>
      <c r="E51" s="306"/>
      <c r="F51" s="306"/>
      <c r="G51" s="305">
        <v>42251</v>
      </c>
    </row>
    <row r="52" spans="2:7" ht="15.75" hidden="1" thickBot="1">
      <c r="B52" s="303" t="s">
        <v>379</v>
      </c>
      <c r="C52" s="304" t="s">
        <v>2253</v>
      </c>
      <c r="D52" s="306"/>
      <c r="E52" s="306"/>
      <c r="F52" s="306"/>
      <c r="G52" s="305">
        <v>42251</v>
      </c>
    </row>
    <row r="53" spans="2:7" ht="15.75" hidden="1" thickBot="1">
      <c r="B53" s="303" t="s">
        <v>379</v>
      </c>
      <c r="C53" s="304" t="s">
        <v>2253</v>
      </c>
      <c r="D53" s="306"/>
      <c r="E53" s="306"/>
      <c r="F53" s="306"/>
      <c r="G53" s="305">
        <v>42251</v>
      </c>
    </row>
    <row r="54" spans="2:7" ht="15.75" hidden="1" thickBot="1">
      <c r="B54" s="303" t="s">
        <v>379</v>
      </c>
      <c r="C54" s="304" t="s">
        <v>2253</v>
      </c>
      <c r="D54" s="306"/>
      <c r="E54" s="306"/>
      <c r="F54" s="306"/>
      <c r="G54" s="305">
        <v>42251</v>
      </c>
    </row>
    <row r="55" spans="2:7" ht="15.75" hidden="1" thickBot="1">
      <c r="B55" s="303" t="s">
        <v>379</v>
      </c>
      <c r="C55" s="304" t="s">
        <v>2253</v>
      </c>
      <c r="D55" s="306"/>
      <c r="E55" s="306"/>
      <c r="F55" s="306"/>
      <c r="G55" s="305">
        <v>42251</v>
      </c>
    </row>
    <row r="56" spans="2:7" ht="15.75" hidden="1" thickBot="1">
      <c r="B56" s="303" t="s">
        <v>379</v>
      </c>
      <c r="C56" s="304" t="s">
        <v>2253</v>
      </c>
      <c r="D56" s="306"/>
      <c r="E56" s="306"/>
      <c r="F56" s="306"/>
      <c r="G56" s="305">
        <v>42251</v>
      </c>
    </row>
    <row r="57" spans="2:7" ht="15.75" hidden="1" thickBot="1">
      <c r="B57" s="303" t="s">
        <v>379</v>
      </c>
      <c r="C57" s="304" t="s">
        <v>2253</v>
      </c>
      <c r="D57" s="306"/>
      <c r="E57" s="306"/>
      <c r="F57" s="306"/>
      <c r="G57" s="305">
        <v>42251</v>
      </c>
    </row>
    <row r="58" spans="2:7" ht="15.75" hidden="1" thickBot="1">
      <c r="B58" s="303" t="s">
        <v>379</v>
      </c>
      <c r="C58" s="304" t="s">
        <v>2253</v>
      </c>
      <c r="D58" s="306"/>
      <c r="E58" s="306"/>
      <c r="F58" s="306"/>
      <c r="G58" s="305">
        <v>42251</v>
      </c>
    </row>
    <row r="59" spans="2:7" ht="15.75" hidden="1" thickBot="1">
      <c r="B59" s="303" t="s">
        <v>379</v>
      </c>
      <c r="C59" s="304" t="s">
        <v>2253</v>
      </c>
      <c r="D59" s="306"/>
      <c r="E59" s="306"/>
      <c r="F59" s="306"/>
      <c r="G59" s="305">
        <v>42251</v>
      </c>
    </row>
    <row r="60" spans="2:7" ht="15.75" hidden="1" thickBot="1">
      <c r="B60" s="303" t="s">
        <v>379</v>
      </c>
      <c r="C60" s="304" t="s">
        <v>2253</v>
      </c>
      <c r="D60" s="306"/>
      <c r="E60" s="306"/>
      <c r="F60" s="306"/>
      <c r="G60" s="305">
        <v>42251</v>
      </c>
    </row>
    <row r="61" spans="2:7" ht="15.75" hidden="1" thickBot="1">
      <c r="B61" s="303" t="s">
        <v>379</v>
      </c>
      <c r="C61" s="304" t="s">
        <v>2253</v>
      </c>
      <c r="D61" s="306"/>
      <c r="E61" s="306"/>
      <c r="F61" s="306"/>
      <c r="G61" s="305">
        <v>42251</v>
      </c>
    </row>
    <row r="62" spans="2:7" ht="15.75" hidden="1" thickBot="1">
      <c r="B62" s="303" t="s">
        <v>379</v>
      </c>
      <c r="C62" s="304" t="s">
        <v>2253</v>
      </c>
      <c r="D62" s="306"/>
      <c r="E62" s="306"/>
      <c r="F62" s="306"/>
      <c r="G62" s="305">
        <v>42251</v>
      </c>
    </row>
    <row r="63" spans="2:7" ht="15.75" hidden="1" thickBot="1">
      <c r="B63" s="303" t="s">
        <v>379</v>
      </c>
      <c r="C63" s="304" t="s">
        <v>2253</v>
      </c>
      <c r="D63" s="306"/>
      <c r="E63" s="306"/>
      <c r="F63" s="306"/>
      <c r="G63" s="305">
        <v>42251</v>
      </c>
    </row>
    <row r="64" spans="2:7" ht="15.75" hidden="1" thickBot="1">
      <c r="B64" s="303" t="s">
        <v>379</v>
      </c>
      <c r="C64" s="304" t="s">
        <v>2253</v>
      </c>
      <c r="D64" s="306"/>
      <c r="E64" s="306"/>
      <c r="F64" s="306"/>
      <c r="G64" s="305">
        <v>42251</v>
      </c>
    </row>
    <row r="65" spans="2:7" ht="15.75" hidden="1" thickBot="1">
      <c r="B65" s="303" t="s">
        <v>379</v>
      </c>
      <c r="C65" s="304" t="s">
        <v>2253</v>
      </c>
      <c r="D65" s="306"/>
      <c r="E65" s="306"/>
      <c r="F65" s="306"/>
      <c r="G65" s="305">
        <v>42251</v>
      </c>
    </row>
    <row r="66" spans="2:7" ht="15.75" hidden="1" thickBot="1">
      <c r="B66" s="303" t="s">
        <v>379</v>
      </c>
      <c r="C66" s="304" t="s">
        <v>2253</v>
      </c>
      <c r="D66" s="306"/>
      <c r="E66" s="306"/>
      <c r="F66" s="306"/>
      <c r="G66" s="305">
        <v>42251</v>
      </c>
    </row>
    <row r="67" spans="2:7" ht="15.75" hidden="1" thickBot="1">
      <c r="B67" s="303" t="s">
        <v>379</v>
      </c>
      <c r="C67" s="304" t="s">
        <v>2253</v>
      </c>
      <c r="D67" s="306"/>
      <c r="E67" s="306"/>
      <c r="F67" s="306"/>
      <c r="G67" s="305">
        <v>42251</v>
      </c>
    </row>
    <row r="68" spans="2:7" ht="15.75" hidden="1" thickBot="1">
      <c r="B68" s="303" t="s">
        <v>379</v>
      </c>
      <c r="C68" s="304" t="s">
        <v>2253</v>
      </c>
      <c r="D68" s="306"/>
      <c r="E68" s="306"/>
      <c r="F68" s="306"/>
      <c r="G68" s="305">
        <v>42251</v>
      </c>
    </row>
    <row r="69" spans="2:7" ht="15.75" hidden="1" thickBot="1">
      <c r="B69" s="303" t="s">
        <v>379</v>
      </c>
      <c r="C69" s="304" t="s">
        <v>2253</v>
      </c>
      <c r="D69" s="306"/>
      <c r="E69" s="306"/>
      <c r="F69" s="306"/>
      <c r="G69" s="305">
        <v>42251</v>
      </c>
    </row>
    <row r="70" spans="2:7" ht="15.75" hidden="1" thickBot="1">
      <c r="B70" s="303" t="s">
        <v>379</v>
      </c>
      <c r="C70" s="304" t="s">
        <v>2253</v>
      </c>
      <c r="D70" s="306"/>
      <c r="E70" s="306"/>
      <c r="F70" s="306"/>
      <c r="G70" s="305">
        <v>42251</v>
      </c>
    </row>
    <row r="71" spans="2:7" ht="15.75" hidden="1" thickBot="1">
      <c r="B71" s="303" t="s">
        <v>379</v>
      </c>
      <c r="C71" s="304" t="s">
        <v>2253</v>
      </c>
      <c r="D71" s="306"/>
      <c r="E71" s="306"/>
      <c r="F71" s="306"/>
      <c r="G71" s="305">
        <v>42251</v>
      </c>
    </row>
    <row r="72" spans="2:7" ht="15.75" hidden="1" thickBot="1">
      <c r="B72" s="303" t="s">
        <v>379</v>
      </c>
      <c r="C72" s="304" t="s">
        <v>2253</v>
      </c>
      <c r="D72" s="306"/>
      <c r="E72" s="306"/>
      <c r="F72" s="306"/>
      <c r="G72" s="305">
        <v>42251</v>
      </c>
    </row>
    <row r="73" spans="2:7" ht="15.75" hidden="1" thickBot="1">
      <c r="B73" s="303" t="s">
        <v>379</v>
      </c>
      <c r="C73" s="304" t="s">
        <v>2253</v>
      </c>
      <c r="D73" s="306"/>
      <c r="E73" s="306"/>
      <c r="F73" s="306"/>
      <c r="G73" s="305">
        <v>42251</v>
      </c>
    </row>
    <row r="74" spans="2:7" ht="15.75" hidden="1" thickBot="1">
      <c r="B74" s="303" t="s">
        <v>379</v>
      </c>
      <c r="C74" s="304" t="s">
        <v>2253</v>
      </c>
      <c r="D74" s="306"/>
      <c r="E74" s="306"/>
      <c r="F74" s="306"/>
      <c r="G74" s="305">
        <v>42251</v>
      </c>
    </row>
    <row r="75" spans="2:7" ht="15.75" hidden="1" thickBot="1">
      <c r="B75" s="303" t="s">
        <v>379</v>
      </c>
      <c r="C75" s="304" t="s">
        <v>2253</v>
      </c>
      <c r="D75" s="306"/>
      <c r="E75" s="306"/>
      <c r="F75" s="306"/>
      <c r="G75" s="305">
        <v>42251</v>
      </c>
    </row>
    <row r="76" spans="2:7" ht="15.75" hidden="1" thickBot="1">
      <c r="B76" s="303" t="s">
        <v>379</v>
      </c>
      <c r="C76" s="304" t="s">
        <v>2253</v>
      </c>
      <c r="D76" s="306"/>
      <c r="E76" s="306"/>
      <c r="F76" s="306"/>
      <c r="G76" s="305">
        <v>42251</v>
      </c>
    </row>
    <row r="77" spans="2:7" ht="15.75" hidden="1" thickBot="1">
      <c r="B77" s="303" t="s">
        <v>379</v>
      </c>
      <c r="C77" s="304" t="s">
        <v>2253</v>
      </c>
      <c r="D77" s="306"/>
      <c r="E77" s="306"/>
      <c r="F77" s="306"/>
      <c r="G77" s="305">
        <v>42251</v>
      </c>
    </row>
    <row r="78" spans="2:7" ht="15.75" hidden="1" thickBot="1">
      <c r="B78" s="303" t="s">
        <v>379</v>
      </c>
      <c r="C78" s="304" t="s">
        <v>2253</v>
      </c>
      <c r="D78" s="306"/>
      <c r="E78" s="306"/>
      <c r="F78" s="306"/>
      <c r="G78" s="305">
        <v>42251</v>
      </c>
    </row>
    <row r="79" spans="2:7" ht="15.75" hidden="1" thickBot="1">
      <c r="B79" s="303" t="s">
        <v>379</v>
      </c>
      <c r="C79" s="304" t="s">
        <v>2253</v>
      </c>
      <c r="D79" s="306"/>
      <c r="E79" s="306"/>
      <c r="F79" s="306"/>
      <c r="G79" s="305">
        <v>42251</v>
      </c>
    </row>
    <row r="80" spans="2:7" ht="15.75" hidden="1" thickBot="1">
      <c r="B80" s="303" t="s">
        <v>379</v>
      </c>
      <c r="C80" s="304" t="s">
        <v>2253</v>
      </c>
      <c r="D80" s="306"/>
      <c r="E80" s="306"/>
      <c r="F80" s="306"/>
      <c r="G80" s="305">
        <v>42251</v>
      </c>
    </row>
    <row r="81" spans="2:7" ht="15.75" hidden="1" thickBot="1">
      <c r="B81" s="303" t="s">
        <v>379</v>
      </c>
      <c r="C81" s="304" t="s">
        <v>2253</v>
      </c>
      <c r="D81" s="306"/>
      <c r="E81" s="306"/>
      <c r="F81" s="306"/>
      <c r="G81" s="305">
        <v>42251</v>
      </c>
    </row>
    <row r="82" spans="2:7" ht="15.75" hidden="1" thickBot="1">
      <c r="B82" s="303" t="s">
        <v>379</v>
      </c>
      <c r="C82" s="304" t="s">
        <v>2253</v>
      </c>
      <c r="D82" s="306"/>
      <c r="E82" s="306"/>
      <c r="F82" s="306"/>
      <c r="G82" s="305">
        <v>42251</v>
      </c>
    </row>
    <row r="83" spans="2:7" ht="15.75" hidden="1" thickBot="1">
      <c r="B83" s="303" t="s">
        <v>379</v>
      </c>
      <c r="C83" s="304" t="s">
        <v>2253</v>
      </c>
      <c r="D83" s="306"/>
      <c r="E83" s="306"/>
      <c r="F83" s="306"/>
      <c r="G83" s="305">
        <v>42251</v>
      </c>
    </row>
    <row r="84" spans="2:7" ht="15.75" hidden="1" thickBot="1">
      <c r="B84" s="303" t="s">
        <v>379</v>
      </c>
      <c r="C84" s="304" t="s">
        <v>2253</v>
      </c>
      <c r="D84" s="306"/>
      <c r="E84" s="306"/>
      <c r="F84" s="306"/>
      <c r="G84" s="305">
        <v>42251</v>
      </c>
    </row>
    <row r="85" spans="2:7" ht="15.75" hidden="1" thickBot="1">
      <c r="B85" s="303" t="s">
        <v>379</v>
      </c>
      <c r="C85" s="304" t="s">
        <v>2253</v>
      </c>
      <c r="D85" s="306"/>
      <c r="E85" s="306"/>
      <c r="F85" s="306"/>
      <c r="G85" s="305">
        <v>42251</v>
      </c>
    </row>
    <row r="86" spans="2:7" ht="15.75" hidden="1" thickBot="1">
      <c r="B86" s="303" t="s">
        <v>379</v>
      </c>
      <c r="C86" s="304" t="s">
        <v>2253</v>
      </c>
      <c r="D86" s="306"/>
      <c r="E86" s="306"/>
      <c r="F86" s="306"/>
      <c r="G86" s="305">
        <v>42251</v>
      </c>
    </row>
    <row r="87" spans="2:7" ht="15.75" hidden="1" thickBot="1">
      <c r="B87" s="303" t="s">
        <v>379</v>
      </c>
      <c r="C87" s="304" t="s">
        <v>2253</v>
      </c>
      <c r="D87" s="306"/>
      <c r="E87" s="306"/>
      <c r="F87" s="306"/>
      <c r="G87" s="305">
        <v>42251</v>
      </c>
    </row>
    <row r="88" spans="2:7" ht="15.75" hidden="1" thickBot="1">
      <c r="B88" s="303" t="s">
        <v>379</v>
      </c>
      <c r="C88" s="304" t="s">
        <v>2253</v>
      </c>
      <c r="D88" s="306"/>
      <c r="E88" s="306"/>
      <c r="F88" s="306"/>
      <c r="G88" s="305">
        <v>42251</v>
      </c>
    </row>
    <row r="89" spans="2:7" ht="15.75" hidden="1" thickBot="1">
      <c r="B89" s="303" t="s">
        <v>379</v>
      </c>
      <c r="C89" s="304" t="s">
        <v>2253</v>
      </c>
      <c r="D89" s="304"/>
      <c r="E89" s="304"/>
      <c r="F89" s="304"/>
      <c r="G89" s="305">
        <v>42251</v>
      </c>
    </row>
    <row r="90" spans="2:7" ht="15.75" hidden="1" thickBot="1">
      <c r="B90" s="303" t="s">
        <v>379</v>
      </c>
      <c r="C90" s="304" t="s">
        <v>2253</v>
      </c>
      <c r="D90" s="304"/>
      <c r="E90" s="304"/>
      <c r="F90" s="304"/>
      <c r="G90" s="305">
        <v>42251</v>
      </c>
    </row>
    <row r="91" spans="2:7" ht="15.75" hidden="1" thickBot="1">
      <c r="B91" s="303" t="s">
        <v>379</v>
      </c>
      <c r="C91" s="304" t="s">
        <v>2253</v>
      </c>
      <c r="D91" s="304"/>
      <c r="E91" s="304"/>
      <c r="F91" s="304"/>
      <c r="G91" s="305">
        <v>42251</v>
      </c>
    </row>
    <row r="92" spans="2:7" ht="15.75" hidden="1" thickBot="1">
      <c r="B92" s="303" t="s">
        <v>379</v>
      </c>
      <c r="C92" s="304" t="s">
        <v>2253</v>
      </c>
      <c r="D92" s="304"/>
      <c r="E92" s="304"/>
      <c r="F92" s="304"/>
      <c r="G92" s="305">
        <v>42251</v>
      </c>
    </row>
    <row r="93" spans="2:7" ht="15.75" hidden="1" thickBot="1">
      <c r="B93" s="303" t="s">
        <v>379</v>
      </c>
      <c r="C93" s="304" t="s">
        <v>2253</v>
      </c>
      <c r="D93" s="304"/>
      <c r="E93" s="304"/>
      <c r="F93" s="304"/>
      <c r="G93" s="305">
        <v>42251</v>
      </c>
    </row>
    <row r="94" spans="2:7" ht="15.75" hidden="1" thickBot="1">
      <c r="B94" s="303" t="s">
        <v>379</v>
      </c>
      <c r="C94" s="304" t="s">
        <v>2253</v>
      </c>
      <c r="D94" s="304"/>
      <c r="E94" s="304"/>
      <c r="F94" s="304"/>
      <c r="G94" s="305">
        <v>42251</v>
      </c>
    </row>
    <row r="95" spans="2:7" ht="15.75" hidden="1" thickBot="1">
      <c r="B95" s="303" t="s">
        <v>379</v>
      </c>
      <c r="C95" s="304" t="s">
        <v>2253</v>
      </c>
      <c r="D95" s="304"/>
      <c r="E95" s="304"/>
      <c r="F95" s="304"/>
      <c r="G95" s="305">
        <v>42251</v>
      </c>
    </row>
    <row r="96" spans="2:7" ht="15.75" hidden="1" thickBot="1">
      <c r="B96" s="303" t="s">
        <v>379</v>
      </c>
      <c r="C96" s="304" t="s">
        <v>2253</v>
      </c>
      <c r="D96" s="304"/>
      <c r="E96" s="304"/>
      <c r="F96" s="304"/>
      <c r="G96" s="305">
        <v>42251</v>
      </c>
    </row>
    <row r="97" spans="2:7" ht="15.75" hidden="1" thickBot="1">
      <c r="B97" s="303" t="s">
        <v>379</v>
      </c>
      <c r="C97" s="304" t="s">
        <v>2253</v>
      </c>
      <c r="D97" s="304"/>
      <c r="E97" s="304"/>
      <c r="F97" s="304"/>
      <c r="G97" s="305">
        <v>42251</v>
      </c>
    </row>
    <row r="98" spans="2:7" ht="15.75" hidden="1" thickBot="1">
      <c r="B98" s="303" t="s">
        <v>379</v>
      </c>
      <c r="C98" s="304" t="s">
        <v>2253</v>
      </c>
      <c r="D98" s="304"/>
      <c r="E98" s="304"/>
      <c r="F98" s="304"/>
      <c r="G98" s="305">
        <v>42251</v>
      </c>
    </row>
    <row r="99" spans="2:7" ht="15.75" hidden="1" thickBot="1">
      <c r="B99" s="303" t="s">
        <v>379</v>
      </c>
      <c r="C99" s="304" t="s">
        <v>2253</v>
      </c>
      <c r="D99" s="304"/>
      <c r="E99" s="304"/>
      <c r="F99" s="304"/>
      <c r="G99" s="305">
        <v>42251</v>
      </c>
    </row>
    <row r="100" spans="2:7" ht="15.75" hidden="1" thickBot="1">
      <c r="B100" s="303" t="s">
        <v>379</v>
      </c>
      <c r="C100" s="304" t="s">
        <v>2253</v>
      </c>
      <c r="D100" s="304"/>
      <c r="E100" s="304"/>
      <c r="F100" s="304"/>
      <c r="G100" s="305">
        <v>42251</v>
      </c>
    </row>
    <row r="101" spans="2:7" ht="15.75" hidden="1" thickBot="1">
      <c r="B101" s="303" t="s">
        <v>379</v>
      </c>
      <c r="C101" s="304" t="s">
        <v>2253</v>
      </c>
      <c r="D101" s="304"/>
      <c r="E101" s="304"/>
      <c r="F101" s="304"/>
      <c r="G101" s="305">
        <v>42251</v>
      </c>
    </row>
    <row r="102" spans="2:7" ht="15.75" hidden="1" thickBot="1">
      <c r="B102" s="303" t="s">
        <v>379</v>
      </c>
      <c r="C102" s="304" t="s">
        <v>2253</v>
      </c>
      <c r="D102" s="304"/>
      <c r="E102" s="304"/>
      <c r="F102" s="304"/>
      <c r="G102" s="305">
        <v>42251</v>
      </c>
    </row>
    <row r="103" spans="2:7" ht="15.75" hidden="1" thickBot="1">
      <c r="B103" s="303" t="s">
        <v>379</v>
      </c>
      <c r="C103" s="304" t="s">
        <v>2253</v>
      </c>
      <c r="D103" s="304"/>
      <c r="E103" s="304"/>
      <c r="F103" s="304"/>
      <c r="G103" s="305">
        <v>42251</v>
      </c>
    </row>
    <row r="104" spans="2:7" ht="15.75" hidden="1" thickBot="1">
      <c r="B104" s="303" t="s">
        <v>379</v>
      </c>
      <c r="C104" s="304" t="s">
        <v>2253</v>
      </c>
      <c r="D104" s="304"/>
      <c r="E104" s="304"/>
      <c r="F104" s="304"/>
      <c r="G104" s="305">
        <v>42251</v>
      </c>
    </row>
    <row r="105" spans="2:7" ht="15.75" hidden="1" thickBot="1">
      <c r="B105" s="303" t="s">
        <v>379</v>
      </c>
      <c r="C105" s="304" t="s">
        <v>2253</v>
      </c>
      <c r="D105" s="304"/>
      <c r="E105" s="304"/>
      <c r="F105" s="304"/>
      <c r="G105" s="305">
        <v>42251</v>
      </c>
    </row>
    <row r="106" spans="2:7" ht="15.75" hidden="1" thickBot="1">
      <c r="B106" s="303" t="s">
        <v>379</v>
      </c>
      <c r="C106" s="304" t="s">
        <v>2253</v>
      </c>
      <c r="D106" s="304"/>
      <c r="E106" s="304"/>
      <c r="F106" s="304"/>
      <c r="G106" s="305">
        <v>42251</v>
      </c>
    </row>
    <row r="107" spans="2:7" ht="15.75" hidden="1" thickBot="1">
      <c r="B107" s="303" t="s">
        <v>379</v>
      </c>
      <c r="C107" s="304" t="s">
        <v>2253</v>
      </c>
      <c r="D107" s="304"/>
      <c r="E107" s="304"/>
      <c r="F107" s="304"/>
      <c r="G107" s="305">
        <v>42251</v>
      </c>
    </row>
    <row r="108" spans="2:7" ht="15.75" hidden="1" thickBot="1">
      <c r="B108" s="303" t="s">
        <v>379</v>
      </c>
      <c r="C108" s="304" t="s">
        <v>2253</v>
      </c>
      <c r="D108" s="304"/>
      <c r="E108" s="304"/>
      <c r="F108" s="304"/>
      <c r="G108" s="305">
        <v>42251</v>
      </c>
    </row>
    <row r="109" spans="2:7" ht="15.75" hidden="1" thickBot="1">
      <c r="B109" s="303" t="s">
        <v>379</v>
      </c>
      <c r="C109" s="304" t="s">
        <v>2253</v>
      </c>
      <c r="D109" s="304"/>
      <c r="E109" s="304"/>
      <c r="F109" s="304"/>
      <c r="G109" s="305">
        <v>42251</v>
      </c>
    </row>
    <row r="110" spans="2:7" ht="15.75" hidden="1" thickBot="1">
      <c r="B110" s="303" t="s">
        <v>379</v>
      </c>
      <c r="C110" s="304" t="s">
        <v>2253</v>
      </c>
      <c r="D110" s="304"/>
      <c r="E110" s="304"/>
      <c r="F110" s="304"/>
      <c r="G110" s="305">
        <v>42251</v>
      </c>
    </row>
    <row r="111" spans="2:7" ht="15.75" hidden="1" thickBot="1">
      <c r="B111" s="303" t="s">
        <v>379</v>
      </c>
      <c r="C111" s="304" t="s">
        <v>2253</v>
      </c>
      <c r="D111" s="304"/>
      <c r="E111" s="304"/>
      <c r="F111" s="304"/>
      <c r="G111" s="305">
        <v>42251</v>
      </c>
    </row>
    <row r="112" spans="2:7" ht="15.75" hidden="1" thickBot="1">
      <c r="B112" s="303" t="s">
        <v>379</v>
      </c>
      <c r="C112" s="304" t="s">
        <v>2253</v>
      </c>
      <c r="D112" s="304"/>
      <c r="E112" s="304"/>
      <c r="F112" s="304"/>
      <c r="G112" s="305">
        <v>42251</v>
      </c>
    </row>
    <row r="113" spans="2:7" ht="15.75" hidden="1" thickBot="1">
      <c r="B113" s="303" t="s">
        <v>379</v>
      </c>
      <c r="C113" s="304" t="s">
        <v>2253</v>
      </c>
      <c r="D113" s="304"/>
      <c r="E113" s="304"/>
      <c r="F113" s="304"/>
      <c r="G113" s="305">
        <v>42251</v>
      </c>
    </row>
    <row r="114" spans="2:7" ht="15.75" hidden="1" thickBot="1">
      <c r="B114" s="303" t="s">
        <v>379</v>
      </c>
      <c r="C114" s="304" t="s">
        <v>2253</v>
      </c>
      <c r="D114" s="304"/>
      <c r="E114" s="304"/>
      <c r="F114" s="304"/>
      <c r="G114" s="305">
        <v>42251</v>
      </c>
    </row>
    <row r="115" spans="2:7" ht="15.75" hidden="1" thickBot="1">
      <c r="B115" s="303" t="s">
        <v>379</v>
      </c>
      <c r="C115" s="304" t="s">
        <v>2253</v>
      </c>
      <c r="D115" s="304"/>
      <c r="E115" s="304"/>
      <c r="F115" s="304"/>
      <c r="G115" s="305">
        <v>42251</v>
      </c>
    </row>
    <row r="116" spans="2:7" ht="15.75" hidden="1" thickBot="1">
      <c r="B116" s="303" t="s">
        <v>379</v>
      </c>
      <c r="C116" s="304" t="s">
        <v>2253</v>
      </c>
      <c r="D116" s="304"/>
      <c r="E116" s="304"/>
      <c r="F116" s="304"/>
      <c r="G116" s="305">
        <v>42251</v>
      </c>
    </row>
    <row r="117" spans="2:7" ht="15.75" hidden="1" thickBot="1">
      <c r="B117" s="303" t="s">
        <v>379</v>
      </c>
      <c r="C117" s="304" t="s">
        <v>2253</v>
      </c>
      <c r="D117" s="304"/>
      <c r="E117" s="304"/>
      <c r="F117" s="304"/>
      <c r="G117" s="305">
        <v>42251</v>
      </c>
    </row>
    <row r="118" spans="2:7" ht="15.75" hidden="1" thickBot="1">
      <c r="B118" s="303" t="s">
        <v>379</v>
      </c>
      <c r="C118" s="304" t="s">
        <v>2253</v>
      </c>
      <c r="D118" s="304"/>
      <c r="E118" s="304"/>
      <c r="F118" s="304"/>
      <c r="G118" s="305">
        <v>42251</v>
      </c>
    </row>
    <row r="119" spans="2:7" ht="15.75" hidden="1" thickBot="1">
      <c r="B119" s="303" t="s">
        <v>379</v>
      </c>
      <c r="C119" s="304" t="s">
        <v>2253</v>
      </c>
      <c r="D119" s="304"/>
      <c r="E119" s="304"/>
      <c r="F119" s="304"/>
      <c r="G119" s="305">
        <v>42251</v>
      </c>
    </row>
    <row r="120" spans="2:7" ht="15.75" hidden="1" thickBot="1">
      <c r="B120" s="303" t="s">
        <v>379</v>
      </c>
      <c r="C120" s="304" t="s">
        <v>2253</v>
      </c>
      <c r="D120" s="304"/>
      <c r="E120" s="304"/>
      <c r="F120" s="304"/>
      <c r="G120" s="305">
        <v>42251</v>
      </c>
    </row>
    <row r="121" spans="2:7" ht="15.75" hidden="1" thickBot="1">
      <c r="B121" s="303" t="s">
        <v>379</v>
      </c>
      <c r="C121" s="304" t="s">
        <v>2253</v>
      </c>
      <c r="D121" s="304"/>
      <c r="E121" s="304"/>
      <c r="F121" s="304"/>
      <c r="G121" s="305">
        <v>42251</v>
      </c>
    </row>
    <row r="122" spans="2:7" ht="15.75" hidden="1" thickBot="1">
      <c r="B122" s="303" t="s">
        <v>379</v>
      </c>
      <c r="C122" s="304" t="s">
        <v>2253</v>
      </c>
      <c r="D122" s="304"/>
      <c r="E122" s="304"/>
      <c r="F122" s="304"/>
      <c r="G122" s="305">
        <v>42251</v>
      </c>
    </row>
    <row r="123" spans="2:7" ht="15.75" hidden="1" thickBot="1">
      <c r="B123" s="303" t="s">
        <v>379</v>
      </c>
      <c r="C123" s="304" t="s">
        <v>2253</v>
      </c>
      <c r="D123" s="304"/>
      <c r="E123" s="304"/>
      <c r="F123" s="304"/>
      <c r="G123" s="305">
        <v>42251</v>
      </c>
    </row>
    <row r="124" spans="2:7" ht="15.75" hidden="1" thickBot="1">
      <c r="B124" s="303" t="s">
        <v>379</v>
      </c>
      <c r="C124" s="304" t="s">
        <v>2253</v>
      </c>
      <c r="D124" s="304"/>
      <c r="E124" s="304"/>
      <c r="F124" s="304"/>
      <c r="G124" s="305">
        <v>42251</v>
      </c>
    </row>
    <row r="125" spans="2:7" ht="15.75" hidden="1" thickBot="1">
      <c r="B125" s="303" t="s">
        <v>379</v>
      </c>
      <c r="C125" s="304" t="s">
        <v>2253</v>
      </c>
      <c r="D125" s="304"/>
      <c r="E125" s="304"/>
      <c r="F125" s="304"/>
      <c r="G125" s="305">
        <v>42251</v>
      </c>
    </row>
    <row r="126" spans="2:7" ht="15.75" hidden="1" thickBot="1">
      <c r="B126" s="303" t="s">
        <v>379</v>
      </c>
      <c r="C126" s="304" t="s">
        <v>2253</v>
      </c>
      <c r="D126" s="304"/>
      <c r="E126" s="304"/>
      <c r="F126" s="304"/>
      <c r="G126" s="305">
        <v>42251</v>
      </c>
    </row>
    <row r="127" spans="2:7" ht="15.75" hidden="1" thickBot="1">
      <c r="B127" s="303" t="s">
        <v>379</v>
      </c>
      <c r="C127" s="304" t="s">
        <v>2253</v>
      </c>
      <c r="D127" s="304"/>
      <c r="E127" s="304"/>
      <c r="F127" s="304"/>
      <c r="G127" s="305">
        <v>42251</v>
      </c>
    </row>
    <row r="128" spans="2:7" ht="15.75" hidden="1" thickBot="1">
      <c r="B128" s="303" t="s">
        <v>379</v>
      </c>
      <c r="C128" s="304" t="s">
        <v>2253</v>
      </c>
      <c r="D128" s="304"/>
      <c r="E128" s="304"/>
      <c r="F128" s="304"/>
      <c r="G128" s="305">
        <v>42251</v>
      </c>
    </row>
    <row r="129" spans="2:7" ht="15.75" hidden="1" thickBot="1">
      <c r="B129" s="303" t="s">
        <v>379</v>
      </c>
      <c r="C129" s="304" t="s">
        <v>2253</v>
      </c>
      <c r="D129" s="304"/>
      <c r="E129" s="304"/>
      <c r="F129" s="304"/>
      <c r="G129" s="305">
        <v>42251</v>
      </c>
    </row>
    <row r="130" spans="2:7" ht="15.75" hidden="1" thickBot="1">
      <c r="B130" s="303" t="s">
        <v>379</v>
      </c>
      <c r="C130" s="304" t="s">
        <v>2253</v>
      </c>
      <c r="D130" s="304"/>
      <c r="E130" s="304"/>
      <c r="F130" s="304"/>
      <c r="G130" s="305">
        <v>42251</v>
      </c>
    </row>
    <row r="131" spans="2:7" ht="15.75" hidden="1" thickBot="1">
      <c r="B131" s="303" t="s">
        <v>379</v>
      </c>
      <c r="C131" s="304" t="s">
        <v>2253</v>
      </c>
      <c r="D131" s="304"/>
      <c r="E131" s="304"/>
      <c r="F131" s="304"/>
      <c r="G131" s="305">
        <v>42251</v>
      </c>
    </row>
    <row r="132" spans="2:7" ht="15.75" hidden="1" thickBot="1">
      <c r="B132" s="303" t="s">
        <v>379</v>
      </c>
      <c r="C132" s="304" t="s">
        <v>2253</v>
      </c>
      <c r="D132" s="306"/>
      <c r="E132" s="306"/>
      <c r="F132" s="306"/>
      <c r="G132" s="305">
        <v>42251</v>
      </c>
    </row>
    <row r="133" spans="2:7" ht="15.75" hidden="1" thickBot="1">
      <c r="B133" s="303" t="s">
        <v>379</v>
      </c>
      <c r="C133" s="304" t="s">
        <v>2253</v>
      </c>
      <c r="D133" s="304"/>
      <c r="E133" s="304"/>
      <c r="F133" s="304"/>
      <c r="G133" s="305">
        <v>42251</v>
      </c>
    </row>
    <row r="134" spans="2:7" ht="15.75" hidden="1" thickBot="1">
      <c r="B134" s="303" t="s">
        <v>379</v>
      </c>
      <c r="C134" s="304" t="s">
        <v>2253</v>
      </c>
      <c r="D134" s="304"/>
      <c r="E134" s="304"/>
      <c r="F134" s="304"/>
      <c r="G134" s="305">
        <v>42251</v>
      </c>
    </row>
    <row r="135" spans="2:7" ht="15.75" hidden="1" thickBot="1">
      <c r="B135" s="303" t="s">
        <v>379</v>
      </c>
      <c r="C135" s="304" t="s">
        <v>2253</v>
      </c>
      <c r="D135" s="304"/>
      <c r="E135" s="304"/>
      <c r="F135" s="304"/>
      <c r="G135" s="305">
        <v>42251</v>
      </c>
    </row>
    <row r="136" spans="2:7" ht="15.75" hidden="1" thickBot="1">
      <c r="B136" s="303" t="s">
        <v>379</v>
      </c>
      <c r="C136" s="304" t="s">
        <v>2253</v>
      </c>
      <c r="D136" s="304"/>
      <c r="E136" s="304"/>
      <c r="F136" s="304"/>
      <c r="G136" s="305">
        <v>42251</v>
      </c>
    </row>
    <row r="137" spans="2:7" ht="15.75" hidden="1" thickBot="1">
      <c r="B137" s="303" t="s">
        <v>379</v>
      </c>
      <c r="C137" s="304" t="s">
        <v>2253</v>
      </c>
      <c r="D137" s="304"/>
      <c r="E137" s="304"/>
      <c r="F137" s="304"/>
      <c r="G137" s="305">
        <v>42251</v>
      </c>
    </row>
    <row r="138" spans="2:7" ht="15.75" hidden="1" thickBot="1">
      <c r="B138" s="303" t="s">
        <v>379</v>
      </c>
      <c r="C138" s="304" t="s">
        <v>2253</v>
      </c>
      <c r="D138" s="304"/>
      <c r="E138" s="304"/>
      <c r="F138" s="304"/>
      <c r="G138" s="305">
        <v>42251</v>
      </c>
    </row>
    <row r="139" spans="2:7" ht="15.75" hidden="1" thickBot="1">
      <c r="B139" s="303" t="s">
        <v>379</v>
      </c>
      <c r="C139" s="304" t="s">
        <v>2253</v>
      </c>
      <c r="D139" s="304"/>
      <c r="E139" s="304"/>
      <c r="F139" s="304"/>
      <c r="G139" s="305">
        <v>42251</v>
      </c>
    </row>
    <row r="140" spans="2:7" ht="15.75" hidden="1" thickBot="1">
      <c r="B140" s="303" t="s">
        <v>379</v>
      </c>
      <c r="C140" s="304" t="s">
        <v>2253</v>
      </c>
      <c r="D140" s="304"/>
      <c r="E140" s="304"/>
      <c r="F140" s="304"/>
      <c r="G140" s="305">
        <v>42251</v>
      </c>
    </row>
    <row r="141" spans="2:7" ht="15.75" hidden="1" thickBot="1">
      <c r="B141" s="303" t="s">
        <v>379</v>
      </c>
      <c r="C141" s="304" t="s">
        <v>2253</v>
      </c>
      <c r="D141" s="304"/>
      <c r="E141" s="304"/>
      <c r="F141" s="304"/>
      <c r="G141" s="305">
        <v>42251</v>
      </c>
    </row>
    <row r="142" spans="2:7" ht="15.75" hidden="1" thickBot="1">
      <c r="B142" s="303" t="s">
        <v>379</v>
      </c>
      <c r="C142" s="304" t="s">
        <v>2253</v>
      </c>
      <c r="D142" s="304"/>
      <c r="E142" s="304"/>
      <c r="F142" s="304"/>
      <c r="G142" s="305">
        <v>42251</v>
      </c>
    </row>
    <row r="143" spans="2:7" ht="15.75" hidden="1" thickBot="1">
      <c r="B143" s="303" t="s">
        <v>379</v>
      </c>
      <c r="C143" s="304" t="s">
        <v>2253</v>
      </c>
      <c r="D143" s="304"/>
      <c r="E143" s="304"/>
      <c r="F143" s="304"/>
      <c r="G143" s="305">
        <v>42251</v>
      </c>
    </row>
    <row r="144" spans="2:7" ht="15.75" hidden="1" thickBot="1">
      <c r="B144" s="303" t="s">
        <v>379</v>
      </c>
      <c r="C144" s="304" t="s">
        <v>2253</v>
      </c>
      <c r="D144" s="304"/>
      <c r="E144" s="304"/>
      <c r="F144" s="304"/>
      <c r="G144" s="305">
        <v>42251</v>
      </c>
    </row>
    <row r="145" spans="2:7" ht="15.75" hidden="1" thickBot="1">
      <c r="B145" s="303" t="s">
        <v>379</v>
      </c>
      <c r="C145" s="304" t="s">
        <v>2253</v>
      </c>
      <c r="D145" s="304"/>
      <c r="E145" s="304"/>
      <c r="F145" s="304"/>
      <c r="G145" s="305">
        <v>42251</v>
      </c>
    </row>
    <row r="146" spans="2:7" ht="15.75" hidden="1" thickBot="1">
      <c r="B146" s="303" t="s">
        <v>379</v>
      </c>
      <c r="C146" s="304" t="s">
        <v>2253</v>
      </c>
      <c r="D146" s="304"/>
      <c r="E146" s="304"/>
      <c r="F146" s="304"/>
      <c r="G146" s="305">
        <v>42251</v>
      </c>
    </row>
    <row r="147" spans="2:7" ht="15.75" hidden="1" thickBot="1">
      <c r="B147" s="303" t="s">
        <v>379</v>
      </c>
      <c r="C147" s="304" t="s">
        <v>2253</v>
      </c>
      <c r="D147" s="304"/>
      <c r="E147" s="304"/>
      <c r="F147" s="304"/>
      <c r="G147" s="305">
        <v>42251</v>
      </c>
    </row>
    <row r="148" spans="2:7" ht="15.75" hidden="1" thickBot="1">
      <c r="B148" s="303" t="s">
        <v>379</v>
      </c>
      <c r="C148" s="304" t="s">
        <v>2253</v>
      </c>
      <c r="D148" s="304"/>
      <c r="E148" s="304"/>
      <c r="F148" s="304"/>
      <c r="G148" s="305">
        <v>42251</v>
      </c>
    </row>
    <row r="149" spans="2:7" ht="15.75" hidden="1" thickBot="1">
      <c r="B149" s="303" t="s">
        <v>379</v>
      </c>
      <c r="C149" s="304" t="s">
        <v>2253</v>
      </c>
      <c r="D149" s="304"/>
      <c r="E149" s="304"/>
      <c r="F149" s="304"/>
      <c r="G149" s="305">
        <v>42251</v>
      </c>
    </row>
    <row r="150" spans="2:7" ht="15.75" hidden="1" thickBot="1">
      <c r="B150" s="303" t="s">
        <v>379</v>
      </c>
      <c r="C150" s="304" t="s">
        <v>2253</v>
      </c>
      <c r="D150" s="304"/>
      <c r="E150" s="304"/>
      <c r="F150" s="304"/>
      <c r="G150" s="305">
        <v>42251</v>
      </c>
    </row>
    <row r="151" spans="2:7" ht="15.75" hidden="1" thickBot="1">
      <c r="B151" s="303" t="s">
        <v>379</v>
      </c>
      <c r="C151" s="304" t="s">
        <v>2253</v>
      </c>
      <c r="D151" s="304"/>
      <c r="E151" s="304"/>
      <c r="F151" s="304"/>
      <c r="G151" s="305">
        <v>42251</v>
      </c>
    </row>
    <row r="152" spans="2:7" ht="15.75" hidden="1" thickBot="1">
      <c r="B152" s="303" t="s">
        <v>379</v>
      </c>
      <c r="C152" s="304" t="s">
        <v>2253</v>
      </c>
      <c r="D152" s="304"/>
      <c r="E152" s="304"/>
      <c r="F152" s="304"/>
      <c r="G152" s="305">
        <v>42251</v>
      </c>
    </row>
    <row r="153" spans="2:7" ht="15.75" hidden="1" thickBot="1">
      <c r="B153" s="303" t="s">
        <v>379</v>
      </c>
      <c r="C153" s="304" t="s">
        <v>2253</v>
      </c>
      <c r="D153" s="304"/>
      <c r="E153" s="304"/>
      <c r="F153" s="304"/>
      <c r="G153" s="305">
        <v>42251</v>
      </c>
    </row>
    <row r="154" spans="2:7" ht="15.75" hidden="1" thickBot="1">
      <c r="B154" s="303" t="s">
        <v>379</v>
      </c>
      <c r="C154" s="304" t="s">
        <v>2253</v>
      </c>
      <c r="D154" s="304"/>
      <c r="E154" s="304"/>
      <c r="F154" s="304"/>
      <c r="G154" s="305">
        <v>42251</v>
      </c>
    </row>
    <row r="155" spans="2:7" ht="15.75" hidden="1" thickBot="1">
      <c r="B155" s="303" t="s">
        <v>379</v>
      </c>
      <c r="C155" s="304" t="s">
        <v>2253</v>
      </c>
      <c r="D155" s="304"/>
      <c r="E155" s="304"/>
      <c r="F155" s="304"/>
      <c r="G155" s="305">
        <v>42251</v>
      </c>
    </row>
    <row r="156" spans="2:7" ht="15.75" hidden="1" thickBot="1">
      <c r="B156" s="303" t="s">
        <v>379</v>
      </c>
      <c r="C156" s="304" t="s">
        <v>2253</v>
      </c>
      <c r="D156" s="304"/>
      <c r="E156" s="304"/>
      <c r="F156" s="304"/>
      <c r="G156" s="305">
        <v>42251</v>
      </c>
    </row>
    <row r="157" spans="2:7" ht="15.75" hidden="1" thickBot="1">
      <c r="B157" s="303" t="s">
        <v>379</v>
      </c>
      <c r="C157" s="304" t="s">
        <v>2253</v>
      </c>
      <c r="D157" s="304"/>
      <c r="E157" s="304"/>
      <c r="F157" s="304"/>
      <c r="G157" s="305">
        <v>42251</v>
      </c>
    </row>
    <row r="158" spans="2:7" ht="15.75" hidden="1" thickBot="1">
      <c r="B158" s="303" t="s">
        <v>379</v>
      </c>
      <c r="C158" s="304" t="s">
        <v>2253</v>
      </c>
      <c r="D158" s="304"/>
      <c r="E158" s="304"/>
      <c r="F158" s="304"/>
      <c r="G158" s="305">
        <v>42251</v>
      </c>
    </row>
    <row r="159" spans="2:7" ht="15.75" hidden="1" thickBot="1">
      <c r="B159" s="303" t="s">
        <v>379</v>
      </c>
      <c r="C159" s="304" t="s">
        <v>2253</v>
      </c>
      <c r="D159" s="304"/>
      <c r="E159" s="304"/>
      <c r="F159" s="304"/>
      <c r="G159" s="305">
        <v>42251</v>
      </c>
    </row>
    <row r="160" spans="2:7" ht="15.75" hidden="1" thickBot="1">
      <c r="B160" s="303" t="s">
        <v>379</v>
      </c>
      <c r="C160" s="304" t="s">
        <v>2253</v>
      </c>
      <c r="D160" s="304"/>
      <c r="E160" s="304"/>
      <c r="F160" s="304"/>
      <c r="G160" s="305">
        <v>42251</v>
      </c>
    </row>
    <row r="161" spans="2:7" ht="15.75" hidden="1" thickBot="1">
      <c r="B161" s="303" t="s">
        <v>379</v>
      </c>
      <c r="C161" s="304" t="s">
        <v>2253</v>
      </c>
      <c r="D161" s="304"/>
      <c r="E161" s="304"/>
      <c r="F161" s="304"/>
      <c r="G161" s="305">
        <v>42251</v>
      </c>
    </row>
    <row r="162" spans="2:7" ht="15.75" hidden="1" thickBot="1">
      <c r="B162" s="303" t="s">
        <v>379</v>
      </c>
      <c r="C162" s="304" t="s">
        <v>2253</v>
      </c>
      <c r="D162" s="304"/>
      <c r="E162" s="304"/>
      <c r="F162" s="304"/>
      <c r="G162" s="305">
        <v>42251</v>
      </c>
    </row>
    <row r="163" spans="2:7" ht="15.75" hidden="1" thickBot="1">
      <c r="B163" s="303" t="s">
        <v>379</v>
      </c>
      <c r="C163" s="304" t="s">
        <v>2253</v>
      </c>
      <c r="D163" s="304"/>
      <c r="E163" s="304"/>
      <c r="F163" s="304"/>
      <c r="G163" s="305">
        <v>42251</v>
      </c>
    </row>
    <row r="164" spans="2:7" ht="15.75" hidden="1" thickBot="1">
      <c r="B164" s="303" t="s">
        <v>379</v>
      </c>
      <c r="C164" s="304" t="s">
        <v>2253</v>
      </c>
      <c r="D164" s="304"/>
      <c r="E164" s="304"/>
      <c r="F164" s="304"/>
      <c r="G164" s="305">
        <v>42251</v>
      </c>
    </row>
    <row r="165" spans="2:7" ht="15.75" hidden="1" thickBot="1">
      <c r="B165" s="303" t="s">
        <v>379</v>
      </c>
      <c r="C165" s="304" t="s">
        <v>2253</v>
      </c>
      <c r="D165" s="304">
        <v>1</v>
      </c>
      <c r="E165" s="304">
        <v>7</v>
      </c>
      <c r="F165" s="304">
        <v>1</v>
      </c>
      <c r="G165" s="305" t="s">
        <v>11280</v>
      </c>
    </row>
    <row r="166" spans="2:7" ht="15.75" hidden="1" thickBot="1">
      <c r="B166" s="303" t="s">
        <v>379</v>
      </c>
      <c r="C166" s="304" t="s">
        <v>2253</v>
      </c>
      <c r="D166" s="304">
        <v>1</v>
      </c>
      <c r="E166" s="304">
        <v>3</v>
      </c>
      <c r="F166" s="304">
        <v>1</v>
      </c>
      <c r="G166" s="305" t="s">
        <v>11280</v>
      </c>
    </row>
    <row r="167" spans="2:7" ht="15.75" hidden="1" thickBot="1">
      <c r="B167" s="303" t="s">
        <v>379</v>
      </c>
      <c r="C167" s="304" t="s">
        <v>2253</v>
      </c>
      <c r="D167" s="304">
        <v>1</v>
      </c>
      <c r="E167" s="304">
        <v>5</v>
      </c>
      <c r="F167" s="304">
        <v>1</v>
      </c>
      <c r="G167" s="305" t="s">
        <v>11280</v>
      </c>
    </row>
    <row r="168" spans="2:7" ht="15.75" hidden="1" thickBot="1">
      <c r="B168" s="303" t="s">
        <v>379</v>
      </c>
      <c r="C168" s="304" t="s">
        <v>2253</v>
      </c>
      <c r="D168" s="304">
        <v>1</v>
      </c>
      <c r="E168" s="304">
        <v>2</v>
      </c>
      <c r="F168" s="304">
        <v>2</v>
      </c>
      <c r="G168" s="305" t="s">
        <v>11280</v>
      </c>
    </row>
    <row r="169" spans="2:7" ht="15.75" hidden="1" thickBot="1">
      <c r="B169" s="303" t="s">
        <v>379</v>
      </c>
      <c r="C169" s="304" t="s">
        <v>2253</v>
      </c>
      <c r="D169" s="304">
        <v>1</v>
      </c>
      <c r="E169" s="304">
        <v>2</v>
      </c>
      <c r="F169" s="304">
        <v>1</v>
      </c>
      <c r="G169" s="305" t="s">
        <v>11280</v>
      </c>
    </row>
    <row r="170" spans="2:7" ht="15.75" hidden="1" thickBot="1">
      <c r="B170" s="303" t="s">
        <v>379</v>
      </c>
      <c r="C170" s="304" t="s">
        <v>2253</v>
      </c>
      <c r="D170" s="304">
        <v>1</v>
      </c>
      <c r="E170" s="304">
        <v>2</v>
      </c>
      <c r="F170" s="304">
        <v>1</v>
      </c>
      <c r="G170" s="305" t="s">
        <v>11280</v>
      </c>
    </row>
    <row r="171" spans="2:7" ht="15.75" hidden="1" thickBot="1">
      <c r="B171" s="303" t="s">
        <v>379</v>
      </c>
      <c r="C171" s="304" t="s">
        <v>2253</v>
      </c>
      <c r="D171" s="304">
        <v>1</v>
      </c>
      <c r="E171" s="304">
        <v>6</v>
      </c>
      <c r="F171" s="304">
        <v>1</v>
      </c>
      <c r="G171" s="305" t="s">
        <v>11280</v>
      </c>
    </row>
    <row r="172" spans="2:7" ht="15.75" hidden="1" thickBot="1">
      <c r="B172" s="303" t="s">
        <v>379</v>
      </c>
      <c r="C172" s="304" t="s">
        <v>2253</v>
      </c>
      <c r="D172" s="304"/>
      <c r="E172" s="304"/>
      <c r="F172" s="304">
        <v>1</v>
      </c>
      <c r="G172" s="305" t="s">
        <v>11280</v>
      </c>
    </row>
    <row r="173" spans="2:7" ht="15.75" hidden="1" thickBot="1">
      <c r="B173" s="303" t="s">
        <v>379</v>
      </c>
      <c r="C173" s="304" t="s">
        <v>2253</v>
      </c>
      <c r="D173" s="304">
        <v>1</v>
      </c>
      <c r="E173" s="304">
        <v>8</v>
      </c>
      <c r="F173" s="304">
        <v>1</v>
      </c>
      <c r="G173" s="305" t="s">
        <v>11280</v>
      </c>
    </row>
    <row r="174" spans="2:7" ht="15.75" hidden="1" thickBot="1">
      <c r="B174" s="303" t="s">
        <v>379</v>
      </c>
      <c r="C174" s="304" t="s">
        <v>2253</v>
      </c>
      <c r="D174" s="304">
        <v>1</v>
      </c>
      <c r="E174" s="304">
        <v>4</v>
      </c>
      <c r="F174" s="304">
        <v>1</v>
      </c>
      <c r="G174" s="305" t="s">
        <v>11280</v>
      </c>
    </row>
    <row r="175" spans="2:7" ht="15.75" hidden="1" thickBot="1">
      <c r="B175" s="303" t="s">
        <v>379</v>
      </c>
      <c r="C175" s="304" t="s">
        <v>2253</v>
      </c>
      <c r="D175" s="304">
        <v>1</v>
      </c>
      <c r="E175" s="304">
        <v>4</v>
      </c>
      <c r="F175" s="304">
        <v>1</v>
      </c>
      <c r="G175" s="305" t="s">
        <v>11280</v>
      </c>
    </row>
    <row r="176" spans="2:7" ht="15.75" hidden="1" thickBot="1">
      <c r="B176" s="303" t="s">
        <v>379</v>
      </c>
      <c r="C176" s="304" t="s">
        <v>2253</v>
      </c>
      <c r="D176" s="304">
        <v>1</v>
      </c>
      <c r="E176" s="304">
        <v>5</v>
      </c>
      <c r="F176" s="304">
        <v>1</v>
      </c>
      <c r="G176" s="305" t="s">
        <v>11280</v>
      </c>
    </row>
    <row r="177" spans="2:7" ht="15.75" hidden="1" thickBot="1">
      <c r="B177" s="303" t="s">
        <v>379</v>
      </c>
      <c r="C177" s="304" t="s">
        <v>2253</v>
      </c>
      <c r="D177" s="304">
        <v>1</v>
      </c>
      <c r="E177" s="304">
        <v>4</v>
      </c>
      <c r="F177" s="304">
        <v>1</v>
      </c>
      <c r="G177" s="305" t="s">
        <v>11280</v>
      </c>
    </row>
    <row r="178" spans="2:7" ht="15.75" hidden="1" thickBot="1">
      <c r="B178" s="303" t="s">
        <v>379</v>
      </c>
      <c r="C178" s="304" t="s">
        <v>2253</v>
      </c>
      <c r="D178" s="304">
        <v>1</v>
      </c>
      <c r="E178" s="304">
        <v>4</v>
      </c>
      <c r="F178" s="304">
        <v>1</v>
      </c>
      <c r="G178" s="305" t="s">
        <v>11280</v>
      </c>
    </row>
    <row r="179" spans="2:7" ht="15.75" hidden="1" thickBot="1">
      <c r="B179" s="303" t="s">
        <v>379</v>
      </c>
      <c r="C179" s="304" t="s">
        <v>2253</v>
      </c>
      <c r="D179" s="304">
        <v>1</v>
      </c>
      <c r="E179" s="304">
        <v>2</v>
      </c>
      <c r="F179" s="304">
        <v>1</v>
      </c>
      <c r="G179" s="305" t="s">
        <v>11280</v>
      </c>
    </row>
    <row r="180" spans="2:7" ht="15.75" hidden="1" thickBot="1">
      <c r="B180" s="303" t="s">
        <v>379</v>
      </c>
      <c r="C180" s="304" t="s">
        <v>2253</v>
      </c>
      <c r="D180" s="304">
        <v>1</v>
      </c>
      <c r="E180" s="304">
        <v>2</v>
      </c>
      <c r="F180" s="304">
        <v>1</v>
      </c>
      <c r="G180" s="305" t="s">
        <v>11280</v>
      </c>
    </row>
    <row r="181" spans="2:7" ht="15.75" hidden="1" thickBot="1">
      <c r="B181" s="303" t="s">
        <v>379</v>
      </c>
      <c r="C181" s="304" t="s">
        <v>2253</v>
      </c>
      <c r="D181" s="304">
        <v>1</v>
      </c>
      <c r="E181" s="304">
        <v>2</v>
      </c>
      <c r="F181" s="304">
        <v>1</v>
      </c>
      <c r="G181" s="305" t="s">
        <v>11280</v>
      </c>
    </row>
    <row r="182" spans="2:7" ht="15.75" hidden="1" thickBot="1">
      <c r="B182" s="303" t="s">
        <v>379</v>
      </c>
      <c r="C182" s="304" t="s">
        <v>2253</v>
      </c>
      <c r="D182" s="304">
        <v>1</v>
      </c>
      <c r="E182" s="304">
        <v>7</v>
      </c>
      <c r="F182" s="304">
        <v>1</v>
      </c>
      <c r="G182" s="305" t="s">
        <v>11280</v>
      </c>
    </row>
    <row r="183" spans="2:7" ht="15.75" hidden="1" thickBot="1">
      <c r="B183" s="303" t="s">
        <v>11281</v>
      </c>
      <c r="C183" s="304" t="s">
        <v>11282</v>
      </c>
      <c r="D183" s="304">
        <v>1</v>
      </c>
      <c r="E183" s="304">
        <v>5</v>
      </c>
      <c r="F183" s="304">
        <v>1</v>
      </c>
      <c r="G183" s="305" t="s">
        <v>11283</v>
      </c>
    </row>
    <row r="184" spans="2:7" ht="15.75" hidden="1" thickBot="1">
      <c r="B184" s="303" t="s">
        <v>11281</v>
      </c>
      <c r="C184" s="304" t="s">
        <v>11282</v>
      </c>
      <c r="D184" s="304">
        <v>1</v>
      </c>
      <c r="E184" s="304">
        <v>6</v>
      </c>
      <c r="F184" s="304">
        <v>1</v>
      </c>
      <c r="G184" s="305" t="s">
        <v>11283</v>
      </c>
    </row>
    <row r="185" spans="2:7" ht="15.75" hidden="1" thickBot="1">
      <c r="B185" s="303" t="s">
        <v>11281</v>
      </c>
      <c r="C185" s="304" t="s">
        <v>11282</v>
      </c>
      <c r="D185" s="304">
        <v>1</v>
      </c>
      <c r="E185" s="304">
        <v>2</v>
      </c>
      <c r="F185" s="304">
        <v>1</v>
      </c>
      <c r="G185" s="305" t="s">
        <v>11283</v>
      </c>
    </row>
    <row r="186" spans="2:7" ht="15.75" hidden="1" thickBot="1">
      <c r="B186" s="303" t="s">
        <v>11281</v>
      </c>
      <c r="C186" s="304" t="s">
        <v>11282</v>
      </c>
      <c r="D186" s="304">
        <v>1</v>
      </c>
      <c r="E186" s="304">
        <v>5</v>
      </c>
      <c r="F186" s="304">
        <v>1</v>
      </c>
      <c r="G186" s="305" t="s">
        <v>11283</v>
      </c>
    </row>
    <row r="187" spans="2:7" ht="15.75" hidden="1" thickBot="1">
      <c r="B187" s="303" t="s">
        <v>11281</v>
      </c>
      <c r="C187" s="304" t="s">
        <v>11282</v>
      </c>
      <c r="D187" s="304">
        <v>1</v>
      </c>
      <c r="E187" s="304">
        <v>3</v>
      </c>
      <c r="F187" s="304">
        <v>1</v>
      </c>
      <c r="G187" s="305" t="s">
        <v>11283</v>
      </c>
    </row>
    <row r="188" spans="2:7" ht="15.75" hidden="1" thickBot="1">
      <c r="B188" s="303" t="s">
        <v>11281</v>
      </c>
      <c r="C188" s="304" t="s">
        <v>11282</v>
      </c>
      <c r="D188" s="304">
        <v>1</v>
      </c>
      <c r="E188" s="304">
        <v>1</v>
      </c>
      <c r="F188" s="304">
        <v>1</v>
      </c>
      <c r="G188" s="305" t="s">
        <v>11283</v>
      </c>
    </row>
    <row r="189" spans="2:7" ht="15.75" hidden="1" thickBot="1">
      <c r="B189" s="303" t="s">
        <v>11281</v>
      </c>
      <c r="C189" s="304" t="s">
        <v>11282</v>
      </c>
      <c r="D189" s="304">
        <v>1</v>
      </c>
      <c r="E189" s="304">
        <v>2</v>
      </c>
      <c r="F189" s="304">
        <v>1</v>
      </c>
      <c r="G189" s="305" t="s">
        <v>11283</v>
      </c>
    </row>
    <row r="190" spans="2:7" ht="15.75" hidden="1" thickBot="1">
      <c r="B190" s="303" t="s">
        <v>11281</v>
      </c>
      <c r="C190" s="304" t="s">
        <v>11282</v>
      </c>
      <c r="D190" s="304">
        <v>1</v>
      </c>
      <c r="E190" s="304">
        <v>1</v>
      </c>
      <c r="F190" s="304">
        <v>1</v>
      </c>
      <c r="G190" s="305" t="s">
        <v>11283</v>
      </c>
    </row>
    <row r="191" spans="2:7" ht="15.75" hidden="1" thickBot="1">
      <c r="B191" s="303" t="s">
        <v>11281</v>
      </c>
      <c r="C191" s="304" t="s">
        <v>11282</v>
      </c>
      <c r="D191" s="304">
        <v>1</v>
      </c>
      <c r="E191" s="304">
        <v>5</v>
      </c>
      <c r="F191" s="304">
        <v>1</v>
      </c>
      <c r="G191" s="305" t="s">
        <v>11283</v>
      </c>
    </row>
    <row r="192" spans="2:7" ht="15.75" hidden="1" thickBot="1">
      <c r="B192" s="303" t="s">
        <v>9711</v>
      </c>
      <c r="C192" s="304" t="s">
        <v>11284</v>
      </c>
      <c r="D192" s="304">
        <v>1</v>
      </c>
      <c r="E192" s="304">
        <v>3</v>
      </c>
      <c r="F192" s="304">
        <v>1</v>
      </c>
      <c r="G192" s="305" t="s">
        <v>11285</v>
      </c>
    </row>
    <row r="193" spans="2:7" ht="15.75" hidden="1" thickBot="1">
      <c r="B193" s="303" t="s">
        <v>9711</v>
      </c>
      <c r="C193" s="304" t="s">
        <v>11284</v>
      </c>
      <c r="D193" s="304">
        <v>1</v>
      </c>
      <c r="E193" s="304">
        <v>5</v>
      </c>
      <c r="F193" s="304">
        <v>1</v>
      </c>
      <c r="G193" s="305" t="s">
        <v>11285</v>
      </c>
    </row>
    <row r="194" spans="2:7" ht="15.75" hidden="1" thickBot="1">
      <c r="B194" s="303" t="s">
        <v>9711</v>
      </c>
      <c r="C194" s="304" t="s">
        <v>11284</v>
      </c>
      <c r="D194" s="304">
        <v>1</v>
      </c>
      <c r="E194" s="304">
        <v>5</v>
      </c>
      <c r="F194" s="304">
        <v>1</v>
      </c>
      <c r="G194" s="305" t="s">
        <v>11285</v>
      </c>
    </row>
    <row r="195" spans="2:7" ht="15.75" hidden="1" thickBot="1">
      <c r="B195" s="303" t="s">
        <v>379</v>
      </c>
      <c r="C195" s="304" t="s">
        <v>8871</v>
      </c>
      <c r="D195" s="304">
        <v>1</v>
      </c>
      <c r="E195" s="304">
        <v>7</v>
      </c>
      <c r="F195" s="304">
        <v>2</v>
      </c>
      <c r="G195" s="305" t="s">
        <v>11285</v>
      </c>
    </row>
    <row r="196" spans="2:7" ht="15.75" thickBot="1">
      <c r="B196" s="303" t="s">
        <v>363</v>
      </c>
      <c r="C196" s="304" t="s">
        <v>11293</v>
      </c>
      <c r="D196" s="304">
        <v>1</v>
      </c>
      <c r="E196" s="304">
        <v>8</v>
      </c>
      <c r="F196" s="304">
        <v>2</v>
      </c>
      <c r="G196" s="305" t="s">
        <v>11285</v>
      </c>
    </row>
    <row r="197" spans="2:7" ht="15.75" thickBot="1">
      <c r="B197" s="303" t="s">
        <v>363</v>
      </c>
      <c r="C197" s="304" t="s">
        <v>11286</v>
      </c>
      <c r="D197" s="304">
        <v>1</v>
      </c>
      <c r="E197" s="304"/>
      <c r="F197" s="304" t="s">
        <v>8714</v>
      </c>
      <c r="G197" s="305" t="s">
        <v>11285</v>
      </c>
    </row>
    <row r="198" spans="2:7" ht="15.75" thickBot="1">
      <c r="B198" s="303" t="s">
        <v>363</v>
      </c>
      <c r="C198" s="304" t="s">
        <v>11286</v>
      </c>
      <c r="D198" s="304">
        <v>1</v>
      </c>
      <c r="E198" s="304"/>
      <c r="F198" s="304" t="s">
        <v>8693</v>
      </c>
      <c r="G198" s="305" t="s">
        <v>11285</v>
      </c>
    </row>
    <row r="199" spans="2:7" ht="15.75" thickBot="1">
      <c r="B199" s="303" t="s">
        <v>363</v>
      </c>
      <c r="C199" s="304" t="s">
        <v>11286</v>
      </c>
      <c r="D199" s="304">
        <v>1</v>
      </c>
      <c r="E199" s="304"/>
      <c r="F199" s="304" t="s">
        <v>8714</v>
      </c>
      <c r="G199" s="305" t="s">
        <v>11285</v>
      </c>
    </row>
    <row r="200" spans="2:7" ht="15.75" thickBot="1">
      <c r="B200" s="303" t="s">
        <v>363</v>
      </c>
      <c r="C200" s="304" t="s">
        <v>11286</v>
      </c>
      <c r="D200" s="304">
        <v>1</v>
      </c>
      <c r="E200" s="304"/>
      <c r="F200" s="304" t="s">
        <v>8693</v>
      </c>
      <c r="G200" s="305" t="s">
        <v>11285</v>
      </c>
    </row>
    <row r="201" spans="2:7" ht="15.75" thickBot="1">
      <c r="B201" s="303" t="s">
        <v>363</v>
      </c>
      <c r="C201" s="304" t="s">
        <v>11286</v>
      </c>
      <c r="D201" s="304">
        <v>1</v>
      </c>
      <c r="E201" s="304"/>
      <c r="F201" s="304" t="s">
        <v>8714</v>
      </c>
      <c r="G201" s="305" t="s">
        <v>11285</v>
      </c>
    </row>
    <row r="202" spans="2:7" ht="15.75" thickBot="1">
      <c r="B202" s="303" t="s">
        <v>363</v>
      </c>
      <c r="C202" s="304" t="s">
        <v>11286</v>
      </c>
      <c r="D202" s="304">
        <v>1</v>
      </c>
      <c r="E202" s="304"/>
      <c r="F202" s="304" t="s">
        <v>8714</v>
      </c>
      <c r="G202" s="305" t="s">
        <v>11285</v>
      </c>
    </row>
    <row r="203" spans="2:7" ht="15.75" thickBot="1">
      <c r="B203" s="303" t="s">
        <v>363</v>
      </c>
      <c r="C203" s="304" t="s">
        <v>11286</v>
      </c>
      <c r="D203" s="304">
        <v>1</v>
      </c>
      <c r="E203" s="304"/>
      <c r="F203" s="304" t="s">
        <v>8714</v>
      </c>
      <c r="G203" s="305" t="s">
        <v>11285</v>
      </c>
    </row>
    <row r="204" spans="2:7" ht="15.75" thickBot="1">
      <c r="B204" s="303" t="s">
        <v>363</v>
      </c>
      <c r="C204" s="304" t="s">
        <v>11286</v>
      </c>
      <c r="D204" s="304">
        <v>1</v>
      </c>
      <c r="E204" s="304"/>
      <c r="F204" s="304" t="s">
        <v>11287</v>
      </c>
      <c r="G204" s="305" t="s">
        <v>11285</v>
      </c>
    </row>
    <row r="205" spans="2:7" ht="15.75" thickBot="1">
      <c r="B205" s="303" t="s">
        <v>363</v>
      </c>
      <c r="C205" s="304" t="s">
        <v>11286</v>
      </c>
      <c r="D205" s="304">
        <v>1</v>
      </c>
      <c r="E205" s="304"/>
      <c r="F205" s="304" t="s">
        <v>8714</v>
      </c>
      <c r="G205" s="305" t="s">
        <v>11285</v>
      </c>
    </row>
    <row r="206" spans="2:7" ht="15.75" thickBot="1">
      <c r="B206" s="303" t="s">
        <v>363</v>
      </c>
      <c r="C206" s="304" t="s">
        <v>11286</v>
      </c>
      <c r="D206" s="304">
        <v>1</v>
      </c>
      <c r="E206" s="304"/>
      <c r="F206" s="304" t="s">
        <v>8714</v>
      </c>
      <c r="G206" s="305" t="s">
        <v>11285</v>
      </c>
    </row>
    <row r="207" spans="2:7" ht="15.75" thickBot="1">
      <c r="B207" s="303" t="s">
        <v>363</v>
      </c>
      <c r="C207" s="304" t="s">
        <v>11286</v>
      </c>
      <c r="D207" s="304">
        <v>1</v>
      </c>
      <c r="E207" s="304"/>
      <c r="F207" s="304" t="s">
        <v>8714</v>
      </c>
      <c r="G207" s="305" t="s">
        <v>11285</v>
      </c>
    </row>
    <row r="208" spans="2:7" ht="15.75" thickBot="1">
      <c r="B208" s="303" t="s">
        <v>363</v>
      </c>
      <c r="C208" s="304" t="s">
        <v>11286</v>
      </c>
      <c r="D208" s="304">
        <v>1</v>
      </c>
      <c r="E208" s="304"/>
      <c r="F208" s="304" t="s">
        <v>8714</v>
      </c>
      <c r="G208" s="305" t="s">
        <v>11285</v>
      </c>
    </row>
    <row r="209" spans="2:7" ht="15.75" thickBot="1">
      <c r="B209" s="303" t="s">
        <v>363</v>
      </c>
      <c r="C209" s="304" t="s">
        <v>11286</v>
      </c>
      <c r="D209" s="304">
        <v>1</v>
      </c>
      <c r="E209" s="304"/>
      <c r="F209" s="304" t="s">
        <v>8714</v>
      </c>
      <c r="G209" s="305" t="s">
        <v>11285</v>
      </c>
    </row>
    <row r="210" spans="2:7" ht="15.75" hidden="1" thickBot="1">
      <c r="B210" s="303" t="s">
        <v>529</v>
      </c>
      <c r="C210" s="304" t="s">
        <v>11288</v>
      </c>
      <c r="D210" s="304">
        <v>1</v>
      </c>
      <c r="E210" s="304">
        <v>6</v>
      </c>
      <c r="F210" s="304" t="s">
        <v>8693</v>
      </c>
      <c r="G210" s="305" t="s">
        <v>11285</v>
      </c>
    </row>
    <row r="211" spans="2:7" ht="15.75" hidden="1" thickBot="1">
      <c r="B211" s="303" t="s">
        <v>379</v>
      </c>
      <c r="C211" s="304" t="s">
        <v>2253</v>
      </c>
      <c r="D211" s="304">
        <v>1</v>
      </c>
      <c r="E211" s="304">
        <v>7</v>
      </c>
      <c r="F211" s="304" t="s">
        <v>8693</v>
      </c>
      <c r="G211" s="305" t="s">
        <v>11285</v>
      </c>
    </row>
    <row r="212" spans="2:7" ht="30.75" hidden="1" thickBot="1">
      <c r="B212" s="303" t="s">
        <v>379</v>
      </c>
      <c r="C212" s="304" t="s">
        <v>11289</v>
      </c>
      <c r="D212" s="304">
        <v>1</v>
      </c>
      <c r="E212" s="304">
        <v>15</v>
      </c>
      <c r="F212" s="304">
        <v>2</v>
      </c>
      <c r="G212" s="305" t="s">
        <v>11285</v>
      </c>
    </row>
    <row r="213" spans="2:7" ht="15.75" thickBot="1">
      <c r="B213" s="303" t="s">
        <v>363</v>
      </c>
      <c r="C213" s="304" t="s">
        <v>10747</v>
      </c>
      <c r="D213" s="304">
        <v>1</v>
      </c>
      <c r="E213" s="304"/>
      <c r="F213" s="304">
        <v>1</v>
      </c>
      <c r="G213" s="305" t="s">
        <v>11285</v>
      </c>
    </row>
    <row r="214" spans="2:7" ht="30.75" thickBot="1">
      <c r="B214" s="303" t="s">
        <v>363</v>
      </c>
      <c r="C214" s="304" t="s">
        <v>11290</v>
      </c>
      <c r="D214" s="304">
        <v>1</v>
      </c>
      <c r="E214" s="304">
        <v>6</v>
      </c>
      <c r="F214" s="304">
        <v>2</v>
      </c>
      <c r="G214" s="305" t="s">
        <v>11283</v>
      </c>
    </row>
    <row r="215" spans="2:7" ht="15.75" thickBot="1">
      <c r="B215" s="303" t="s">
        <v>363</v>
      </c>
      <c r="C215" s="304" t="s">
        <v>8866</v>
      </c>
      <c r="D215" s="304">
        <v>1</v>
      </c>
      <c r="E215" s="304"/>
      <c r="F215" s="304">
        <v>2</v>
      </c>
      <c r="G215" s="305" t="s">
        <v>11283</v>
      </c>
    </row>
    <row r="216" spans="2:7" ht="15.75" thickBot="1">
      <c r="B216" s="303" t="s">
        <v>363</v>
      </c>
      <c r="C216" s="304" t="s">
        <v>11291</v>
      </c>
      <c r="D216" s="304">
        <v>1</v>
      </c>
      <c r="E216" s="304"/>
      <c r="F216" s="304">
        <v>1</v>
      </c>
      <c r="G216" s="305" t="s">
        <v>11283</v>
      </c>
    </row>
    <row r="217" spans="2:7" ht="15.75" thickBot="1">
      <c r="B217" s="303" t="s">
        <v>363</v>
      </c>
      <c r="C217" s="304" t="s">
        <v>11291</v>
      </c>
      <c r="D217" s="304">
        <v>1</v>
      </c>
      <c r="E217" s="304"/>
      <c r="F217" s="304">
        <v>1</v>
      </c>
      <c r="G217" s="305" t="s">
        <v>11283</v>
      </c>
    </row>
    <row r="218" spans="2:7" ht="15.75" thickBot="1">
      <c r="B218" s="303" t="s">
        <v>363</v>
      </c>
      <c r="C218" s="304" t="s">
        <v>11291</v>
      </c>
      <c r="D218" s="304">
        <v>1</v>
      </c>
      <c r="E218" s="304">
        <v>1</v>
      </c>
      <c r="F218" s="304">
        <v>1</v>
      </c>
      <c r="G218" s="305" t="s">
        <v>11283</v>
      </c>
    </row>
    <row r="219" spans="2:7" ht="15.75" hidden="1" thickBot="1">
      <c r="B219" s="303" t="s">
        <v>529</v>
      </c>
      <c r="C219" s="304" t="s">
        <v>10223</v>
      </c>
      <c r="D219" s="304">
        <v>1</v>
      </c>
      <c r="E219" s="304">
        <v>6</v>
      </c>
      <c r="F219" s="304">
        <v>2</v>
      </c>
      <c r="G219" s="305" t="s">
        <v>11292</v>
      </c>
    </row>
    <row r="220" spans="2:7" ht="15.75" hidden="1" thickBot="1">
      <c r="B220" s="303" t="s">
        <v>529</v>
      </c>
      <c r="C220" s="304" t="s">
        <v>8915</v>
      </c>
      <c r="D220" s="304">
        <v>1</v>
      </c>
      <c r="E220" s="304">
        <v>3</v>
      </c>
      <c r="F220" s="304">
        <v>2</v>
      </c>
      <c r="G220" s="305" t="s">
        <v>11280</v>
      </c>
    </row>
    <row r="221" spans="2:7" ht="15.75" thickBot="1">
      <c r="B221" s="303" t="s">
        <v>363</v>
      </c>
      <c r="C221" s="304" t="s">
        <v>11293</v>
      </c>
      <c r="D221" s="304">
        <v>1</v>
      </c>
      <c r="E221" s="304">
        <v>1</v>
      </c>
      <c r="F221" s="304">
        <v>2</v>
      </c>
      <c r="G221" s="305" t="s">
        <v>9441</v>
      </c>
    </row>
  </sheetData>
  <autoFilter ref="B2:G222">
    <filterColumn colId="0">
      <filters>
        <filter val="Port Vila"/>
      </filters>
    </filterColumn>
  </autoFilter>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filterMode="1">
    <tabColor theme="9" tint="0.39997558519241921"/>
    <pageSetUpPr fitToPage="1"/>
  </sheetPr>
  <dimension ref="A1:U115"/>
  <sheetViews>
    <sheetView topLeftCell="T1" zoomScale="90" zoomScaleNormal="90" zoomScaleSheetLayoutView="80" zoomScalePageLayoutView="110" workbookViewId="0">
      <pane ySplit="1" topLeftCell="A2" activePane="bottomLeft" state="frozen"/>
      <selection pane="bottomLeft" activeCell="Z7" sqref="Z7"/>
    </sheetView>
  </sheetViews>
  <sheetFormatPr defaultColWidth="18.85546875" defaultRowHeight="15"/>
  <cols>
    <col min="1" max="1" width="18.85546875" style="118"/>
    <col min="2" max="2" width="0" style="120" hidden="1" customWidth="1"/>
    <col min="3" max="3" width="18.85546875" style="118"/>
    <col min="4" max="4" width="0" style="120" hidden="1" customWidth="1"/>
    <col min="5" max="5" width="18.85546875" style="118"/>
    <col min="6" max="6" width="0" style="119" hidden="1" customWidth="1"/>
    <col min="7" max="7" width="18.85546875" style="37"/>
    <col min="8" max="8" width="0" style="120" hidden="1" customWidth="1"/>
    <col min="9" max="9" width="18.85546875" style="189"/>
    <col min="10" max="10" width="18.85546875" style="118"/>
    <col min="11" max="11" width="18.85546875" style="37"/>
    <col min="12" max="12" width="27.85546875" style="118" customWidth="1"/>
    <col min="13" max="14" width="18.85546875" style="118"/>
    <col min="15" max="15" width="18.85546875" style="121"/>
    <col min="16" max="16" width="18.85546875" style="37"/>
    <col min="17" max="17" width="18.85546875" style="117"/>
    <col min="18" max="18" width="18.85546875" style="169"/>
    <col min="19" max="19" width="18.85546875" style="167"/>
    <col min="20" max="20" width="18.85546875" style="123"/>
    <col min="21" max="21" width="55.42578125" style="37" customWidth="1"/>
    <col min="22" max="16384" width="18.85546875" style="37"/>
  </cols>
  <sheetData>
    <row r="1" spans="1:21" s="120" customFormat="1" ht="76.5" customHeight="1">
      <c r="A1" s="165" t="s">
        <v>8651</v>
      </c>
      <c r="B1" s="165" t="s">
        <v>8652</v>
      </c>
      <c r="C1" s="165" t="s">
        <v>8653</v>
      </c>
      <c r="D1" s="165" t="s">
        <v>8654</v>
      </c>
      <c r="E1" s="165" t="s">
        <v>8655</v>
      </c>
      <c r="F1" s="165" t="s">
        <v>8656</v>
      </c>
      <c r="G1" s="165" t="s">
        <v>87</v>
      </c>
      <c r="H1" s="165" t="s">
        <v>54</v>
      </c>
      <c r="I1" s="165" t="s">
        <v>8658</v>
      </c>
      <c r="J1" s="171" t="s">
        <v>8854</v>
      </c>
      <c r="K1" s="171" t="s">
        <v>52</v>
      </c>
      <c r="L1" s="171" t="s">
        <v>8855</v>
      </c>
      <c r="M1" s="171" t="s">
        <v>8856</v>
      </c>
      <c r="N1" s="171" t="s">
        <v>8857</v>
      </c>
      <c r="O1" s="172" t="s">
        <v>8858</v>
      </c>
      <c r="P1" s="171" t="s">
        <v>55</v>
      </c>
      <c r="Q1" s="173" t="s">
        <v>8859</v>
      </c>
      <c r="R1" s="171" t="s">
        <v>8860</v>
      </c>
      <c r="S1" s="174" t="s">
        <v>8861</v>
      </c>
      <c r="T1" s="174" t="s">
        <v>5</v>
      </c>
      <c r="U1" s="171" t="s">
        <v>8886</v>
      </c>
    </row>
    <row r="2" spans="1:21" s="122" customFormat="1" ht="45.75" customHeight="1">
      <c r="A2" s="168" t="s">
        <v>114</v>
      </c>
      <c r="B2" s="187" t="e">
        <f>VLOOKUP(#REF!, adm1_codenmrange, 2, FALSE)</f>
        <v>#REF!</v>
      </c>
      <c r="C2" s="168" t="s">
        <v>407</v>
      </c>
      <c r="D2" s="187" t="e">
        <f>VLOOKUP(#REF!,adm2_codenmrange, 2, FALSE)</f>
        <v>#REF!</v>
      </c>
      <c r="E2" s="168" t="s">
        <v>685</v>
      </c>
      <c r="F2" s="165" t="e">
        <f>VLOOKUP(#REF!,adm3_codenmrange,2,FALSE)</f>
        <v>#REF!</v>
      </c>
      <c r="G2" s="122" t="s">
        <v>1253</v>
      </c>
      <c r="H2" s="187" t="e">
        <f>VLOOKUP(#REF!, Stle_CodeNmRange, 2, FALSE)</f>
        <v>#REF!</v>
      </c>
      <c r="I2" s="165" t="s">
        <v>11276</v>
      </c>
      <c r="J2" s="168" t="s">
        <v>11277</v>
      </c>
      <c r="K2" s="199" t="s">
        <v>15</v>
      </c>
      <c r="L2" s="168" t="s">
        <v>11278</v>
      </c>
      <c r="M2" s="209" t="s">
        <v>8693</v>
      </c>
      <c r="N2" s="208"/>
      <c r="O2" s="210">
        <v>77</v>
      </c>
      <c r="P2" s="122" t="s">
        <v>8670</v>
      </c>
      <c r="Q2" s="170"/>
      <c r="R2" s="208" t="s">
        <v>8883</v>
      </c>
      <c r="S2" s="178">
        <v>42118</v>
      </c>
      <c r="T2" s="178"/>
      <c r="U2" s="273"/>
    </row>
    <row r="3" spans="1:21" s="122" customFormat="1" ht="45.75" customHeight="1">
      <c r="A3" s="208" t="s">
        <v>112</v>
      </c>
      <c r="B3" s="187" t="str">
        <f>VLOOKUP(A3, adm1_codenmrange, 2, FALSE)</f>
        <v>VUT0105</v>
      </c>
      <c r="C3" s="208" t="s">
        <v>321</v>
      </c>
      <c r="D3" s="187" t="str">
        <f>VLOOKUP(C3,adm2_codenmrange, 2, FALSE)</f>
        <v>VUT0105005</v>
      </c>
      <c r="E3" s="208" t="s">
        <v>497</v>
      </c>
      <c r="F3" s="165" t="str">
        <f>VLOOKUP(E3,adm3_codenmrange,2,FALSE)</f>
        <v>VUT0105005011</v>
      </c>
      <c r="G3" s="208" t="s">
        <v>2253</v>
      </c>
      <c r="H3" s="187" t="str">
        <f>VLOOKUP(G3, Stle_CodeNmRange, 2, FALSE)</f>
        <v>VUT01050050110783</v>
      </c>
      <c r="I3" s="187"/>
      <c r="J3" s="208" t="s">
        <v>8889</v>
      </c>
      <c r="K3" s="199" t="s">
        <v>15</v>
      </c>
      <c r="L3" s="208"/>
      <c r="M3" s="209" t="s">
        <v>8714</v>
      </c>
      <c r="N3" s="208"/>
      <c r="O3" s="210">
        <v>154</v>
      </c>
      <c r="P3" s="122" t="s">
        <v>8670</v>
      </c>
      <c r="Q3" s="170"/>
      <c r="R3" s="208"/>
      <c r="S3" s="178"/>
      <c r="T3" s="178"/>
      <c r="U3" s="273"/>
    </row>
    <row r="4" spans="1:21" s="122" customFormat="1" ht="45.75" customHeight="1">
      <c r="A4" s="257" t="s">
        <v>112</v>
      </c>
      <c r="B4" s="190"/>
      <c r="C4" s="199" t="s">
        <v>363</v>
      </c>
      <c r="D4" s="190"/>
      <c r="E4" s="199" t="s">
        <v>597</v>
      </c>
      <c r="F4" s="190"/>
      <c r="G4" s="199" t="s">
        <v>2418</v>
      </c>
      <c r="H4" s="190"/>
      <c r="I4" s="201"/>
      <c r="J4" s="191" t="s">
        <v>8867</v>
      </c>
      <c r="K4" s="199" t="s">
        <v>15</v>
      </c>
      <c r="L4" s="199"/>
      <c r="M4" s="191" t="s">
        <v>8693</v>
      </c>
      <c r="N4" s="191" t="s">
        <v>8868</v>
      </c>
      <c r="O4" s="192">
        <v>144</v>
      </c>
      <c r="P4" s="164" t="s">
        <v>8670</v>
      </c>
      <c r="Q4" s="170"/>
      <c r="R4" s="199"/>
      <c r="S4" s="194">
        <v>42116</v>
      </c>
      <c r="T4" s="199"/>
      <c r="U4" s="299" t="s">
        <v>8869</v>
      </c>
    </row>
    <row r="5" spans="1:21" s="122" customFormat="1" ht="45.75" customHeight="1">
      <c r="A5" s="199" t="s">
        <v>112</v>
      </c>
      <c r="B5" s="190"/>
      <c r="C5" s="199" t="s">
        <v>321</v>
      </c>
      <c r="D5" s="190"/>
      <c r="E5" s="199"/>
      <c r="F5" s="190"/>
      <c r="G5" s="199"/>
      <c r="H5" s="190"/>
      <c r="I5" s="200" t="s">
        <v>8862</v>
      </c>
      <c r="J5" s="191" t="s">
        <v>8674</v>
      </c>
      <c r="K5" s="199" t="s">
        <v>15</v>
      </c>
      <c r="L5" s="191" t="s">
        <v>11324</v>
      </c>
      <c r="M5" s="191"/>
      <c r="N5" s="191"/>
      <c r="O5" s="199">
        <v>125</v>
      </c>
      <c r="P5" s="164" t="s">
        <v>8670</v>
      </c>
      <c r="Q5" s="192"/>
      <c r="R5" s="199"/>
      <c r="S5" s="194">
        <v>42115</v>
      </c>
      <c r="T5" s="199"/>
      <c r="U5" s="195" t="s">
        <v>8863</v>
      </c>
    </row>
    <row r="6" spans="1:21" s="388" customFormat="1" ht="45.75" customHeight="1">
      <c r="A6" s="199" t="s">
        <v>112</v>
      </c>
      <c r="B6" s="426" t="str">
        <f>VLOOKUP(A6, adm1_codenmrange, 2, FALSE)</f>
        <v>VUT0105</v>
      </c>
      <c r="C6" s="203" t="s">
        <v>363</v>
      </c>
      <c r="D6" s="426" t="str">
        <f>VLOOKUP(C6,adm2_codenmrange, 2, FALSE)</f>
        <v>VUT0105071</v>
      </c>
      <c r="E6" s="203" t="s">
        <v>597</v>
      </c>
      <c r="F6" s="428" t="str">
        <f>VLOOKUP(E6,adm3_codenmrange,2,FALSE)</f>
        <v>VUT0105071017</v>
      </c>
      <c r="G6" s="427"/>
      <c r="H6" s="426" t="e">
        <f>VLOOKUP(G6, Stle_CodeNmRange, 2, FALSE)</f>
        <v>#N/A</v>
      </c>
      <c r="I6" s="426" t="s">
        <v>8866</v>
      </c>
      <c r="J6" s="191" t="s">
        <v>8674</v>
      </c>
      <c r="K6" s="199" t="s">
        <v>15</v>
      </c>
      <c r="L6" s="427"/>
      <c r="M6" s="180" t="s">
        <v>8693</v>
      </c>
      <c r="N6" s="427" t="s">
        <v>11323</v>
      </c>
      <c r="O6" s="429">
        <v>15</v>
      </c>
      <c r="P6" s="164" t="s">
        <v>8670</v>
      </c>
      <c r="Q6" s="430"/>
      <c r="R6" s="427"/>
      <c r="S6" s="431">
        <v>42142</v>
      </c>
      <c r="T6" s="431"/>
      <c r="U6" s="432" t="s">
        <v>11325</v>
      </c>
    </row>
    <row r="7" spans="1:21" s="122" customFormat="1" ht="45.75" customHeight="1">
      <c r="A7" s="203" t="s">
        <v>112</v>
      </c>
      <c r="B7" s="202" t="str">
        <f>VLOOKUP(A7, adm1_codenmrange, 2, FALSE)</f>
        <v>VUT0105</v>
      </c>
      <c r="C7" s="203" t="s">
        <v>363</v>
      </c>
      <c r="D7" s="202" t="str">
        <f>VLOOKUP(C7,adm2_codenmrange, 2, FALSE)</f>
        <v>VUT0105071</v>
      </c>
      <c r="E7" s="203" t="s">
        <v>597</v>
      </c>
      <c r="F7" s="204" t="str">
        <f>VLOOKUP(E7,adm3_codenmrange,2,FALSE)</f>
        <v>VUT0105071017</v>
      </c>
      <c r="G7" s="203" t="s">
        <v>2381</v>
      </c>
      <c r="H7" s="202" t="str">
        <f>VLOOKUP(G7, Stle_CodeNmRange, 2, FALSE)</f>
        <v>VUT01050710170850</v>
      </c>
      <c r="I7" s="202" t="s">
        <v>8685</v>
      </c>
      <c r="J7" s="191" t="s">
        <v>8674</v>
      </c>
      <c r="K7" s="199" t="s">
        <v>15</v>
      </c>
      <c r="L7" s="203"/>
      <c r="M7" s="180" t="s">
        <v>8693</v>
      </c>
      <c r="N7" s="203" t="s">
        <v>8888</v>
      </c>
      <c r="O7" s="205">
        <v>125</v>
      </c>
      <c r="P7" s="164" t="s">
        <v>8670</v>
      </c>
      <c r="Q7" s="206"/>
      <c r="R7" s="203"/>
      <c r="S7" s="178">
        <v>42117</v>
      </c>
      <c r="T7" s="178"/>
      <c r="U7" s="195" t="s">
        <v>8887</v>
      </c>
    </row>
    <row r="8" spans="1:21" s="122" customFormat="1" ht="35.25" customHeight="1">
      <c r="A8" s="208" t="s">
        <v>112</v>
      </c>
      <c r="B8" s="187" t="str">
        <f>VLOOKUP(A8, adm1_codenmrange, 2, FALSE)</f>
        <v>VUT0105</v>
      </c>
      <c r="C8" s="208" t="s">
        <v>363</v>
      </c>
      <c r="D8" s="187" t="str">
        <f>VLOOKUP(C8,adm2_codenmrange, 2, FALSE)</f>
        <v>VUT0105071</v>
      </c>
      <c r="E8" s="208" t="s">
        <v>597</v>
      </c>
      <c r="F8" s="165" t="str">
        <f>VLOOKUP(E8,adm3_codenmrange,2,FALSE)</f>
        <v>VUT0105071017</v>
      </c>
      <c r="G8" s="208"/>
      <c r="H8" s="187" t="e">
        <f>VLOOKUP(G8, Stle_CodeNmRange, 2, FALSE)</f>
        <v>#N/A</v>
      </c>
      <c r="I8" s="187" t="s">
        <v>8900</v>
      </c>
      <c r="J8" s="208" t="s">
        <v>8889</v>
      </c>
      <c r="K8" s="199" t="s">
        <v>15</v>
      </c>
      <c r="L8" s="208"/>
      <c r="M8" s="209" t="s">
        <v>8693</v>
      </c>
      <c r="N8" s="208"/>
      <c r="O8" s="210">
        <v>91</v>
      </c>
      <c r="P8" s="122" t="s">
        <v>8670</v>
      </c>
      <c r="Q8" s="170"/>
      <c r="R8" s="208"/>
      <c r="S8" s="178"/>
      <c r="T8" s="178"/>
      <c r="U8" s="273"/>
    </row>
    <row r="9" spans="1:21" s="122" customFormat="1" ht="45.75" customHeight="1">
      <c r="A9" s="208" t="s">
        <v>112</v>
      </c>
      <c r="B9" s="187" t="str">
        <f>VLOOKUP(A9, adm1_codenmrange, 2, FALSE)</f>
        <v>VUT0105</v>
      </c>
      <c r="C9" s="208" t="s">
        <v>363</v>
      </c>
      <c r="D9" s="187" t="str">
        <f>VLOOKUP(C9,adm2_codenmrange, 2, FALSE)</f>
        <v>VUT0105071</v>
      </c>
      <c r="E9" s="208" t="s">
        <v>597</v>
      </c>
      <c r="F9" s="165" t="str">
        <f>VLOOKUP(E9,adm3_codenmrange,2,FALSE)</f>
        <v>VUT0105071017</v>
      </c>
      <c r="G9" s="208" t="s">
        <v>2418</v>
      </c>
      <c r="H9" s="187" t="str">
        <f>VLOOKUP(G9, Stle_CodeNmRange, 2, FALSE)</f>
        <v>VUT01050710170872</v>
      </c>
      <c r="I9" s="187"/>
      <c r="J9" s="208" t="s">
        <v>8889</v>
      </c>
      <c r="K9" s="199" t="s">
        <v>15</v>
      </c>
      <c r="L9" s="208"/>
      <c r="M9" s="209" t="s">
        <v>8714</v>
      </c>
      <c r="N9" s="208"/>
      <c r="O9" s="210">
        <v>85</v>
      </c>
      <c r="P9" s="122" t="s">
        <v>8670</v>
      </c>
      <c r="Q9" s="170"/>
      <c r="R9" s="208"/>
      <c r="S9" s="178">
        <v>42111</v>
      </c>
      <c r="T9" s="178"/>
      <c r="U9" s="273"/>
    </row>
    <row r="10" spans="1:21" s="122" customFormat="1" ht="45.75" customHeight="1">
      <c r="A10" s="208" t="s">
        <v>112</v>
      </c>
      <c r="B10" s="187" t="str">
        <f>VLOOKUP(A10, adm1_codenmrange, 2, FALSE)</f>
        <v>VUT0105</v>
      </c>
      <c r="C10" s="208" t="s">
        <v>321</v>
      </c>
      <c r="D10" s="187" t="str">
        <f>VLOOKUP(C10,adm2_codenmrange, 2, FALSE)</f>
        <v>VUT0105005</v>
      </c>
      <c r="E10" s="208" t="s">
        <v>494</v>
      </c>
      <c r="F10" s="165" t="str">
        <f>VLOOKUP(E10,adm3_codenmrange,2,FALSE)</f>
        <v>VUT0105005020</v>
      </c>
      <c r="G10" s="208"/>
      <c r="H10" s="187" t="e">
        <f>VLOOKUP(G10, Stle_CodeNmRange, 2, FALSE)</f>
        <v>#N/A</v>
      </c>
      <c r="I10" s="187"/>
      <c r="J10" s="208" t="s">
        <v>8889</v>
      </c>
      <c r="K10" s="199" t="s">
        <v>15</v>
      </c>
      <c r="L10" s="208"/>
      <c r="M10" s="209" t="s">
        <v>8693</v>
      </c>
      <c r="N10" s="208"/>
      <c r="O10" s="210">
        <v>81</v>
      </c>
      <c r="P10" s="122" t="s">
        <v>8670</v>
      </c>
      <c r="Q10" s="170"/>
      <c r="R10" s="208"/>
      <c r="S10" s="178">
        <v>42114</v>
      </c>
      <c r="T10" s="178"/>
      <c r="U10" s="273"/>
    </row>
    <row r="11" spans="1:21" s="122" customFormat="1" ht="45.75" customHeight="1">
      <c r="A11" s="199" t="s">
        <v>112</v>
      </c>
      <c r="B11" s="190"/>
      <c r="C11" s="199" t="s">
        <v>363</v>
      </c>
      <c r="D11" s="190"/>
      <c r="E11" s="199" t="s">
        <v>597</v>
      </c>
      <c r="F11" s="190"/>
      <c r="G11" s="199" t="s">
        <v>2391</v>
      </c>
      <c r="H11" s="190"/>
      <c r="I11" s="201" t="s">
        <v>8872</v>
      </c>
      <c r="J11" s="191" t="s">
        <v>8867</v>
      </c>
      <c r="K11" s="199" t="s">
        <v>15</v>
      </c>
      <c r="L11" s="199"/>
      <c r="M11" s="180" t="s">
        <v>8693</v>
      </c>
      <c r="N11" s="191" t="s">
        <v>8868</v>
      </c>
      <c r="O11" s="192">
        <v>74</v>
      </c>
      <c r="P11" s="164" t="s">
        <v>8670</v>
      </c>
      <c r="Q11" s="193">
        <v>449</v>
      </c>
      <c r="R11" s="199"/>
      <c r="S11" s="194">
        <v>42116</v>
      </c>
      <c r="T11" s="199"/>
      <c r="U11" s="196" t="s">
        <v>8869</v>
      </c>
    </row>
    <row r="12" spans="1:21" s="122" customFormat="1" ht="45.75" customHeight="1">
      <c r="A12" s="208" t="s">
        <v>112</v>
      </c>
      <c r="B12" s="187" t="str">
        <f t="shared" ref="B12:B22" si="0">VLOOKUP(A12, adm1_codenmrange, 2, FALSE)</f>
        <v>VUT0105</v>
      </c>
      <c r="C12" s="208" t="s">
        <v>363</v>
      </c>
      <c r="D12" s="187" t="str">
        <f t="shared" ref="D12:D22" si="1">VLOOKUP(C12,adm2_codenmrange, 2, FALSE)</f>
        <v>VUT0105071</v>
      </c>
      <c r="E12" s="208" t="s">
        <v>597</v>
      </c>
      <c r="F12" s="165" t="str">
        <f t="shared" ref="F12:F22" si="2">VLOOKUP(E12,adm3_codenmrange,2,FALSE)</f>
        <v>VUT0105071017</v>
      </c>
      <c r="G12" s="208"/>
      <c r="H12" s="187" t="e">
        <f t="shared" ref="H12:H22" si="3">VLOOKUP(G12, Stle_CodeNmRange, 2, FALSE)</f>
        <v>#N/A</v>
      </c>
      <c r="I12" s="187" t="s">
        <v>8906</v>
      </c>
      <c r="J12" s="208" t="s">
        <v>8889</v>
      </c>
      <c r="K12" s="199" t="s">
        <v>15</v>
      </c>
      <c r="L12" s="208"/>
      <c r="M12" s="209" t="s">
        <v>8693</v>
      </c>
      <c r="N12" s="208"/>
      <c r="O12" s="210">
        <v>62</v>
      </c>
      <c r="P12" s="122" t="s">
        <v>8670</v>
      </c>
      <c r="Q12" s="170"/>
      <c r="R12" s="208"/>
      <c r="S12" s="178">
        <v>42111</v>
      </c>
      <c r="T12" s="178"/>
      <c r="U12" s="273"/>
    </row>
    <row r="13" spans="1:21" s="122" customFormat="1" ht="45.75" customHeight="1">
      <c r="A13" s="208" t="s">
        <v>112</v>
      </c>
      <c r="B13" s="187" t="str">
        <f t="shared" si="0"/>
        <v>VUT0105</v>
      </c>
      <c r="C13" s="208" t="s">
        <v>321</v>
      </c>
      <c r="D13" s="187" t="str">
        <f t="shared" si="1"/>
        <v>VUT0105005</v>
      </c>
      <c r="E13" s="208" t="s">
        <v>494</v>
      </c>
      <c r="F13" s="165" t="str">
        <f t="shared" si="2"/>
        <v>VUT0105005020</v>
      </c>
      <c r="G13" s="208"/>
      <c r="H13" s="187" t="e">
        <f t="shared" si="3"/>
        <v>#N/A</v>
      </c>
      <c r="I13" s="187"/>
      <c r="J13" s="208" t="s">
        <v>8889</v>
      </c>
      <c r="K13" s="199" t="s">
        <v>15</v>
      </c>
      <c r="L13" s="208"/>
      <c r="M13" s="209" t="s">
        <v>8714</v>
      </c>
      <c r="N13" s="208"/>
      <c r="O13" s="210">
        <v>61</v>
      </c>
      <c r="P13" s="122" t="s">
        <v>8670</v>
      </c>
      <c r="Q13" s="170"/>
      <c r="R13" s="208"/>
      <c r="S13" s="178">
        <v>42114</v>
      </c>
      <c r="T13" s="178"/>
      <c r="U13" s="273"/>
    </row>
    <row r="14" spans="1:21" s="122" customFormat="1" ht="45.75" customHeight="1">
      <c r="A14" s="208" t="s">
        <v>112</v>
      </c>
      <c r="B14" s="187" t="str">
        <f t="shared" si="0"/>
        <v>VUT0105</v>
      </c>
      <c r="C14" s="208" t="s">
        <v>321</v>
      </c>
      <c r="D14" s="187" t="str">
        <f t="shared" si="1"/>
        <v>VUT0105005</v>
      </c>
      <c r="E14" s="208" t="s">
        <v>504</v>
      </c>
      <c r="F14" s="165" t="str">
        <f t="shared" si="2"/>
        <v>VUT0105005014</v>
      </c>
      <c r="G14" s="208"/>
      <c r="H14" s="187" t="e">
        <f t="shared" si="3"/>
        <v>#N/A</v>
      </c>
      <c r="I14" s="187"/>
      <c r="J14" s="208" t="s">
        <v>8889</v>
      </c>
      <c r="K14" s="199" t="s">
        <v>15</v>
      </c>
      <c r="L14" s="208"/>
      <c r="M14" s="209" t="s">
        <v>8714</v>
      </c>
      <c r="N14" s="208"/>
      <c r="O14" s="210">
        <v>61</v>
      </c>
      <c r="P14" s="122" t="s">
        <v>8670</v>
      </c>
      <c r="Q14" s="170"/>
      <c r="R14" s="208"/>
      <c r="S14" s="178">
        <v>42111</v>
      </c>
      <c r="T14" s="178"/>
      <c r="U14" s="273"/>
    </row>
    <row r="15" spans="1:21" s="122" customFormat="1" ht="45.75" customHeight="1">
      <c r="A15" s="208" t="s">
        <v>112</v>
      </c>
      <c r="B15" s="187" t="str">
        <f t="shared" si="0"/>
        <v>VUT0105</v>
      </c>
      <c r="C15" s="208" t="s">
        <v>363</v>
      </c>
      <c r="D15" s="187" t="str">
        <f t="shared" si="1"/>
        <v>VUT0105071</v>
      </c>
      <c r="E15" s="208" t="s">
        <v>597</v>
      </c>
      <c r="F15" s="165" t="str">
        <f t="shared" si="2"/>
        <v>VUT0105071017</v>
      </c>
      <c r="G15" s="208"/>
      <c r="H15" s="187" t="e">
        <f t="shared" si="3"/>
        <v>#N/A</v>
      </c>
      <c r="I15" s="187" t="s">
        <v>8866</v>
      </c>
      <c r="J15" s="208" t="s">
        <v>8889</v>
      </c>
      <c r="K15" s="199" t="s">
        <v>15</v>
      </c>
      <c r="L15" s="208"/>
      <c r="M15" s="209" t="s">
        <v>8693</v>
      </c>
      <c r="N15" s="208"/>
      <c r="O15" s="210">
        <v>60</v>
      </c>
      <c r="P15" s="122" t="s">
        <v>8670</v>
      </c>
      <c r="Q15" s="170"/>
      <c r="R15" s="208"/>
      <c r="S15" s="178">
        <v>42111</v>
      </c>
      <c r="T15" s="178"/>
      <c r="U15" s="273"/>
    </row>
    <row r="16" spans="1:21" s="168" customFormat="1" ht="51.75" customHeight="1">
      <c r="A16" s="208" t="s">
        <v>112</v>
      </c>
      <c r="B16" s="187" t="str">
        <f t="shared" si="0"/>
        <v>VUT0105</v>
      </c>
      <c r="C16" s="208" t="s">
        <v>321</v>
      </c>
      <c r="D16" s="187" t="str">
        <f t="shared" si="1"/>
        <v>VUT0105005</v>
      </c>
      <c r="E16" s="208" t="s">
        <v>497</v>
      </c>
      <c r="F16" s="165" t="str">
        <f t="shared" si="2"/>
        <v>VUT0105005011</v>
      </c>
      <c r="G16" s="208" t="s">
        <v>2253</v>
      </c>
      <c r="H16" s="187" t="str">
        <f t="shared" si="3"/>
        <v>VUT01050050110783</v>
      </c>
      <c r="I16" s="187"/>
      <c r="J16" s="208" t="s">
        <v>8889</v>
      </c>
      <c r="K16" s="199" t="s">
        <v>15</v>
      </c>
      <c r="L16" s="208"/>
      <c r="M16" s="209" t="s">
        <v>8693</v>
      </c>
      <c r="N16" s="208"/>
      <c r="O16" s="210">
        <v>60</v>
      </c>
      <c r="P16" s="122" t="s">
        <v>8670</v>
      </c>
      <c r="Q16" s="170"/>
      <c r="R16" s="208"/>
      <c r="S16" s="178"/>
      <c r="T16" s="178"/>
      <c r="U16" s="273"/>
    </row>
    <row r="17" spans="1:21" s="168" customFormat="1" ht="45.75" customHeight="1">
      <c r="A17" s="208" t="s">
        <v>112</v>
      </c>
      <c r="B17" s="187" t="str">
        <f t="shared" si="0"/>
        <v>VUT0105</v>
      </c>
      <c r="C17" s="208" t="s">
        <v>321</v>
      </c>
      <c r="D17" s="187" t="str">
        <f t="shared" si="1"/>
        <v>VUT0105005</v>
      </c>
      <c r="E17" s="208" t="s">
        <v>497</v>
      </c>
      <c r="F17" s="165" t="str">
        <f t="shared" si="2"/>
        <v>VUT0105005011</v>
      </c>
      <c r="G17" s="208" t="s">
        <v>2253</v>
      </c>
      <c r="H17" s="187" t="str">
        <f t="shared" si="3"/>
        <v>VUT01050050110783</v>
      </c>
      <c r="I17" s="187"/>
      <c r="J17" s="208" t="s">
        <v>8889</v>
      </c>
      <c r="K17" s="199" t="s">
        <v>15</v>
      </c>
      <c r="L17" s="208"/>
      <c r="M17" s="209" t="s">
        <v>8714</v>
      </c>
      <c r="N17" s="208"/>
      <c r="O17" s="210">
        <v>58</v>
      </c>
      <c r="P17" s="122" t="s">
        <v>8670</v>
      </c>
      <c r="Q17" s="170"/>
      <c r="R17" s="208"/>
      <c r="S17" s="178"/>
      <c r="T17" s="178"/>
      <c r="U17" s="273"/>
    </row>
    <row r="18" spans="1:21" s="168" customFormat="1" ht="45.75" customHeight="1">
      <c r="A18" s="212" t="s">
        <v>112</v>
      </c>
      <c r="B18" s="213" t="str">
        <f t="shared" si="0"/>
        <v>VUT0105</v>
      </c>
      <c r="C18" s="214" t="s">
        <v>363</v>
      </c>
      <c r="D18" s="213" t="str">
        <f t="shared" si="1"/>
        <v>VUT0105071</v>
      </c>
      <c r="E18" s="214" t="s">
        <v>597</v>
      </c>
      <c r="F18" s="215" t="str">
        <f t="shared" si="2"/>
        <v>VUT0105071017</v>
      </c>
      <c r="G18" s="214" t="s">
        <v>2418</v>
      </c>
      <c r="H18" s="213" t="str">
        <f t="shared" si="3"/>
        <v>VUT01050710170872</v>
      </c>
      <c r="I18" s="213"/>
      <c r="J18" s="214" t="s">
        <v>8889</v>
      </c>
      <c r="K18" s="199" t="s">
        <v>15</v>
      </c>
      <c r="L18" s="214"/>
      <c r="M18" s="216" t="s">
        <v>8693</v>
      </c>
      <c r="N18" s="214"/>
      <c r="O18" s="217">
        <v>58</v>
      </c>
      <c r="P18" s="218" t="s">
        <v>8670</v>
      </c>
      <c r="Q18" s="219"/>
      <c r="R18" s="214"/>
      <c r="S18" s="220">
        <v>42111</v>
      </c>
      <c r="T18" s="220"/>
      <c r="U18" s="221"/>
    </row>
    <row r="19" spans="1:21" s="168" customFormat="1" ht="45.75" customHeight="1">
      <c r="A19" s="212" t="s">
        <v>112</v>
      </c>
      <c r="B19" s="213" t="str">
        <f t="shared" si="0"/>
        <v>VUT0105</v>
      </c>
      <c r="C19" s="214" t="s">
        <v>363</v>
      </c>
      <c r="D19" s="213" t="str">
        <f t="shared" si="1"/>
        <v>VUT0105071</v>
      </c>
      <c r="E19" s="214" t="s">
        <v>597</v>
      </c>
      <c r="F19" s="215" t="str">
        <f t="shared" si="2"/>
        <v>VUT0105071017</v>
      </c>
      <c r="G19" s="214" t="s">
        <v>2391</v>
      </c>
      <c r="H19" s="213" t="str">
        <f t="shared" si="3"/>
        <v>VUT01050710170857</v>
      </c>
      <c r="I19" s="213"/>
      <c r="J19" s="214" t="s">
        <v>8889</v>
      </c>
      <c r="K19" s="199" t="s">
        <v>15</v>
      </c>
      <c r="L19" s="214"/>
      <c r="M19" s="216" t="s">
        <v>8714</v>
      </c>
      <c r="N19" s="214"/>
      <c r="O19" s="217">
        <v>57</v>
      </c>
      <c r="P19" s="218" t="s">
        <v>8670</v>
      </c>
      <c r="Q19" s="219"/>
      <c r="R19" s="214"/>
      <c r="S19" s="220">
        <v>42109</v>
      </c>
      <c r="T19" s="220"/>
      <c r="U19" s="221"/>
    </row>
    <row r="20" spans="1:21" s="168" customFormat="1" ht="45.75" customHeight="1">
      <c r="A20" s="212" t="s">
        <v>112</v>
      </c>
      <c r="B20" s="213" t="str">
        <f t="shared" si="0"/>
        <v>VUT0105</v>
      </c>
      <c r="C20" s="214" t="s">
        <v>363</v>
      </c>
      <c r="D20" s="213" t="str">
        <f t="shared" si="1"/>
        <v>VUT0105071</v>
      </c>
      <c r="E20" s="214" t="s">
        <v>597</v>
      </c>
      <c r="F20" s="215" t="str">
        <f t="shared" si="2"/>
        <v>VUT0105071017</v>
      </c>
      <c r="G20" s="214"/>
      <c r="H20" s="213" t="e">
        <f t="shared" si="3"/>
        <v>#N/A</v>
      </c>
      <c r="I20" s="213" t="s">
        <v>8910</v>
      </c>
      <c r="J20" s="214" t="s">
        <v>8889</v>
      </c>
      <c r="K20" s="199" t="s">
        <v>15</v>
      </c>
      <c r="L20" s="214"/>
      <c r="M20" s="216" t="s">
        <v>8714</v>
      </c>
      <c r="N20" s="214"/>
      <c r="O20" s="217">
        <v>57</v>
      </c>
      <c r="P20" s="218" t="s">
        <v>8670</v>
      </c>
      <c r="Q20" s="219"/>
      <c r="R20" s="214"/>
      <c r="S20" s="220">
        <v>42104</v>
      </c>
      <c r="T20" s="220"/>
      <c r="U20" s="221"/>
    </row>
    <row r="21" spans="1:21" s="168" customFormat="1" ht="45.75" customHeight="1">
      <c r="A21" s="212" t="s">
        <v>112</v>
      </c>
      <c r="B21" s="213" t="str">
        <f t="shared" si="0"/>
        <v>VUT0105</v>
      </c>
      <c r="C21" s="214" t="s">
        <v>321</v>
      </c>
      <c r="D21" s="213" t="str">
        <f t="shared" si="1"/>
        <v>VUT0105005</v>
      </c>
      <c r="E21" s="214" t="s">
        <v>556</v>
      </c>
      <c r="F21" s="215" t="str">
        <f t="shared" si="2"/>
        <v>VUT0105005024</v>
      </c>
      <c r="G21" s="214" t="s">
        <v>2560</v>
      </c>
      <c r="H21" s="213" t="str">
        <f t="shared" si="3"/>
        <v>VUT01050050240947</v>
      </c>
      <c r="I21" s="213"/>
      <c r="J21" s="214" t="s">
        <v>8889</v>
      </c>
      <c r="K21" s="199" t="s">
        <v>15</v>
      </c>
      <c r="L21" s="214"/>
      <c r="M21" s="216" t="s">
        <v>8693</v>
      </c>
      <c r="N21" s="214"/>
      <c r="O21" s="217">
        <v>55</v>
      </c>
      <c r="P21" s="218" t="s">
        <v>8670</v>
      </c>
      <c r="Q21" s="219"/>
      <c r="R21" s="214"/>
      <c r="S21" s="220">
        <v>42111</v>
      </c>
      <c r="T21" s="220"/>
      <c r="U21" s="221"/>
    </row>
    <row r="22" spans="1:21" s="168" customFormat="1" ht="45.75" customHeight="1">
      <c r="A22" s="212" t="s">
        <v>112</v>
      </c>
      <c r="B22" s="187" t="str">
        <f t="shared" si="0"/>
        <v>VUT0105</v>
      </c>
      <c r="C22" s="208" t="s">
        <v>321</v>
      </c>
      <c r="D22" s="187" t="str">
        <f t="shared" si="1"/>
        <v>VUT0105005</v>
      </c>
      <c r="E22" s="208"/>
      <c r="F22" s="165" t="e">
        <f t="shared" si="2"/>
        <v>#N/A</v>
      </c>
      <c r="G22" s="208"/>
      <c r="H22" s="187" t="e">
        <f t="shared" si="3"/>
        <v>#N/A</v>
      </c>
      <c r="I22" s="187" t="s">
        <v>8921</v>
      </c>
      <c r="J22" s="214" t="s">
        <v>8889</v>
      </c>
      <c r="K22" s="199" t="s">
        <v>15</v>
      </c>
      <c r="L22" s="208"/>
      <c r="M22" s="209" t="s">
        <v>8693</v>
      </c>
      <c r="N22" s="208"/>
      <c r="O22" s="210">
        <v>54</v>
      </c>
      <c r="P22" s="218" t="s">
        <v>8670</v>
      </c>
      <c r="Q22" s="170"/>
      <c r="R22" s="208"/>
      <c r="S22" s="220">
        <v>42114</v>
      </c>
      <c r="T22" s="178"/>
      <c r="U22" s="211"/>
    </row>
    <row r="23" spans="1:21" s="168" customFormat="1" ht="45.75" customHeight="1">
      <c r="A23" s="256" t="s">
        <v>112</v>
      </c>
      <c r="B23" s="190"/>
      <c r="C23" s="199" t="s">
        <v>363</v>
      </c>
      <c r="D23" s="190"/>
      <c r="E23" s="199" t="s">
        <v>597</v>
      </c>
      <c r="F23" s="190"/>
      <c r="G23" s="199" t="s">
        <v>2381</v>
      </c>
      <c r="H23" s="190"/>
      <c r="I23" s="201" t="s">
        <v>8685</v>
      </c>
      <c r="J23" s="262" t="s">
        <v>8867</v>
      </c>
      <c r="K23" s="199" t="s">
        <v>15</v>
      </c>
      <c r="L23" s="199"/>
      <c r="M23" s="180" t="s">
        <v>8693</v>
      </c>
      <c r="N23" s="191" t="s">
        <v>8868</v>
      </c>
      <c r="O23" s="192">
        <v>49</v>
      </c>
      <c r="P23" s="268" t="s">
        <v>8670</v>
      </c>
      <c r="Q23" s="175"/>
      <c r="R23" s="199"/>
      <c r="S23" s="272">
        <v>42116</v>
      </c>
      <c r="T23" s="199"/>
      <c r="U23" s="274" t="s">
        <v>8869</v>
      </c>
    </row>
    <row r="24" spans="1:21" s="168" customFormat="1" ht="45.75" customHeight="1">
      <c r="A24" s="212" t="s">
        <v>112</v>
      </c>
      <c r="B24" s="187" t="str">
        <f>VLOOKUP(A24, adm1_codenmrange, 2, FALSE)</f>
        <v>VUT0105</v>
      </c>
      <c r="C24" s="208" t="s">
        <v>363</v>
      </c>
      <c r="D24" s="187" t="str">
        <f>VLOOKUP(C24,adm2_codenmrange, 2, FALSE)</f>
        <v>VUT0105071</v>
      </c>
      <c r="E24" s="208" t="s">
        <v>597</v>
      </c>
      <c r="F24" s="165" t="str">
        <f>VLOOKUP(E24,adm3_codenmrange,2,FALSE)</f>
        <v>VUT0105071017</v>
      </c>
      <c r="G24" s="208"/>
      <c r="H24" s="187" t="e">
        <f>VLOOKUP(G24, Stle_CodeNmRange, 2, FALSE)</f>
        <v>#N/A</v>
      </c>
      <c r="I24" s="187" t="s">
        <v>8866</v>
      </c>
      <c r="J24" s="214" t="s">
        <v>8889</v>
      </c>
      <c r="K24" s="199" t="s">
        <v>15</v>
      </c>
      <c r="L24" s="208"/>
      <c r="M24" s="209" t="s">
        <v>8714</v>
      </c>
      <c r="N24" s="208"/>
      <c r="O24" s="210">
        <v>49</v>
      </c>
      <c r="P24" s="218" t="s">
        <v>8670</v>
      </c>
      <c r="Q24" s="170"/>
      <c r="R24" s="208"/>
      <c r="S24" s="178">
        <v>42111</v>
      </c>
      <c r="T24" s="178"/>
      <c r="U24" s="211"/>
    </row>
    <row r="25" spans="1:21" s="168" customFormat="1" ht="45.75" customHeight="1">
      <c r="A25" s="212" t="s">
        <v>112</v>
      </c>
      <c r="B25" s="187" t="str">
        <f>VLOOKUP(A25, adm1_codenmrange, 2, FALSE)</f>
        <v>VUT0105</v>
      </c>
      <c r="C25" s="208" t="s">
        <v>363</v>
      </c>
      <c r="D25" s="187" t="str">
        <f>VLOOKUP(C25,adm2_codenmrange, 2, FALSE)</f>
        <v>VUT0105071</v>
      </c>
      <c r="E25" s="208" t="s">
        <v>597</v>
      </c>
      <c r="F25" s="165" t="str">
        <f>VLOOKUP(E25,adm3_codenmrange,2,FALSE)</f>
        <v>VUT0105071017</v>
      </c>
      <c r="G25" s="208" t="s">
        <v>2436</v>
      </c>
      <c r="H25" s="187" t="str">
        <f>VLOOKUP(G25, Stle_CodeNmRange, 2, FALSE)</f>
        <v>VUT01050710170881</v>
      </c>
      <c r="I25" s="187"/>
      <c r="J25" s="214" t="s">
        <v>8889</v>
      </c>
      <c r="K25" s="199" t="s">
        <v>15</v>
      </c>
      <c r="L25" s="208"/>
      <c r="M25" s="209" t="s">
        <v>8693</v>
      </c>
      <c r="N25" s="208"/>
      <c r="O25" s="210">
        <v>49</v>
      </c>
      <c r="P25" s="218" t="s">
        <v>8670</v>
      </c>
      <c r="Q25" s="170"/>
      <c r="R25" s="208"/>
      <c r="S25" s="178">
        <v>42114</v>
      </c>
      <c r="T25" s="178"/>
      <c r="U25" s="211"/>
    </row>
    <row r="26" spans="1:21" s="168" customFormat="1" ht="45.75" customHeight="1">
      <c r="A26" s="256" t="s">
        <v>112</v>
      </c>
      <c r="B26" s="190"/>
      <c r="C26" s="199" t="s">
        <v>363</v>
      </c>
      <c r="D26" s="190"/>
      <c r="E26" s="199" t="s">
        <v>597</v>
      </c>
      <c r="F26" s="190"/>
      <c r="G26" s="199" t="s">
        <v>2420</v>
      </c>
      <c r="H26" s="190"/>
      <c r="I26" s="201"/>
      <c r="J26" s="262" t="s">
        <v>8867</v>
      </c>
      <c r="K26" s="199" t="s">
        <v>15</v>
      </c>
      <c r="L26" s="199"/>
      <c r="M26" s="180" t="s">
        <v>8693</v>
      </c>
      <c r="N26" s="191" t="s">
        <v>8868</v>
      </c>
      <c r="O26" s="192">
        <v>43</v>
      </c>
      <c r="P26" s="268" t="s">
        <v>8670</v>
      </c>
      <c r="Q26" s="193">
        <v>138</v>
      </c>
      <c r="R26" s="199"/>
      <c r="S26" s="194">
        <v>42116</v>
      </c>
      <c r="T26" s="199"/>
      <c r="U26" s="274" t="s">
        <v>8869</v>
      </c>
    </row>
    <row r="27" spans="1:21" s="168" customFormat="1" ht="45.75" customHeight="1">
      <c r="A27" s="212" t="s">
        <v>112</v>
      </c>
      <c r="B27" s="187" t="str">
        <f>VLOOKUP(A27, adm1_codenmrange, 2, FALSE)</f>
        <v>VUT0105</v>
      </c>
      <c r="C27" s="208" t="s">
        <v>363</v>
      </c>
      <c r="D27" s="187" t="str">
        <f>VLOOKUP(C27,adm2_codenmrange, 2, FALSE)</f>
        <v>VUT0105071</v>
      </c>
      <c r="E27" s="208" t="s">
        <v>597</v>
      </c>
      <c r="F27" s="165" t="str">
        <f>VLOOKUP(E27,adm3_codenmrange,2,FALSE)</f>
        <v>VUT0105071017</v>
      </c>
      <c r="G27" s="208"/>
      <c r="H27" s="187" t="e">
        <f>VLOOKUP(G27, Stle_CodeNmRange, 2, FALSE)</f>
        <v>#N/A</v>
      </c>
      <c r="I27" s="187" t="s">
        <v>8871</v>
      </c>
      <c r="J27" s="214" t="s">
        <v>8889</v>
      </c>
      <c r="K27" s="199" t="s">
        <v>15</v>
      </c>
      <c r="L27" s="208"/>
      <c r="M27" s="209" t="s">
        <v>8693</v>
      </c>
      <c r="N27" s="208"/>
      <c r="O27" s="210">
        <v>43</v>
      </c>
      <c r="P27" s="218" t="s">
        <v>8670</v>
      </c>
      <c r="Q27" s="170"/>
      <c r="R27" s="208"/>
      <c r="S27" s="178">
        <v>42111</v>
      </c>
      <c r="T27" s="178"/>
      <c r="U27" s="211"/>
    </row>
    <row r="28" spans="1:21" s="168" customFormat="1" ht="45.75" customHeight="1">
      <c r="A28" s="212" t="s">
        <v>112</v>
      </c>
      <c r="B28" s="187" t="str">
        <f>VLOOKUP(A28, adm1_codenmrange, 2, FALSE)</f>
        <v>VUT0105</v>
      </c>
      <c r="C28" s="208" t="s">
        <v>321</v>
      </c>
      <c r="D28" s="187" t="str">
        <f>VLOOKUP(C28,adm2_codenmrange, 2, FALSE)</f>
        <v>VUT0105005</v>
      </c>
      <c r="E28" s="208" t="s">
        <v>497</v>
      </c>
      <c r="F28" s="165" t="str">
        <f>VLOOKUP(E28,adm3_codenmrange,2,FALSE)</f>
        <v>VUT0105005011</v>
      </c>
      <c r="G28" s="208"/>
      <c r="H28" s="187" t="e">
        <f>VLOOKUP(G28, Stle_CodeNmRange, 2, FALSE)</f>
        <v>#N/A</v>
      </c>
      <c r="I28" s="187"/>
      <c r="J28" s="214" t="s">
        <v>8889</v>
      </c>
      <c r="K28" s="199" t="s">
        <v>15</v>
      </c>
      <c r="L28" s="208"/>
      <c r="M28" s="209" t="s">
        <v>8714</v>
      </c>
      <c r="N28" s="208"/>
      <c r="O28" s="210">
        <v>41</v>
      </c>
      <c r="P28" s="218" t="s">
        <v>8670</v>
      </c>
      <c r="Q28" s="170"/>
      <c r="R28" s="208"/>
      <c r="S28" s="178">
        <v>42114</v>
      </c>
      <c r="T28" s="178"/>
      <c r="U28" s="211"/>
    </row>
    <row r="29" spans="1:21" s="168" customFormat="1" ht="45.75" customHeight="1">
      <c r="A29" s="256" t="s">
        <v>112</v>
      </c>
      <c r="B29" s="190"/>
      <c r="C29" s="199" t="s">
        <v>321</v>
      </c>
      <c r="D29" s="190"/>
      <c r="E29" s="199"/>
      <c r="F29" s="190"/>
      <c r="G29" s="199"/>
      <c r="H29" s="190"/>
      <c r="I29" s="201" t="s">
        <v>8870</v>
      </c>
      <c r="J29" s="262" t="s">
        <v>8867</v>
      </c>
      <c r="K29" s="199" t="s">
        <v>15</v>
      </c>
      <c r="L29" s="199"/>
      <c r="M29" s="180" t="s">
        <v>8693</v>
      </c>
      <c r="N29" s="191" t="s">
        <v>8868</v>
      </c>
      <c r="O29" s="192">
        <v>40</v>
      </c>
      <c r="P29" s="268" t="s">
        <v>8670</v>
      </c>
      <c r="Q29" s="175"/>
      <c r="R29" s="199"/>
      <c r="S29" s="194">
        <v>42116</v>
      </c>
      <c r="T29" s="199"/>
      <c r="U29" s="274" t="s">
        <v>8869</v>
      </c>
    </row>
    <row r="30" spans="1:21" s="168" customFormat="1" ht="45.75" customHeight="1">
      <c r="A30" s="256" t="s">
        <v>112</v>
      </c>
      <c r="B30" s="190"/>
      <c r="C30" s="199" t="s">
        <v>363</v>
      </c>
      <c r="D30" s="190"/>
      <c r="E30" s="199" t="s">
        <v>597</v>
      </c>
      <c r="F30" s="190"/>
      <c r="G30" s="199"/>
      <c r="H30" s="190"/>
      <c r="I30" s="201" t="s">
        <v>8871</v>
      </c>
      <c r="J30" s="262" t="s">
        <v>8867</v>
      </c>
      <c r="K30" s="199" t="s">
        <v>15</v>
      </c>
      <c r="L30" s="199"/>
      <c r="M30" s="180" t="s">
        <v>8693</v>
      </c>
      <c r="N30" s="191" t="s">
        <v>8868</v>
      </c>
      <c r="O30" s="192">
        <v>40</v>
      </c>
      <c r="P30" s="268" t="s">
        <v>8670</v>
      </c>
      <c r="Q30" s="175"/>
      <c r="R30" s="199"/>
      <c r="S30" s="194">
        <v>42116</v>
      </c>
      <c r="T30" s="199"/>
      <c r="U30" s="274" t="s">
        <v>8869</v>
      </c>
    </row>
    <row r="31" spans="1:21" s="168" customFormat="1" ht="45.75" customHeight="1">
      <c r="A31" s="212" t="s">
        <v>112</v>
      </c>
      <c r="B31" s="187" t="str">
        <f>VLOOKUP(A31, adm1_codenmrange, 2, FALSE)</f>
        <v>VUT0105</v>
      </c>
      <c r="C31" s="208" t="s">
        <v>321</v>
      </c>
      <c r="D31" s="187" t="str">
        <f>VLOOKUP(C31,adm2_codenmrange, 2, FALSE)</f>
        <v>VUT0105005</v>
      </c>
      <c r="E31" s="208"/>
      <c r="F31" s="165" t="e">
        <f>VLOOKUP(E31,adm3_codenmrange,2,FALSE)</f>
        <v>#N/A</v>
      </c>
      <c r="G31" s="208"/>
      <c r="H31" s="187" t="e">
        <f>VLOOKUP(G31, Stle_CodeNmRange, 2, FALSE)</f>
        <v>#N/A</v>
      </c>
      <c r="I31" s="187" t="s">
        <v>8916</v>
      </c>
      <c r="J31" s="214" t="s">
        <v>8889</v>
      </c>
      <c r="K31" s="199" t="s">
        <v>15</v>
      </c>
      <c r="L31" s="208"/>
      <c r="M31" s="209" t="s">
        <v>8693</v>
      </c>
      <c r="N31" s="208"/>
      <c r="O31" s="210">
        <v>39</v>
      </c>
      <c r="P31" s="218" t="s">
        <v>8670</v>
      </c>
      <c r="Q31" s="170"/>
      <c r="R31" s="208"/>
      <c r="S31" s="178">
        <v>42114</v>
      </c>
      <c r="T31" s="178"/>
      <c r="U31" s="211"/>
    </row>
    <row r="32" spans="1:21" s="168" customFormat="1" ht="45.75" customHeight="1">
      <c r="A32" s="212" t="s">
        <v>112</v>
      </c>
      <c r="B32" s="187" t="str">
        <f>VLOOKUP(A32, adm1_codenmrange, 2, FALSE)</f>
        <v>VUT0105</v>
      </c>
      <c r="C32" s="208" t="s">
        <v>363</v>
      </c>
      <c r="D32" s="187" t="str">
        <f>VLOOKUP(C32,adm2_codenmrange, 2, FALSE)</f>
        <v>VUT0105071</v>
      </c>
      <c r="E32" s="208" t="s">
        <v>597</v>
      </c>
      <c r="F32" s="165" t="str">
        <f>VLOOKUP(E32,adm3_codenmrange,2,FALSE)</f>
        <v>VUT0105071017</v>
      </c>
      <c r="G32" s="208"/>
      <c r="H32" s="187" t="e">
        <f>VLOOKUP(G32, Stle_CodeNmRange, 2, FALSE)</f>
        <v>#N/A</v>
      </c>
      <c r="I32" s="187" t="s">
        <v>8685</v>
      </c>
      <c r="J32" s="214" t="s">
        <v>8889</v>
      </c>
      <c r="K32" s="199" t="s">
        <v>15</v>
      </c>
      <c r="L32" s="208"/>
      <c r="M32" s="209" t="s">
        <v>8714</v>
      </c>
      <c r="N32" s="208"/>
      <c r="O32" s="210">
        <v>38</v>
      </c>
      <c r="P32" s="218" t="s">
        <v>8670</v>
      </c>
      <c r="Q32" s="170"/>
      <c r="R32" s="208"/>
      <c r="S32" s="178">
        <v>42114</v>
      </c>
      <c r="T32" s="178"/>
      <c r="U32" s="211"/>
    </row>
    <row r="33" spans="1:21" s="168" customFormat="1" ht="45.75" customHeight="1">
      <c r="A33" s="212" t="s">
        <v>112</v>
      </c>
      <c r="B33" s="187" t="str">
        <f>VLOOKUP(A33, adm1_codenmrange, 2, FALSE)</f>
        <v>VUT0105</v>
      </c>
      <c r="C33" s="208" t="s">
        <v>363</v>
      </c>
      <c r="D33" s="187" t="str">
        <f>VLOOKUP(C33,adm2_codenmrange, 2, FALSE)</f>
        <v>VUT0105071</v>
      </c>
      <c r="E33" s="208" t="s">
        <v>597</v>
      </c>
      <c r="F33" s="165" t="str">
        <f>VLOOKUP(E33,adm3_codenmrange,2,FALSE)</f>
        <v>VUT0105071017</v>
      </c>
      <c r="G33" s="208"/>
      <c r="H33" s="187" t="e">
        <f>VLOOKUP(G33, Stle_CodeNmRange, 2, FALSE)</f>
        <v>#N/A</v>
      </c>
      <c r="I33" s="187" t="s">
        <v>8685</v>
      </c>
      <c r="J33" s="214" t="s">
        <v>8889</v>
      </c>
      <c r="K33" s="199" t="s">
        <v>15</v>
      </c>
      <c r="L33" s="208"/>
      <c r="M33" s="209" t="s">
        <v>8693</v>
      </c>
      <c r="N33" s="208"/>
      <c r="O33" s="210">
        <v>38</v>
      </c>
      <c r="P33" s="218" t="s">
        <v>8670</v>
      </c>
      <c r="Q33" s="170"/>
      <c r="R33" s="208"/>
      <c r="S33" s="178">
        <v>42114</v>
      </c>
      <c r="T33" s="178"/>
      <c r="U33" s="211"/>
    </row>
    <row r="34" spans="1:21" s="168" customFormat="1" ht="45.75" customHeight="1">
      <c r="A34" s="256" t="s">
        <v>112</v>
      </c>
      <c r="B34" s="190"/>
      <c r="C34" s="199" t="s">
        <v>321</v>
      </c>
      <c r="D34" s="190"/>
      <c r="E34" s="199"/>
      <c r="F34" s="190"/>
      <c r="G34" s="199"/>
      <c r="H34" s="190"/>
      <c r="I34" s="201" t="s">
        <v>8874</v>
      </c>
      <c r="J34" s="262" t="s">
        <v>8867</v>
      </c>
      <c r="K34" s="199" t="s">
        <v>15</v>
      </c>
      <c r="L34" s="199"/>
      <c r="M34" s="180" t="s">
        <v>8693</v>
      </c>
      <c r="N34" s="191" t="s">
        <v>8868</v>
      </c>
      <c r="O34" s="192">
        <v>37</v>
      </c>
      <c r="P34" s="268" t="s">
        <v>8670</v>
      </c>
      <c r="Q34" s="170"/>
      <c r="R34" s="199"/>
      <c r="S34" s="194">
        <v>42116</v>
      </c>
      <c r="T34" s="199"/>
      <c r="U34" s="274" t="s">
        <v>8869</v>
      </c>
    </row>
    <row r="35" spans="1:21" s="168" customFormat="1" ht="45.75" customHeight="1">
      <c r="A35" s="212" t="s">
        <v>112</v>
      </c>
      <c r="B35" s="187" t="str">
        <f>VLOOKUP(A35, adm1_codenmrange, 2, FALSE)</f>
        <v>VUT0105</v>
      </c>
      <c r="C35" s="208" t="s">
        <v>363</v>
      </c>
      <c r="D35" s="187" t="str">
        <f>VLOOKUP(C35,adm2_codenmrange, 2, FALSE)</f>
        <v>VUT0105071</v>
      </c>
      <c r="E35" s="208" t="s">
        <v>597</v>
      </c>
      <c r="F35" s="165" t="str">
        <f>VLOOKUP(E35,adm3_codenmrange,2,FALSE)</f>
        <v>VUT0105071017</v>
      </c>
      <c r="G35" s="208"/>
      <c r="H35" s="187" t="e">
        <f>VLOOKUP(G35, Stle_CodeNmRange, 2, FALSE)</f>
        <v>#N/A</v>
      </c>
      <c r="I35" s="176" t="s">
        <v>8905</v>
      </c>
      <c r="J35" s="214" t="s">
        <v>8889</v>
      </c>
      <c r="K35" s="199" t="s">
        <v>15</v>
      </c>
      <c r="L35" s="208"/>
      <c r="M35" s="209" t="s">
        <v>8693</v>
      </c>
      <c r="N35" s="208"/>
      <c r="O35" s="210">
        <v>35</v>
      </c>
      <c r="P35" s="218" t="s">
        <v>8670</v>
      </c>
      <c r="Q35" s="170"/>
      <c r="R35" s="208"/>
      <c r="S35" s="178">
        <v>42114</v>
      </c>
      <c r="T35" s="178"/>
      <c r="U35" s="211"/>
    </row>
    <row r="36" spans="1:21" s="168" customFormat="1" ht="45.75" customHeight="1">
      <c r="A36" s="212" t="s">
        <v>112</v>
      </c>
      <c r="B36" s="187" t="str">
        <f>VLOOKUP(A36, adm1_codenmrange, 2, FALSE)</f>
        <v>VUT0105</v>
      </c>
      <c r="C36" s="208" t="s">
        <v>363</v>
      </c>
      <c r="D36" s="187" t="str">
        <f>VLOOKUP(C36,adm2_codenmrange, 2, FALSE)</f>
        <v>VUT0105071</v>
      </c>
      <c r="E36" s="208" t="s">
        <v>597</v>
      </c>
      <c r="F36" s="165" t="str">
        <f>VLOOKUP(E36,adm3_codenmrange,2,FALSE)</f>
        <v>VUT0105071017</v>
      </c>
      <c r="G36" s="208" t="s">
        <v>2391</v>
      </c>
      <c r="H36" s="187" t="str">
        <f>VLOOKUP(G36, Stle_CodeNmRange, 2, FALSE)</f>
        <v>VUT01050710170857</v>
      </c>
      <c r="I36" s="187"/>
      <c r="J36" s="214" t="s">
        <v>8889</v>
      </c>
      <c r="K36" s="199" t="s">
        <v>15</v>
      </c>
      <c r="L36" s="208"/>
      <c r="M36" s="209" t="s">
        <v>8693</v>
      </c>
      <c r="N36" s="208"/>
      <c r="O36" s="210">
        <v>34</v>
      </c>
      <c r="P36" s="218" t="s">
        <v>8670</v>
      </c>
      <c r="Q36" s="170"/>
      <c r="R36" s="208"/>
      <c r="S36" s="178">
        <v>42109</v>
      </c>
      <c r="T36" s="178"/>
      <c r="U36" s="211"/>
    </row>
    <row r="37" spans="1:21" s="168" customFormat="1" ht="45.75" customHeight="1">
      <c r="A37" s="212" t="s">
        <v>112</v>
      </c>
      <c r="B37" s="187" t="str">
        <f>VLOOKUP(A37, adm1_codenmrange, 2, FALSE)</f>
        <v>VUT0105</v>
      </c>
      <c r="C37" s="208" t="s">
        <v>363</v>
      </c>
      <c r="D37" s="187" t="str">
        <f>VLOOKUP(C37,adm2_codenmrange, 2, FALSE)</f>
        <v>VUT0105071</v>
      </c>
      <c r="E37" s="208" t="s">
        <v>597</v>
      </c>
      <c r="F37" s="165" t="str">
        <f>VLOOKUP(E37,adm3_codenmrange,2,FALSE)</f>
        <v>VUT0105071017</v>
      </c>
      <c r="G37" s="208" t="s">
        <v>2406</v>
      </c>
      <c r="H37" s="187" t="str">
        <f>VLOOKUP(G37, Stle_CodeNmRange, 2, FALSE)</f>
        <v>VUT01050710170865</v>
      </c>
      <c r="I37" s="187"/>
      <c r="J37" s="214" t="s">
        <v>8889</v>
      </c>
      <c r="K37" s="199" t="s">
        <v>15</v>
      </c>
      <c r="L37" s="208"/>
      <c r="M37" s="209" t="s">
        <v>8693</v>
      </c>
      <c r="N37" s="208"/>
      <c r="O37" s="210">
        <v>33</v>
      </c>
      <c r="P37" s="218" t="s">
        <v>8670</v>
      </c>
      <c r="Q37" s="170"/>
      <c r="R37" s="208"/>
      <c r="S37" s="178">
        <v>42114</v>
      </c>
      <c r="T37" s="178"/>
      <c r="U37" s="211"/>
    </row>
    <row r="38" spans="1:21" s="168" customFormat="1" ht="45.75" customHeight="1">
      <c r="A38" s="212" t="s">
        <v>112</v>
      </c>
      <c r="B38" s="213" t="str">
        <f>VLOOKUP(A38, adm1_codenmrange, 2, FALSE)</f>
        <v>VUT0105</v>
      </c>
      <c r="C38" s="208" t="s">
        <v>321</v>
      </c>
      <c r="D38" s="213" t="str">
        <f>VLOOKUP(C38,adm2_codenmrange, 2, FALSE)</f>
        <v>VUT0105005</v>
      </c>
      <c r="E38" s="208" t="s">
        <v>504</v>
      </c>
      <c r="F38" s="215" t="str">
        <f>VLOOKUP(E38,adm3_codenmrange,2,FALSE)</f>
        <v>VUT0105005014</v>
      </c>
      <c r="G38" s="214"/>
      <c r="H38" s="213" t="e">
        <f>VLOOKUP(G38, Stle_CodeNmRange, 2, FALSE)</f>
        <v>#N/A</v>
      </c>
      <c r="I38" s="213"/>
      <c r="J38" s="214" t="s">
        <v>8889</v>
      </c>
      <c r="K38" s="199" t="s">
        <v>15</v>
      </c>
      <c r="L38" s="214"/>
      <c r="M38" s="216" t="s">
        <v>8693</v>
      </c>
      <c r="N38" s="214"/>
      <c r="O38" s="217">
        <v>30</v>
      </c>
      <c r="P38" s="218" t="s">
        <v>8670</v>
      </c>
      <c r="Q38" s="219"/>
      <c r="R38" s="214"/>
      <c r="S38" s="220">
        <v>42111</v>
      </c>
      <c r="T38" s="220"/>
      <c r="U38" s="221"/>
    </row>
    <row r="39" spans="1:21" s="168" customFormat="1" ht="45.75" customHeight="1">
      <c r="A39" s="212" t="s">
        <v>112</v>
      </c>
      <c r="B39" s="213" t="str">
        <f>VLOOKUP(A39, adm1_codenmrange, 2, FALSE)</f>
        <v>VUT0105</v>
      </c>
      <c r="C39" s="214" t="s">
        <v>363</v>
      </c>
      <c r="D39" s="213" t="str">
        <f>VLOOKUP(C39,adm2_codenmrange, 2, FALSE)</f>
        <v>VUT0105071</v>
      </c>
      <c r="E39" s="214" t="s">
        <v>597</v>
      </c>
      <c r="F39" s="215" t="str">
        <f>VLOOKUP(E39,adm3_codenmrange,2,FALSE)</f>
        <v>VUT0105071017</v>
      </c>
      <c r="G39" s="214" t="s">
        <v>2411</v>
      </c>
      <c r="H39" s="213" t="str">
        <f>VLOOKUP(G39, Stle_CodeNmRange, 2, FALSE)</f>
        <v>VUT01050710170868</v>
      </c>
      <c r="I39" s="213"/>
      <c r="J39" s="214" t="s">
        <v>8889</v>
      </c>
      <c r="K39" s="199" t="s">
        <v>15</v>
      </c>
      <c r="L39" s="214"/>
      <c r="M39" s="216" t="s">
        <v>8714</v>
      </c>
      <c r="N39" s="214"/>
      <c r="O39" s="217">
        <v>30</v>
      </c>
      <c r="P39" s="218" t="s">
        <v>8670</v>
      </c>
      <c r="Q39" s="219"/>
      <c r="R39" s="214"/>
      <c r="S39" s="220"/>
      <c r="T39" s="220"/>
      <c r="U39" s="221"/>
    </row>
    <row r="40" spans="1:21" s="168" customFormat="1" ht="45.75" customHeight="1">
      <c r="A40" s="256" t="s">
        <v>112</v>
      </c>
      <c r="B40" s="258"/>
      <c r="C40" s="259" t="s">
        <v>363</v>
      </c>
      <c r="D40" s="258"/>
      <c r="E40" s="259" t="s">
        <v>597</v>
      </c>
      <c r="F40" s="258"/>
      <c r="G40" s="259"/>
      <c r="H40" s="258"/>
      <c r="I40" s="261" t="s">
        <v>8866</v>
      </c>
      <c r="J40" s="262" t="s">
        <v>8867</v>
      </c>
      <c r="K40" s="199" t="s">
        <v>15</v>
      </c>
      <c r="L40" s="259"/>
      <c r="M40" s="263" t="s">
        <v>8693</v>
      </c>
      <c r="N40" s="262" t="s">
        <v>8868</v>
      </c>
      <c r="O40" s="267">
        <v>29</v>
      </c>
      <c r="P40" s="268" t="s">
        <v>8670</v>
      </c>
      <c r="Q40" s="269">
        <v>91</v>
      </c>
      <c r="R40" s="259"/>
      <c r="S40" s="272">
        <v>42116</v>
      </c>
      <c r="T40" s="259"/>
      <c r="U40" s="275" t="s">
        <v>8869</v>
      </c>
    </row>
    <row r="41" spans="1:21" s="168" customFormat="1" ht="45.75" customHeight="1">
      <c r="A41" s="256" t="s">
        <v>112</v>
      </c>
      <c r="B41" s="258"/>
      <c r="C41" s="259" t="s">
        <v>333</v>
      </c>
      <c r="D41" s="258"/>
      <c r="E41" s="259"/>
      <c r="F41" s="258"/>
      <c r="G41" s="259"/>
      <c r="H41" s="258"/>
      <c r="I41" s="261"/>
      <c r="J41" s="191" t="s">
        <v>8674</v>
      </c>
      <c r="K41" s="199" t="s">
        <v>15</v>
      </c>
      <c r="L41" s="262" t="s">
        <v>8864</v>
      </c>
      <c r="M41" s="262"/>
      <c r="N41" s="264"/>
      <c r="O41" s="259">
        <v>27</v>
      </c>
      <c r="P41" s="268" t="s">
        <v>8670</v>
      </c>
      <c r="Q41" s="266"/>
      <c r="R41" s="259"/>
      <c r="S41" s="272">
        <v>42116</v>
      </c>
      <c r="T41" s="259"/>
      <c r="U41" s="276" t="s">
        <v>8865</v>
      </c>
    </row>
    <row r="42" spans="1:21" s="168" customFormat="1" ht="45.75" customHeight="1">
      <c r="A42" s="212" t="s">
        <v>112</v>
      </c>
      <c r="B42" s="213" t="str">
        <f>VLOOKUP(A42, adm1_codenmrange, 2, FALSE)</f>
        <v>VUT0105</v>
      </c>
      <c r="C42" s="214" t="s">
        <v>321</v>
      </c>
      <c r="D42" s="213" t="str">
        <f>VLOOKUP(C42,adm2_codenmrange, 2, FALSE)</f>
        <v>VUT0105005</v>
      </c>
      <c r="E42" s="214"/>
      <c r="F42" s="215" t="e">
        <f>VLOOKUP(E42,adm3_codenmrange,2,FALSE)</f>
        <v>#N/A</v>
      </c>
      <c r="G42" s="214"/>
      <c r="H42" s="213" t="e">
        <f>VLOOKUP(G42, Stle_CodeNmRange, 2, FALSE)</f>
        <v>#N/A</v>
      </c>
      <c r="I42" s="213" t="s">
        <v>8913</v>
      </c>
      <c r="J42" s="214" t="s">
        <v>8889</v>
      </c>
      <c r="K42" s="199" t="s">
        <v>15</v>
      </c>
      <c r="L42" s="214"/>
      <c r="M42" s="216" t="s">
        <v>8714</v>
      </c>
      <c r="N42" s="214"/>
      <c r="O42" s="217">
        <v>27</v>
      </c>
      <c r="P42" s="218" t="s">
        <v>8670</v>
      </c>
      <c r="Q42" s="219"/>
      <c r="R42" s="214"/>
      <c r="S42" s="220">
        <v>42109</v>
      </c>
      <c r="T42" s="220"/>
      <c r="U42" s="221"/>
    </row>
    <row r="43" spans="1:21" s="168" customFormat="1" ht="45.75" customHeight="1">
      <c r="A43" s="256" t="s">
        <v>112</v>
      </c>
      <c r="B43" s="258"/>
      <c r="C43" s="259" t="s">
        <v>321</v>
      </c>
      <c r="D43" s="258"/>
      <c r="E43" s="259" t="s">
        <v>530</v>
      </c>
      <c r="F43" s="258"/>
      <c r="G43" s="259" t="s">
        <v>2510</v>
      </c>
      <c r="H43" s="258"/>
      <c r="I43" s="260"/>
      <c r="J43" s="262" t="s">
        <v>8867</v>
      </c>
      <c r="K43" s="199" t="s">
        <v>15</v>
      </c>
      <c r="L43" s="259"/>
      <c r="M43" s="263" t="s">
        <v>8693</v>
      </c>
      <c r="N43" s="262" t="s">
        <v>8868</v>
      </c>
      <c r="O43" s="266">
        <v>26</v>
      </c>
      <c r="P43" s="268" t="s">
        <v>8670</v>
      </c>
      <c r="Q43" s="270"/>
      <c r="R43" s="259"/>
      <c r="S43" s="272">
        <v>42116</v>
      </c>
      <c r="T43" s="259"/>
      <c r="U43" s="275" t="s">
        <v>8869</v>
      </c>
    </row>
    <row r="44" spans="1:21" s="168" customFormat="1" ht="45.75" customHeight="1">
      <c r="A44" s="212" t="s">
        <v>112</v>
      </c>
      <c r="B44" s="213" t="str">
        <f>VLOOKUP(A44, adm1_codenmrange, 2, FALSE)</f>
        <v>VUT0105</v>
      </c>
      <c r="C44" s="214" t="s">
        <v>321</v>
      </c>
      <c r="D44" s="213" t="str">
        <f>VLOOKUP(C44,adm2_codenmrange, 2, FALSE)</f>
        <v>VUT0105005</v>
      </c>
      <c r="E44" s="214"/>
      <c r="F44" s="215" t="e">
        <f>VLOOKUP(E44,adm3_codenmrange,2,FALSE)</f>
        <v>#N/A</v>
      </c>
      <c r="G44" s="214"/>
      <c r="H44" s="213" t="e">
        <f>VLOOKUP(G44, Stle_CodeNmRange, 2, FALSE)</f>
        <v>#N/A</v>
      </c>
      <c r="I44" s="213" t="s">
        <v>8913</v>
      </c>
      <c r="J44" s="214" t="s">
        <v>8889</v>
      </c>
      <c r="K44" s="199" t="s">
        <v>15</v>
      </c>
      <c r="L44" s="214"/>
      <c r="M44" s="216" t="s">
        <v>8693</v>
      </c>
      <c r="N44" s="214"/>
      <c r="O44" s="217">
        <v>26</v>
      </c>
      <c r="P44" s="218" t="s">
        <v>8670</v>
      </c>
      <c r="Q44" s="219"/>
      <c r="R44" s="214"/>
      <c r="S44" s="220">
        <v>42109</v>
      </c>
      <c r="T44" s="220"/>
      <c r="U44" s="221"/>
    </row>
    <row r="45" spans="1:21" s="168" customFormat="1" ht="45.75" customHeight="1">
      <c r="A45" s="256" t="s">
        <v>112</v>
      </c>
      <c r="B45" s="258"/>
      <c r="C45" s="259" t="s">
        <v>321</v>
      </c>
      <c r="D45" s="258"/>
      <c r="E45" s="259" t="s">
        <v>499</v>
      </c>
      <c r="F45" s="258"/>
      <c r="G45" s="259" t="s">
        <v>1765</v>
      </c>
      <c r="H45" s="258"/>
      <c r="I45" s="260"/>
      <c r="J45" s="262" t="s">
        <v>8867</v>
      </c>
      <c r="K45" s="199" t="s">
        <v>15</v>
      </c>
      <c r="L45" s="259"/>
      <c r="M45" s="262" t="s">
        <v>8693</v>
      </c>
      <c r="N45" s="262" t="s">
        <v>8868</v>
      </c>
      <c r="O45" s="265">
        <v>25</v>
      </c>
      <c r="P45" s="268" t="s">
        <v>8670</v>
      </c>
      <c r="Q45" s="269">
        <v>102</v>
      </c>
      <c r="R45" s="271"/>
      <c r="S45" s="272">
        <v>42118</v>
      </c>
      <c r="T45" s="259"/>
      <c r="U45" s="275" t="s">
        <v>8869</v>
      </c>
    </row>
    <row r="46" spans="1:21" s="168" customFormat="1" ht="45.75" customHeight="1">
      <c r="A46" s="212" t="s">
        <v>112</v>
      </c>
      <c r="B46" s="187" t="str">
        <f>VLOOKUP(A46, adm1_codenmrange, 2, FALSE)</f>
        <v>VUT0105</v>
      </c>
      <c r="C46" s="214" t="s">
        <v>321</v>
      </c>
      <c r="D46" s="187" t="str">
        <f>VLOOKUP(C46,adm2_codenmrange, 2, FALSE)</f>
        <v>VUT0105005</v>
      </c>
      <c r="E46" s="214" t="s">
        <v>499</v>
      </c>
      <c r="F46" s="165" t="str">
        <f>VLOOKUP(E46,adm3_codenmrange,2,FALSE)</f>
        <v>VUT0105005018</v>
      </c>
      <c r="G46" s="214" t="s">
        <v>2489</v>
      </c>
      <c r="H46" s="187" t="str">
        <f>VLOOKUP(G46, Stle_CodeNmRange, 2, FALSE)</f>
        <v>VUT01050050180909</v>
      </c>
      <c r="I46" s="187"/>
      <c r="J46" s="214" t="s">
        <v>8889</v>
      </c>
      <c r="K46" s="199" t="s">
        <v>15</v>
      </c>
      <c r="L46" s="208"/>
      <c r="M46" s="209" t="s">
        <v>8693</v>
      </c>
      <c r="N46" s="208"/>
      <c r="O46" s="210">
        <v>25</v>
      </c>
      <c r="P46" s="218" t="s">
        <v>8670</v>
      </c>
      <c r="Q46" s="170"/>
      <c r="R46" s="208"/>
      <c r="S46" s="178">
        <v>42114</v>
      </c>
      <c r="T46" s="178"/>
      <c r="U46" s="211"/>
    </row>
    <row r="47" spans="1:21" s="168" customFormat="1" ht="45.75" customHeight="1">
      <c r="A47" s="212" t="s">
        <v>112</v>
      </c>
      <c r="B47" s="187" t="str">
        <f>VLOOKUP(A47, adm1_codenmrange, 2, FALSE)</f>
        <v>VUT0105</v>
      </c>
      <c r="C47" s="214" t="s">
        <v>363</v>
      </c>
      <c r="D47" s="187" t="str">
        <f>VLOOKUP(C47,adm2_codenmrange, 2, FALSE)</f>
        <v>VUT0105071</v>
      </c>
      <c r="E47" s="214" t="s">
        <v>597</v>
      </c>
      <c r="F47" s="165" t="str">
        <f>VLOOKUP(E47,adm3_codenmrange,2,FALSE)</f>
        <v>VUT0105071017</v>
      </c>
      <c r="G47" s="214"/>
      <c r="H47" s="187" t="e">
        <f>VLOOKUP(G47, Stle_CodeNmRange, 2, FALSE)</f>
        <v>#N/A</v>
      </c>
      <c r="I47" s="213" t="s">
        <v>8900</v>
      </c>
      <c r="J47" s="214" t="s">
        <v>8889</v>
      </c>
      <c r="K47" s="199" t="s">
        <v>15</v>
      </c>
      <c r="L47" s="208"/>
      <c r="M47" s="209" t="s">
        <v>8714</v>
      </c>
      <c r="N47" s="208"/>
      <c r="O47" s="210">
        <v>23</v>
      </c>
      <c r="P47" s="218" t="s">
        <v>8670</v>
      </c>
      <c r="Q47" s="170"/>
      <c r="R47" s="208"/>
      <c r="S47" s="178"/>
      <c r="T47" s="178"/>
      <c r="U47" s="211"/>
    </row>
    <row r="48" spans="1:21" s="168" customFormat="1" ht="45.75" customHeight="1">
      <c r="A48" s="212" t="s">
        <v>112</v>
      </c>
      <c r="B48" s="187" t="str">
        <f>VLOOKUP(A48, adm1_codenmrange, 2, FALSE)</f>
        <v>VUT0105</v>
      </c>
      <c r="C48" s="214" t="s">
        <v>363</v>
      </c>
      <c r="D48" s="187" t="str">
        <f>VLOOKUP(C48,adm2_codenmrange, 2, FALSE)</f>
        <v>VUT0105071</v>
      </c>
      <c r="E48" s="214" t="s">
        <v>597</v>
      </c>
      <c r="F48" s="165" t="str">
        <f>VLOOKUP(E48,adm3_codenmrange,2,FALSE)</f>
        <v>VUT0105071017</v>
      </c>
      <c r="G48" s="214" t="s">
        <v>2428</v>
      </c>
      <c r="H48" s="187" t="str">
        <f>VLOOKUP(G48, Stle_CodeNmRange, 2, FALSE)</f>
        <v>VUT01050710170877</v>
      </c>
      <c r="I48" s="213" t="s">
        <v>8902</v>
      </c>
      <c r="J48" s="214" t="s">
        <v>8889</v>
      </c>
      <c r="K48" s="199" t="s">
        <v>15</v>
      </c>
      <c r="L48" s="208"/>
      <c r="M48" s="209" t="s">
        <v>8693</v>
      </c>
      <c r="N48" s="208"/>
      <c r="O48" s="210">
        <v>23</v>
      </c>
      <c r="P48" s="218" t="s">
        <v>8670</v>
      </c>
      <c r="Q48" s="170"/>
      <c r="R48" s="208"/>
      <c r="S48" s="178"/>
      <c r="T48" s="178"/>
      <c r="U48" s="211"/>
    </row>
    <row r="49" spans="1:21" s="168" customFormat="1" ht="45.75" customHeight="1">
      <c r="A49" s="212" t="s">
        <v>112</v>
      </c>
      <c r="B49" s="187" t="str">
        <f>VLOOKUP(A49, adm1_codenmrange, 2, FALSE)</f>
        <v>VUT0105</v>
      </c>
      <c r="C49" s="214" t="s">
        <v>363</v>
      </c>
      <c r="D49" s="187" t="str">
        <f>VLOOKUP(C49,adm2_codenmrange, 2, FALSE)</f>
        <v>VUT0105071</v>
      </c>
      <c r="E49" s="214" t="s">
        <v>597</v>
      </c>
      <c r="F49" s="165" t="str">
        <f>VLOOKUP(E49,adm3_codenmrange,2,FALSE)</f>
        <v>VUT0105071017</v>
      </c>
      <c r="G49" s="214" t="s">
        <v>2444</v>
      </c>
      <c r="H49" s="187" t="str">
        <f>VLOOKUP(G49, Stle_CodeNmRange, 2, FALSE)</f>
        <v>VUT01050710170885</v>
      </c>
      <c r="I49" s="213"/>
      <c r="J49" s="214" t="s">
        <v>8889</v>
      </c>
      <c r="K49" s="199" t="s">
        <v>15</v>
      </c>
      <c r="L49" s="208"/>
      <c r="M49" s="209" t="s">
        <v>8714</v>
      </c>
      <c r="N49" s="208"/>
      <c r="O49" s="210">
        <v>22</v>
      </c>
      <c r="P49" s="218" t="s">
        <v>8670</v>
      </c>
      <c r="Q49" s="170"/>
      <c r="R49" s="208"/>
      <c r="S49" s="178">
        <v>42114</v>
      </c>
      <c r="T49" s="178"/>
      <c r="U49" s="211"/>
    </row>
    <row r="50" spans="1:21" s="168" customFormat="1" ht="45.75" customHeight="1">
      <c r="A50" s="256" t="s">
        <v>112</v>
      </c>
      <c r="B50" s="190"/>
      <c r="C50" s="259" t="s">
        <v>363</v>
      </c>
      <c r="D50" s="190"/>
      <c r="E50" s="259" t="s">
        <v>597</v>
      </c>
      <c r="F50" s="190"/>
      <c r="G50" s="259" t="s">
        <v>2428</v>
      </c>
      <c r="H50" s="190"/>
      <c r="I50" s="260" t="s">
        <v>8873</v>
      </c>
      <c r="J50" s="262" t="s">
        <v>8867</v>
      </c>
      <c r="K50" s="199" t="s">
        <v>15</v>
      </c>
      <c r="L50" s="199"/>
      <c r="M50" s="180" t="s">
        <v>8693</v>
      </c>
      <c r="N50" s="191" t="s">
        <v>8868</v>
      </c>
      <c r="O50" s="192">
        <v>20</v>
      </c>
      <c r="P50" s="268" t="s">
        <v>8670</v>
      </c>
      <c r="Q50" s="175"/>
      <c r="R50" s="199"/>
      <c r="S50" s="194">
        <v>42116</v>
      </c>
      <c r="T50" s="199"/>
      <c r="U50" s="274" t="s">
        <v>8869</v>
      </c>
    </row>
    <row r="51" spans="1:21" s="168" customFormat="1" ht="45.75" customHeight="1">
      <c r="A51" s="212" t="s">
        <v>112</v>
      </c>
      <c r="B51" s="187" t="str">
        <f>VLOOKUP(A51, adm1_codenmrange, 2, FALSE)</f>
        <v>VUT0105</v>
      </c>
      <c r="C51" s="214" t="s">
        <v>363</v>
      </c>
      <c r="D51" s="187" t="str">
        <f>VLOOKUP(C51,adm2_codenmrange, 2, FALSE)</f>
        <v>VUT0105071</v>
      </c>
      <c r="E51" s="214" t="s">
        <v>597</v>
      </c>
      <c r="F51" s="165" t="str">
        <f>VLOOKUP(E51,adm3_codenmrange,2,FALSE)</f>
        <v>VUT0105071017</v>
      </c>
      <c r="G51" s="214"/>
      <c r="H51" s="187" t="e">
        <f>VLOOKUP(G51, Stle_CodeNmRange, 2, FALSE)</f>
        <v>#N/A</v>
      </c>
      <c r="I51" s="213" t="s">
        <v>8892</v>
      </c>
      <c r="J51" s="214" t="s">
        <v>8889</v>
      </c>
      <c r="K51" s="199" t="s">
        <v>15</v>
      </c>
      <c r="L51" s="208"/>
      <c r="M51" s="209" t="s">
        <v>8693</v>
      </c>
      <c r="N51" s="208"/>
      <c r="O51" s="210">
        <v>20</v>
      </c>
      <c r="P51" s="218" t="s">
        <v>8670</v>
      </c>
      <c r="Q51" s="170"/>
      <c r="R51" s="208"/>
      <c r="S51" s="178">
        <v>42115</v>
      </c>
      <c r="T51" s="178"/>
      <c r="U51" s="211"/>
    </row>
    <row r="52" spans="1:21" s="168" customFormat="1" ht="45.75" customHeight="1">
      <c r="A52" s="212" t="s">
        <v>112</v>
      </c>
      <c r="B52" s="187" t="str">
        <f>VLOOKUP(A52, adm1_codenmrange, 2, FALSE)</f>
        <v>VUT0105</v>
      </c>
      <c r="C52" s="214" t="s">
        <v>363</v>
      </c>
      <c r="D52" s="187" t="str">
        <f>VLOOKUP(C52,adm2_codenmrange, 2, FALSE)</f>
        <v>VUT0105071</v>
      </c>
      <c r="E52" s="214" t="s">
        <v>597</v>
      </c>
      <c r="F52" s="165" t="str">
        <f>VLOOKUP(E52,adm3_codenmrange,2,FALSE)</f>
        <v>VUT0105071017</v>
      </c>
      <c r="G52" s="214" t="s">
        <v>2420</v>
      </c>
      <c r="H52" s="187" t="str">
        <f>VLOOKUP(G52, Stle_CodeNmRange, 2, FALSE)</f>
        <v>VUT01050710170873</v>
      </c>
      <c r="I52" s="213"/>
      <c r="J52" s="214" t="s">
        <v>8889</v>
      </c>
      <c r="K52" s="199" t="s">
        <v>15</v>
      </c>
      <c r="L52" s="208"/>
      <c r="M52" s="209" t="s">
        <v>8693</v>
      </c>
      <c r="N52" s="208"/>
      <c r="O52" s="210">
        <v>20</v>
      </c>
      <c r="P52" s="218" t="s">
        <v>8670</v>
      </c>
      <c r="Q52" s="170"/>
      <c r="R52" s="208"/>
      <c r="S52" s="178">
        <v>42114</v>
      </c>
      <c r="T52" s="178"/>
      <c r="U52" s="211"/>
    </row>
    <row r="53" spans="1:21" s="168" customFormat="1" ht="45.75" customHeight="1">
      <c r="A53" s="256" t="s">
        <v>112</v>
      </c>
      <c r="B53" s="190"/>
      <c r="C53" s="259" t="s">
        <v>321</v>
      </c>
      <c r="D53" s="190"/>
      <c r="E53" s="259" t="s">
        <v>556</v>
      </c>
      <c r="F53" s="190"/>
      <c r="G53" s="259" t="s">
        <v>2560</v>
      </c>
      <c r="H53" s="190"/>
      <c r="I53" s="260"/>
      <c r="J53" s="262" t="s">
        <v>8867</v>
      </c>
      <c r="K53" s="199" t="s">
        <v>15</v>
      </c>
      <c r="L53" s="199"/>
      <c r="M53" s="180" t="s">
        <v>8693</v>
      </c>
      <c r="N53" s="191" t="s">
        <v>8868</v>
      </c>
      <c r="O53" s="197">
        <v>19</v>
      </c>
      <c r="P53" s="268" t="s">
        <v>8670</v>
      </c>
      <c r="Q53" s="193">
        <v>153</v>
      </c>
      <c r="R53" s="199"/>
      <c r="S53" s="194">
        <v>42116</v>
      </c>
      <c r="T53" s="199"/>
      <c r="U53" s="274" t="s">
        <v>8869</v>
      </c>
    </row>
    <row r="54" spans="1:21" s="168" customFormat="1" ht="45.75" customHeight="1">
      <c r="A54" s="212" t="s">
        <v>112</v>
      </c>
      <c r="B54" s="187" t="str">
        <f t="shared" ref="B54:B85" si="4">VLOOKUP(A54, adm1_codenmrange, 2, FALSE)</f>
        <v>VUT0105</v>
      </c>
      <c r="C54" s="214" t="s">
        <v>321</v>
      </c>
      <c r="D54" s="187" t="str">
        <f t="shared" ref="D54:D85" si="5">VLOOKUP(C54,adm2_codenmrange, 2, FALSE)</f>
        <v>VUT0105005</v>
      </c>
      <c r="E54" s="214" t="s">
        <v>556</v>
      </c>
      <c r="F54" s="165" t="str">
        <f t="shared" ref="F54:F85" si="6">VLOOKUP(E54,adm3_codenmrange,2,FALSE)</f>
        <v>VUT0105005024</v>
      </c>
      <c r="G54" s="214" t="s">
        <v>2560</v>
      </c>
      <c r="H54" s="187" t="str">
        <f t="shared" ref="H54:H85" si="7">VLOOKUP(G54, Stle_CodeNmRange, 2, FALSE)</f>
        <v>VUT01050050240947</v>
      </c>
      <c r="I54" s="213"/>
      <c r="J54" s="214" t="s">
        <v>8889</v>
      </c>
      <c r="K54" s="199" t="s">
        <v>15</v>
      </c>
      <c r="L54" s="208"/>
      <c r="M54" s="209" t="s">
        <v>8714</v>
      </c>
      <c r="N54" s="208"/>
      <c r="O54" s="210">
        <v>19</v>
      </c>
      <c r="P54" s="218" t="s">
        <v>8670</v>
      </c>
      <c r="Q54" s="170"/>
      <c r="R54" s="208"/>
      <c r="S54" s="178">
        <v>42111</v>
      </c>
      <c r="T54" s="178"/>
      <c r="U54" s="211"/>
    </row>
    <row r="55" spans="1:21" s="168" customFormat="1" ht="45.75" customHeight="1">
      <c r="A55" s="212" t="s">
        <v>112</v>
      </c>
      <c r="B55" s="187" t="str">
        <f t="shared" si="4"/>
        <v>VUT0105</v>
      </c>
      <c r="C55" s="214" t="s">
        <v>321</v>
      </c>
      <c r="D55" s="187" t="str">
        <f t="shared" si="5"/>
        <v>VUT0105005</v>
      </c>
      <c r="E55" s="214" t="s">
        <v>497</v>
      </c>
      <c r="F55" s="165" t="str">
        <f t="shared" si="6"/>
        <v>VUT0105005011</v>
      </c>
      <c r="G55" s="214" t="s">
        <v>2253</v>
      </c>
      <c r="H55" s="187" t="str">
        <f t="shared" si="7"/>
        <v>VUT01050050110783</v>
      </c>
      <c r="I55" s="213" t="s">
        <v>8907</v>
      </c>
      <c r="J55" s="214" t="s">
        <v>8889</v>
      </c>
      <c r="K55" s="199" t="s">
        <v>15</v>
      </c>
      <c r="L55" s="208"/>
      <c r="M55" s="209" t="s">
        <v>8714</v>
      </c>
      <c r="N55" s="208"/>
      <c r="O55" s="210">
        <v>19</v>
      </c>
      <c r="P55" s="218" t="s">
        <v>8670</v>
      </c>
      <c r="Q55" s="170"/>
      <c r="R55" s="208"/>
      <c r="S55" s="178"/>
      <c r="T55" s="178"/>
      <c r="U55" s="211"/>
    </row>
    <row r="56" spans="1:21" s="168" customFormat="1" ht="45.75" customHeight="1">
      <c r="A56" s="212" t="s">
        <v>112</v>
      </c>
      <c r="B56" s="187" t="str">
        <f t="shared" si="4"/>
        <v>VUT0105</v>
      </c>
      <c r="C56" s="214" t="s">
        <v>321</v>
      </c>
      <c r="D56" s="187" t="str">
        <f t="shared" si="5"/>
        <v>VUT0105005</v>
      </c>
      <c r="E56" s="214"/>
      <c r="F56" s="165" t="e">
        <f t="shared" si="6"/>
        <v>#N/A</v>
      </c>
      <c r="G56" s="214"/>
      <c r="H56" s="187" t="e">
        <f t="shared" si="7"/>
        <v>#N/A</v>
      </c>
      <c r="I56" s="213" t="s">
        <v>8915</v>
      </c>
      <c r="J56" s="214" t="s">
        <v>8889</v>
      </c>
      <c r="K56" s="199" t="s">
        <v>15</v>
      </c>
      <c r="L56" s="208"/>
      <c r="M56" s="209" t="s">
        <v>8714</v>
      </c>
      <c r="N56" s="208"/>
      <c r="O56" s="210">
        <v>19</v>
      </c>
      <c r="P56" s="218" t="s">
        <v>8670</v>
      </c>
      <c r="Q56" s="170"/>
      <c r="R56" s="208"/>
      <c r="S56" s="178">
        <v>42114</v>
      </c>
      <c r="T56" s="178"/>
      <c r="U56" s="211"/>
    </row>
    <row r="57" spans="1:21" s="168" customFormat="1" ht="45.75" customHeight="1">
      <c r="A57" s="212" t="s">
        <v>112</v>
      </c>
      <c r="B57" s="187" t="str">
        <f t="shared" si="4"/>
        <v>VUT0105</v>
      </c>
      <c r="C57" s="214" t="s">
        <v>321</v>
      </c>
      <c r="D57" s="187" t="str">
        <f t="shared" si="5"/>
        <v>VUT0105005</v>
      </c>
      <c r="E57" s="214" t="s">
        <v>530</v>
      </c>
      <c r="F57" s="165" t="str">
        <f t="shared" si="6"/>
        <v>VUT0105005021</v>
      </c>
      <c r="G57" s="214" t="s">
        <v>2510</v>
      </c>
      <c r="H57" s="187" t="str">
        <f t="shared" si="7"/>
        <v>VUT01050050210921</v>
      </c>
      <c r="I57" s="213"/>
      <c r="J57" s="214" t="s">
        <v>8889</v>
      </c>
      <c r="K57" s="199" t="s">
        <v>15</v>
      </c>
      <c r="L57" s="208"/>
      <c r="M57" s="209" t="s">
        <v>8714</v>
      </c>
      <c r="N57" s="208"/>
      <c r="O57" s="210">
        <v>15</v>
      </c>
      <c r="P57" s="218" t="s">
        <v>8670</v>
      </c>
      <c r="Q57" s="170"/>
      <c r="R57" s="208"/>
      <c r="S57" s="178">
        <v>42114</v>
      </c>
      <c r="T57" s="178"/>
      <c r="U57" s="211"/>
    </row>
    <row r="58" spans="1:21" s="168" customFormat="1" ht="45.75" customHeight="1">
      <c r="A58" s="212" t="s">
        <v>112</v>
      </c>
      <c r="B58" s="187" t="str">
        <f t="shared" si="4"/>
        <v>VUT0105</v>
      </c>
      <c r="C58" s="214" t="s">
        <v>321</v>
      </c>
      <c r="D58" s="187" t="str">
        <f t="shared" si="5"/>
        <v>VUT0105005</v>
      </c>
      <c r="E58" s="214"/>
      <c r="F58" s="165" t="e">
        <f t="shared" si="6"/>
        <v>#N/A</v>
      </c>
      <c r="G58" s="214"/>
      <c r="H58" s="187" t="e">
        <f t="shared" si="7"/>
        <v>#N/A</v>
      </c>
      <c r="I58" s="213" t="s">
        <v>8914</v>
      </c>
      <c r="J58" s="214" t="s">
        <v>8889</v>
      </c>
      <c r="K58" s="199" t="s">
        <v>15</v>
      </c>
      <c r="L58" s="208"/>
      <c r="M58" s="209" t="s">
        <v>8714</v>
      </c>
      <c r="N58" s="208"/>
      <c r="O58" s="210">
        <v>15</v>
      </c>
      <c r="P58" s="218" t="s">
        <v>8670</v>
      </c>
      <c r="Q58" s="170"/>
      <c r="R58" s="208"/>
      <c r="S58" s="178">
        <v>42114</v>
      </c>
      <c r="T58" s="178"/>
      <c r="U58" s="211"/>
    </row>
    <row r="59" spans="1:21" s="168" customFormat="1" ht="45.75" customHeight="1">
      <c r="A59" s="212" t="s">
        <v>112</v>
      </c>
      <c r="B59" s="187" t="str">
        <f t="shared" si="4"/>
        <v>VUT0105</v>
      </c>
      <c r="C59" s="214" t="s">
        <v>363</v>
      </c>
      <c r="D59" s="187" t="str">
        <f t="shared" si="5"/>
        <v>VUT0105071</v>
      </c>
      <c r="E59" s="214" t="s">
        <v>597</v>
      </c>
      <c r="F59" s="165" t="str">
        <f t="shared" si="6"/>
        <v>VUT0105071017</v>
      </c>
      <c r="G59" s="214"/>
      <c r="H59" s="187" t="e">
        <f t="shared" si="7"/>
        <v>#N/A</v>
      </c>
      <c r="I59" s="213" t="s">
        <v>8894</v>
      </c>
      <c r="J59" s="214" t="s">
        <v>8889</v>
      </c>
      <c r="K59" s="199" t="s">
        <v>15</v>
      </c>
      <c r="L59" s="208"/>
      <c r="M59" s="209" t="s">
        <v>8714</v>
      </c>
      <c r="N59" s="208"/>
      <c r="O59" s="210">
        <v>14</v>
      </c>
      <c r="P59" s="218" t="s">
        <v>8670</v>
      </c>
      <c r="Q59" s="170"/>
      <c r="R59" s="208"/>
      <c r="S59" s="178">
        <v>42114</v>
      </c>
      <c r="T59" s="178"/>
      <c r="U59" s="211"/>
    </row>
    <row r="60" spans="1:21" s="168" customFormat="1" ht="45.75" customHeight="1">
      <c r="A60" s="212" t="s">
        <v>112</v>
      </c>
      <c r="B60" s="187" t="str">
        <f t="shared" si="4"/>
        <v>VUT0105</v>
      </c>
      <c r="C60" s="214" t="s">
        <v>363</v>
      </c>
      <c r="D60" s="187" t="str">
        <f t="shared" si="5"/>
        <v>VUT0105071</v>
      </c>
      <c r="E60" s="214" t="s">
        <v>597</v>
      </c>
      <c r="F60" s="165" t="str">
        <f t="shared" si="6"/>
        <v>VUT0105071017</v>
      </c>
      <c r="G60" s="214" t="s">
        <v>2357</v>
      </c>
      <c r="H60" s="187" t="str">
        <f t="shared" si="7"/>
        <v>VUT01050710170839</v>
      </c>
      <c r="I60" s="213"/>
      <c r="J60" s="214" t="s">
        <v>8889</v>
      </c>
      <c r="K60" s="199" t="s">
        <v>15</v>
      </c>
      <c r="L60" s="208"/>
      <c r="M60" s="209" t="s">
        <v>8714</v>
      </c>
      <c r="N60" s="208"/>
      <c r="O60" s="210">
        <v>14</v>
      </c>
      <c r="P60" s="218" t="s">
        <v>8670</v>
      </c>
      <c r="Q60" s="170"/>
      <c r="R60" s="208"/>
      <c r="S60" s="178">
        <v>42114</v>
      </c>
      <c r="T60" s="178"/>
      <c r="U60" s="211"/>
    </row>
    <row r="61" spans="1:21" s="168" customFormat="1" ht="45.75" customHeight="1">
      <c r="A61" s="212" t="s">
        <v>112</v>
      </c>
      <c r="B61" s="213" t="str">
        <f t="shared" si="4"/>
        <v>VUT0105</v>
      </c>
      <c r="C61" s="214" t="s">
        <v>363</v>
      </c>
      <c r="D61" s="213" t="str">
        <f t="shared" si="5"/>
        <v>VUT0105071</v>
      </c>
      <c r="E61" s="214" t="s">
        <v>597</v>
      </c>
      <c r="F61" s="215" t="str">
        <f t="shared" si="6"/>
        <v>VUT0105071017</v>
      </c>
      <c r="G61" s="214" t="s">
        <v>2357</v>
      </c>
      <c r="H61" s="213" t="str">
        <f t="shared" si="7"/>
        <v>VUT01050710170839</v>
      </c>
      <c r="I61" s="213"/>
      <c r="J61" s="214" t="s">
        <v>8889</v>
      </c>
      <c r="K61" s="199" t="s">
        <v>15</v>
      </c>
      <c r="L61" s="214"/>
      <c r="M61" s="216" t="s">
        <v>8693</v>
      </c>
      <c r="N61" s="214"/>
      <c r="O61" s="217">
        <v>14</v>
      </c>
      <c r="P61" s="218" t="s">
        <v>8670</v>
      </c>
      <c r="Q61" s="219"/>
      <c r="R61" s="214"/>
      <c r="S61" s="220">
        <v>42114</v>
      </c>
      <c r="T61" s="220"/>
      <c r="U61" s="221"/>
    </row>
    <row r="62" spans="1:21" s="168" customFormat="1" ht="45.75" customHeight="1">
      <c r="A62" s="212" t="s">
        <v>112</v>
      </c>
      <c r="B62" s="213" t="str">
        <f t="shared" si="4"/>
        <v>VUT0105</v>
      </c>
      <c r="C62" s="214" t="s">
        <v>363</v>
      </c>
      <c r="D62" s="213" t="str">
        <f t="shared" si="5"/>
        <v>VUT0105071</v>
      </c>
      <c r="E62" s="214" t="s">
        <v>597</v>
      </c>
      <c r="F62" s="215" t="str">
        <f t="shared" si="6"/>
        <v>VUT0105071017</v>
      </c>
      <c r="G62" s="214"/>
      <c r="H62" s="213" t="e">
        <f t="shared" si="7"/>
        <v>#N/A</v>
      </c>
      <c r="I62" s="213" t="s">
        <v>8871</v>
      </c>
      <c r="J62" s="214" t="s">
        <v>8889</v>
      </c>
      <c r="K62" s="199" t="s">
        <v>15</v>
      </c>
      <c r="L62" s="214"/>
      <c r="M62" s="216" t="s">
        <v>8714</v>
      </c>
      <c r="N62" s="214"/>
      <c r="O62" s="217">
        <v>13</v>
      </c>
      <c r="P62" s="218" t="s">
        <v>8670</v>
      </c>
      <c r="Q62" s="219"/>
      <c r="R62" s="214"/>
      <c r="S62" s="220">
        <v>42111</v>
      </c>
      <c r="T62" s="220"/>
      <c r="U62" s="221"/>
    </row>
    <row r="63" spans="1:21" s="168" customFormat="1" ht="45.75" customHeight="1">
      <c r="A63" s="212" t="s">
        <v>112</v>
      </c>
      <c r="B63" s="213" t="str">
        <f t="shared" si="4"/>
        <v>VUT0105</v>
      </c>
      <c r="C63" s="214" t="s">
        <v>363</v>
      </c>
      <c r="D63" s="213" t="str">
        <f t="shared" si="5"/>
        <v>VUT0105071</v>
      </c>
      <c r="E63" s="214" t="s">
        <v>597</v>
      </c>
      <c r="F63" s="215" t="str">
        <f t="shared" si="6"/>
        <v>VUT0105071017</v>
      </c>
      <c r="G63" s="214" t="s">
        <v>2411</v>
      </c>
      <c r="H63" s="213" t="str">
        <f t="shared" si="7"/>
        <v>VUT01050710170868</v>
      </c>
      <c r="I63" s="213"/>
      <c r="J63" s="214" t="s">
        <v>8889</v>
      </c>
      <c r="K63" s="199" t="s">
        <v>15</v>
      </c>
      <c r="L63" s="214"/>
      <c r="M63" s="216" t="s">
        <v>8693</v>
      </c>
      <c r="N63" s="214"/>
      <c r="O63" s="217">
        <v>13</v>
      </c>
      <c r="P63" s="218" t="s">
        <v>8670</v>
      </c>
      <c r="Q63" s="219"/>
      <c r="R63" s="214"/>
      <c r="S63" s="220"/>
      <c r="T63" s="220"/>
      <c r="U63" s="221"/>
    </row>
    <row r="64" spans="1:21" s="168" customFormat="1" ht="45.75" customHeight="1">
      <c r="A64" s="212" t="s">
        <v>112</v>
      </c>
      <c r="B64" s="213" t="str">
        <f t="shared" si="4"/>
        <v>VUT0105</v>
      </c>
      <c r="C64" s="214" t="s">
        <v>363</v>
      </c>
      <c r="D64" s="213" t="str">
        <f t="shared" si="5"/>
        <v>VUT0105071</v>
      </c>
      <c r="E64" s="214" t="s">
        <v>597</v>
      </c>
      <c r="F64" s="215" t="str">
        <f t="shared" si="6"/>
        <v>VUT0105071017</v>
      </c>
      <c r="G64" s="214"/>
      <c r="H64" s="213" t="e">
        <f t="shared" si="7"/>
        <v>#N/A</v>
      </c>
      <c r="I64" s="213" t="s">
        <v>8895</v>
      </c>
      <c r="J64" s="214" t="s">
        <v>8889</v>
      </c>
      <c r="K64" s="199" t="s">
        <v>15</v>
      </c>
      <c r="L64" s="214"/>
      <c r="M64" s="216" t="s">
        <v>8693</v>
      </c>
      <c r="N64" s="214"/>
      <c r="O64" s="217">
        <v>12</v>
      </c>
      <c r="P64" s="218" t="s">
        <v>8670</v>
      </c>
      <c r="Q64" s="219"/>
      <c r="R64" s="214"/>
      <c r="S64" s="220">
        <v>42114</v>
      </c>
      <c r="T64" s="220"/>
      <c r="U64" s="221"/>
    </row>
    <row r="65" spans="1:21" s="168" customFormat="1" ht="45.75" customHeight="1">
      <c r="A65" s="212" t="s">
        <v>112</v>
      </c>
      <c r="B65" s="213" t="str">
        <f t="shared" si="4"/>
        <v>VUT0105</v>
      </c>
      <c r="C65" s="214" t="s">
        <v>321</v>
      </c>
      <c r="D65" s="213" t="str">
        <f t="shared" si="5"/>
        <v>VUT0105005</v>
      </c>
      <c r="E65" s="214" t="s">
        <v>494</v>
      </c>
      <c r="F65" s="215" t="str">
        <f t="shared" si="6"/>
        <v>VUT0105005020</v>
      </c>
      <c r="G65" s="214" t="s">
        <v>2325</v>
      </c>
      <c r="H65" s="213" t="str">
        <f t="shared" si="7"/>
        <v>VUT01050050200829</v>
      </c>
      <c r="I65" s="213"/>
      <c r="J65" s="214" t="s">
        <v>8889</v>
      </c>
      <c r="K65" s="199" t="s">
        <v>15</v>
      </c>
      <c r="L65" s="214"/>
      <c r="M65" s="216" t="s">
        <v>8693</v>
      </c>
      <c r="N65" s="214"/>
      <c r="O65" s="217">
        <v>12</v>
      </c>
      <c r="P65" s="218" t="s">
        <v>8670</v>
      </c>
      <c r="Q65" s="219"/>
      <c r="R65" s="214"/>
      <c r="S65" s="220"/>
      <c r="T65" s="220"/>
      <c r="U65" s="221"/>
    </row>
    <row r="66" spans="1:21" s="168" customFormat="1" ht="45.75" customHeight="1">
      <c r="A66" s="212" t="s">
        <v>112</v>
      </c>
      <c r="B66" s="213" t="str">
        <f t="shared" si="4"/>
        <v>VUT0105</v>
      </c>
      <c r="C66" s="214" t="s">
        <v>321</v>
      </c>
      <c r="D66" s="213" t="str">
        <f t="shared" si="5"/>
        <v>VUT0105005</v>
      </c>
      <c r="E66" s="214"/>
      <c r="F66" s="215" t="e">
        <f t="shared" si="6"/>
        <v>#N/A</v>
      </c>
      <c r="G66" s="214"/>
      <c r="H66" s="213" t="e">
        <f t="shared" si="7"/>
        <v>#N/A</v>
      </c>
      <c r="I66" s="213" t="s">
        <v>8915</v>
      </c>
      <c r="J66" s="214" t="s">
        <v>8889</v>
      </c>
      <c r="K66" s="199" t="s">
        <v>15</v>
      </c>
      <c r="L66" s="214"/>
      <c r="M66" s="216" t="s">
        <v>8693</v>
      </c>
      <c r="N66" s="214"/>
      <c r="O66" s="217">
        <v>12</v>
      </c>
      <c r="P66" s="218" t="s">
        <v>8670</v>
      </c>
      <c r="Q66" s="219"/>
      <c r="R66" s="214"/>
      <c r="S66" s="220">
        <v>42114</v>
      </c>
      <c r="T66" s="220"/>
      <c r="U66" s="221"/>
    </row>
    <row r="67" spans="1:21" s="168" customFormat="1" ht="45.75" customHeight="1">
      <c r="A67" s="212" t="s">
        <v>112</v>
      </c>
      <c r="B67" s="213" t="str">
        <f t="shared" si="4"/>
        <v>VUT0105</v>
      </c>
      <c r="C67" s="214" t="s">
        <v>363</v>
      </c>
      <c r="D67" s="213" t="str">
        <f t="shared" si="5"/>
        <v>VUT0105071</v>
      </c>
      <c r="E67" s="214" t="s">
        <v>597</v>
      </c>
      <c r="F67" s="215" t="str">
        <f t="shared" si="6"/>
        <v>VUT0105071017</v>
      </c>
      <c r="G67" s="214"/>
      <c r="H67" s="213" t="e">
        <f t="shared" si="7"/>
        <v>#N/A</v>
      </c>
      <c r="I67" s="213" t="s">
        <v>8895</v>
      </c>
      <c r="J67" s="214" t="s">
        <v>8889</v>
      </c>
      <c r="K67" s="199" t="s">
        <v>15</v>
      </c>
      <c r="L67" s="214"/>
      <c r="M67" s="216" t="s">
        <v>8714</v>
      </c>
      <c r="N67" s="214"/>
      <c r="O67" s="217">
        <v>11</v>
      </c>
      <c r="P67" s="218" t="s">
        <v>8670</v>
      </c>
      <c r="Q67" s="219"/>
      <c r="R67" s="214"/>
      <c r="S67" s="220">
        <v>42114</v>
      </c>
      <c r="T67" s="220"/>
      <c r="U67" s="221"/>
    </row>
    <row r="68" spans="1:21" s="168" customFormat="1" ht="45.75" customHeight="1">
      <c r="A68" s="212" t="s">
        <v>112</v>
      </c>
      <c r="B68" s="187" t="str">
        <f t="shared" si="4"/>
        <v>VUT0105</v>
      </c>
      <c r="C68" s="214" t="s">
        <v>321</v>
      </c>
      <c r="D68" s="187" t="str">
        <f t="shared" si="5"/>
        <v>VUT0105005</v>
      </c>
      <c r="E68" s="214" t="s">
        <v>497</v>
      </c>
      <c r="F68" s="165" t="str">
        <f t="shared" si="6"/>
        <v>VUT0105005011</v>
      </c>
      <c r="G68" s="214"/>
      <c r="H68" s="187" t="e">
        <f t="shared" si="7"/>
        <v>#N/A</v>
      </c>
      <c r="I68" s="187"/>
      <c r="J68" s="214" t="s">
        <v>8889</v>
      </c>
      <c r="K68" s="199" t="s">
        <v>15</v>
      </c>
      <c r="L68" s="208"/>
      <c r="M68" s="209" t="s">
        <v>8693</v>
      </c>
      <c r="N68" s="208"/>
      <c r="O68" s="210">
        <v>11</v>
      </c>
      <c r="P68" s="218" t="s">
        <v>8670</v>
      </c>
      <c r="Q68" s="170"/>
      <c r="R68" s="208"/>
      <c r="S68" s="220">
        <v>42114</v>
      </c>
      <c r="T68" s="178"/>
      <c r="U68" s="211"/>
    </row>
    <row r="69" spans="1:21" s="168" customFormat="1" ht="45.75" customHeight="1">
      <c r="A69" s="212" t="s">
        <v>112</v>
      </c>
      <c r="B69" s="187" t="str">
        <f t="shared" si="4"/>
        <v>VUT0105</v>
      </c>
      <c r="C69" s="208" t="s">
        <v>363</v>
      </c>
      <c r="D69" s="187" t="str">
        <f t="shared" si="5"/>
        <v>VUT0105071</v>
      </c>
      <c r="E69" s="208" t="s">
        <v>597</v>
      </c>
      <c r="F69" s="165" t="str">
        <f t="shared" si="6"/>
        <v>VUT0105071017</v>
      </c>
      <c r="G69" s="208" t="s">
        <v>2420</v>
      </c>
      <c r="H69" s="187" t="str">
        <f t="shared" si="7"/>
        <v>VUT01050710170873</v>
      </c>
      <c r="I69" s="187"/>
      <c r="J69" s="214" t="s">
        <v>8889</v>
      </c>
      <c r="K69" s="199" t="s">
        <v>15</v>
      </c>
      <c r="L69" s="208"/>
      <c r="M69" s="209" t="s">
        <v>8714</v>
      </c>
      <c r="N69" s="208"/>
      <c r="O69" s="210">
        <v>11</v>
      </c>
      <c r="P69" s="218" t="s">
        <v>8670</v>
      </c>
      <c r="Q69" s="170"/>
      <c r="R69" s="208"/>
      <c r="S69" s="220">
        <v>42114</v>
      </c>
      <c r="T69" s="178"/>
      <c r="U69" s="211"/>
    </row>
    <row r="70" spans="1:21" s="168" customFormat="1" ht="45.75" customHeight="1">
      <c r="A70" s="212" t="s">
        <v>112</v>
      </c>
      <c r="B70" s="187" t="str">
        <f t="shared" si="4"/>
        <v>VUT0105</v>
      </c>
      <c r="C70" s="208" t="s">
        <v>363</v>
      </c>
      <c r="D70" s="187" t="str">
        <f t="shared" si="5"/>
        <v>VUT0105071</v>
      </c>
      <c r="E70" s="208" t="s">
        <v>597</v>
      </c>
      <c r="F70" s="165" t="str">
        <f t="shared" si="6"/>
        <v>VUT0105071017</v>
      </c>
      <c r="G70" s="208" t="s">
        <v>2406</v>
      </c>
      <c r="H70" s="187" t="str">
        <f t="shared" si="7"/>
        <v>VUT01050710170865</v>
      </c>
      <c r="I70" s="187"/>
      <c r="J70" s="214" t="s">
        <v>8889</v>
      </c>
      <c r="K70" s="199" t="s">
        <v>15</v>
      </c>
      <c r="L70" s="208"/>
      <c r="M70" s="209" t="s">
        <v>8714</v>
      </c>
      <c r="N70" s="208"/>
      <c r="O70" s="210">
        <v>10</v>
      </c>
      <c r="P70" s="218" t="s">
        <v>8670</v>
      </c>
      <c r="Q70" s="170"/>
      <c r="R70" s="208"/>
      <c r="S70" s="220">
        <v>42114</v>
      </c>
      <c r="T70" s="178"/>
      <c r="U70" s="211"/>
    </row>
    <row r="71" spans="1:21" s="168" customFormat="1" ht="45.75" customHeight="1">
      <c r="A71" s="212" t="s">
        <v>112</v>
      </c>
      <c r="B71" s="187" t="str">
        <f t="shared" si="4"/>
        <v>VUT0105</v>
      </c>
      <c r="C71" s="208" t="s">
        <v>321</v>
      </c>
      <c r="D71" s="187" t="str">
        <f t="shared" si="5"/>
        <v>VUT0105005</v>
      </c>
      <c r="E71" s="208" t="s">
        <v>497</v>
      </c>
      <c r="F71" s="165" t="str">
        <f t="shared" si="6"/>
        <v>VUT0105005011</v>
      </c>
      <c r="G71" s="208" t="s">
        <v>2253</v>
      </c>
      <c r="H71" s="187" t="str">
        <f t="shared" si="7"/>
        <v>VUT01050050110783</v>
      </c>
      <c r="I71" s="187" t="s">
        <v>8898</v>
      </c>
      <c r="J71" s="214" t="s">
        <v>8889</v>
      </c>
      <c r="K71" s="199" t="s">
        <v>15</v>
      </c>
      <c r="L71" s="208"/>
      <c r="M71" s="209" t="s">
        <v>8714</v>
      </c>
      <c r="N71" s="208"/>
      <c r="O71" s="210">
        <v>10</v>
      </c>
      <c r="P71" s="218" t="s">
        <v>8670</v>
      </c>
      <c r="Q71" s="170"/>
      <c r="R71" s="208"/>
      <c r="S71" s="220"/>
      <c r="T71" s="178"/>
      <c r="U71" s="211"/>
    </row>
    <row r="72" spans="1:21" s="168" customFormat="1" ht="45.75" customHeight="1">
      <c r="A72" s="212" t="s">
        <v>112</v>
      </c>
      <c r="B72" s="187" t="str">
        <f t="shared" si="4"/>
        <v>VUT0105</v>
      </c>
      <c r="C72" s="208" t="s">
        <v>321</v>
      </c>
      <c r="D72" s="187" t="str">
        <f t="shared" si="5"/>
        <v>VUT0105005</v>
      </c>
      <c r="E72" s="208"/>
      <c r="F72" s="165" t="e">
        <f t="shared" si="6"/>
        <v>#N/A</v>
      </c>
      <c r="G72" s="208"/>
      <c r="H72" s="187" t="e">
        <f t="shared" si="7"/>
        <v>#N/A</v>
      </c>
      <c r="I72" s="187" t="s">
        <v>8909</v>
      </c>
      <c r="J72" s="214" t="s">
        <v>8889</v>
      </c>
      <c r="K72" s="199" t="s">
        <v>15</v>
      </c>
      <c r="L72" s="208"/>
      <c r="M72" s="209" t="s">
        <v>8693</v>
      </c>
      <c r="N72" s="208"/>
      <c r="O72" s="210">
        <v>10</v>
      </c>
      <c r="P72" s="218" t="s">
        <v>8670</v>
      </c>
      <c r="Q72" s="170"/>
      <c r="R72" s="208"/>
      <c r="S72" s="220">
        <v>42114</v>
      </c>
      <c r="T72" s="178"/>
      <c r="U72" s="211"/>
    </row>
    <row r="73" spans="1:21" s="168" customFormat="1" ht="45.75" customHeight="1">
      <c r="A73" s="212" t="s">
        <v>112</v>
      </c>
      <c r="B73" s="187" t="str">
        <f t="shared" si="4"/>
        <v>VUT0105</v>
      </c>
      <c r="C73" s="208" t="s">
        <v>321</v>
      </c>
      <c r="D73" s="187" t="str">
        <f t="shared" si="5"/>
        <v>VUT0105005</v>
      </c>
      <c r="E73" s="208"/>
      <c r="F73" s="165" t="e">
        <f t="shared" si="6"/>
        <v>#N/A</v>
      </c>
      <c r="G73" s="208"/>
      <c r="H73" s="187" t="e">
        <f t="shared" si="7"/>
        <v>#N/A</v>
      </c>
      <c r="I73" s="187" t="s">
        <v>8917</v>
      </c>
      <c r="J73" s="214" t="s">
        <v>8889</v>
      </c>
      <c r="K73" s="199" t="s">
        <v>15</v>
      </c>
      <c r="L73" s="208"/>
      <c r="M73" s="209" t="s">
        <v>8714</v>
      </c>
      <c r="N73" s="208"/>
      <c r="O73" s="210">
        <v>10</v>
      </c>
      <c r="P73" s="218" t="s">
        <v>8670</v>
      </c>
      <c r="Q73" s="170"/>
      <c r="R73" s="208"/>
      <c r="S73" s="220">
        <v>42114</v>
      </c>
      <c r="T73" s="178"/>
      <c r="U73" s="211"/>
    </row>
    <row r="74" spans="1:21" s="168" customFormat="1" ht="45.75" customHeight="1">
      <c r="A74" s="212" t="s">
        <v>112</v>
      </c>
      <c r="B74" s="187" t="str">
        <f t="shared" si="4"/>
        <v>VUT0105</v>
      </c>
      <c r="C74" s="208" t="s">
        <v>321</v>
      </c>
      <c r="D74" s="187" t="str">
        <f t="shared" si="5"/>
        <v>VUT0105005</v>
      </c>
      <c r="E74" s="208"/>
      <c r="F74" s="165" t="e">
        <f t="shared" si="6"/>
        <v>#N/A</v>
      </c>
      <c r="G74" s="208"/>
      <c r="H74" s="187" t="e">
        <f t="shared" si="7"/>
        <v>#N/A</v>
      </c>
      <c r="I74" s="187" t="s">
        <v>8920</v>
      </c>
      <c r="J74" s="214" t="s">
        <v>8889</v>
      </c>
      <c r="K74" s="199" t="s">
        <v>15</v>
      </c>
      <c r="L74" s="208"/>
      <c r="M74" s="209" t="s">
        <v>8693</v>
      </c>
      <c r="N74" s="208"/>
      <c r="O74" s="210">
        <v>10</v>
      </c>
      <c r="P74" s="218" t="s">
        <v>8670</v>
      </c>
      <c r="Q74" s="170"/>
      <c r="R74" s="208"/>
      <c r="S74" s="178">
        <v>42114</v>
      </c>
      <c r="T74" s="178"/>
      <c r="U74" s="211"/>
    </row>
    <row r="75" spans="1:21" s="168" customFormat="1" ht="45.75" customHeight="1">
      <c r="A75" s="212" t="s">
        <v>112</v>
      </c>
      <c r="B75" s="187" t="str">
        <f t="shared" si="4"/>
        <v>VUT0105</v>
      </c>
      <c r="C75" s="208" t="s">
        <v>321</v>
      </c>
      <c r="D75" s="187" t="str">
        <f t="shared" si="5"/>
        <v>VUT0105005</v>
      </c>
      <c r="E75" s="208"/>
      <c r="F75" s="165" t="e">
        <f t="shared" si="6"/>
        <v>#N/A</v>
      </c>
      <c r="G75" s="208"/>
      <c r="H75" s="187" t="e">
        <f t="shared" si="7"/>
        <v>#N/A</v>
      </c>
      <c r="I75" s="187" t="s">
        <v>8922</v>
      </c>
      <c r="J75" s="214" t="s">
        <v>8889</v>
      </c>
      <c r="K75" s="199" t="s">
        <v>15</v>
      </c>
      <c r="L75" s="208"/>
      <c r="M75" s="209" t="s">
        <v>8714</v>
      </c>
      <c r="N75" s="208"/>
      <c r="O75" s="210">
        <v>10</v>
      </c>
      <c r="P75" s="218" t="s">
        <v>8670</v>
      </c>
      <c r="Q75" s="170"/>
      <c r="R75" s="208"/>
      <c r="S75" s="178">
        <v>42114</v>
      </c>
      <c r="T75" s="178"/>
      <c r="U75" s="211"/>
    </row>
    <row r="76" spans="1:21" s="168" customFormat="1" ht="45.75" customHeight="1">
      <c r="A76" s="212" t="s">
        <v>112</v>
      </c>
      <c r="B76" s="187" t="str">
        <f t="shared" si="4"/>
        <v>VUT0105</v>
      </c>
      <c r="C76" s="208" t="s">
        <v>363</v>
      </c>
      <c r="D76" s="187" t="str">
        <f t="shared" si="5"/>
        <v>VUT0105071</v>
      </c>
      <c r="E76" s="208" t="s">
        <v>597</v>
      </c>
      <c r="F76" s="165" t="str">
        <f t="shared" si="6"/>
        <v>VUT0105071017</v>
      </c>
      <c r="G76" s="208" t="s">
        <v>2436</v>
      </c>
      <c r="H76" s="187" t="str">
        <f t="shared" si="7"/>
        <v>VUT01050710170881</v>
      </c>
      <c r="I76" s="187"/>
      <c r="J76" s="214" t="s">
        <v>8889</v>
      </c>
      <c r="K76" s="199" t="s">
        <v>15</v>
      </c>
      <c r="L76" s="208"/>
      <c r="M76" s="209" t="s">
        <v>8714</v>
      </c>
      <c r="N76" s="208"/>
      <c r="O76" s="210">
        <v>9</v>
      </c>
      <c r="P76" s="218" t="s">
        <v>8670</v>
      </c>
      <c r="Q76" s="170"/>
      <c r="R76" s="208"/>
      <c r="S76" s="178">
        <v>42114</v>
      </c>
      <c r="T76" s="178"/>
      <c r="U76" s="211"/>
    </row>
    <row r="77" spans="1:21" s="168" customFormat="1" ht="45.75" customHeight="1">
      <c r="A77" s="212" t="s">
        <v>112</v>
      </c>
      <c r="B77" s="187" t="str">
        <f t="shared" si="4"/>
        <v>VUT0105</v>
      </c>
      <c r="C77" s="208" t="s">
        <v>363</v>
      </c>
      <c r="D77" s="187" t="str">
        <f t="shared" si="5"/>
        <v>VUT0105071</v>
      </c>
      <c r="E77" s="208" t="s">
        <v>597</v>
      </c>
      <c r="F77" s="165" t="str">
        <f t="shared" si="6"/>
        <v>VUT0105071017</v>
      </c>
      <c r="G77" s="208" t="s">
        <v>2444</v>
      </c>
      <c r="H77" s="187" t="str">
        <f t="shared" si="7"/>
        <v>VUT01050710170885</v>
      </c>
      <c r="I77" s="187"/>
      <c r="J77" s="214" t="s">
        <v>8889</v>
      </c>
      <c r="K77" s="199" t="s">
        <v>15</v>
      </c>
      <c r="L77" s="208"/>
      <c r="M77" s="209" t="s">
        <v>8693</v>
      </c>
      <c r="N77" s="208"/>
      <c r="O77" s="210">
        <v>7</v>
      </c>
      <c r="P77" s="218" t="s">
        <v>8670</v>
      </c>
      <c r="Q77" s="170"/>
      <c r="R77" s="208"/>
      <c r="S77" s="178">
        <v>42114</v>
      </c>
      <c r="T77" s="178"/>
      <c r="U77" s="211"/>
    </row>
    <row r="78" spans="1:21" s="168" customFormat="1" ht="45.75" customHeight="1">
      <c r="A78" s="212" t="s">
        <v>112</v>
      </c>
      <c r="B78" s="187" t="str">
        <f t="shared" si="4"/>
        <v>VUT0105</v>
      </c>
      <c r="C78" s="208" t="s">
        <v>321</v>
      </c>
      <c r="D78" s="187" t="str">
        <f t="shared" si="5"/>
        <v>VUT0105005</v>
      </c>
      <c r="E78" s="208" t="s">
        <v>530</v>
      </c>
      <c r="F78" s="165" t="str">
        <f t="shared" si="6"/>
        <v>VUT0105005021</v>
      </c>
      <c r="G78" s="208"/>
      <c r="H78" s="187" t="e">
        <f t="shared" si="7"/>
        <v>#N/A</v>
      </c>
      <c r="I78" s="187"/>
      <c r="J78" s="214" t="s">
        <v>8889</v>
      </c>
      <c r="K78" s="199" t="s">
        <v>15</v>
      </c>
      <c r="L78" s="208"/>
      <c r="M78" s="209" t="s">
        <v>8693</v>
      </c>
      <c r="N78" s="208"/>
      <c r="O78" s="210">
        <v>7</v>
      </c>
      <c r="P78" s="218" t="s">
        <v>8670</v>
      </c>
      <c r="Q78" s="170"/>
      <c r="R78" s="208"/>
      <c r="S78" s="178">
        <v>42114</v>
      </c>
      <c r="T78" s="178"/>
      <c r="U78" s="211"/>
    </row>
    <row r="79" spans="1:21" s="168" customFormat="1" ht="45.75" customHeight="1">
      <c r="A79" s="212" t="s">
        <v>112</v>
      </c>
      <c r="B79" s="187" t="str">
        <f t="shared" si="4"/>
        <v>VUT0105</v>
      </c>
      <c r="C79" s="208" t="s">
        <v>321</v>
      </c>
      <c r="D79" s="187" t="str">
        <f t="shared" si="5"/>
        <v>VUT0105005</v>
      </c>
      <c r="E79" s="208"/>
      <c r="F79" s="165" t="e">
        <f t="shared" si="6"/>
        <v>#N/A</v>
      </c>
      <c r="G79" s="208"/>
      <c r="H79" s="187" t="e">
        <f t="shared" si="7"/>
        <v>#N/A</v>
      </c>
      <c r="I79" s="187" t="s">
        <v>8909</v>
      </c>
      <c r="J79" s="214" t="s">
        <v>8889</v>
      </c>
      <c r="K79" s="199" t="s">
        <v>15</v>
      </c>
      <c r="L79" s="208"/>
      <c r="M79" s="209" t="s">
        <v>8714</v>
      </c>
      <c r="N79" s="208"/>
      <c r="O79" s="210">
        <v>7</v>
      </c>
      <c r="P79" s="218" t="s">
        <v>8670</v>
      </c>
      <c r="Q79" s="170"/>
      <c r="R79" s="208"/>
      <c r="S79" s="178">
        <v>42114</v>
      </c>
      <c r="T79" s="178"/>
      <c r="U79" s="211"/>
    </row>
    <row r="80" spans="1:21" s="168" customFormat="1" ht="45.75" customHeight="1">
      <c r="A80" s="212" t="s">
        <v>112</v>
      </c>
      <c r="B80" s="187" t="str">
        <f t="shared" si="4"/>
        <v>VUT0105</v>
      </c>
      <c r="C80" s="208" t="s">
        <v>321</v>
      </c>
      <c r="D80" s="187" t="str">
        <f t="shared" si="5"/>
        <v>VUT0105005</v>
      </c>
      <c r="E80" s="208" t="s">
        <v>595</v>
      </c>
      <c r="F80" s="165" t="str">
        <f t="shared" si="6"/>
        <v>VUT0105005012</v>
      </c>
      <c r="G80" s="208" t="s">
        <v>594</v>
      </c>
      <c r="H80" s="187" t="str">
        <f t="shared" si="7"/>
        <v>VUT01050050120799</v>
      </c>
      <c r="I80" s="187"/>
      <c r="J80" s="214" t="s">
        <v>8889</v>
      </c>
      <c r="K80" s="199" t="s">
        <v>15</v>
      </c>
      <c r="L80" s="208"/>
      <c r="M80" s="209" t="s">
        <v>8714</v>
      </c>
      <c r="N80" s="208"/>
      <c r="O80" s="210">
        <v>7</v>
      </c>
      <c r="P80" s="218" t="s">
        <v>8670</v>
      </c>
      <c r="Q80" s="170"/>
      <c r="R80" s="208"/>
      <c r="S80" s="178">
        <v>42114</v>
      </c>
      <c r="T80" s="178"/>
      <c r="U80" s="211"/>
    </row>
    <row r="81" spans="1:21" s="168" customFormat="1" ht="45.75" customHeight="1">
      <c r="A81" s="212" t="s">
        <v>112</v>
      </c>
      <c r="B81" s="187" t="str">
        <f t="shared" si="4"/>
        <v>VUT0105</v>
      </c>
      <c r="C81" s="208" t="s">
        <v>363</v>
      </c>
      <c r="D81" s="187" t="str">
        <f t="shared" si="5"/>
        <v>VUT0105071</v>
      </c>
      <c r="E81" s="208" t="s">
        <v>597</v>
      </c>
      <c r="F81" s="165" t="str">
        <f t="shared" si="6"/>
        <v>VUT0105071017</v>
      </c>
      <c r="G81" s="208"/>
      <c r="H81" s="187" t="e">
        <f t="shared" si="7"/>
        <v>#N/A</v>
      </c>
      <c r="I81" s="187" t="s">
        <v>8910</v>
      </c>
      <c r="J81" s="214" t="s">
        <v>8889</v>
      </c>
      <c r="K81" s="199" t="s">
        <v>15</v>
      </c>
      <c r="L81" s="208"/>
      <c r="M81" s="209" t="s">
        <v>8693</v>
      </c>
      <c r="N81" s="208"/>
      <c r="O81" s="210">
        <v>6</v>
      </c>
      <c r="P81" s="218" t="s">
        <v>8670</v>
      </c>
      <c r="Q81" s="170"/>
      <c r="R81" s="208"/>
      <c r="S81" s="178">
        <v>42104</v>
      </c>
      <c r="T81" s="178"/>
      <c r="U81" s="211"/>
    </row>
    <row r="82" spans="1:21" s="168" customFormat="1" ht="45.75" customHeight="1">
      <c r="A82" s="212" t="s">
        <v>112</v>
      </c>
      <c r="B82" s="187" t="str">
        <f t="shared" si="4"/>
        <v>VUT0105</v>
      </c>
      <c r="C82" s="208" t="s">
        <v>321</v>
      </c>
      <c r="D82" s="187" t="str">
        <f t="shared" si="5"/>
        <v>VUT0105005</v>
      </c>
      <c r="E82" s="208"/>
      <c r="F82" s="165" t="e">
        <f t="shared" si="6"/>
        <v>#N/A</v>
      </c>
      <c r="G82" s="208"/>
      <c r="H82" s="187" t="e">
        <f t="shared" si="7"/>
        <v>#N/A</v>
      </c>
      <c r="I82" s="187" t="s">
        <v>8918</v>
      </c>
      <c r="J82" s="214" t="s">
        <v>8889</v>
      </c>
      <c r="K82" s="199" t="s">
        <v>15</v>
      </c>
      <c r="L82" s="208"/>
      <c r="M82" s="209" t="s">
        <v>8714</v>
      </c>
      <c r="N82" s="208"/>
      <c r="O82" s="210">
        <v>5</v>
      </c>
      <c r="P82" s="218" t="s">
        <v>8670</v>
      </c>
      <c r="Q82" s="170"/>
      <c r="R82" s="208"/>
      <c r="S82" s="178">
        <v>42114</v>
      </c>
      <c r="T82" s="178"/>
      <c r="U82" s="211"/>
    </row>
    <row r="83" spans="1:21" s="168" customFormat="1" ht="45.75" customHeight="1">
      <c r="A83" s="212" t="s">
        <v>112</v>
      </c>
      <c r="B83" s="187" t="str">
        <f t="shared" si="4"/>
        <v>VUT0105</v>
      </c>
      <c r="C83" s="208" t="s">
        <v>321</v>
      </c>
      <c r="D83" s="187" t="str">
        <f t="shared" si="5"/>
        <v>VUT0105005</v>
      </c>
      <c r="E83" s="208"/>
      <c r="F83" s="165" t="e">
        <f t="shared" si="6"/>
        <v>#N/A</v>
      </c>
      <c r="G83" s="208"/>
      <c r="H83" s="187" t="e">
        <f t="shared" si="7"/>
        <v>#N/A</v>
      </c>
      <c r="I83" s="187" t="s">
        <v>8914</v>
      </c>
      <c r="J83" s="214" t="s">
        <v>8889</v>
      </c>
      <c r="K83" s="199" t="s">
        <v>15</v>
      </c>
      <c r="L83" s="208"/>
      <c r="M83" s="209" t="s">
        <v>8693</v>
      </c>
      <c r="N83" s="208"/>
      <c r="O83" s="210">
        <v>4</v>
      </c>
      <c r="P83" s="218" t="s">
        <v>8670</v>
      </c>
      <c r="Q83" s="170"/>
      <c r="R83" s="208"/>
      <c r="S83" s="178">
        <v>42114</v>
      </c>
      <c r="T83" s="178"/>
      <c r="U83" s="211"/>
    </row>
    <row r="84" spans="1:21" s="168" customFormat="1" ht="45.75" customHeight="1">
      <c r="A84" s="212" t="s">
        <v>112</v>
      </c>
      <c r="B84" s="187" t="str">
        <f t="shared" si="4"/>
        <v>VUT0105</v>
      </c>
      <c r="C84" s="208" t="s">
        <v>321</v>
      </c>
      <c r="D84" s="187" t="str">
        <f t="shared" si="5"/>
        <v>VUT0105005</v>
      </c>
      <c r="E84" s="208"/>
      <c r="F84" s="165" t="e">
        <f t="shared" si="6"/>
        <v>#N/A</v>
      </c>
      <c r="G84" s="208"/>
      <c r="H84" s="187" t="e">
        <f t="shared" si="7"/>
        <v>#N/A</v>
      </c>
      <c r="I84" s="187" t="s">
        <v>8919</v>
      </c>
      <c r="J84" s="214" t="s">
        <v>8889</v>
      </c>
      <c r="K84" s="199" t="s">
        <v>15</v>
      </c>
      <c r="L84" s="208"/>
      <c r="M84" s="209" t="s">
        <v>8714</v>
      </c>
      <c r="N84" s="208"/>
      <c r="O84" s="210">
        <v>4</v>
      </c>
      <c r="P84" s="218" t="s">
        <v>8670</v>
      </c>
      <c r="Q84" s="170"/>
      <c r="R84" s="208"/>
      <c r="S84" s="178">
        <v>42114</v>
      </c>
      <c r="T84" s="178"/>
      <c r="U84" s="211"/>
    </row>
    <row r="85" spans="1:21" s="168" customFormat="1" ht="45.75" customHeight="1">
      <c r="A85" s="212" t="s">
        <v>112</v>
      </c>
      <c r="B85" s="187" t="str">
        <f t="shared" si="4"/>
        <v>VUT0105</v>
      </c>
      <c r="C85" s="208" t="s">
        <v>363</v>
      </c>
      <c r="D85" s="187" t="str">
        <f t="shared" si="5"/>
        <v>VUT0105071</v>
      </c>
      <c r="E85" s="208" t="s">
        <v>597</v>
      </c>
      <c r="F85" s="165" t="str">
        <f t="shared" si="6"/>
        <v>VUT0105071017</v>
      </c>
      <c r="G85" s="208"/>
      <c r="H85" s="187" t="e">
        <f t="shared" si="7"/>
        <v>#N/A</v>
      </c>
      <c r="I85" s="187" t="s">
        <v>8901</v>
      </c>
      <c r="J85" s="214" t="s">
        <v>8889</v>
      </c>
      <c r="K85" s="199" t="s">
        <v>15</v>
      </c>
      <c r="L85" s="208"/>
      <c r="M85" s="209" t="s">
        <v>8714</v>
      </c>
      <c r="N85" s="208"/>
      <c r="O85" s="210">
        <v>3</v>
      </c>
      <c r="P85" s="218" t="s">
        <v>8670</v>
      </c>
      <c r="Q85" s="170"/>
      <c r="R85" s="208"/>
      <c r="S85" s="178">
        <v>42115</v>
      </c>
      <c r="T85" s="178"/>
      <c r="U85" s="211"/>
    </row>
    <row r="86" spans="1:21" s="168" customFormat="1" ht="45.75" customHeight="1">
      <c r="A86" s="212" t="s">
        <v>112</v>
      </c>
      <c r="B86" s="187" t="str">
        <f t="shared" ref="B86:B111" si="8">VLOOKUP(A86, adm1_codenmrange, 2, FALSE)</f>
        <v>VUT0105</v>
      </c>
      <c r="C86" s="208" t="s">
        <v>321</v>
      </c>
      <c r="D86" s="187" t="str">
        <f t="shared" ref="D86:D111" si="9">VLOOKUP(C86,adm2_codenmrange, 2, FALSE)</f>
        <v>VUT0105005</v>
      </c>
      <c r="E86" s="208"/>
      <c r="F86" s="165" t="e">
        <f t="shared" ref="F86:F111" si="10">VLOOKUP(E86,adm3_codenmrange,2,FALSE)</f>
        <v>#N/A</v>
      </c>
      <c r="G86" s="208"/>
      <c r="H86" s="187" t="e">
        <f t="shared" ref="H86:H111" si="11">VLOOKUP(G86, Stle_CodeNmRange, 2, FALSE)</f>
        <v>#N/A</v>
      </c>
      <c r="I86" s="187" t="s">
        <v>8918</v>
      </c>
      <c r="J86" s="214" t="s">
        <v>8889</v>
      </c>
      <c r="K86" s="199" t="s">
        <v>15</v>
      </c>
      <c r="L86" s="208"/>
      <c r="M86" s="209" t="s">
        <v>8693</v>
      </c>
      <c r="N86" s="208"/>
      <c r="O86" s="210">
        <v>3</v>
      </c>
      <c r="P86" s="218" t="s">
        <v>8670</v>
      </c>
      <c r="Q86" s="170"/>
      <c r="R86" s="208"/>
      <c r="S86" s="178">
        <v>42114</v>
      </c>
      <c r="T86" s="178"/>
      <c r="U86" s="211"/>
    </row>
    <row r="87" spans="1:21" s="168" customFormat="1" ht="45.75" customHeight="1">
      <c r="A87" s="212" t="s">
        <v>112</v>
      </c>
      <c r="B87" s="187" t="str">
        <f t="shared" si="8"/>
        <v>VUT0105</v>
      </c>
      <c r="C87" s="214" t="s">
        <v>363</v>
      </c>
      <c r="D87" s="187" t="str">
        <f t="shared" si="9"/>
        <v>VUT0105071</v>
      </c>
      <c r="E87" s="208" t="s">
        <v>597</v>
      </c>
      <c r="F87" s="165" t="str">
        <f t="shared" si="10"/>
        <v>VUT0105071017</v>
      </c>
      <c r="G87" s="208"/>
      <c r="H87" s="187" t="e">
        <f t="shared" si="11"/>
        <v>#N/A</v>
      </c>
      <c r="I87" s="187" t="s">
        <v>8893</v>
      </c>
      <c r="J87" s="214" t="s">
        <v>8889</v>
      </c>
      <c r="K87" s="199" t="s">
        <v>15</v>
      </c>
      <c r="L87" s="208"/>
      <c r="M87" s="209" t="s">
        <v>8693</v>
      </c>
      <c r="N87" s="208"/>
      <c r="O87" s="210">
        <v>2</v>
      </c>
      <c r="P87" s="218" t="s">
        <v>8670</v>
      </c>
      <c r="Q87" s="170"/>
      <c r="R87" s="208"/>
      <c r="S87" s="178"/>
      <c r="T87" s="178"/>
      <c r="U87" s="211"/>
    </row>
    <row r="88" spans="1:21" s="168" customFormat="1" ht="45.75" customHeight="1">
      <c r="A88" s="212" t="s">
        <v>112</v>
      </c>
      <c r="B88" s="187" t="str">
        <f t="shared" si="8"/>
        <v>VUT0105</v>
      </c>
      <c r="C88" s="214" t="s">
        <v>363</v>
      </c>
      <c r="D88" s="187" t="str">
        <f t="shared" si="9"/>
        <v>VUT0105071</v>
      </c>
      <c r="E88" s="208" t="s">
        <v>597</v>
      </c>
      <c r="F88" s="165" t="str">
        <f t="shared" si="10"/>
        <v>VUT0105071017</v>
      </c>
      <c r="G88" s="208"/>
      <c r="H88" s="187" t="e">
        <f t="shared" si="11"/>
        <v>#N/A</v>
      </c>
      <c r="I88" s="187" t="s">
        <v>8896</v>
      </c>
      <c r="J88" s="214" t="s">
        <v>8889</v>
      </c>
      <c r="K88" s="199" t="s">
        <v>15</v>
      </c>
      <c r="L88" s="208"/>
      <c r="M88" s="209" t="s">
        <v>8714</v>
      </c>
      <c r="N88" s="208"/>
      <c r="O88" s="210">
        <v>2</v>
      </c>
      <c r="P88" s="218" t="s">
        <v>8670</v>
      </c>
      <c r="Q88" s="170"/>
      <c r="R88" s="208"/>
      <c r="S88" s="178">
        <v>42115</v>
      </c>
      <c r="T88" s="178"/>
      <c r="U88" s="211"/>
    </row>
    <row r="89" spans="1:21" s="168" customFormat="1" ht="45.75" customHeight="1">
      <c r="A89" s="212" t="s">
        <v>112</v>
      </c>
      <c r="B89" s="187" t="str">
        <f t="shared" si="8"/>
        <v>VUT0105</v>
      </c>
      <c r="C89" s="214" t="s">
        <v>321</v>
      </c>
      <c r="D89" s="187" t="str">
        <f t="shared" si="9"/>
        <v>VUT0105005</v>
      </c>
      <c r="E89" s="208" t="s">
        <v>556</v>
      </c>
      <c r="F89" s="165" t="str">
        <f t="shared" si="10"/>
        <v>VUT0105005024</v>
      </c>
      <c r="G89" s="208" t="s">
        <v>2592</v>
      </c>
      <c r="H89" s="187" t="str">
        <f t="shared" si="11"/>
        <v>VUT01050050240964</v>
      </c>
      <c r="I89" s="187"/>
      <c r="J89" s="214" t="s">
        <v>8889</v>
      </c>
      <c r="K89" s="199" t="s">
        <v>15</v>
      </c>
      <c r="L89" s="208"/>
      <c r="M89" s="209" t="s">
        <v>8714</v>
      </c>
      <c r="N89" s="208"/>
      <c r="O89" s="210">
        <v>2</v>
      </c>
      <c r="P89" s="218" t="s">
        <v>8670</v>
      </c>
      <c r="Q89" s="170"/>
      <c r="R89" s="208"/>
      <c r="S89" s="178">
        <v>42114</v>
      </c>
      <c r="T89" s="178"/>
      <c r="U89" s="211"/>
    </row>
    <row r="90" spans="1:21" s="168" customFormat="1" ht="45.75" customHeight="1">
      <c r="A90" s="212" t="s">
        <v>112</v>
      </c>
      <c r="B90" s="187" t="str">
        <f t="shared" si="8"/>
        <v>VUT0105</v>
      </c>
      <c r="C90" s="214" t="s">
        <v>363</v>
      </c>
      <c r="D90" s="187" t="str">
        <f t="shared" si="9"/>
        <v>VUT0105071</v>
      </c>
      <c r="E90" s="208" t="s">
        <v>597</v>
      </c>
      <c r="F90" s="165" t="str">
        <f t="shared" si="10"/>
        <v>VUT0105071017</v>
      </c>
      <c r="G90" s="208"/>
      <c r="H90" s="187" t="e">
        <f t="shared" si="11"/>
        <v>#N/A</v>
      </c>
      <c r="I90" s="187" t="s">
        <v>8903</v>
      </c>
      <c r="J90" s="214" t="s">
        <v>8889</v>
      </c>
      <c r="K90" s="199" t="s">
        <v>15</v>
      </c>
      <c r="L90" s="208"/>
      <c r="M90" s="209" t="s">
        <v>8693</v>
      </c>
      <c r="N90" s="208"/>
      <c r="O90" s="210">
        <v>2</v>
      </c>
      <c r="P90" s="218" t="s">
        <v>8670</v>
      </c>
      <c r="Q90" s="170"/>
      <c r="R90" s="208"/>
      <c r="S90" s="178">
        <v>42114</v>
      </c>
      <c r="T90" s="178"/>
      <c r="U90" s="211"/>
    </row>
    <row r="91" spans="1:21" s="168" customFormat="1" ht="45.75" customHeight="1">
      <c r="A91" s="212" t="s">
        <v>112</v>
      </c>
      <c r="B91" s="187" t="str">
        <f t="shared" si="8"/>
        <v>VUT0105</v>
      </c>
      <c r="C91" s="214" t="s">
        <v>363</v>
      </c>
      <c r="D91" s="187" t="str">
        <f t="shared" si="9"/>
        <v>VUT0105071</v>
      </c>
      <c r="E91" s="208" t="s">
        <v>597</v>
      </c>
      <c r="F91" s="165" t="str">
        <f t="shared" si="10"/>
        <v>VUT0105071017</v>
      </c>
      <c r="G91" s="208"/>
      <c r="H91" s="187" t="e">
        <f t="shared" si="11"/>
        <v>#N/A</v>
      </c>
      <c r="I91" s="187" t="s">
        <v>8906</v>
      </c>
      <c r="J91" s="214" t="s">
        <v>8889</v>
      </c>
      <c r="K91" s="199" t="s">
        <v>15</v>
      </c>
      <c r="L91" s="208"/>
      <c r="M91" s="209" t="s">
        <v>8714</v>
      </c>
      <c r="N91" s="208"/>
      <c r="O91" s="210">
        <v>2</v>
      </c>
      <c r="P91" s="218" t="s">
        <v>8670</v>
      </c>
      <c r="Q91" s="170"/>
      <c r="R91" s="208"/>
      <c r="S91" s="178">
        <v>42111</v>
      </c>
      <c r="T91" s="178"/>
      <c r="U91" s="211"/>
    </row>
    <row r="92" spans="1:21" s="168" customFormat="1" ht="45.75" customHeight="1">
      <c r="A92" s="212" t="s">
        <v>112</v>
      </c>
      <c r="B92" s="187" t="str">
        <f t="shared" si="8"/>
        <v>VUT0105</v>
      </c>
      <c r="C92" s="214" t="s">
        <v>321</v>
      </c>
      <c r="D92" s="187" t="str">
        <f t="shared" si="9"/>
        <v>VUT0105005</v>
      </c>
      <c r="E92" s="208"/>
      <c r="F92" s="165" t="e">
        <f t="shared" si="10"/>
        <v>#N/A</v>
      </c>
      <c r="G92" s="208"/>
      <c r="H92" s="187" t="e">
        <f t="shared" si="11"/>
        <v>#N/A</v>
      </c>
      <c r="I92" s="187" t="s">
        <v>8908</v>
      </c>
      <c r="J92" s="214" t="s">
        <v>8889</v>
      </c>
      <c r="K92" s="199" t="s">
        <v>15</v>
      </c>
      <c r="L92" s="208"/>
      <c r="M92" s="209" t="s">
        <v>8714</v>
      </c>
      <c r="N92" s="208"/>
      <c r="O92" s="210">
        <v>2</v>
      </c>
      <c r="P92" s="218" t="s">
        <v>8670</v>
      </c>
      <c r="Q92" s="170"/>
      <c r="R92" s="208"/>
      <c r="S92" s="178">
        <v>42115</v>
      </c>
      <c r="T92" s="178"/>
      <c r="U92" s="211"/>
    </row>
    <row r="93" spans="1:21" s="168" customFormat="1" ht="45.75" customHeight="1">
      <c r="A93" s="212" t="s">
        <v>112</v>
      </c>
      <c r="B93" s="187" t="str">
        <f t="shared" si="8"/>
        <v>VUT0105</v>
      </c>
      <c r="C93" s="214" t="s">
        <v>321</v>
      </c>
      <c r="D93" s="187" t="str">
        <f t="shared" si="9"/>
        <v>VUT0105005</v>
      </c>
      <c r="E93" s="208" t="s">
        <v>530</v>
      </c>
      <c r="F93" s="165" t="str">
        <f t="shared" si="10"/>
        <v>VUT0105005021</v>
      </c>
      <c r="G93" s="208" t="s">
        <v>2510</v>
      </c>
      <c r="H93" s="187" t="str">
        <f t="shared" si="11"/>
        <v>VUT01050050210921</v>
      </c>
      <c r="I93" s="187"/>
      <c r="J93" s="214" t="s">
        <v>8889</v>
      </c>
      <c r="K93" s="199" t="s">
        <v>15</v>
      </c>
      <c r="L93" s="208"/>
      <c r="M93" s="209" t="s">
        <v>8693</v>
      </c>
      <c r="N93" s="208"/>
      <c r="O93" s="210">
        <v>2</v>
      </c>
      <c r="P93" s="218" t="s">
        <v>8670</v>
      </c>
      <c r="Q93" s="170"/>
      <c r="R93" s="208"/>
      <c r="S93" s="178">
        <v>42114</v>
      </c>
      <c r="T93" s="178"/>
      <c r="U93" s="211"/>
    </row>
    <row r="94" spans="1:21" s="168" customFormat="1" ht="45.75" customHeight="1">
      <c r="A94" s="212" t="s">
        <v>112</v>
      </c>
      <c r="B94" s="187" t="str">
        <f t="shared" si="8"/>
        <v>VUT0105</v>
      </c>
      <c r="C94" s="214" t="s">
        <v>321</v>
      </c>
      <c r="D94" s="187" t="str">
        <f t="shared" si="9"/>
        <v>VUT0105005</v>
      </c>
      <c r="E94" s="208"/>
      <c r="F94" s="165" t="e">
        <f t="shared" si="10"/>
        <v>#N/A</v>
      </c>
      <c r="G94" s="208"/>
      <c r="H94" s="187" t="e">
        <f t="shared" si="11"/>
        <v>#N/A</v>
      </c>
      <c r="I94" s="187" t="s">
        <v>8912</v>
      </c>
      <c r="J94" s="214" t="s">
        <v>8889</v>
      </c>
      <c r="K94" s="199" t="s">
        <v>15</v>
      </c>
      <c r="L94" s="208"/>
      <c r="M94" s="209" t="s">
        <v>8714</v>
      </c>
      <c r="N94" s="208"/>
      <c r="O94" s="210">
        <v>2</v>
      </c>
      <c r="P94" s="218" t="s">
        <v>8670</v>
      </c>
      <c r="Q94" s="170"/>
      <c r="R94" s="208"/>
      <c r="S94" s="178"/>
      <c r="T94" s="178"/>
      <c r="U94" s="211"/>
    </row>
    <row r="95" spans="1:21" s="168" customFormat="1" ht="45.75" customHeight="1">
      <c r="A95" s="212" t="s">
        <v>112</v>
      </c>
      <c r="B95" s="187" t="str">
        <f t="shared" si="8"/>
        <v>VUT0105</v>
      </c>
      <c r="C95" s="214" t="s">
        <v>321</v>
      </c>
      <c r="D95" s="187" t="str">
        <f t="shared" si="9"/>
        <v>VUT0105005</v>
      </c>
      <c r="E95" s="208" t="s">
        <v>595</v>
      </c>
      <c r="F95" s="165" t="str">
        <f t="shared" si="10"/>
        <v>VUT0105005012</v>
      </c>
      <c r="G95" s="208" t="s">
        <v>594</v>
      </c>
      <c r="H95" s="187" t="str">
        <f t="shared" si="11"/>
        <v>VUT01050050120799</v>
      </c>
      <c r="I95" s="187"/>
      <c r="J95" s="214" t="s">
        <v>8889</v>
      </c>
      <c r="K95" s="199" t="s">
        <v>15</v>
      </c>
      <c r="L95" s="208"/>
      <c r="M95" s="209" t="s">
        <v>8693</v>
      </c>
      <c r="N95" s="208"/>
      <c r="O95" s="210">
        <v>2</v>
      </c>
      <c r="P95" s="218" t="s">
        <v>8670</v>
      </c>
      <c r="Q95" s="170"/>
      <c r="R95" s="208"/>
      <c r="S95" s="178">
        <v>42114</v>
      </c>
      <c r="T95" s="178"/>
      <c r="U95" s="211"/>
    </row>
    <row r="96" spans="1:21" s="168" customFormat="1" ht="45.75" customHeight="1">
      <c r="A96" s="212" t="s">
        <v>112</v>
      </c>
      <c r="B96" s="187" t="str">
        <f t="shared" si="8"/>
        <v>VUT0105</v>
      </c>
      <c r="C96" s="214" t="s">
        <v>363</v>
      </c>
      <c r="D96" s="187" t="str">
        <f t="shared" si="9"/>
        <v>VUT0105071</v>
      </c>
      <c r="E96" s="208" t="s">
        <v>597</v>
      </c>
      <c r="F96" s="165" t="str">
        <f t="shared" si="10"/>
        <v>VUT0105071017</v>
      </c>
      <c r="G96" s="208" t="s">
        <v>2440</v>
      </c>
      <c r="H96" s="187" t="str">
        <f t="shared" si="11"/>
        <v>VUT01050710170883</v>
      </c>
      <c r="I96" s="187"/>
      <c r="J96" s="214" t="s">
        <v>8889</v>
      </c>
      <c r="K96" s="199" t="s">
        <v>15</v>
      </c>
      <c r="L96" s="208"/>
      <c r="M96" s="209" t="s">
        <v>8714</v>
      </c>
      <c r="N96" s="208"/>
      <c r="O96" s="210">
        <v>2</v>
      </c>
      <c r="P96" s="218" t="s">
        <v>8670</v>
      </c>
      <c r="Q96" s="170"/>
      <c r="R96" s="208"/>
      <c r="S96" s="178">
        <v>42114</v>
      </c>
      <c r="T96" s="178"/>
      <c r="U96" s="211"/>
    </row>
    <row r="97" spans="1:21" s="168" customFormat="1" ht="45.75" customHeight="1">
      <c r="A97" s="212" t="s">
        <v>112</v>
      </c>
      <c r="B97" s="187" t="str">
        <f t="shared" si="8"/>
        <v>VUT0105</v>
      </c>
      <c r="C97" s="214" t="s">
        <v>363</v>
      </c>
      <c r="D97" s="187" t="str">
        <f t="shared" si="9"/>
        <v>VUT0105071</v>
      </c>
      <c r="E97" s="208" t="s">
        <v>597</v>
      </c>
      <c r="F97" s="165" t="str">
        <f t="shared" si="10"/>
        <v>VUT0105071017</v>
      </c>
      <c r="G97" s="208" t="s">
        <v>2440</v>
      </c>
      <c r="H97" s="187" t="str">
        <f t="shared" si="11"/>
        <v>VUT01050710170883</v>
      </c>
      <c r="I97" s="187"/>
      <c r="J97" s="214" t="s">
        <v>8889</v>
      </c>
      <c r="K97" s="199" t="s">
        <v>15</v>
      </c>
      <c r="L97" s="208"/>
      <c r="M97" s="209" t="s">
        <v>8714</v>
      </c>
      <c r="N97" s="208"/>
      <c r="O97" s="210">
        <v>2</v>
      </c>
      <c r="P97" s="218" t="s">
        <v>8670</v>
      </c>
      <c r="Q97" s="170"/>
      <c r="R97" s="208"/>
      <c r="S97" s="178">
        <v>42114</v>
      </c>
      <c r="T97" s="178"/>
      <c r="U97" s="211"/>
    </row>
    <row r="98" spans="1:21" s="168" customFormat="1" ht="45.75" customHeight="1">
      <c r="A98" s="212" t="s">
        <v>112</v>
      </c>
      <c r="B98" s="187" t="str">
        <f t="shared" si="8"/>
        <v>VUT0105</v>
      </c>
      <c r="C98" s="208" t="s">
        <v>323</v>
      </c>
      <c r="D98" s="187" t="str">
        <f t="shared" si="9"/>
        <v>VUT0105006</v>
      </c>
      <c r="E98" s="208"/>
      <c r="F98" s="165" t="e">
        <f t="shared" si="10"/>
        <v>#N/A</v>
      </c>
      <c r="G98" s="208"/>
      <c r="H98" s="187" t="e">
        <f t="shared" si="11"/>
        <v>#N/A</v>
      </c>
      <c r="I98" s="187"/>
      <c r="J98" s="214" t="s">
        <v>8889</v>
      </c>
      <c r="K98" s="199" t="s">
        <v>15</v>
      </c>
      <c r="L98" s="208"/>
      <c r="M98" s="209" t="s">
        <v>8714</v>
      </c>
      <c r="N98" s="208"/>
      <c r="O98" s="210">
        <v>1</v>
      </c>
      <c r="P98" s="218" t="s">
        <v>8670</v>
      </c>
      <c r="Q98" s="170"/>
      <c r="R98" s="208"/>
      <c r="S98" s="178"/>
      <c r="T98" s="178"/>
      <c r="U98" s="211"/>
    </row>
    <row r="99" spans="1:21" s="168" customFormat="1" ht="45.75" customHeight="1">
      <c r="A99" s="212" t="s">
        <v>112</v>
      </c>
      <c r="B99" s="187" t="str">
        <f t="shared" si="8"/>
        <v>VUT0105</v>
      </c>
      <c r="C99" s="208" t="s">
        <v>363</v>
      </c>
      <c r="D99" s="187" t="str">
        <f t="shared" si="9"/>
        <v>VUT0105071</v>
      </c>
      <c r="E99" s="208" t="s">
        <v>597</v>
      </c>
      <c r="F99" s="165" t="str">
        <f t="shared" si="10"/>
        <v>VUT0105071017</v>
      </c>
      <c r="G99" s="208"/>
      <c r="H99" s="187" t="e">
        <f t="shared" si="11"/>
        <v>#N/A</v>
      </c>
      <c r="I99" s="187" t="s">
        <v>8890</v>
      </c>
      <c r="J99" s="214" t="s">
        <v>8889</v>
      </c>
      <c r="K99" s="199" t="s">
        <v>15</v>
      </c>
      <c r="L99" s="208"/>
      <c r="M99" s="209" t="s">
        <v>8693</v>
      </c>
      <c r="N99" s="208"/>
      <c r="O99" s="210">
        <v>1</v>
      </c>
      <c r="P99" s="218" t="s">
        <v>8670</v>
      </c>
      <c r="Q99" s="170"/>
      <c r="R99" s="208"/>
      <c r="S99" s="178">
        <v>42114</v>
      </c>
      <c r="T99" s="178"/>
      <c r="U99" s="211"/>
    </row>
    <row r="100" spans="1:21" s="168" customFormat="1" ht="45.75" customHeight="1">
      <c r="A100" s="212" t="s">
        <v>112</v>
      </c>
      <c r="B100" s="187" t="str">
        <f t="shared" si="8"/>
        <v>VUT0105</v>
      </c>
      <c r="C100" s="208" t="s">
        <v>363</v>
      </c>
      <c r="D100" s="187" t="str">
        <f t="shared" si="9"/>
        <v>VUT0105071</v>
      </c>
      <c r="E100" s="208" t="s">
        <v>597</v>
      </c>
      <c r="F100" s="165" t="str">
        <f t="shared" si="10"/>
        <v>VUT0105071017</v>
      </c>
      <c r="G100" s="208"/>
      <c r="H100" s="187" t="e">
        <f t="shared" si="11"/>
        <v>#N/A</v>
      </c>
      <c r="I100" s="187" t="s">
        <v>8890</v>
      </c>
      <c r="J100" s="214" t="s">
        <v>8889</v>
      </c>
      <c r="K100" s="199" t="s">
        <v>15</v>
      </c>
      <c r="L100" s="208"/>
      <c r="M100" s="209" t="s">
        <v>8714</v>
      </c>
      <c r="N100" s="208"/>
      <c r="O100" s="210">
        <v>1</v>
      </c>
      <c r="P100" s="218" t="s">
        <v>8670</v>
      </c>
      <c r="Q100" s="170"/>
      <c r="R100" s="208"/>
      <c r="S100" s="178">
        <v>42114</v>
      </c>
      <c r="T100" s="178"/>
      <c r="U100" s="211"/>
    </row>
    <row r="101" spans="1:21" s="168" customFormat="1" ht="45.75" customHeight="1">
      <c r="A101" s="212" t="s">
        <v>112</v>
      </c>
      <c r="B101" s="187" t="str">
        <f t="shared" si="8"/>
        <v>VUT0105</v>
      </c>
      <c r="C101" s="208" t="s">
        <v>363</v>
      </c>
      <c r="D101" s="187" t="str">
        <f t="shared" si="9"/>
        <v>VUT0105071</v>
      </c>
      <c r="E101" s="208" t="s">
        <v>597</v>
      </c>
      <c r="F101" s="165" t="str">
        <f t="shared" si="10"/>
        <v>VUT0105071017</v>
      </c>
      <c r="G101" s="208"/>
      <c r="H101" s="187" t="e">
        <f t="shared" si="11"/>
        <v>#N/A</v>
      </c>
      <c r="I101" s="187" t="s">
        <v>8891</v>
      </c>
      <c r="J101" s="214" t="s">
        <v>8889</v>
      </c>
      <c r="K101" s="199" t="s">
        <v>15</v>
      </c>
      <c r="L101" s="208"/>
      <c r="M101" s="209" t="s">
        <v>8693</v>
      </c>
      <c r="N101" s="208"/>
      <c r="O101" s="210">
        <v>1</v>
      </c>
      <c r="P101" s="218" t="s">
        <v>8670</v>
      </c>
      <c r="Q101" s="170"/>
      <c r="R101" s="208"/>
      <c r="S101" s="178"/>
      <c r="T101" s="178"/>
      <c r="U101" s="211"/>
    </row>
    <row r="102" spans="1:21" s="168" customFormat="1" ht="45.75" customHeight="1">
      <c r="A102" s="212" t="s">
        <v>112</v>
      </c>
      <c r="B102" s="187" t="str">
        <f t="shared" si="8"/>
        <v>VUT0105</v>
      </c>
      <c r="C102" s="208" t="s">
        <v>363</v>
      </c>
      <c r="D102" s="187" t="str">
        <f t="shared" si="9"/>
        <v>VUT0105071</v>
      </c>
      <c r="E102" s="208" t="s">
        <v>597</v>
      </c>
      <c r="F102" s="165" t="str">
        <f t="shared" si="10"/>
        <v>VUT0105071017</v>
      </c>
      <c r="G102" s="208"/>
      <c r="H102" s="187" t="e">
        <f t="shared" si="11"/>
        <v>#N/A</v>
      </c>
      <c r="I102" s="187" t="s">
        <v>8892</v>
      </c>
      <c r="J102" s="214" t="s">
        <v>8889</v>
      </c>
      <c r="K102" s="199" t="s">
        <v>15</v>
      </c>
      <c r="L102" s="208"/>
      <c r="M102" s="209" t="s">
        <v>8714</v>
      </c>
      <c r="N102" s="208"/>
      <c r="O102" s="210">
        <v>1</v>
      </c>
      <c r="P102" s="218" t="s">
        <v>8670</v>
      </c>
      <c r="Q102" s="170"/>
      <c r="R102" s="208"/>
      <c r="S102" s="178">
        <v>42115</v>
      </c>
      <c r="T102" s="178"/>
      <c r="U102" s="211"/>
    </row>
    <row r="103" spans="1:21" s="168" customFormat="1" ht="45.75" customHeight="1">
      <c r="A103" s="212" t="s">
        <v>112</v>
      </c>
      <c r="B103" s="187" t="str">
        <f t="shared" si="8"/>
        <v>VUT0105</v>
      </c>
      <c r="C103" s="208" t="s">
        <v>363</v>
      </c>
      <c r="D103" s="187" t="str">
        <f t="shared" si="9"/>
        <v>VUT0105071</v>
      </c>
      <c r="E103" s="208" t="s">
        <v>597</v>
      </c>
      <c r="F103" s="165" t="str">
        <f t="shared" si="10"/>
        <v>VUT0105071017</v>
      </c>
      <c r="G103" s="208"/>
      <c r="H103" s="187" t="e">
        <f t="shared" si="11"/>
        <v>#N/A</v>
      </c>
      <c r="I103" s="187" t="s">
        <v>8897</v>
      </c>
      <c r="J103" s="214" t="s">
        <v>8889</v>
      </c>
      <c r="K103" s="199" t="s">
        <v>15</v>
      </c>
      <c r="L103" s="208"/>
      <c r="M103" s="209" t="s">
        <v>8693</v>
      </c>
      <c r="N103" s="208"/>
      <c r="O103" s="210">
        <v>1</v>
      </c>
      <c r="P103" s="218" t="s">
        <v>8670</v>
      </c>
      <c r="Q103" s="170"/>
      <c r="R103" s="208"/>
      <c r="S103" s="178">
        <v>42114</v>
      </c>
      <c r="T103" s="178"/>
      <c r="U103" s="211"/>
    </row>
    <row r="104" spans="1:21" s="168" customFormat="1" ht="45.75" customHeight="1">
      <c r="A104" s="212" t="s">
        <v>112</v>
      </c>
      <c r="B104" s="187" t="str">
        <f t="shared" si="8"/>
        <v>VUT0105</v>
      </c>
      <c r="C104" s="208" t="s">
        <v>321</v>
      </c>
      <c r="D104" s="187" t="str">
        <f t="shared" si="9"/>
        <v>VUT0105005</v>
      </c>
      <c r="E104" s="208" t="s">
        <v>499</v>
      </c>
      <c r="F104" s="165" t="str">
        <f t="shared" si="10"/>
        <v>VUT0105005018</v>
      </c>
      <c r="G104" s="208"/>
      <c r="H104" s="187" t="e">
        <f t="shared" si="11"/>
        <v>#N/A</v>
      </c>
      <c r="I104" s="187"/>
      <c r="J104" s="214" t="s">
        <v>8889</v>
      </c>
      <c r="K104" s="199" t="s">
        <v>15</v>
      </c>
      <c r="L104" s="208"/>
      <c r="M104" s="209" t="s">
        <v>8714</v>
      </c>
      <c r="N104" s="208"/>
      <c r="O104" s="210">
        <v>1</v>
      </c>
      <c r="P104" s="218" t="s">
        <v>8670</v>
      </c>
      <c r="Q104" s="170"/>
      <c r="R104" s="208"/>
      <c r="S104" s="178">
        <v>42114</v>
      </c>
      <c r="T104" s="178"/>
      <c r="U104" s="211"/>
    </row>
    <row r="105" spans="1:21" s="168" customFormat="1" ht="45.75" customHeight="1">
      <c r="A105" s="212" t="s">
        <v>112</v>
      </c>
      <c r="B105" s="187" t="str">
        <f t="shared" si="8"/>
        <v>VUT0105</v>
      </c>
      <c r="C105" s="208" t="s">
        <v>321</v>
      </c>
      <c r="D105" s="187" t="str">
        <f t="shared" si="9"/>
        <v>VUT0105005</v>
      </c>
      <c r="E105" s="208"/>
      <c r="F105" s="165" t="e">
        <f t="shared" si="10"/>
        <v>#N/A</v>
      </c>
      <c r="G105" s="208"/>
      <c r="H105" s="187" t="e">
        <f t="shared" si="11"/>
        <v>#N/A</v>
      </c>
      <c r="I105" s="187" t="s">
        <v>8904</v>
      </c>
      <c r="J105" s="214" t="s">
        <v>8889</v>
      </c>
      <c r="K105" s="199" t="s">
        <v>15</v>
      </c>
      <c r="L105" s="208"/>
      <c r="M105" s="209" t="s">
        <v>8693</v>
      </c>
      <c r="N105" s="208"/>
      <c r="O105" s="210">
        <v>1</v>
      </c>
      <c r="P105" s="218" t="s">
        <v>8670</v>
      </c>
      <c r="Q105" s="170"/>
      <c r="R105" s="208"/>
      <c r="S105" s="178">
        <v>42114</v>
      </c>
      <c r="T105" s="178"/>
      <c r="U105" s="211"/>
    </row>
    <row r="106" spans="1:21" s="168" customFormat="1" ht="45.75" customHeight="1">
      <c r="A106" s="212" t="s">
        <v>112</v>
      </c>
      <c r="B106" s="187" t="str">
        <f t="shared" si="8"/>
        <v>VUT0105</v>
      </c>
      <c r="C106" s="208" t="s">
        <v>321</v>
      </c>
      <c r="D106" s="187" t="str">
        <f t="shared" si="9"/>
        <v>VUT0105005</v>
      </c>
      <c r="E106" s="208"/>
      <c r="F106" s="165" t="e">
        <f t="shared" si="10"/>
        <v>#N/A</v>
      </c>
      <c r="G106" s="208"/>
      <c r="H106" s="187" t="e">
        <f t="shared" si="11"/>
        <v>#N/A</v>
      </c>
      <c r="I106" s="187" t="s">
        <v>8904</v>
      </c>
      <c r="J106" s="214" t="s">
        <v>8889</v>
      </c>
      <c r="K106" s="199" t="s">
        <v>15</v>
      </c>
      <c r="L106" s="208"/>
      <c r="M106" s="209" t="s">
        <v>8714</v>
      </c>
      <c r="N106" s="208"/>
      <c r="O106" s="210">
        <v>1</v>
      </c>
      <c r="P106" s="218" t="s">
        <v>8670</v>
      </c>
      <c r="Q106" s="170"/>
      <c r="R106" s="208"/>
      <c r="S106" s="178">
        <v>42114</v>
      </c>
      <c r="T106" s="178"/>
      <c r="U106" s="211"/>
    </row>
    <row r="107" spans="1:21" s="168" customFormat="1" ht="45.75" customHeight="1">
      <c r="A107" s="212" t="s">
        <v>112</v>
      </c>
      <c r="B107" s="187" t="str">
        <f t="shared" si="8"/>
        <v>VUT0105</v>
      </c>
      <c r="C107" s="208" t="s">
        <v>321</v>
      </c>
      <c r="D107" s="187" t="str">
        <f t="shared" si="9"/>
        <v>VUT0105005</v>
      </c>
      <c r="E107" s="208"/>
      <c r="F107" s="165" t="e">
        <f t="shared" si="10"/>
        <v>#N/A</v>
      </c>
      <c r="G107" s="208"/>
      <c r="H107" s="187" t="e">
        <f t="shared" si="11"/>
        <v>#N/A</v>
      </c>
      <c r="I107" s="187" t="s">
        <v>8911</v>
      </c>
      <c r="J107" s="214" t="s">
        <v>8889</v>
      </c>
      <c r="K107" s="199" t="s">
        <v>15</v>
      </c>
      <c r="L107" s="208"/>
      <c r="M107" s="209" t="s">
        <v>8693</v>
      </c>
      <c r="N107" s="208"/>
      <c r="O107" s="210">
        <v>1</v>
      </c>
      <c r="P107" s="218" t="s">
        <v>8670</v>
      </c>
      <c r="Q107" s="170"/>
      <c r="R107" s="208"/>
      <c r="S107" s="178"/>
      <c r="T107" s="178"/>
      <c r="U107" s="211"/>
    </row>
    <row r="108" spans="1:21" s="168" customFormat="1" ht="45.75" customHeight="1">
      <c r="A108" s="212" t="s">
        <v>112</v>
      </c>
      <c r="B108" s="187" t="str">
        <f t="shared" si="8"/>
        <v>VUT0105</v>
      </c>
      <c r="C108" s="208" t="s">
        <v>321</v>
      </c>
      <c r="D108" s="187" t="str">
        <f t="shared" si="9"/>
        <v>VUT0105005</v>
      </c>
      <c r="E108" s="208"/>
      <c r="F108" s="165" t="e">
        <f t="shared" si="10"/>
        <v>#N/A</v>
      </c>
      <c r="G108" s="208"/>
      <c r="H108" s="187" t="e">
        <f t="shared" si="11"/>
        <v>#N/A</v>
      </c>
      <c r="I108" s="187" t="s">
        <v>8917</v>
      </c>
      <c r="J108" s="214" t="s">
        <v>8889</v>
      </c>
      <c r="K108" s="199" t="s">
        <v>15</v>
      </c>
      <c r="L108" s="208"/>
      <c r="M108" s="209" t="s">
        <v>8693</v>
      </c>
      <c r="N108" s="208"/>
      <c r="O108" s="210">
        <v>1</v>
      </c>
      <c r="P108" s="218" t="s">
        <v>8670</v>
      </c>
      <c r="Q108" s="170"/>
      <c r="R108" s="208"/>
      <c r="S108" s="178">
        <v>42114</v>
      </c>
      <c r="T108" s="178"/>
      <c r="U108" s="211"/>
    </row>
    <row r="109" spans="1:21" s="168" customFormat="1" ht="45.75" customHeight="1">
      <c r="A109" s="212" t="s">
        <v>112</v>
      </c>
      <c r="B109" s="187" t="str">
        <f t="shared" si="8"/>
        <v>VUT0105</v>
      </c>
      <c r="C109" s="214" t="s">
        <v>321</v>
      </c>
      <c r="D109" s="187" t="str">
        <f t="shared" si="9"/>
        <v>VUT0105005</v>
      </c>
      <c r="E109" s="214"/>
      <c r="F109" s="165" t="e">
        <f t="shared" si="10"/>
        <v>#N/A</v>
      </c>
      <c r="G109" s="214"/>
      <c r="H109" s="187" t="e">
        <f t="shared" si="11"/>
        <v>#N/A</v>
      </c>
      <c r="I109" s="213" t="s">
        <v>8919</v>
      </c>
      <c r="J109" s="214" t="s">
        <v>8889</v>
      </c>
      <c r="K109" s="199" t="s">
        <v>15</v>
      </c>
      <c r="L109" s="214"/>
      <c r="M109" s="209" t="s">
        <v>8693</v>
      </c>
      <c r="N109" s="208"/>
      <c r="O109" s="210">
        <v>1</v>
      </c>
      <c r="P109" s="218" t="s">
        <v>8670</v>
      </c>
      <c r="Q109" s="170"/>
      <c r="R109" s="208"/>
      <c r="S109" s="178">
        <v>42114</v>
      </c>
      <c r="T109" s="178"/>
      <c r="U109" s="211"/>
    </row>
    <row r="110" spans="1:21" s="168" customFormat="1" ht="45.75" customHeight="1">
      <c r="A110" s="212" t="s">
        <v>112</v>
      </c>
      <c r="B110" s="213" t="str">
        <f t="shared" si="8"/>
        <v>VUT0105</v>
      </c>
      <c r="C110" s="214" t="s">
        <v>321</v>
      </c>
      <c r="D110" s="213" t="str">
        <f t="shared" si="9"/>
        <v>VUT0105005</v>
      </c>
      <c r="E110" s="214" t="s">
        <v>497</v>
      </c>
      <c r="F110" s="215" t="str">
        <f t="shared" si="10"/>
        <v>VUT0105005011</v>
      </c>
      <c r="G110" s="214" t="s">
        <v>2253</v>
      </c>
      <c r="H110" s="213" t="str">
        <f t="shared" si="11"/>
        <v>VUT01050050110783</v>
      </c>
      <c r="I110" s="213"/>
      <c r="J110" s="214" t="s">
        <v>11299</v>
      </c>
      <c r="K110" s="199" t="s">
        <v>15</v>
      </c>
      <c r="L110" s="264"/>
      <c r="M110" s="209" t="s">
        <v>8693</v>
      </c>
      <c r="N110" s="214"/>
      <c r="O110" s="217">
        <v>183</v>
      </c>
      <c r="P110" s="218" t="s">
        <v>8670</v>
      </c>
      <c r="Q110" s="219"/>
      <c r="R110" s="214"/>
      <c r="S110" s="220"/>
      <c r="T110" s="220"/>
      <c r="U110" s="221"/>
    </row>
    <row r="111" spans="1:21" s="168" customFormat="1" ht="45.75" customHeight="1">
      <c r="A111" s="212" t="s">
        <v>112</v>
      </c>
      <c r="B111" s="213" t="str">
        <f t="shared" si="8"/>
        <v>VUT0105</v>
      </c>
      <c r="C111" s="214" t="s">
        <v>321</v>
      </c>
      <c r="D111" s="213" t="str">
        <f t="shared" si="9"/>
        <v>VUT0105005</v>
      </c>
      <c r="E111" s="214" t="s">
        <v>499</v>
      </c>
      <c r="F111" s="215" t="str">
        <f t="shared" si="10"/>
        <v>VUT0105005018</v>
      </c>
      <c r="G111" s="214"/>
      <c r="H111" s="213" t="e">
        <f t="shared" si="11"/>
        <v>#N/A</v>
      </c>
      <c r="I111" s="213"/>
      <c r="J111" s="214" t="s">
        <v>11299</v>
      </c>
      <c r="K111" s="199" t="s">
        <v>15</v>
      </c>
      <c r="L111" s="264"/>
      <c r="M111" s="209" t="s">
        <v>8693</v>
      </c>
      <c r="N111" s="214"/>
      <c r="O111" s="217">
        <v>3</v>
      </c>
      <c r="P111" s="218" t="s">
        <v>8670</v>
      </c>
      <c r="Q111" s="219"/>
      <c r="R111" s="214"/>
      <c r="S111" s="220"/>
      <c r="T111" s="220"/>
      <c r="U111" s="221"/>
    </row>
    <row r="112" spans="1:21" s="122" customFormat="1" ht="42" customHeight="1">
      <c r="A112" s="212" t="s">
        <v>112</v>
      </c>
      <c r="B112" s="294" t="str">
        <f>VLOOKUP(A109, adm1_codenmrange, 2, FALSE)</f>
        <v>VUT0105</v>
      </c>
      <c r="C112" s="214" t="s">
        <v>321</v>
      </c>
      <c r="D112" s="294" t="str">
        <f>VLOOKUP(C109,adm2_codenmrange, 2, FALSE)</f>
        <v>VUT0105005</v>
      </c>
      <c r="E112" s="214" t="s">
        <v>530</v>
      </c>
      <c r="F112" s="295" t="e">
        <f>VLOOKUP(E109,adm3_codenmrange,2,FALSE)</f>
        <v>#N/A</v>
      </c>
      <c r="G112" s="214"/>
      <c r="H112" s="294" t="e">
        <f>VLOOKUP(G109, Stle_CodeNmRange, 2, FALSE)</f>
        <v>#N/A</v>
      </c>
      <c r="I112" s="215"/>
      <c r="J112" s="214" t="s">
        <v>11299</v>
      </c>
      <c r="K112" s="199" t="s">
        <v>15</v>
      </c>
      <c r="L112" s="264"/>
      <c r="M112" s="209" t="s">
        <v>8693</v>
      </c>
      <c r="N112" s="264"/>
      <c r="O112" s="217">
        <v>3</v>
      </c>
      <c r="P112" s="218" t="s">
        <v>8670</v>
      </c>
      <c r="Q112" s="270"/>
      <c r="R112" s="218"/>
      <c r="S112" s="296"/>
      <c r="T112" s="297"/>
      <c r="U112" s="298"/>
    </row>
    <row r="113" spans="1:21" s="122" customFormat="1" ht="42" customHeight="1">
      <c r="A113" s="212" t="s">
        <v>112</v>
      </c>
      <c r="B113" s="294" t="str">
        <f>VLOOKUP(A113, adm1_codenmrange, 2, FALSE)</f>
        <v>VUT0105</v>
      </c>
      <c r="C113" s="214" t="s">
        <v>321</v>
      </c>
      <c r="D113" s="294" t="str">
        <f>VLOOKUP(C113,adm2_codenmrange, 2, FALSE)</f>
        <v>VUT0105005</v>
      </c>
      <c r="E113" s="214" t="s">
        <v>556</v>
      </c>
      <c r="F113" s="295" t="str">
        <f>VLOOKUP(E113,adm3_codenmrange,2,FALSE)</f>
        <v>VUT0105005024</v>
      </c>
      <c r="G113" s="214" t="s">
        <v>2585</v>
      </c>
      <c r="H113" s="294" t="str">
        <f>VLOOKUP(G113, Stle_CodeNmRange, 2, FALSE)</f>
        <v>VUT01050050240960</v>
      </c>
      <c r="I113" s="215"/>
      <c r="J113" s="214" t="s">
        <v>11299</v>
      </c>
      <c r="K113" s="199" t="s">
        <v>15</v>
      </c>
      <c r="L113" s="264"/>
      <c r="M113" s="209" t="s">
        <v>8693</v>
      </c>
      <c r="N113" s="264"/>
      <c r="O113" s="217">
        <v>9</v>
      </c>
      <c r="P113" s="218" t="s">
        <v>8670</v>
      </c>
      <c r="Q113" s="270"/>
      <c r="R113" s="218"/>
      <c r="S113" s="296"/>
      <c r="T113" s="297"/>
      <c r="U113" s="298"/>
    </row>
    <row r="114" spans="1:21" s="122" customFormat="1" ht="42" customHeight="1">
      <c r="A114" s="212" t="s">
        <v>112</v>
      </c>
      <c r="B114" s="294" t="str">
        <f>VLOOKUP(A114, adm1_codenmrange, 2, FALSE)</f>
        <v>VUT0105</v>
      </c>
      <c r="C114" s="214" t="s">
        <v>363</v>
      </c>
      <c r="D114" s="294" t="str">
        <f>VLOOKUP(C114,adm2_codenmrange, 2, FALSE)</f>
        <v>VUT0105071</v>
      </c>
      <c r="E114" s="214" t="s">
        <v>597</v>
      </c>
      <c r="F114" s="295" t="str">
        <f>VLOOKUP(E114,adm3_codenmrange,2,FALSE)</f>
        <v>VUT0105071017</v>
      </c>
      <c r="G114" s="214"/>
      <c r="H114" s="294" t="e">
        <f>VLOOKUP(G114, Stle_CodeNmRange, 2, FALSE)</f>
        <v>#N/A</v>
      </c>
      <c r="I114" s="215"/>
      <c r="J114" s="214" t="s">
        <v>11299</v>
      </c>
      <c r="K114" s="199" t="s">
        <v>15</v>
      </c>
      <c r="L114" s="264"/>
      <c r="M114" s="209" t="s">
        <v>8693</v>
      </c>
      <c r="N114" s="264"/>
      <c r="O114" s="217">
        <v>21</v>
      </c>
      <c r="P114" s="218" t="s">
        <v>8670</v>
      </c>
      <c r="Q114" s="270"/>
      <c r="R114" s="218"/>
      <c r="S114" s="296"/>
      <c r="T114" s="297"/>
      <c r="U114" s="298"/>
    </row>
    <row r="115" spans="1:21" ht="36" customHeight="1"/>
  </sheetData>
  <dataConsolidate link="1"/>
  <dataValidations count="10">
    <dataValidation type="whole" operator="greaterThanOrEqual" allowBlank="1" showInputMessage="1" showErrorMessage="1" errorTitle="oooooooops" error="Please enter a number here and whether this refers to people or households in the next column" sqref="Q14 Q11 Q5:Q8">
      <formula1>0</formula1>
    </dataValidation>
    <dataValidation type="list" allowBlank="1" showInputMessage="1" showErrorMessage="1" sqref="P2:P114">
      <formula1>"People, Households"</formula1>
    </dataValidation>
    <dataValidation type="list" errorStyle="information" allowBlank="1" showInputMessage="1" showErrorMessage="1" error="Please choose from list if possible, and check for alternative spellings._x000a_If you cannot find your location in the list, type in the placename anyway." sqref="G2:G114">
      <formula1>ListAdmStle</formula1>
    </dataValidation>
    <dataValidation type="date" allowBlank="1" showInputMessage="1" showErrorMessage="1" errorTitle="ooooops" error="Please use a format such as:_x000a_  14 Feb 2013_x000a_  14/2/13_x000a_And a year between 2010 and 2020" sqref="S2:S114">
      <formula1>40179</formula1>
      <formula2>43831</formula2>
    </dataValidation>
    <dataValidation type="list" allowBlank="1" showInputMessage="1" showErrorMessage="1" sqref="A2:A114">
      <formula1>ListAdm1</formula1>
    </dataValidation>
    <dataValidation type="list" allowBlank="1" showInputMessage="1" showErrorMessage="1" sqref="C2:C114">
      <formula1>ListAdm2</formula1>
    </dataValidation>
    <dataValidation type="list" allowBlank="1" showInputMessage="1" showErrorMessage="1" sqref="E2:E114">
      <formula1>ListAdm3</formula1>
    </dataValidation>
    <dataValidation type="list" allowBlank="1" showInputMessage="1" showErrorMessage="1" error="Please choose from sector list" promptTitle="Please choose from sector list" sqref="K2:K114">
      <formula1>ListSector</formula1>
    </dataValidation>
    <dataValidation type="list" allowBlank="1" showInputMessage="1" showErrorMessage="1" sqref="M9:M15">
      <formula1>$A$2:$A$45</formula1>
    </dataValidation>
    <dataValidation type="list" allowBlank="1" showInputMessage="1" showErrorMessage="1" sqref="M1:M7">
      <formula1>$A$2:$A$45</formula1>
    </dataValidation>
  </dataValidations>
  <pageMargins left="0.25" right="0.25" top="0.5" bottom="0.5" header="0.3" footer="0.3"/>
  <pageSetup paperSize="9" scale="38" fitToHeight="0" orientation="landscape" r:id="rId1"/>
  <ignoredErrors>
    <ignoredError sqref="R1" listDataValidation="1"/>
  </ignoredErrors>
  <tableParts count="1">
    <tablePart r:id="rId2"/>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'MATERIAL LIST'!$A$2:$A$45</xm:f>
          </x14:formula1>
          <xm:sqref>M17:M1048576</xm:sqref>
        </x14:dataValidation>
        <x14:dataValidation type="list" allowBlank="1" showInputMessage="1" showErrorMessage="1">
          <x14:formula1>
            <xm:f>'adm 5 vulnerability'!$B$3:$B$12</xm:f>
          </x14:formula1>
          <xm:sqref>R1:R7 R9:R1048576</xm:sqref>
        </x14:dataValidation>
        <x14:dataValidation type="list" allowBlank="1" showInputMessage="1" showErrorMessage="1">
          <x14:formula1>
            <xm:f>[2]adm5!#REF!</xm:f>
          </x14:formula1>
          <xm:sqref>T2:T114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AY22"/>
  <sheetViews>
    <sheetView showGridLines="0" zoomScale="80" zoomScaleNormal="80" workbookViewId="0">
      <selection activeCell="E16" sqref="E16"/>
    </sheetView>
  </sheetViews>
  <sheetFormatPr defaultRowHeight="15"/>
  <cols>
    <col min="1" max="1" width="4.28515625" style="75" customWidth="1"/>
    <col min="2" max="2" width="13.28515625" style="102" customWidth="1"/>
    <col min="3" max="3" width="8.28515625" style="75" customWidth="1"/>
    <col min="4" max="4" width="13.7109375" style="75" customWidth="1"/>
    <col min="5" max="5" width="18.5703125" style="75" customWidth="1"/>
    <col min="6" max="6" width="8.7109375" style="99" customWidth="1"/>
    <col min="7" max="7" width="10" style="99" customWidth="1"/>
    <col min="8" max="9" width="16.7109375" style="99" hidden="1" customWidth="1"/>
    <col min="10" max="10" width="12" style="99" customWidth="1"/>
    <col min="11" max="11" width="13.7109375" style="99" customWidth="1"/>
    <col min="12" max="12" width="11.85546875" style="99" customWidth="1"/>
    <col min="13" max="13" width="12.5703125" style="75" customWidth="1"/>
    <col min="14" max="14" width="2.5703125" style="75" hidden="1" customWidth="1"/>
    <col min="15" max="16" width="15.85546875" style="75" customWidth="1"/>
    <col min="17" max="17" width="15.85546875" style="75" hidden="1" customWidth="1"/>
    <col min="18" max="18" width="21.140625" style="75" customWidth="1"/>
    <col min="19" max="19" width="3.28515625" style="75" customWidth="1"/>
    <col min="20" max="20" width="13.140625" style="75" customWidth="1"/>
    <col min="21" max="21" width="12" style="75" customWidth="1"/>
    <col min="22" max="22" width="21.28515625" style="75" customWidth="1"/>
    <col min="23" max="16384" width="9.140625" style="75"/>
  </cols>
  <sheetData>
    <row r="1" spans="1:51" ht="23.25" customHeight="1"/>
    <row r="2" spans="1:51" s="100" customFormat="1" ht="21" customHeight="1">
      <c r="B2" s="626" t="s">
        <v>8809</v>
      </c>
      <c r="C2" s="619"/>
      <c r="D2" s="619"/>
      <c r="E2" s="620"/>
      <c r="F2" s="618" t="s">
        <v>8808</v>
      </c>
      <c r="G2" s="618"/>
      <c r="H2" s="618" t="s">
        <v>8807</v>
      </c>
      <c r="I2" s="618"/>
      <c r="J2" s="618"/>
      <c r="K2" s="618"/>
      <c r="L2" s="618"/>
      <c r="M2" s="619"/>
      <c r="N2" s="619"/>
      <c r="O2" s="619"/>
      <c r="P2" s="619"/>
      <c r="Q2" s="620"/>
      <c r="R2" s="280"/>
      <c r="S2" s="155"/>
      <c r="T2" s="155"/>
      <c r="U2" s="155"/>
      <c r="V2" s="155"/>
      <c r="W2" s="155"/>
      <c r="X2" s="155"/>
      <c r="Y2" s="155"/>
      <c r="Z2" s="155"/>
      <c r="AA2" s="155"/>
      <c r="AB2" s="155"/>
      <c r="AC2" s="155"/>
      <c r="AD2" s="155"/>
      <c r="AE2" s="155"/>
      <c r="AF2" s="155"/>
      <c r="AG2" s="155"/>
      <c r="AH2" s="155"/>
      <c r="AI2" s="155"/>
      <c r="AJ2" s="155"/>
      <c r="AK2" s="155"/>
      <c r="AL2" s="155"/>
      <c r="AM2" s="155"/>
      <c r="AN2" s="155"/>
      <c r="AO2" s="155"/>
      <c r="AP2" s="155"/>
      <c r="AQ2" s="155"/>
      <c r="AR2" s="155"/>
      <c r="AS2" s="155"/>
      <c r="AT2" s="155"/>
      <c r="AU2" s="155"/>
      <c r="AV2" s="155"/>
      <c r="AW2" s="155"/>
      <c r="AX2" s="155"/>
      <c r="AY2" s="155"/>
    </row>
    <row r="3" spans="1:51" s="105" customFormat="1" ht="75" customHeight="1" thickBot="1">
      <c r="A3" s="103"/>
      <c r="B3" s="104" t="s">
        <v>8763</v>
      </c>
      <c r="C3" s="105" t="s">
        <v>8824</v>
      </c>
      <c r="D3" s="104" t="s">
        <v>8765</v>
      </c>
      <c r="E3" s="104" t="s">
        <v>8765</v>
      </c>
      <c r="F3" s="105" t="s">
        <v>8785</v>
      </c>
      <c r="G3" s="104" t="s">
        <v>8786</v>
      </c>
      <c r="H3" s="106" t="s">
        <v>8787</v>
      </c>
      <c r="I3" s="69" t="s">
        <v>8788</v>
      </c>
      <c r="J3" s="105" t="s">
        <v>8789</v>
      </c>
      <c r="K3" s="107" t="s">
        <v>8790</v>
      </c>
      <c r="L3" s="107" t="s">
        <v>8801</v>
      </c>
      <c r="M3" s="69" t="s">
        <v>8799</v>
      </c>
      <c r="N3" s="69" t="s">
        <v>8800</v>
      </c>
      <c r="O3" s="69" t="s">
        <v>8802</v>
      </c>
      <c r="P3" s="277" t="s">
        <v>11216</v>
      </c>
      <c r="Q3" s="69" t="s">
        <v>8797</v>
      </c>
      <c r="R3" s="69" t="s">
        <v>8806</v>
      </c>
      <c r="S3" s="75"/>
      <c r="T3" s="627" t="s">
        <v>11227</v>
      </c>
      <c r="U3" s="627"/>
      <c r="V3" s="627"/>
      <c r="W3" s="75"/>
      <c r="X3" s="75"/>
      <c r="Y3" s="75"/>
      <c r="Z3" s="75"/>
      <c r="AA3" s="75"/>
      <c r="AB3" s="75"/>
      <c r="AC3" s="75"/>
      <c r="AD3" s="75"/>
      <c r="AE3" s="75"/>
      <c r="AF3" s="75"/>
      <c r="AG3" s="75"/>
      <c r="AH3" s="75"/>
      <c r="AI3" s="75"/>
      <c r="AJ3" s="75"/>
      <c r="AK3" s="75"/>
      <c r="AL3" s="75"/>
      <c r="AM3" s="75"/>
      <c r="AN3" s="75"/>
      <c r="AO3" s="75"/>
      <c r="AP3" s="75"/>
      <c r="AQ3" s="75"/>
      <c r="AR3" s="75"/>
      <c r="AS3" s="75"/>
      <c r="AT3" s="75"/>
      <c r="AU3" s="75"/>
      <c r="AV3" s="75"/>
      <c r="AW3" s="75"/>
      <c r="AX3" s="75"/>
      <c r="AY3" s="75"/>
    </row>
    <row r="4" spans="1:51" ht="27" customHeight="1" thickBot="1">
      <c r="A4" s="81"/>
      <c r="B4" s="621" t="s">
        <v>8686</v>
      </c>
      <c r="C4" s="623" t="s">
        <v>321</v>
      </c>
      <c r="D4" s="623" t="s">
        <v>321</v>
      </c>
      <c r="E4" s="86" t="s">
        <v>494</v>
      </c>
      <c r="F4" s="83">
        <f>'Damage Data by Area Council'!F3</f>
        <v>6985</v>
      </c>
      <c r="G4" s="83">
        <f>'Damage Data by Area Council'!G3</f>
        <v>1153</v>
      </c>
      <c r="H4" s="80">
        <f>SUMIF('Damage Data by Island'!C:C,'Efate Feedback'!E4,'Damage Data by Island'!H:H)</f>
        <v>0</v>
      </c>
      <c r="I4" s="80">
        <f>SUMIF('Damage Data by Island'!C:C,'Efate Feedback'!E4,'Damage Data by Island'!I:I)</f>
        <v>0</v>
      </c>
      <c r="J4" s="83">
        <f>'Damage Data by Area Council'!J3</f>
        <v>2</v>
      </c>
      <c r="K4" s="83">
        <f>'Damage Data by Area Council'!K3</f>
        <v>573</v>
      </c>
      <c r="L4" s="278">
        <f>'Damage Data by Area Council'!L3</f>
        <v>575</v>
      </c>
      <c r="M4" s="83" t="e">
        <f>SUMIFS(#REF!,#REF!,'Efate Feedback'!E4,#REF!, "Tarp")</f>
        <v>#REF!</v>
      </c>
      <c r="N4" s="83" t="e">
        <f t="shared" ref="N4:N11" si="0">L4-M4</f>
        <v>#REF!</v>
      </c>
      <c r="O4" s="278" t="e">
        <f t="shared" ref="O4:O11" si="1">IF(N4&gt;0,ABS(N4),0)</f>
        <v>#REF!</v>
      </c>
      <c r="P4" s="285">
        <f>SUMIFS(Feedback_Main_Data!O:O,Feedback_Main_Data!E:E,'Efate Feedback'!E4)</f>
        <v>154</v>
      </c>
      <c r="Q4" s="83" t="e">
        <f t="shared" ref="Q4:Q11" si="2">IF(N4&lt;0,ABS(N4),0)</f>
        <v>#REF!</v>
      </c>
      <c r="R4" s="628" t="s">
        <v>11217</v>
      </c>
      <c r="T4" s="286"/>
      <c r="U4" s="287" t="s">
        <v>11218</v>
      </c>
      <c r="V4" s="287" t="s">
        <v>11219</v>
      </c>
    </row>
    <row r="5" spans="1:51" ht="27" customHeight="1" thickBot="1">
      <c r="A5" s="81"/>
      <c r="B5" s="622"/>
      <c r="C5" s="624"/>
      <c r="D5" s="625"/>
      <c r="E5" s="87" t="s">
        <v>497</v>
      </c>
      <c r="F5" s="83">
        <f>'Damage Data by Area Council'!F4</f>
        <v>9036</v>
      </c>
      <c r="G5" s="83">
        <f>'Damage Data by Area Council'!G4</f>
        <v>1940</v>
      </c>
      <c r="H5" s="78">
        <f>SUMIF('Damage Data by Island'!C:C,'Efate Feedback'!E5,'Damage Data by Island'!H:H)</f>
        <v>0</v>
      </c>
      <c r="I5" s="78">
        <f>SUMIF('Damage Data by Island'!C:C,'Efate Feedback'!E5,'Damage Data by Island'!I:I)</f>
        <v>0</v>
      </c>
      <c r="J5" s="83">
        <f>'Damage Data by Area Council'!J4</f>
        <v>300</v>
      </c>
      <c r="K5" s="83">
        <f>'Damage Data by Area Council'!K4</f>
        <v>546</v>
      </c>
      <c r="L5" s="278">
        <f>'Damage Data by Area Council'!L4</f>
        <v>846</v>
      </c>
      <c r="M5" s="83" t="e">
        <f>SUMIFS(#REF!,#REF!,'Efate Feedback'!E5,#REF!, "Tarp")</f>
        <v>#REF!</v>
      </c>
      <c r="N5" s="82" t="e">
        <f t="shared" si="0"/>
        <v>#REF!</v>
      </c>
      <c r="O5" s="110" t="e">
        <f t="shared" si="1"/>
        <v>#REF!</v>
      </c>
      <c r="P5" s="285">
        <f>SUMIFS(Feedback_Main_Data!O:O,Feedback_Main_Data!E:E,'Efate Feedback'!E5)</f>
        <v>536</v>
      </c>
      <c r="Q5" s="82" t="e">
        <f t="shared" si="2"/>
        <v>#REF!</v>
      </c>
      <c r="R5" s="629"/>
      <c r="T5" s="290" t="s">
        <v>11220</v>
      </c>
      <c r="U5" s="288">
        <v>560</v>
      </c>
      <c r="V5" s="289">
        <v>387</v>
      </c>
    </row>
    <row r="6" spans="1:51" ht="27" customHeight="1" thickBot="1">
      <c r="A6" s="81"/>
      <c r="B6" s="622"/>
      <c r="C6" s="624"/>
      <c r="D6" s="625"/>
      <c r="E6" s="87" t="s">
        <v>504</v>
      </c>
      <c r="F6" s="83">
        <f>'Damage Data by Area Council'!F5</f>
        <v>2690</v>
      </c>
      <c r="G6" s="83">
        <f>'Damage Data by Area Council'!G5</f>
        <v>189</v>
      </c>
      <c r="H6" s="78">
        <f>SUMIF('Damage Data by Island'!C:C,'Efate Feedback'!E6,'Damage Data by Island'!H:H)</f>
        <v>0</v>
      </c>
      <c r="I6" s="78">
        <f>SUMIF('Damage Data by Island'!C:C,'Efate Feedback'!E6,'Damage Data by Island'!I:I)</f>
        <v>0</v>
      </c>
      <c r="J6" s="83">
        <f>'Damage Data by Area Council'!J5</f>
        <v>83</v>
      </c>
      <c r="K6" s="83">
        <f>'Damage Data by Area Council'!K5</f>
        <v>8</v>
      </c>
      <c r="L6" s="278">
        <f>'Damage Data by Area Council'!L5</f>
        <v>91</v>
      </c>
      <c r="M6" s="83" t="e">
        <f>SUMIFS(#REF!,#REF!,'Efate Feedback'!E6,#REF!, "Tarp")</f>
        <v>#REF!</v>
      </c>
      <c r="N6" s="82" t="e">
        <f t="shared" si="0"/>
        <v>#REF!</v>
      </c>
      <c r="O6" s="184" t="e">
        <f t="shared" si="1"/>
        <v>#REF!</v>
      </c>
      <c r="P6" s="285">
        <f>SUMIFS(Feedback_Main_Data!O:O,Feedback_Main_Data!E:E,'Efate Feedback'!E6)</f>
        <v>91</v>
      </c>
      <c r="Q6" s="82" t="e">
        <f t="shared" si="2"/>
        <v>#REF!</v>
      </c>
      <c r="R6" s="629"/>
      <c r="T6" s="290" t="s">
        <v>11221</v>
      </c>
      <c r="U6" s="288">
        <v>354.4</v>
      </c>
      <c r="V6" s="288">
        <v>257</v>
      </c>
    </row>
    <row r="7" spans="1:51" ht="27" customHeight="1" thickBot="1">
      <c r="A7" s="81"/>
      <c r="B7" s="622"/>
      <c r="C7" s="624"/>
      <c r="D7" s="625"/>
      <c r="E7" s="87" t="s">
        <v>530</v>
      </c>
      <c r="F7" s="83">
        <f>'Damage Data by Area Council'!F6</f>
        <v>8543</v>
      </c>
      <c r="G7" s="83">
        <f>'Damage Data by Area Council'!G6</f>
        <v>1822</v>
      </c>
      <c r="H7" s="78">
        <f>SUMIF('Damage Data by Island'!C:C,'Efate Feedback'!E7,'Damage Data by Island'!H:H)</f>
        <v>0</v>
      </c>
      <c r="I7" s="78">
        <f>SUMIF('Damage Data by Island'!C:C,'Efate Feedback'!E7,'Damage Data by Island'!I:I)</f>
        <v>0</v>
      </c>
      <c r="J7" s="83">
        <f>'Damage Data by Area Council'!J6</f>
        <v>0</v>
      </c>
      <c r="K7" s="83">
        <f>'Damage Data by Area Council'!K6</f>
        <v>0</v>
      </c>
      <c r="L7" s="279">
        <f>'Damage Data by Area Council'!L6</f>
        <v>0</v>
      </c>
      <c r="M7" s="83" t="e">
        <f>SUMIFS(#REF!,#REF!,'Efate Feedback'!E7,#REF!, "Tarp")</f>
        <v>#REF!</v>
      </c>
      <c r="N7" s="82" t="e">
        <f t="shared" si="0"/>
        <v>#REF!</v>
      </c>
      <c r="O7" s="82" t="e">
        <f t="shared" si="1"/>
        <v>#REF!</v>
      </c>
      <c r="P7" s="153">
        <f>SUMIFS(Feedback_Main_Data!O:O,Feedback_Main_Data!E:E,'Efate Feedback'!E7)</f>
        <v>53</v>
      </c>
      <c r="Q7" s="207" t="e">
        <f t="shared" si="2"/>
        <v>#REF!</v>
      </c>
      <c r="R7" s="629"/>
      <c r="T7" s="290" t="s">
        <v>11222</v>
      </c>
      <c r="U7" s="288">
        <v>640</v>
      </c>
      <c r="V7" s="289">
        <v>444</v>
      </c>
    </row>
    <row r="8" spans="1:51" ht="27" customHeight="1" thickBot="1">
      <c r="A8" s="81"/>
      <c r="B8" s="622"/>
      <c r="C8" s="624"/>
      <c r="D8" s="625"/>
      <c r="E8" s="87" t="s">
        <v>595</v>
      </c>
      <c r="F8" s="83">
        <f>'Damage Data by Area Council'!F7</f>
        <v>2629</v>
      </c>
      <c r="G8" s="83">
        <f>'Damage Data by Area Council'!G7</f>
        <v>491</v>
      </c>
      <c r="H8" s="78">
        <f>SUMIF('Damage Data by Island'!C:C,'Efate Feedback'!E8,'Damage Data by Island'!H:H)</f>
        <v>0</v>
      </c>
      <c r="I8" s="78">
        <f>SUMIF('Damage Data by Island'!C:C,'Efate Feedback'!E8,'Damage Data by Island'!I:I)</f>
        <v>0</v>
      </c>
      <c r="J8" s="83">
        <f>'Damage Data by Area Council'!J7</f>
        <v>137</v>
      </c>
      <c r="K8" s="83">
        <f>'Damage Data by Area Council'!K7</f>
        <v>110</v>
      </c>
      <c r="L8" s="278">
        <f>'Damage Data by Area Council'!L7</f>
        <v>247</v>
      </c>
      <c r="M8" s="83" t="e">
        <f>SUMIFS(#REF!,#REF!,'Efate Feedback'!E8,#REF!, "Tarp")</f>
        <v>#REF!</v>
      </c>
      <c r="N8" s="82" t="e">
        <f t="shared" si="0"/>
        <v>#REF!</v>
      </c>
      <c r="O8" s="184" t="e">
        <f t="shared" si="1"/>
        <v>#REF!</v>
      </c>
      <c r="P8" s="285">
        <f>SUMIFS(Feedback_Main_Data!O:O,Feedback_Main_Data!E:E,'Efate Feedback'!E8)</f>
        <v>9</v>
      </c>
      <c r="Q8" s="82" t="e">
        <f t="shared" si="2"/>
        <v>#REF!</v>
      </c>
      <c r="R8" s="629"/>
      <c r="T8" s="290" t="s">
        <v>11223</v>
      </c>
      <c r="U8" s="288">
        <v>240</v>
      </c>
      <c r="V8" s="288">
        <v>163</v>
      </c>
    </row>
    <row r="9" spans="1:51" ht="27" customHeight="1" thickBot="1">
      <c r="A9" s="81"/>
      <c r="B9" s="622"/>
      <c r="C9" s="624"/>
      <c r="D9" s="625"/>
      <c r="E9" s="87" t="s">
        <v>499</v>
      </c>
      <c r="F9" s="83">
        <f>'Damage Data by Area Council'!F8</f>
        <v>0</v>
      </c>
      <c r="G9" s="83">
        <f>'Damage Data by Area Council'!G8</f>
        <v>0</v>
      </c>
      <c r="H9" s="78">
        <f>SUMIF('Damage Data by Island'!C:C,'Efate Feedback'!E9,'Damage Data by Island'!H:H)</f>
        <v>0</v>
      </c>
      <c r="I9" s="78">
        <f>SUMIF('Damage Data by Island'!C:C,'Efate Feedback'!E9,'Damage Data by Island'!I:I)</f>
        <v>0</v>
      </c>
      <c r="J9" s="83">
        <f>'Damage Data by Area Council'!J8</f>
        <v>642</v>
      </c>
      <c r="K9" s="83">
        <f>'Damage Data by Area Council'!K8</f>
        <v>0</v>
      </c>
      <c r="L9" s="278">
        <f>'Damage Data by Area Council'!L8</f>
        <v>642</v>
      </c>
      <c r="M9" s="83" t="e">
        <f>SUMIFS(#REF!,#REF!,'Efate Feedback'!E9,#REF!, "Tarp")</f>
        <v>#REF!</v>
      </c>
      <c r="N9" s="82" t="e">
        <f t="shared" si="0"/>
        <v>#REF!</v>
      </c>
      <c r="O9" s="184" t="e">
        <f t="shared" si="1"/>
        <v>#REF!</v>
      </c>
      <c r="P9" s="285">
        <f>SUMIFS(Feedback_Main_Data!O:O,Feedback_Main_Data!E:E,'Efate Feedback'!E9)</f>
        <v>54</v>
      </c>
      <c r="Q9" s="124" t="e">
        <f t="shared" si="2"/>
        <v>#REF!</v>
      </c>
      <c r="R9" s="629"/>
      <c r="T9" s="631" t="s">
        <v>11224</v>
      </c>
      <c r="U9" s="632"/>
      <c r="V9" s="288">
        <v>1251</v>
      </c>
    </row>
    <row r="10" spans="1:51" ht="27" customHeight="1" thickBot="1">
      <c r="A10" s="81"/>
      <c r="B10" s="622"/>
      <c r="C10" s="624"/>
      <c r="D10" s="625"/>
      <c r="E10" s="87" t="s">
        <v>521</v>
      </c>
      <c r="F10" s="83">
        <f>'Damage Data by Area Council'!F9</f>
        <v>0</v>
      </c>
      <c r="G10" s="83">
        <f>'Damage Data by Area Council'!G9</f>
        <v>0</v>
      </c>
      <c r="H10" s="78">
        <f>SUMIF('Damage Data by Island'!C:C,'Efate Feedback'!E10,'Damage Data by Island'!H:H)</f>
        <v>0</v>
      </c>
      <c r="I10" s="78">
        <f>SUMIF('Damage Data by Island'!C:C,'Efate Feedback'!E10,'Damage Data by Island'!I:I)</f>
        <v>0</v>
      </c>
      <c r="J10" s="83">
        <f>'Damage Data by Area Council'!J9</f>
        <v>0</v>
      </c>
      <c r="K10" s="83">
        <f>'Damage Data by Area Council'!K9</f>
        <v>0</v>
      </c>
      <c r="L10" s="279">
        <f>'Damage Data by Area Council'!L9</f>
        <v>0</v>
      </c>
      <c r="M10" s="83" t="e">
        <f>SUMIFS(#REF!,#REF!,'Efate Feedback'!E10,#REF!, "Tarp")</f>
        <v>#REF!</v>
      </c>
      <c r="N10" s="82" t="e">
        <f t="shared" si="0"/>
        <v>#REF!</v>
      </c>
      <c r="O10" s="82" t="e">
        <f t="shared" si="1"/>
        <v>#REF!</v>
      </c>
      <c r="P10" s="153">
        <f>SUMIFS(Feedback_Main_Data!O:O,Feedback_Main_Data!E:E,'Efate Feedback'!E10)</f>
        <v>0</v>
      </c>
      <c r="Q10" s="207" t="e">
        <f t="shared" si="2"/>
        <v>#REF!</v>
      </c>
      <c r="R10" s="629"/>
      <c r="T10" s="631" t="s">
        <v>11225</v>
      </c>
      <c r="U10" s="632"/>
      <c r="V10" s="288">
        <v>828</v>
      </c>
    </row>
    <row r="11" spans="1:51" ht="27" customHeight="1" thickBot="1">
      <c r="A11" s="81"/>
      <c r="B11" s="622"/>
      <c r="C11" s="624"/>
      <c r="D11" s="625"/>
      <c r="E11" s="87" t="s">
        <v>556</v>
      </c>
      <c r="F11" s="83">
        <f>'Damage Data by Area Council'!F10</f>
        <v>0</v>
      </c>
      <c r="G11" s="83">
        <f>'Damage Data by Area Council'!G10</f>
        <v>0</v>
      </c>
      <c r="H11" s="78">
        <f>SUMIF('Damage Data by Island'!C:C,'Efate Feedback'!E11,'Damage Data by Island'!H:H)</f>
        <v>0</v>
      </c>
      <c r="I11" s="78">
        <f>SUMIF('Damage Data by Island'!C:C,'Efate Feedback'!E11,'Damage Data by Island'!I:I)</f>
        <v>0</v>
      </c>
      <c r="J11" s="83">
        <f>'Damage Data by Area Council'!J10</f>
        <v>141</v>
      </c>
      <c r="K11" s="83">
        <f>'Damage Data by Area Council'!K10</f>
        <v>126</v>
      </c>
      <c r="L11" s="278">
        <f>'Damage Data by Area Council'!L10</f>
        <v>267</v>
      </c>
      <c r="M11" s="83" t="e">
        <f>SUMIFS(#REF!,#REF!,'Efate Feedback'!E11,#REF!, "Tarp")</f>
        <v>#REF!</v>
      </c>
      <c r="N11" s="82" t="e">
        <f t="shared" si="0"/>
        <v>#REF!</v>
      </c>
      <c r="O11" s="82" t="e">
        <f t="shared" si="1"/>
        <v>#REF!</v>
      </c>
      <c r="P11" s="153">
        <f>SUMIFS(Feedback_Main_Data!O:O,Feedback_Main_Data!E:E,'Efate Feedback'!E11)</f>
        <v>104</v>
      </c>
      <c r="Q11" s="82" t="e">
        <f t="shared" si="2"/>
        <v>#REF!</v>
      </c>
      <c r="R11" s="630"/>
      <c r="T11" s="631" t="s">
        <v>11226</v>
      </c>
      <c r="U11" s="632"/>
      <c r="V11" s="291">
        <v>423</v>
      </c>
    </row>
    <row r="12" spans="1:51">
      <c r="B12" s="156"/>
      <c r="C12" s="281"/>
      <c r="D12" s="283"/>
      <c r="E12" s="157"/>
      <c r="F12" s="72"/>
      <c r="G12" s="72"/>
      <c r="H12" s="72"/>
      <c r="I12" s="72"/>
      <c r="J12" s="72"/>
      <c r="K12" s="72"/>
      <c r="L12" s="72"/>
      <c r="M12" s="74"/>
      <c r="N12" s="74"/>
      <c r="O12" s="74"/>
      <c r="P12" s="74"/>
      <c r="Q12" s="74"/>
      <c r="R12" s="159"/>
    </row>
    <row r="13" spans="1:51" s="160" customFormat="1">
      <c r="B13" s="161"/>
      <c r="C13" s="282"/>
      <c r="D13" s="284"/>
      <c r="E13" s="109" t="s">
        <v>8817</v>
      </c>
      <c r="F13" s="109">
        <f>SUM(F4:F11)</f>
        <v>29883</v>
      </c>
      <c r="G13" s="110">
        <f>SUM(G4:G11)</f>
        <v>5595</v>
      </c>
      <c r="H13" s="162">
        <f>J13/G13</f>
        <v>0.23324396782841822</v>
      </c>
      <c r="I13" s="163">
        <f>K13/G13</f>
        <v>0.24361036639857014</v>
      </c>
      <c r="J13" s="110">
        <f>SUM(J4:J11)</f>
        <v>1305</v>
      </c>
      <c r="K13" s="110">
        <f>SUM(K4:K11)</f>
        <v>1363</v>
      </c>
      <c r="L13" s="110">
        <f>SUM(L4:L11)</f>
        <v>2668</v>
      </c>
      <c r="M13" s="110" t="e">
        <f t="shared" ref="M13:Q13" si="3">SUM(M4:M11)</f>
        <v>#REF!</v>
      </c>
      <c r="N13" s="110" t="e">
        <f t="shared" si="3"/>
        <v>#REF!</v>
      </c>
      <c r="O13" s="110" t="e">
        <f t="shared" si="3"/>
        <v>#REF!</v>
      </c>
      <c r="P13" s="110">
        <f t="shared" si="3"/>
        <v>1001</v>
      </c>
      <c r="Q13" s="184" t="e">
        <f t="shared" si="3"/>
        <v>#REF!</v>
      </c>
      <c r="R13" s="109"/>
    </row>
    <row r="22" spans="7:7">
      <c r="G22" s="111"/>
    </row>
  </sheetData>
  <mergeCells count="12">
    <mergeCell ref="T3:V3"/>
    <mergeCell ref="R4:R11"/>
    <mergeCell ref="T9:U9"/>
    <mergeCell ref="T10:U10"/>
    <mergeCell ref="T11:U11"/>
    <mergeCell ref="H2:L2"/>
    <mergeCell ref="M2:Q2"/>
    <mergeCell ref="B4:B11"/>
    <mergeCell ref="C4:C11"/>
    <mergeCell ref="D4:D11"/>
    <mergeCell ref="B2:E2"/>
    <mergeCell ref="F2:G2"/>
  </mergeCells>
  <pageMargins left="0.7" right="0.7" top="0.75" bottom="0.75" header="0.3" footer="0.3"/>
  <pageSetup scale="3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P59"/>
  <sheetViews>
    <sheetView showGridLines="0" topLeftCell="A10" zoomScale="15" zoomScaleNormal="15" zoomScaleSheetLayoutView="20" zoomScalePageLayoutView="30" workbookViewId="0">
      <selection activeCell="K38" sqref="K38"/>
    </sheetView>
  </sheetViews>
  <sheetFormatPr defaultRowHeight="46.5"/>
  <cols>
    <col min="1" max="1" width="47.7109375" style="488" customWidth="1"/>
    <col min="2" max="2" width="56.5703125" style="489" customWidth="1"/>
    <col min="3" max="3" width="63" style="481" customWidth="1"/>
    <col min="4" max="4" width="43.42578125" style="480" customWidth="1"/>
    <col min="5" max="5" width="36.5703125" style="480" hidden="1" customWidth="1"/>
    <col min="6" max="6" width="24.28515625" style="480" hidden="1" customWidth="1"/>
    <col min="7" max="7" width="42.7109375" style="480" hidden="1" customWidth="1"/>
    <col min="8" max="8" width="47" style="480" customWidth="1"/>
    <col min="9" max="9" width="65.5703125" style="480" customWidth="1"/>
    <col min="10" max="10" width="43.7109375" style="480" customWidth="1"/>
    <col min="11" max="11" width="42.7109375" style="480" customWidth="1"/>
    <col min="12" max="12" width="4" style="480" customWidth="1"/>
    <col min="13" max="13" width="39.85546875" style="480" customWidth="1"/>
    <col min="14" max="14" width="44.140625" style="480" customWidth="1"/>
    <col min="15" max="15" width="39.85546875" style="480" customWidth="1"/>
    <col min="16" max="16" width="177" style="480" customWidth="1"/>
  </cols>
  <sheetData>
    <row r="1" spans="1:16" s="596" customFormat="1" ht="87" customHeight="1" thickBot="1">
      <c r="A1" s="633" t="s">
        <v>8809</v>
      </c>
      <c r="B1" s="634"/>
      <c r="C1" s="594" t="s">
        <v>11327</v>
      </c>
      <c r="D1" s="635" t="s">
        <v>11368</v>
      </c>
      <c r="E1" s="635"/>
      <c r="F1" s="635"/>
      <c r="G1" s="635"/>
      <c r="H1" s="634"/>
      <c r="I1" s="634"/>
      <c r="J1" s="634"/>
      <c r="K1" s="634"/>
      <c r="L1" s="634"/>
      <c r="M1" s="634"/>
      <c r="N1" s="634"/>
      <c r="O1" s="634"/>
      <c r="P1" s="595"/>
    </row>
    <row r="2" spans="1:16" ht="254.25" customHeight="1">
      <c r="A2" s="579" t="s">
        <v>8763</v>
      </c>
      <c r="B2" s="580" t="s">
        <v>8765</v>
      </c>
      <c r="C2" s="593" t="s">
        <v>11328</v>
      </c>
      <c r="D2" s="592" t="s">
        <v>11301</v>
      </c>
      <c r="E2" s="581" t="s">
        <v>11329</v>
      </c>
      <c r="F2" s="582" t="s">
        <v>11330</v>
      </c>
      <c r="G2" s="583" t="s">
        <v>11342</v>
      </c>
      <c r="H2" s="584" t="s">
        <v>11334</v>
      </c>
      <c r="I2" s="585" t="s">
        <v>11333</v>
      </c>
      <c r="J2" s="585" t="s">
        <v>11304</v>
      </c>
      <c r="K2" s="585" t="s">
        <v>11303</v>
      </c>
      <c r="L2" s="586"/>
      <c r="M2" s="585" t="s">
        <v>11302</v>
      </c>
      <c r="N2" s="585" t="s">
        <v>11305</v>
      </c>
      <c r="O2" s="585" t="s">
        <v>11306</v>
      </c>
      <c r="P2" s="584" t="s">
        <v>11343</v>
      </c>
    </row>
    <row r="3" spans="1:16" ht="23.25" customHeight="1">
      <c r="A3" s="561"/>
      <c r="B3" s="562"/>
      <c r="C3" s="472"/>
      <c r="D3" s="563"/>
      <c r="E3" s="564"/>
      <c r="F3" s="564"/>
      <c r="G3" s="565"/>
      <c r="H3" s="564"/>
      <c r="I3" s="564"/>
      <c r="J3" s="564"/>
      <c r="K3" s="564"/>
      <c r="L3" s="564"/>
      <c r="M3" s="564"/>
      <c r="N3" s="564"/>
      <c r="O3" s="564"/>
      <c r="P3" s="563"/>
    </row>
    <row r="4" spans="1:16" ht="78" customHeight="1">
      <c r="A4" s="637" t="s">
        <v>110</v>
      </c>
      <c r="B4" s="544" t="s">
        <v>259</v>
      </c>
      <c r="C4" s="566">
        <f>'Damage Data by Island'!L2</f>
        <v>518.25857107849811</v>
      </c>
      <c r="D4" s="527">
        <f>SUMIFS(Main_Data!U:U,Main_Data!C:C,'ISLAND Activities Report'!B4,Main_Data!P:P,"Tarp")</f>
        <v>0</v>
      </c>
      <c r="E4" s="534">
        <f>C4-D4</f>
        <v>518.25857107849811</v>
      </c>
      <c r="F4" s="535">
        <f>IF(E4&gt;0,ABS(E4),0)</f>
        <v>518.25857107849811</v>
      </c>
      <c r="G4" s="536">
        <f>IF(F4=0,"0%",F4/C4)</f>
        <v>1</v>
      </c>
      <c r="H4" s="534">
        <f>SUMIFS(Main_Data!U:U,Main_Data!C:C,'ISLAND Activities Report'!B4,Main_Data!O:O,"Shelter Awareness")</f>
        <v>0</v>
      </c>
      <c r="I4" s="528">
        <f>SUMIFS(Main_Data!U:U,Main_Data!C:C,'ISLAND Activities Report'!B4,Main_Data!O:O,"Shelter Reconstruction Activities")</f>
        <v>0</v>
      </c>
      <c r="J4" s="527">
        <f>SUMIFS(Main_Data!U:U,Main_Data!C:C,'ISLAND Activities Report'!B4,Main_Data!P:P,"Shelter Repair Materials")</f>
        <v>0</v>
      </c>
      <c r="K4" s="527">
        <f>SUMIFS(Main_Data!U:U,Main_Data!C:C,'ISLAND Activities Report'!B4,Main_Data!P:P,"Shelter Tool Kit")</f>
        <v>0</v>
      </c>
      <c r="L4" s="537"/>
      <c r="M4" s="527">
        <f>SUMIFS(Main_Data!U:U,Main_Data!C:C,'ISLAND Activities Report'!B4,Main_Data!P:P,"Kitchen Set")</f>
        <v>0</v>
      </c>
      <c r="N4" s="527">
        <f>SUMIFS(Main_Data!U:U,Main_Data!C:C,'ISLAND Activities Report'!B4,Main_Data!P:P,"Blanket")</f>
        <v>0</v>
      </c>
      <c r="O4" s="527">
        <f>SUMIFS(Main_Data!U:U,Main_Data!C:C,'ISLAND Activities Report'!B4,Main_Data!P:P,"Solar Lamp")</f>
        <v>0</v>
      </c>
      <c r="P4" s="470" t="s">
        <v>8813</v>
      </c>
    </row>
    <row r="5" spans="1:16" ht="78" customHeight="1">
      <c r="A5" s="637"/>
      <c r="B5" s="544" t="s">
        <v>263</v>
      </c>
      <c r="C5" s="566">
        <f>'Damage Data by Island'!L3</f>
        <v>0</v>
      </c>
      <c r="D5" s="527">
        <f>SUMIFS(Main_Data!U:U,Main_Data!C:C,'ISLAND Activities Report'!B5,Main_Data!P:P,"Tarp")</f>
        <v>0</v>
      </c>
      <c r="E5" s="534">
        <f t="shared" ref="E5:E32" si="0">C5-D5</f>
        <v>0</v>
      </c>
      <c r="F5" s="535">
        <f t="shared" ref="F5:F32" si="1">IF(E5&gt;0,ABS(E5),0)</f>
        <v>0</v>
      </c>
      <c r="G5" s="536" t="str">
        <f t="shared" ref="G5:G32" si="2">IF(F5=0,"0%",F5/C5)</f>
        <v>0%</v>
      </c>
      <c r="H5" s="534">
        <f>SUMIFS(Main_Data!U:U,Main_Data!C:C,'ISLAND Activities Report'!B5,Main_Data!O:O,"Shelter Awareness")</f>
        <v>0</v>
      </c>
      <c r="I5" s="528">
        <f>SUMIFS(Main_Data!U:U,Main_Data!C:C,'ISLAND Activities Report'!B5,Main_Data!O:O,"Shelter Reconstruction Activities")</f>
        <v>0</v>
      </c>
      <c r="J5" s="527">
        <f>SUMIFS(Main_Data!U:U,Main_Data!C:C,'ISLAND Activities Report'!B5,Main_Data!P:P,"Shelter Repair Materials")</f>
        <v>0</v>
      </c>
      <c r="K5" s="527">
        <f>SUMIFS(Main_Data!U:U,Main_Data!C:C,'ISLAND Activities Report'!B5,Main_Data!P:P,"Shelter Tool Kit")</f>
        <v>0</v>
      </c>
      <c r="L5" s="537"/>
      <c r="M5" s="527">
        <f>SUMIFS(Main_Data!U:U,Main_Data!C:C,'ISLAND Activities Report'!B5,Main_Data!P:P,"Kitchen Set")</f>
        <v>0</v>
      </c>
      <c r="N5" s="527">
        <f>SUMIFS(Main_Data!U:U,Main_Data!C:C,'ISLAND Activities Report'!B5,Main_Data!P:P,"Blanket")</f>
        <v>0</v>
      </c>
      <c r="O5" s="527">
        <f>SUMIFS(Main_Data!U:U,Main_Data!C:C,'ISLAND Activities Report'!B5,Main_Data!P:P,"Solar Lamp")</f>
        <v>0</v>
      </c>
      <c r="P5" s="470" t="s">
        <v>8812</v>
      </c>
    </row>
    <row r="6" spans="1:16" ht="78" customHeight="1">
      <c r="A6" s="638"/>
      <c r="B6" s="545" t="s">
        <v>265</v>
      </c>
      <c r="C6" s="566">
        <f>'Damage Data by Island'!L4</f>
        <v>353.12965937865874</v>
      </c>
      <c r="D6" s="527">
        <f>SUMIFS(Main_Data!U:U,Main_Data!C:C,'ISLAND Activities Report'!B6,Main_Data!P:P,"Tarp")</f>
        <v>0</v>
      </c>
      <c r="E6" s="534">
        <f t="shared" si="0"/>
        <v>353.12965937865874</v>
      </c>
      <c r="F6" s="535">
        <f t="shared" si="1"/>
        <v>353.12965937865874</v>
      </c>
      <c r="G6" s="536">
        <f t="shared" si="2"/>
        <v>1</v>
      </c>
      <c r="H6" s="534">
        <f>SUMIFS(Main_Data!U:U,Main_Data!C:C,'ISLAND Activities Report'!B6,Main_Data!O:O,"Shelter Awareness")</f>
        <v>0</v>
      </c>
      <c r="I6" s="528">
        <f>SUMIFS(Main_Data!U:U,Main_Data!C:C,'ISLAND Activities Report'!B6,Main_Data!O:O,"Shelter Reconstruction Activities")</f>
        <v>0</v>
      </c>
      <c r="J6" s="527">
        <f>SUMIFS(Main_Data!U:U,Main_Data!C:C,'ISLAND Activities Report'!B6,Main_Data!P:P,"Shelter Repair Materials")</f>
        <v>0</v>
      </c>
      <c r="K6" s="527">
        <f>SUMIFS(Main_Data!U:U,Main_Data!C:C,'ISLAND Activities Report'!B6,Main_Data!P:P,"Shelter Tool Kit")</f>
        <v>0</v>
      </c>
      <c r="L6" s="538"/>
      <c r="M6" s="527">
        <f>SUMIFS(Main_Data!U:U,Main_Data!C:C,'ISLAND Activities Report'!B6,Main_Data!P:P,"Kitchen Set")</f>
        <v>0</v>
      </c>
      <c r="N6" s="527">
        <f>SUMIFS(Main_Data!U:U,Main_Data!C:C,'ISLAND Activities Report'!B6,Main_Data!P:P,"Blanket")</f>
        <v>0</v>
      </c>
      <c r="O6" s="527">
        <f>SUMIFS(Main_Data!U:U,Main_Data!C:C,'ISLAND Activities Report'!B6,Main_Data!P:P,"Solar Lamp")</f>
        <v>0</v>
      </c>
      <c r="P6" s="470"/>
    </row>
    <row r="7" spans="1:16" ht="23.25" customHeight="1">
      <c r="A7" s="539"/>
      <c r="B7" s="546"/>
      <c r="C7" s="540"/>
      <c r="D7" s="540"/>
      <c r="E7" s="540"/>
      <c r="F7" s="540"/>
      <c r="G7" s="540"/>
      <c r="H7" s="540"/>
      <c r="I7" s="540"/>
      <c r="J7" s="540"/>
      <c r="K7" s="540"/>
      <c r="L7" s="541"/>
      <c r="M7" s="540"/>
      <c r="N7" s="540"/>
      <c r="O7" s="540"/>
      <c r="P7" s="497"/>
    </row>
    <row r="8" spans="1:16" ht="78" customHeight="1">
      <c r="A8" s="639" t="s">
        <v>106</v>
      </c>
      <c r="B8" s="547" t="s">
        <v>253</v>
      </c>
      <c r="C8" s="567">
        <f>'Damage Data by Island'!L5</f>
        <v>28</v>
      </c>
      <c r="D8" s="527">
        <f>SUMIFS(Main_Data!U:U,Main_Data!C:C,'ISLAND Activities Report'!B8,Main_Data!P:P,"Tarp")</f>
        <v>0</v>
      </c>
      <c r="E8" s="534">
        <f t="shared" si="0"/>
        <v>28</v>
      </c>
      <c r="F8" s="535">
        <f t="shared" si="1"/>
        <v>28</v>
      </c>
      <c r="G8" s="536">
        <f t="shared" si="2"/>
        <v>1</v>
      </c>
      <c r="H8" s="534">
        <f>SUMIFS(Main_Data!U:U,Main_Data!C:C,'ISLAND Activities Report'!B8,Main_Data!O:O,"Shelter Awareness")</f>
        <v>0</v>
      </c>
      <c r="I8" s="528">
        <f>SUMIFS(Main_Data!U:U,Main_Data!C:C,'ISLAND Activities Report'!B8,Main_Data!O:O,"Shelter Reconstruction Activities")</f>
        <v>0</v>
      </c>
      <c r="J8" s="527">
        <f>SUMIFS(Main_Data!U:U,Main_Data!C:C,'ISLAND Activities Report'!B8,Main_Data!P:P,"Shelter Repair Materials")</f>
        <v>0</v>
      </c>
      <c r="K8" s="527">
        <f>SUMIFS(Main_Data!U:U,Main_Data!C:C,'ISLAND Activities Report'!B8,Main_Data!P:P,"Shelter Tool Kit")</f>
        <v>0</v>
      </c>
      <c r="L8" s="537"/>
      <c r="M8" s="527">
        <f>SUMIFS(Main_Data!U:U,Main_Data!C:C,'ISLAND Activities Report'!B8,Main_Data!P:P,"Kitchen Set")</f>
        <v>0</v>
      </c>
      <c r="N8" s="527">
        <f>SUMIFS(Main_Data!U:U,Main_Data!C:C,'ISLAND Activities Report'!B8,Main_Data!P:P,"Blanket")</f>
        <v>0</v>
      </c>
      <c r="O8" s="527">
        <f>SUMIFS(Main_Data!U:U,Main_Data!C:C,'ISLAND Activities Report'!B8,Main_Data!P:P,"Solar Lamp")</f>
        <v>0</v>
      </c>
      <c r="P8" s="471"/>
    </row>
    <row r="9" spans="1:16" ht="78" customHeight="1">
      <c r="A9" s="637"/>
      <c r="B9" s="544" t="s">
        <v>255</v>
      </c>
      <c r="C9" s="567">
        <f>'Damage Data by Island'!L6</f>
        <v>4</v>
      </c>
      <c r="D9" s="527">
        <f>SUMIFS(Main_Data!U:U,Main_Data!C:C,'ISLAND Activities Report'!B9,Main_Data!P:P,"Tarp")</f>
        <v>0</v>
      </c>
      <c r="E9" s="534">
        <f t="shared" si="0"/>
        <v>4</v>
      </c>
      <c r="F9" s="535">
        <f t="shared" si="1"/>
        <v>4</v>
      </c>
      <c r="G9" s="536">
        <f t="shared" si="2"/>
        <v>1</v>
      </c>
      <c r="H9" s="534">
        <f>SUMIFS(Main_Data!U:U,Main_Data!C:C,'ISLAND Activities Report'!B9,Main_Data!O:O,"Shelter Awareness")</f>
        <v>0</v>
      </c>
      <c r="I9" s="528">
        <f>SUMIFS(Main_Data!U:U,Main_Data!C:C,'ISLAND Activities Report'!B9,Main_Data!O:O,"Shelter Reconstruction Activities")</f>
        <v>0</v>
      </c>
      <c r="J9" s="527">
        <f>SUMIFS(Main_Data!U:U,Main_Data!C:C,'ISLAND Activities Report'!B9,Main_Data!P:P,"Shelter Repair Materials")</f>
        <v>0</v>
      </c>
      <c r="K9" s="527">
        <f>SUMIFS(Main_Data!U:U,Main_Data!C:C,'ISLAND Activities Report'!B9,Main_Data!P:P,"Shelter Tool Kit")</f>
        <v>0</v>
      </c>
      <c r="L9" s="537"/>
      <c r="M9" s="527">
        <f>SUMIFS(Main_Data!U:U,Main_Data!C:C,'ISLAND Activities Report'!B9,Main_Data!P:P,"Kitchen Set")</f>
        <v>0</v>
      </c>
      <c r="N9" s="527">
        <f>SUMIFS(Main_Data!U:U,Main_Data!C:C,'ISLAND Activities Report'!B9,Main_Data!P:P,"Blanket")</f>
        <v>0</v>
      </c>
      <c r="O9" s="527">
        <f>SUMIFS(Main_Data!U:U,Main_Data!C:C,'ISLAND Activities Report'!B9,Main_Data!P:P,"Solar Lamp")</f>
        <v>0</v>
      </c>
      <c r="P9" s="458"/>
    </row>
    <row r="10" spans="1:16" ht="78" customHeight="1">
      <c r="A10" s="637"/>
      <c r="B10" s="544" t="s">
        <v>8751</v>
      </c>
      <c r="C10" s="567">
        <f>'Damage Data by Island'!L7</f>
        <v>0</v>
      </c>
      <c r="D10" s="527">
        <f>SUMIFS(Main_Data!U:U,Main_Data!C:C,'ISLAND Activities Report'!B10,Main_Data!P:P,"Tarp")</f>
        <v>0</v>
      </c>
      <c r="E10" s="534">
        <f t="shared" si="0"/>
        <v>0</v>
      </c>
      <c r="F10" s="535">
        <f t="shared" si="1"/>
        <v>0</v>
      </c>
      <c r="G10" s="536" t="str">
        <f t="shared" si="2"/>
        <v>0%</v>
      </c>
      <c r="H10" s="534">
        <f>SUMIFS(Main_Data!U:U,Main_Data!C:C,'ISLAND Activities Report'!B10,Main_Data!O:O,"Shelter Awareness")</f>
        <v>0</v>
      </c>
      <c r="I10" s="528">
        <f>SUMIFS(Main_Data!U:U,Main_Data!C:C,'ISLAND Activities Report'!B10,Main_Data!O:O,"Shelter Reconstruction Activities")</f>
        <v>0</v>
      </c>
      <c r="J10" s="527">
        <f>SUMIFS(Main_Data!U:U,Main_Data!C:C,'ISLAND Activities Report'!B10,Main_Data!P:P,"Shelter Repair Materials")</f>
        <v>0</v>
      </c>
      <c r="K10" s="527">
        <f>SUMIFS(Main_Data!U:U,Main_Data!C:C,'ISLAND Activities Report'!B10,Main_Data!P:P,"Shelter Tool Kit")</f>
        <v>0</v>
      </c>
      <c r="L10" s="537"/>
      <c r="M10" s="527">
        <f>SUMIFS(Main_Data!U:U,Main_Data!C:C,'ISLAND Activities Report'!B10,Main_Data!P:P,"Kitchen Set")</f>
        <v>0</v>
      </c>
      <c r="N10" s="527">
        <f>SUMIFS(Main_Data!U:U,Main_Data!C:C,'ISLAND Activities Report'!B10,Main_Data!P:P,"Blanket")</f>
        <v>0</v>
      </c>
      <c r="O10" s="527">
        <f>SUMIFS(Main_Data!U:U,Main_Data!C:C,'ISLAND Activities Report'!B10,Main_Data!P:P,"Solar Lamp")</f>
        <v>0</v>
      </c>
      <c r="P10" s="458"/>
    </row>
    <row r="11" spans="1:16" ht="78" customHeight="1">
      <c r="A11" s="637"/>
      <c r="B11" s="548" t="s">
        <v>257</v>
      </c>
      <c r="C11" s="567">
        <f>'Damage Data by Island'!L8</f>
        <v>376</v>
      </c>
      <c r="D11" s="527">
        <f>SUMIFS(Main_Data!U:U,Main_Data!C:C,'ISLAND Activities Report'!B11,Main_Data!P:P,"Tarp")</f>
        <v>0</v>
      </c>
      <c r="E11" s="534">
        <f t="shared" si="0"/>
        <v>376</v>
      </c>
      <c r="F11" s="535">
        <f t="shared" si="1"/>
        <v>376</v>
      </c>
      <c r="G11" s="536">
        <f t="shared" si="2"/>
        <v>1</v>
      </c>
      <c r="H11" s="534">
        <f>SUMIFS(Main_Data!U:U,Main_Data!C:C,'ISLAND Activities Report'!B11,Main_Data!O:O,"Shelter Awareness")</f>
        <v>0</v>
      </c>
      <c r="I11" s="528">
        <f>SUMIFS(Main_Data!U:U,Main_Data!C:C,'ISLAND Activities Report'!B11,Main_Data!O:O,"Shelter Reconstruction Activities")</f>
        <v>0</v>
      </c>
      <c r="J11" s="527">
        <f>SUMIFS(Main_Data!U:U,Main_Data!C:C,'ISLAND Activities Report'!B11,Main_Data!P:P,"Shelter Repair Materials")</f>
        <v>0</v>
      </c>
      <c r="K11" s="527">
        <f>SUMIFS(Main_Data!U:U,Main_Data!C:C,'ISLAND Activities Report'!B11,Main_Data!P:P,"Shelter Tool Kit")</f>
        <v>0</v>
      </c>
      <c r="L11" s="537"/>
      <c r="M11" s="527">
        <f>SUMIFS(Main_Data!U:U,Main_Data!C:C,'ISLAND Activities Report'!B11,Main_Data!P:P,"Kitchen Set")</f>
        <v>0</v>
      </c>
      <c r="N11" s="527">
        <f>SUMIFS(Main_Data!U:U,Main_Data!C:C,'ISLAND Activities Report'!B11,Main_Data!P:P,"Blanket")</f>
        <v>0</v>
      </c>
      <c r="O11" s="527">
        <f>SUMIFS(Main_Data!U:U,Main_Data!C:C,'ISLAND Activities Report'!B11,Main_Data!P:P,"Solar Lamp")</f>
        <v>0</v>
      </c>
      <c r="P11" s="458"/>
    </row>
    <row r="12" spans="1:16" ht="23.25" customHeight="1">
      <c r="A12" s="539"/>
      <c r="B12" s="549"/>
      <c r="C12" s="541"/>
      <c r="D12" s="541"/>
      <c r="E12" s="541"/>
      <c r="F12" s="541"/>
      <c r="G12" s="541"/>
      <c r="H12" s="541"/>
      <c r="I12" s="541"/>
      <c r="J12" s="541"/>
      <c r="K12" s="541"/>
      <c r="L12" s="541"/>
      <c r="M12" s="541"/>
      <c r="N12" s="541"/>
      <c r="O12" s="541"/>
      <c r="P12" s="497"/>
    </row>
    <row r="13" spans="1:16" ht="78" customHeight="1">
      <c r="A13" s="637" t="s">
        <v>112</v>
      </c>
      <c r="B13" s="548" t="s">
        <v>335</v>
      </c>
      <c r="C13" s="566">
        <f>'Damage Data by Island'!L9</f>
        <v>155.20635646507375</v>
      </c>
      <c r="D13" s="527">
        <f>SUMIFS(Main_Data!U:U,Main_Data!C:C,'ISLAND Activities Report'!B13,Main_Data!P:P,"Tarp")</f>
        <v>0</v>
      </c>
      <c r="E13" s="534">
        <f t="shared" si="0"/>
        <v>155.20635646507375</v>
      </c>
      <c r="F13" s="535">
        <f t="shared" si="1"/>
        <v>155.20635646507375</v>
      </c>
      <c r="G13" s="536">
        <f t="shared" si="2"/>
        <v>1</v>
      </c>
      <c r="H13" s="534">
        <f>SUMIFS(Main_Data!U:U,Main_Data!C:C,'ISLAND Activities Report'!B13,Main_Data!O:O,"Shelter Awareness")</f>
        <v>0</v>
      </c>
      <c r="I13" s="528">
        <f>SUMIFS(Main_Data!U:U,Main_Data!C:C,'ISLAND Activities Report'!B13,Main_Data!O:O,"Shelter Reconstruction Activities")</f>
        <v>0</v>
      </c>
      <c r="J13" s="527">
        <f>SUMIFS(Main_Data!U:U,Main_Data!C:C,'ISLAND Activities Report'!B13,Main_Data!P:P,"Shelter Repair Materials")</f>
        <v>0</v>
      </c>
      <c r="K13" s="527">
        <f>SUMIFS(Main_Data!U:U,Main_Data!C:C,'ISLAND Activities Report'!B13,Main_Data!P:P,"Shelter Tool Kit")</f>
        <v>0</v>
      </c>
      <c r="L13" s="537"/>
      <c r="M13" s="527">
        <f>SUMIFS(Main_Data!U:U,Main_Data!C:C,'ISLAND Activities Report'!B13,Main_Data!P:P,"Kitchen Set")</f>
        <v>0</v>
      </c>
      <c r="N13" s="527">
        <f>SUMIFS(Main_Data!U:U,Main_Data!C:C,'ISLAND Activities Report'!B13,Main_Data!P:P,"Blanket")</f>
        <v>0</v>
      </c>
      <c r="O13" s="527">
        <f>SUMIFS(Main_Data!U:U,Main_Data!C:C,'ISLAND Activities Report'!B13,Main_Data!P:P,"Solar Lamp")</f>
        <v>0</v>
      </c>
      <c r="P13" s="470" t="s">
        <v>8812</v>
      </c>
    </row>
    <row r="14" spans="1:16" ht="78" customHeight="1">
      <c r="A14" s="637"/>
      <c r="B14" s="544" t="s">
        <v>327</v>
      </c>
      <c r="C14" s="566">
        <f>'Damage Data by Island'!L10</f>
        <v>18.819023665256662</v>
      </c>
      <c r="D14" s="527">
        <f>SUMIFS(Main_Data!U:U,Main_Data!C:C,'ISLAND Activities Report'!B14,Main_Data!P:P,"Tarp")</f>
        <v>0</v>
      </c>
      <c r="E14" s="534">
        <f t="shared" si="0"/>
        <v>18.819023665256662</v>
      </c>
      <c r="F14" s="535">
        <f t="shared" si="1"/>
        <v>18.819023665256662</v>
      </c>
      <c r="G14" s="536">
        <f t="shared" si="2"/>
        <v>1</v>
      </c>
      <c r="H14" s="534">
        <f>SUMIFS(Main_Data!U:U,Main_Data!C:C,'ISLAND Activities Report'!B14,Main_Data!O:O,"Shelter Awareness")</f>
        <v>0</v>
      </c>
      <c r="I14" s="528">
        <f>SUMIFS(Main_Data!U:U,Main_Data!C:C,'ISLAND Activities Report'!B14,Main_Data!O:O,"Shelter Reconstruction Activities")</f>
        <v>0</v>
      </c>
      <c r="J14" s="527">
        <f>SUMIFS(Main_Data!U:U,Main_Data!C:C,'ISLAND Activities Report'!B14,Main_Data!P:P,"Shelter Repair Materials")</f>
        <v>0</v>
      </c>
      <c r="K14" s="527">
        <f>SUMIFS(Main_Data!U:U,Main_Data!C:C,'ISLAND Activities Report'!B14,Main_Data!P:P,"Shelter Tool Kit")</f>
        <v>0</v>
      </c>
      <c r="L14" s="537"/>
      <c r="M14" s="527">
        <f>SUMIFS(Main_Data!U:U,Main_Data!C:C,'ISLAND Activities Report'!B14,Main_Data!P:P,"Kitchen Set")</f>
        <v>0</v>
      </c>
      <c r="N14" s="527">
        <f>SUMIFS(Main_Data!U:U,Main_Data!C:C,'ISLAND Activities Report'!B14,Main_Data!P:P,"Blanket")</f>
        <v>0</v>
      </c>
      <c r="O14" s="527">
        <f>SUMIFS(Main_Data!U:U,Main_Data!C:C,'ISLAND Activities Report'!B14,Main_Data!P:P,"Solar Lamp")</f>
        <v>0</v>
      </c>
      <c r="P14" s="470" t="s">
        <v>8812</v>
      </c>
    </row>
    <row r="15" spans="1:16" ht="119.25" customHeight="1">
      <c r="A15" s="637"/>
      <c r="B15" s="544" t="s">
        <v>329</v>
      </c>
      <c r="C15" s="566">
        <f>'Damage Data by Island'!L11</f>
        <v>12.343660683662971</v>
      </c>
      <c r="D15" s="527">
        <f>SUMIFS(Main_Data!U:U,Main_Data!C:C,'ISLAND Activities Report'!B15,Main_Data!P:P,"Tarp")</f>
        <v>0</v>
      </c>
      <c r="E15" s="534">
        <f t="shared" si="0"/>
        <v>12.343660683662971</v>
      </c>
      <c r="F15" s="535">
        <f t="shared" si="1"/>
        <v>12.343660683662971</v>
      </c>
      <c r="G15" s="536">
        <f t="shared" si="2"/>
        <v>1</v>
      </c>
      <c r="H15" s="534">
        <f>SUMIFS(Main_Data!U:U,Main_Data!C:C,'ISLAND Activities Report'!B15,Main_Data!O:O,"Shelter Awareness")</f>
        <v>0</v>
      </c>
      <c r="I15" s="528">
        <f>SUMIFS(Main_Data!U:U,Main_Data!C:C,'ISLAND Activities Report'!B15,Main_Data!O:O,"Shelter Reconstruction Activities")</f>
        <v>0</v>
      </c>
      <c r="J15" s="527">
        <f>SUMIFS(Main_Data!U:U,Main_Data!C:C,'ISLAND Activities Report'!B15,Main_Data!P:P,"Shelter Repair Materials")</f>
        <v>0</v>
      </c>
      <c r="K15" s="527">
        <f>SUMIFS(Main_Data!U:U,Main_Data!C:C,'ISLAND Activities Report'!B15,Main_Data!P:P,"Shelter Tool Kit")</f>
        <v>0</v>
      </c>
      <c r="L15" s="537"/>
      <c r="M15" s="527">
        <f>SUMIFS(Main_Data!U:U,Main_Data!C:C,'ISLAND Activities Report'!B15,Main_Data!P:P,"Kitchen Set")</f>
        <v>0</v>
      </c>
      <c r="N15" s="527">
        <f>SUMIFS(Main_Data!U:U,Main_Data!C:C,'ISLAND Activities Report'!B15,Main_Data!P:P,"Blanket")</f>
        <v>0</v>
      </c>
      <c r="O15" s="527">
        <f>SUMIFS(Main_Data!U:U,Main_Data!C:C,'ISLAND Activities Report'!B15,Main_Data!P:P,"Solar Lamp")</f>
        <v>0</v>
      </c>
      <c r="P15" s="470" t="s">
        <v>11344</v>
      </c>
    </row>
    <row r="16" spans="1:16" ht="78" customHeight="1">
      <c r="A16" s="637"/>
      <c r="B16" s="544" t="s">
        <v>369</v>
      </c>
      <c r="C16" s="566">
        <v>55</v>
      </c>
      <c r="D16" s="527">
        <f>SUMIFS(Main_Data!U:U,Main_Data!C:C,'ISLAND Activities Report'!B16,Main_Data!P:P,"Tarp")</f>
        <v>0</v>
      </c>
      <c r="E16" s="534">
        <f t="shared" si="0"/>
        <v>55</v>
      </c>
      <c r="F16" s="535">
        <f t="shared" si="1"/>
        <v>55</v>
      </c>
      <c r="G16" s="542">
        <f t="shared" si="2"/>
        <v>1</v>
      </c>
      <c r="H16" s="534">
        <f>SUMIFS(Main_Data!U:U,Main_Data!C:C,'ISLAND Activities Report'!B16,Main_Data!O:O,"Shelter Awareness")</f>
        <v>0</v>
      </c>
      <c r="I16" s="528">
        <f>SUMIFS(Main_Data!U:U,Main_Data!C:C,'ISLAND Activities Report'!B16,Main_Data!O:O,"Shelter Reconstruction Activities")</f>
        <v>0</v>
      </c>
      <c r="J16" s="527">
        <f>SUMIFS(Main_Data!U:U,Main_Data!C:C,'ISLAND Activities Report'!B16,Main_Data!P:P,"Shelter Repair Materials")</f>
        <v>0</v>
      </c>
      <c r="K16" s="527">
        <f>SUMIFS(Main_Data!U:U,Main_Data!C:C,'ISLAND Activities Report'!B16,Main_Data!P:P,"Shelter Tool Kit")</f>
        <v>0</v>
      </c>
      <c r="L16" s="537"/>
      <c r="M16" s="527">
        <f>SUMIFS(Main_Data!U:U,Main_Data!C:C,'ISLAND Activities Report'!B16,Main_Data!P:P,"Kitchen Set")</f>
        <v>0</v>
      </c>
      <c r="N16" s="527">
        <f>SUMIFS(Main_Data!U:U,Main_Data!C:C,'ISLAND Activities Report'!B16,Main_Data!P:P,"Blanket")</f>
        <v>0</v>
      </c>
      <c r="O16" s="527">
        <f>SUMIFS(Main_Data!U:U,Main_Data!C:C,'ISLAND Activities Report'!B16,Main_Data!P:P,"Solar Lamp")</f>
        <v>0</v>
      </c>
      <c r="P16" s="470" t="s">
        <v>8812</v>
      </c>
    </row>
    <row r="17" spans="1:16" ht="78" customHeight="1">
      <c r="A17" s="637"/>
      <c r="B17" s="544" t="s">
        <v>331</v>
      </c>
      <c r="C17" s="566">
        <f>'Damage Data by Island'!L13</f>
        <v>453.88247399108269</v>
      </c>
      <c r="D17" s="527">
        <f>SUMIFS(Main_Data!U:U,Main_Data!C:C,'ISLAND Activities Report'!B17,Main_Data!P:P,"Tarp")</f>
        <v>0</v>
      </c>
      <c r="E17" s="534">
        <f t="shared" si="0"/>
        <v>453.88247399108269</v>
      </c>
      <c r="F17" s="535">
        <f t="shared" si="1"/>
        <v>453.88247399108269</v>
      </c>
      <c r="G17" s="536">
        <f t="shared" si="2"/>
        <v>1</v>
      </c>
      <c r="H17" s="534">
        <f>SUMIFS(Main_Data!U:U,Main_Data!C:C,'ISLAND Activities Report'!B17,Main_Data!O:O,"Shelter Awareness")</f>
        <v>0</v>
      </c>
      <c r="I17" s="528">
        <f>SUMIFS(Main_Data!U:U,Main_Data!C:C,'ISLAND Activities Report'!B17,Main_Data!O:O,"Shelter Reconstruction Activities")</f>
        <v>0</v>
      </c>
      <c r="J17" s="527">
        <f>SUMIFS(Main_Data!U:U,Main_Data!C:C,'ISLAND Activities Report'!B17,Main_Data!P:P,"Shelter Repair Materials")</f>
        <v>0</v>
      </c>
      <c r="K17" s="527">
        <f>SUMIFS(Main_Data!U:U,Main_Data!C:C,'ISLAND Activities Report'!B17,Main_Data!P:P,"Shelter Tool Kit")</f>
        <v>0</v>
      </c>
      <c r="L17" s="537"/>
      <c r="M17" s="527">
        <f>SUMIFS(Main_Data!U:U,Main_Data!C:C,'ISLAND Activities Report'!B17,Main_Data!P:P,"Kitchen Set")</f>
        <v>0</v>
      </c>
      <c r="N17" s="527">
        <f>SUMIFS(Main_Data!U:U,Main_Data!C:C,'ISLAND Activities Report'!B17,Main_Data!P:P,"Blanket")</f>
        <v>0</v>
      </c>
      <c r="O17" s="527">
        <f>SUMIFS(Main_Data!U:U,Main_Data!C:C,'ISLAND Activities Report'!B17,Main_Data!P:P,"Solar Lamp")</f>
        <v>0</v>
      </c>
      <c r="P17" s="470" t="s">
        <v>11358</v>
      </c>
    </row>
    <row r="18" spans="1:16" ht="138" customHeight="1">
      <c r="A18" s="637"/>
      <c r="B18" s="544" t="s">
        <v>363</v>
      </c>
      <c r="C18" s="566">
        <f>'Damage Data by Island'!L14</f>
        <v>1891.52</v>
      </c>
      <c r="D18" s="527">
        <f>SUMIFS(Main_Data!U:U,Main_Data!C:C,'ISLAND Activities Report'!B18,Main_Data!P:P,"Tarp")</f>
        <v>0</v>
      </c>
      <c r="E18" s="534">
        <f t="shared" si="0"/>
        <v>1891.52</v>
      </c>
      <c r="F18" s="535">
        <f t="shared" si="1"/>
        <v>1891.52</v>
      </c>
      <c r="G18" s="536">
        <f t="shared" si="2"/>
        <v>1</v>
      </c>
      <c r="H18" s="534">
        <f>SUMIFS(Main_Data!U:U,Main_Data!C:C,'ISLAND Activities Report'!B18,Main_Data!O:O,"Shelter Awareness")</f>
        <v>0</v>
      </c>
      <c r="I18" s="527">
        <f>SUMIFS(Main_Data!U:U,Main_Data!C:C,'ISLAND Activities Report'!B18,Main_Data!O:O,"Shelter Reconstruction Activities")</f>
        <v>0</v>
      </c>
      <c r="J18" s="527">
        <f>SUMIFS(Main_Data!U:U,Main_Data!C:C,'ISLAND Activities Report'!B18,Main_Data!P:P,"Shelter Repair Materials")</f>
        <v>0</v>
      </c>
      <c r="K18" s="527">
        <f>SUMIFS(Main_Data!U:U,Main_Data!C:C,'ISLAND Activities Report'!B18,Main_Data!P:P,"Shelter Tool Kit")</f>
        <v>0</v>
      </c>
      <c r="L18" s="537"/>
      <c r="M18" s="527">
        <f>SUMIFS(Main_Data!U:U,Main_Data!C:C,'ISLAND Activities Report'!B18,Main_Data!P:P,"Kitchen Set")</f>
        <v>0</v>
      </c>
      <c r="N18" s="527">
        <f>SUMIFS(Main_Data!U:U,Main_Data!C:C,'ISLAND Activities Report'!B18,Main_Data!P:P,"Blanket")</f>
        <v>0</v>
      </c>
      <c r="O18" s="527">
        <f>SUMIFS(Main_Data!U:U,Main_Data!C:C,'ISLAND Activities Report'!B18,Main_Data!P:P,"Solar Lamp")</f>
        <v>0</v>
      </c>
      <c r="P18" s="470" t="s">
        <v>11345</v>
      </c>
    </row>
    <row r="19" spans="1:16" ht="108" customHeight="1">
      <c r="A19" s="637"/>
      <c r="B19" s="544" t="s">
        <v>11314</v>
      </c>
      <c r="C19" s="566">
        <f>'Damage Data by Island'!L15</f>
        <v>2668</v>
      </c>
      <c r="D19" s="527">
        <f>SUMIFS(Main_Data!U:U,Main_Data!C:C,"Efate",Main_Data!P:P,"Tarp")</f>
        <v>0</v>
      </c>
      <c r="E19" s="534">
        <f t="shared" si="0"/>
        <v>2668</v>
      </c>
      <c r="F19" s="535">
        <f t="shared" si="1"/>
        <v>2668</v>
      </c>
      <c r="G19" s="536">
        <f t="shared" si="2"/>
        <v>1</v>
      </c>
      <c r="H19" s="534">
        <f>SUMIFS(Main_Data!U:U,Main_Data!C:C,"Efate",Main_Data!O:O,"Shelter Awareness")</f>
        <v>0</v>
      </c>
      <c r="I19" s="528">
        <f>SUMIFS(Main_Data!U:U,Main_Data!C:C,'ISLAND Activities Report'!B19,Main_Data!O:O,"Shelter Reconstruction Activities")</f>
        <v>0</v>
      </c>
      <c r="J19" s="528">
        <f>SUMIFS(Main_Data!U:U,Main_Data!C:C,"Efate",Main_Data!P:P,"Shelter Repair Materials")</f>
        <v>0</v>
      </c>
      <c r="K19" s="527">
        <f>SUMIFS(Main_Data!U:U,Main_Data!C:C,"Efate",Main_Data!P:P,"Shelter Tool Kit")</f>
        <v>0</v>
      </c>
      <c r="L19" s="537"/>
      <c r="M19" s="527">
        <f>SUMIFS(Main_Data!U:U,Main_Data!C:C,"Efate",Main_Data!P:P,"Kitchen Set")</f>
        <v>0</v>
      </c>
      <c r="N19" s="527">
        <f>SUMIFS(Main_Data!U:U,Main_Data!C:C,"Efate",Main_Data!P:P,"Blanket")</f>
        <v>0</v>
      </c>
      <c r="O19" s="527">
        <f>SUMIFS(Main_Data!U:U,Main_Data!C:C,"Efate",Main_Data!P:P,"Solar Lamp")</f>
        <v>0</v>
      </c>
      <c r="P19" s="470" t="s">
        <v>11346</v>
      </c>
    </row>
    <row r="20" spans="1:16" ht="78" customHeight="1">
      <c r="A20" s="637"/>
      <c r="B20" s="544" t="s">
        <v>333</v>
      </c>
      <c r="C20" s="566">
        <f>'Damage Data by Island'!L24</f>
        <v>22.663770435577913</v>
      </c>
      <c r="D20" s="527">
        <f>SUMIFS(Main_Data!U:U,Main_Data!C:C,'ISLAND Activities Report'!B20,Main_Data!P:P,"Tarp")</f>
        <v>0</v>
      </c>
      <c r="E20" s="534">
        <f t="shared" si="0"/>
        <v>22.663770435577913</v>
      </c>
      <c r="F20" s="535">
        <f t="shared" si="1"/>
        <v>22.663770435577913</v>
      </c>
      <c r="G20" s="536">
        <f t="shared" si="2"/>
        <v>1</v>
      </c>
      <c r="H20" s="534">
        <f>SUMIFS(Main_Data!U:U,Main_Data!C:C,'ISLAND Activities Report'!B20,Main_Data!O:O,"Shelter Awareness")</f>
        <v>0</v>
      </c>
      <c r="I20" s="528">
        <f>SUMIFS(Main_Data!U:U,Main_Data!C:C,'ISLAND Activities Report'!B20,Main_Data!O:O,"Shelter Reconstruction Activities")</f>
        <v>0</v>
      </c>
      <c r="J20" s="527">
        <f>SUMIFS(Main_Data!U:U,Main_Data!C:C,'ISLAND Activities Report'!B20,Main_Data!P:P,"Shelter Repair Materials")</f>
        <v>0</v>
      </c>
      <c r="K20" s="527">
        <f>SUMIFS(Main_Data!U:U,Main_Data!C:C,'ISLAND Activities Report'!B20,Main_Data!P:P,"Shelter Tool Kit")</f>
        <v>0</v>
      </c>
      <c r="L20" s="537"/>
      <c r="M20" s="527">
        <f>SUMIFS(Main_Data!U:U,Main_Data!C:C,'ISLAND Activities Report'!B20,Main_Data!P:P,"Kitchen Set")</f>
        <v>0</v>
      </c>
      <c r="N20" s="527">
        <f>SUMIFS(Main_Data!U:U,Main_Data!C:C,'ISLAND Activities Report'!B20,Main_Data!P:P,"Blanket")</f>
        <v>0</v>
      </c>
      <c r="O20" s="527">
        <f>SUMIFS(Main_Data!U:U,Main_Data!C:C,'ISLAND Activities Report'!B20,Main_Data!P:P,"Solar Lamp")</f>
        <v>0</v>
      </c>
      <c r="P20" s="470" t="s">
        <v>8812</v>
      </c>
    </row>
    <row r="21" spans="1:16" ht="78" customHeight="1">
      <c r="A21" s="637"/>
      <c r="B21" s="544" t="s">
        <v>323</v>
      </c>
      <c r="C21" s="566">
        <f>'Damage Data by Island'!L25</f>
        <v>98.749285469303771</v>
      </c>
      <c r="D21" s="527">
        <f>SUMIFS(Main_Data!U:U,Main_Data!C:C,'ISLAND Activities Report'!B21,Main_Data!P:P,"Tarp")</f>
        <v>0</v>
      </c>
      <c r="E21" s="534">
        <f t="shared" si="0"/>
        <v>98.749285469303771</v>
      </c>
      <c r="F21" s="535">
        <f t="shared" si="1"/>
        <v>98.749285469303771</v>
      </c>
      <c r="G21" s="536">
        <f t="shared" si="2"/>
        <v>1</v>
      </c>
      <c r="H21" s="534">
        <f>SUMIFS(Main_Data!U:U,Main_Data!C:C,'ISLAND Activities Report'!B21,Main_Data!O:O,"Shelter Awareness")</f>
        <v>0</v>
      </c>
      <c r="I21" s="528">
        <f>SUMIFS(Main_Data!U:U,Main_Data!C:C,'ISLAND Activities Report'!B21,Main_Data!O:O,"Shelter Reconstruction Activities")</f>
        <v>0</v>
      </c>
      <c r="J21" s="527">
        <f>SUMIFS(Main_Data!U:U,Main_Data!C:C,'ISLAND Activities Report'!B21,Main_Data!P:P,"Shelter Repair Materials")</f>
        <v>0</v>
      </c>
      <c r="K21" s="527">
        <f>SUMIFS(Main_Data!U:U,Main_Data!C:C,'ISLAND Activities Report'!B21,Main_Data!P:P,"Shelter Tool Kit")</f>
        <v>0</v>
      </c>
      <c r="L21" s="537"/>
      <c r="M21" s="527">
        <f>SUMIFS(Main_Data!U:U,Main_Data!C:C,'ISLAND Activities Report'!B21,Main_Data!P:P,"Kitchen Set")</f>
        <v>0</v>
      </c>
      <c r="N21" s="527">
        <f>SUMIFS(Main_Data!U:U,Main_Data!C:C,'ISLAND Activities Report'!B21,Main_Data!P:P,"Blanket")</f>
        <v>0</v>
      </c>
      <c r="O21" s="527">
        <f>SUMIFS(Main_Data!U:U,Main_Data!C:C,'ISLAND Activities Report'!B21,Main_Data!P:P,"Solar Lamp")</f>
        <v>0</v>
      </c>
      <c r="P21" s="470" t="s">
        <v>8812</v>
      </c>
    </row>
    <row r="22" spans="1:16" ht="78" customHeight="1">
      <c r="A22" s="637"/>
      <c r="B22" s="544" t="s">
        <v>325</v>
      </c>
      <c r="C22" s="566">
        <f>'Damage Data by Island'!L26</f>
        <v>857.63147364810789</v>
      </c>
      <c r="D22" s="527">
        <f>SUMIFS(Main_Data!U:U,Main_Data!C:C,'ISLAND Activities Report'!B22,Main_Data!P:P,"Tarp")</f>
        <v>0</v>
      </c>
      <c r="E22" s="534">
        <f t="shared" si="0"/>
        <v>857.63147364810789</v>
      </c>
      <c r="F22" s="535">
        <f t="shared" si="1"/>
        <v>857.63147364810789</v>
      </c>
      <c r="G22" s="536">
        <f t="shared" si="2"/>
        <v>1</v>
      </c>
      <c r="H22" s="534">
        <f>SUMIFS(Main_Data!U:U,Main_Data!C:C,'ISLAND Activities Report'!B22,Main_Data!O:O,"Shelter Awareness")</f>
        <v>0</v>
      </c>
      <c r="I22" s="528">
        <f>SUMIFS(Main_Data!U:U,Main_Data!C:C,'ISLAND Activities Report'!B22,Main_Data!O:O,"Shelter Reconstruction Activities")</f>
        <v>0</v>
      </c>
      <c r="J22" s="527">
        <f>SUMIFS(Main_Data!U:U,Main_Data!C:C,'ISLAND Activities Report'!B22,Main_Data!P:P,"Shelter Repair Materials")</f>
        <v>0</v>
      </c>
      <c r="K22" s="527">
        <f>SUMIFS(Main_Data!U:U,Main_Data!C:C,'ISLAND Activities Report'!B22,Main_Data!P:P,"Shelter Tool Kit")</f>
        <v>0</v>
      </c>
      <c r="L22" s="537"/>
      <c r="M22" s="527">
        <f>SUMIFS(Main_Data!U:U,Main_Data!C:C,'ISLAND Activities Report'!B22,Main_Data!P:P,"Kitchen Set")</f>
        <v>0</v>
      </c>
      <c r="N22" s="527">
        <f>SUMIFS(Main_Data!U:U,Main_Data!C:C,'ISLAND Activities Report'!B22,Main_Data!P:P,"Blanket")</f>
        <v>0</v>
      </c>
      <c r="O22" s="527">
        <f>SUMIFS(Main_Data!U:U,Main_Data!C:C,'ISLAND Activities Report'!B22,Main_Data!P:P,"Solar Lamp")</f>
        <v>0</v>
      </c>
      <c r="P22" s="470" t="s">
        <v>11357</v>
      </c>
    </row>
    <row r="23" spans="1:16" ht="78" customHeight="1">
      <c r="A23" s="637"/>
      <c r="B23" s="544" t="s">
        <v>351</v>
      </c>
      <c r="C23" s="566">
        <f>'Damage Data by Island'!L27</f>
        <v>83.167943294843951</v>
      </c>
      <c r="D23" s="527">
        <f>SUMIFS(Main_Data!U:U,Main_Data!C:C,'ISLAND Activities Report'!B23,Main_Data!P:P,"Tarp")</f>
        <v>0</v>
      </c>
      <c r="E23" s="534">
        <f t="shared" si="0"/>
        <v>83.167943294843951</v>
      </c>
      <c r="F23" s="535">
        <f t="shared" si="1"/>
        <v>83.167943294843951</v>
      </c>
      <c r="G23" s="536">
        <f t="shared" si="2"/>
        <v>1</v>
      </c>
      <c r="H23" s="534">
        <f>SUMIFS(Main_Data!U:U,Main_Data!C:C,'ISLAND Activities Report'!B23,Main_Data!O:O,"Shelter Awareness")</f>
        <v>0</v>
      </c>
      <c r="I23" s="528">
        <f>SUMIFS(Main_Data!U:U,Main_Data!C:C,'ISLAND Activities Report'!B23,Main_Data!O:O,"Shelter Reconstruction Activities")</f>
        <v>0</v>
      </c>
      <c r="J23" s="527">
        <f>SUMIFS(Main_Data!U:U,Main_Data!C:C,'ISLAND Activities Report'!B23,Main_Data!P:P,"Shelter Repair Materials")</f>
        <v>0</v>
      </c>
      <c r="K23" s="527">
        <f>SUMIFS(Main_Data!U:U,Main_Data!C:C,'ISLAND Activities Report'!B23,Main_Data!P:P,"Shelter Tool Kit")</f>
        <v>0</v>
      </c>
      <c r="L23" s="537"/>
      <c r="M23" s="527">
        <f>SUMIFS(Main_Data!U:U,Main_Data!C:C,'ISLAND Activities Report'!B23,Main_Data!P:P,"Kitchen Set")</f>
        <v>0</v>
      </c>
      <c r="N23" s="527">
        <f>SUMIFS(Main_Data!U:U,Main_Data!C:C,'ISLAND Activities Report'!B23,Main_Data!P:P,"Blanket")</f>
        <v>0</v>
      </c>
      <c r="O23" s="527">
        <f>SUMIFS(Main_Data!U:U,Main_Data!C:C,'ISLAND Activities Report'!B23,Main_Data!P:P,"Solar Lamp")</f>
        <v>0</v>
      </c>
      <c r="P23" s="470" t="s">
        <v>8812</v>
      </c>
    </row>
    <row r="24" spans="1:16" ht="78" customHeight="1">
      <c r="A24" s="637"/>
      <c r="B24" s="544" t="s">
        <v>355</v>
      </c>
      <c r="C24" s="566">
        <f>'Damage Data by Island'!L28</f>
        <v>48.362867268777869</v>
      </c>
      <c r="D24" s="527">
        <f>SUMIFS(Main_Data!U:U,Main_Data!C:C,'ISLAND Activities Report'!B24,Main_Data!P:P,"Tarp")</f>
        <v>0</v>
      </c>
      <c r="E24" s="534">
        <f t="shared" si="0"/>
        <v>48.362867268777869</v>
      </c>
      <c r="F24" s="535">
        <f t="shared" si="1"/>
        <v>48.362867268777869</v>
      </c>
      <c r="G24" s="536">
        <f t="shared" si="2"/>
        <v>1</v>
      </c>
      <c r="H24" s="534">
        <f>SUMIFS(Main_Data!U:U,Main_Data!C:C,'ISLAND Activities Report'!B24,Main_Data!O:O,"Shelter Awareness")</f>
        <v>0</v>
      </c>
      <c r="I24" s="528">
        <f>SUMIFS(Main_Data!U:U,Main_Data!C:C,'ISLAND Activities Report'!B24,Main_Data!O:O,"Shelter Reconstruction Activities")</f>
        <v>0</v>
      </c>
      <c r="J24" s="527">
        <f>SUMIFS(Main_Data!U:U,Main_Data!C:C,'ISLAND Activities Report'!B24,Main_Data!P:P,"Shelter Repair Materials")</f>
        <v>0</v>
      </c>
      <c r="K24" s="527">
        <f>SUMIFS(Main_Data!U:U,Main_Data!C:C,'ISLAND Activities Report'!B24,Main_Data!P:P,"Shelter Tool Kit")</f>
        <v>0</v>
      </c>
      <c r="L24" s="537"/>
      <c r="M24" s="527">
        <f>SUMIFS(Main_Data!U:U,Main_Data!C:C,'ISLAND Activities Report'!B24,Main_Data!P:P,"Kitchen Set")</f>
        <v>0</v>
      </c>
      <c r="N24" s="527">
        <f>SUMIFS(Main_Data!U:U,Main_Data!C:C,'ISLAND Activities Report'!B24,Main_Data!P:P,"Blanket")</f>
        <v>0</v>
      </c>
      <c r="O24" s="527">
        <f>SUMIFS(Main_Data!U:U,Main_Data!C:C,'ISLAND Activities Report'!B24,Main_Data!P:P,"Solar Lamp")</f>
        <v>0</v>
      </c>
      <c r="P24" s="470" t="s">
        <v>8812</v>
      </c>
    </row>
    <row r="25" spans="1:16" ht="78" customHeight="1">
      <c r="A25" s="637"/>
      <c r="B25" s="544" t="s">
        <v>359</v>
      </c>
      <c r="C25" s="566">
        <f>'Damage Data by Island'!L29</f>
        <v>285</v>
      </c>
      <c r="D25" s="527">
        <f>SUMIFS(Main_Data!U:U,Main_Data!C:C,'ISLAND Activities Report'!B25,Main_Data!P:P,"Tarp")</f>
        <v>0</v>
      </c>
      <c r="E25" s="534">
        <f t="shared" si="0"/>
        <v>285</v>
      </c>
      <c r="F25" s="535">
        <f t="shared" si="1"/>
        <v>285</v>
      </c>
      <c r="G25" s="536">
        <f t="shared" si="2"/>
        <v>1</v>
      </c>
      <c r="H25" s="534">
        <f>SUMIFS(Main_Data!U:U,Main_Data!C:C,'ISLAND Activities Report'!B25,Main_Data!O:O,"Shelter Awareness")</f>
        <v>0</v>
      </c>
      <c r="I25" s="528">
        <f>SUMIFS(Main_Data!U:U,Main_Data!C:C,'ISLAND Activities Report'!B25,Main_Data!O:O,"Shelter Reconstruction Activities")</f>
        <v>0</v>
      </c>
      <c r="J25" s="527">
        <f>SUMIFS(Main_Data!U:U,Main_Data!C:C,'ISLAND Activities Report'!B25,Main_Data!P:P,"Shelter Repair Materials")</f>
        <v>0</v>
      </c>
      <c r="K25" s="527">
        <f>SUMIFS(Main_Data!U:U,Main_Data!C:C,'ISLAND Activities Report'!B25,Main_Data!P:P,"Shelter Tool Kit")</f>
        <v>0</v>
      </c>
      <c r="L25" s="537"/>
      <c r="M25" s="527">
        <f>SUMIFS(Main_Data!U:U,Main_Data!C:C,'ISLAND Activities Report'!B25,Main_Data!P:P,"Kitchen Set")</f>
        <v>0</v>
      </c>
      <c r="N25" s="527">
        <f>SUMIFS(Main_Data!U:U,Main_Data!C:C,'ISLAND Activities Report'!B25,Main_Data!P:P,"Blanket")</f>
        <v>0</v>
      </c>
      <c r="O25" s="527">
        <f>SUMIFS(Main_Data!U:U,Main_Data!C:C,'ISLAND Activities Report'!B25,Main_Data!P:P,"Solar Lamp")</f>
        <v>0</v>
      </c>
      <c r="P25" s="470" t="s">
        <v>8812</v>
      </c>
    </row>
    <row r="26" spans="1:16" ht="78" customHeight="1">
      <c r="A26" s="637"/>
      <c r="B26" s="544" t="s">
        <v>361</v>
      </c>
      <c r="C26" s="566">
        <f>'Damage Data by Island'!L30</f>
        <v>91</v>
      </c>
      <c r="D26" s="527">
        <f>SUMIFS(Main_Data!U:U,Main_Data!C:C,'ISLAND Activities Report'!B26,Main_Data!P:P,"Tarp")</f>
        <v>0</v>
      </c>
      <c r="E26" s="534">
        <f t="shared" si="0"/>
        <v>91</v>
      </c>
      <c r="F26" s="535">
        <f t="shared" si="1"/>
        <v>91</v>
      </c>
      <c r="G26" s="536">
        <f t="shared" si="2"/>
        <v>1</v>
      </c>
      <c r="H26" s="534">
        <f>SUMIFS(Main_Data!U:U,Main_Data!C:C,'ISLAND Activities Report'!B26,Main_Data!O:O,"Shelter Awareness")</f>
        <v>0</v>
      </c>
      <c r="I26" s="528">
        <f>SUMIFS(Main_Data!U:U,Main_Data!C:C,'ISLAND Activities Report'!B26,Main_Data!O:O,"Shelter Reconstruction Activities")</f>
        <v>0</v>
      </c>
      <c r="J26" s="527">
        <f>SUMIFS(Main_Data!U:U,Main_Data!C:C,'ISLAND Activities Report'!B26,Main_Data!P:P,"Shelter Repair Materials")</f>
        <v>0</v>
      </c>
      <c r="K26" s="527">
        <f>SUMIFS(Main_Data!U:U,Main_Data!C:C,'ISLAND Activities Report'!B26,Main_Data!P:P,"Shelter Tool Kit")</f>
        <v>0</v>
      </c>
      <c r="L26" s="537"/>
      <c r="M26" s="527">
        <f>SUMIFS(Main_Data!U:U,Main_Data!C:C,'ISLAND Activities Report'!B26,Main_Data!P:P,"Kitchen Set")</f>
        <v>0</v>
      </c>
      <c r="N26" s="527">
        <f>SUMIFS(Main_Data!U:U,Main_Data!C:C,'ISLAND Activities Report'!B26,Main_Data!P:P,"Blanket")</f>
        <v>0</v>
      </c>
      <c r="O26" s="527">
        <f>SUMIFS(Main_Data!U:U,Main_Data!C:C,'ISLAND Activities Report'!B26,Main_Data!P:P,"Solar Lamp")</f>
        <v>0</v>
      </c>
      <c r="P26" s="470" t="s">
        <v>11347</v>
      </c>
    </row>
    <row r="27" spans="1:16" ht="23.25" customHeight="1">
      <c r="A27" s="539"/>
      <c r="B27" s="549"/>
      <c r="C27" s="541"/>
      <c r="D27" s="541"/>
      <c r="E27" s="541"/>
      <c r="F27" s="541"/>
      <c r="G27" s="541"/>
      <c r="H27" s="541"/>
      <c r="I27" s="541"/>
      <c r="J27" s="541"/>
      <c r="K27" s="541"/>
      <c r="L27" s="541"/>
      <c r="M27" s="541"/>
      <c r="N27" s="541"/>
      <c r="O27" s="541"/>
      <c r="P27" s="497"/>
    </row>
    <row r="28" spans="1:16" ht="78" customHeight="1">
      <c r="A28" s="637" t="s">
        <v>114</v>
      </c>
      <c r="B28" s="548" t="s">
        <v>399</v>
      </c>
      <c r="C28" s="566">
        <f>'Damage Data by Island'!L31</f>
        <v>0</v>
      </c>
      <c r="D28" s="527">
        <f>SUMIFS(Main_Data!U:U,Main_Data!C:C,'ISLAND Activities Report'!B28,Main_Data!P:P,"Tarp")</f>
        <v>0</v>
      </c>
      <c r="E28" s="534">
        <f t="shared" si="0"/>
        <v>0</v>
      </c>
      <c r="F28" s="535">
        <f t="shared" si="1"/>
        <v>0</v>
      </c>
      <c r="G28" s="536" t="str">
        <f t="shared" si="2"/>
        <v>0%</v>
      </c>
      <c r="H28" s="534">
        <f>SUMIFS(Main_Data!U:U,Main_Data!C:C,'ISLAND Activities Report'!B28,Main_Data!O:O,"Shelter Awareness")</f>
        <v>0</v>
      </c>
      <c r="I28" s="528">
        <f>SUMIFS(Main_Data!U:U,Main_Data!C:C,'ISLAND Activities Report'!B28,Main_Data!O:O,"Shelter Reconstruction Activities")</f>
        <v>0</v>
      </c>
      <c r="J28" s="527">
        <f>SUMIFS(Main_Data!U:U,Main_Data!C:C,'ISLAND Activities Report'!B28,Main_Data!P:P,"Shelter Repair Materials")</f>
        <v>0</v>
      </c>
      <c r="K28" s="527">
        <f>SUMIFS(Main_Data!U:U,Main_Data!C:C,'ISLAND Activities Report'!B28,Main_Data!P:P,"Shelter Tool Kit")</f>
        <v>0</v>
      </c>
      <c r="L28" s="537"/>
      <c r="M28" s="527">
        <f>SUMIFS(Main_Data!U:U,Main_Data!C:C,'ISLAND Activities Report'!B28,Main_Data!P:P,"Kitchen Set")</f>
        <v>0</v>
      </c>
      <c r="N28" s="527">
        <f>SUMIFS(Main_Data!U:U,Main_Data!C:C,'ISLAND Activities Report'!B28,Main_Data!P:P,"Blanket")</f>
        <v>0</v>
      </c>
      <c r="O28" s="527">
        <f>SUMIFS(Main_Data!U:U,Main_Data!C:C,'ISLAND Activities Report'!B28,Main_Data!P:P,"Solar Lamp")</f>
        <v>0</v>
      </c>
      <c r="P28" s="470" t="s">
        <v>11231</v>
      </c>
    </row>
    <row r="29" spans="1:16" ht="78" customHeight="1">
      <c r="A29" s="637"/>
      <c r="B29" s="544" t="s">
        <v>401</v>
      </c>
      <c r="C29" s="566">
        <f>'Damage Data by Island'!L32</f>
        <v>40.336055623847571</v>
      </c>
      <c r="D29" s="527">
        <f>SUMIFS(Main_Data!U:U,Main_Data!C:C,'ISLAND Activities Report'!B29,Main_Data!P:P,"Tarp")</f>
        <v>0</v>
      </c>
      <c r="E29" s="534">
        <f t="shared" si="0"/>
        <v>40.336055623847571</v>
      </c>
      <c r="F29" s="535">
        <f t="shared" si="1"/>
        <v>40.336055623847571</v>
      </c>
      <c r="G29" s="536">
        <f t="shared" si="2"/>
        <v>1</v>
      </c>
      <c r="H29" s="534">
        <f>SUMIFS(Main_Data!U:U,Main_Data!C:C,'ISLAND Activities Report'!B29,Main_Data!O:O,"Shelter Awareness")</f>
        <v>0</v>
      </c>
      <c r="I29" s="528">
        <f>SUMIFS(Main_Data!U:U,Main_Data!C:C,'ISLAND Activities Report'!B29,Main_Data!O:O,"Shelter Reconstruction Activities")</f>
        <v>0</v>
      </c>
      <c r="J29" s="527">
        <f>SUMIFS(Main_Data!U:U,Main_Data!C:C,'ISLAND Activities Report'!B29,Main_Data!P:P,"Shelter Repair Materials")</f>
        <v>0</v>
      </c>
      <c r="K29" s="527">
        <f>SUMIFS(Main_Data!U:U,Main_Data!C:C,'ISLAND Activities Report'!B29,Main_Data!P:P,"Shelter Tool Kit")</f>
        <v>0</v>
      </c>
      <c r="L29" s="537"/>
      <c r="M29" s="527">
        <f>SUMIFS(Main_Data!U:U,Main_Data!C:C,'ISLAND Activities Report'!B29,Main_Data!P:P,"Kitchen Set")</f>
        <v>0</v>
      </c>
      <c r="N29" s="527">
        <f>SUMIFS(Main_Data!U:U,Main_Data!C:C,'ISLAND Activities Report'!B29,Main_Data!P:P,"Blanket")</f>
        <v>0</v>
      </c>
      <c r="O29" s="527">
        <f>SUMIFS(Main_Data!U:U,Main_Data!C:C,'ISLAND Activities Report'!B29,Main_Data!P:P,"Solar Lamp")</f>
        <v>0</v>
      </c>
      <c r="P29" s="470" t="s">
        <v>8811</v>
      </c>
    </row>
    <row r="30" spans="1:16" ht="78" customHeight="1">
      <c r="A30" s="637"/>
      <c r="B30" s="544" t="s">
        <v>403</v>
      </c>
      <c r="C30" s="566">
        <f>'Damage Data by Island'!L33</f>
        <v>404.88945912722806</v>
      </c>
      <c r="D30" s="527">
        <f>SUMIFS(Main_Data!U:U,Main_Data!C:C,'ISLAND Activities Report'!B30,Main_Data!P:P,"Tarp")</f>
        <v>0</v>
      </c>
      <c r="E30" s="534">
        <f t="shared" si="0"/>
        <v>404.88945912722806</v>
      </c>
      <c r="F30" s="535">
        <f t="shared" si="1"/>
        <v>404.88945912722806</v>
      </c>
      <c r="G30" s="536">
        <f t="shared" si="2"/>
        <v>1</v>
      </c>
      <c r="H30" s="534">
        <f>SUMIFS(Main_Data!U:U,Main_Data!C:C,'ISLAND Activities Report'!B30,Main_Data!O:O,"Shelter Awareness")</f>
        <v>0</v>
      </c>
      <c r="I30" s="528">
        <f>SUMIFS(Main_Data!U:U,Main_Data!C:C,'ISLAND Activities Report'!B30,Main_Data!O:O,"Shelter Reconstruction Activities")</f>
        <v>0</v>
      </c>
      <c r="J30" s="527">
        <f>SUMIFS(Main_Data!U:U,Main_Data!C:C,'ISLAND Activities Report'!B30,Main_Data!P:P,"Shelter Repair Materials")</f>
        <v>0</v>
      </c>
      <c r="K30" s="527">
        <f>SUMIFS(Main_Data!U:U,Main_Data!C:C,'ISLAND Activities Report'!B30,Main_Data!P:P,"Shelter Tool Kit")</f>
        <v>0</v>
      </c>
      <c r="L30" s="537"/>
      <c r="M30" s="527">
        <f>SUMIFS(Main_Data!U:U,Main_Data!C:C,'ISLAND Activities Report'!B30,Main_Data!P:P,"Kitchen Set")</f>
        <v>0</v>
      </c>
      <c r="N30" s="527">
        <f>SUMIFS(Main_Data!U:U,Main_Data!C:C,'ISLAND Activities Report'!B30,Main_Data!P:P,"Blanket")</f>
        <v>0</v>
      </c>
      <c r="O30" s="527">
        <f>SUMIFS(Main_Data!U:U,Main_Data!C:C,'ISLAND Activities Report'!B30,Main_Data!P:P,"Solar Lamp")</f>
        <v>0</v>
      </c>
      <c r="P30" s="470" t="s">
        <v>11232</v>
      </c>
    </row>
    <row r="31" spans="1:16" ht="78" customHeight="1">
      <c r="A31" s="637"/>
      <c r="B31" s="544" t="s">
        <v>405</v>
      </c>
      <c r="C31" s="566">
        <f>'Damage Data by Island'!L34</f>
        <v>0</v>
      </c>
      <c r="D31" s="527">
        <f>SUMIFS(Main_Data!U:U,Main_Data!C:C,'ISLAND Activities Report'!B31,Main_Data!P:P,"Tarp")</f>
        <v>0</v>
      </c>
      <c r="E31" s="534">
        <f t="shared" si="0"/>
        <v>0</v>
      </c>
      <c r="F31" s="535">
        <f t="shared" si="1"/>
        <v>0</v>
      </c>
      <c r="G31" s="536" t="str">
        <f t="shared" si="2"/>
        <v>0%</v>
      </c>
      <c r="H31" s="534">
        <f>SUMIFS(Main_Data!U:U,Main_Data!C:C,'ISLAND Activities Report'!B31,Main_Data!O:O,"Shelter Awareness")</f>
        <v>0</v>
      </c>
      <c r="I31" s="528">
        <f>SUMIFS(Main_Data!U:U,Main_Data!C:C,'ISLAND Activities Report'!B31,Main_Data!O:O,"Shelter Reconstruction Activities")</f>
        <v>0</v>
      </c>
      <c r="J31" s="527">
        <f>SUMIFS(Main_Data!U:U,Main_Data!C:C,'ISLAND Activities Report'!B31,Main_Data!P:P,"Shelter Repair Materials")</f>
        <v>0</v>
      </c>
      <c r="K31" s="527">
        <f>SUMIFS(Main_Data!U:U,Main_Data!C:C,'ISLAND Activities Report'!B31,Main_Data!P:P,"Shelter Tool Kit")</f>
        <v>0</v>
      </c>
      <c r="L31" s="537"/>
      <c r="M31" s="527">
        <f>SUMIFS(Main_Data!U:U,Main_Data!C:C,'ISLAND Activities Report'!B31,Main_Data!P:P,"Kitchen Set")</f>
        <v>0</v>
      </c>
      <c r="N31" s="527">
        <f>SUMIFS(Main_Data!U:U,Main_Data!C:C,'ISLAND Activities Report'!B31,Main_Data!P:P,"Blanket")</f>
        <v>0</v>
      </c>
      <c r="O31" s="527">
        <f>SUMIFS(Main_Data!U:U,Main_Data!C:C,'ISLAND Activities Report'!B31,Main_Data!P:P,"Solar Lamp")</f>
        <v>0</v>
      </c>
      <c r="P31" s="470" t="s">
        <v>8811</v>
      </c>
    </row>
    <row r="32" spans="1:16" ht="108" customHeight="1">
      <c r="A32" s="638"/>
      <c r="B32" s="545" t="s">
        <v>407</v>
      </c>
      <c r="C32" s="566">
        <f>'Damage Data by Island'!L35</f>
        <v>5108</v>
      </c>
      <c r="D32" s="527">
        <f>SUMIFS(Main_Data!U:U,Main_Data!C:C,'ISLAND Activities Report'!B32,Main_Data!P:P,"Tarp")</f>
        <v>0</v>
      </c>
      <c r="E32" s="534">
        <f t="shared" si="0"/>
        <v>5108</v>
      </c>
      <c r="F32" s="535">
        <f t="shared" si="1"/>
        <v>5108</v>
      </c>
      <c r="G32" s="536">
        <f t="shared" si="2"/>
        <v>1</v>
      </c>
      <c r="H32" s="534">
        <f>SUMIFS(Main_Data!U:U,Main_Data!C:C,'ISLAND Activities Report'!B32,Main_Data!O:O,"Shelter Awareness")</f>
        <v>0</v>
      </c>
      <c r="I32" s="527">
        <f>SUMIFS(Main_Data!U:U,Main_Data!C:C,'ISLAND Activities Report'!B32,Main_Data!O:O,"Shelter Reconstruction Activities")</f>
        <v>0</v>
      </c>
      <c r="J32" s="527">
        <f>SUMIFS(Main_Data!U:U,Main_Data!C:C,'ISLAND Activities Report'!B32,Main_Data!P:P,"Shelter Repair Materials")</f>
        <v>0</v>
      </c>
      <c r="K32" s="527">
        <f>SUMIFS(Main_Data!U:U,Main_Data!C:C,'ISLAND Activities Report'!B32,Main_Data!P:P,"Shelter Tool Kit")</f>
        <v>0</v>
      </c>
      <c r="L32" s="543"/>
      <c r="M32" s="527">
        <f>SUMIFS(Main_Data!U:U,Main_Data!C:C,'ISLAND Activities Report'!B32,Main_Data!P:P,"Kitchen Set")</f>
        <v>0</v>
      </c>
      <c r="N32" s="527">
        <f>SUMIFS(Main_Data!U:U,Main_Data!C:C,'ISLAND Activities Report'!B32,Main_Data!P:P,"Blanket")</f>
        <v>0</v>
      </c>
      <c r="O32" s="527">
        <f>SUMIFS(Main_Data!U:U,Main_Data!C:C,'ISLAND Activities Report'!B32,Main_Data!P:P,"Solar Lamp")</f>
        <v>0</v>
      </c>
      <c r="P32" s="470" t="s">
        <v>11348</v>
      </c>
    </row>
    <row r="33" spans="1:16" ht="23.25" customHeight="1">
      <c r="A33" s="478"/>
      <c r="B33" s="479"/>
      <c r="C33" s="479"/>
      <c r="D33" s="479"/>
      <c r="E33" s="479"/>
      <c r="F33" s="479"/>
      <c r="G33" s="479"/>
      <c r="H33" s="479"/>
      <c r="I33" s="479"/>
      <c r="J33" s="479"/>
      <c r="K33" s="479"/>
      <c r="L33" s="484"/>
      <c r="M33" s="479"/>
      <c r="N33" s="479"/>
      <c r="O33" s="479"/>
      <c r="P33" s="482"/>
    </row>
    <row r="34" spans="1:16" ht="93" customHeight="1" thickBot="1">
      <c r="A34" s="636" t="s">
        <v>11356</v>
      </c>
      <c r="B34" s="636"/>
      <c r="C34" s="568">
        <f>SUM(C4:C32)</f>
        <v>13573.96060012992</v>
      </c>
      <c r="D34" s="477">
        <f>SUM(D4:D32)</f>
        <v>0</v>
      </c>
      <c r="E34" s="485"/>
      <c r="F34" s="486"/>
      <c r="G34" s="473">
        <f>AVERAGE(G4:G32)</f>
        <v>1</v>
      </c>
      <c r="H34" s="474">
        <f>SUM(H4:H32)</f>
        <v>0</v>
      </c>
      <c r="I34" s="475">
        <f>SUM(I4:I32)</f>
        <v>0</v>
      </c>
      <c r="J34" s="476">
        <f>SUM(J4:J32)</f>
        <v>0</v>
      </c>
      <c r="K34" s="476">
        <f>SUM(K4:K32)</f>
        <v>0</v>
      </c>
      <c r="L34" s="487"/>
      <c r="M34" s="476">
        <f>SUM(M4:M32)</f>
        <v>0</v>
      </c>
      <c r="N34" s="476">
        <f>SUM(N4:N32)</f>
        <v>0</v>
      </c>
      <c r="O34" s="476">
        <f>SUM(O4:O32)</f>
        <v>0</v>
      </c>
      <c r="P34" s="483"/>
    </row>
    <row r="35" spans="1:16" ht="49.5" customHeight="1"/>
    <row r="36" spans="1:16" ht="49.5" customHeight="1"/>
    <row r="37" spans="1:16" ht="49.5" customHeight="1"/>
    <row r="38" spans="1:16" ht="49.5" customHeight="1"/>
    <row r="39" spans="1:16" ht="49.5" customHeight="1"/>
    <row r="40" spans="1:16" ht="49.5" customHeight="1">
      <c r="H40" s="490"/>
    </row>
    <row r="41" spans="1:16" ht="49.5" customHeight="1"/>
    <row r="42" spans="1:16" ht="49.5" customHeight="1"/>
    <row r="43" spans="1:16" ht="49.5" customHeight="1"/>
    <row r="44" spans="1:16" ht="49.5" customHeight="1"/>
    <row r="45" spans="1:16" ht="49.5" customHeight="1"/>
    <row r="46" spans="1:16" ht="49.5" customHeight="1"/>
    <row r="47" spans="1:16" ht="49.5" customHeight="1"/>
    <row r="48" spans="1:16" ht="49.5" customHeight="1"/>
    <row r="49" ht="49.5" customHeight="1"/>
    <row r="50" ht="49.5" customHeight="1"/>
    <row r="51" ht="49.5" customHeight="1"/>
    <row r="52" ht="49.5" customHeight="1"/>
    <row r="53" ht="49.5" customHeight="1"/>
    <row r="54" ht="49.5" customHeight="1"/>
    <row r="55" ht="49.5" customHeight="1"/>
    <row r="56" ht="49.5" customHeight="1"/>
    <row r="57" ht="49.5" customHeight="1"/>
    <row r="58" ht="90" customHeight="1"/>
    <row r="59" ht="14.25" customHeight="1"/>
  </sheetData>
  <mergeCells count="7">
    <mergeCell ref="A1:B1"/>
    <mergeCell ref="D1:O1"/>
    <mergeCell ref="A34:B34"/>
    <mergeCell ref="A4:A6"/>
    <mergeCell ref="A8:A11"/>
    <mergeCell ref="A13:A26"/>
    <mergeCell ref="A28:A32"/>
  </mergeCells>
  <conditionalFormatting sqref="M34:O34 H4:I6 M4:O6 H13:I26 M13:O26 M28:O32 H28:I32 M8:O11 H8:I11">
    <cfRule type="cellIs" dxfId="15" priority="8" operator="equal">
      <formula>0</formula>
    </cfRule>
  </conditionalFormatting>
  <conditionalFormatting sqref="D4:E6 H4:I6 H13:I26 D13:E26 D28:E32 H28:I32 H8:I11 D8:E11">
    <cfRule type="cellIs" dxfId="14" priority="7" operator="equal">
      <formula>0</formula>
    </cfRule>
  </conditionalFormatting>
  <conditionalFormatting sqref="C34:D34">
    <cfRule type="cellIs" dxfId="13" priority="6" operator="equal">
      <formula>0</formula>
    </cfRule>
  </conditionalFormatting>
  <conditionalFormatting sqref="G4:G6 G8:G11 G28:G32 G13:G26">
    <cfRule type="cellIs" dxfId="12" priority="5" operator="between">
      <formula>0.5</formula>
      <formula>1</formula>
    </cfRule>
  </conditionalFormatting>
  <conditionalFormatting sqref="G34:I34">
    <cfRule type="cellIs" dxfId="11" priority="4" operator="between">
      <formula>0.5</formula>
      <formula>1</formula>
    </cfRule>
  </conditionalFormatting>
  <conditionalFormatting sqref="J4:J6 J13:J26 J28:J32 J8:J11">
    <cfRule type="cellIs" dxfId="10" priority="3" operator="equal">
      <formula>0</formula>
    </cfRule>
  </conditionalFormatting>
  <conditionalFormatting sqref="J34">
    <cfRule type="cellIs" dxfId="9" priority="2" operator="equal">
      <formula>0</formula>
    </cfRule>
  </conditionalFormatting>
  <conditionalFormatting sqref="K34 K4:K6 K13:K26 K28:K32 K8:K11">
    <cfRule type="cellIs" dxfId="8" priority="1" operator="equal">
      <formula>0</formula>
    </cfRule>
  </conditionalFormatting>
  <printOptions horizontalCentered="1" verticalCentered="1"/>
  <pageMargins left="0.25" right="0.25" top="0.75" bottom="0.75" header="0.3" footer="0.3"/>
  <pageSetup paperSize="9" scale="18"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A1:AA20"/>
  <sheetViews>
    <sheetView showGridLines="0" zoomScale="20" zoomScaleNormal="20" zoomScalePageLayoutView="30" workbookViewId="0">
      <selection activeCell="W7" sqref="W7"/>
    </sheetView>
  </sheetViews>
  <sheetFormatPr defaultRowHeight="15"/>
  <cols>
    <col min="1" max="1" width="13.140625" style="75" customWidth="1"/>
    <col min="2" max="2" width="47.42578125" style="102" customWidth="1"/>
    <col min="3" max="3" width="40.140625" style="75" customWidth="1"/>
    <col min="4" max="4" width="85.28515625" style="75" customWidth="1"/>
    <col min="5" max="5" width="4.28515625" style="6" customWidth="1"/>
    <col min="6" max="6" width="46.140625" style="437" customWidth="1"/>
    <col min="7" max="7" width="48.140625" style="99" customWidth="1"/>
    <col min="8" max="8" width="51.140625" style="437" customWidth="1"/>
    <col min="9" max="9" width="65.42578125" style="437" customWidth="1"/>
    <col min="10" max="10" width="50.42578125" style="154" customWidth="1"/>
    <col min="11" max="11" width="4.28515625" style="2" customWidth="1"/>
    <col min="12" max="12" width="49.7109375" style="154" customWidth="1"/>
    <col min="13" max="13" width="47.5703125" style="154" customWidth="1"/>
    <col min="14" max="14" width="48.28515625" style="154" customWidth="1"/>
    <col min="15" max="15" width="74.140625" style="75" customWidth="1"/>
  </cols>
  <sheetData>
    <row r="1" spans="1:27" ht="27" customHeight="1"/>
    <row r="2" spans="1:27" s="596" customFormat="1" ht="119.25" customHeight="1">
      <c r="A2" s="597"/>
      <c r="B2" s="641" t="s">
        <v>8809</v>
      </c>
      <c r="C2" s="642"/>
      <c r="D2" s="642"/>
      <c r="E2" s="598"/>
      <c r="F2" s="642" t="s">
        <v>11367</v>
      </c>
      <c r="G2" s="642"/>
      <c r="H2" s="642"/>
      <c r="I2" s="642"/>
      <c r="J2" s="642"/>
      <c r="K2" s="642"/>
      <c r="L2" s="642"/>
      <c r="M2" s="642"/>
      <c r="N2" s="642"/>
      <c r="O2" s="599"/>
    </row>
    <row r="3" spans="1:27" s="578" customFormat="1" ht="288" customHeight="1">
      <c r="A3" s="569"/>
      <c r="B3" s="570" t="s">
        <v>8763</v>
      </c>
      <c r="C3" s="571" t="s">
        <v>8765</v>
      </c>
      <c r="D3" s="572" t="s">
        <v>8766</v>
      </c>
      <c r="E3" s="573"/>
      <c r="F3" s="574" t="s">
        <v>11301</v>
      </c>
      <c r="G3" s="574" t="s">
        <v>11303</v>
      </c>
      <c r="H3" s="575" t="s">
        <v>11334</v>
      </c>
      <c r="I3" s="574" t="s">
        <v>11333</v>
      </c>
      <c r="J3" s="574" t="s">
        <v>11304</v>
      </c>
      <c r="K3" s="576"/>
      <c r="L3" s="574" t="s">
        <v>11302</v>
      </c>
      <c r="M3" s="574" t="s">
        <v>11305</v>
      </c>
      <c r="N3" s="574" t="s">
        <v>11306</v>
      </c>
      <c r="O3" s="577" t="s">
        <v>11331</v>
      </c>
    </row>
    <row r="4" spans="1:27" ht="21.75" customHeight="1">
      <c r="A4" s="103"/>
      <c r="B4" s="433"/>
      <c r="C4" s="434"/>
      <c r="D4" s="434"/>
      <c r="E4" s="435"/>
      <c r="F4" s="438"/>
      <c r="G4" s="438"/>
      <c r="H4" s="438"/>
      <c r="I4" s="438"/>
      <c r="J4" s="438"/>
      <c r="K4" s="439"/>
      <c r="L4" s="436"/>
      <c r="M4" s="436"/>
      <c r="N4" s="436"/>
      <c r="O4" s="444"/>
    </row>
    <row r="5" spans="1:27" ht="169.5" customHeight="1">
      <c r="A5" s="81"/>
      <c r="B5" s="643" t="s">
        <v>8761</v>
      </c>
      <c r="C5" s="643" t="s">
        <v>407</v>
      </c>
      <c r="D5" s="530" t="s">
        <v>534</v>
      </c>
      <c r="E5" s="445"/>
      <c r="F5" s="460">
        <f>SUMIFS(Main_Data!U:U,Main_Data!E:E,'TANNA Activities Report'!D5,Main_Data!P:P,"Tarp")</f>
        <v>0</v>
      </c>
      <c r="G5" s="460">
        <f>SUMIFS(Main_Data!U:U,Main_Data!E:E,'TANNA Activities Report'!D5,Main_Data!P:P,"Shelter Tool Kit")</f>
        <v>0</v>
      </c>
      <c r="H5" s="461">
        <f>SUMIFS(Main_Data!U:U,Main_Data!E:E,'TANNA Activities Report'!D5,Main_Data!O:O,"Shelter Awareness")</f>
        <v>0</v>
      </c>
      <c r="I5" s="460">
        <f>SUMIFS(Main_Data!U:U,Main_Data!E:E,'TANNA Activities Report'!D5,Main_Data!O:O,"Shelter Reconstruction Activities")</f>
        <v>0</v>
      </c>
      <c r="J5" s="460">
        <f>SUMIFS(Main_Data!U:U,Main_Data!E:E,'TANNA Activities Report'!D5,Main_Data!P:P,"Shelter Repair Materials")</f>
        <v>0</v>
      </c>
      <c r="K5" s="462"/>
      <c r="L5" s="460">
        <f>SUMIFS(Main_Data!U:U,Main_Data!E:E,'TANNA Activities Report'!D5,Main_Data!P:P,"Kitchen set")</f>
        <v>0</v>
      </c>
      <c r="M5" s="460">
        <f>SUMIFS(Main_Data!U:U,Main_Data!E:E,'TANNA Activities Report'!D5,Main_Data!P:P,"Blanket")</f>
        <v>0</v>
      </c>
      <c r="N5" s="460">
        <f>SUMIFS(Main_Data!U:U,Main_Data!E:E,'TANNA Activities Report'!D5,Main_Data!P:P,"Solar Lamp")</f>
        <v>0</v>
      </c>
      <c r="O5" s="450" t="s">
        <v>8669</v>
      </c>
      <c r="AA5" s="34"/>
    </row>
    <row r="6" spans="1:27" ht="169.5" customHeight="1">
      <c r="A6" s="81"/>
      <c r="B6" s="644"/>
      <c r="C6" s="644"/>
      <c r="D6" s="531" t="s">
        <v>566</v>
      </c>
      <c r="E6" s="445"/>
      <c r="F6" s="460">
        <f>SUMIFS(Main_Data!U:U,Main_Data!E:E,'TANNA Activities Report'!D6,Main_Data!P:P,"Tarp")</f>
        <v>0</v>
      </c>
      <c r="G6" s="460">
        <f>SUMIFS(Main_Data!U:U,Main_Data!E:E,'TANNA Activities Report'!D6,Main_Data!P:P,"Shelter Tool Kit")</f>
        <v>0</v>
      </c>
      <c r="H6" s="461">
        <f>SUMIFS(Main_Data!U:U,Main_Data!E:E,'TANNA Activities Report'!D6,Main_Data!O:O,"Shelter Awareness")</f>
        <v>0</v>
      </c>
      <c r="I6" s="460">
        <f>SUMIFS(Main_Data!U:U,Main_Data!E:E,'TANNA Activities Report'!D6,Main_Data!O:O,"Shelter Reconstruction Activities")</f>
        <v>0</v>
      </c>
      <c r="J6" s="460">
        <f>SUMIFS(Main_Data!U:U,Main_Data!E:E,'TANNA Activities Report'!D6,Main_Data!P:P,"Shelter Repair Materials")</f>
        <v>0</v>
      </c>
      <c r="K6" s="462"/>
      <c r="L6" s="460">
        <f>SUMIFS(Main_Data!U:U,Main_Data!E:E,'TANNA Activities Report'!D6,Main_Data!P:P,"Kitchen set")</f>
        <v>0</v>
      </c>
      <c r="M6" s="460">
        <f>SUMIFS(Main_Data!U:U,Main_Data!E:E,'TANNA Activities Report'!D6,Main_Data!P:P,"Blanket")</f>
        <v>0</v>
      </c>
      <c r="N6" s="460">
        <f>SUMIFS(Main_Data!U:U,Main_Data!E:E,'TANNA Activities Report'!D6,Main_Data!P:P,"Solar Lamp")</f>
        <v>0</v>
      </c>
      <c r="O6" s="458" t="s">
        <v>11336</v>
      </c>
    </row>
    <row r="7" spans="1:27" ht="169.5" customHeight="1">
      <c r="A7" s="81"/>
      <c r="B7" s="644"/>
      <c r="C7" s="644"/>
      <c r="D7" s="531" t="s">
        <v>685</v>
      </c>
      <c r="E7" s="445"/>
      <c r="F7" s="460">
        <f>SUMIFS(Main_Data!U:U,Main_Data!E:E,'TANNA Activities Report'!D7,Main_Data!P:P,"Tarp")</f>
        <v>0</v>
      </c>
      <c r="G7" s="460">
        <f>SUMIFS(Main_Data!U:U,Main_Data!E:E,'TANNA Activities Report'!D7,Main_Data!P:P,"Shelter Tool Kit")</f>
        <v>0</v>
      </c>
      <c r="H7" s="461">
        <f>SUMIFS(Main_Data!U:U,Main_Data!E:E,'TANNA Activities Report'!D7,Main_Data!O:O,"Shelter Awareness")</f>
        <v>0</v>
      </c>
      <c r="I7" s="460">
        <f>SUMIFS(Main_Data!U:U,Main_Data!E:E,'TANNA Activities Report'!D7,Main_Data!O:O,"Shelter Reconstruction Activities")</f>
        <v>0</v>
      </c>
      <c r="J7" s="460">
        <f>SUMIFS(Main_Data!U:U,Main_Data!E:E,'TANNA Activities Report'!D7,Main_Data!P:P,"Shelter Repair Materials")</f>
        <v>0</v>
      </c>
      <c r="K7" s="462"/>
      <c r="L7" s="460">
        <f>SUMIFS(Main_Data!U:U,Main_Data!E:E,'TANNA Activities Report'!D7,Main_Data!P:P,"Kitchen set")</f>
        <v>0</v>
      </c>
      <c r="M7" s="460">
        <f>SUMIFS(Main_Data!U:U,Main_Data!E:E,'TANNA Activities Report'!D7,Main_Data!P:P,"Blanket")</f>
        <v>0</v>
      </c>
      <c r="N7" s="460">
        <f>SUMIFS(Main_Data!U:U,Main_Data!E:E,'TANNA Activities Report'!D7,Main_Data!P:P,"Solar Lamp")</f>
        <v>0</v>
      </c>
      <c r="O7" s="450" t="s">
        <v>8677</v>
      </c>
    </row>
    <row r="8" spans="1:27" ht="169.5" customHeight="1">
      <c r="A8" s="81"/>
      <c r="B8" s="644"/>
      <c r="C8" s="644"/>
      <c r="D8" s="532" t="s">
        <v>687</v>
      </c>
      <c r="E8" s="445"/>
      <c r="F8" s="460">
        <f>SUMIFS(Main_Data!U:U,Main_Data!E:E,'TANNA Activities Report'!D8,Main_Data!P:P,"Tarp")</f>
        <v>0</v>
      </c>
      <c r="G8" s="460">
        <f>SUMIFS(Main_Data!U:U,Main_Data!E:E,'TANNA Activities Report'!D8,Main_Data!P:P,"Shelter Tool Kit")</f>
        <v>0</v>
      </c>
      <c r="H8" s="461">
        <f>SUMIFS(Main_Data!U:U,Main_Data!E:E,'TANNA Activities Report'!D8,Main_Data!O:O,"Shelter Awareness")</f>
        <v>0</v>
      </c>
      <c r="I8" s="460">
        <f>SUMIFS(Main_Data!U:U,Main_Data!E:E,'TANNA Activities Report'!D8,Main_Data!O:O,"Shelter Reconstruction Activities")</f>
        <v>0</v>
      </c>
      <c r="J8" s="460">
        <f>SUMIFS(Main_Data!U:U,Main_Data!E:E,'TANNA Activities Report'!D8,Main_Data!P:P,"Shelter Repair Materials")</f>
        <v>0</v>
      </c>
      <c r="K8" s="462"/>
      <c r="L8" s="460">
        <f>SUMIFS(Main_Data!U:U,Main_Data!E:E,'TANNA Activities Report'!D8,Main_Data!P:P,"Kitchen set")</f>
        <v>0</v>
      </c>
      <c r="M8" s="460">
        <f>SUMIFS(Main_Data!U:U,Main_Data!E:E,'TANNA Activities Report'!D8,Main_Data!P:P,"Blanket")</f>
        <v>0</v>
      </c>
      <c r="N8" s="460">
        <f>SUMIFS(Main_Data!U:U,Main_Data!E:E,'TANNA Activities Report'!D8,Main_Data!P:P,"Solar Lamp")</f>
        <v>0</v>
      </c>
      <c r="O8" s="450" t="s">
        <v>8669</v>
      </c>
    </row>
    <row r="9" spans="1:27" ht="169.5" customHeight="1">
      <c r="A9" s="81"/>
      <c r="B9" s="644"/>
      <c r="C9" s="644"/>
      <c r="D9" s="533" t="s">
        <v>11335</v>
      </c>
      <c r="E9" s="445"/>
      <c r="F9" s="460">
        <f>SUMIFS(Main_Data!U:U,Main_Data!C:C,"Tanna",Main_Data!J:J,"World Vision",Main_Data!P:P,"Tarp")</f>
        <v>0</v>
      </c>
      <c r="G9" s="460">
        <f>SUMIFS(Main_Data!U:U,Main_Data!C:C,"Tanna",Main_Data!J:J,"World Vision",Main_Data!P:P,"Shelter Tool Kit")</f>
        <v>0</v>
      </c>
      <c r="H9" s="461">
        <f>SUMIFS(Main_Data!U:U,Main_Data!C:C,"Tanna",Main_Data!J:J,"World Vision",Main_Data!O:O,"Shelter Awareness")</f>
        <v>0</v>
      </c>
      <c r="I9" s="460">
        <f>SUMIFS(Main_Data!U:U,Main_Data!C:C,"Tanna",Main_Data!J:J,"World Vision",Main_Data!O:O,"Shelter Reconstruction Activities")</f>
        <v>0</v>
      </c>
      <c r="J9" s="460">
        <f>SUMIFS(Main_Data!U:U,Main_Data!C:C,"Tanna",Main_Data!J:J,"World Vision",Main_Data!P:P,"Shelter Repair Materials")</f>
        <v>0</v>
      </c>
      <c r="K9" s="462"/>
      <c r="L9" s="460">
        <f>SUMIFS(Main_Data!U:U,Main_Data!C:C,"Tanna",Main_Data!J:J,"World Vision",Main_Data!P:P,"Kitchen set")</f>
        <v>0</v>
      </c>
      <c r="M9" s="460">
        <f>SUMIFS(Main_Data!U:U,Main_Data!C:C,"Tanna",Main_Data!J:J,"World Vision",Main_Data!P:P,"Blanket")</f>
        <v>0</v>
      </c>
      <c r="N9" s="460">
        <f>SUMIFS(Main_Data!U:U,Main_Data!C:C,"Tanna",Main_Data!J:J,"World Vision",Main_Data!P:P,"Solar Lamp")</f>
        <v>0</v>
      </c>
      <c r="O9" s="450" t="s">
        <v>8676</v>
      </c>
    </row>
    <row r="10" spans="1:27" ht="21.75" customHeight="1">
      <c r="B10" s="451"/>
      <c r="C10" s="452"/>
      <c r="D10" s="452"/>
      <c r="E10" s="519"/>
      <c r="F10" s="452"/>
      <c r="G10" s="452"/>
      <c r="H10" s="452"/>
      <c r="I10" s="452"/>
      <c r="J10" s="452"/>
      <c r="K10" s="519"/>
      <c r="L10" s="452"/>
      <c r="M10" s="452"/>
      <c r="N10" s="452"/>
      <c r="O10" s="459"/>
    </row>
    <row r="11" spans="1:27" s="557" customFormat="1" ht="169.5" customHeight="1">
      <c r="A11" s="550"/>
      <c r="B11" s="640" t="s">
        <v>8817</v>
      </c>
      <c r="C11" s="640"/>
      <c r="D11" s="640"/>
      <c r="E11" s="551"/>
      <c r="F11" s="552">
        <f>SUM(F5:F9)</f>
        <v>0</v>
      </c>
      <c r="G11" s="553">
        <f>SUM(G5:G10)</f>
        <v>0</v>
      </c>
      <c r="H11" s="554">
        <f>SUM(H5:H9)</f>
        <v>0</v>
      </c>
      <c r="I11" s="553">
        <f>SUM(I5:I9)</f>
        <v>0</v>
      </c>
      <c r="J11" s="552">
        <f>SUM(J5:J9)</f>
        <v>0</v>
      </c>
      <c r="K11" s="555"/>
      <c r="L11" s="552">
        <f>SUM(L5:L9)</f>
        <v>0</v>
      </c>
      <c r="M11" s="552">
        <f>SUM(M5:M9)</f>
        <v>0</v>
      </c>
      <c r="N11" s="552">
        <f>SUM(N5:N9)</f>
        <v>0</v>
      </c>
      <c r="O11" s="556"/>
    </row>
    <row r="12" spans="1:27" ht="46.5">
      <c r="B12" s="448"/>
      <c r="C12" s="449"/>
      <c r="D12" s="449"/>
      <c r="E12" s="454"/>
      <c r="F12" s="455"/>
      <c r="G12" s="456"/>
      <c r="H12" s="455"/>
      <c r="I12" s="455"/>
      <c r="J12" s="453"/>
      <c r="K12" s="457"/>
      <c r="L12" s="453"/>
      <c r="M12" s="453"/>
      <c r="N12" s="453"/>
      <c r="O12" s="449"/>
    </row>
    <row r="13" spans="1:27" ht="46.5">
      <c r="B13" s="448"/>
      <c r="C13" s="449"/>
      <c r="D13" s="449"/>
      <c r="E13" s="454"/>
      <c r="F13" s="455"/>
      <c r="G13" s="456"/>
      <c r="H13" s="455"/>
      <c r="I13" s="455"/>
      <c r="J13" s="453"/>
      <c r="K13" s="457"/>
      <c r="L13" s="453"/>
      <c r="M13" s="453"/>
      <c r="N13" s="453"/>
      <c r="O13" s="449"/>
    </row>
    <row r="14" spans="1:27" ht="46.5">
      <c r="B14" s="448"/>
      <c r="C14" s="449"/>
      <c r="D14" s="449"/>
      <c r="E14" s="454"/>
      <c r="F14" s="455"/>
      <c r="G14" s="456"/>
      <c r="H14" s="455"/>
      <c r="I14" s="455"/>
      <c r="J14" s="453"/>
      <c r="K14" s="457"/>
      <c r="L14" s="453"/>
      <c r="M14" s="453"/>
      <c r="N14" s="453"/>
      <c r="O14" s="449"/>
    </row>
    <row r="16" spans="1:27" ht="39" customHeight="1">
      <c r="D16" s="442"/>
    </row>
    <row r="17" spans="4:6" ht="34.5" customHeight="1">
      <c r="D17" s="442"/>
    </row>
    <row r="20" spans="4:6">
      <c r="F20" s="441"/>
    </row>
  </sheetData>
  <mergeCells count="5">
    <mergeCell ref="B11:D11"/>
    <mergeCell ref="B2:D2"/>
    <mergeCell ref="F2:N2"/>
    <mergeCell ref="B5:B9"/>
    <mergeCell ref="C5:C9"/>
  </mergeCells>
  <conditionalFormatting sqref="L11:N11 L5:N9 F5:J9">
    <cfRule type="cellIs" dxfId="7" priority="8" operator="equal">
      <formula>0</formula>
    </cfRule>
  </conditionalFormatting>
  <conditionalFormatting sqref="F11">
    <cfRule type="cellIs" dxfId="6" priority="6" operator="equal">
      <formula>0</formula>
    </cfRule>
  </conditionalFormatting>
  <conditionalFormatting sqref="H11:I11">
    <cfRule type="cellIs" dxfId="5" priority="5" operator="between">
      <formula>0.5</formula>
      <formula>1</formula>
    </cfRule>
  </conditionalFormatting>
  <conditionalFormatting sqref="J11">
    <cfRule type="cellIs" dxfId="4" priority="2" operator="equal">
      <formula>0</formula>
    </cfRule>
  </conditionalFormatting>
  <pageMargins left="0.7" right="0.7" top="0.75" bottom="0.75" header="0.3" footer="0.3"/>
  <pageSetup scale="18" fitToHeight="0" orientation="landscape" r:id="rId1"/>
  <ignoredErrors>
    <ignoredError sqref="G11"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A1:W24"/>
  <sheetViews>
    <sheetView showGridLines="0" zoomScale="20" zoomScaleNormal="20" zoomScalePageLayoutView="30" workbookViewId="0">
      <selection activeCell="X5" sqref="X5"/>
    </sheetView>
  </sheetViews>
  <sheetFormatPr defaultRowHeight="15"/>
  <cols>
    <col min="1" max="1" width="13.140625" style="75" customWidth="1"/>
    <col min="2" max="2" width="47.42578125" style="102" customWidth="1"/>
    <col min="3" max="3" width="40.140625" style="75" customWidth="1"/>
    <col min="4" max="4" width="81.140625" style="75" customWidth="1"/>
    <col min="5" max="5" width="69.7109375" style="154" customWidth="1"/>
    <col min="6" max="6" width="54.7109375" style="437" customWidth="1"/>
    <col min="7" max="7" width="43.85546875" style="99" customWidth="1"/>
    <col min="8" max="8" width="56.140625" style="437" customWidth="1"/>
    <col min="9" max="9" width="66.140625" style="437" customWidth="1"/>
    <col min="10" max="10" width="54" style="154" customWidth="1"/>
    <col min="11" max="11" width="4.28515625" style="2" customWidth="1"/>
    <col min="12" max="14" width="46.140625" style="154" customWidth="1"/>
    <col min="15" max="15" width="142.7109375" style="75" customWidth="1"/>
    <col min="16" max="16384" width="9.140625" style="6"/>
  </cols>
  <sheetData>
    <row r="1" spans="1:23" ht="27" customHeight="1"/>
    <row r="2" spans="1:23" s="596" customFormat="1" ht="119.25" customHeight="1">
      <c r="A2" s="597"/>
      <c r="B2" s="641" t="s">
        <v>8809</v>
      </c>
      <c r="C2" s="642"/>
      <c r="D2" s="642"/>
      <c r="E2" s="600" t="s">
        <v>11327</v>
      </c>
      <c r="F2" s="645" t="s">
        <v>11366</v>
      </c>
      <c r="G2" s="645"/>
      <c r="H2" s="645"/>
      <c r="I2" s="645"/>
      <c r="J2" s="645"/>
      <c r="K2" s="645"/>
      <c r="L2" s="645"/>
      <c r="M2" s="645"/>
      <c r="N2" s="645"/>
      <c r="O2" s="599"/>
    </row>
    <row r="3" spans="1:23" s="578" customFormat="1" ht="329.25" customHeight="1">
      <c r="A3" s="569"/>
      <c r="B3" s="570" t="s">
        <v>8763</v>
      </c>
      <c r="C3" s="571" t="s">
        <v>8765</v>
      </c>
      <c r="D3" s="572" t="s">
        <v>8766</v>
      </c>
      <c r="E3" s="587" t="s">
        <v>11328</v>
      </c>
      <c r="F3" s="588" t="s">
        <v>11301</v>
      </c>
      <c r="G3" s="574" t="s">
        <v>11303</v>
      </c>
      <c r="H3" s="575" t="s">
        <v>11334</v>
      </c>
      <c r="I3" s="574" t="s">
        <v>11333</v>
      </c>
      <c r="J3" s="574" t="s">
        <v>11304</v>
      </c>
      <c r="K3" s="589"/>
      <c r="L3" s="574" t="s">
        <v>11302</v>
      </c>
      <c r="M3" s="574" t="s">
        <v>11305</v>
      </c>
      <c r="N3" s="574" t="s">
        <v>11306</v>
      </c>
      <c r="O3" s="590" t="s">
        <v>11331</v>
      </c>
      <c r="W3" s="591"/>
    </row>
    <row r="4" spans="1:23" ht="21.75" customHeight="1">
      <c r="A4" s="103"/>
      <c r="B4" s="433"/>
      <c r="C4" s="518"/>
      <c r="D4" s="518"/>
      <c r="E4" s="440"/>
      <c r="F4" s="438"/>
      <c r="G4" s="438"/>
      <c r="H4" s="438"/>
      <c r="I4" s="438"/>
      <c r="J4" s="438"/>
      <c r="K4" s="439"/>
      <c r="L4" s="436"/>
      <c r="M4" s="436"/>
      <c r="N4" s="436"/>
      <c r="O4" s="444"/>
    </row>
    <row r="5" spans="1:23" ht="169.5" customHeight="1">
      <c r="A5" s="81"/>
      <c r="B5" s="646" t="s">
        <v>8686</v>
      </c>
      <c r="C5" s="646" t="s">
        <v>321</v>
      </c>
      <c r="D5" s="523" t="s">
        <v>494</v>
      </c>
      <c r="E5" s="529">
        <f>'Damage Data by Area Council'!L3</f>
        <v>575</v>
      </c>
      <c r="F5" s="460">
        <f>SUMIFS(Main_Data!U:U,Main_Data!E:E,'EFATE Activities Report'!D5,Main_Data!P:P,"Tarp")</f>
        <v>0</v>
      </c>
      <c r="G5" s="460">
        <f>SUMIFS(Main_Data!U:U,Main_Data!E:E,'EFATE Activities Report'!D5,Main_Data!P:P,"Shelter Tool Kit")</f>
        <v>0</v>
      </c>
      <c r="H5" s="461">
        <f>SUMIFS(Main_Data!U:U,Main_Data!E:E,'EFATE Activities Report'!D5,Main_Data!O:O,"Shelter Awareness")</f>
        <v>0</v>
      </c>
      <c r="I5" s="460">
        <f>SUMIFS(Main_Data!U:U,Main_Data!E:E,'EFATE Activities Report'!D5,Main_Data!O:O,"Shelter Reconstruction Activities")</f>
        <v>0</v>
      </c>
      <c r="J5" s="460">
        <f>SUMIFS(Main_Data!U:U,Main_Data!E:E,'EFATE Activities Report'!D5,Main_Data!P:P,"Shelter Repair Materials")</f>
        <v>0</v>
      </c>
      <c r="K5" s="462"/>
      <c r="L5" s="460">
        <f>SUMIFS(Main_Data!U:U,Main_Data!E:E,'EFATE Activities Report'!D5,Main_Data!P:P,"Kitchen set")</f>
        <v>0</v>
      </c>
      <c r="M5" s="460">
        <f>SUMIFS(Main_Data!U:U,Main_Data!E:E,'EFATE Activities Report'!D5,Main_Data!P:P,"Blanket")</f>
        <v>0</v>
      </c>
      <c r="N5" s="460">
        <f>SUMIFS(Main_Data!U:U,Main_Data!E:E,'EFATE Activities Report'!D5,Main_Data!P:P,"Solar Lamp")</f>
        <v>0</v>
      </c>
      <c r="O5" s="458" t="s">
        <v>11360</v>
      </c>
    </row>
    <row r="6" spans="1:23" ht="169.5" customHeight="1">
      <c r="A6" s="81"/>
      <c r="B6" s="647"/>
      <c r="C6" s="647"/>
      <c r="D6" s="524" t="s">
        <v>497</v>
      </c>
      <c r="E6" s="529">
        <f>'Damage Data by Area Council'!L4</f>
        <v>846</v>
      </c>
      <c r="F6" s="460">
        <f>SUMIFS(Main_Data!U:U,Main_Data!E:E,'EFATE Activities Report'!D6,Main_Data!P:P,"Tarp")</f>
        <v>0</v>
      </c>
      <c r="G6" s="460">
        <f>SUMIFS(Main_Data!U:U,Main_Data!E:E,'EFATE Activities Report'!D6,Main_Data!P:P,"Shelter Tool Kit")</f>
        <v>0</v>
      </c>
      <c r="H6" s="461">
        <f>SUMIFS(Main_Data!U:U,Main_Data!E:E,'EFATE Activities Report'!D6,Main_Data!O:O,"Shelter Awareness")</f>
        <v>0</v>
      </c>
      <c r="I6" s="526">
        <f>SUMIFS(Main_Data!U:U,Main_Data!E:E,'EFATE Activities Report'!D6,Main_Data!O:O,"Shelter Reconstruction Activities")</f>
        <v>0</v>
      </c>
      <c r="J6" s="526">
        <f>SUMIFS(Main_Data!U:U,Main_Data!E:E,'EFATE Activities Report'!D6,Main_Data!P:P,"Shelter Repair Materials")</f>
        <v>0</v>
      </c>
      <c r="K6" s="462"/>
      <c r="L6" s="460">
        <f>SUMIFS(Main_Data!U:U,Main_Data!E:E,'EFATE Activities Report'!D6,Main_Data!P:P,"Kitchen set")</f>
        <v>0</v>
      </c>
      <c r="M6" s="460">
        <f>SUMIFS(Main_Data!U:U,Main_Data!E:E,'EFATE Activities Report'!D6,Main_Data!P:P,"Blanket")</f>
        <v>0</v>
      </c>
      <c r="N6" s="460">
        <f>SUMIFS(Main_Data!U:U,Main_Data!E:E,'EFATE Activities Report'!D6,Main_Data!P:P,"Solar Lamp")</f>
        <v>0</v>
      </c>
      <c r="O6" s="458" t="s">
        <v>11361</v>
      </c>
    </row>
    <row r="7" spans="1:23" ht="169.5" customHeight="1">
      <c r="A7" s="81"/>
      <c r="B7" s="647"/>
      <c r="C7" s="647"/>
      <c r="D7" s="524" t="s">
        <v>504</v>
      </c>
      <c r="E7" s="529">
        <f>'Damage Data by Area Council'!L5</f>
        <v>91</v>
      </c>
      <c r="F7" s="460">
        <f>SUMIFS(Main_Data!U:U,Main_Data!E:E,'EFATE Activities Report'!D7,Main_Data!P:P,"Tarp")</f>
        <v>0</v>
      </c>
      <c r="G7" s="460">
        <f>SUMIFS(Main_Data!U:U,Main_Data!E:E,'EFATE Activities Report'!D7,Main_Data!P:P,"Shelter Tool Kit")</f>
        <v>0</v>
      </c>
      <c r="H7" s="461">
        <f>SUMIFS(Main_Data!U:U,Main_Data!E:E,'EFATE Activities Report'!D7,Main_Data!O:O,"Shelter Awareness")</f>
        <v>0</v>
      </c>
      <c r="I7" s="460">
        <f>SUMIFS(Main_Data!U:U,Main_Data!E:E,'EFATE Activities Report'!D7,Main_Data!O:O,"Shelter Reconstruction Activities")</f>
        <v>0</v>
      </c>
      <c r="J7" s="460">
        <f>SUMIFS(Main_Data!U:U,Main_Data!E:E,'EFATE Activities Report'!D7,Main_Data!P:P,"Shelter Repair Materials")</f>
        <v>0</v>
      </c>
      <c r="K7" s="462"/>
      <c r="L7" s="460">
        <f>SUMIFS(Main_Data!U:U,Main_Data!E:E,'EFATE Activities Report'!D7,Main_Data!P:P,"Kitchen set")</f>
        <v>0</v>
      </c>
      <c r="M7" s="460">
        <f>SUMIFS(Main_Data!U:U,Main_Data!E:E,'EFATE Activities Report'!D7,Main_Data!P:P,"Blanket")</f>
        <v>0</v>
      </c>
      <c r="N7" s="460">
        <f>SUMIFS(Main_Data!U:U,Main_Data!E:E,'EFATE Activities Report'!D7,Main_Data!P:P,"Solar Lamp")</f>
        <v>0</v>
      </c>
      <c r="O7" s="458" t="s">
        <v>11363</v>
      </c>
    </row>
    <row r="8" spans="1:23" ht="169.5" customHeight="1">
      <c r="A8" s="81"/>
      <c r="B8" s="647"/>
      <c r="C8" s="647"/>
      <c r="D8" s="524" t="s">
        <v>530</v>
      </c>
      <c r="E8" s="528">
        <f>'Damage Data by Area Council'!L6</f>
        <v>0</v>
      </c>
      <c r="F8" s="460">
        <f>SUMIFS(Main_Data!U:U,Main_Data!E:E,'EFATE Activities Report'!D8,Main_Data!P:P,"Tarp")</f>
        <v>0</v>
      </c>
      <c r="G8" s="460">
        <f>SUMIFS(Main_Data!U:U,Main_Data!E:E,'EFATE Activities Report'!D8,Main_Data!P:P,"Shelter Tool Kit")</f>
        <v>0</v>
      </c>
      <c r="H8" s="461">
        <f>SUMIFS(Main_Data!U:U,Main_Data!E:E,'EFATE Activities Report'!D8,Main_Data!O:O,"Shelter Awareness")</f>
        <v>0</v>
      </c>
      <c r="I8" s="460">
        <f>SUMIFS(Main_Data!U:U,Main_Data!E:E,'EFATE Activities Report'!D8,Main_Data!O:O,"Shelter Reconstruction Activities")</f>
        <v>0</v>
      </c>
      <c r="J8" s="460">
        <f>SUMIFS(Main_Data!U:U,Main_Data!E:E,'EFATE Activities Report'!D8,Main_Data!P:P,"Shelter Repair Materials")</f>
        <v>0</v>
      </c>
      <c r="K8" s="462"/>
      <c r="L8" s="460">
        <f>SUMIFS(Main_Data!U:U,Main_Data!E:E,'EFATE Activities Report'!D8,Main_Data!P:P,"Kitchen set")</f>
        <v>0</v>
      </c>
      <c r="M8" s="460">
        <f>SUMIFS(Main_Data!U:U,Main_Data!E:E,'EFATE Activities Report'!D8,Main_Data!P:P,"Blanket")</f>
        <v>0</v>
      </c>
      <c r="N8" s="460">
        <f>SUMIFS(Main_Data!U:U,Main_Data!E:E,'EFATE Activities Report'!D8,Main_Data!P:P,"Solar Lamp")</f>
        <v>0</v>
      </c>
      <c r="O8" s="458" t="s">
        <v>11364</v>
      </c>
    </row>
    <row r="9" spans="1:23" ht="169.5" customHeight="1">
      <c r="A9" s="81"/>
      <c r="B9" s="647"/>
      <c r="C9" s="647"/>
      <c r="D9" s="524" t="s">
        <v>595</v>
      </c>
      <c r="E9" s="529">
        <f>'Damage Data by Area Council'!L7</f>
        <v>247</v>
      </c>
      <c r="F9" s="460">
        <f>SUMIFS(Main_Data!U:U,Main_Data!E:E,'EFATE Activities Report'!D9,Main_Data!P:P,"Tarp")</f>
        <v>0</v>
      </c>
      <c r="G9" s="460">
        <f>SUMIFS(Main_Data!U:U,Main_Data!E:E,'EFATE Activities Report'!D9,Main_Data!P:P,"Shelter Tool Kit")</f>
        <v>0</v>
      </c>
      <c r="H9" s="461">
        <f>SUMIFS(Main_Data!U:U,Main_Data!E:E,'EFATE Activities Report'!D9,Main_Data!O:O,"Shelter Awareness")</f>
        <v>0</v>
      </c>
      <c r="I9" s="460">
        <f>SUMIFS(Main_Data!U:U,Main_Data!E:E,'EFATE Activities Report'!D9,Main_Data!O:O,"Shelter Reconstruction Activities")</f>
        <v>0</v>
      </c>
      <c r="J9" s="460">
        <f>SUMIFS(Main_Data!U:U,Main_Data!E:E,'EFATE Activities Report'!D9,Main_Data!P:P,"Shelter Repair Materials")</f>
        <v>0</v>
      </c>
      <c r="K9" s="462"/>
      <c r="L9" s="460">
        <f>SUMIFS(Main_Data!U:U,Main_Data!E:E,'EFATE Activities Report'!D9,Main_Data!P:P,"Kitchen set")</f>
        <v>0</v>
      </c>
      <c r="M9" s="460">
        <f>SUMIFS(Main_Data!U:U,Main_Data!E:E,'EFATE Activities Report'!D9,Main_Data!P:P,"Blanket")</f>
        <v>0</v>
      </c>
      <c r="N9" s="460">
        <f>SUMIFS(Main_Data!U:U,Main_Data!E:E,'EFATE Activities Report'!D9,Main_Data!P:P,"Solar Lamp")</f>
        <v>0</v>
      </c>
      <c r="O9" s="458" t="s">
        <v>11363</v>
      </c>
    </row>
    <row r="10" spans="1:23" ht="169.5" customHeight="1">
      <c r="A10" s="81"/>
      <c r="B10" s="647"/>
      <c r="C10" s="647"/>
      <c r="D10" s="524" t="s">
        <v>499</v>
      </c>
      <c r="E10" s="529">
        <f>'Damage Data by Area Council'!L8</f>
        <v>642</v>
      </c>
      <c r="F10" s="460">
        <f>SUMIFS(Main_Data!U:U,Main_Data!E:E,'EFATE Activities Report'!D10,Main_Data!P:P,"Tarp")</f>
        <v>0</v>
      </c>
      <c r="G10" s="460">
        <f>SUMIFS(Main_Data!U:U,Main_Data!E:E,'EFATE Activities Report'!D10,Main_Data!P:P,"Shelter Tool Kit")</f>
        <v>0</v>
      </c>
      <c r="H10" s="461">
        <f>SUMIFS(Main_Data!U:U,Main_Data!E:E,'EFATE Activities Report'!D10,Main_Data!O:O,"Shelter Awareness")</f>
        <v>0</v>
      </c>
      <c r="I10" s="460">
        <f>SUMIFS(Main_Data!U:U,Main_Data!E:E,'EFATE Activities Report'!D10,Main_Data!O:O,"Shelter Reconstruction Activities")</f>
        <v>0</v>
      </c>
      <c r="J10" s="460">
        <f>SUMIFS(Main_Data!U:U,Main_Data!E:E,'EFATE Activities Report'!D10,Main_Data!P:P,"Shelter Repair Materials")</f>
        <v>0</v>
      </c>
      <c r="K10" s="462"/>
      <c r="L10" s="460">
        <f>SUMIFS(Main_Data!U:U,Main_Data!E:E,'EFATE Activities Report'!D10,Main_Data!P:P,"Kitchen set")</f>
        <v>0</v>
      </c>
      <c r="M10" s="460">
        <f>SUMIFS(Main_Data!U:U,Main_Data!E:E,'EFATE Activities Report'!D10,Main_Data!P:P,"Blanket")</f>
        <v>0</v>
      </c>
      <c r="N10" s="460">
        <f>SUMIFS(Main_Data!U:U,Main_Data!E:E,'EFATE Activities Report'!D10,Main_Data!P:P,"Solar Lamp")</f>
        <v>0</v>
      </c>
      <c r="O10" s="458" t="s">
        <v>11362</v>
      </c>
    </row>
    <row r="11" spans="1:23" ht="169.5" customHeight="1">
      <c r="A11" s="81"/>
      <c r="B11" s="647"/>
      <c r="C11" s="647"/>
      <c r="D11" s="524" t="s">
        <v>521</v>
      </c>
      <c r="E11" s="528">
        <f>'Damage Data by Area Council'!L9</f>
        <v>0</v>
      </c>
      <c r="F11" s="460">
        <f>SUMIFS(Main_Data!U:U,Main_Data!E:E,'EFATE Activities Report'!D11,Main_Data!P:P,"Tarp")</f>
        <v>0</v>
      </c>
      <c r="G11" s="460">
        <f>SUMIFS(Main_Data!U:U,Main_Data!E:E,'EFATE Activities Report'!D11,Main_Data!P:P,"Shelter Tool Kit")</f>
        <v>0</v>
      </c>
      <c r="H11" s="461">
        <f>SUMIFS(Main_Data!U:U,Main_Data!E:E,'EFATE Activities Report'!D11,Main_Data!O:O,"Shelter Awareness")</f>
        <v>0</v>
      </c>
      <c r="I11" s="460">
        <f>SUMIFS(Main_Data!U:U,Main_Data!E:E,'EFATE Activities Report'!D11,Main_Data!O:O,"Shelter Reconstruction Activities")</f>
        <v>0</v>
      </c>
      <c r="J11" s="460">
        <f>SUMIFS(Main_Data!U:U,Main_Data!E:E,'EFATE Activities Report'!D11,Main_Data!P:P,"Shelter Repair Materials")</f>
        <v>0</v>
      </c>
      <c r="K11" s="462"/>
      <c r="L11" s="460">
        <f>SUMIFS(Main_Data!U:U,Main_Data!E:E,'EFATE Activities Report'!D11,Main_Data!P:P,"Kitchen set")</f>
        <v>0</v>
      </c>
      <c r="M11" s="460">
        <f>SUMIFS(Main_Data!U:U,Main_Data!E:E,'EFATE Activities Report'!D11,Main_Data!P:P,"Blanket")</f>
        <v>0</v>
      </c>
      <c r="N11" s="460">
        <f>SUMIFS(Main_Data!U:U,Main_Data!E:E,'EFATE Activities Report'!D11,Main_Data!P:P,"Solar Lamp")</f>
        <v>0</v>
      </c>
      <c r="O11" s="458" t="s">
        <v>11332</v>
      </c>
    </row>
    <row r="12" spans="1:23" s="522" customFormat="1" ht="169.5" customHeight="1">
      <c r="A12" s="520"/>
      <c r="B12" s="647"/>
      <c r="C12" s="647"/>
      <c r="D12" s="524" t="s">
        <v>556</v>
      </c>
      <c r="E12" s="529">
        <f>'Damage Data by Area Council'!L10</f>
        <v>267</v>
      </c>
      <c r="F12" s="460">
        <f>SUMIFS(Main_Data!U:U,Main_Data!E:E,'EFATE Activities Report'!D12,Main_Data!P:P,"Tarp")</f>
        <v>0</v>
      </c>
      <c r="G12" s="460">
        <f>SUMIFS(Main_Data!U:U,Main_Data!E:E,'EFATE Activities Report'!D12,Main_Data!P:P,"Shelter Tool Kit")</f>
        <v>0</v>
      </c>
      <c r="H12" s="461">
        <f>SUMIFS(Main_Data!U:U,Main_Data!E:E,'EFATE Activities Report'!D12,Main_Data!O:O,"Shelter Awareness")</f>
        <v>0</v>
      </c>
      <c r="I12" s="460">
        <f>SUMIFS(Main_Data!U:U,Main_Data!E:E,'EFATE Activities Report'!D12,Main_Data!O:O,"Shelter Reconstruction Activities")</f>
        <v>0</v>
      </c>
      <c r="J12" s="460">
        <f>SUMIFS(Main_Data!U:U,Main_Data!E:E,'EFATE Activities Report'!D12,Main_Data!P:P,"Shelter Repair Materials")</f>
        <v>0</v>
      </c>
      <c r="K12" s="521"/>
      <c r="L12" s="460">
        <f>SUMIFS(Main_Data!U:U,Main_Data!E:E,'EFATE Activities Report'!D12,Main_Data!P:P,"Kitchen set")</f>
        <v>0</v>
      </c>
      <c r="M12" s="460">
        <f>SUMIFS(Main_Data!U:U,Main_Data!E:E,'EFATE Activities Report'!D12,Main_Data!P:P,"Blanket")</f>
        <v>0</v>
      </c>
      <c r="N12" s="460">
        <f>SUMIFS(Main_Data!U:U,Main_Data!E:E,'EFATE Activities Report'!D12,Main_Data!P:P,"Solar Lamp")</f>
        <v>0</v>
      </c>
      <c r="O12" s="458" t="s">
        <v>11365</v>
      </c>
    </row>
    <row r="13" spans="1:23" ht="169.5" customHeight="1">
      <c r="A13" s="81"/>
      <c r="B13" s="647"/>
      <c r="C13" s="647"/>
      <c r="D13" s="525" t="s">
        <v>597</v>
      </c>
      <c r="E13" s="529">
        <f>'Damage Data by Island'!L14</f>
        <v>1891.52</v>
      </c>
      <c r="F13" s="460">
        <f>SUMIFS(Main_Data!U:U,Main_Data!E:E,'EFATE Activities Report'!D13,Main_Data!P:P,"Tarp")</f>
        <v>0</v>
      </c>
      <c r="G13" s="460">
        <f>SUMIFS(Main_Data!U:U,Main_Data!E:E,'EFATE Activities Report'!D13,Main_Data!P:P,"Shelter Tool Kit")</f>
        <v>0</v>
      </c>
      <c r="H13" s="461">
        <f>SUMIFS(Main_Data!U:U,Main_Data!E:E,'EFATE Activities Report'!D13,Main_Data!O:O,"Shelter Awareness")</f>
        <v>0</v>
      </c>
      <c r="I13" s="460">
        <f>SUMIFS(Main_Data!U:U,Main_Data!E:E,'EFATE Activities Report'!D13,Main_Data!O:O,"Shelter Reconstruction Activities")</f>
        <v>0</v>
      </c>
      <c r="J13" s="460">
        <f>SUMIFS(Main_Data!U:U,Main_Data!E:E,'EFATE Activities Report'!D13,Main_Data!P:P,"Shelter Repair Materials")</f>
        <v>0</v>
      </c>
      <c r="K13" s="462"/>
      <c r="L13" s="460">
        <f>SUMIFS(Main_Data!U:U,Main_Data!E:E,'EFATE Activities Report'!D13,Main_Data!P:P,"Kitchen set")</f>
        <v>0</v>
      </c>
      <c r="M13" s="460">
        <f>SUMIFS(Main_Data!U:U,Main_Data!E:E,'EFATE Activities Report'!D13,Main_Data!P:P,"Blanket")</f>
        <v>0</v>
      </c>
      <c r="N13" s="460">
        <f>SUMIFS(Main_Data!U:U,Main_Data!E:E,'EFATE Activities Report'!D13,Main_Data!P:P,"Solar Lamp")</f>
        <v>0</v>
      </c>
      <c r="O13" s="470" t="s">
        <v>11345</v>
      </c>
    </row>
    <row r="14" spans="1:23" ht="21.75" customHeight="1">
      <c r="B14" s="451"/>
      <c r="C14" s="452"/>
      <c r="D14" s="452"/>
      <c r="E14" s="452"/>
      <c r="F14" s="452"/>
      <c r="G14" s="452"/>
      <c r="H14" s="452"/>
      <c r="I14" s="452"/>
      <c r="J14" s="452"/>
      <c r="K14" s="519"/>
      <c r="L14" s="452"/>
      <c r="M14" s="452"/>
      <c r="N14" s="452"/>
      <c r="O14" s="459"/>
    </row>
    <row r="15" spans="1:23" s="557" customFormat="1" ht="169.5" customHeight="1">
      <c r="A15" s="550"/>
      <c r="B15" s="640" t="s">
        <v>8817</v>
      </c>
      <c r="C15" s="640"/>
      <c r="D15" s="640"/>
      <c r="E15" s="558">
        <f>'Damage Data by Island'!L35</f>
        <v>5108</v>
      </c>
      <c r="F15" s="559">
        <f>SUM(F5:F13)</f>
        <v>0</v>
      </c>
      <c r="G15" s="553">
        <f>SUM(G5:G14)</f>
        <v>0</v>
      </c>
      <c r="H15" s="554">
        <f>SUM(H5:H13)</f>
        <v>0</v>
      </c>
      <c r="I15" s="553">
        <f>SUM(I5:I13)</f>
        <v>0</v>
      </c>
      <c r="J15" s="560">
        <f>SUM(J5:J13)</f>
        <v>0</v>
      </c>
      <c r="K15" s="555"/>
      <c r="L15" s="552">
        <f>SUM(L5:L13)</f>
        <v>0</v>
      </c>
      <c r="M15" s="552">
        <f>SUM(M5:M13)</f>
        <v>0</v>
      </c>
      <c r="N15" s="552">
        <f>SUM(N5:N13)</f>
        <v>0</v>
      </c>
      <c r="O15" s="556"/>
    </row>
    <row r="16" spans="1:23" ht="46.5">
      <c r="B16" s="448"/>
      <c r="C16" s="449"/>
      <c r="D16" s="449"/>
      <c r="E16" s="453"/>
      <c r="F16" s="455"/>
      <c r="G16" s="456"/>
      <c r="H16" s="455"/>
      <c r="I16" s="455"/>
      <c r="J16" s="453"/>
      <c r="K16" s="457"/>
      <c r="L16" s="453"/>
      <c r="M16" s="453"/>
      <c r="N16" s="453"/>
      <c r="O16" s="449"/>
    </row>
    <row r="17" spans="1:15" ht="46.5">
      <c r="B17" s="448"/>
      <c r="C17" s="449"/>
      <c r="D17" s="449"/>
      <c r="E17" s="453"/>
      <c r="F17" s="455"/>
      <c r="G17" s="456"/>
      <c r="H17" s="455"/>
      <c r="I17" s="455"/>
      <c r="J17" s="453"/>
      <c r="K17" s="457"/>
      <c r="L17" s="453"/>
      <c r="M17" s="453"/>
      <c r="N17" s="453"/>
      <c r="O17" s="449"/>
    </row>
    <row r="18" spans="1:15" ht="46.5">
      <c r="B18" s="448"/>
      <c r="C18" s="449"/>
      <c r="D18" s="449"/>
      <c r="E18" s="453"/>
      <c r="F18" s="455"/>
      <c r="G18" s="456"/>
      <c r="H18" s="455"/>
      <c r="I18" s="455"/>
      <c r="J18" s="453"/>
      <c r="K18" s="457"/>
      <c r="L18" s="453"/>
      <c r="M18" s="453"/>
      <c r="N18" s="453"/>
      <c r="O18" s="449"/>
    </row>
    <row r="20" spans="1:15" ht="39" customHeight="1">
      <c r="D20" s="442"/>
      <c r="E20" s="443"/>
    </row>
    <row r="21" spans="1:15" s="99" customFormat="1" ht="34.5" customHeight="1">
      <c r="A21" s="75"/>
      <c r="B21" s="102"/>
      <c r="C21" s="75"/>
      <c r="D21" s="442"/>
      <c r="E21" s="154"/>
      <c r="F21" s="437"/>
      <c r="H21" s="437"/>
      <c r="I21" s="437"/>
      <c r="J21" s="154"/>
      <c r="K21" s="2"/>
      <c r="L21" s="154"/>
      <c r="M21" s="154"/>
      <c r="N21" s="154"/>
      <c r="O21" s="75"/>
    </row>
    <row r="24" spans="1:15" s="99" customFormat="1">
      <c r="A24" s="75"/>
      <c r="B24" s="102"/>
      <c r="C24" s="75"/>
      <c r="D24" s="75"/>
      <c r="E24" s="154"/>
      <c r="F24" s="441"/>
      <c r="H24" s="437"/>
      <c r="I24" s="437"/>
      <c r="J24" s="154"/>
      <c r="K24" s="2"/>
      <c r="L24" s="154"/>
      <c r="M24" s="154"/>
      <c r="N24" s="154"/>
      <c r="O24" s="75"/>
    </row>
  </sheetData>
  <mergeCells count="5">
    <mergeCell ref="B2:D2"/>
    <mergeCell ref="F2:N2"/>
    <mergeCell ref="B5:B13"/>
    <mergeCell ref="C5:C13"/>
    <mergeCell ref="B15:D15"/>
  </mergeCells>
  <conditionalFormatting sqref="L15:N15 L5:N13 F5:J13">
    <cfRule type="cellIs" dxfId="3" priority="6" operator="equal">
      <formula>0</formula>
    </cfRule>
  </conditionalFormatting>
  <conditionalFormatting sqref="E15:F15">
    <cfRule type="cellIs" dxfId="2" priority="5" operator="equal">
      <formula>0</formula>
    </cfRule>
  </conditionalFormatting>
  <conditionalFormatting sqref="H15:I15">
    <cfRule type="cellIs" dxfId="1" priority="4" operator="between">
      <formula>0.5</formula>
      <formula>1</formula>
    </cfRule>
  </conditionalFormatting>
  <conditionalFormatting sqref="J15">
    <cfRule type="cellIs" dxfId="0" priority="2" operator="equal">
      <formula>0</formula>
    </cfRule>
  </conditionalFormatting>
  <pageMargins left="0.7" right="0.7" top="0.75" bottom="0.75" header="0.3" footer="0.3"/>
  <pageSetup scale="15" fitToHeight="0" orientation="landscape" r:id="rId1"/>
  <ignoredErrors>
    <ignoredError sqref="G15" formula="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6" tint="-0.249977111117893"/>
    <pageSetUpPr fitToPage="1"/>
  </sheetPr>
  <dimension ref="A1:BF44"/>
  <sheetViews>
    <sheetView showGridLines="0" zoomScale="50" zoomScaleNormal="50" workbookViewId="0">
      <selection activeCell="P13" sqref="P13"/>
    </sheetView>
  </sheetViews>
  <sheetFormatPr defaultRowHeight="15"/>
  <cols>
    <col min="1" max="1" width="3.140625" style="75" customWidth="1"/>
    <col min="2" max="2" width="19.140625" style="102" customWidth="1"/>
    <col min="3" max="3" width="13.28515625" style="75" customWidth="1"/>
    <col min="4" max="4" width="28.140625" style="75" customWidth="1"/>
    <col min="5" max="5" width="18.42578125" style="99" customWidth="1"/>
    <col min="6" max="6" width="14.28515625" style="99" customWidth="1"/>
    <col min="7" max="7" width="17" style="99" customWidth="1"/>
    <col min="8" max="8" width="17.28515625" style="99" customWidth="1"/>
    <col min="9" max="9" width="16.85546875" style="99" customWidth="1"/>
    <col min="10" max="10" width="15.140625" style="99" customWidth="1"/>
    <col min="11" max="11" width="20.85546875" style="99" customWidth="1"/>
    <col min="12" max="13" width="26" style="99" customWidth="1"/>
    <col min="14" max="14" width="17.5703125" style="75" customWidth="1"/>
    <col min="15" max="15" width="18" style="75" customWidth="1"/>
    <col min="16" max="16" width="19.140625" style="75" customWidth="1"/>
    <col min="17" max="17" width="15" style="75" customWidth="1"/>
    <col min="18" max="18" width="16.7109375" style="154" customWidth="1"/>
    <col min="19" max="19" width="15.28515625" style="75" customWidth="1"/>
    <col min="20" max="20" width="12.7109375" style="75" customWidth="1"/>
    <col min="21" max="22" width="18.85546875" style="75" customWidth="1"/>
    <col min="23" max="23" width="22.140625" style="75" customWidth="1"/>
    <col min="24" max="24" width="13.85546875" style="75" customWidth="1"/>
    <col min="25" max="25" width="93" style="75" customWidth="1"/>
    <col min="26" max="16384" width="9.140625" style="75"/>
  </cols>
  <sheetData>
    <row r="1" spans="1:58" ht="11.25" customHeight="1">
      <c r="L1" s="111"/>
    </row>
    <row r="2" spans="1:58" s="100" customFormat="1" ht="28.5" customHeight="1">
      <c r="B2" s="626" t="s">
        <v>8809</v>
      </c>
      <c r="C2" s="619"/>
      <c r="D2" s="620"/>
      <c r="E2" s="626" t="s">
        <v>8808</v>
      </c>
      <c r="F2" s="619"/>
      <c r="G2" s="626" t="s">
        <v>8807</v>
      </c>
      <c r="H2" s="619"/>
      <c r="I2" s="619"/>
      <c r="J2" s="619"/>
      <c r="K2" s="619"/>
      <c r="L2" s="620"/>
      <c r="M2" s="626" t="s">
        <v>8810</v>
      </c>
      <c r="N2" s="619"/>
      <c r="O2" s="619"/>
      <c r="P2" s="619"/>
      <c r="Q2" s="619"/>
      <c r="R2" s="619"/>
      <c r="S2" s="619"/>
      <c r="T2" s="619"/>
      <c r="U2" s="619"/>
      <c r="V2" s="619"/>
      <c r="W2" s="619"/>
      <c r="X2" s="620"/>
      <c r="Y2"/>
      <c r="Z2" s="155"/>
      <c r="AA2" s="155"/>
      <c r="AB2" s="155"/>
      <c r="AC2" s="155"/>
      <c r="AD2" s="155"/>
      <c r="AE2" s="155"/>
      <c r="AF2" s="155"/>
      <c r="AG2" s="155"/>
      <c r="AH2" s="155"/>
      <c r="AI2" s="155"/>
      <c r="AJ2" s="155"/>
      <c r="AK2" s="155"/>
      <c r="AL2" s="155"/>
      <c r="AM2" s="155"/>
      <c r="AN2" s="155"/>
      <c r="AO2" s="155"/>
      <c r="AP2" s="155"/>
      <c r="AQ2" s="155"/>
      <c r="AR2" s="155"/>
      <c r="AS2" s="155"/>
      <c r="AT2" s="155"/>
      <c r="AU2" s="155"/>
      <c r="AV2" s="155"/>
      <c r="AW2" s="155"/>
      <c r="AX2" s="155"/>
      <c r="AY2" s="155"/>
      <c r="AZ2" s="155"/>
      <c r="BA2" s="155"/>
      <c r="BB2" s="155"/>
      <c r="BC2" s="155"/>
      <c r="BD2" s="155"/>
      <c r="BE2" s="155"/>
      <c r="BF2" s="155"/>
    </row>
    <row r="3" spans="1:58" s="361" customFormat="1" ht="28.5" customHeight="1">
      <c r="B3" s="362"/>
      <c r="C3" s="363"/>
      <c r="D3" s="363"/>
      <c r="E3" s="363"/>
      <c r="F3" s="364"/>
      <c r="G3" s="653" t="s">
        <v>8791</v>
      </c>
      <c r="H3" s="654"/>
      <c r="I3" s="653" t="s">
        <v>8792</v>
      </c>
      <c r="J3" s="654"/>
      <c r="K3" s="654"/>
      <c r="L3" s="365" t="s">
        <v>8791</v>
      </c>
      <c r="M3" s="653" t="s">
        <v>8804</v>
      </c>
      <c r="N3" s="654"/>
      <c r="O3" s="654"/>
      <c r="P3" s="654"/>
      <c r="Q3" s="654"/>
      <c r="R3" s="655" t="s">
        <v>11300</v>
      </c>
      <c r="S3" s="656"/>
      <c r="T3" s="656"/>
      <c r="U3" s="656"/>
      <c r="V3" s="656"/>
      <c r="W3" s="656"/>
      <c r="X3" s="657"/>
      <c r="Y3"/>
      <c r="Z3" s="366"/>
      <c r="AA3" s="366"/>
      <c r="AB3" s="366"/>
      <c r="AC3" s="366"/>
      <c r="AD3" s="366"/>
      <c r="AE3" s="366"/>
      <c r="AF3" s="366"/>
      <c r="AG3" s="366"/>
      <c r="AH3" s="366"/>
      <c r="AI3" s="366"/>
      <c r="AJ3" s="366"/>
      <c r="AK3" s="366"/>
      <c r="AL3" s="366"/>
      <c r="AM3" s="366"/>
      <c r="AN3" s="366"/>
      <c r="AO3" s="366"/>
      <c r="AP3" s="366"/>
      <c r="AQ3" s="366"/>
      <c r="AR3" s="366"/>
      <c r="AS3" s="366"/>
      <c r="AT3" s="366"/>
      <c r="AU3" s="366"/>
      <c r="AV3" s="366"/>
      <c r="AW3" s="366"/>
      <c r="AX3" s="366"/>
      <c r="AY3" s="366"/>
      <c r="AZ3" s="366"/>
      <c r="BA3" s="366"/>
      <c r="BB3" s="366"/>
      <c r="BC3" s="366"/>
      <c r="BD3" s="366"/>
      <c r="BE3" s="366"/>
      <c r="BF3" s="366"/>
    </row>
    <row r="4" spans="1:58" s="105" customFormat="1" ht="87" customHeight="1">
      <c r="A4" s="103"/>
      <c r="B4" s="339" t="s">
        <v>8763</v>
      </c>
      <c r="C4" s="340" t="s">
        <v>8764</v>
      </c>
      <c r="D4" s="339" t="s">
        <v>8765</v>
      </c>
      <c r="E4" s="340" t="s">
        <v>8785</v>
      </c>
      <c r="F4" s="339" t="s">
        <v>8786</v>
      </c>
      <c r="G4" s="341" t="s">
        <v>8787</v>
      </c>
      <c r="H4" s="342" t="s">
        <v>8788</v>
      </c>
      <c r="I4" s="340" t="s">
        <v>8789</v>
      </c>
      <c r="J4" s="343" t="s">
        <v>8790</v>
      </c>
      <c r="K4" s="343" t="s">
        <v>8801</v>
      </c>
      <c r="L4" s="342" t="s">
        <v>8803</v>
      </c>
      <c r="M4" s="342" t="s">
        <v>8793</v>
      </c>
      <c r="N4" s="340" t="s">
        <v>8794</v>
      </c>
      <c r="O4" s="343" t="s">
        <v>8795</v>
      </c>
      <c r="P4" s="343" t="s">
        <v>8796</v>
      </c>
      <c r="Q4" s="342" t="s">
        <v>8797</v>
      </c>
      <c r="R4" s="344" t="s">
        <v>8798</v>
      </c>
      <c r="S4" s="342" t="s">
        <v>8799</v>
      </c>
      <c r="T4" s="342" t="s">
        <v>8800</v>
      </c>
      <c r="U4" s="342" t="s">
        <v>8802</v>
      </c>
      <c r="V4" s="370" t="s">
        <v>11315</v>
      </c>
      <c r="W4" s="342" t="s">
        <v>11216</v>
      </c>
      <c r="X4" s="342" t="s">
        <v>8797</v>
      </c>
      <c r="Y4" s="342" t="s">
        <v>8806</v>
      </c>
      <c r="Z4" s="75"/>
      <c r="AA4" s="75"/>
      <c r="AB4" s="75"/>
      <c r="AC4" s="75"/>
      <c r="AD4" s="75"/>
      <c r="AE4" s="75"/>
      <c r="AF4" s="75"/>
      <c r="AG4" s="75"/>
      <c r="AH4" s="75"/>
      <c r="AI4" s="75"/>
      <c r="AJ4" s="75"/>
      <c r="AK4" s="75"/>
      <c r="AL4" s="75"/>
      <c r="AM4" s="75"/>
      <c r="AN4" s="75"/>
      <c r="AO4" s="75"/>
      <c r="AP4" s="75"/>
      <c r="AQ4" s="75"/>
      <c r="AR4" s="75"/>
      <c r="AS4" s="75"/>
      <c r="AT4" s="75"/>
      <c r="AU4" s="75"/>
      <c r="AV4" s="75"/>
      <c r="AW4" s="75"/>
      <c r="AX4" s="75"/>
      <c r="AY4" s="75"/>
      <c r="AZ4" s="75"/>
      <c r="BA4" s="75"/>
      <c r="BB4" s="75"/>
      <c r="BC4" s="75"/>
      <c r="BD4" s="75"/>
      <c r="BE4" s="75"/>
      <c r="BF4" s="75"/>
    </row>
    <row r="5" spans="1:58" ht="18.75">
      <c r="A5" s="81"/>
      <c r="B5" s="650" t="s">
        <v>8757</v>
      </c>
      <c r="C5" s="345" t="s">
        <v>8776</v>
      </c>
      <c r="D5" s="345" t="s">
        <v>259</v>
      </c>
      <c r="E5" s="346">
        <f>SUMIF('Damage Data by Island'!C:C,'Island Report - Tarpaulins'!D5,'Damage Data by Island'!F:F)</f>
        <v>7218</v>
      </c>
      <c r="F5" s="347">
        <f>SUMIF('Damage Data by Island'!C:C,'Island Report - Tarpaulins'!D5,'Damage Data by Island'!G:G)</f>
        <v>1570.4805184196912</v>
      </c>
      <c r="G5" s="348">
        <f>SUMIF('Damage Data by Island'!C:C,'Island Report - Tarpaulins'!D5,'Damage Data by Island'!H:H)</f>
        <v>0.33</v>
      </c>
      <c r="H5" s="348">
        <f>SUMIF('Damage Data by Island'!C:C,'Island Report - Tarpaulins'!D5,'Damage Data by Island'!I:I)</f>
        <v>0</v>
      </c>
      <c r="I5" s="347">
        <f>SUMIF('Damage Data by Island'!C:C,'Island Report - Tarpaulins'!D5,'Damage Data by Island'!J:J)</f>
        <v>518.25857107849811</v>
      </c>
      <c r="J5" s="347">
        <f>SUMIF('Damage Data by Island'!C:C,'Island Report - Tarpaulins'!D5,'Damage Data by Island'!K:K)</f>
        <v>0</v>
      </c>
      <c r="K5" s="347">
        <f t="shared" ref="K5:K32" si="0">I5+J5</f>
        <v>518.25857107849811</v>
      </c>
      <c r="L5" s="348">
        <f>K5/F5</f>
        <v>0.33</v>
      </c>
      <c r="M5" s="346" t="e">
        <f>SUMIFS(#REF!,#REF!,'Island Report - Tarpaulins'!D5,#REF!,"Tarp",#REF!,"Complete")</f>
        <v>#REF!</v>
      </c>
      <c r="N5" s="346" t="e">
        <f>SUMIFS(#REF!,#REF!,'Island Report - Tarpaulins'!D5,#REF!,"Tarp",#REF!,"Ongoing")</f>
        <v>#REF!</v>
      </c>
      <c r="O5" s="347" t="e">
        <f>K5-(M5+N5)</f>
        <v>#REF!</v>
      </c>
      <c r="P5" s="347" t="e">
        <f>IF(O5&gt;0,ABS(O5),0)</f>
        <v>#REF!</v>
      </c>
      <c r="Q5" s="347" t="e">
        <f>IF(O5&lt;0,ABS(O5),0)</f>
        <v>#REF!</v>
      </c>
      <c r="R5" s="347" t="e">
        <f>SUMIFS(#REF!,#REF!,'Island Report - Tarpaulins'!D5,#REF!,"Tarp",#REF!,"Planned")</f>
        <v>#REF!</v>
      </c>
      <c r="S5" s="347" t="e">
        <f>M5+N5+R5</f>
        <v>#REF!</v>
      </c>
      <c r="T5" s="347" t="e">
        <f>K5-S5</f>
        <v>#REF!</v>
      </c>
      <c r="U5" s="347" t="e">
        <f>IF(T5&gt;0,ABS(T5),0)</f>
        <v>#REF!</v>
      </c>
      <c r="V5" s="409" t="e">
        <f>IF(K5=0,"",U5/K5)</f>
        <v>#REF!</v>
      </c>
      <c r="W5" s="347">
        <f>SUMIFS(Feedback_Main_Data!O:O,Feedback_Main_Data!C:C,'Island Report - Tarpaulins'!D5)</f>
        <v>0</v>
      </c>
      <c r="X5" s="347" t="e">
        <f>IF(T5&lt;0,ABS(T5),0)</f>
        <v>#REF!</v>
      </c>
      <c r="Y5" s="349" t="s">
        <v>8813</v>
      </c>
    </row>
    <row r="6" spans="1:58" ht="18.75">
      <c r="A6" s="81"/>
      <c r="B6" s="651"/>
      <c r="C6" s="345" t="s">
        <v>8776</v>
      </c>
      <c r="D6" s="345" t="s">
        <v>263</v>
      </c>
      <c r="E6" s="346">
        <f>SUMIF('Damage Data by Island'!C:C,'Island Report - Tarpaulins'!D6,'Damage Data by Island'!F:F)</f>
        <v>25682</v>
      </c>
      <c r="F6" s="347">
        <f>SUMIF('Damage Data by Island'!C:C,'Island Report - Tarpaulins'!D6,'Damage Data by Island'!G:G)</f>
        <v>5587.8471424292757</v>
      </c>
      <c r="G6" s="348">
        <f>SUMIF('Damage Data by Island'!C:C,'Island Report - Tarpaulins'!D6,'Damage Data by Island'!H:H)</f>
        <v>0</v>
      </c>
      <c r="H6" s="348">
        <f>SUMIF('Damage Data by Island'!C:C,'Island Report - Tarpaulins'!D6,'Damage Data by Island'!I:I)</f>
        <v>0</v>
      </c>
      <c r="I6" s="347">
        <f>SUMIF('Damage Data by Island'!C:C,'Island Report - Tarpaulins'!D6,'Damage Data by Island'!J:J)</f>
        <v>0</v>
      </c>
      <c r="J6" s="347">
        <f>SUMIF('Damage Data by Island'!C:C,'Island Report - Tarpaulins'!D6,'Damage Data by Island'!K:K)</f>
        <v>0</v>
      </c>
      <c r="K6" s="347">
        <f t="shared" si="0"/>
        <v>0</v>
      </c>
      <c r="L6" s="348">
        <f t="shared" ref="L6:L33" si="1">K6/F6</f>
        <v>0</v>
      </c>
      <c r="M6" s="346" t="e">
        <f>SUMIFS(#REF!,#REF!,'Island Report - Tarpaulins'!D6,#REF!,"Tarp",#REF!,"Complete")</f>
        <v>#REF!</v>
      </c>
      <c r="N6" s="346" t="e">
        <f>SUMIFS(#REF!,#REF!,'Island Report - Tarpaulins'!D6,#REF!,"Tarp",#REF!,"Ongoing")</f>
        <v>#REF!</v>
      </c>
      <c r="O6" s="347" t="e">
        <f t="shared" ref="O6:O33" si="2">K6-(M6+N6)</f>
        <v>#REF!</v>
      </c>
      <c r="P6" s="347" t="e">
        <f t="shared" ref="P6:P33" si="3">IF(O6&gt;0,ABS(O6),0)</f>
        <v>#REF!</v>
      </c>
      <c r="Q6" s="347" t="e">
        <f t="shared" ref="Q6:Q33" si="4">IF(O6&lt;0,ABS(O6),0)</f>
        <v>#REF!</v>
      </c>
      <c r="R6" s="347" t="e">
        <f>SUMIFS(#REF!,#REF!,'Island Report - Tarpaulins'!D6,#REF!,"Tarp",#REF!,"Planned")</f>
        <v>#REF!</v>
      </c>
      <c r="S6" s="347" t="e">
        <f t="shared" ref="S6:S33" si="5">M6+N6+R6</f>
        <v>#REF!</v>
      </c>
      <c r="T6" s="347" t="e">
        <f t="shared" ref="T6:T33" si="6">K6-S6</f>
        <v>#REF!</v>
      </c>
      <c r="U6" s="347" t="e">
        <f>IF(T6&gt;0,ABS(T6),0)</f>
        <v>#REF!</v>
      </c>
      <c r="V6" s="409" t="str">
        <f t="shared" ref="V6:V33" si="7">IF(K6=0,"",U6/K6)</f>
        <v/>
      </c>
      <c r="W6" s="347">
        <f>SUMIFS(Feedback_Main_Data!O:O,Feedback_Main_Data!C:C,'Island Report - Tarpaulins'!D6)</f>
        <v>0</v>
      </c>
      <c r="X6" s="347" t="e">
        <f>IF(T6&lt;0,ABS(T6),0)</f>
        <v>#REF!</v>
      </c>
      <c r="Y6" s="349" t="s">
        <v>8812</v>
      </c>
    </row>
    <row r="7" spans="1:58" ht="18.75">
      <c r="A7" s="81"/>
      <c r="B7" s="652"/>
      <c r="C7" s="350" t="s">
        <v>8776</v>
      </c>
      <c r="D7" s="350" t="s">
        <v>265</v>
      </c>
      <c r="E7" s="351">
        <f>SUMIF('Damage Data by Island'!C:C,'Island Report - Tarpaulins'!D7,'Damage Data by Island'!F:F)</f>
        <v>1623</v>
      </c>
      <c r="F7" s="352">
        <f>SUMIF('Damage Data by Island'!C:C,'Island Report - Tarpaulins'!D7,'Damage Data by Island'!G:G)</f>
        <v>353.12965937865874</v>
      </c>
      <c r="G7" s="353">
        <f>SUMIF('Damage Data by Island'!C:C,'Island Report - Tarpaulins'!D7,'Damage Data by Island'!H:H)</f>
        <v>1</v>
      </c>
      <c r="H7" s="353">
        <f>SUMIF('Damage Data by Island'!C:C,'Island Report - Tarpaulins'!D7,'Damage Data by Island'!I:I)</f>
        <v>0</v>
      </c>
      <c r="I7" s="352">
        <f>SUMIF('Damage Data by Island'!C:C,'Island Report - Tarpaulins'!D7,'Damage Data by Island'!J:J)</f>
        <v>353.12965937865874</v>
      </c>
      <c r="J7" s="352">
        <f>SUMIF('Damage Data by Island'!C:C,'Island Report - Tarpaulins'!D7,'Damage Data by Island'!K:K)</f>
        <v>0</v>
      </c>
      <c r="K7" s="352">
        <f t="shared" si="0"/>
        <v>353.12965937865874</v>
      </c>
      <c r="L7" s="353">
        <f t="shared" si="1"/>
        <v>1</v>
      </c>
      <c r="M7" s="351" t="e">
        <f>SUMIFS(#REF!,#REF!,'Island Report - Tarpaulins'!D7,#REF!,"Tarp",#REF!,"Complete")</f>
        <v>#REF!</v>
      </c>
      <c r="N7" s="351" t="e">
        <f>SUMIFS(#REF!,#REF!,'Island Report - Tarpaulins'!D7,#REF!,"Tarp",#REF!,"Ongoing")</f>
        <v>#REF!</v>
      </c>
      <c r="O7" s="352" t="e">
        <f t="shared" si="2"/>
        <v>#REF!</v>
      </c>
      <c r="P7" s="352" t="e">
        <f t="shared" si="3"/>
        <v>#REF!</v>
      </c>
      <c r="Q7" s="352" t="e">
        <f t="shared" si="4"/>
        <v>#REF!</v>
      </c>
      <c r="R7" s="352" t="e">
        <f>SUMIFS(#REF!,#REF!,'Island Report - Tarpaulins'!D7,#REF!,"Tarp",#REF!,"Planned")</f>
        <v>#REF!</v>
      </c>
      <c r="S7" s="352" t="e">
        <f t="shared" si="5"/>
        <v>#REF!</v>
      </c>
      <c r="T7" s="352" t="e">
        <f t="shared" si="6"/>
        <v>#REF!</v>
      </c>
      <c r="U7" s="354" t="e">
        <f>IF(T7&gt;0,ABS(T7),0)</f>
        <v>#REF!</v>
      </c>
      <c r="V7" s="409" t="e">
        <f t="shared" si="7"/>
        <v>#REF!</v>
      </c>
      <c r="W7" s="352">
        <f>SUMIFS(Feedback_Main_Data!O:O,Feedback_Main_Data!C:C,'Island Report - Tarpaulins'!D7)</f>
        <v>0</v>
      </c>
      <c r="X7" s="352" t="e">
        <f>IF(T7&lt;0,ABS(T7),0)</f>
        <v>#REF!</v>
      </c>
      <c r="Y7" s="349" t="s">
        <v>8812</v>
      </c>
    </row>
    <row r="8" spans="1:58" ht="12" customHeight="1">
      <c r="A8" s="81"/>
      <c r="B8" s="413"/>
      <c r="C8" s="413"/>
      <c r="D8" s="413"/>
      <c r="E8" s="413"/>
      <c r="F8" s="413"/>
      <c r="G8" s="413"/>
      <c r="H8" s="413"/>
      <c r="I8" s="413"/>
      <c r="J8" s="413"/>
      <c r="K8" s="413"/>
      <c r="L8" s="413"/>
      <c r="M8" s="413"/>
      <c r="N8" s="413"/>
      <c r="O8" s="413"/>
      <c r="P8" s="413"/>
      <c r="Q8" s="413"/>
      <c r="R8" s="413"/>
      <c r="S8" s="413"/>
      <c r="T8" s="413"/>
      <c r="U8" s="413"/>
      <c r="V8" s="413"/>
      <c r="W8" s="413"/>
      <c r="X8" s="413"/>
      <c r="Y8" s="414"/>
    </row>
    <row r="9" spans="1:58" ht="18.75">
      <c r="A9" s="81"/>
      <c r="B9" s="650" t="s">
        <v>8756</v>
      </c>
      <c r="C9" s="345" t="s">
        <v>8776</v>
      </c>
      <c r="D9" s="355" t="s">
        <v>253</v>
      </c>
      <c r="E9" s="356">
        <f>SUMIF('Damage Data by Island'!C:C,'Island Report - Tarpaulins'!D9,'Damage Data by Island'!F:F)</f>
        <v>11061</v>
      </c>
      <c r="F9" s="357">
        <f>SUMIF('Damage Data by Island'!C:C,'Island Report - Tarpaulins'!D9,'Damage Data by Island'!G:G)</f>
        <v>2375.9310814757132</v>
      </c>
      <c r="G9" s="358">
        <f>SUMIF('Damage Data by Island'!C:C,'Island Report - Tarpaulins'!D9,'Damage Data by Island'!H:H)</f>
        <v>1.1784853617306499E-2</v>
      </c>
      <c r="H9" s="358">
        <f>SUMIF('Damage Data by Island'!C:C,'Island Report - Tarpaulins'!D9,'Damage Data by Island'!I:I)</f>
        <v>0</v>
      </c>
      <c r="I9" s="357">
        <f>SUMIF('Damage Data by Island'!C:C,'Island Report - Tarpaulins'!D9,'Damage Data by Island'!J:J)</f>
        <v>28</v>
      </c>
      <c r="J9" s="357">
        <f>SUMIF('Damage Data by Island'!C:C,'Island Report - Tarpaulins'!D9,'Damage Data by Island'!K:K)</f>
        <v>0</v>
      </c>
      <c r="K9" s="357">
        <f t="shared" si="0"/>
        <v>28</v>
      </c>
      <c r="L9" s="358">
        <f t="shared" si="1"/>
        <v>1.1784853617306499E-2</v>
      </c>
      <c r="M9" s="356" t="e">
        <f>SUMIFS(#REF!,#REF!,'Island Report - Tarpaulins'!D9,#REF!,"Tarp",#REF!,"Complete")</f>
        <v>#REF!</v>
      </c>
      <c r="N9" s="356" t="e">
        <f>SUMIFS(#REF!,#REF!,'Island Report - Tarpaulins'!D9,#REF!,"Tarp",#REF!,"Ongoing")</f>
        <v>#REF!</v>
      </c>
      <c r="O9" s="357" t="e">
        <f t="shared" si="2"/>
        <v>#REF!</v>
      </c>
      <c r="P9" s="357" t="e">
        <f t="shared" si="3"/>
        <v>#REF!</v>
      </c>
      <c r="Q9" s="357" t="e">
        <f t="shared" si="4"/>
        <v>#REF!</v>
      </c>
      <c r="R9" s="357" t="e">
        <f>SUMIFS(#REF!,#REF!,'Island Report - Tarpaulins'!D9,#REF!,"Tarp",#REF!,"Planned")</f>
        <v>#REF!</v>
      </c>
      <c r="S9" s="357" t="e">
        <f t="shared" si="5"/>
        <v>#REF!</v>
      </c>
      <c r="T9" s="357" t="e">
        <f t="shared" si="6"/>
        <v>#REF!</v>
      </c>
      <c r="U9" s="411" t="e">
        <f>IF(T9&gt;0,ABS(T9),0)</f>
        <v>#REF!</v>
      </c>
      <c r="V9" s="409" t="e">
        <f t="shared" si="7"/>
        <v>#REF!</v>
      </c>
      <c r="W9" s="357">
        <f>SUMIFS(Feedback_Main_Data!O:O,Feedback_Main_Data!C:C,'Island Report - Tarpaulins'!D9)</f>
        <v>0</v>
      </c>
      <c r="X9" s="357" t="e">
        <f>IF(T9&lt;0,ABS(T9),0)</f>
        <v>#REF!</v>
      </c>
      <c r="Y9" s="349"/>
    </row>
    <row r="10" spans="1:58" ht="18.75">
      <c r="A10" s="81"/>
      <c r="B10" s="651"/>
      <c r="C10" s="345" t="s">
        <v>8776</v>
      </c>
      <c r="D10" s="345" t="s">
        <v>255</v>
      </c>
      <c r="E10" s="346">
        <f>SUMIF('Damage Data by Island'!C:C,'Island Report - Tarpaulins'!D10,'Damage Data by Island'!F:F)</f>
        <v>3836</v>
      </c>
      <c r="F10" s="347">
        <f>SUMIF('Damage Data by Island'!C:C,'Island Report - Tarpaulins'!D10,'Damage Data by Island'!G:G)</f>
        <v>823.982608131348</v>
      </c>
      <c r="G10" s="348">
        <f>SUMIF('Damage Data by Island'!C:C,'Island Report - Tarpaulins'!D10,'Damage Data by Island'!H:H)</f>
        <v>4.8544713936029766E-3</v>
      </c>
      <c r="H10" s="348">
        <f>SUMIF('Damage Data by Island'!C:C,'Island Report - Tarpaulins'!D10,'Damage Data by Island'!I:I)</f>
        <v>0</v>
      </c>
      <c r="I10" s="347">
        <f>SUMIF('Damage Data by Island'!C:C,'Island Report - Tarpaulins'!D10,'Damage Data by Island'!J:J)</f>
        <v>4</v>
      </c>
      <c r="J10" s="347">
        <f>SUMIF('Damage Data by Island'!C:C,'Island Report - Tarpaulins'!D10,'Damage Data by Island'!K:K)</f>
        <v>0</v>
      </c>
      <c r="K10" s="347">
        <f t="shared" si="0"/>
        <v>4</v>
      </c>
      <c r="L10" s="348">
        <f t="shared" si="1"/>
        <v>4.8544713936029766E-3</v>
      </c>
      <c r="M10" s="346" t="e">
        <f>SUMIFS(#REF!,#REF!,'Island Report - Tarpaulins'!D10,#REF!,"Tarp",#REF!,"Complete")</f>
        <v>#REF!</v>
      </c>
      <c r="N10" s="346" t="e">
        <f>SUMIFS(#REF!,#REF!,'Island Report - Tarpaulins'!D10,#REF!,"Tarp",#REF!,"Ongoing")</f>
        <v>#REF!</v>
      </c>
      <c r="O10" s="347" t="e">
        <f t="shared" si="2"/>
        <v>#REF!</v>
      </c>
      <c r="P10" s="347" t="e">
        <f t="shared" si="3"/>
        <v>#REF!</v>
      </c>
      <c r="Q10" s="347" t="e">
        <f t="shared" si="4"/>
        <v>#REF!</v>
      </c>
      <c r="R10" s="347" t="e">
        <f>SUMIFS(#REF!,#REF!,'Island Report - Tarpaulins'!D10,#REF!,"Tarp",#REF!,"Planned")</f>
        <v>#REF!</v>
      </c>
      <c r="S10" s="347" t="e">
        <f t="shared" si="5"/>
        <v>#REF!</v>
      </c>
      <c r="T10" s="347" t="e">
        <f t="shared" si="6"/>
        <v>#REF!</v>
      </c>
      <c r="U10" s="406" t="e">
        <f>IF(T10&gt;0,ABS(T10),0)</f>
        <v>#REF!</v>
      </c>
      <c r="V10" s="409" t="e">
        <f t="shared" si="7"/>
        <v>#REF!</v>
      </c>
      <c r="W10" s="347">
        <f>SUMIFS(Feedback_Main_Data!O:O,Feedback_Main_Data!C:C,'Island Report - Tarpaulins'!D10)</f>
        <v>0</v>
      </c>
      <c r="X10" s="347" t="e">
        <f>IF(T10&lt;0,ABS(T10),0)</f>
        <v>#REF!</v>
      </c>
      <c r="Y10" s="349"/>
    </row>
    <row r="11" spans="1:58" ht="18.75">
      <c r="A11" s="81"/>
      <c r="B11" s="651"/>
      <c r="C11" s="345" t="s">
        <v>8776</v>
      </c>
      <c r="D11" s="345" t="s">
        <v>8751</v>
      </c>
      <c r="E11" s="346">
        <f>SUMIF('Damage Data by Island'!C:C,'Island Report - Tarpaulins'!D11,'Damage Data by Island'!F:F)</f>
        <v>591</v>
      </c>
      <c r="F11" s="347">
        <f>SUMIF('Damage Data by Island'!C:C,'Island Report - Tarpaulins'!D11,'Damage Data by Island'!G:G)</f>
        <v>111.518965701464</v>
      </c>
      <c r="G11" s="348">
        <f>SUMIF('Damage Data by Island'!C:C,'Island Report - Tarpaulins'!D11,'Damage Data by Island'!H:H)</f>
        <v>0</v>
      </c>
      <c r="H11" s="348">
        <f>SUMIF('Damage Data by Island'!C:C,'Island Report - Tarpaulins'!D11,'Damage Data by Island'!I:I)</f>
        <v>0</v>
      </c>
      <c r="I11" s="347">
        <f>SUMIF('Damage Data by Island'!C:C,'Island Report - Tarpaulins'!D11,'Damage Data by Island'!J:J)</f>
        <v>0</v>
      </c>
      <c r="J11" s="347">
        <f>SUMIF('Damage Data by Island'!C:C,'Island Report - Tarpaulins'!D11,'Damage Data by Island'!K:K)</f>
        <v>0</v>
      </c>
      <c r="K11" s="347">
        <f t="shared" si="0"/>
        <v>0</v>
      </c>
      <c r="L11" s="348">
        <f t="shared" si="1"/>
        <v>0</v>
      </c>
      <c r="M11" s="346" t="e">
        <f>SUMIFS(#REF!,#REF!,'Island Report - Tarpaulins'!D11,#REF!,"Tarp",#REF!,"Complete")</f>
        <v>#REF!</v>
      </c>
      <c r="N11" s="346" t="e">
        <f>SUMIFS(#REF!,#REF!,'Island Report - Tarpaulins'!D11,#REF!,"Tarp",#REF!,"Ongoing")</f>
        <v>#REF!</v>
      </c>
      <c r="O11" s="347" t="e">
        <f t="shared" si="2"/>
        <v>#REF!</v>
      </c>
      <c r="P11" s="347" t="e">
        <f t="shared" si="3"/>
        <v>#REF!</v>
      </c>
      <c r="Q11" s="347" t="e">
        <f t="shared" si="4"/>
        <v>#REF!</v>
      </c>
      <c r="R11" s="347" t="e">
        <f>SUMIFS(#REF!,#REF!,'Island Report - Tarpaulins'!D11,#REF!,"Tarp",#REF!,"Planned")</f>
        <v>#REF!</v>
      </c>
      <c r="S11" s="347" t="e">
        <f t="shared" si="5"/>
        <v>#REF!</v>
      </c>
      <c r="T11" s="347" t="e">
        <f t="shared" si="6"/>
        <v>#REF!</v>
      </c>
      <c r="U11" s="347" t="e">
        <f>IF(T11&gt;0,ABS(T11),0)</f>
        <v>#REF!</v>
      </c>
      <c r="V11" s="409" t="str">
        <f t="shared" si="7"/>
        <v/>
      </c>
      <c r="W11" s="347">
        <f>SUMIFS(Feedback_Main_Data!O:O,Feedback_Main_Data!C:C,'Island Report - Tarpaulins'!D11)</f>
        <v>0</v>
      </c>
      <c r="X11" s="347" t="e">
        <f>IF(T11&lt;0,ABS(T11),0)</f>
        <v>#REF!</v>
      </c>
      <c r="Y11" s="349"/>
    </row>
    <row r="12" spans="1:58" ht="18.75">
      <c r="A12" s="81"/>
      <c r="B12" s="652"/>
      <c r="C12" s="350" t="s">
        <v>8776</v>
      </c>
      <c r="D12" s="350" t="s">
        <v>257</v>
      </c>
      <c r="E12" s="351">
        <f>SUMIF('Damage Data by Island'!C:C,'Island Report - Tarpaulins'!D12,'Damage Data by Island'!F:F)</f>
        <v>18809</v>
      </c>
      <c r="F12" s="352">
        <f>SUMIF('Damage Data by Island'!C:C,'Island Report - Tarpaulins'!D12,'Damage Data by Island'!G:G)</f>
        <v>4035</v>
      </c>
      <c r="G12" s="353">
        <f>SUMIF('Damage Data by Island'!C:C,'Island Report - Tarpaulins'!D12,'Damage Data by Island'!H:H)</f>
        <v>9.3184634448574971E-2</v>
      </c>
      <c r="H12" s="353">
        <f>SUMIF('Damage Data by Island'!C:C,'Island Report - Tarpaulins'!D12,'Damage Data by Island'!I:I)</f>
        <v>0</v>
      </c>
      <c r="I12" s="352">
        <f>SUMIF('Damage Data by Island'!C:C,'Island Report - Tarpaulins'!D12,'Damage Data by Island'!J:J)</f>
        <v>376</v>
      </c>
      <c r="J12" s="352">
        <f>SUMIF('Damage Data by Island'!C:C,'Island Report - Tarpaulins'!D12,'Damage Data by Island'!K:K)</f>
        <v>0</v>
      </c>
      <c r="K12" s="352">
        <f t="shared" si="0"/>
        <v>376</v>
      </c>
      <c r="L12" s="353">
        <f t="shared" si="1"/>
        <v>9.3184634448574971E-2</v>
      </c>
      <c r="M12" s="351" t="e">
        <f>SUMIFS(#REF!,#REF!,'Island Report - Tarpaulins'!D12,#REF!,"Tarp",#REF!,"Complete")</f>
        <v>#REF!</v>
      </c>
      <c r="N12" s="351" t="e">
        <f>SUMIFS(#REF!,#REF!,'Island Report - Tarpaulins'!D12,#REF!,"Tarp",#REF!,"Ongoing")</f>
        <v>#REF!</v>
      </c>
      <c r="O12" s="352" t="e">
        <f t="shared" si="2"/>
        <v>#REF!</v>
      </c>
      <c r="P12" s="352" t="e">
        <f t="shared" si="3"/>
        <v>#REF!</v>
      </c>
      <c r="Q12" s="352" t="e">
        <f t="shared" si="4"/>
        <v>#REF!</v>
      </c>
      <c r="R12" s="352" t="e">
        <f>SUMIFS(#REF!,#REF!,'Island Report - Tarpaulins'!D12,#REF!,"Tarp",#REF!,"Planned")</f>
        <v>#REF!</v>
      </c>
      <c r="S12" s="352" t="e">
        <f t="shared" si="5"/>
        <v>#REF!</v>
      </c>
      <c r="T12" s="352" t="e">
        <f t="shared" si="6"/>
        <v>#REF!</v>
      </c>
      <c r="U12" s="354" t="e">
        <f>IF(T12&gt;0,ABS(T12),0)</f>
        <v>#REF!</v>
      </c>
      <c r="V12" s="409" t="e">
        <f t="shared" si="7"/>
        <v>#REF!</v>
      </c>
      <c r="W12" s="347">
        <f>SUMIFS(Feedback_Main_Data!O:O,Feedback_Main_Data!C:C,'Island Report - Tarpaulins'!D12)</f>
        <v>0</v>
      </c>
      <c r="X12" s="352" t="e">
        <f>IF(T12&lt;0,ABS(T12),0)</f>
        <v>#REF!</v>
      </c>
      <c r="Y12" s="349"/>
    </row>
    <row r="13" spans="1:58" ht="12" customHeight="1">
      <c r="A13" s="81"/>
      <c r="B13" s="413"/>
      <c r="C13" s="413"/>
      <c r="D13" s="413"/>
      <c r="E13" s="413"/>
      <c r="F13" s="413"/>
      <c r="G13" s="413"/>
      <c r="H13" s="413"/>
      <c r="I13" s="413"/>
      <c r="J13" s="413"/>
      <c r="K13" s="413"/>
      <c r="L13" s="413"/>
      <c r="M13" s="413"/>
      <c r="N13" s="413"/>
      <c r="O13" s="413"/>
      <c r="P13" s="413"/>
      <c r="Q13" s="413"/>
      <c r="R13" s="413"/>
      <c r="S13" s="413"/>
      <c r="T13" s="413"/>
      <c r="U13" s="413"/>
      <c r="V13" s="413"/>
      <c r="W13" s="413"/>
      <c r="X13" s="413"/>
      <c r="Y13" s="414"/>
    </row>
    <row r="14" spans="1:58" ht="18.75">
      <c r="A14" s="81"/>
      <c r="B14" s="650" t="s">
        <v>8686</v>
      </c>
      <c r="C14" s="355" t="s">
        <v>8779</v>
      </c>
      <c r="D14" s="355" t="s">
        <v>335</v>
      </c>
      <c r="E14" s="356">
        <f>SUMIF('Damage Data by Island'!C:C,'Island Report - Tarpaulins'!D14,'Damage Data by Island'!F:F)</f>
        <v>1452</v>
      </c>
      <c r="F14" s="357">
        <f>SUMIF('Damage Data by Island'!C:C,'Island Report - Tarpaulins'!D14,'Damage Data by Island'!G:G)</f>
        <v>339</v>
      </c>
      <c r="G14" s="358">
        <f>SUMIF('Damage Data by Island'!C:C,'Island Report - Tarpaulins'!D14,'Damage Data by Island'!H:H)</f>
        <v>0.45783585977897862</v>
      </c>
      <c r="H14" s="358">
        <f>SUMIF('Damage Data by Island'!C:C,'Island Report - Tarpaulins'!D14,'Damage Data by Island'!I:I)</f>
        <v>0</v>
      </c>
      <c r="I14" s="357">
        <f>SUMIF('Damage Data by Island'!C:C,'Island Report - Tarpaulins'!D14,'Damage Data by Island'!J:J)</f>
        <v>155.20635646507375</v>
      </c>
      <c r="J14" s="357">
        <f>SUMIF('Damage Data by Island'!C:C,'Island Report - Tarpaulins'!D14,'Damage Data by Island'!K:K)</f>
        <v>0</v>
      </c>
      <c r="K14" s="357">
        <f t="shared" si="0"/>
        <v>155.20635646507375</v>
      </c>
      <c r="L14" s="358">
        <f t="shared" si="1"/>
        <v>0.45783585977897862</v>
      </c>
      <c r="M14" s="356" t="e">
        <f>SUMIFS(#REF!,#REF!,'Island Report - Tarpaulins'!D14,#REF!,"Tarp",#REF!,"Complete")</f>
        <v>#REF!</v>
      </c>
      <c r="N14" s="356" t="e">
        <f>SUMIFS(#REF!,#REF!,'Island Report - Tarpaulins'!D14,#REF!,"Tarp",#REF!,"Ongoing")</f>
        <v>#REF!</v>
      </c>
      <c r="O14" s="357" t="e">
        <f t="shared" si="2"/>
        <v>#REF!</v>
      </c>
      <c r="P14" s="357" t="e">
        <f t="shared" si="3"/>
        <v>#REF!</v>
      </c>
      <c r="Q14" s="357" t="e">
        <f t="shared" si="4"/>
        <v>#REF!</v>
      </c>
      <c r="R14" s="357" t="e">
        <f>SUMIFS(#REF!,#REF!,'Island Report - Tarpaulins'!D14,#REF!,"Tarp",#REF!,"Planned")</f>
        <v>#REF!</v>
      </c>
      <c r="S14" s="357" t="e">
        <f t="shared" si="5"/>
        <v>#REF!</v>
      </c>
      <c r="T14" s="357" t="e">
        <f t="shared" si="6"/>
        <v>#REF!</v>
      </c>
      <c r="U14" s="357" t="e">
        <f t="shared" ref="U14:U27" si="8">IF(T14&gt;0,ABS(T14),0)</f>
        <v>#REF!</v>
      </c>
      <c r="V14" s="409" t="e">
        <f t="shared" si="7"/>
        <v>#REF!</v>
      </c>
      <c r="W14" s="347">
        <f>SUMIFS(Feedback_Main_Data!O:O,Feedback_Main_Data!C:C,'Island Report - Tarpaulins'!D14)</f>
        <v>0</v>
      </c>
      <c r="X14" s="357" t="e">
        <f t="shared" ref="X14:X27" si="9">IF(T14&lt;0,ABS(T14),0)</f>
        <v>#REF!</v>
      </c>
      <c r="Y14" s="349" t="s">
        <v>8812</v>
      </c>
    </row>
    <row r="15" spans="1:58" ht="18.75">
      <c r="A15" s="81"/>
      <c r="B15" s="651"/>
      <c r="C15" s="345" t="s">
        <v>8779</v>
      </c>
      <c r="D15" s="345" t="s">
        <v>327</v>
      </c>
      <c r="E15" s="346">
        <f>SUMIF('Damage Data by Island'!C:C,'Island Report - Tarpaulins'!D15,'Damage Data by Island'!F:F)</f>
        <v>152</v>
      </c>
      <c r="F15" s="347">
        <f>SUMIF('Damage Data by Island'!C:C,'Island Report - Tarpaulins'!D15,'Damage Data by Island'!G:G)</f>
        <v>45</v>
      </c>
      <c r="G15" s="348">
        <f>SUMIF('Damage Data by Island'!C:C,'Island Report - Tarpaulins'!D15,'Damage Data by Island'!H:H)</f>
        <v>0.4182005258945925</v>
      </c>
      <c r="H15" s="348">
        <f>SUMIF('Damage Data by Island'!C:C,'Island Report - Tarpaulins'!D15,'Damage Data by Island'!I:I)</f>
        <v>0</v>
      </c>
      <c r="I15" s="347">
        <f>SUMIF('Damage Data by Island'!C:C,'Island Report - Tarpaulins'!D15,'Damage Data by Island'!J:J)</f>
        <v>18.819023665256662</v>
      </c>
      <c r="J15" s="347">
        <f>SUMIF('Damage Data by Island'!C:C,'Island Report - Tarpaulins'!D15,'Damage Data by Island'!K:K)</f>
        <v>0</v>
      </c>
      <c r="K15" s="347">
        <f t="shared" si="0"/>
        <v>18.819023665256662</v>
      </c>
      <c r="L15" s="348">
        <f t="shared" si="1"/>
        <v>0.4182005258945925</v>
      </c>
      <c r="M15" s="346" t="e">
        <f>SUMIFS(#REF!,#REF!,'Island Report - Tarpaulins'!D15,#REF!,"Tarp",#REF!,"Complete")</f>
        <v>#REF!</v>
      </c>
      <c r="N15" s="346" t="e">
        <f>SUMIFS(#REF!,#REF!,'Island Report - Tarpaulins'!D15,#REF!,"Tarp",#REF!,"Ongoing")</f>
        <v>#REF!</v>
      </c>
      <c r="O15" s="347" t="e">
        <f t="shared" si="2"/>
        <v>#REF!</v>
      </c>
      <c r="P15" s="347" t="e">
        <f t="shared" si="3"/>
        <v>#REF!</v>
      </c>
      <c r="Q15" s="347" t="e">
        <f t="shared" si="4"/>
        <v>#REF!</v>
      </c>
      <c r="R15" s="347" t="e">
        <f>SUMIFS(#REF!,#REF!,'Island Report - Tarpaulins'!D15,#REF!,"Tarp",#REF!,"Planned")</f>
        <v>#REF!</v>
      </c>
      <c r="S15" s="347" t="e">
        <f t="shared" si="5"/>
        <v>#REF!</v>
      </c>
      <c r="T15" s="347" t="e">
        <f t="shared" si="6"/>
        <v>#REF!</v>
      </c>
      <c r="U15" s="347" t="e">
        <f t="shared" si="8"/>
        <v>#REF!</v>
      </c>
      <c r="V15" s="409" t="e">
        <f t="shared" si="7"/>
        <v>#REF!</v>
      </c>
      <c r="W15" s="347">
        <f>SUMIFS(Feedback_Main_Data!O:O,Feedback_Main_Data!C:C,'Island Report - Tarpaulins'!D15)</f>
        <v>0</v>
      </c>
      <c r="X15" s="347" t="e">
        <f t="shared" si="9"/>
        <v>#REF!</v>
      </c>
      <c r="Y15" s="349" t="s">
        <v>8812</v>
      </c>
    </row>
    <row r="16" spans="1:58" ht="18.75">
      <c r="A16" s="81"/>
      <c r="B16" s="651"/>
      <c r="C16" s="345" t="s">
        <v>8779</v>
      </c>
      <c r="D16" s="345" t="s">
        <v>329</v>
      </c>
      <c r="E16" s="346">
        <f>SUMIF('Damage Data by Island'!C:C,'Island Report - Tarpaulins'!D16,'Damage Data by Island'!F:F)</f>
        <v>111</v>
      </c>
      <c r="F16" s="347">
        <f>SUMIF('Damage Data by Island'!C:C,'Island Report - Tarpaulins'!D16,'Damage Data by Island'!G:G)</f>
        <v>37</v>
      </c>
      <c r="G16" s="348">
        <f>SUMIF('Damage Data by Island'!C:C,'Island Report - Tarpaulins'!D16,'Damage Data by Island'!H:H)</f>
        <v>0.33361245090981007</v>
      </c>
      <c r="H16" s="348">
        <f>SUMIF('Damage Data by Island'!C:C,'Island Report - Tarpaulins'!D16,'Damage Data by Island'!I:I)</f>
        <v>0</v>
      </c>
      <c r="I16" s="347">
        <f>SUMIF('Damage Data by Island'!C:C,'Island Report - Tarpaulins'!D16,'Damage Data by Island'!J:J)</f>
        <v>12.343660683662971</v>
      </c>
      <c r="J16" s="347">
        <f>SUMIF('Damage Data by Island'!C:C,'Island Report - Tarpaulins'!D16,'Damage Data by Island'!K:K)</f>
        <v>0</v>
      </c>
      <c r="K16" s="347">
        <f t="shared" si="0"/>
        <v>12.343660683662971</v>
      </c>
      <c r="L16" s="348">
        <f t="shared" si="1"/>
        <v>0.33361245090981007</v>
      </c>
      <c r="M16" s="346" t="e">
        <f>SUMIFS(#REF!,#REF!,'Island Report - Tarpaulins'!D16,#REF!,"Tarp",#REF!,"Complete")</f>
        <v>#REF!</v>
      </c>
      <c r="N16" s="346" t="e">
        <f>SUMIFS(#REF!,#REF!,'Island Report - Tarpaulins'!D16,#REF!,"Tarp",#REF!,"Ongoing")</f>
        <v>#REF!</v>
      </c>
      <c r="O16" s="347" t="e">
        <f t="shared" si="2"/>
        <v>#REF!</v>
      </c>
      <c r="P16" s="347" t="e">
        <f t="shared" si="3"/>
        <v>#REF!</v>
      </c>
      <c r="Q16" s="347" t="e">
        <f t="shared" si="4"/>
        <v>#REF!</v>
      </c>
      <c r="R16" s="347" t="e">
        <f>SUMIFS(#REF!,#REF!,'Island Report - Tarpaulins'!D16,#REF!,"Tarp",#REF!,"Planned")</f>
        <v>#REF!</v>
      </c>
      <c r="S16" s="347" t="e">
        <f t="shared" si="5"/>
        <v>#REF!</v>
      </c>
      <c r="T16" s="347" t="e">
        <f t="shared" si="6"/>
        <v>#REF!</v>
      </c>
      <c r="U16" s="347" t="e">
        <f t="shared" si="8"/>
        <v>#REF!</v>
      </c>
      <c r="V16" s="409" t="e">
        <f t="shared" si="7"/>
        <v>#REF!</v>
      </c>
      <c r="W16" s="347">
        <f>SUMIFS(Feedback_Main_Data!O:O,Feedback_Main_Data!C:C,'Island Report - Tarpaulins'!D16)</f>
        <v>0</v>
      </c>
      <c r="X16" s="347" t="e">
        <f t="shared" si="9"/>
        <v>#REF!</v>
      </c>
      <c r="Y16" s="349" t="s">
        <v>8812</v>
      </c>
    </row>
    <row r="17" spans="1:25" ht="18.75">
      <c r="A17" s="81"/>
      <c r="B17" s="651"/>
      <c r="C17" s="345" t="s">
        <v>8779</v>
      </c>
      <c r="D17" s="345" t="s">
        <v>369</v>
      </c>
      <c r="E17" s="346">
        <f>SUMIF('Damage Data by Island'!C:C,'Island Report - Tarpaulins'!D17,'Damage Data by Island'!F:F)</f>
        <v>274</v>
      </c>
      <c r="F17" s="347">
        <f>SUMIF('Damage Data by Island'!C:C,'Island Report - Tarpaulins'!D17,'Damage Data by Island'!G:G)</f>
        <v>55.445295529895965</v>
      </c>
      <c r="G17" s="348">
        <f>SUMIF('Damage Data by Island'!C:C,'Island Report - Tarpaulins'!D17,'Damage Data by Island'!H:H)</f>
        <v>1</v>
      </c>
      <c r="H17" s="348">
        <f>SUMIF('Damage Data by Island'!C:C,'Island Report - Tarpaulins'!D17,'Damage Data by Island'!I:I)</f>
        <v>0</v>
      </c>
      <c r="I17" s="347">
        <f>SUMIF('Damage Data by Island'!C:C,'Island Report - Tarpaulins'!D17,'Damage Data by Island'!J:J)</f>
        <v>55.445295529895965</v>
      </c>
      <c r="J17" s="347">
        <f>SUMIF('Damage Data by Island'!C:C,'Island Report - Tarpaulins'!D17,'Damage Data by Island'!K:K)</f>
        <v>0</v>
      </c>
      <c r="K17" s="347">
        <f t="shared" si="0"/>
        <v>55.445295529895965</v>
      </c>
      <c r="L17" s="348">
        <f t="shared" si="1"/>
        <v>1</v>
      </c>
      <c r="M17" s="346" t="e">
        <f>SUMIFS(#REF!,#REF!,'Island Report - Tarpaulins'!D17,#REF!,"Tarp",#REF!,"Complete")</f>
        <v>#REF!</v>
      </c>
      <c r="N17" s="346" t="e">
        <f>SUMIFS(#REF!,#REF!,'Island Report - Tarpaulins'!D17,#REF!,"Tarp",#REF!,"Ongoing")</f>
        <v>#REF!</v>
      </c>
      <c r="O17" s="347" t="e">
        <f t="shared" si="2"/>
        <v>#REF!</v>
      </c>
      <c r="P17" s="347" t="e">
        <f t="shared" si="3"/>
        <v>#REF!</v>
      </c>
      <c r="Q17" s="347" t="e">
        <f t="shared" si="4"/>
        <v>#REF!</v>
      </c>
      <c r="R17" s="347" t="e">
        <f>SUMIFS(#REF!,#REF!,'Island Report - Tarpaulins'!D17,#REF!,"Tarp",#REF!,"Planned")</f>
        <v>#REF!</v>
      </c>
      <c r="S17" s="347" t="e">
        <f t="shared" si="5"/>
        <v>#REF!</v>
      </c>
      <c r="T17" s="347" t="e">
        <f t="shared" si="6"/>
        <v>#REF!</v>
      </c>
      <c r="U17" s="347" t="e">
        <f t="shared" si="8"/>
        <v>#REF!</v>
      </c>
      <c r="V17" s="409" t="e">
        <f t="shared" si="7"/>
        <v>#REF!</v>
      </c>
      <c r="W17" s="347">
        <f>SUMIFS(Feedback_Main_Data!O:O,Feedback_Main_Data!C:C,'Island Report - Tarpaulins'!D17)</f>
        <v>0</v>
      </c>
      <c r="X17" s="347" t="e">
        <f t="shared" si="9"/>
        <v>#REF!</v>
      </c>
      <c r="Y17" s="349" t="s">
        <v>8814</v>
      </c>
    </row>
    <row r="18" spans="1:25" ht="39" customHeight="1">
      <c r="A18" s="81"/>
      <c r="B18" s="651"/>
      <c r="C18" s="345" t="s">
        <v>8779</v>
      </c>
      <c r="D18" s="345" t="s">
        <v>331</v>
      </c>
      <c r="E18" s="346">
        <f>SUMIF('Damage Data by Island'!C:C,'Island Report - Tarpaulins'!D18,'Damage Data by Island'!F:F)</f>
        <v>2501</v>
      </c>
      <c r="F18" s="347">
        <f>SUMIF('Damage Data by Island'!C:C,'Island Report - Tarpaulins'!D18,'Damage Data by Island'!G:G)</f>
        <v>666</v>
      </c>
      <c r="G18" s="348">
        <f>SUMIF('Damage Data by Island'!C:C,'Island Report - Tarpaulins'!D18,'Damage Data by Island'!H:H)</f>
        <v>0.5111289121521202</v>
      </c>
      <c r="H18" s="348">
        <f>SUMIF('Damage Data by Island'!C:C,'Island Report - Tarpaulins'!D18,'Damage Data by Island'!I:I)</f>
        <v>0.17037630405070672</v>
      </c>
      <c r="I18" s="347">
        <f>SUMIF('Damage Data by Island'!C:C,'Island Report - Tarpaulins'!D18,'Damage Data by Island'!J:J)</f>
        <v>340.41185549331203</v>
      </c>
      <c r="J18" s="347">
        <f>SUMIF('Damage Data by Island'!C:C,'Island Report - Tarpaulins'!D18,'Damage Data by Island'!K:K)</f>
        <v>113.47061849777067</v>
      </c>
      <c r="K18" s="347">
        <f t="shared" si="0"/>
        <v>453.88247399108269</v>
      </c>
      <c r="L18" s="348">
        <f t="shared" si="1"/>
        <v>0.68150521620282689</v>
      </c>
      <c r="M18" s="346" t="e">
        <f>SUMIFS(#REF!,#REF!,'Island Report - Tarpaulins'!D18,#REF!,"Tarp",#REF!,"Complete")</f>
        <v>#REF!</v>
      </c>
      <c r="N18" s="346" t="e">
        <f>SUMIFS(#REF!,#REF!,'Island Report - Tarpaulins'!D18,#REF!,"Tarp",#REF!,"Ongoing")</f>
        <v>#REF!</v>
      </c>
      <c r="O18" s="347" t="e">
        <f t="shared" si="2"/>
        <v>#REF!</v>
      </c>
      <c r="P18" s="347" t="e">
        <f t="shared" si="3"/>
        <v>#REF!</v>
      </c>
      <c r="Q18" s="347" t="e">
        <f t="shared" si="4"/>
        <v>#REF!</v>
      </c>
      <c r="R18" s="347" t="e">
        <f>SUMIFS(#REF!,#REF!,'Island Report - Tarpaulins'!D18,#REF!,"Tarp",#REF!,"Planned")</f>
        <v>#REF!</v>
      </c>
      <c r="S18" s="347" t="e">
        <f t="shared" si="5"/>
        <v>#REF!</v>
      </c>
      <c r="T18" s="347" t="e">
        <f t="shared" si="6"/>
        <v>#REF!</v>
      </c>
      <c r="U18" s="347" t="e">
        <f t="shared" si="8"/>
        <v>#REF!</v>
      </c>
      <c r="V18" s="409" t="e">
        <f t="shared" si="7"/>
        <v>#REF!</v>
      </c>
      <c r="W18" s="347">
        <f>SUMIFS(Feedback_Main_Data!O:O,Feedback_Main_Data!C:C,'Island Report - Tarpaulins'!D18)</f>
        <v>0</v>
      </c>
      <c r="X18" s="347" t="e">
        <f t="shared" si="9"/>
        <v>#REF!</v>
      </c>
      <c r="Y18" s="359" t="s">
        <v>8815</v>
      </c>
    </row>
    <row r="19" spans="1:25" ht="48" customHeight="1">
      <c r="A19" s="81"/>
      <c r="B19" s="651"/>
      <c r="C19" s="345" t="s">
        <v>321</v>
      </c>
      <c r="D19" s="345" t="s">
        <v>363</v>
      </c>
      <c r="E19" s="347">
        <v>58422.477511029618</v>
      </c>
      <c r="F19" s="347">
        <v>11822</v>
      </c>
      <c r="G19" s="348">
        <f>SUMIF('Damage Data by Island'!C:C,'Island Report - Tarpaulins'!D19,'Damage Data by Island'!H:H)</f>
        <v>0.08</v>
      </c>
      <c r="H19" s="348">
        <f>SUMIF('Damage Data by Island'!C:C,'Island Report - Tarpaulins'!D19,'Damage Data by Island'!I:I)</f>
        <v>0.08</v>
      </c>
      <c r="I19" s="347">
        <f>SUMIF('Damage Data by Island'!C:C,'Island Report - Tarpaulins'!D19,'Damage Data by Island'!J:J)</f>
        <v>945.76</v>
      </c>
      <c r="J19" s="347">
        <f>SUMIF('Damage Data by Island'!C:C,'Island Report - Tarpaulins'!D19,'Damage Data by Island'!K:K)</f>
        <v>945.76</v>
      </c>
      <c r="K19" s="347">
        <f t="shared" si="0"/>
        <v>1891.52</v>
      </c>
      <c r="L19" s="348">
        <f t="shared" si="1"/>
        <v>0.16</v>
      </c>
      <c r="M19" s="346" t="e">
        <f>SUMIFS(#REF!,#REF!,'Island Report - Tarpaulins'!D19,#REF!,"Tarp",#REF!,"Complete")</f>
        <v>#REF!</v>
      </c>
      <c r="N19" s="346" t="e">
        <f>SUMIFS(#REF!,#REF!,'Island Report - Tarpaulins'!D19,#REF!,"Tarp",#REF!,"Ongoing")</f>
        <v>#REF!</v>
      </c>
      <c r="O19" s="347" t="e">
        <f t="shared" si="2"/>
        <v>#REF!</v>
      </c>
      <c r="P19" s="347" t="e">
        <f>IF(O19&gt;0,ABS(O19),0)</f>
        <v>#REF!</v>
      </c>
      <c r="Q19" s="347" t="e">
        <f t="shared" si="4"/>
        <v>#REF!</v>
      </c>
      <c r="R19" s="347" t="e">
        <f>SUMIFS(#REF!,#REF!,'Island Report - Tarpaulins'!D19,#REF!,"Tarp",#REF!,"Planned")</f>
        <v>#REF!</v>
      </c>
      <c r="S19" s="347" t="e">
        <f>M19+N19+R19</f>
        <v>#REF!</v>
      </c>
      <c r="T19" s="347" t="e">
        <f t="shared" si="6"/>
        <v>#REF!</v>
      </c>
      <c r="U19" s="347" t="e">
        <f t="shared" si="8"/>
        <v>#REF!</v>
      </c>
      <c r="V19" s="409" t="e">
        <f t="shared" si="7"/>
        <v>#REF!</v>
      </c>
      <c r="W19" s="360">
        <f>SUMIFS(Feedback_Main_Data!O:O,Feedback_Main_Data!C:C,'Island Report - Tarpaulins'!D19)</f>
        <v>1641</v>
      </c>
      <c r="X19" s="332" t="e">
        <f t="shared" si="9"/>
        <v>#REF!</v>
      </c>
      <c r="Y19" s="359" t="s">
        <v>11229</v>
      </c>
    </row>
    <row r="20" spans="1:25" ht="31.5" customHeight="1">
      <c r="A20" s="81"/>
      <c r="B20" s="651"/>
      <c r="C20" s="345" t="s">
        <v>321</v>
      </c>
      <c r="D20" s="345" t="s">
        <v>11314</v>
      </c>
      <c r="E20" s="347">
        <v>27827.522488970382</v>
      </c>
      <c r="F20" s="347">
        <v>5631</v>
      </c>
      <c r="G20" s="348">
        <f>SUMIF('Damage Data by Island'!C:C,'Island Report - Tarpaulins'!D20,'Damage Data by Island'!H:H)</f>
        <v>0</v>
      </c>
      <c r="H20" s="348">
        <f>SUMIF('Damage Data by Island'!C:C,'Island Report - Tarpaulins'!D20,'Damage Data by Island'!I:I)</f>
        <v>0</v>
      </c>
      <c r="I20" s="347">
        <f>'Damage Data by Island'!J15</f>
        <v>1305</v>
      </c>
      <c r="J20" s="347">
        <f>'Damage Data by Island'!K15</f>
        <v>1363</v>
      </c>
      <c r="K20" s="347">
        <f>I20+J20</f>
        <v>2668</v>
      </c>
      <c r="L20" s="348">
        <f t="shared" si="1"/>
        <v>0.47380571834487656</v>
      </c>
      <c r="M20" s="346" t="e">
        <f>SUMIFS(#REF!,#REF!,C20,#REF!,"Tarp",#REF!,"Complete")</f>
        <v>#REF!</v>
      </c>
      <c r="N20" s="346" t="e">
        <f>SUMIFS(#REF!,#REF!,'Island Report - Tarpaulins'!C20,#REF!,"Tarp",#REF!,"Ongoing")</f>
        <v>#REF!</v>
      </c>
      <c r="O20" s="347" t="e">
        <f t="shared" si="2"/>
        <v>#REF!</v>
      </c>
      <c r="P20" s="347" t="e">
        <f t="shared" si="3"/>
        <v>#REF!</v>
      </c>
      <c r="Q20" s="347" t="e">
        <f t="shared" si="4"/>
        <v>#REF!</v>
      </c>
      <c r="R20" s="347" t="e">
        <f>SUMIFS(#REF!,#REF!,'Island Report - Tarpaulins'!C20,#REF!,"Tarp",#REF!,"Planned")</f>
        <v>#REF!</v>
      </c>
      <c r="S20" s="347" t="e">
        <f t="shared" si="5"/>
        <v>#REF!</v>
      </c>
      <c r="T20" s="347" t="e">
        <f t="shared" si="6"/>
        <v>#REF!</v>
      </c>
      <c r="U20" s="347" t="e">
        <f t="shared" si="8"/>
        <v>#REF!</v>
      </c>
      <c r="V20" s="409" t="e">
        <f t="shared" si="7"/>
        <v>#REF!</v>
      </c>
      <c r="W20" s="360">
        <f>SUMIFS(Feedback_Main_Data!O:O,Feedback_Main_Data!C:C, "Efate")</f>
        <v>1467</v>
      </c>
      <c r="X20" s="332" t="e">
        <f t="shared" si="9"/>
        <v>#REF!</v>
      </c>
      <c r="Y20" s="359" t="s">
        <v>11230</v>
      </c>
    </row>
    <row r="21" spans="1:25" ht="24.75" customHeight="1">
      <c r="A21" s="81"/>
      <c r="B21" s="651"/>
      <c r="C21" s="345" t="s">
        <v>8776</v>
      </c>
      <c r="D21" s="345" t="s">
        <v>333</v>
      </c>
      <c r="E21" s="346">
        <f>SUMIF('Damage Data by Island'!C:C,'Island Report - Tarpaulins'!D21,'Damage Data by Island'!F:F)</f>
        <v>161</v>
      </c>
      <c r="F21" s="347">
        <f>SUMIF('Damage Data by Island'!C:C,'Island Report - Tarpaulins'!D21,'Damage Data by Island'!G:G)</f>
        <v>38</v>
      </c>
      <c r="G21" s="348">
        <f>SUMIF('Damage Data by Island'!C:C,'Island Report - Tarpaulins'!D21,'Damage Data by Island'!H:H)</f>
        <v>0.59641501146257669</v>
      </c>
      <c r="H21" s="348">
        <f>SUMIF('Damage Data by Island'!C:C,'Island Report - Tarpaulins'!D21,'Damage Data by Island'!I:I)</f>
        <v>0</v>
      </c>
      <c r="I21" s="347">
        <f>SUMIF('Damage Data by Island'!C:C,'Island Report - Tarpaulins'!D21,'Damage Data by Island'!J:J)</f>
        <v>22.663770435577913</v>
      </c>
      <c r="J21" s="347">
        <f>SUMIF('Damage Data by Island'!C:C,'Island Report - Tarpaulins'!D21,'Damage Data by Island'!K:K)</f>
        <v>0</v>
      </c>
      <c r="K21" s="347">
        <f t="shared" si="0"/>
        <v>22.663770435577913</v>
      </c>
      <c r="L21" s="348">
        <f t="shared" si="1"/>
        <v>0.59641501146257669</v>
      </c>
      <c r="M21" s="346" t="e">
        <f>SUMIFS(#REF!,#REF!,'Island Report - Tarpaulins'!D21,#REF!,"Tarp",#REF!,"Complete")</f>
        <v>#REF!</v>
      </c>
      <c r="N21" s="346" t="e">
        <f>SUMIFS(#REF!,#REF!,'Island Report - Tarpaulins'!D21,#REF!,"Tarp",#REF!,"Ongoing")</f>
        <v>#REF!</v>
      </c>
      <c r="O21" s="347" t="e">
        <f t="shared" si="2"/>
        <v>#REF!</v>
      </c>
      <c r="P21" s="347" t="e">
        <f t="shared" si="3"/>
        <v>#REF!</v>
      </c>
      <c r="Q21" s="347" t="e">
        <f t="shared" si="4"/>
        <v>#REF!</v>
      </c>
      <c r="R21" s="347" t="e">
        <f>SUMIFS(#REF!,#REF!,'Island Report - Tarpaulins'!D21,#REF!,"Tarp",#REF!,"Planned")</f>
        <v>#REF!</v>
      </c>
      <c r="S21" s="347" t="e">
        <f t="shared" si="5"/>
        <v>#REF!</v>
      </c>
      <c r="T21" s="347" t="e">
        <f t="shared" si="6"/>
        <v>#REF!</v>
      </c>
      <c r="U21" s="332" t="e">
        <f t="shared" si="8"/>
        <v>#REF!</v>
      </c>
      <c r="V21" s="409" t="e">
        <f t="shared" si="7"/>
        <v>#REF!</v>
      </c>
      <c r="W21" s="360">
        <f>SUMIFS(Feedback_Main_Data!O:O,Feedback_Main_Data!C:C,'Island Report - Tarpaulins'!D21)</f>
        <v>27</v>
      </c>
      <c r="X21" s="347" t="e">
        <f t="shared" si="9"/>
        <v>#REF!</v>
      </c>
      <c r="Y21" s="349" t="s">
        <v>8812</v>
      </c>
    </row>
    <row r="22" spans="1:25" ht="18.75">
      <c r="A22" s="81"/>
      <c r="B22" s="651"/>
      <c r="C22" s="345" t="s">
        <v>8776</v>
      </c>
      <c r="D22" s="345" t="s">
        <v>323</v>
      </c>
      <c r="E22" s="346">
        <f>SUMIF('Damage Data by Island'!C:C,'Island Report - Tarpaulins'!D22,'Damage Data by Island'!F:F)</f>
        <v>607</v>
      </c>
      <c r="F22" s="347">
        <f>SUMIF('Damage Data by Island'!C:C,'Island Report - Tarpaulins'!D22,'Damage Data by Island'!G:G)</f>
        <v>209</v>
      </c>
      <c r="G22" s="348">
        <f>SUMIF('Damage Data by Island'!C:C,'Island Report - Tarpaulins'!D22,'Damage Data by Island'!H:H)</f>
        <v>0.47248461947035297</v>
      </c>
      <c r="H22" s="348">
        <f>SUMIF('Damage Data by Island'!C:C,'Island Report - Tarpaulins'!D22,'Damage Data by Island'!I:I)</f>
        <v>0</v>
      </c>
      <c r="I22" s="347">
        <f>SUMIF('Damage Data by Island'!C:C,'Island Report - Tarpaulins'!D22,'Damage Data by Island'!J:J)</f>
        <v>98.749285469303771</v>
      </c>
      <c r="J22" s="347">
        <f>SUMIF('Damage Data by Island'!C:C,'Island Report - Tarpaulins'!D22,'Damage Data by Island'!K:K)</f>
        <v>0</v>
      </c>
      <c r="K22" s="347">
        <f t="shared" si="0"/>
        <v>98.749285469303771</v>
      </c>
      <c r="L22" s="348">
        <f t="shared" si="1"/>
        <v>0.47248461947035297</v>
      </c>
      <c r="M22" s="346" t="e">
        <f>SUMIFS(#REF!,#REF!,'Island Report - Tarpaulins'!D22,#REF!,"Tarp",#REF!,"Complete")</f>
        <v>#REF!</v>
      </c>
      <c r="N22" s="346" t="e">
        <f>SUMIFS(#REF!,#REF!,'Island Report - Tarpaulins'!D22,#REF!,"Tarp",#REF!,"Ongoing")</f>
        <v>#REF!</v>
      </c>
      <c r="O22" s="347" t="e">
        <f t="shared" si="2"/>
        <v>#REF!</v>
      </c>
      <c r="P22" s="347" t="e">
        <f t="shared" si="3"/>
        <v>#REF!</v>
      </c>
      <c r="Q22" s="347" t="e">
        <f t="shared" si="4"/>
        <v>#REF!</v>
      </c>
      <c r="R22" s="347" t="e">
        <f>SUMIFS(#REF!,#REF!,'Island Report - Tarpaulins'!D22,#REF!,"Tarp",#REF!,"Planned")</f>
        <v>#REF!</v>
      </c>
      <c r="S22" s="347" t="e">
        <f t="shared" si="5"/>
        <v>#REF!</v>
      </c>
      <c r="T22" s="347" t="e">
        <f t="shared" si="6"/>
        <v>#REF!</v>
      </c>
      <c r="U22" s="332" t="e">
        <f t="shared" si="8"/>
        <v>#REF!</v>
      </c>
      <c r="V22" s="409" t="e">
        <f t="shared" si="7"/>
        <v>#REF!</v>
      </c>
      <c r="W22" s="347">
        <f>SUMIFS(Feedback_Main_Data!O:O,Feedback_Main_Data!C:C,'Island Report - Tarpaulins'!D22)</f>
        <v>1</v>
      </c>
      <c r="X22" s="347" t="e">
        <f t="shared" si="9"/>
        <v>#REF!</v>
      </c>
      <c r="Y22" s="349" t="s">
        <v>8812</v>
      </c>
    </row>
    <row r="23" spans="1:25" ht="18.75">
      <c r="A23" s="81"/>
      <c r="B23" s="651"/>
      <c r="C23" s="345" t="s">
        <v>8776</v>
      </c>
      <c r="D23" s="345" t="s">
        <v>325</v>
      </c>
      <c r="E23" s="346">
        <f>SUMIF('Damage Data by Island'!C:C,'Island Report - Tarpaulins'!D23,'Damage Data by Island'!F:F)</f>
        <v>7120</v>
      </c>
      <c r="F23" s="347">
        <f>SUMIF('Damage Data by Island'!C:C,'Island Report - Tarpaulins'!D23,'Damage Data by Island'!G:G)</f>
        <v>1785</v>
      </c>
      <c r="G23" s="348">
        <f>SUMIF('Damage Data by Island'!C:C,'Island Report - Tarpaulins'!D23,'Damage Data by Island'!H:H)</f>
        <v>0.32031054104504497</v>
      </c>
      <c r="H23" s="348">
        <f>SUMIF('Damage Data by Island'!C:C,'Island Report - Tarpaulins'!D23,'Damage Data by Island'!I:I)</f>
        <v>0.16015527052252249</v>
      </c>
      <c r="I23" s="347">
        <f>SUMIF('Damage Data by Island'!C:C,'Island Report - Tarpaulins'!D23,'Damage Data by Island'!J:J)</f>
        <v>571.75431576540529</v>
      </c>
      <c r="J23" s="347">
        <f>SUMIF('Damage Data by Island'!C:C,'Island Report - Tarpaulins'!D23,'Damage Data by Island'!K:K)</f>
        <v>285.87715788270265</v>
      </c>
      <c r="K23" s="347">
        <f t="shared" si="0"/>
        <v>857.63147364810789</v>
      </c>
      <c r="L23" s="348">
        <f t="shared" si="1"/>
        <v>0.48046581156756746</v>
      </c>
      <c r="M23" s="346" t="e">
        <f>SUMIFS(#REF!,#REF!,'Island Report - Tarpaulins'!D23,#REF!,"Tarp",#REF!,"Complete")</f>
        <v>#REF!</v>
      </c>
      <c r="N23" s="346" t="e">
        <f>SUMIFS(#REF!,#REF!,'Island Report - Tarpaulins'!D23,#REF!,"Tarp",#REF!,"Ongoing")</f>
        <v>#REF!</v>
      </c>
      <c r="O23" s="347" t="e">
        <f t="shared" si="2"/>
        <v>#REF!</v>
      </c>
      <c r="P23" s="347" t="e">
        <f t="shared" si="3"/>
        <v>#REF!</v>
      </c>
      <c r="Q23" s="347" t="e">
        <f t="shared" si="4"/>
        <v>#REF!</v>
      </c>
      <c r="R23" s="347" t="e">
        <f>SUMIFS(#REF!,#REF!,'Island Report - Tarpaulins'!D23,#REF!,"Tarp",#REF!,"Planned")</f>
        <v>#REF!</v>
      </c>
      <c r="S23" s="347" t="e">
        <f t="shared" si="5"/>
        <v>#REF!</v>
      </c>
      <c r="T23" s="347" t="e">
        <f t="shared" si="6"/>
        <v>#REF!</v>
      </c>
      <c r="U23" s="347" t="e">
        <f t="shared" si="8"/>
        <v>#REF!</v>
      </c>
      <c r="V23" s="409" t="e">
        <f t="shared" si="7"/>
        <v>#REF!</v>
      </c>
      <c r="W23" s="347">
        <f>SUMIFS(Feedback_Main_Data!O:O,Feedback_Main_Data!C:C,'Island Report - Tarpaulins'!D23)</f>
        <v>0</v>
      </c>
      <c r="X23" s="347" t="e">
        <f t="shared" si="9"/>
        <v>#REF!</v>
      </c>
      <c r="Y23" s="349" t="s">
        <v>8674</v>
      </c>
    </row>
    <row r="24" spans="1:25" ht="18.75">
      <c r="A24" s="81"/>
      <c r="B24" s="651"/>
      <c r="C24" s="345" t="s">
        <v>321</v>
      </c>
      <c r="D24" s="345" t="s">
        <v>351</v>
      </c>
      <c r="E24" s="346">
        <f>SUMIF('Damage Data by Island'!C:C,'Island Report - Tarpaulins'!D24,'Damage Data by Island'!F:F)</f>
        <v>411</v>
      </c>
      <c r="F24" s="347">
        <f>SUMIF('Damage Data by Island'!C:C,'Island Report - Tarpaulins'!D24,'Damage Data by Island'!G:G)</f>
        <v>83.167943294843951</v>
      </c>
      <c r="G24" s="348">
        <f>SUMIF('Damage Data by Island'!C:C,'Island Report - Tarpaulins'!D24,'Damage Data by Island'!H:H)</f>
        <v>1</v>
      </c>
      <c r="H24" s="348">
        <f>SUMIF('Damage Data by Island'!C:C,'Island Report - Tarpaulins'!D24,'Damage Data by Island'!I:I)</f>
        <v>0</v>
      </c>
      <c r="I24" s="347">
        <f>SUMIF('Damage Data by Island'!C:C,'Island Report - Tarpaulins'!D24,'Damage Data by Island'!J:J)</f>
        <v>83.167943294843951</v>
      </c>
      <c r="J24" s="347">
        <f>SUMIF('Damage Data by Island'!C:C,'Island Report - Tarpaulins'!D24,'Damage Data by Island'!K:K)</f>
        <v>0</v>
      </c>
      <c r="K24" s="347">
        <f t="shared" si="0"/>
        <v>83.167943294843951</v>
      </c>
      <c r="L24" s="348">
        <f t="shared" si="1"/>
        <v>1</v>
      </c>
      <c r="M24" s="346" t="e">
        <f>SUMIFS(#REF!,#REF!,D24,#REF!,"Tarp",#REF!,"Complete")</f>
        <v>#REF!</v>
      </c>
      <c r="N24" s="346" t="e">
        <f>SUMIFS(#REF!,#REF!,D24,#REF!,"Tarp",#REF!,"Ongoing")</f>
        <v>#REF!</v>
      </c>
      <c r="O24" s="347" t="e">
        <f t="shared" si="2"/>
        <v>#REF!</v>
      </c>
      <c r="P24" s="347" t="e">
        <f t="shared" si="3"/>
        <v>#REF!</v>
      </c>
      <c r="Q24" s="347" t="e">
        <f t="shared" si="4"/>
        <v>#REF!</v>
      </c>
      <c r="R24" s="347" t="e">
        <f>SUMIFS(#REF!,#REF!,'Island Report - Tarpaulins'!D24,#REF!,"Tarp",#REF!,"Planned")</f>
        <v>#REF!</v>
      </c>
      <c r="S24" s="347" t="e">
        <f t="shared" si="5"/>
        <v>#REF!</v>
      </c>
      <c r="T24" s="347" t="e">
        <f t="shared" si="6"/>
        <v>#REF!</v>
      </c>
      <c r="U24" s="347" t="e">
        <f t="shared" si="8"/>
        <v>#REF!</v>
      </c>
      <c r="V24" s="409" t="e">
        <f t="shared" si="7"/>
        <v>#REF!</v>
      </c>
      <c r="W24" s="347">
        <f>SUMIFS(Feedback_Main_Data!O:O,Feedback_Main_Data!C:C,'Island Report - Tarpaulins'!D24)</f>
        <v>0</v>
      </c>
      <c r="X24" s="347" t="e">
        <f t="shared" si="9"/>
        <v>#REF!</v>
      </c>
      <c r="Y24" s="349" t="s">
        <v>8812</v>
      </c>
    </row>
    <row r="25" spans="1:25" ht="18.75">
      <c r="A25" s="81"/>
      <c r="B25" s="651"/>
      <c r="C25" s="345" t="s">
        <v>321</v>
      </c>
      <c r="D25" s="345" t="s">
        <v>355</v>
      </c>
      <c r="E25" s="346">
        <f>SUMIF('Damage Data by Island'!C:C,'Island Report - Tarpaulins'!D25,'Damage Data by Island'!F:F)</f>
        <v>239</v>
      </c>
      <c r="F25" s="347">
        <f>SUMIF('Damage Data by Island'!C:C,'Island Report - Tarpaulins'!D25,'Damage Data by Island'!G:G)</f>
        <v>48.362867268777869</v>
      </c>
      <c r="G25" s="348">
        <f>SUMIF('Damage Data by Island'!C:C,'Island Report - Tarpaulins'!D25,'Damage Data by Island'!H:H)</f>
        <v>1</v>
      </c>
      <c r="H25" s="348">
        <f>SUMIF('Damage Data by Island'!C:C,'Island Report - Tarpaulins'!D25,'Damage Data by Island'!I:I)</f>
        <v>0</v>
      </c>
      <c r="I25" s="347">
        <f>SUMIF('Damage Data by Island'!C:C,'Island Report - Tarpaulins'!D25,'Damage Data by Island'!J:J)</f>
        <v>48.362867268777869</v>
      </c>
      <c r="J25" s="347">
        <f>SUMIF('Damage Data by Island'!C:C,'Island Report - Tarpaulins'!D25,'Damage Data by Island'!K:K)</f>
        <v>0</v>
      </c>
      <c r="K25" s="347">
        <f t="shared" si="0"/>
        <v>48.362867268777869</v>
      </c>
      <c r="L25" s="348">
        <f t="shared" si="1"/>
        <v>1</v>
      </c>
      <c r="M25" s="346" t="e">
        <f>SUMIFS(#REF!,#REF!,D25,#REF!,"Tarp",#REF!,"Complete")</f>
        <v>#REF!</v>
      </c>
      <c r="N25" s="346" t="e">
        <f>SUMIFS(#REF!,#REF!,D25,#REF!,"Tarp",#REF!,"Ongoing")</f>
        <v>#REF!</v>
      </c>
      <c r="O25" s="347" t="e">
        <f t="shared" si="2"/>
        <v>#REF!</v>
      </c>
      <c r="P25" s="347" t="e">
        <f t="shared" si="3"/>
        <v>#REF!</v>
      </c>
      <c r="Q25" s="347" t="e">
        <f t="shared" si="4"/>
        <v>#REF!</v>
      </c>
      <c r="R25" s="347" t="e">
        <f>SUMIFS(#REF!,#REF!,'Island Report - Tarpaulins'!D25,#REF!,"Tarp",#REF!,"Planned")</f>
        <v>#REF!</v>
      </c>
      <c r="S25" s="347" t="e">
        <f t="shared" si="5"/>
        <v>#REF!</v>
      </c>
      <c r="T25" s="347" t="e">
        <f t="shared" si="6"/>
        <v>#REF!</v>
      </c>
      <c r="U25" s="347" t="e">
        <f t="shared" si="8"/>
        <v>#REF!</v>
      </c>
      <c r="V25" s="409" t="e">
        <f t="shared" si="7"/>
        <v>#REF!</v>
      </c>
      <c r="W25" s="347">
        <f>SUMIFS(Feedback_Main_Data!O:O,Feedback_Main_Data!C:C,'Island Report - Tarpaulins'!D25)</f>
        <v>0</v>
      </c>
      <c r="X25" s="347" t="e">
        <f t="shared" si="9"/>
        <v>#REF!</v>
      </c>
      <c r="Y25" s="349" t="s">
        <v>8814</v>
      </c>
    </row>
    <row r="26" spans="1:25" ht="18.75">
      <c r="A26" s="81"/>
      <c r="B26" s="651"/>
      <c r="C26" s="345" t="s">
        <v>321</v>
      </c>
      <c r="D26" s="345" t="s">
        <v>359</v>
      </c>
      <c r="E26" s="346">
        <f>SUMIF('Damage Data by Island'!C:C,'Island Report - Tarpaulins'!D26,'Damage Data by Island'!F:F)</f>
        <v>1580</v>
      </c>
      <c r="F26" s="347">
        <f>SUMIF('Damage Data by Island'!C:C,'Island Report - Tarpaulins'!D26,'Damage Data by Island'!G:G)</f>
        <v>341</v>
      </c>
      <c r="G26" s="348">
        <f>SUMIF('Damage Data by Island'!C:C,'Island Report - Tarpaulins'!D26,'Damage Data by Island'!H:H)</f>
        <v>0</v>
      </c>
      <c r="H26" s="348">
        <f>SUMIF('Damage Data by Island'!C:C,'Island Report - Tarpaulins'!D26,'Damage Data by Island'!I:I)</f>
        <v>0.83577712609970678</v>
      </c>
      <c r="I26" s="347">
        <f>SUMIF('Damage Data by Island'!C:C,'Island Report - Tarpaulins'!D26,'Damage Data by Island'!J:J)</f>
        <v>0</v>
      </c>
      <c r="J26" s="347">
        <f>SUMIF('Damage Data by Island'!C:C,'Island Report - Tarpaulins'!D26,'Damage Data by Island'!K:K)</f>
        <v>285</v>
      </c>
      <c r="K26" s="347">
        <f t="shared" si="0"/>
        <v>285</v>
      </c>
      <c r="L26" s="348">
        <f t="shared" si="1"/>
        <v>0.83577712609970678</v>
      </c>
      <c r="M26" s="346" t="e">
        <f>SUMIFS(#REF!,#REF!,D26,#REF!,"Tarp",#REF!,"Complete")</f>
        <v>#REF!</v>
      </c>
      <c r="N26" s="346" t="e">
        <f>SUMIFS(#REF!,#REF!,D26,#REF!,"Tarp",#REF!,"Ongoing")</f>
        <v>#REF!</v>
      </c>
      <c r="O26" s="347" t="e">
        <f t="shared" si="2"/>
        <v>#REF!</v>
      </c>
      <c r="P26" s="347" t="e">
        <f t="shared" si="3"/>
        <v>#REF!</v>
      </c>
      <c r="Q26" s="347" t="e">
        <f t="shared" si="4"/>
        <v>#REF!</v>
      </c>
      <c r="R26" s="347" t="e">
        <f>SUMIFS(#REF!,#REF!,'Island Report - Tarpaulins'!D26,#REF!,"Tarp",#REF!,"Planned")</f>
        <v>#REF!</v>
      </c>
      <c r="S26" s="347" t="e">
        <f t="shared" si="5"/>
        <v>#REF!</v>
      </c>
      <c r="T26" s="347" t="e">
        <f t="shared" si="6"/>
        <v>#REF!</v>
      </c>
      <c r="U26" s="347" t="e">
        <f t="shared" si="8"/>
        <v>#REF!</v>
      </c>
      <c r="V26" s="409" t="e">
        <f t="shared" si="7"/>
        <v>#REF!</v>
      </c>
      <c r="W26" s="347">
        <f>SUMIFS(Feedback_Main_Data!O:O,Feedback_Main_Data!C:C,'Island Report - Tarpaulins'!D26)</f>
        <v>0</v>
      </c>
      <c r="X26" s="347" t="e">
        <f t="shared" si="9"/>
        <v>#REF!</v>
      </c>
      <c r="Y26" s="349" t="s">
        <v>8812</v>
      </c>
    </row>
    <row r="27" spans="1:25" ht="18.75">
      <c r="A27" s="81"/>
      <c r="B27" s="652"/>
      <c r="C27" s="345" t="s">
        <v>321</v>
      </c>
      <c r="D27" s="345" t="s">
        <v>361</v>
      </c>
      <c r="E27" s="346">
        <f>SUMIF('Damage Data by Island'!C:C,'Island Report - Tarpaulins'!D27,'Damage Data by Island'!F:F)</f>
        <v>554</v>
      </c>
      <c r="F27" s="347">
        <f>SUMIF('Damage Data by Island'!C:C,'Island Report - Tarpaulins'!D27,'Damage Data by Island'!G:G)</f>
        <v>100</v>
      </c>
      <c r="G27" s="348">
        <f>SUMIF('Damage Data by Island'!C:C,'Island Report - Tarpaulins'!D27,'Damage Data by Island'!H:H)</f>
        <v>0</v>
      </c>
      <c r="H27" s="348">
        <f>SUMIF('Damage Data by Island'!C:C,'Island Report - Tarpaulins'!D27,'Damage Data by Island'!I:I)</f>
        <v>0.91</v>
      </c>
      <c r="I27" s="347">
        <f>SUMIF('Damage Data by Island'!C:C,'Island Report - Tarpaulins'!D27,'Damage Data by Island'!J:J)</f>
        <v>0</v>
      </c>
      <c r="J27" s="347">
        <f>SUMIF('Damage Data by Island'!C:C,'Island Report - Tarpaulins'!D27,'Damage Data by Island'!K:K)</f>
        <v>91</v>
      </c>
      <c r="K27" s="347">
        <f t="shared" si="0"/>
        <v>91</v>
      </c>
      <c r="L27" s="348">
        <f t="shared" si="1"/>
        <v>0.91</v>
      </c>
      <c r="M27" s="346" t="e">
        <f>SUMIFS(#REF!,#REF!,D27,#REF!,"Tarp",#REF!,"Complete")</f>
        <v>#REF!</v>
      </c>
      <c r="N27" s="346" t="e">
        <f>SUMIFS(#REF!,#REF!,D27,#REF!,"Tarp",#REF!,"Ongoing")</f>
        <v>#REF!</v>
      </c>
      <c r="O27" s="347" t="e">
        <f t="shared" si="2"/>
        <v>#REF!</v>
      </c>
      <c r="P27" s="347" t="e">
        <f t="shared" si="3"/>
        <v>#REF!</v>
      </c>
      <c r="Q27" s="347" t="e">
        <f t="shared" si="4"/>
        <v>#REF!</v>
      </c>
      <c r="R27" s="347" t="e">
        <f>SUMIFS(#REF!,#REF!,'Island Report - Tarpaulins'!D27,#REF!,"Tarp",#REF!,"Planned")</f>
        <v>#REF!</v>
      </c>
      <c r="S27" s="347" t="e">
        <f t="shared" si="5"/>
        <v>#REF!</v>
      </c>
      <c r="T27" s="347" t="e">
        <f t="shared" si="6"/>
        <v>#REF!</v>
      </c>
      <c r="U27" s="332" t="e">
        <f t="shared" si="8"/>
        <v>#REF!</v>
      </c>
      <c r="V27" s="409" t="e">
        <f t="shared" si="7"/>
        <v>#REF!</v>
      </c>
      <c r="W27" s="347">
        <f>SUMIFS(Feedback_Main_Data!O:O,Feedback_Main_Data!C:C,'Island Report - Tarpaulins'!D27)</f>
        <v>0</v>
      </c>
      <c r="X27" s="347" t="e">
        <f t="shared" si="9"/>
        <v>#REF!</v>
      </c>
      <c r="Y27" s="349" t="s">
        <v>8812</v>
      </c>
    </row>
    <row r="28" spans="1:25" ht="12" customHeight="1">
      <c r="A28" s="81"/>
      <c r="B28" s="413"/>
      <c r="C28" s="413"/>
      <c r="D28" s="413"/>
      <c r="E28" s="413"/>
      <c r="F28" s="413"/>
      <c r="G28" s="413"/>
      <c r="H28" s="413"/>
      <c r="I28" s="413"/>
      <c r="J28" s="413"/>
      <c r="K28" s="413"/>
      <c r="L28" s="413"/>
      <c r="M28" s="413"/>
      <c r="N28" s="413"/>
      <c r="O28" s="413"/>
      <c r="P28" s="413"/>
      <c r="Q28" s="413"/>
      <c r="R28" s="413"/>
      <c r="S28" s="413"/>
      <c r="T28" s="413"/>
      <c r="U28" s="413"/>
      <c r="V28" s="413"/>
      <c r="W28" s="413"/>
      <c r="X28" s="413"/>
      <c r="Y28" s="414"/>
    </row>
    <row r="29" spans="1:25" ht="18.75">
      <c r="A29" s="81"/>
      <c r="B29" s="650" t="s">
        <v>8761</v>
      </c>
      <c r="C29" s="355" t="s">
        <v>8784</v>
      </c>
      <c r="D29" s="355" t="s">
        <v>399</v>
      </c>
      <c r="E29" s="356">
        <f>SUMIF('Damage Data by Island'!C:C,'Island Report - Tarpaulins'!D29,'Damage Data by Island'!F:F)</f>
        <v>978</v>
      </c>
      <c r="F29" s="357">
        <f>SUMIF('Damage Data by Island'!C:C,'Island Report - Tarpaulins'!D29,'Damage Data by Island'!G:G)</f>
        <v>175.91376767055931</v>
      </c>
      <c r="G29" s="358">
        <f>SUMIF('Damage Data by Island'!C:C,'Island Report - Tarpaulins'!D29,'Damage Data by Island'!H:H)</f>
        <v>0</v>
      </c>
      <c r="H29" s="358">
        <f>SUMIF('Damage Data by Island'!C:C,'Island Report - Tarpaulins'!D29,'Damage Data by Island'!I:I)</f>
        <v>0</v>
      </c>
      <c r="I29" s="357">
        <f>SUMIF('Damage Data by Island'!C:C,'Island Report - Tarpaulins'!D29,'Damage Data by Island'!J:J)</f>
        <v>0</v>
      </c>
      <c r="J29" s="357">
        <f>SUMIF('Damage Data by Island'!C:C,'Island Report - Tarpaulins'!D29,'Damage Data by Island'!K:K)</f>
        <v>0</v>
      </c>
      <c r="K29" s="357">
        <f t="shared" si="0"/>
        <v>0</v>
      </c>
      <c r="L29" s="358">
        <f t="shared" si="1"/>
        <v>0</v>
      </c>
      <c r="M29" s="356" t="e">
        <f>SUMIFS(#REF!,#REF!,'Island Report - Tarpaulins'!D29,#REF!,"Tarp",#REF!,"Complete")</f>
        <v>#REF!</v>
      </c>
      <c r="N29" s="356" t="e">
        <f>SUMIFS(#REF!,#REF!,'Island Report - Tarpaulins'!D29,#REF!,"Tarp",#REF!,"Ongoing")</f>
        <v>#REF!</v>
      </c>
      <c r="O29" s="357" t="e">
        <f t="shared" si="2"/>
        <v>#REF!</v>
      </c>
      <c r="P29" s="357" t="e">
        <f t="shared" si="3"/>
        <v>#REF!</v>
      </c>
      <c r="Q29" s="357" t="e">
        <f t="shared" si="4"/>
        <v>#REF!</v>
      </c>
      <c r="R29" s="357" t="e">
        <f>SUMIFS(#REF!,#REF!,'Island Report - Tarpaulins'!D29,#REF!,"Tarp",#REF!,"Planned")</f>
        <v>#REF!</v>
      </c>
      <c r="S29" s="357" t="e">
        <f t="shared" si="5"/>
        <v>#REF!</v>
      </c>
      <c r="T29" s="357" t="e">
        <f t="shared" si="6"/>
        <v>#REF!</v>
      </c>
      <c r="U29" s="357" t="e">
        <f>IF(T29&gt;0,ABS(T29),0)</f>
        <v>#REF!</v>
      </c>
      <c r="V29" s="409" t="str">
        <f t="shared" si="7"/>
        <v/>
      </c>
      <c r="W29" s="347">
        <f>SUMIFS(Feedback_Main_Data!O:O,Feedback_Main_Data!C:C,'Island Report - Tarpaulins'!D29)</f>
        <v>0</v>
      </c>
      <c r="X29" s="357" t="e">
        <f>IF(T29&lt;0,ABS(T29),0)</f>
        <v>#REF!</v>
      </c>
      <c r="Y29" s="349" t="s">
        <v>11231</v>
      </c>
    </row>
    <row r="30" spans="1:25" ht="18.75">
      <c r="A30" s="81"/>
      <c r="B30" s="651"/>
      <c r="C30" s="345" t="s">
        <v>8784</v>
      </c>
      <c r="D30" s="345" t="s">
        <v>401</v>
      </c>
      <c r="E30" s="346">
        <f>SUMIF('Damage Data by Island'!C:C,'Island Report - Tarpaulins'!D30,'Damage Data by Island'!F:F)</f>
        <v>299</v>
      </c>
      <c r="F30" s="347">
        <f>SUMIF('Damage Data by Island'!C:C,'Island Report - Tarpaulins'!D30,'Damage Data by Island'!G:G)</f>
        <v>53.78140749846343</v>
      </c>
      <c r="G30" s="348">
        <f>SUMIF('Damage Data by Island'!C:C,'Island Report - Tarpaulins'!D30,'Damage Data by Island'!H:H)</f>
        <v>0.5</v>
      </c>
      <c r="H30" s="348">
        <f>SUMIF('Damage Data by Island'!C:C,'Island Report - Tarpaulins'!D30,'Damage Data by Island'!I:I)</f>
        <v>0.25</v>
      </c>
      <c r="I30" s="347">
        <f>SUMIF('Damage Data by Island'!C:C,'Island Report - Tarpaulins'!D30,'Damage Data by Island'!J:J)</f>
        <v>26.890703749231715</v>
      </c>
      <c r="J30" s="347">
        <f>SUMIF('Damage Data by Island'!C:C,'Island Report - Tarpaulins'!D30,'Damage Data by Island'!K:K)</f>
        <v>13.445351874615858</v>
      </c>
      <c r="K30" s="347">
        <f t="shared" si="0"/>
        <v>40.336055623847571</v>
      </c>
      <c r="L30" s="348">
        <f t="shared" si="1"/>
        <v>0.75</v>
      </c>
      <c r="M30" s="346" t="e">
        <f>SUMIFS(#REF!,#REF!,'Island Report - Tarpaulins'!D30,#REF!,"Tarp",#REF!,"Complete")</f>
        <v>#REF!</v>
      </c>
      <c r="N30" s="346" t="e">
        <f>SUMIFS(#REF!,#REF!,'Island Report - Tarpaulins'!D30,#REF!,"Tarp",#REF!,"Ongoing")</f>
        <v>#REF!</v>
      </c>
      <c r="O30" s="347" t="e">
        <f t="shared" si="2"/>
        <v>#REF!</v>
      </c>
      <c r="P30" s="347" t="e">
        <f t="shared" si="3"/>
        <v>#REF!</v>
      </c>
      <c r="Q30" s="347" t="e">
        <f t="shared" si="4"/>
        <v>#REF!</v>
      </c>
      <c r="R30" s="347" t="e">
        <f>SUMIFS(#REF!,#REF!,'Island Report - Tarpaulins'!D30,#REF!,"Tarp",#REF!,"Planned")</f>
        <v>#REF!</v>
      </c>
      <c r="S30" s="347" t="e">
        <f t="shared" si="5"/>
        <v>#REF!</v>
      </c>
      <c r="T30" s="347" t="e">
        <f t="shared" si="6"/>
        <v>#REF!</v>
      </c>
      <c r="U30" s="347" t="e">
        <f>IF(T30&gt;0,ABS(T30),0)</f>
        <v>#REF!</v>
      </c>
      <c r="V30" s="409" t="e">
        <f t="shared" si="7"/>
        <v>#REF!</v>
      </c>
      <c r="W30" s="347">
        <f>SUMIFS(Feedback_Main_Data!O:O,Feedback_Main_Data!C:C,'Island Report - Tarpaulins'!D30)</f>
        <v>0</v>
      </c>
      <c r="X30" s="347" t="e">
        <f>IF(T30&lt;0,ABS(T30),0)</f>
        <v>#REF!</v>
      </c>
      <c r="Y30" s="349" t="s">
        <v>8811</v>
      </c>
    </row>
    <row r="31" spans="1:25" ht="18.75">
      <c r="A31" s="81"/>
      <c r="B31" s="651"/>
      <c r="C31" s="345" t="s">
        <v>8784</v>
      </c>
      <c r="D31" s="345" t="s">
        <v>403</v>
      </c>
      <c r="E31" s="346">
        <f>SUMIF('Damage Data by Island'!C:C,'Island Report - Tarpaulins'!D31,'Damage Data by Island'!F:F)</f>
        <v>2251</v>
      </c>
      <c r="F31" s="347">
        <f>SUMIF('Damage Data by Island'!C:C,'Island Report - Tarpaulins'!D31,'Damage Data by Island'!G:G)</f>
        <v>404.88945912722806</v>
      </c>
      <c r="G31" s="348">
        <f>SUMIF('Damage Data by Island'!C:C,'Island Report - Tarpaulins'!D31,'Damage Data by Island'!H:H)</f>
        <v>1</v>
      </c>
      <c r="H31" s="348">
        <f>SUMIF('Damage Data by Island'!C:C,'Island Report - Tarpaulins'!D31,'Damage Data by Island'!I:I)</f>
        <v>0</v>
      </c>
      <c r="I31" s="347">
        <f>SUMIF('Damage Data by Island'!C:C,'Island Report - Tarpaulins'!D31,'Damage Data by Island'!J:J)</f>
        <v>404.88945912722806</v>
      </c>
      <c r="J31" s="347">
        <f>SUMIF('Damage Data by Island'!C:C,'Island Report - Tarpaulins'!D31,'Damage Data by Island'!K:K)</f>
        <v>0</v>
      </c>
      <c r="K31" s="347">
        <f t="shared" si="0"/>
        <v>404.88945912722806</v>
      </c>
      <c r="L31" s="348">
        <f t="shared" si="1"/>
        <v>1</v>
      </c>
      <c r="M31" s="346" t="e">
        <f>SUMIFS(#REF!,#REF!,'Island Report - Tarpaulins'!D31,#REF!,"Tarp",#REF!,"Complete")</f>
        <v>#REF!</v>
      </c>
      <c r="N31" s="346" t="e">
        <f>SUMIFS(#REF!,#REF!,'Island Report - Tarpaulins'!D31,#REF!,"Tarp",#REF!,"Ongoing")</f>
        <v>#REF!</v>
      </c>
      <c r="O31" s="347" t="e">
        <f t="shared" si="2"/>
        <v>#REF!</v>
      </c>
      <c r="P31" s="347" t="e">
        <f t="shared" si="3"/>
        <v>#REF!</v>
      </c>
      <c r="Q31" s="347" t="e">
        <f t="shared" si="4"/>
        <v>#REF!</v>
      </c>
      <c r="R31" s="347" t="e">
        <f>SUMIFS(#REF!,#REF!,'Island Report - Tarpaulins'!D31,#REF!,"Tarp",#REF!,"Planned")</f>
        <v>#REF!</v>
      </c>
      <c r="S31" s="347" t="e">
        <f t="shared" si="5"/>
        <v>#REF!</v>
      </c>
      <c r="T31" s="347" t="e">
        <f t="shared" si="6"/>
        <v>#REF!</v>
      </c>
      <c r="U31" s="347" t="e">
        <f>IF(T31&gt;0,ABS(T31),0)</f>
        <v>#REF!</v>
      </c>
      <c r="V31" s="409" t="e">
        <f t="shared" si="7"/>
        <v>#REF!</v>
      </c>
      <c r="W31" s="347">
        <f>SUMIFS(Feedback_Main_Data!O:O,Feedback_Main_Data!C:C,'Island Report - Tarpaulins'!D31)</f>
        <v>0</v>
      </c>
      <c r="X31" s="347" t="e">
        <f>IF(T31&lt;0,ABS(T31),0)</f>
        <v>#REF!</v>
      </c>
      <c r="Y31" s="349" t="s">
        <v>11232</v>
      </c>
    </row>
    <row r="32" spans="1:25" ht="18.75">
      <c r="A32" s="81"/>
      <c r="B32" s="651"/>
      <c r="C32" s="345" t="s">
        <v>8784</v>
      </c>
      <c r="D32" s="345" t="s">
        <v>405</v>
      </c>
      <c r="E32" s="346">
        <f>SUMIF('Damage Data by Island'!C:C,"Futuna",'Damage Data by Island'!F:F)</f>
        <v>620</v>
      </c>
      <c r="F32" s="347">
        <f>SUMIF('Damage Data by Island'!C:C,"Futuna",'Damage Data by Island'!G:G)</f>
        <v>111.51997541487401</v>
      </c>
      <c r="G32" s="348">
        <f>SUMIF('Damage Data by Island'!C:C,"Futuna",'Damage Data by Island'!H:H)</f>
        <v>0</v>
      </c>
      <c r="H32" s="348">
        <f>SUMIF('Damage Data by Island'!C:C,"Futuna",'Damage Data by Island'!I:I)</f>
        <v>0</v>
      </c>
      <c r="I32" s="347">
        <f>SUMIF('Damage Data by Island'!C:C,"Futuna",'Damage Data by Island'!J:J)</f>
        <v>0</v>
      </c>
      <c r="J32" s="347">
        <f>SUMIF('Damage Data by Island'!C:C,"Futuna",'Damage Data by Island'!K:K)</f>
        <v>0</v>
      </c>
      <c r="K32" s="347">
        <f t="shared" si="0"/>
        <v>0</v>
      </c>
      <c r="L32" s="348">
        <v>0</v>
      </c>
      <c r="M32" s="346" t="e">
        <f>SUMIFS(#REF!,#REF!,'Island Report - Tarpaulins'!D32,#REF!,"Tarp",#REF!,"Complete")</f>
        <v>#REF!</v>
      </c>
      <c r="N32" s="346" t="e">
        <f>SUMIFS(#REF!,#REF!,'Island Report - Tarpaulins'!D32,#REF!,"Tarp",#REF!,"Ongoing")</f>
        <v>#REF!</v>
      </c>
      <c r="O32" s="347" t="e">
        <f t="shared" si="2"/>
        <v>#REF!</v>
      </c>
      <c r="P32" s="347" t="e">
        <f t="shared" si="3"/>
        <v>#REF!</v>
      </c>
      <c r="Q32" s="347" t="e">
        <f t="shared" si="4"/>
        <v>#REF!</v>
      </c>
      <c r="R32" s="347" t="e">
        <f>SUMIFS(#REF!,#REF!,'Island Report - Tarpaulins'!D32,#REF!,"Tarp",#REF!,"Planned")</f>
        <v>#REF!</v>
      </c>
      <c r="S32" s="347" t="e">
        <f t="shared" si="5"/>
        <v>#REF!</v>
      </c>
      <c r="T32" s="347" t="e">
        <f t="shared" si="6"/>
        <v>#REF!</v>
      </c>
      <c r="U32" s="347" t="e">
        <f>IF(T32&gt;0,ABS(T32),0)</f>
        <v>#REF!</v>
      </c>
      <c r="V32" s="409" t="str">
        <f t="shared" si="7"/>
        <v/>
      </c>
      <c r="W32" s="347">
        <f>SUMIFS(Feedback_Main_Data!O:O,Feedback_Main_Data!C:C,'Island Report - Tarpaulins'!D32)</f>
        <v>0</v>
      </c>
      <c r="X32" s="347" t="e">
        <f>IF(T32&lt;0,ABS(T32),0)</f>
        <v>#REF!</v>
      </c>
      <c r="Y32" s="349" t="s">
        <v>8811</v>
      </c>
    </row>
    <row r="33" spans="1:25" ht="47.25" customHeight="1">
      <c r="A33" s="81"/>
      <c r="B33" s="652"/>
      <c r="C33" s="345" t="s">
        <v>8784</v>
      </c>
      <c r="D33" s="345" t="s">
        <v>407</v>
      </c>
      <c r="E33" s="346">
        <f>SUMIF('Damage Data by Island'!C:C,'Island Report - Tarpaulins'!D33,'Damage Data by Island'!F:F)</f>
        <v>30770</v>
      </c>
      <c r="F33" s="347">
        <f>SUMIF('Damage Data by Island'!C:C,'Island Report - Tarpaulins'!D33,'Damage Data by Island'!G:G)</f>
        <v>5534.6284572833438</v>
      </c>
      <c r="G33" s="348">
        <f>SUMIF('Damage Data by Island'!C:C,'Island Report - Tarpaulins'!D33,'Damage Data by Island'!H:H)</f>
        <v>0.5</v>
      </c>
      <c r="H33" s="348">
        <f>SUMIF('Damage Data by Island'!C:C,'Island Report - Tarpaulins'!D33,'Damage Data by Island'!I:I)</f>
        <v>0.25</v>
      </c>
      <c r="I33" s="347">
        <f>SUMIF('Damage Data by Island'!C:C,'Island Report - Tarpaulins'!D33,'Damage Data by Island'!J:J)</f>
        <v>3724</v>
      </c>
      <c r="J33" s="347">
        <f>SUMIF('Damage Data by Island'!C:C,'Island Report - Tarpaulins'!D33,'Damage Data by Island'!K:K)</f>
        <v>1383.6571143208359</v>
      </c>
      <c r="K33" s="347">
        <v>5108</v>
      </c>
      <c r="L33" s="348">
        <f t="shared" si="1"/>
        <v>0.92291651362397809</v>
      </c>
      <c r="M33" s="346" t="e">
        <f>SUMIFS(#REF!,#REF!,'Island Report - Tarpaulins'!D33,#REF!,"Tarp",#REF!,"Complete")</f>
        <v>#REF!</v>
      </c>
      <c r="N33" s="346" t="e">
        <f>SUMIFS(#REF!,#REF!,'Island Report - Tarpaulins'!D33,#REF!,"Tarp",#REF!,"Ongoing")</f>
        <v>#REF!</v>
      </c>
      <c r="O33" s="347" t="e">
        <f t="shared" si="2"/>
        <v>#REF!</v>
      </c>
      <c r="P33" s="347" t="e">
        <f t="shared" si="3"/>
        <v>#REF!</v>
      </c>
      <c r="Q33" s="347" t="e">
        <f t="shared" si="4"/>
        <v>#REF!</v>
      </c>
      <c r="R33" s="347" t="e">
        <f>SUMIFS(#REF!,#REF!,'Island Report - Tarpaulins'!D33,#REF!,"Tarp",#REF!,"Planned")</f>
        <v>#REF!</v>
      </c>
      <c r="S33" s="347" t="e">
        <f t="shared" si="5"/>
        <v>#REF!</v>
      </c>
      <c r="T33" s="347" t="e">
        <f t="shared" si="6"/>
        <v>#REF!</v>
      </c>
      <c r="U33" s="347" t="e">
        <f>IF(T33&gt;0,ABS(T33),0)</f>
        <v>#REF!</v>
      </c>
      <c r="V33" s="409" t="e">
        <f t="shared" si="7"/>
        <v>#REF!</v>
      </c>
      <c r="W33" s="389">
        <f>SUMIFS(Feedback_Main_Data!O:O,Feedback_Main_Data!C:C,'Island Report - Tarpaulins'!D33)</f>
        <v>77</v>
      </c>
      <c r="X33" s="332" t="e">
        <f>IF(T33&lt;0,ABS(T33),0)</f>
        <v>#REF!</v>
      </c>
      <c r="Y33" s="359" t="s">
        <v>11320</v>
      </c>
    </row>
    <row r="34" spans="1:25">
      <c r="B34" s="416"/>
      <c r="C34" s="417"/>
      <c r="D34" s="415"/>
      <c r="E34" s="415"/>
      <c r="F34" s="415"/>
      <c r="G34" s="415"/>
      <c r="H34" s="415"/>
      <c r="I34" s="415"/>
      <c r="J34" s="415"/>
      <c r="K34" s="415"/>
      <c r="L34" s="415"/>
      <c r="M34" s="415"/>
      <c r="N34" s="415"/>
      <c r="O34" s="415"/>
      <c r="P34" s="415"/>
      <c r="Q34" s="415"/>
      <c r="R34" s="415"/>
      <c r="S34" s="415"/>
      <c r="T34" s="415"/>
      <c r="U34" s="415"/>
      <c r="V34" s="415"/>
      <c r="W34" s="415"/>
      <c r="X34" s="415"/>
      <c r="Y34" s="648"/>
    </row>
    <row r="35" spans="1:25" s="333" customFormat="1" ht="31.5">
      <c r="B35" s="418"/>
      <c r="C35" s="419"/>
      <c r="D35" s="334" t="s">
        <v>8817</v>
      </c>
      <c r="E35" s="334">
        <f>SUM(E5:E33)</f>
        <v>205150</v>
      </c>
      <c r="F35" s="335">
        <f>SUM(F5:F33)</f>
        <v>42338.599148624133</v>
      </c>
      <c r="G35" s="336">
        <f>I35/F35</f>
        <v>0.21476508316879958</v>
      </c>
      <c r="H35" s="337">
        <f>J35/F35</f>
        <v>0.10584219442039687</v>
      </c>
      <c r="I35" s="335">
        <f>SUM(I5:I33)</f>
        <v>9092.8527674047291</v>
      </c>
      <c r="J35" s="335">
        <f>SUM(J5:J33)</f>
        <v>4481.2102425759249</v>
      </c>
      <c r="K35" s="335">
        <f>SUM(K5:K33)</f>
        <v>13574.405895659816</v>
      </c>
      <c r="L35" s="337">
        <f>K35/F35</f>
        <v>0.32061537624352271</v>
      </c>
      <c r="M35" s="334" t="e">
        <f t="shared" ref="M35:U35" si="10">SUM(M5:M33)</f>
        <v>#REF!</v>
      </c>
      <c r="N35" s="334" t="e">
        <f t="shared" si="10"/>
        <v>#REF!</v>
      </c>
      <c r="O35" s="335" t="e">
        <f t="shared" si="10"/>
        <v>#REF!</v>
      </c>
      <c r="P35" s="335" t="e">
        <f t="shared" si="10"/>
        <v>#REF!</v>
      </c>
      <c r="Q35" s="335" t="e">
        <f t="shared" si="10"/>
        <v>#REF!</v>
      </c>
      <c r="R35" s="335" t="e">
        <f t="shared" si="10"/>
        <v>#REF!</v>
      </c>
      <c r="S35" s="335" t="e">
        <f>SUM(S5:S33)</f>
        <v>#REF!</v>
      </c>
      <c r="T35" s="335" t="e">
        <f t="shared" si="10"/>
        <v>#REF!</v>
      </c>
      <c r="U35" s="338" t="e">
        <f t="shared" si="10"/>
        <v>#REF!</v>
      </c>
      <c r="V35" s="408"/>
      <c r="W35" s="338">
        <f>SUM(W5:W33)</f>
        <v>3213</v>
      </c>
      <c r="X35" s="338" t="e">
        <f>SUM(X5:X33)</f>
        <v>#REF!</v>
      </c>
      <c r="Y35" s="649"/>
    </row>
    <row r="44" spans="1:25">
      <c r="F44" s="111"/>
    </row>
  </sheetData>
  <mergeCells count="13">
    <mergeCell ref="B2:D2"/>
    <mergeCell ref="E2:F2"/>
    <mergeCell ref="G2:L2"/>
    <mergeCell ref="M2:X2"/>
    <mergeCell ref="G3:H3"/>
    <mergeCell ref="I3:K3"/>
    <mergeCell ref="M3:Q3"/>
    <mergeCell ref="R3:X3"/>
    <mergeCell ref="Y34:Y35"/>
    <mergeCell ref="B5:B7"/>
    <mergeCell ref="B9:B12"/>
    <mergeCell ref="B14:B27"/>
    <mergeCell ref="B29:B33"/>
  </mergeCells>
  <conditionalFormatting sqref="V5:V7 V9:V12 V14:V27 V29:V33">
    <cfRule type="colorScale" priority="1">
      <colorScale>
        <cfvo type="min"/>
        <cfvo type="max"/>
        <color rgb="FFFCFCFF"/>
        <color rgb="FFF8696B"/>
      </colorScale>
    </cfRule>
  </conditionalFormatting>
  <pageMargins left="0.7" right="0.7" top="0.75" bottom="0.75" header="0.3" footer="0.3"/>
  <pageSetup scale="3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BE44"/>
  <sheetViews>
    <sheetView showGridLines="0" zoomScale="50" zoomScaleNormal="50" workbookViewId="0">
      <selection activeCell="E5" sqref="E5"/>
    </sheetView>
  </sheetViews>
  <sheetFormatPr defaultRowHeight="15"/>
  <cols>
    <col min="1" max="1" width="3.140625" style="75" customWidth="1"/>
    <col min="2" max="2" width="19.140625" style="102" customWidth="1"/>
    <col min="3" max="3" width="13.28515625" style="75" customWidth="1"/>
    <col min="4" max="4" width="28.140625" style="75" customWidth="1"/>
    <col min="5" max="5" width="18.42578125" style="99" customWidth="1"/>
    <col min="6" max="6" width="14.28515625" style="99" customWidth="1"/>
    <col min="7" max="7" width="17" style="99" customWidth="1"/>
    <col min="8" max="8" width="17.28515625" style="99" customWidth="1"/>
    <col min="9" max="9" width="16.85546875" style="99" customWidth="1"/>
    <col min="10" max="10" width="15.140625" style="99" customWidth="1"/>
    <col min="11" max="11" width="20.85546875" style="99" customWidth="1"/>
    <col min="12" max="13" width="26" style="99" customWidth="1"/>
    <col min="14" max="14" width="17.5703125" style="75" customWidth="1"/>
    <col min="15" max="15" width="18.5703125" style="75" customWidth="1"/>
    <col min="16" max="16" width="20.28515625" style="75" customWidth="1"/>
    <col min="17" max="17" width="15" style="75" customWidth="1"/>
    <col min="18" max="18" width="16.7109375" style="154" customWidth="1"/>
    <col min="19" max="19" width="14.42578125" style="75" customWidth="1"/>
    <col min="20" max="20" width="12.7109375" style="75" customWidth="1"/>
    <col min="21" max="22" width="18.85546875" style="75" customWidth="1"/>
    <col min="23" max="23" width="13.85546875" style="75" customWidth="1"/>
    <col min="24" max="24" width="93" style="75" customWidth="1"/>
    <col min="25" max="16384" width="9.140625" style="75"/>
  </cols>
  <sheetData>
    <row r="1" spans="1:57" ht="11.25" customHeight="1">
      <c r="L1" s="111"/>
    </row>
    <row r="2" spans="1:57" s="100" customFormat="1" ht="28.5" customHeight="1">
      <c r="B2" s="626" t="s">
        <v>8809</v>
      </c>
      <c r="C2" s="619"/>
      <c r="D2" s="620"/>
      <c r="E2" s="626" t="s">
        <v>8808</v>
      </c>
      <c r="F2" s="619"/>
      <c r="G2" s="626" t="s">
        <v>8807</v>
      </c>
      <c r="H2" s="619"/>
      <c r="I2" s="619"/>
      <c r="J2" s="619"/>
      <c r="K2" s="619"/>
      <c r="L2" s="620"/>
      <c r="M2" s="626" t="s">
        <v>8810</v>
      </c>
      <c r="N2" s="619"/>
      <c r="O2" s="619"/>
      <c r="P2" s="619"/>
      <c r="Q2" s="619"/>
      <c r="R2" s="619"/>
      <c r="S2" s="619"/>
      <c r="T2" s="619"/>
      <c r="U2" s="619"/>
      <c r="V2" s="619"/>
      <c r="W2" s="620"/>
      <c r="X2"/>
      <c r="Y2" s="155"/>
      <c r="Z2" s="155"/>
      <c r="AA2" s="155"/>
      <c r="AB2" s="155"/>
      <c r="AC2" s="155"/>
      <c r="AD2" s="155"/>
      <c r="AE2" s="155"/>
      <c r="AF2" s="155"/>
      <c r="AG2" s="155"/>
      <c r="AH2" s="155"/>
      <c r="AI2" s="155"/>
      <c r="AJ2" s="155"/>
      <c r="AK2" s="155"/>
      <c r="AL2" s="155"/>
      <c r="AM2" s="155"/>
      <c r="AN2" s="155"/>
      <c r="AO2" s="155"/>
      <c r="AP2" s="155"/>
      <c r="AQ2" s="155"/>
      <c r="AR2" s="155"/>
      <c r="AS2" s="155"/>
      <c r="AT2" s="155"/>
      <c r="AU2" s="155"/>
      <c r="AV2" s="155"/>
      <c r="AW2" s="155"/>
      <c r="AX2" s="155"/>
      <c r="AY2" s="155"/>
      <c r="AZ2" s="155"/>
      <c r="BA2" s="155"/>
      <c r="BB2" s="155"/>
      <c r="BC2" s="155"/>
      <c r="BD2" s="155"/>
      <c r="BE2" s="155"/>
    </row>
    <row r="3" spans="1:57" s="361" customFormat="1" ht="28.5" customHeight="1">
      <c r="B3" s="362"/>
      <c r="C3" s="363"/>
      <c r="D3" s="363"/>
      <c r="E3" s="363"/>
      <c r="F3" s="364"/>
      <c r="G3" s="653" t="s">
        <v>8791</v>
      </c>
      <c r="H3" s="654"/>
      <c r="I3" s="653" t="s">
        <v>8792</v>
      </c>
      <c r="J3" s="654"/>
      <c r="K3" s="654"/>
      <c r="L3" s="365" t="s">
        <v>8791</v>
      </c>
      <c r="M3" s="653" t="s">
        <v>8804</v>
      </c>
      <c r="N3" s="654"/>
      <c r="O3" s="654"/>
      <c r="P3" s="654"/>
      <c r="Q3" s="654"/>
      <c r="R3" s="655" t="s">
        <v>11300</v>
      </c>
      <c r="S3" s="656"/>
      <c r="T3" s="656"/>
      <c r="U3" s="656"/>
      <c r="V3" s="656"/>
      <c r="W3" s="657"/>
      <c r="X3"/>
      <c r="Y3" s="366"/>
      <c r="Z3" s="366"/>
      <c r="AA3" s="366"/>
      <c r="AB3" s="366"/>
      <c r="AC3" s="366"/>
      <c r="AD3" s="366"/>
      <c r="AE3" s="366"/>
      <c r="AF3" s="366"/>
      <c r="AG3" s="366"/>
      <c r="AH3" s="366"/>
      <c r="AI3" s="366"/>
      <c r="AJ3" s="366"/>
      <c r="AK3" s="366"/>
      <c r="AL3" s="366"/>
      <c r="AM3" s="366"/>
      <c r="AN3" s="366"/>
      <c r="AO3" s="366"/>
      <c r="AP3" s="366"/>
      <c r="AQ3" s="366"/>
      <c r="AR3" s="366"/>
      <c r="AS3" s="366"/>
      <c r="AT3" s="366"/>
      <c r="AU3" s="366"/>
      <c r="AV3" s="366"/>
      <c r="AW3" s="366"/>
      <c r="AX3" s="366"/>
      <c r="AY3" s="366"/>
      <c r="AZ3" s="366"/>
      <c r="BA3" s="366"/>
      <c r="BB3" s="366"/>
      <c r="BC3" s="366"/>
      <c r="BD3" s="366"/>
      <c r="BE3" s="366"/>
    </row>
    <row r="4" spans="1:57" s="105" customFormat="1" ht="87" customHeight="1">
      <c r="A4" s="103"/>
      <c r="B4" s="339" t="s">
        <v>8763</v>
      </c>
      <c r="C4" s="340" t="s">
        <v>8764</v>
      </c>
      <c r="D4" s="339" t="s">
        <v>8765</v>
      </c>
      <c r="E4" s="340" t="s">
        <v>8785</v>
      </c>
      <c r="F4" s="339" t="s">
        <v>8786</v>
      </c>
      <c r="G4" s="341" t="s">
        <v>8787</v>
      </c>
      <c r="H4" s="342" t="s">
        <v>8788</v>
      </c>
      <c r="I4" s="340" t="s">
        <v>8789</v>
      </c>
      <c r="J4" s="343" t="s">
        <v>8790</v>
      </c>
      <c r="K4" s="343" t="s">
        <v>8801</v>
      </c>
      <c r="L4" s="342" t="s">
        <v>8803</v>
      </c>
      <c r="M4" s="342" t="s">
        <v>8825</v>
      </c>
      <c r="N4" s="340" t="s">
        <v>8826</v>
      </c>
      <c r="O4" s="343" t="s">
        <v>8795</v>
      </c>
      <c r="P4" s="343" t="s">
        <v>8796</v>
      </c>
      <c r="Q4" s="342" t="s">
        <v>8797</v>
      </c>
      <c r="R4" s="344" t="s">
        <v>8827</v>
      </c>
      <c r="S4" s="342" t="s">
        <v>8828</v>
      </c>
      <c r="T4" s="342" t="s">
        <v>8800</v>
      </c>
      <c r="U4" s="342" t="s">
        <v>8802</v>
      </c>
      <c r="V4" s="370" t="s">
        <v>11315</v>
      </c>
      <c r="W4" s="342" t="s">
        <v>8797</v>
      </c>
      <c r="X4" s="342" t="s">
        <v>8806</v>
      </c>
      <c r="Y4" s="75"/>
      <c r="Z4" s="75"/>
      <c r="AA4" s="75"/>
      <c r="AB4" s="75"/>
      <c r="AC4" s="75"/>
      <c r="AD4" s="75"/>
      <c r="AE4" s="75"/>
      <c r="AF4" s="75"/>
      <c r="AG4" s="75"/>
      <c r="AH4" s="75"/>
      <c r="AI4" s="75"/>
      <c r="AJ4" s="75"/>
      <c r="AK4" s="75"/>
      <c r="AL4" s="75"/>
      <c r="AM4" s="75"/>
      <c r="AN4" s="75"/>
      <c r="AO4" s="75"/>
      <c r="AP4" s="75"/>
      <c r="AQ4" s="75"/>
      <c r="AR4" s="75"/>
      <c r="AS4" s="75"/>
      <c r="AT4" s="75"/>
      <c r="AU4" s="75"/>
      <c r="AV4" s="75"/>
      <c r="AW4" s="75"/>
      <c r="AX4" s="75"/>
      <c r="AY4" s="75"/>
      <c r="AZ4" s="75"/>
      <c r="BA4" s="75"/>
      <c r="BB4" s="75"/>
      <c r="BC4" s="75"/>
      <c r="BD4" s="75"/>
      <c r="BE4" s="75"/>
    </row>
    <row r="5" spans="1:57" ht="18.75">
      <c r="A5" s="81"/>
      <c r="B5" s="650" t="s">
        <v>8757</v>
      </c>
      <c r="C5" s="345" t="s">
        <v>8776</v>
      </c>
      <c r="D5" s="345" t="s">
        <v>259</v>
      </c>
      <c r="E5" s="346">
        <f>SUMIF('Damage Data by Island'!C:C,'Island Report - Tool Kits'!D5,'Damage Data by Island'!F:F)</f>
        <v>7218</v>
      </c>
      <c r="F5" s="347">
        <f>SUMIF('Damage Data by Island'!C:C,'Island Report - Tool Kits'!D5,'Damage Data by Island'!G:G)</f>
        <v>1570.4805184196912</v>
      </c>
      <c r="G5" s="348">
        <f>SUMIF('Damage Data by Island'!C:C,'Island Report - Tool Kits'!D5,'Damage Data by Island'!H:H)</f>
        <v>0.33</v>
      </c>
      <c r="H5" s="348">
        <f>SUMIF('Damage Data by Island'!C:C,'Island Report - Tool Kits'!D5,'Damage Data by Island'!I:I)</f>
        <v>0</v>
      </c>
      <c r="I5" s="347">
        <f>SUMIF('Damage Data by Island'!C:C,'Island Report - Tool Kits'!D5,'Damage Data by Island'!J:J)</f>
        <v>518.25857107849811</v>
      </c>
      <c r="J5" s="347">
        <f>SUMIF('Damage Data by Island'!C:C,'Island Report - Tool Kits'!D5,'Damage Data by Island'!K:K)</f>
        <v>0</v>
      </c>
      <c r="K5" s="347">
        <f t="shared" ref="K5:K32" si="0">I5+J5</f>
        <v>518.25857107849811</v>
      </c>
      <c r="L5" s="348">
        <f>K5/F5</f>
        <v>0.33</v>
      </c>
      <c r="M5" s="346" t="e">
        <f>SUMIFS(#REF!,#REF!,'Island Report - Tool Kits'!D5,#REF!,"Shelter tool Kit",#REF!,"Complete")</f>
        <v>#REF!</v>
      </c>
      <c r="N5" s="346" t="e">
        <f>SUMIFS(#REF!,#REF!,'Island Report - Tool Kits'!D5,#REF!,"Shelter Tool Kit",#REF!,"Ongoing")</f>
        <v>#REF!</v>
      </c>
      <c r="O5" s="347" t="e">
        <f>K5-(M5+N5)</f>
        <v>#REF!</v>
      </c>
      <c r="P5" s="347" t="e">
        <f>IF(O5&gt;0,ABS(O5),0)</f>
        <v>#REF!</v>
      </c>
      <c r="Q5" s="347" t="e">
        <f>IF(O5&lt;0,ABS(O5),0)</f>
        <v>#REF!</v>
      </c>
      <c r="R5" s="347" t="e">
        <f>SUMIFS(#REF!,#REF!,'Island Report - Tool Kits'!D5,#REF!,"Shelter Tool Kit",#REF!,"Planned")</f>
        <v>#REF!</v>
      </c>
      <c r="S5" s="347" t="e">
        <f>M5+N5+R5</f>
        <v>#REF!</v>
      </c>
      <c r="T5" s="347" t="e">
        <f>K5-S5</f>
        <v>#REF!</v>
      </c>
      <c r="U5" s="406" t="e">
        <f>IF(T5&gt;0,ABS(T5),0)</f>
        <v>#REF!</v>
      </c>
      <c r="V5" s="409" t="e">
        <f>IF(K5=0,"",U5/K5)</f>
        <v>#REF!</v>
      </c>
      <c r="W5" s="347" t="e">
        <f>IF(T5&lt;0,ABS(T5),0)</f>
        <v>#REF!</v>
      </c>
      <c r="X5" s="349"/>
    </row>
    <row r="6" spans="1:57" ht="18.75">
      <c r="A6" s="81"/>
      <c r="B6" s="651"/>
      <c r="C6" s="345" t="s">
        <v>8776</v>
      </c>
      <c r="D6" s="345" t="s">
        <v>263</v>
      </c>
      <c r="E6" s="346">
        <f>SUMIF('Damage Data by Island'!C:C,'Island Report - Tool Kits'!D6,'Damage Data by Island'!F:F)</f>
        <v>25682</v>
      </c>
      <c r="F6" s="347">
        <f>SUMIF('Damage Data by Island'!C:C,'Island Report - Tool Kits'!D6,'Damage Data by Island'!G:G)</f>
        <v>5587.8471424292757</v>
      </c>
      <c r="G6" s="348">
        <f>SUMIF('Damage Data by Island'!C:C,'Island Report - Tool Kits'!D6,'Damage Data by Island'!H:H)</f>
        <v>0</v>
      </c>
      <c r="H6" s="348">
        <f>SUMIF('Damage Data by Island'!C:C,'Island Report - Tool Kits'!D6,'Damage Data by Island'!I:I)</f>
        <v>0</v>
      </c>
      <c r="I6" s="347">
        <f>SUMIF('Damage Data by Island'!C:C,'Island Report - Tool Kits'!D6,'Damage Data by Island'!J:J)</f>
        <v>0</v>
      </c>
      <c r="J6" s="347">
        <f>SUMIF('Damage Data by Island'!C:C,'Island Report - Tool Kits'!D6,'Damage Data by Island'!K:K)</f>
        <v>0</v>
      </c>
      <c r="K6" s="347">
        <f t="shared" si="0"/>
        <v>0</v>
      </c>
      <c r="L6" s="348">
        <f t="shared" ref="L6:L33" si="1">K6/F6</f>
        <v>0</v>
      </c>
      <c r="M6" s="346" t="e">
        <f>SUMIFS(#REF!,#REF!,'Island Report - Tool Kits'!D6,#REF!,"Shelter tool Kit",#REF!,"Complete")</f>
        <v>#REF!</v>
      </c>
      <c r="N6" s="346" t="e">
        <f>SUMIFS(#REF!,#REF!,'Island Report - Tool Kits'!D6,#REF!,"Shelter Tool Kit",#REF!,"Ongoing")</f>
        <v>#REF!</v>
      </c>
      <c r="O6" s="347" t="e">
        <f t="shared" ref="O6:O33" si="2">K6-(M6+N6)</f>
        <v>#REF!</v>
      </c>
      <c r="P6" s="347" t="e">
        <f t="shared" ref="P6:P33" si="3">IF(O6&gt;0,ABS(O6),0)</f>
        <v>#REF!</v>
      </c>
      <c r="Q6" s="347" t="e">
        <f t="shared" ref="Q6:Q33" si="4">IF(O6&lt;0,ABS(O6),0)</f>
        <v>#REF!</v>
      </c>
      <c r="R6" s="347" t="e">
        <f>SUMIFS(#REF!,#REF!,'Island Report - Tool Kits'!D6,#REF!,"Shelter Tool Kit",#REF!,"Planned")</f>
        <v>#REF!</v>
      </c>
      <c r="S6" s="347" t="e">
        <f t="shared" ref="S6:S33" si="5">M6+N6+R6</f>
        <v>#REF!</v>
      </c>
      <c r="T6" s="347" t="e">
        <f t="shared" ref="T6:T33" si="6">K6-S6</f>
        <v>#REF!</v>
      </c>
      <c r="U6" s="347" t="e">
        <f>IF(T6&gt;0,ABS(T6),0)</f>
        <v>#REF!</v>
      </c>
      <c r="V6" s="409" t="str">
        <f t="shared" ref="V6:V33" si="7">IF(K6=0,"",U6/K6)</f>
        <v/>
      </c>
      <c r="W6" s="347" t="e">
        <f>IF(T6&lt;0,ABS(T6),0)</f>
        <v>#REF!</v>
      </c>
      <c r="X6" s="349" t="s">
        <v>11316</v>
      </c>
    </row>
    <row r="7" spans="1:57" ht="18.75">
      <c r="A7" s="81"/>
      <c r="B7" s="652"/>
      <c r="C7" s="350" t="s">
        <v>8776</v>
      </c>
      <c r="D7" s="350" t="s">
        <v>265</v>
      </c>
      <c r="E7" s="351">
        <f>SUMIF('Damage Data by Island'!C:C,'Island Report - Tool Kits'!D7,'Damage Data by Island'!F:F)</f>
        <v>1623</v>
      </c>
      <c r="F7" s="352">
        <f>SUMIF('Damage Data by Island'!C:C,'Island Report - Tool Kits'!D7,'Damage Data by Island'!G:G)</f>
        <v>353.12965937865874</v>
      </c>
      <c r="G7" s="353">
        <f>SUMIF('Damage Data by Island'!C:C,'Island Report - Tool Kits'!D7,'Damage Data by Island'!H:H)</f>
        <v>1</v>
      </c>
      <c r="H7" s="353">
        <f>SUMIF('Damage Data by Island'!C:C,'Island Report - Tool Kits'!D7,'Damage Data by Island'!I:I)</f>
        <v>0</v>
      </c>
      <c r="I7" s="352">
        <f>SUMIF('Damage Data by Island'!C:C,'Island Report - Tool Kits'!D7,'Damage Data by Island'!J:J)</f>
        <v>353.12965937865874</v>
      </c>
      <c r="J7" s="352">
        <f>SUMIF('Damage Data by Island'!C:C,'Island Report - Tool Kits'!D7,'Damage Data by Island'!K:K)</f>
        <v>0</v>
      </c>
      <c r="K7" s="352">
        <f t="shared" si="0"/>
        <v>353.12965937865874</v>
      </c>
      <c r="L7" s="353">
        <f t="shared" si="1"/>
        <v>1</v>
      </c>
      <c r="M7" s="346" t="e">
        <f>SUMIFS(#REF!,#REF!,'Island Report - Tool Kits'!D7,#REF!,"Shelter tool Kit",#REF!,"Complete")</f>
        <v>#REF!</v>
      </c>
      <c r="N7" s="346" t="e">
        <f>SUMIFS(#REF!,#REF!,'Island Report - Tool Kits'!D7,#REF!,"Shelter Tool Kit",#REF!,"Ongoing")</f>
        <v>#REF!</v>
      </c>
      <c r="O7" s="352" t="e">
        <f t="shared" si="2"/>
        <v>#REF!</v>
      </c>
      <c r="P7" s="352" t="e">
        <f t="shared" si="3"/>
        <v>#REF!</v>
      </c>
      <c r="Q7" s="352" t="e">
        <f t="shared" si="4"/>
        <v>#REF!</v>
      </c>
      <c r="R7" s="347" t="e">
        <f>SUMIFS(#REF!,#REF!,'Island Report - Tool Kits'!D7,#REF!,"Shelter Tool Kit",#REF!,"Planned")</f>
        <v>#REF!</v>
      </c>
      <c r="S7" s="352" t="e">
        <f t="shared" si="5"/>
        <v>#REF!</v>
      </c>
      <c r="T7" s="352" t="e">
        <f t="shared" si="6"/>
        <v>#REF!</v>
      </c>
      <c r="U7" s="410" t="e">
        <f>IF(T7&gt;0,ABS(T7),0)</f>
        <v>#REF!</v>
      </c>
      <c r="V7" s="409" t="e">
        <f t="shared" si="7"/>
        <v>#REF!</v>
      </c>
      <c r="W7" s="352" t="e">
        <f>IF(T7&lt;0,ABS(T7),0)</f>
        <v>#REF!</v>
      </c>
      <c r="X7" s="349"/>
    </row>
    <row r="8" spans="1:57" ht="12" customHeight="1">
      <c r="A8" s="81"/>
      <c r="B8" s="413"/>
      <c r="C8" s="413"/>
      <c r="D8" s="413"/>
      <c r="E8" s="413"/>
      <c r="F8" s="413"/>
      <c r="G8" s="413"/>
      <c r="H8" s="413"/>
      <c r="I8" s="413"/>
      <c r="J8" s="413"/>
      <c r="K8" s="413"/>
      <c r="L8" s="413"/>
      <c r="M8" s="413"/>
      <c r="N8" s="413"/>
      <c r="O8" s="413"/>
      <c r="P8" s="413"/>
      <c r="Q8" s="413"/>
      <c r="R8" s="413"/>
      <c r="S8" s="413"/>
      <c r="T8" s="413"/>
      <c r="U8" s="413"/>
      <c r="V8" s="413"/>
      <c r="W8" s="413"/>
      <c r="X8" s="414"/>
    </row>
    <row r="9" spans="1:57" ht="18.75">
      <c r="A9" s="81"/>
      <c r="B9" s="650" t="s">
        <v>8756</v>
      </c>
      <c r="C9" s="345" t="s">
        <v>8776</v>
      </c>
      <c r="D9" s="355" t="s">
        <v>253</v>
      </c>
      <c r="E9" s="356">
        <f>SUMIF('Damage Data by Island'!C:C,'Island Report - Tool Kits'!D9,'Damage Data by Island'!F:F)</f>
        <v>11061</v>
      </c>
      <c r="F9" s="357">
        <f>SUMIF('Damage Data by Island'!C:C,'Island Report - Tool Kits'!D9,'Damage Data by Island'!G:G)</f>
        <v>2375.9310814757132</v>
      </c>
      <c r="G9" s="358">
        <f>SUMIF('Damage Data by Island'!C:C,'Island Report - Tool Kits'!D9,'Damage Data by Island'!H:H)</f>
        <v>1.1784853617306499E-2</v>
      </c>
      <c r="H9" s="358">
        <f>SUMIF('Damage Data by Island'!C:C,'Island Report - Tool Kits'!D9,'Damage Data by Island'!I:I)</f>
        <v>0</v>
      </c>
      <c r="I9" s="357">
        <f>SUMIF('Damage Data by Island'!C:C,'Island Report - Tool Kits'!D9,'Damage Data by Island'!J:J)</f>
        <v>28</v>
      </c>
      <c r="J9" s="357">
        <f>SUMIF('Damage Data by Island'!C:C,'Island Report - Tool Kits'!D9,'Damage Data by Island'!K:K)</f>
        <v>0</v>
      </c>
      <c r="K9" s="357">
        <f t="shared" si="0"/>
        <v>28</v>
      </c>
      <c r="L9" s="358">
        <f t="shared" si="1"/>
        <v>1.1784853617306499E-2</v>
      </c>
      <c r="M9" s="346" t="e">
        <f>SUMIFS(#REF!,#REF!,'Island Report - Tool Kits'!D9,#REF!,"Shelter tool Kit",#REF!,"Complete")</f>
        <v>#REF!</v>
      </c>
      <c r="N9" s="346" t="e">
        <f>SUMIFS(#REF!,#REF!,'Island Report - Tool Kits'!D9,#REF!,"Shelter Tool Kit",#REF!,"Ongoing")</f>
        <v>#REF!</v>
      </c>
      <c r="O9" s="357" t="e">
        <f t="shared" si="2"/>
        <v>#REF!</v>
      </c>
      <c r="P9" s="357" t="e">
        <f t="shared" si="3"/>
        <v>#REF!</v>
      </c>
      <c r="Q9" s="357" t="e">
        <f t="shared" si="4"/>
        <v>#REF!</v>
      </c>
      <c r="R9" s="347" t="e">
        <f>SUMIFS(#REF!,#REF!,'Island Report - Tool Kits'!D9,#REF!,"Shelter Tool Kit",#REF!,"Planned")</f>
        <v>#REF!</v>
      </c>
      <c r="S9" s="357" t="e">
        <f t="shared" si="5"/>
        <v>#REF!</v>
      </c>
      <c r="T9" s="357" t="e">
        <f t="shared" si="6"/>
        <v>#REF!</v>
      </c>
      <c r="U9" s="411" t="e">
        <f>IF(T9&gt;0,ABS(T9),0)</f>
        <v>#REF!</v>
      </c>
      <c r="V9" s="409" t="e">
        <f t="shared" si="7"/>
        <v>#REF!</v>
      </c>
      <c r="W9" s="357" t="e">
        <f>IF(T9&lt;0,ABS(T9),0)</f>
        <v>#REF!</v>
      </c>
      <c r="X9" s="349"/>
    </row>
    <row r="10" spans="1:57" ht="18.75">
      <c r="A10" s="81"/>
      <c r="B10" s="651"/>
      <c r="C10" s="345" t="s">
        <v>8776</v>
      </c>
      <c r="D10" s="345" t="s">
        <v>255</v>
      </c>
      <c r="E10" s="346">
        <f>SUMIF('Damage Data by Island'!C:C,'Island Report - Tool Kits'!D10,'Damage Data by Island'!F:F)</f>
        <v>3836</v>
      </c>
      <c r="F10" s="347">
        <f>SUMIF('Damage Data by Island'!C:C,'Island Report - Tool Kits'!D10,'Damage Data by Island'!G:G)</f>
        <v>823.982608131348</v>
      </c>
      <c r="G10" s="348">
        <f>SUMIF('Damage Data by Island'!C:C,'Island Report - Tool Kits'!D10,'Damage Data by Island'!H:H)</f>
        <v>4.8544713936029766E-3</v>
      </c>
      <c r="H10" s="348">
        <f>SUMIF('Damage Data by Island'!C:C,'Island Report - Tool Kits'!D10,'Damage Data by Island'!I:I)</f>
        <v>0</v>
      </c>
      <c r="I10" s="347">
        <f>SUMIF('Damage Data by Island'!C:C,'Island Report - Tool Kits'!D10,'Damage Data by Island'!J:J)</f>
        <v>4</v>
      </c>
      <c r="J10" s="347">
        <f>SUMIF('Damage Data by Island'!C:C,'Island Report - Tool Kits'!D10,'Damage Data by Island'!K:K)</f>
        <v>0</v>
      </c>
      <c r="K10" s="347">
        <f t="shared" si="0"/>
        <v>4</v>
      </c>
      <c r="L10" s="348">
        <f t="shared" si="1"/>
        <v>4.8544713936029766E-3</v>
      </c>
      <c r="M10" s="346" t="e">
        <f>SUMIFS(#REF!,#REF!,'Island Report - Tool Kits'!D10,#REF!,"Shelter tool Kit",#REF!,"Complete")</f>
        <v>#REF!</v>
      </c>
      <c r="N10" s="346" t="e">
        <f>SUMIFS(#REF!,#REF!,'Island Report - Tool Kits'!D10,#REF!,"Shelter Tool Kit",#REF!,"Ongoing")</f>
        <v>#REF!</v>
      </c>
      <c r="O10" s="347" t="e">
        <f t="shared" si="2"/>
        <v>#REF!</v>
      </c>
      <c r="P10" s="347" t="e">
        <f t="shared" si="3"/>
        <v>#REF!</v>
      </c>
      <c r="Q10" s="347" t="e">
        <f t="shared" si="4"/>
        <v>#REF!</v>
      </c>
      <c r="R10" s="347" t="e">
        <f>SUMIFS(#REF!,#REF!,'Island Report - Tool Kits'!D10,#REF!,"Shelter Tool Kit",#REF!,"Planned")</f>
        <v>#REF!</v>
      </c>
      <c r="S10" s="347" t="e">
        <f t="shared" si="5"/>
        <v>#REF!</v>
      </c>
      <c r="T10" s="347" t="e">
        <f t="shared" si="6"/>
        <v>#REF!</v>
      </c>
      <c r="U10" s="406" t="e">
        <f>IF(T10&gt;0,ABS(T10),0)</f>
        <v>#REF!</v>
      </c>
      <c r="V10" s="409" t="e">
        <f t="shared" si="7"/>
        <v>#REF!</v>
      </c>
      <c r="W10" s="347" t="e">
        <f>IF(T10&lt;0,ABS(T10),0)</f>
        <v>#REF!</v>
      </c>
      <c r="X10" s="349"/>
    </row>
    <row r="11" spans="1:57" ht="18.75">
      <c r="A11" s="81"/>
      <c r="B11" s="651"/>
      <c r="C11" s="345" t="s">
        <v>8776</v>
      </c>
      <c r="D11" s="345" t="s">
        <v>8751</v>
      </c>
      <c r="E11" s="346">
        <f>SUMIF('Damage Data by Island'!C:C,'Island Report - Tool Kits'!D11,'Damage Data by Island'!F:F)</f>
        <v>591</v>
      </c>
      <c r="F11" s="347">
        <f>SUMIF('Damage Data by Island'!C:C,'Island Report - Tool Kits'!D11,'Damage Data by Island'!G:G)</f>
        <v>111.518965701464</v>
      </c>
      <c r="G11" s="348">
        <f>SUMIF('Damage Data by Island'!C:C,'Island Report - Tool Kits'!D11,'Damage Data by Island'!H:H)</f>
        <v>0</v>
      </c>
      <c r="H11" s="348">
        <f>SUMIF('Damage Data by Island'!C:C,'Island Report - Tool Kits'!D11,'Damage Data by Island'!I:I)</f>
        <v>0</v>
      </c>
      <c r="I11" s="347">
        <f>SUMIF('Damage Data by Island'!C:C,'Island Report - Tool Kits'!D11,'Damage Data by Island'!J:J)</f>
        <v>0</v>
      </c>
      <c r="J11" s="347">
        <f>SUMIF('Damage Data by Island'!C:C,'Island Report - Tool Kits'!D11,'Damage Data by Island'!K:K)</f>
        <v>0</v>
      </c>
      <c r="K11" s="347">
        <f t="shared" si="0"/>
        <v>0</v>
      </c>
      <c r="L11" s="348">
        <f t="shared" si="1"/>
        <v>0</v>
      </c>
      <c r="M11" s="346" t="e">
        <f>SUMIFS(#REF!,#REF!,'Island Report - Tool Kits'!D11,#REF!,"Shelter tool Kit",#REF!,"Complete")</f>
        <v>#REF!</v>
      </c>
      <c r="N11" s="346" t="e">
        <f>SUMIFS(#REF!,#REF!,'Island Report - Tool Kits'!D11,#REF!,"Shelter Tool Kit",#REF!,"Ongoing")</f>
        <v>#REF!</v>
      </c>
      <c r="O11" s="347" t="e">
        <f t="shared" si="2"/>
        <v>#REF!</v>
      </c>
      <c r="P11" s="347" t="e">
        <f t="shared" si="3"/>
        <v>#REF!</v>
      </c>
      <c r="Q11" s="347" t="e">
        <f t="shared" si="4"/>
        <v>#REF!</v>
      </c>
      <c r="R11" s="347" t="e">
        <f>SUMIFS(#REF!,#REF!,'Island Report - Tool Kits'!D11,#REF!,"Shelter Tool Kit",#REF!,"Planned")</f>
        <v>#REF!</v>
      </c>
      <c r="S11" s="347" t="e">
        <f t="shared" si="5"/>
        <v>#REF!</v>
      </c>
      <c r="T11" s="347" t="e">
        <f t="shared" si="6"/>
        <v>#REF!</v>
      </c>
      <c r="U11" s="347" t="e">
        <f>IF(T11&gt;0,ABS(T11),0)</f>
        <v>#REF!</v>
      </c>
      <c r="V11" s="409" t="str">
        <f t="shared" si="7"/>
        <v/>
      </c>
      <c r="W11" s="347" t="e">
        <f>IF(T11&lt;0,ABS(T11),0)</f>
        <v>#REF!</v>
      </c>
      <c r="X11" s="349"/>
    </row>
    <row r="12" spans="1:57" ht="18.75">
      <c r="A12" s="81"/>
      <c r="B12" s="652"/>
      <c r="C12" s="350" t="s">
        <v>8776</v>
      </c>
      <c r="D12" s="350" t="s">
        <v>257</v>
      </c>
      <c r="E12" s="351">
        <f>SUMIF('Damage Data by Island'!C:C,'Island Report - Tool Kits'!D12,'Damage Data by Island'!F:F)</f>
        <v>18809</v>
      </c>
      <c r="F12" s="352">
        <f>SUMIF('Damage Data by Island'!C:C,'Island Report - Tool Kits'!D12,'Damage Data by Island'!G:G)</f>
        <v>4035</v>
      </c>
      <c r="G12" s="353">
        <f>SUMIF('Damage Data by Island'!C:C,'Island Report - Tool Kits'!D12,'Damage Data by Island'!H:H)</f>
        <v>9.3184634448574971E-2</v>
      </c>
      <c r="H12" s="353">
        <f>SUMIF('Damage Data by Island'!C:C,'Island Report - Tool Kits'!D12,'Damage Data by Island'!I:I)</f>
        <v>0</v>
      </c>
      <c r="I12" s="352">
        <f>SUMIF('Damage Data by Island'!C:C,'Island Report - Tool Kits'!D12,'Damage Data by Island'!J:J)</f>
        <v>376</v>
      </c>
      <c r="J12" s="352">
        <f>SUMIF('Damage Data by Island'!C:C,'Island Report - Tool Kits'!D12,'Damage Data by Island'!K:K)</f>
        <v>0</v>
      </c>
      <c r="K12" s="352">
        <f t="shared" si="0"/>
        <v>376</v>
      </c>
      <c r="L12" s="353">
        <f t="shared" si="1"/>
        <v>9.3184634448574971E-2</v>
      </c>
      <c r="M12" s="346" t="e">
        <f>SUMIFS(#REF!,#REF!,'Island Report - Tool Kits'!D12,#REF!,"Shelter tool Kit",#REF!,"Complete")</f>
        <v>#REF!</v>
      </c>
      <c r="N12" s="346" t="e">
        <f>SUMIFS(#REF!,#REF!,'Island Report - Tool Kits'!D12,#REF!,"Shelter Tool Kit",#REF!,"Ongoing")</f>
        <v>#REF!</v>
      </c>
      <c r="O12" s="352" t="e">
        <f t="shared" si="2"/>
        <v>#REF!</v>
      </c>
      <c r="P12" s="352" t="e">
        <f t="shared" si="3"/>
        <v>#REF!</v>
      </c>
      <c r="Q12" s="352" t="e">
        <f t="shared" si="4"/>
        <v>#REF!</v>
      </c>
      <c r="R12" s="347" t="e">
        <f>SUMIFS(#REF!,#REF!,'Island Report - Tool Kits'!D12,#REF!,"Shelter Tool Kit",#REF!,"Planned")</f>
        <v>#REF!</v>
      </c>
      <c r="S12" s="352" t="e">
        <f t="shared" si="5"/>
        <v>#REF!</v>
      </c>
      <c r="T12" s="352" t="e">
        <f t="shared" si="6"/>
        <v>#REF!</v>
      </c>
      <c r="U12" s="410" t="e">
        <f>IF(T12&gt;0,ABS(T12),0)</f>
        <v>#REF!</v>
      </c>
      <c r="V12" s="409" t="e">
        <f t="shared" si="7"/>
        <v>#REF!</v>
      </c>
      <c r="W12" s="352" t="e">
        <f>IF(T12&lt;0,ABS(T12),0)</f>
        <v>#REF!</v>
      </c>
      <c r="X12" s="349"/>
    </row>
    <row r="13" spans="1:57" ht="12" customHeight="1">
      <c r="A13" s="81"/>
      <c r="B13" s="413"/>
      <c r="C13" s="413"/>
      <c r="D13" s="413"/>
      <c r="E13" s="413"/>
      <c r="F13" s="413"/>
      <c r="G13" s="413"/>
      <c r="H13" s="413"/>
      <c r="I13" s="413"/>
      <c r="J13" s="413"/>
      <c r="K13" s="413"/>
      <c r="L13" s="413"/>
      <c r="M13" s="413"/>
      <c r="N13" s="413"/>
      <c r="O13" s="413"/>
      <c r="P13" s="413"/>
      <c r="Q13" s="413"/>
      <c r="R13" s="413"/>
      <c r="S13" s="413"/>
      <c r="T13" s="413"/>
      <c r="U13" s="413"/>
      <c r="V13" s="413"/>
      <c r="W13" s="413"/>
      <c r="X13" s="414"/>
    </row>
    <row r="14" spans="1:57" ht="18.75">
      <c r="A14" s="81"/>
      <c r="B14" s="650" t="s">
        <v>8686</v>
      </c>
      <c r="C14" s="355" t="s">
        <v>8779</v>
      </c>
      <c r="D14" s="355" t="s">
        <v>335</v>
      </c>
      <c r="E14" s="356">
        <f>SUMIF('Damage Data by Island'!C:C,'Island Report - Tool Kits'!D14,'Damage Data by Island'!F:F)</f>
        <v>1452</v>
      </c>
      <c r="F14" s="357">
        <f>SUMIF('Damage Data by Island'!C:C,'Island Report - Tool Kits'!D14,'Damage Data by Island'!G:G)</f>
        <v>339</v>
      </c>
      <c r="G14" s="358">
        <f>SUMIF('Damage Data by Island'!C:C,'Island Report - Tool Kits'!D14,'Damage Data by Island'!H:H)</f>
        <v>0.45783585977897862</v>
      </c>
      <c r="H14" s="358">
        <f>SUMIF('Damage Data by Island'!C:C,'Island Report - Tool Kits'!D14,'Damage Data by Island'!I:I)</f>
        <v>0</v>
      </c>
      <c r="I14" s="357">
        <f>SUMIF('Damage Data by Island'!C:C,'Island Report - Tool Kits'!D14,'Damage Data by Island'!J:J)</f>
        <v>155.20635646507375</v>
      </c>
      <c r="J14" s="357">
        <f>SUMIF('Damage Data by Island'!C:C,'Island Report - Tool Kits'!D14,'Damage Data by Island'!K:K)</f>
        <v>0</v>
      </c>
      <c r="K14" s="357">
        <f t="shared" si="0"/>
        <v>155.20635646507375</v>
      </c>
      <c r="L14" s="358">
        <f t="shared" si="1"/>
        <v>0.45783585977897862</v>
      </c>
      <c r="M14" s="346" t="e">
        <f>SUMIFS(#REF!,#REF!,'Island Report - Tool Kits'!D14,#REF!,"Shelter tool Kit",#REF!,"Complete")</f>
        <v>#REF!</v>
      </c>
      <c r="N14" s="346" t="e">
        <f>SUMIFS(#REF!,#REF!,'Island Report - Tool Kits'!D14,#REF!,"Shelter Tool Kit",#REF!,"Ongoing")</f>
        <v>#REF!</v>
      </c>
      <c r="O14" s="357" t="e">
        <f t="shared" si="2"/>
        <v>#REF!</v>
      </c>
      <c r="P14" s="357" t="e">
        <f t="shared" si="3"/>
        <v>#REF!</v>
      </c>
      <c r="Q14" s="357" t="e">
        <f t="shared" si="4"/>
        <v>#REF!</v>
      </c>
      <c r="R14" s="347" t="e">
        <f>SUMIFS(#REF!,#REF!,'Island Report - Tool Kits'!D14,#REF!,"Shelter Tool Kit",#REF!,"Planned")</f>
        <v>#REF!</v>
      </c>
      <c r="S14" s="357" t="e">
        <f t="shared" si="5"/>
        <v>#REF!</v>
      </c>
      <c r="T14" s="357" t="e">
        <f t="shared" si="6"/>
        <v>#REF!</v>
      </c>
      <c r="U14" s="411" t="e">
        <f t="shared" ref="U14:U27" si="8">IF(T14&gt;0,ABS(T14),0)</f>
        <v>#REF!</v>
      </c>
      <c r="V14" s="409" t="e">
        <f t="shared" si="7"/>
        <v>#REF!</v>
      </c>
      <c r="W14" s="357" t="e">
        <f t="shared" ref="W14:W27" si="9">IF(T14&lt;0,ABS(T14),0)</f>
        <v>#REF!</v>
      </c>
      <c r="X14" s="349" t="s">
        <v>8812</v>
      </c>
    </row>
    <row r="15" spans="1:57" ht="18.75">
      <c r="A15" s="81"/>
      <c r="B15" s="651"/>
      <c r="C15" s="345" t="s">
        <v>8779</v>
      </c>
      <c r="D15" s="345" t="s">
        <v>327</v>
      </c>
      <c r="E15" s="346">
        <f>SUMIF('Damage Data by Island'!C:C,'Island Report - Tool Kits'!D15,'Damage Data by Island'!F:F)</f>
        <v>152</v>
      </c>
      <c r="F15" s="347">
        <f>SUMIF('Damage Data by Island'!C:C,'Island Report - Tool Kits'!D15,'Damage Data by Island'!G:G)</f>
        <v>45</v>
      </c>
      <c r="G15" s="348">
        <f>SUMIF('Damage Data by Island'!C:C,'Island Report - Tool Kits'!D15,'Damage Data by Island'!H:H)</f>
        <v>0.4182005258945925</v>
      </c>
      <c r="H15" s="348">
        <f>SUMIF('Damage Data by Island'!C:C,'Island Report - Tool Kits'!D15,'Damage Data by Island'!I:I)</f>
        <v>0</v>
      </c>
      <c r="I15" s="347">
        <f>SUMIF('Damage Data by Island'!C:C,'Island Report - Tool Kits'!D15,'Damage Data by Island'!J:J)</f>
        <v>18.819023665256662</v>
      </c>
      <c r="J15" s="347">
        <f>SUMIF('Damage Data by Island'!C:C,'Island Report - Tool Kits'!D15,'Damage Data by Island'!K:K)</f>
        <v>0</v>
      </c>
      <c r="K15" s="347">
        <f t="shared" si="0"/>
        <v>18.819023665256662</v>
      </c>
      <c r="L15" s="348">
        <f t="shared" si="1"/>
        <v>0.4182005258945925</v>
      </c>
      <c r="M15" s="346" t="e">
        <f>SUMIFS(#REF!,#REF!,'Island Report - Tool Kits'!D15,#REF!,"Shelter tool Kit",#REF!,"Complete")</f>
        <v>#REF!</v>
      </c>
      <c r="N15" s="346" t="e">
        <f>SUMIFS(#REF!,#REF!,'Island Report - Tool Kits'!D15,#REF!,"Shelter Tool Kit",#REF!,"Ongoing")</f>
        <v>#REF!</v>
      </c>
      <c r="O15" s="347" t="e">
        <f t="shared" si="2"/>
        <v>#REF!</v>
      </c>
      <c r="P15" s="347" t="e">
        <f t="shared" si="3"/>
        <v>#REF!</v>
      </c>
      <c r="Q15" s="347" t="e">
        <f t="shared" si="4"/>
        <v>#REF!</v>
      </c>
      <c r="R15" s="347" t="e">
        <f>SUMIFS(#REF!,#REF!,'Island Report - Tool Kits'!D15,#REF!,"Shelter Tool Kit",#REF!,"Planned")</f>
        <v>#REF!</v>
      </c>
      <c r="S15" s="347" t="e">
        <f t="shared" si="5"/>
        <v>#REF!</v>
      </c>
      <c r="T15" s="347" t="e">
        <f t="shared" si="6"/>
        <v>#REF!</v>
      </c>
      <c r="U15" s="347" t="e">
        <f t="shared" si="8"/>
        <v>#REF!</v>
      </c>
      <c r="V15" s="409" t="e">
        <f t="shared" si="7"/>
        <v>#REF!</v>
      </c>
      <c r="W15" s="347" t="e">
        <f t="shared" si="9"/>
        <v>#REF!</v>
      </c>
      <c r="X15" s="349" t="s">
        <v>8812</v>
      </c>
    </row>
    <row r="16" spans="1:57" ht="18.75">
      <c r="A16" s="81"/>
      <c r="B16" s="651"/>
      <c r="C16" s="345" t="s">
        <v>8779</v>
      </c>
      <c r="D16" s="345" t="s">
        <v>329</v>
      </c>
      <c r="E16" s="346">
        <f>SUMIF('Damage Data by Island'!C:C,'Island Report - Tool Kits'!D16,'Damage Data by Island'!F:F)</f>
        <v>111</v>
      </c>
      <c r="F16" s="347">
        <f>SUMIF('Damage Data by Island'!C:C,'Island Report - Tool Kits'!D16,'Damage Data by Island'!G:G)</f>
        <v>37</v>
      </c>
      <c r="G16" s="348">
        <f>SUMIF('Damage Data by Island'!C:C,'Island Report - Tool Kits'!D16,'Damage Data by Island'!H:H)</f>
        <v>0.33361245090981007</v>
      </c>
      <c r="H16" s="348">
        <f>SUMIF('Damage Data by Island'!C:C,'Island Report - Tool Kits'!D16,'Damage Data by Island'!I:I)</f>
        <v>0</v>
      </c>
      <c r="I16" s="347">
        <f>SUMIF('Damage Data by Island'!C:C,'Island Report - Tool Kits'!D16,'Damage Data by Island'!J:J)</f>
        <v>12.343660683662971</v>
      </c>
      <c r="J16" s="347">
        <f>SUMIF('Damage Data by Island'!C:C,'Island Report - Tool Kits'!D16,'Damage Data by Island'!K:K)</f>
        <v>0</v>
      </c>
      <c r="K16" s="347">
        <f t="shared" si="0"/>
        <v>12.343660683662971</v>
      </c>
      <c r="L16" s="348">
        <f t="shared" si="1"/>
        <v>0.33361245090981007</v>
      </c>
      <c r="M16" s="346" t="e">
        <f>SUMIFS(#REF!,#REF!,'Island Report - Tool Kits'!D16,#REF!,"Shelter tool Kit",#REF!,"Complete")</f>
        <v>#REF!</v>
      </c>
      <c r="N16" s="346" t="e">
        <f>SUMIFS(#REF!,#REF!,'Island Report - Tool Kits'!D16,#REF!,"Shelter Tool Kit",#REF!,"Ongoing")</f>
        <v>#REF!</v>
      </c>
      <c r="O16" s="347" t="e">
        <f t="shared" si="2"/>
        <v>#REF!</v>
      </c>
      <c r="P16" s="347" t="e">
        <f t="shared" si="3"/>
        <v>#REF!</v>
      </c>
      <c r="Q16" s="347" t="e">
        <f t="shared" si="4"/>
        <v>#REF!</v>
      </c>
      <c r="R16" s="347" t="e">
        <f>SUMIFS(#REF!,#REF!,'Island Report - Tool Kits'!D16,#REF!,"Shelter Tool Kit",#REF!,"Planned")</f>
        <v>#REF!</v>
      </c>
      <c r="S16" s="347" t="e">
        <f t="shared" si="5"/>
        <v>#REF!</v>
      </c>
      <c r="T16" s="347" t="e">
        <f t="shared" si="6"/>
        <v>#REF!</v>
      </c>
      <c r="U16" s="347" t="e">
        <f t="shared" si="8"/>
        <v>#REF!</v>
      </c>
      <c r="V16" s="409" t="e">
        <f t="shared" si="7"/>
        <v>#REF!</v>
      </c>
      <c r="W16" s="347" t="e">
        <f t="shared" si="9"/>
        <v>#REF!</v>
      </c>
      <c r="X16" s="349" t="s">
        <v>8812</v>
      </c>
    </row>
    <row r="17" spans="1:24" ht="18.75">
      <c r="A17" s="81"/>
      <c r="B17" s="651"/>
      <c r="C17" s="345" t="s">
        <v>8779</v>
      </c>
      <c r="D17" s="345" t="s">
        <v>369</v>
      </c>
      <c r="E17" s="346">
        <f>SUMIF('Damage Data by Island'!C:C,'Island Report - Tool Kits'!D17,'Damage Data by Island'!F:F)</f>
        <v>274</v>
      </c>
      <c r="F17" s="347">
        <f>SUMIF('Damage Data by Island'!C:C,'Island Report - Tool Kits'!D17,'Damage Data by Island'!G:G)</f>
        <v>55.445295529895965</v>
      </c>
      <c r="G17" s="348">
        <f>SUMIF('Damage Data by Island'!C:C,'Island Report - Tool Kits'!D17,'Damage Data by Island'!H:H)</f>
        <v>1</v>
      </c>
      <c r="H17" s="348">
        <f>SUMIF('Damage Data by Island'!C:C,'Island Report - Tool Kits'!D17,'Damage Data by Island'!I:I)</f>
        <v>0</v>
      </c>
      <c r="I17" s="347">
        <f>SUMIF('Damage Data by Island'!C:C,'Island Report - Tool Kits'!D17,'Damage Data by Island'!J:J)</f>
        <v>55.445295529895965</v>
      </c>
      <c r="J17" s="347">
        <f>SUMIF('Damage Data by Island'!C:C,'Island Report - Tool Kits'!D17,'Damage Data by Island'!K:K)</f>
        <v>0</v>
      </c>
      <c r="K17" s="347">
        <f t="shared" si="0"/>
        <v>55.445295529895965</v>
      </c>
      <c r="L17" s="348">
        <f t="shared" si="1"/>
        <v>1</v>
      </c>
      <c r="M17" s="346" t="e">
        <f>SUMIFS(#REF!,#REF!,'Island Report - Tool Kits'!D17,#REF!,"Shelter tool Kit",#REF!,"Complete")</f>
        <v>#REF!</v>
      </c>
      <c r="N17" s="346" t="e">
        <f>SUMIFS(#REF!,#REF!,'Island Report - Tool Kits'!D17,#REF!,"Shelter Tool Kit",#REF!,"Ongoing")</f>
        <v>#REF!</v>
      </c>
      <c r="O17" s="347" t="e">
        <f t="shared" si="2"/>
        <v>#REF!</v>
      </c>
      <c r="P17" s="347" t="e">
        <f t="shared" si="3"/>
        <v>#REF!</v>
      </c>
      <c r="Q17" s="347" t="e">
        <f t="shared" si="4"/>
        <v>#REF!</v>
      </c>
      <c r="R17" s="347" t="e">
        <f>SUMIFS(#REF!,#REF!,'Island Report - Tool Kits'!D17,#REF!,"Shelter Tool Kit",#REF!,"Planned")</f>
        <v>#REF!</v>
      </c>
      <c r="S17" s="347" t="e">
        <f t="shared" si="5"/>
        <v>#REF!</v>
      </c>
      <c r="T17" s="347" t="e">
        <f t="shared" si="6"/>
        <v>#REF!</v>
      </c>
      <c r="U17" s="347" t="e">
        <f t="shared" si="8"/>
        <v>#REF!</v>
      </c>
      <c r="V17" s="409" t="e">
        <f t="shared" si="7"/>
        <v>#REF!</v>
      </c>
      <c r="W17" s="347" t="e">
        <f t="shared" si="9"/>
        <v>#REF!</v>
      </c>
      <c r="X17" s="349" t="s">
        <v>8812</v>
      </c>
    </row>
    <row r="18" spans="1:24" ht="39" customHeight="1">
      <c r="A18" s="81"/>
      <c r="B18" s="651"/>
      <c r="C18" s="345" t="s">
        <v>8779</v>
      </c>
      <c r="D18" s="345" t="s">
        <v>331</v>
      </c>
      <c r="E18" s="346">
        <f>SUMIF('Damage Data by Island'!C:C,'Island Report - Tool Kits'!D18,'Damage Data by Island'!F:F)</f>
        <v>2501</v>
      </c>
      <c r="F18" s="347">
        <f>SUMIF('Damage Data by Island'!C:C,'Island Report - Tool Kits'!D18,'Damage Data by Island'!G:G)</f>
        <v>666</v>
      </c>
      <c r="G18" s="348">
        <f>SUMIF('Damage Data by Island'!C:C,'Island Report - Tool Kits'!D18,'Damage Data by Island'!H:H)</f>
        <v>0.5111289121521202</v>
      </c>
      <c r="H18" s="348">
        <f>SUMIF('Damage Data by Island'!C:C,'Island Report - Tool Kits'!D18,'Damage Data by Island'!I:I)</f>
        <v>0.17037630405070672</v>
      </c>
      <c r="I18" s="347">
        <f>SUMIF('Damage Data by Island'!C:C,'Island Report - Tool Kits'!D18,'Damage Data by Island'!J:J)</f>
        <v>340.41185549331203</v>
      </c>
      <c r="J18" s="347">
        <f>SUMIF('Damage Data by Island'!C:C,'Island Report - Tool Kits'!D18,'Damage Data by Island'!K:K)</f>
        <v>113.47061849777067</v>
      </c>
      <c r="K18" s="347">
        <f t="shared" si="0"/>
        <v>453.88247399108269</v>
      </c>
      <c r="L18" s="348">
        <f t="shared" si="1"/>
        <v>0.68150521620282689</v>
      </c>
      <c r="M18" s="346" t="e">
        <f>SUMIFS(#REF!,#REF!,'Island Report - Tool Kits'!D18,#REF!,"Shelter tool Kit",#REF!,"Complete")</f>
        <v>#REF!</v>
      </c>
      <c r="N18" s="346" t="e">
        <f>SUMIFS(#REF!,#REF!,'Island Report - Tool Kits'!D18,#REF!,"Shelter Tool Kit",#REF!,"Ongoing")</f>
        <v>#REF!</v>
      </c>
      <c r="O18" s="347" t="e">
        <f t="shared" si="2"/>
        <v>#REF!</v>
      </c>
      <c r="P18" s="347" t="e">
        <f t="shared" si="3"/>
        <v>#REF!</v>
      </c>
      <c r="Q18" s="347" t="e">
        <f t="shared" si="4"/>
        <v>#REF!</v>
      </c>
      <c r="R18" s="347" t="e">
        <f>SUMIFS(#REF!,#REF!,'Island Report - Tool Kits'!D18,#REF!,"Shelter Tool Kit",#REF!,"Planned")</f>
        <v>#REF!</v>
      </c>
      <c r="S18" s="347" t="e">
        <f t="shared" si="5"/>
        <v>#REF!</v>
      </c>
      <c r="T18" s="347" t="e">
        <f t="shared" si="6"/>
        <v>#REF!</v>
      </c>
      <c r="U18" s="347" t="e">
        <f t="shared" si="8"/>
        <v>#REF!</v>
      </c>
      <c r="V18" s="409" t="e">
        <f t="shared" si="7"/>
        <v>#REF!</v>
      </c>
      <c r="W18" s="347" t="e">
        <f t="shared" si="9"/>
        <v>#REF!</v>
      </c>
      <c r="X18" s="359" t="s">
        <v>11318</v>
      </c>
    </row>
    <row r="19" spans="1:24" ht="48" customHeight="1">
      <c r="A19" s="81"/>
      <c r="B19" s="651"/>
      <c r="C19" s="345" t="s">
        <v>321</v>
      </c>
      <c r="D19" s="345" t="s">
        <v>363</v>
      </c>
      <c r="E19" s="347">
        <v>58422.477511029618</v>
      </c>
      <c r="F19" s="347">
        <v>11822</v>
      </c>
      <c r="G19" s="348">
        <f>SUMIF('Damage Data by Island'!C:C,'Island Report - Tool Kits'!D19,'Damage Data by Island'!H:H)</f>
        <v>0.08</v>
      </c>
      <c r="H19" s="348">
        <f>SUMIF('Damage Data by Island'!C:C,'Island Report - Tool Kits'!D19,'Damage Data by Island'!I:I)</f>
        <v>0.08</v>
      </c>
      <c r="I19" s="347">
        <f>SUMIF('Damage Data by Island'!C:C,'Island Report - Tool Kits'!D19,'Damage Data by Island'!J:J)</f>
        <v>945.76</v>
      </c>
      <c r="J19" s="347">
        <f>SUMIF('Damage Data by Island'!C:C,'Island Report - Tool Kits'!D19,'Damage Data by Island'!K:K)</f>
        <v>945.76</v>
      </c>
      <c r="K19" s="347">
        <f t="shared" si="0"/>
        <v>1891.52</v>
      </c>
      <c r="L19" s="348">
        <f t="shared" si="1"/>
        <v>0.16</v>
      </c>
      <c r="M19" s="346" t="e">
        <f>SUMIFS(#REF!,#REF!,'Island Report - Tool Kits'!D19,#REF!,"Shelter tool Kit",#REF!,"Complete")</f>
        <v>#REF!</v>
      </c>
      <c r="N19" s="346" t="e">
        <f>SUMIFS(#REF!,#REF!,'Island Report - Tool Kits'!D19,#REF!,"Shelter Tool Kit",#REF!,"Ongoing")</f>
        <v>#REF!</v>
      </c>
      <c r="O19" s="347" t="e">
        <f t="shared" si="2"/>
        <v>#REF!</v>
      </c>
      <c r="P19" s="347" t="e">
        <f>IF(O19&gt;0,ABS(O19),0)</f>
        <v>#REF!</v>
      </c>
      <c r="Q19" s="347" t="e">
        <f t="shared" si="4"/>
        <v>#REF!</v>
      </c>
      <c r="R19" s="347" t="e">
        <f>SUMIFS(#REF!,#REF!,'Island Report - Tool Kits'!D19,#REF!,"Shelter Tool Kit",#REF!,"Planned")</f>
        <v>#REF!</v>
      </c>
      <c r="S19" s="347" t="e">
        <f>M19+N19+R19</f>
        <v>#REF!</v>
      </c>
      <c r="T19" s="347" t="e">
        <f t="shared" si="6"/>
        <v>#REF!</v>
      </c>
      <c r="U19" s="406" t="e">
        <f t="shared" si="8"/>
        <v>#REF!</v>
      </c>
      <c r="V19" s="409" t="e">
        <f t="shared" si="7"/>
        <v>#REF!</v>
      </c>
      <c r="W19" s="347" t="e">
        <f t="shared" si="9"/>
        <v>#REF!</v>
      </c>
      <c r="X19" s="359" t="s">
        <v>8674</v>
      </c>
    </row>
    <row r="20" spans="1:24" ht="31.5" customHeight="1">
      <c r="A20" s="81"/>
      <c r="B20" s="651"/>
      <c r="C20" s="345" t="s">
        <v>321</v>
      </c>
      <c r="D20" s="345" t="s">
        <v>11314</v>
      </c>
      <c r="E20" s="347">
        <v>27827.522488970382</v>
      </c>
      <c r="F20" s="347">
        <v>5631</v>
      </c>
      <c r="G20" s="348">
        <f>SUMIF('Damage Data by Island'!C:C,'Island Report - Tool Kits'!D20,'Damage Data by Island'!H:H)</f>
        <v>0</v>
      </c>
      <c r="H20" s="348">
        <f>SUMIF('Damage Data by Island'!C:C,'Island Report - Tool Kits'!D20,'Damage Data by Island'!I:I)</f>
        <v>0</v>
      </c>
      <c r="I20" s="347">
        <f>'Damage Data by Island'!J15</f>
        <v>1305</v>
      </c>
      <c r="J20" s="347">
        <f>'Damage Data by Island'!K15</f>
        <v>1363</v>
      </c>
      <c r="K20" s="347">
        <f>I20+J20</f>
        <v>2668</v>
      </c>
      <c r="L20" s="348">
        <f t="shared" si="1"/>
        <v>0.47380571834487656</v>
      </c>
      <c r="M20" s="346" t="e">
        <f>SUMIFS(#REF!,#REF!,C20,#REF!,"Shelter Tool Kit",#REF!,"Complete")</f>
        <v>#REF!</v>
      </c>
      <c r="N20" s="346" t="e">
        <f>SUMIFS(#REF!,#REF!,'Island Report - Tool Kits'!C20,#REF!,"Shelter Tool Kit",#REF!,"Ongoing")</f>
        <v>#REF!</v>
      </c>
      <c r="O20" s="347" t="e">
        <f t="shared" si="2"/>
        <v>#REF!</v>
      </c>
      <c r="P20" s="347" t="e">
        <f t="shared" si="3"/>
        <v>#REF!</v>
      </c>
      <c r="Q20" s="347" t="e">
        <f t="shared" si="4"/>
        <v>#REF!</v>
      </c>
      <c r="R20" s="347" t="e">
        <f>SUMIFS(#REF!,#REF!,'Island Report - Tool Kits'!C20,#REF!,"Shelter Tool Kit",#REF!,"Planned")</f>
        <v>#REF!</v>
      </c>
      <c r="S20" s="347" t="e">
        <f t="shared" si="5"/>
        <v>#REF!</v>
      </c>
      <c r="T20" s="347" t="e">
        <f t="shared" si="6"/>
        <v>#REF!</v>
      </c>
      <c r="U20" s="347" t="e">
        <f t="shared" si="8"/>
        <v>#REF!</v>
      </c>
      <c r="V20" s="409" t="e">
        <f t="shared" si="7"/>
        <v>#REF!</v>
      </c>
      <c r="W20" s="347" t="e">
        <f t="shared" si="9"/>
        <v>#REF!</v>
      </c>
      <c r="X20" s="359" t="s">
        <v>11317</v>
      </c>
    </row>
    <row r="21" spans="1:24" ht="24.75" customHeight="1">
      <c r="A21" s="81"/>
      <c r="B21" s="651"/>
      <c r="C21" s="345" t="s">
        <v>8776</v>
      </c>
      <c r="D21" s="345" t="s">
        <v>333</v>
      </c>
      <c r="E21" s="346">
        <f>SUMIF('Damage Data by Island'!C:C,'Island Report - Tool Kits'!D21,'Damage Data by Island'!F:F)</f>
        <v>161</v>
      </c>
      <c r="F21" s="347">
        <f>SUMIF('Damage Data by Island'!C:C,'Island Report - Tool Kits'!D21,'Damage Data by Island'!G:G)</f>
        <v>38</v>
      </c>
      <c r="G21" s="348">
        <f>SUMIF('Damage Data by Island'!C:C,'Island Report - Tool Kits'!D21,'Damage Data by Island'!H:H)</f>
        <v>0.59641501146257669</v>
      </c>
      <c r="H21" s="348">
        <f>SUMIF('Damage Data by Island'!C:C,'Island Report - Tool Kits'!D21,'Damage Data by Island'!I:I)</f>
        <v>0</v>
      </c>
      <c r="I21" s="347">
        <f>SUMIF('Damage Data by Island'!C:C,'Island Report - Tool Kits'!D21,'Damage Data by Island'!J:J)</f>
        <v>22.663770435577913</v>
      </c>
      <c r="J21" s="347">
        <f>SUMIF('Damage Data by Island'!C:C,'Island Report - Tool Kits'!D21,'Damage Data by Island'!K:K)</f>
        <v>0</v>
      </c>
      <c r="K21" s="347">
        <f t="shared" si="0"/>
        <v>22.663770435577913</v>
      </c>
      <c r="L21" s="348">
        <f t="shared" si="1"/>
        <v>0.59641501146257669</v>
      </c>
      <c r="M21" s="346" t="e">
        <f>SUMIFS(#REF!,#REF!,'Island Report - Tool Kits'!D21,#REF!,"Shelter Tool Kit",#REF!,"Complete")</f>
        <v>#REF!</v>
      </c>
      <c r="N21" s="346" t="e">
        <f>SUMIFS(#REF!,#REF!,'Island Report - Tool Kits'!D21,#REF!,"Shelter Tool Kit",#REF!,"Ongoing")</f>
        <v>#REF!</v>
      </c>
      <c r="O21" s="347" t="e">
        <f t="shared" si="2"/>
        <v>#REF!</v>
      </c>
      <c r="P21" s="347" t="e">
        <f t="shared" si="3"/>
        <v>#REF!</v>
      </c>
      <c r="Q21" s="347" t="e">
        <f t="shared" si="4"/>
        <v>#REF!</v>
      </c>
      <c r="R21" s="347" t="e">
        <f>SUMIFS(#REF!,#REF!,'Island Report - Tool Kits'!D21,#REF!,"Shelter Tool Kit",#REF!,"Planned")</f>
        <v>#REF!</v>
      </c>
      <c r="S21" s="347" t="e">
        <f t="shared" si="5"/>
        <v>#REF!</v>
      </c>
      <c r="T21" s="347" t="e">
        <f t="shared" si="6"/>
        <v>#REF!</v>
      </c>
      <c r="U21" s="406" t="e">
        <f t="shared" si="8"/>
        <v>#REF!</v>
      </c>
      <c r="V21" s="409" t="e">
        <f t="shared" si="7"/>
        <v>#REF!</v>
      </c>
      <c r="W21" s="347" t="e">
        <f t="shared" si="9"/>
        <v>#REF!</v>
      </c>
      <c r="X21" s="349"/>
    </row>
    <row r="22" spans="1:24" ht="18.75">
      <c r="A22" s="81"/>
      <c r="B22" s="651"/>
      <c r="C22" s="345" t="s">
        <v>8776</v>
      </c>
      <c r="D22" s="345" t="s">
        <v>323</v>
      </c>
      <c r="E22" s="346">
        <f>SUMIF('Damage Data by Island'!C:C,'Island Report - Tool Kits'!D22,'Damage Data by Island'!F:F)</f>
        <v>607</v>
      </c>
      <c r="F22" s="347">
        <f>SUMIF('Damage Data by Island'!C:C,'Island Report - Tool Kits'!D22,'Damage Data by Island'!G:G)</f>
        <v>209</v>
      </c>
      <c r="G22" s="348">
        <f>SUMIF('Damage Data by Island'!C:C,'Island Report - Tool Kits'!D22,'Damage Data by Island'!H:H)</f>
        <v>0.47248461947035297</v>
      </c>
      <c r="H22" s="348">
        <f>SUMIF('Damage Data by Island'!C:C,'Island Report - Tool Kits'!D22,'Damage Data by Island'!I:I)</f>
        <v>0</v>
      </c>
      <c r="I22" s="347">
        <f>SUMIF('Damage Data by Island'!C:C,'Island Report - Tool Kits'!D22,'Damage Data by Island'!J:J)</f>
        <v>98.749285469303771</v>
      </c>
      <c r="J22" s="347">
        <f>SUMIF('Damage Data by Island'!C:C,'Island Report - Tool Kits'!D22,'Damage Data by Island'!K:K)</f>
        <v>0</v>
      </c>
      <c r="K22" s="347">
        <f t="shared" si="0"/>
        <v>98.749285469303771</v>
      </c>
      <c r="L22" s="348">
        <f t="shared" si="1"/>
        <v>0.47248461947035297</v>
      </c>
      <c r="M22" s="346" t="e">
        <f>SUMIFS(#REF!,#REF!,'Island Report - Tool Kits'!D22,#REF!,"Shelter Tool Kit",#REF!,"Complete")</f>
        <v>#REF!</v>
      </c>
      <c r="N22" s="346" t="e">
        <f>SUMIFS(#REF!,#REF!,'Island Report - Tool Kits'!D22,#REF!,"Shelter Tool Kit",#REF!,"Ongoing")</f>
        <v>#REF!</v>
      </c>
      <c r="O22" s="347" t="e">
        <f t="shared" si="2"/>
        <v>#REF!</v>
      </c>
      <c r="P22" s="347" t="e">
        <f t="shared" si="3"/>
        <v>#REF!</v>
      </c>
      <c r="Q22" s="347" t="e">
        <f t="shared" si="4"/>
        <v>#REF!</v>
      </c>
      <c r="R22" s="347" t="e">
        <f>SUMIFS(#REF!,#REF!,'Island Report - Tool Kits'!D22,#REF!,"Shelter Tool Kit",#REF!,"Planned")</f>
        <v>#REF!</v>
      </c>
      <c r="S22" s="347" t="e">
        <f t="shared" si="5"/>
        <v>#REF!</v>
      </c>
      <c r="T22" s="347" t="e">
        <f t="shared" si="6"/>
        <v>#REF!</v>
      </c>
      <c r="U22" s="406" t="e">
        <f t="shared" si="8"/>
        <v>#REF!</v>
      </c>
      <c r="V22" s="409" t="e">
        <f t="shared" si="7"/>
        <v>#REF!</v>
      </c>
      <c r="W22" s="347" t="e">
        <f t="shared" si="9"/>
        <v>#REF!</v>
      </c>
      <c r="X22" s="349"/>
    </row>
    <row r="23" spans="1:24" ht="18.75">
      <c r="A23" s="81"/>
      <c r="B23" s="651"/>
      <c r="C23" s="345" t="s">
        <v>8776</v>
      </c>
      <c r="D23" s="345" t="s">
        <v>325</v>
      </c>
      <c r="E23" s="346">
        <f>SUMIF('Damage Data by Island'!C:C,'Island Report - Tool Kits'!D23,'Damage Data by Island'!F:F)</f>
        <v>7120</v>
      </c>
      <c r="F23" s="347">
        <f>SUMIF('Damage Data by Island'!C:C,'Island Report - Tool Kits'!D23,'Damage Data by Island'!G:G)</f>
        <v>1785</v>
      </c>
      <c r="G23" s="348">
        <f>SUMIF('Damage Data by Island'!C:C,'Island Report - Tool Kits'!D23,'Damage Data by Island'!H:H)</f>
        <v>0.32031054104504497</v>
      </c>
      <c r="H23" s="348">
        <f>SUMIF('Damage Data by Island'!C:C,'Island Report - Tool Kits'!D23,'Damage Data by Island'!I:I)</f>
        <v>0.16015527052252249</v>
      </c>
      <c r="I23" s="347">
        <f>SUMIF('Damage Data by Island'!C:C,'Island Report - Tool Kits'!D23,'Damage Data by Island'!J:J)</f>
        <v>571.75431576540529</v>
      </c>
      <c r="J23" s="347">
        <f>SUMIF('Damage Data by Island'!C:C,'Island Report - Tool Kits'!D23,'Damage Data by Island'!K:K)</f>
        <v>285.87715788270265</v>
      </c>
      <c r="K23" s="347">
        <f t="shared" si="0"/>
        <v>857.63147364810789</v>
      </c>
      <c r="L23" s="348">
        <f t="shared" si="1"/>
        <v>0.48046581156756746</v>
      </c>
      <c r="M23" s="346" t="e">
        <f>SUMIFS(#REF!,#REF!,'Island Report - Tool Kits'!D23,#REF!,"Shelter Tool Kit",#REF!,"Complete")</f>
        <v>#REF!</v>
      </c>
      <c r="N23" s="346" t="e">
        <f>SUMIFS(#REF!,#REF!,'Island Report - Tool Kits'!D23,#REF!,"Shelter Tool Kit",#REF!,"Ongoing")</f>
        <v>#REF!</v>
      </c>
      <c r="O23" s="347" t="e">
        <f t="shared" si="2"/>
        <v>#REF!</v>
      </c>
      <c r="P23" s="347" t="e">
        <f t="shared" si="3"/>
        <v>#REF!</v>
      </c>
      <c r="Q23" s="347" t="e">
        <f t="shared" si="4"/>
        <v>#REF!</v>
      </c>
      <c r="R23" s="347" t="e">
        <f>SUMIFS(#REF!,#REF!,'Island Report - Tool Kits'!D23,#REF!,"Shelter Tool Kit",#REF!,"Planned")</f>
        <v>#REF!</v>
      </c>
      <c r="S23" s="347" t="e">
        <f t="shared" si="5"/>
        <v>#REF!</v>
      </c>
      <c r="T23" s="347" t="e">
        <f t="shared" si="6"/>
        <v>#REF!</v>
      </c>
      <c r="U23" s="406" t="e">
        <f t="shared" si="8"/>
        <v>#REF!</v>
      </c>
      <c r="V23" s="409" t="e">
        <f t="shared" si="7"/>
        <v>#REF!</v>
      </c>
      <c r="W23" s="347" t="e">
        <f t="shared" si="9"/>
        <v>#REF!</v>
      </c>
      <c r="X23" s="349" t="s">
        <v>8674</v>
      </c>
    </row>
    <row r="24" spans="1:24" ht="18.75">
      <c r="A24" s="81"/>
      <c r="B24" s="651"/>
      <c r="C24" s="345" t="s">
        <v>321</v>
      </c>
      <c r="D24" s="345" t="s">
        <v>351</v>
      </c>
      <c r="E24" s="346">
        <f>SUMIF('Damage Data by Island'!C:C,'Island Report - Tool Kits'!D24,'Damage Data by Island'!F:F)</f>
        <v>411</v>
      </c>
      <c r="F24" s="347">
        <f>SUMIF('Damage Data by Island'!C:C,'Island Report - Tool Kits'!D24,'Damage Data by Island'!G:G)</f>
        <v>83.167943294843951</v>
      </c>
      <c r="G24" s="348">
        <f>SUMIF('Damage Data by Island'!C:C,'Island Report - Tool Kits'!D24,'Damage Data by Island'!H:H)</f>
        <v>1</v>
      </c>
      <c r="H24" s="348">
        <f>SUMIF('Damage Data by Island'!C:C,'Island Report - Tool Kits'!D24,'Damage Data by Island'!I:I)</f>
        <v>0</v>
      </c>
      <c r="I24" s="347">
        <f>SUMIF('Damage Data by Island'!C:C,'Island Report - Tool Kits'!D24,'Damage Data by Island'!J:J)</f>
        <v>83.167943294843951</v>
      </c>
      <c r="J24" s="347">
        <f>SUMIF('Damage Data by Island'!C:C,'Island Report - Tool Kits'!D24,'Damage Data by Island'!K:K)</f>
        <v>0</v>
      </c>
      <c r="K24" s="347">
        <f t="shared" si="0"/>
        <v>83.167943294843951</v>
      </c>
      <c r="L24" s="348">
        <f t="shared" si="1"/>
        <v>1</v>
      </c>
      <c r="M24" s="346" t="e">
        <f>SUMIFS(#REF!,#REF!,'Island Report - Tool Kits'!D24,#REF!,"Shelter Tool Kit",#REF!,"Complete")</f>
        <v>#REF!</v>
      </c>
      <c r="N24" s="346" t="e">
        <f>SUMIFS(#REF!,#REF!,'Island Report - Tool Kits'!D24,#REF!,"Shelter Tool Kit",#REF!,"Ongoing")</f>
        <v>#REF!</v>
      </c>
      <c r="O24" s="347" t="e">
        <f t="shared" si="2"/>
        <v>#REF!</v>
      </c>
      <c r="P24" s="347" t="e">
        <f t="shared" si="3"/>
        <v>#REF!</v>
      </c>
      <c r="Q24" s="347" t="e">
        <f t="shared" si="4"/>
        <v>#REF!</v>
      </c>
      <c r="R24" s="347" t="e">
        <f>SUMIFS(#REF!,#REF!,'Island Report - Tool Kits'!D24,#REF!,"Shelter Tool Kit",#REF!,"Planned")</f>
        <v>#REF!</v>
      </c>
      <c r="S24" s="347" t="e">
        <f t="shared" si="5"/>
        <v>#REF!</v>
      </c>
      <c r="T24" s="347" t="e">
        <f t="shared" si="6"/>
        <v>#REF!</v>
      </c>
      <c r="U24" s="347" t="e">
        <f t="shared" si="8"/>
        <v>#REF!</v>
      </c>
      <c r="V24" s="409" t="e">
        <f t="shared" si="7"/>
        <v>#REF!</v>
      </c>
      <c r="W24" s="347" t="e">
        <f t="shared" si="9"/>
        <v>#REF!</v>
      </c>
      <c r="X24" s="349" t="s">
        <v>8812</v>
      </c>
    </row>
    <row r="25" spans="1:24" ht="18.75">
      <c r="A25" s="81"/>
      <c r="B25" s="651"/>
      <c r="C25" s="345" t="s">
        <v>321</v>
      </c>
      <c r="D25" s="345" t="s">
        <v>355</v>
      </c>
      <c r="E25" s="346">
        <f>SUMIF('Damage Data by Island'!C:C,'Island Report - Tool Kits'!D25,'Damage Data by Island'!F:F)</f>
        <v>239</v>
      </c>
      <c r="F25" s="347">
        <f>SUMIF('Damage Data by Island'!C:C,'Island Report - Tool Kits'!D25,'Damage Data by Island'!G:G)</f>
        <v>48.362867268777869</v>
      </c>
      <c r="G25" s="348">
        <f>SUMIF('Damage Data by Island'!C:C,'Island Report - Tool Kits'!D25,'Damage Data by Island'!H:H)</f>
        <v>1</v>
      </c>
      <c r="H25" s="348">
        <f>SUMIF('Damage Data by Island'!C:C,'Island Report - Tool Kits'!D25,'Damage Data by Island'!I:I)</f>
        <v>0</v>
      </c>
      <c r="I25" s="347">
        <f>SUMIF('Damage Data by Island'!C:C,'Island Report - Tool Kits'!D25,'Damage Data by Island'!J:J)</f>
        <v>48.362867268777869</v>
      </c>
      <c r="J25" s="347">
        <f>SUMIF('Damage Data by Island'!C:C,'Island Report - Tool Kits'!D25,'Damage Data by Island'!K:K)</f>
        <v>0</v>
      </c>
      <c r="K25" s="347">
        <f t="shared" si="0"/>
        <v>48.362867268777869</v>
      </c>
      <c r="L25" s="348">
        <f t="shared" si="1"/>
        <v>1</v>
      </c>
      <c r="M25" s="346" t="e">
        <f>SUMIFS(#REF!,#REF!,'Island Report - Tool Kits'!D25,#REF!,"Shelter Tool Kit",#REF!,"Complete")</f>
        <v>#REF!</v>
      </c>
      <c r="N25" s="346" t="e">
        <f>SUMIFS(#REF!,#REF!,'Island Report - Tool Kits'!D25,#REF!,"Shelter Tool Kit",#REF!,"Ongoing")</f>
        <v>#REF!</v>
      </c>
      <c r="O25" s="347" t="e">
        <f t="shared" si="2"/>
        <v>#REF!</v>
      </c>
      <c r="P25" s="347" t="e">
        <f t="shared" si="3"/>
        <v>#REF!</v>
      </c>
      <c r="Q25" s="347" t="e">
        <f t="shared" si="4"/>
        <v>#REF!</v>
      </c>
      <c r="R25" s="347" t="e">
        <f>SUMIFS(#REF!,#REF!,'Island Report - Tool Kits'!D25,#REF!,"Shelter Tool Kit",#REF!,"Planned")</f>
        <v>#REF!</v>
      </c>
      <c r="S25" s="347" t="e">
        <f t="shared" si="5"/>
        <v>#REF!</v>
      </c>
      <c r="T25" s="347" t="e">
        <f t="shared" si="6"/>
        <v>#REF!</v>
      </c>
      <c r="U25" s="406" t="e">
        <f t="shared" si="8"/>
        <v>#REF!</v>
      </c>
      <c r="V25" s="409" t="e">
        <f t="shared" si="7"/>
        <v>#REF!</v>
      </c>
      <c r="W25" s="347" t="e">
        <f t="shared" si="9"/>
        <v>#REF!</v>
      </c>
      <c r="X25" s="349" t="s">
        <v>8812</v>
      </c>
    </row>
    <row r="26" spans="1:24" ht="18.75">
      <c r="A26" s="81"/>
      <c r="B26" s="651"/>
      <c r="C26" s="345" t="s">
        <v>321</v>
      </c>
      <c r="D26" s="345" t="s">
        <v>359</v>
      </c>
      <c r="E26" s="346">
        <f>SUMIF('Damage Data by Island'!C:C,'Island Report - Tool Kits'!D26,'Damage Data by Island'!F:F)</f>
        <v>1580</v>
      </c>
      <c r="F26" s="347">
        <f>SUMIF('Damage Data by Island'!C:C,'Island Report - Tool Kits'!D26,'Damage Data by Island'!G:G)</f>
        <v>341</v>
      </c>
      <c r="G26" s="348">
        <f>SUMIF('Damage Data by Island'!C:C,'Island Report - Tool Kits'!D26,'Damage Data by Island'!H:H)</f>
        <v>0</v>
      </c>
      <c r="H26" s="348">
        <f>SUMIF('Damage Data by Island'!C:C,'Island Report - Tool Kits'!D26,'Damage Data by Island'!I:I)</f>
        <v>0.83577712609970678</v>
      </c>
      <c r="I26" s="347">
        <f>SUMIF('Damage Data by Island'!C:C,'Island Report - Tool Kits'!D26,'Damage Data by Island'!J:J)</f>
        <v>0</v>
      </c>
      <c r="J26" s="347">
        <f>SUMIF('Damage Data by Island'!C:C,'Island Report - Tool Kits'!D26,'Damage Data by Island'!K:K)</f>
        <v>285</v>
      </c>
      <c r="K26" s="347">
        <f t="shared" si="0"/>
        <v>285</v>
      </c>
      <c r="L26" s="348">
        <f t="shared" si="1"/>
        <v>0.83577712609970678</v>
      </c>
      <c r="M26" s="346" t="e">
        <f>SUMIFS(#REF!,#REF!,'Island Report - Tool Kits'!D26,#REF!,"Shelter Tool Kit",#REF!,"Complete")</f>
        <v>#REF!</v>
      </c>
      <c r="N26" s="346" t="e">
        <f>SUMIFS(#REF!,#REF!,'Island Report - Tool Kits'!D26,#REF!,"Shelter Tool Kit",#REF!,"Ongoing")</f>
        <v>#REF!</v>
      </c>
      <c r="O26" s="347" t="e">
        <f t="shared" si="2"/>
        <v>#REF!</v>
      </c>
      <c r="P26" s="347" t="e">
        <f t="shared" si="3"/>
        <v>#REF!</v>
      </c>
      <c r="Q26" s="347" t="e">
        <f t="shared" si="4"/>
        <v>#REF!</v>
      </c>
      <c r="R26" s="347" t="e">
        <f>SUMIFS(#REF!,#REF!,'Island Report - Tool Kits'!D26,#REF!,"Shelter Tool Kit",#REF!,"Planned")</f>
        <v>#REF!</v>
      </c>
      <c r="S26" s="347" t="e">
        <f t="shared" si="5"/>
        <v>#REF!</v>
      </c>
      <c r="T26" s="347" t="e">
        <f t="shared" si="6"/>
        <v>#REF!</v>
      </c>
      <c r="U26" s="347" t="e">
        <f t="shared" si="8"/>
        <v>#REF!</v>
      </c>
      <c r="V26" s="409" t="e">
        <f t="shared" si="7"/>
        <v>#REF!</v>
      </c>
      <c r="W26" s="347" t="e">
        <f t="shared" si="9"/>
        <v>#REF!</v>
      </c>
      <c r="X26" s="349" t="s">
        <v>8812</v>
      </c>
    </row>
    <row r="27" spans="1:24" ht="18.75">
      <c r="A27" s="81"/>
      <c r="B27" s="652"/>
      <c r="C27" s="345" t="s">
        <v>321</v>
      </c>
      <c r="D27" s="345" t="s">
        <v>361</v>
      </c>
      <c r="E27" s="346">
        <f>SUMIF('Damage Data by Island'!C:C,'Island Report - Tool Kits'!D27,'Damage Data by Island'!F:F)</f>
        <v>554</v>
      </c>
      <c r="F27" s="347">
        <f>SUMIF('Damage Data by Island'!C:C,'Island Report - Tool Kits'!D27,'Damage Data by Island'!G:G)</f>
        <v>100</v>
      </c>
      <c r="G27" s="348">
        <f>SUMIF('Damage Data by Island'!C:C,'Island Report - Tool Kits'!D27,'Damage Data by Island'!H:H)</f>
        <v>0</v>
      </c>
      <c r="H27" s="348">
        <f>SUMIF('Damage Data by Island'!C:C,'Island Report - Tool Kits'!D27,'Damage Data by Island'!I:I)</f>
        <v>0.91</v>
      </c>
      <c r="I27" s="347">
        <f>SUMIF('Damage Data by Island'!C:C,'Island Report - Tool Kits'!D27,'Damage Data by Island'!J:J)</f>
        <v>0</v>
      </c>
      <c r="J27" s="347">
        <f>SUMIF('Damage Data by Island'!C:C,'Island Report - Tool Kits'!D27,'Damage Data by Island'!K:K)</f>
        <v>91</v>
      </c>
      <c r="K27" s="347">
        <f t="shared" si="0"/>
        <v>91</v>
      </c>
      <c r="L27" s="348">
        <f t="shared" si="1"/>
        <v>0.91</v>
      </c>
      <c r="M27" s="346" t="e">
        <f>SUMIFS(#REF!,#REF!,'Island Report - Tool Kits'!D27,#REF!,"Shelter Tool Kit",#REF!,"Complete")</f>
        <v>#REF!</v>
      </c>
      <c r="N27" s="346" t="e">
        <f>SUMIFS(#REF!,#REF!,'Island Report - Tool Kits'!D27,#REF!,"Shelter Tool Kit",#REF!,"Ongoing")</f>
        <v>#REF!</v>
      </c>
      <c r="O27" s="347" t="e">
        <f t="shared" si="2"/>
        <v>#REF!</v>
      </c>
      <c r="P27" s="347" t="e">
        <f t="shared" si="3"/>
        <v>#REF!</v>
      </c>
      <c r="Q27" s="347" t="e">
        <f t="shared" si="4"/>
        <v>#REF!</v>
      </c>
      <c r="R27" s="347" t="e">
        <f>SUMIFS(#REF!,#REF!,'Island Report - Tool Kits'!D27,#REF!,"Shelter Tool Kit",#REF!,"Planned")</f>
        <v>#REF!</v>
      </c>
      <c r="S27" s="347" t="e">
        <f t="shared" si="5"/>
        <v>#REF!</v>
      </c>
      <c r="T27" s="347" t="e">
        <f t="shared" si="6"/>
        <v>#REF!</v>
      </c>
      <c r="U27" s="406" t="e">
        <f t="shared" si="8"/>
        <v>#REF!</v>
      </c>
      <c r="V27" s="409" t="e">
        <f t="shared" si="7"/>
        <v>#REF!</v>
      </c>
      <c r="W27" s="347" t="e">
        <f t="shared" si="9"/>
        <v>#REF!</v>
      </c>
      <c r="X27" s="349" t="s">
        <v>8812</v>
      </c>
    </row>
    <row r="28" spans="1:24" ht="12" customHeight="1">
      <c r="A28" s="81"/>
      <c r="B28" s="413"/>
      <c r="C28" s="413"/>
      <c r="D28" s="413"/>
      <c r="E28" s="413"/>
      <c r="F28" s="413"/>
      <c r="G28" s="413"/>
      <c r="H28" s="413"/>
      <c r="I28" s="413"/>
      <c r="J28" s="413"/>
      <c r="K28" s="413"/>
      <c r="L28" s="413"/>
      <c r="M28" s="413"/>
      <c r="N28" s="413"/>
      <c r="O28" s="413"/>
      <c r="P28" s="413"/>
      <c r="Q28" s="413"/>
      <c r="R28" s="413"/>
      <c r="S28" s="413"/>
      <c r="T28" s="413"/>
      <c r="U28" s="413"/>
      <c r="V28" s="413"/>
      <c r="W28" s="413"/>
      <c r="X28" s="414"/>
    </row>
    <row r="29" spans="1:24" ht="18.75">
      <c r="A29" s="81"/>
      <c r="B29" s="650" t="s">
        <v>8761</v>
      </c>
      <c r="C29" s="355" t="s">
        <v>8784</v>
      </c>
      <c r="D29" s="355" t="s">
        <v>399</v>
      </c>
      <c r="E29" s="356">
        <f>SUMIF('Damage Data by Island'!C:C,'Island Report - Tool Kits'!D29,'Damage Data by Island'!F:F)</f>
        <v>978</v>
      </c>
      <c r="F29" s="357">
        <f>SUMIF('Damage Data by Island'!C:C,'Island Report - Tool Kits'!D29,'Damage Data by Island'!G:G)</f>
        <v>175.91376767055931</v>
      </c>
      <c r="G29" s="358">
        <f>SUMIF('Damage Data by Island'!C:C,'Island Report - Tool Kits'!D29,'Damage Data by Island'!H:H)</f>
        <v>0</v>
      </c>
      <c r="H29" s="358">
        <f>SUMIF('Damage Data by Island'!C:C,'Island Report - Tool Kits'!D29,'Damage Data by Island'!I:I)</f>
        <v>0</v>
      </c>
      <c r="I29" s="357">
        <f>SUMIF('Damage Data by Island'!C:C,'Island Report - Tool Kits'!D29,'Damage Data by Island'!J:J)</f>
        <v>0</v>
      </c>
      <c r="J29" s="357">
        <f>SUMIF('Damage Data by Island'!C:C,'Island Report - Tool Kits'!D29,'Damage Data by Island'!K:K)</f>
        <v>0</v>
      </c>
      <c r="K29" s="357">
        <f t="shared" si="0"/>
        <v>0</v>
      </c>
      <c r="L29" s="358">
        <f t="shared" si="1"/>
        <v>0</v>
      </c>
      <c r="M29" s="346" t="e">
        <f>SUMIFS(#REF!,#REF!,'Island Report - Tool Kits'!D29,#REF!,"Shelter Tool Kit",#REF!,"Complete")</f>
        <v>#REF!</v>
      </c>
      <c r="N29" s="346" t="e">
        <f>SUMIFS(#REF!,#REF!,'Island Report - Tool Kits'!D29,#REF!,"Shelter Tool Kit",#REF!,"Ongoing")</f>
        <v>#REF!</v>
      </c>
      <c r="O29" s="357" t="e">
        <f t="shared" si="2"/>
        <v>#REF!</v>
      </c>
      <c r="P29" s="357" t="e">
        <f t="shared" si="3"/>
        <v>#REF!</v>
      </c>
      <c r="Q29" s="357" t="e">
        <f t="shared" si="4"/>
        <v>#REF!</v>
      </c>
      <c r="R29" s="347" t="e">
        <f>SUMIFS(#REF!,#REF!,'Island Report - Tool Kits'!D29,#REF!,"Shelter Tool Kit",#REF!,"Planned")</f>
        <v>#REF!</v>
      </c>
      <c r="S29" s="357" t="e">
        <f t="shared" si="5"/>
        <v>#REF!</v>
      </c>
      <c r="T29" s="357" t="e">
        <f t="shared" si="6"/>
        <v>#REF!</v>
      </c>
      <c r="U29" s="357" t="e">
        <f>IF(T29&gt;0,ABS(T29),0)</f>
        <v>#REF!</v>
      </c>
      <c r="V29" s="409" t="str">
        <f t="shared" si="7"/>
        <v/>
      </c>
      <c r="W29" s="357" t="e">
        <f>IF(T29&lt;0,ABS(T29),0)</f>
        <v>#REF!</v>
      </c>
      <c r="X29" s="349" t="s">
        <v>8811</v>
      </c>
    </row>
    <row r="30" spans="1:24" ht="18.75">
      <c r="A30" s="81"/>
      <c r="B30" s="651"/>
      <c r="C30" s="345" t="s">
        <v>8784</v>
      </c>
      <c r="D30" s="345" t="s">
        <v>401</v>
      </c>
      <c r="E30" s="346">
        <f>SUMIF('Damage Data by Island'!C:C,'Island Report - Tool Kits'!D30,'Damage Data by Island'!F:F)</f>
        <v>299</v>
      </c>
      <c r="F30" s="347">
        <f>SUMIF('Damage Data by Island'!C:C,'Island Report - Tool Kits'!D30,'Damage Data by Island'!G:G)</f>
        <v>53.78140749846343</v>
      </c>
      <c r="G30" s="348">
        <f>SUMIF('Damage Data by Island'!C:C,'Island Report - Tool Kits'!D30,'Damage Data by Island'!H:H)</f>
        <v>0.5</v>
      </c>
      <c r="H30" s="348">
        <f>SUMIF('Damage Data by Island'!C:C,'Island Report - Tool Kits'!D30,'Damage Data by Island'!I:I)</f>
        <v>0.25</v>
      </c>
      <c r="I30" s="347">
        <f>SUMIF('Damage Data by Island'!C:C,'Island Report - Tool Kits'!D30,'Damage Data by Island'!J:J)</f>
        <v>26.890703749231715</v>
      </c>
      <c r="J30" s="347">
        <f>SUMIF('Damage Data by Island'!C:C,'Island Report - Tool Kits'!D30,'Damage Data by Island'!K:K)</f>
        <v>13.445351874615858</v>
      </c>
      <c r="K30" s="347">
        <f t="shared" si="0"/>
        <v>40.336055623847571</v>
      </c>
      <c r="L30" s="348">
        <f t="shared" si="1"/>
        <v>0.75</v>
      </c>
      <c r="M30" s="346" t="e">
        <f>SUMIFS(#REF!,#REF!,'Island Report - Tool Kits'!D30,#REF!,"Shelter Tool Kit",#REF!,"Complete")</f>
        <v>#REF!</v>
      </c>
      <c r="N30" s="346" t="e">
        <f>SUMIFS(#REF!,#REF!,'Island Report - Tool Kits'!D30,#REF!,"Shelter Tool Kit",#REF!,"Ongoing")</f>
        <v>#REF!</v>
      </c>
      <c r="O30" s="347" t="e">
        <f t="shared" si="2"/>
        <v>#REF!</v>
      </c>
      <c r="P30" s="347" t="e">
        <f t="shared" si="3"/>
        <v>#REF!</v>
      </c>
      <c r="Q30" s="347" t="e">
        <f t="shared" si="4"/>
        <v>#REF!</v>
      </c>
      <c r="R30" s="347" t="e">
        <f>SUMIFS(#REF!,#REF!,'Island Report - Tool Kits'!D30,#REF!,"Shelter Tool Kit",#REF!,"Planned")</f>
        <v>#REF!</v>
      </c>
      <c r="S30" s="347" t="e">
        <f t="shared" si="5"/>
        <v>#REF!</v>
      </c>
      <c r="T30" s="347" t="e">
        <f t="shared" si="6"/>
        <v>#REF!</v>
      </c>
      <c r="U30" s="347" t="e">
        <f>IF(T30&gt;0,ABS(T30),0)</f>
        <v>#REF!</v>
      </c>
      <c r="V30" s="409" t="e">
        <f t="shared" si="7"/>
        <v>#REF!</v>
      </c>
      <c r="W30" s="347" t="e">
        <f>IF(T30&lt;0,ABS(T30),0)</f>
        <v>#REF!</v>
      </c>
      <c r="X30" s="349" t="s">
        <v>8811</v>
      </c>
    </row>
    <row r="31" spans="1:24" ht="18.75">
      <c r="A31" s="81"/>
      <c r="B31" s="651"/>
      <c r="C31" s="345" t="s">
        <v>8784</v>
      </c>
      <c r="D31" s="345" t="s">
        <v>403</v>
      </c>
      <c r="E31" s="346">
        <f>SUMIF('Damage Data by Island'!C:C,'Island Report - Tool Kits'!D31,'Damage Data by Island'!F:F)</f>
        <v>2251</v>
      </c>
      <c r="F31" s="347">
        <f>SUMIF('Damage Data by Island'!C:C,'Island Report - Tool Kits'!D31,'Damage Data by Island'!G:G)</f>
        <v>404.88945912722806</v>
      </c>
      <c r="G31" s="348">
        <f>SUMIF('Damage Data by Island'!C:C,'Island Report - Tool Kits'!D31,'Damage Data by Island'!H:H)</f>
        <v>1</v>
      </c>
      <c r="H31" s="348">
        <f>SUMIF('Damage Data by Island'!C:C,'Island Report - Tool Kits'!D31,'Damage Data by Island'!I:I)</f>
        <v>0</v>
      </c>
      <c r="I31" s="347">
        <f>SUMIF('Damage Data by Island'!C:C,'Island Report - Tool Kits'!D31,'Damage Data by Island'!J:J)</f>
        <v>404.88945912722806</v>
      </c>
      <c r="J31" s="347">
        <f>SUMIF('Damage Data by Island'!C:C,'Island Report - Tool Kits'!D31,'Damage Data by Island'!K:K)</f>
        <v>0</v>
      </c>
      <c r="K31" s="347">
        <f t="shared" si="0"/>
        <v>404.88945912722806</v>
      </c>
      <c r="L31" s="348">
        <f t="shared" si="1"/>
        <v>1</v>
      </c>
      <c r="M31" s="346" t="e">
        <f>SUMIFS(#REF!,#REF!,'Island Report - Tool Kits'!D31,#REF!,"Shelter Tool Kit",#REF!,"Complete")</f>
        <v>#REF!</v>
      </c>
      <c r="N31" s="346" t="e">
        <f>SUMIFS(#REF!,#REF!,'Island Report - Tool Kits'!D31,#REF!,"Shelter Tool Kit",#REF!,"Ongoing")</f>
        <v>#REF!</v>
      </c>
      <c r="O31" s="347" t="e">
        <f t="shared" si="2"/>
        <v>#REF!</v>
      </c>
      <c r="P31" s="347" t="e">
        <f t="shared" si="3"/>
        <v>#REF!</v>
      </c>
      <c r="Q31" s="347" t="e">
        <f t="shared" si="4"/>
        <v>#REF!</v>
      </c>
      <c r="R31" s="347" t="e">
        <f>SUMIFS(#REF!,#REF!,'Island Report - Tool Kits'!D31,#REF!,"Shelter Tool Kit",#REF!,"Planned")</f>
        <v>#REF!</v>
      </c>
      <c r="S31" s="347" t="e">
        <f t="shared" si="5"/>
        <v>#REF!</v>
      </c>
      <c r="T31" s="347" t="e">
        <f t="shared" si="6"/>
        <v>#REF!</v>
      </c>
      <c r="U31" s="347" t="e">
        <f>IF(T31&gt;0,ABS(T31),0)</f>
        <v>#REF!</v>
      </c>
      <c r="V31" s="409" t="e">
        <f t="shared" si="7"/>
        <v>#REF!</v>
      </c>
      <c r="W31" s="347" t="e">
        <f>IF(T31&lt;0,ABS(T31),0)</f>
        <v>#REF!</v>
      </c>
      <c r="X31" s="349" t="s">
        <v>8811</v>
      </c>
    </row>
    <row r="32" spans="1:24" ht="18.75">
      <c r="A32" s="81"/>
      <c r="B32" s="651"/>
      <c r="C32" s="345" t="s">
        <v>8784</v>
      </c>
      <c r="D32" s="345" t="s">
        <v>405</v>
      </c>
      <c r="E32" s="346">
        <f>SUMIF('Damage Data by Island'!C:C,"Futuna",'Damage Data by Island'!F:F)</f>
        <v>620</v>
      </c>
      <c r="F32" s="347">
        <f>SUMIF('Damage Data by Island'!C:C,"Futuna",'Damage Data by Island'!G:G)</f>
        <v>111.51997541487401</v>
      </c>
      <c r="G32" s="348">
        <f>SUMIF('Damage Data by Island'!C:C,"Futuna",'Damage Data by Island'!H:H)</f>
        <v>0</v>
      </c>
      <c r="H32" s="348">
        <f>SUMIF('Damage Data by Island'!C:C,"Futuna",'Damage Data by Island'!I:I)</f>
        <v>0</v>
      </c>
      <c r="I32" s="347">
        <f>SUMIF('Damage Data by Island'!C:C,"Futuna",'Damage Data by Island'!J:J)</f>
        <v>0</v>
      </c>
      <c r="J32" s="347">
        <f>SUMIF('Damage Data by Island'!C:C,"Futuna",'Damage Data by Island'!K:K)</f>
        <v>0</v>
      </c>
      <c r="K32" s="347">
        <f t="shared" si="0"/>
        <v>0</v>
      </c>
      <c r="L32" s="348">
        <v>0</v>
      </c>
      <c r="M32" s="346" t="e">
        <f>SUMIFS(#REF!,#REF!,'Island Report - Tool Kits'!D32,#REF!,"Shelter Tool Kit",#REF!,"Complete")</f>
        <v>#REF!</v>
      </c>
      <c r="N32" s="346" t="e">
        <f>SUMIFS(#REF!,#REF!,'Island Report - Tool Kits'!D32,#REF!,"Shelter Tool Kit",#REF!,"Ongoing")</f>
        <v>#REF!</v>
      </c>
      <c r="O32" s="347" t="e">
        <f t="shared" si="2"/>
        <v>#REF!</v>
      </c>
      <c r="P32" s="347" t="e">
        <f t="shared" si="3"/>
        <v>#REF!</v>
      </c>
      <c r="Q32" s="347" t="e">
        <f t="shared" si="4"/>
        <v>#REF!</v>
      </c>
      <c r="R32" s="347" t="e">
        <f>SUMIFS(#REF!,#REF!,'Island Report - Tool Kits'!D32,#REF!,"Shelter Tool Kit",#REF!,"Planned")</f>
        <v>#REF!</v>
      </c>
      <c r="S32" s="347" t="e">
        <f t="shared" si="5"/>
        <v>#REF!</v>
      </c>
      <c r="T32" s="347" t="e">
        <f t="shared" si="6"/>
        <v>#REF!</v>
      </c>
      <c r="U32" s="347" t="e">
        <f>IF(T32&gt;0,ABS(T32),0)</f>
        <v>#REF!</v>
      </c>
      <c r="V32" s="409" t="str">
        <f t="shared" si="7"/>
        <v/>
      </c>
      <c r="W32" s="347" t="e">
        <f>IF(T32&lt;0,ABS(T32),0)</f>
        <v>#REF!</v>
      </c>
      <c r="X32" s="349" t="s">
        <v>8811</v>
      </c>
    </row>
    <row r="33" spans="1:24" ht="47.25" customHeight="1">
      <c r="A33" s="81"/>
      <c r="B33" s="652"/>
      <c r="C33" s="345" t="s">
        <v>8784</v>
      </c>
      <c r="D33" s="345" t="s">
        <v>407</v>
      </c>
      <c r="E33" s="346">
        <f>SUMIF('Damage Data by Island'!C:C,'Island Report - Tool Kits'!D33,'Damage Data by Island'!F:F)</f>
        <v>30770</v>
      </c>
      <c r="F33" s="347">
        <f>SUMIF('Damage Data by Island'!C:C,'Island Report - Tool Kits'!D33,'Damage Data by Island'!G:G)</f>
        <v>5534.6284572833438</v>
      </c>
      <c r="G33" s="348">
        <f>SUMIF('Damage Data by Island'!C:C,'Island Report - Tool Kits'!D33,'Damage Data by Island'!H:H)</f>
        <v>0.5</v>
      </c>
      <c r="H33" s="348">
        <f>SUMIF('Damage Data by Island'!C:C,'Island Report - Tool Kits'!D33,'Damage Data by Island'!I:I)</f>
        <v>0.25</v>
      </c>
      <c r="I33" s="347">
        <f>SUMIF('Damage Data by Island'!C:C,'Island Report - Tool Kits'!D33,'Damage Data by Island'!J:J)</f>
        <v>3724</v>
      </c>
      <c r="J33" s="347">
        <f>SUMIF('Damage Data by Island'!C:C,'Island Report - Tool Kits'!D33,'Damage Data by Island'!K:K)</f>
        <v>1383.6571143208359</v>
      </c>
      <c r="K33" s="347">
        <v>5108</v>
      </c>
      <c r="L33" s="348">
        <f t="shared" si="1"/>
        <v>0.92291651362397809</v>
      </c>
      <c r="M33" s="346" t="e">
        <f>SUMIFS(#REF!,#REF!,'Island Report - Tool Kits'!D33,#REF!,"Shelter Tool Kit",#REF!,"Complete")</f>
        <v>#REF!</v>
      </c>
      <c r="N33" s="346" t="e">
        <f>SUMIFS(#REF!,#REF!,'Island Report - Tool Kits'!D33,#REF!,"Shelter Tool Kit",#REF!,"Ongoing")</f>
        <v>#REF!</v>
      </c>
      <c r="O33" s="347" t="e">
        <f t="shared" si="2"/>
        <v>#REF!</v>
      </c>
      <c r="P33" s="347" t="e">
        <f t="shared" si="3"/>
        <v>#REF!</v>
      </c>
      <c r="Q33" s="347" t="e">
        <f t="shared" si="4"/>
        <v>#REF!</v>
      </c>
      <c r="R33" s="347" t="e">
        <f>SUMIFS(#REF!,#REF!,'Island Report - Tool Kits'!D33,#REF!,"Shelter Tool Kit",#REF!,"Planned")</f>
        <v>#REF!</v>
      </c>
      <c r="S33" s="347" t="e">
        <f t="shared" si="5"/>
        <v>#REF!</v>
      </c>
      <c r="T33" s="347" t="e">
        <f t="shared" si="6"/>
        <v>#REF!</v>
      </c>
      <c r="U33" s="347" t="e">
        <f>IF(T33&gt;0,ABS(T33),0)</f>
        <v>#REF!</v>
      </c>
      <c r="V33" s="409" t="e">
        <f t="shared" si="7"/>
        <v>#REF!</v>
      </c>
      <c r="W33" s="347" t="e">
        <f>IF(T33&lt;0,ABS(T33),0)</f>
        <v>#REF!</v>
      </c>
      <c r="X33" s="359" t="s">
        <v>11319</v>
      </c>
    </row>
    <row r="34" spans="1:24">
      <c r="B34" s="416"/>
      <c r="C34" s="417"/>
      <c r="D34" s="415"/>
      <c r="E34" s="415"/>
      <c r="F34" s="415"/>
      <c r="G34" s="415"/>
      <c r="H34" s="415"/>
      <c r="I34" s="415"/>
      <c r="J34" s="415"/>
      <c r="K34" s="415"/>
      <c r="L34" s="415"/>
      <c r="M34" s="415"/>
      <c r="N34" s="415"/>
      <c r="O34" s="415"/>
      <c r="P34" s="415"/>
      <c r="Q34" s="415"/>
      <c r="R34" s="415"/>
      <c r="S34" s="415"/>
      <c r="T34" s="415"/>
      <c r="U34" s="415"/>
      <c r="V34" s="415"/>
      <c r="W34" s="415"/>
      <c r="X34" s="648"/>
    </row>
    <row r="35" spans="1:24" s="333" customFormat="1" ht="31.5">
      <c r="B35" s="418"/>
      <c r="C35" s="419"/>
      <c r="D35" s="334" t="s">
        <v>8817</v>
      </c>
      <c r="E35" s="334">
        <f>SUM(E5:E33)</f>
        <v>205150</v>
      </c>
      <c r="F35" s="335">
        <f>SUM(F5:F33)</f>
        <v>42338.599148624133</v>
      </c>
      <c r="G35" s="336">
        <f>I35/F35</f>
        <v>0.21476508316879958</v>
      </c>
      <c r="H35" s="337">
        <f>J35/F35</f>
        <v>0.10584219442039687</v>
      </c>
      <c r="I35" s="335">
        <f>SUM(I5:I33)</f>
        <v>9092.8527674047291</v>
      </c>
      <c r="J35" s="335">
        <f>SUM(J5:J33)</f>
        <v>4481.2102425759249</v>
      </c>
      <c r="K35" s="335">
        <f>SUM(K5:K33)</f>
        <v>13574.405895659816</v>
      </c>
      <c r="L35" s="337">
        <f>K35/F35</f>
        <v>0.32061537624352271</v>
      </c>
      <c r="M35" s="334" t="e">
        <f t="shared" ref="M35:U35" si="10">SUM(M5:M33)</f>
        <v>#REF!</v>
      </c>
      <c r="N35" s="334" t="e">
        <f t="shared" si="10"/>
        <v>#REF!</v>
      </c>
      <c r="O35" s="335" t="e">
        <f t="shared" si="10"/>
        <v>#REF!</v>
      </c>
      <c r="P35" s="335" t="e">
        <f t="shared" si="10"/>
        <v>#REF!</v>
      </c>
      <c r="Q35" s="335" t="e">
        <f t="shared" si="10"/>
        <v>#REF!</v>
      </c>
      <c r="R35" s="335" t="e">
        <f t="shared" si="10"/>
        <v>#REF!</v>
      </c>
      <c r="S35" s="335" t="e">
        <f>SUM(S5:S33)</f>
        <v>#REF!</v>
      </c>
      <c r="T35" s="335" t="e">
        <f t="shared" si="10"/>
        <v>#REF!</v>
      </c>
      <c r="U35" s="338" t="e">
        <f t="shared" si="10"/>
        <v>#REF!</v>
      </c>
      <c r="V35" s="412"/>
      <c r="W35" s="338" t="e">
        <f>SUM(W5:W33)</f>
        <v>#REF!</v>
      </c>
      <c r="X35" s="649"/>
    </row>
    <row r="44" spans="1:24">
      <c r="F44" s="111"/>
    </row>
  </sheetData>
  <mergeCells count="13">
    <mergeCell ref="B2:D2"/>
    <mergeCell ref="E2:F2"/>
    <mergeCell ref="G2:L2"/>
    <mergeCell ref="M2:W2"/>
    <mergeCell ref="G3:H3"/>
    <mergeCell ref="I3:K3"/>
    <mergeCell ref="M3:Q3"/>
    <mergeCell ref="R3:W3"/>
    <mergeCell ref="B5:B7"/>
    <mergeCell ref="B9:B12"/>
    <mergeCell ref="B14:B27"/>
    <mergeCell ref="B29:B33"/>
    <mergeCell ref="X34:X35"/>
  </mergeCells>
  <conditionalFormatting sqref="V5:V7 V9:V12 V14:V27 V29:V33">
    <cfRule type="colorScale" priority="1">
      <colorScale>
        <cfvo type="min"/>
        <cfvo type="max"/>
        <color rgb="FFFCFCFF"/>
        <color rgb="FFF8696B"/>
      </colorScale>
    </cfRule>
  </conditionalFormatting>
  <pageMargins left="0.7" right="0.7" top="0.75" bottom="0.75" header="0.3" footer="0.3"/>
  <pageSetup scale="3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AR12"/>
  <sheetViews>
    <sheetView showGridLines="0" zoomScale="50" zoomScaleNormal="50" workbookViewId="0">
      <selection activeCell="J9" sqref="J9"/>
    </sheetView>
  </sheetViews>
  <sheetFormatPr defaultRowHeight="15"/>
  <cols>
    <col min="1" max="1" width="4.85546875" style="75" customWidth="1"/>
    <col min="2" max="2" width="19.140625" style="102" customWidth="1"/>
    <col min="3" max="3" width="13.28515625" style="75" customWidth="1"/>
    <col min="4" max="4" width="34.7109375" style="75" customWidth="1"/>
    <col min="5" max="5" width="26" style="99" customWidth="1"/>
    <col min="6" max="8" width="17.5703125" style="75" customWidth="1"/>
    <col min="9" max="9" width="20.140625" style="154" customWidth="1"/>
    <col min="10" max="10" width="22.140625" style="75" customWidth="1"/>
    <col min="11" max="11" width="78.140625" style="75" customWidth="1"/>
    <col min="12" max="16384" width="9.140625" style="75"/>
  </cols>
  <sheetData>
    <row r="1" spans="1:44" ht="23.25" customHeight="1"/>
    <row r="2" spans="1:44" s="100" customFormat="1" ht="28.5" customHeight="1">
      <c r="B2" s="626" t="s">
        <v>8809</v>
      </c>
      <c r="C2" s="619"/>
      <c r="D2" s="620"/>
      <c r="E2" s="618" t="s">
        <v>8810</v>
      </c>
      <c r="F2" s="618"/>
      <c r="G2" s="618"/>
      <c r="H2" s="618"/>
      <c r="I2" s="618"/>
      <c r="J2" s="618"/>
      <c r="K2"/>
      <c r="L2" s="155"/>
      <c r="M2" s="155"/>
      <c r="N2" s="155"/>
      <c r="O2" s="155"/>
      <c r="P2" s="155"/>
      <c r="Q2" s="155"/>
      <c r="R2" s="155"/>
      <c r="S2" s="155"/>
      <c r="T2" s="155"/>
      <c r="U2" s="155"/>
      <c r="V2" s="155"/>
      <c r="W2" s="155"/>
      <c r="X2" s="155"/>
      <c r="Y2" s="155"/>
      <c r="Z2" s="155"/>
      <c r="AA2" s="155"/>
      <c r="AB2" s="155"/>
      <c r="AC2" s="155"/>
      <c r="AD2" s="155"/>
      <c r="AE2" s="155"/>
      <c r="AF2" s="155"/>
      <c r="AG2" s="155"/>
      <c r="AH2" s="155"/>
      <c r="AI2" s="155"/>
      <c r="AJ2" s="155"/>
      <c r="AK2" s="155"/>
      <c r="AL2" s="155"/>
      <c r="AM2" s="155"/>
      <c r="AN2" s="155"/>
      <c r="AO2" s="155"/>
      <c r="AP2" s="155"/>
      <c r="AQ2" s="155"/>
      <c r="AR2" s="155"/>
    </row>
    <row r="3" spans="1:44" s="105" customFormat="1" ht="87" customHeight="1">
      <c r="A3" s="103"/>
      <c r="B3" s="339" t="s">
        <v>8763</v>
      </c>
      <c r="C3" s="340" t="s">
        <v>8765</v>
      </c>
      <c r="D3" s="339" t="s">
        <v>8766</v>
      </c>
      <c r="E3" s="370" t="s">
        <v>11301</v>
      </c>
      <c r="F3" s="340" t="s">
        <v>11302</v>
      </c>
      <c r="G3" s="370" t="s">
        <v>11303</v>
      </c>
      <c r="H3" s="340" t="s">
        <v>11304</v>
      </c>
      <c r="I3" s="371" t="s">
        <v>11305</v>
      </c>
      <c r="J3" s="370" t="s">
        <v>11306</v>
      </c>
      <c r="K3" s="370" t="s">
        <v>8806</v>
      </c>
      <c r="L3" s="75"/>
      <c r="M3" s="75"/>
      <c r="N3" s="75"/>
      <c r="O3" s="75"/>
      <c r="P3" s="75"/>
      <c r="Q3" s="75"/>
      <c r="R3" s="75"/>
      <c r="S3" s="75"/>
      <c r="T3" s="75"/>
      <c r="U3" s="75"/>
      <c r="V3" s="75"/>
      <c r="W3" s="75"/>
      <c r="X3" s="75"/>
      <c r="Y3" s="75"/>
      <c r="Z3" s="75"/>
      <c r="AA3" s="75"/>
      <c r="AB3" s="75"/>
      <c r="AC3" s="75"/>
      <c r="AD3" s="75"/>
      <c r="AE3" s="75"/>
      <c r="AF3" s="75"/>
      <c r="AG3" s="75"/>
      <c r="AH3" s="75"/>
      <c r="AI3" s="75"/>
      <c r="AJ3" s="75"/>
      <c r="AK3" s="75"/>
      <c r="AL3" s="75"/>
      <c r="AM3" s="75"/>
      <c r="AN3" s="75"/>
      <c r="AO3" s="75"/>
      <c r="AP3" s="75"/>
      <c r="AQ3" s="75"/>
      <c r="AR3" s="75"/>
    </row>
    <row r="4" spans="1:44" s="103" customFormat="1" ht="24" customHeight="1">
      <c r="B4" s="372"/>
      <c r="C4" s="373"/>
      <c r="D4" s="374"/>
      <c r="E4" s="373"/>
      <c r="F4" s="373"/>
      <c r="G4" s="373"/>
      <c r="H4" s="373"/>
      <c r="I4" s="373"/>
      <c r="J4" s="373"/>
      <c r="K4" s="374"/>
      <c r="L4" s="75"/>
      <c r="M4" s="75"/>
      <c r="N4" s="75"/>
      <c r="O4" s="75"/>
      <c r="P4" s="75"/>
      <c r="Q4" s="75"/>
      <c r="R4" s="75"/>
      <c r="S4" s="75"/>
      <c r="T4" s="75"/>
      <c r="U4" s="75"/>
      <c r="V4" s="75"/>
      <c r="W4" s="75"/>
      <c r="X4" s="75"/>
      <c r="Y4" s="75"/>
      <c r="Z4" s="75"/>
      <c r="AA4" s="75"/>
      <c r="AB4" s="75"/>
      <c r="AC4" s="75"/>
      <c r="AD4" s="75"/>
      <c r="AE4" s="75"/>
      <c r="AF4" s="75"/>
      <c r="AG4" s="75"/>
      <c r="AH4" s="75"/>
      <c r="AI4" s="75"/>
      <c r="AJ4" s="75"/>
      <c r="AK4" s="75"/>
      <c r="AL4" s="75"/>
      <c r="AM4" s="75"/>
      <c r="AN4" s="75"/>
      <c r="AO4" s="75"/>
      <c r="AP4" s="75"/>
      <c r="AQ4" s="75"/>
      <c r="AR4" s="75"/>
    </row>
    <row r="5" spans="1:44" ht="49.5" customHeight="1">
      <c r="A5" s="81"/>
      <c r="B5" s="658" t="s">
        <v>8761</v>
      </c>
      <c r="C5" s="650" t="s">
        <v>407</v>
      </c>
      <c r="D5" s="355" t="s">
        <v>534</v>
      </c>
      <c r="E5" s="381" t="e">
        <f>SUMIFS(#REF!,#REF!,'TANNA Distribution Report'!D5,#REF!,"Tarp")</f>
        <v>#REF!</v>
      </c>
      <c r="F5" s="407" t="e">
        <f>SUMIFS(#REF!,#REF!,'TANNA Distribution Report'!D5,#REF!,"Kitchen Set")</f>
        <v>#REF!</v>
      </c>
      <c r="G5" s="382" t="e">
        <f>SUMIFS(#REF!,#REF!,'TANNA Distribution Report'!D5,#REF!,"Shelter Tool Kit")</f>
        <v>#REF!</v>
      </c>
      <c r="H5" s="383" t="e">
        <f>SUMIFS(#REF!,#REF!,'TANNA Distribution Report'!D5,#REF!,"Shelter Repair Materials")</f>
        <v>#REF!</v>
      </c>
      <c r="I5" s="384" t="e">
        <f>SUMIFS(#REF!,#REF!,'TANNA Distribution Report'!D5,#REF!,"Blanket")</f>
        <v>#REF!</v>
      </c>
      <c r="J5" s="384" t="e">
        <f>SUMIFS(#REF!,#REF!,'TANNA Distribution Report'!D5,#REF!,"Solar Lamp")</f>
        <v>#REF!</v>
      </c>
      <c r="K5" s="375" t="s">
        <v>11307</v>
      </c>
    </row>
    <row r="6" spans="1:44" ht="49.5" customHeight="1">
      <c r="A6" s="81"/>
      <c r="B6" s="659"/>
      <c r="C6" s="651"/>
      <c r="D6" s="376" t="s">
        <v>566</v>
      </c>
      <c r="E6" s="381" t="e">
        <f>SUMIFS(#REF!,#REF!,'TANNA Distribution Report'!D6,#REF!,"Tarp")</f>
        <v>#REF!</v>
      </c>
      <c r="F6" s="382" t="e">
        <f>SUMIFS(#REF!,#REF!,'TANNA Distribution Report'!D6,#REF!,"Kitchen Set")</f>
        <v>#REF!</v>
      </c>
      <c r="G6" s="382" t="e">
        <f>SUMIFS(#REF!,#REF!,'TANNA Distribution Report'!D6,#REF!,"Shelter Tool Kit")</f>
        <v>#REF!</v>
      </c>
      <c r="H6" s="382" t="e">
        <f>SUMIFS(#REF!,#REF!,'TANNA Distribution Report'!D6,#REF!,"Shelter Repair Materials")</f>
        <v>#REF!</v>
      </c>
      <c r="I6" s="384" t="e">
        <f>SUMIFS(#REF!,#REF!,'TANNA Distribution Report'!D6,#REF!,"Blanket")</f>
        <v>#REF!</v>
      </c>
      <c r="J6" s="384" t="e">
        <f>SUMIFS(#REF!,#REF!,'TANNA Distribution Report'!D6,#REF!,"Solar Lamp")</f>
        <v>#REF!</v>
      </c>
      <c r="K6" s="375" t="s">
        <v>11308</v>
      </c>
    </row>
    <row r="7" spans="1:44" ht="49.5" customHeight="1">
      <c r="A7" s="81"/>
      <c r="B7" s="659"/>
      <c r="C7" s="651"/>
      <c r="D7" s="376" t="s">
        <v>649</v>
      </c>
      <c r="E7" s="381" t="e">
        <f>SUMIFS(#REF!,#REF!,'TANNA Distribution Report'!D7,#REF!,"Tarp")</f>
        <v>#REF!</v>
      </c>
      <c r="F7" s="407" t="e">
        <f>SUMIFS(#REF!,#REF!,'TANNA Distribution Report'!D7,#REF!,"Kitchen Set")</f>
        <v>#REF!</v>
      </c>
      <c r="G7" s="382" t="e">
        <f>SUMIFS(#REF!,#REF!,'TANNA Distribution Report'!D7,#REF!,"Shelter Tool Kit")</f>
        <v>#REF!</v>
      </c>
      <c r="H7" s="382" t="e">
        <f>SUMIFS(#REF!,#REF!,'TANNA Distribution Report'!D7,#REF!,"Shelter Repair Materials")</f>
        <v>#REF!</v>
      </c>
      <c r="I7" s="384" t="e">
        <f>SUMIFS(#REF!,#REF!,'TANNA Distribution Report'!D7,#REF!,"Blanket")</f>
        <v>#REF!</v>
      </c>
      <c r="J7" s="384" t="e">
        <f>SUMIFS(#REF!,#REF!,'TANNA Distribution Report'!D7,#REF!,"Solar Lamp")</f>
        <v>#REF!</v>
      </c>
      <c r="K7" s="375" t="s">
        <v>8676</v>
      </c>
    </row>
    <row r="8" spans="1:44" ht="49.5" customHeight="1">
      <c r="A8" s="81"/>
      <c r="B8" s="659"/>
      <c r="C8" s="651"/>
      <c r="D8" s="376" t="s">
        <v>659</v>
      </c>
      <c r="E8" s="381" t="e">
        <f>SUMIFS(#REF!,#REF!,'TANNA Distribution Report'!D8,#REF!,"Tarp")</f>
        <v>#REF!</v>
      </c>
      <c r="F8" s="382" t="e">
        <f>SUMIFS(#REF!,#REF!,'TANNA Distribution Report'!D8,#REF!,"Kitchen Set")</f>
        <v>#REF!</v>
      </c>
      <c r="G8" s="382" t="e">
        <f>SUMIFS(#REF!,#REF!,'TANNA Distribution Report'!D8,#REF!,"Shelter Tool Kit")</f>
        <v>#REF!</v>
      </c>
      <c r="H8" s="382" t="e">
        <f>SUMIFS(#REF!,#REF!,'TANNA Distribution Report'!D8,#REF!,"Shelter Repair Materials")</f>
        <v>#REF!</v>
      </c>
      <c r="I8" s="384" t="e">
        <f>SUMIFS(#REF!,#REF!,'TANNA Distribution Report'!D8,#REF!,"Blanket")</f>
        <v>#REF!</v>
      </c>
      <c r="J8" s="384" t="e">
        <f>SUMIFS(#REF!,#REF!,'TANNA Distribution Report'!D8,#REF!,"Solar Lamp")</f>
        <v>#REF!</v>
      </c>
      <c r="K8" s="375" t="s">
        <v>11309</v>
      </c>
    </row>
    <row r="9" spans="1:44" ht="49.5" customHeight="1">
      <c r="A9" s="81"/>
      <c r="B9" s="659"/>
      <c r="C9" s="651"/>
      <c r="D9" s="376" t="s">
        <v>685</v>
      </c>
      <c r="E9" s="381" t="e">
        <f>SUMIFS(#REF!,#REF!,'TANNA Distribution Report'!D9,#REF!,"Tarp")</f>
        <v>#REF!</v>
      </c>
      <c r="F9" s="382" t="e">
        <f>SUMIFS(#REF!,#REF!,'TANNA Distribution Report'!D9,#REF!,"Kitchen Set")</f>
        <v>#REF!</v>
      </c>
      <c r="G9" s="407" t="e">
        <f>SUMIFS(#REF!,#REF!,'TANNA Distribution Report'!D9,#REF!,"Shelter Tool Kit")</f>
        <v>#REF!</v>
      </c>
      <c r="H9" s="382" t="e">
        <f>SUMIFS(#REF!,#REF!,'TANNA Distribution Report'!D9,#REF!,"Shelter Repair Materials")</f>
        <v>#REF!</v>
      </c>
      <c r="I9" s="384" t="e">
        <f>SUMIFS(#REF!,#REF!,'TANNA Distribution Report'!D9,#REF!,"Blanket")</f>
        <v>#REF!</v>
      </c>
      <c r="J9" s="384" t="e">
        <f>SUMIFS(#REF!,#REF!,'TANNA Distribution Report'!D9,#REF!,"Solar Lamp")</f>
        <v>#REF!</v>
      </c>
      <c r="K9" s="375" t="s">
        <v>11310</v>
      </c>
    </row>
    <row r="10" spans="1:44" ht="49.5" customHeight="1">
      <c r="A10" s="81"/>
      <c r="B10" s="659"/>
      <c r="C10" s="651"/>
      <c r="D10" s="350" t="s">
        <v>687</v>
      </c>
      <c r="E10" s="381" t="e">
        <f>SUMIFS(#REF!,#REF!,'TANNA Distribution Report'!D10,#REF!,"Tarp")</f>
        <v>#REF!</v>
      </c>
      <c r="F10" s="407" t="e">
        <f>SUMIFS(#REF!,#REF!,'TANNA Distribution Report'!D10,#REF!,"Kitchen Set")</f>
        <v>#REF!</v>
      </c>
      <c r="G10" s="382" t="e">
        <f>SUMIFS(#REF!,#REF!,'TANNA Distribution Report'!D10,#REF!,"Shelter Tool Kit")</f>
        <v>#REF!</v>
      </c>
      <c r="H10" s="383" t="e">
        <f>SUMIFS(#REF!,#REF!,'TANNA Distribution Report'!D10,#REF!,"Shelter Repair Materials")</f>
        <v>#REF!</v>
      </c>
      <c r="I10" s="384" t="e">
        <f>SUMIFS(#REF!,#REF!,'TANNA Distribution Report'!D10,#REF!,"Blanket")</f>
        <v>#REF!</v>
      </c>
      <c r="J10" s="384" t="e">
        <f>SUMIFS(#REF!,#REF!,'TANNA Distribution Report'!D10,#REF!,"Solar Lamp")</f>
        <v>#REF!</v>
      </c>
      <c r="K10" s="375" t="s">
        <v>11311</v>
      </c>
    </row>
    <row r="11" spans="1:44" ht="24" customHeight="1">
      <c r="B11" s="660"/>
      <c r="C11" s="661"/>
      <c r="D11" s="662"/>
      <c r="E11" s="72"/>
      <c r="F11" s="74"/>
      <c r="G11" s="74"/>
      <c r="H11" s="74"/>
      <c r="I11" s="158"/>
      <c r="J11" s="74"/>
      <c r="K11" s="159"/>
    </row>
    <row r="12" spans="1:44" s="333" customFormat="1" ht="31.5">
      <c r="B12" s="377"/>
      <c r="C12" s="378"/>
      <c r="D12" s="379" t="s">
        <v>8817</v>
      </c>
      <c r="E12" s="385" t="e">
        <f t="shared" ref="E12:J12" si="0">SUM(E5:E10)</f>
        <v>#REF!</v>
      </c>
      <c r="F12" s="385" t="e">
        <f t="shared" si="0"/>
        <v>#REF!</v>
      </c>
      <c r="G12" s="385" t="e">
        <f t="shared" si="0"/>
        <v>#REF!</v>
      </c>
      <c r="H12" s="386" t="e">
        <f t="shared" si="0"/>
        <v>#REF!</v>
      </c>
      <c r="I12" s="387" t="e">
        <f t="shared" si="0"/>
        <v>#REF!</v>
      </c>
      <c r="J12" s="387" t="e">
        <f t="shared" si="0"/>
        <v>#REF!</v>
      </c>
      <c r="K12" s="380"/>
    </row>
  </sheetData>
  <mergeCells count="5">
    <mergeCell ref="B2:D2"/>
    <mergeCell ref="E2:J2"/>
    <mergeCell ref="B5:B10"/>
    <mergeCell ref="C5:C10"/>
    <mergeCell ref="B11:D11"/>
  </mergeCells>
  <pageMargins left="0.7" right="0.7" top="0.75" bottom="0.75" header="0.3" footer="0.3"/>
  <pageSetup scale="3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195"/>
  <sheetViews>
    <sheetView zoomScale="90" zoomScaleNormal="90" zoomScalePageLayoutView="90" workbookViewId="0"/>
  </sheetViews>
  <sheetFormatPr defaultColWidth="9.140625" defaultRowHeight="15"/>
  <cols>
    <col min="1" max="1" width="21.42578125" customWidth="1"/>
    <col min="2" max="2" width="14.85546875" customWidth="1"/>
    <col min="3" max="3" width="18.140625" style="23" customWidth="1"/>
    <col min="4" max="4" width="12.140625" customWidth="1"/>
    <col min="5" max="5" width="19.140625" customWidth="1"/>
    <col min="7" max="7" width="34.42578125" customWidth="1"/>
    <col min="11" max="11" width="17.42578125" customWidth="1"/>
  </cols>
  <sheetData>
    <row r="1" spans="1:11">
      <c r="A1" s="1" t="s">
        <v>62</v>
      </c>
      <c r="B1" s="1" t="s">
        <v>63</v>
      </c>
      <c r="C1" s="24" t="s">
        <v>60</v>
      </c>
      <c r="D1" s="1" t="s">
        <v>61</v>
      </c>
      <c r="E1" s="1"/>
    </row>
    <row r="2" spans="1:11">
      <c r="A2" s="6" t="s">
        <v>118</v>
      </c>
      <c r="B2" s="6" t="s">
        <v>119</v>
      </c>
      <c r="C2" s="22" t="str">
        <f t="shared" ref="C2:C33" ca="1" si="0">OFFSET(OffSetRefAdm1,MATCH(D2,MatchAdm1_Code,0)-1,0)</f>
        <v>TORBA</v>
      </c>
      <c r="D2" s="6" t="s">
        <v>104</v>
      </c>
      <c r="G2" s="23" t="s">
        <v>89</v>
      </c>
    </row>
    <row r="3" spans="1:11">
      <c r="A3" s="6" t="s">
        <v>120</v>
      </c>
      <c r="B3" s="6" t="s">
        <v>121</v>
      </c>
      <c r="C3" s="22" t="str">
        <f t="shared" ca="1" si="0"/>
        <v>TORBA</v>
      </c>
      <c r="D3" s="6" t="s">
        <v>104</v>
      </c>
      <c r="G3" s="6"/>
    </row>
    <row r="4" spans="1:11">
      <c r="A4" s="6" t="s">
        <v>122</v>
      </c>
      <c r="B4" s="6" t="s">
        <v>123</v>
      </c>
      <c r="C4" s="22" t="str">
        <f t="shared" ca="1" si="0"/>
        <v>TORBA</v>
      </c>
      <c r="D4" s="6" t="s">
        <v>104</v>
      </c>
      <c r="G4" s="6"/>
    </row>
    <row r="5" spans="1:11">
      <c r="A5" s="6" t="s">
        <v>124</v>
      </c>
      <c r="B5" s="6" t="s">
        <v>125</v>
      </c>
      <c r="C5" s="22" t="str">
        <f t="shared" ca="1" si="0"/>
        <v>TORBA</v>
      </c>
      <c r="D5" s="6" t="s">
        <v>104</v>
      </c>
      <c r="G5" s="6"/>
    </row>
    <row r="6" spans="1:11">
      <c r="A6" s="6" t="s">
        <v>126</v>
      </c>
      <c r="B6" s="6" t="s">
        <v>127</v>
      </c>
      <c r="C6" s="22" t="str">
        <f t="shared" ca="1" si="0"/>
        <v>TORBA</v>
      </c>
      <c r="D6" s="6" t="s">
        <v>104</v>
      </c>
      <c r="G6" s="6"/>
      <c r="J6" s="6"/>
      <c r="K6" s="6"/>
    </row>
    <row r="7" spans="1:11">
      <c r="A7" s="6" t="s">
        <v>128</v>
      </c>
      <c r="B7" s="6" t="s">
        <v>129</v>
      </c>
      <c r="C7" s="22" t="str">
        <f t="shared" ca="1" si="0"/>
        <v>TORBA</v>
      </c>
      <c r="D7" s="6" t="s">
        <v>104</v>
      </c>
      <c r="G7" s="6"/>
      <c r="J7" s="6"/>
    </row>
    <row r="8" spans="1:11">
      <c r="A8" s="6" t="s">
        <v>130</v>
      </c>
      <c r="B8" s="6" t="s">
        <v>131</v>
      </c>
      <c r="C8" s="22" t="str">
        <f t="shared" ca="1" si="0"/>
        <v>TORBA</v>
      </c>
      <c r="D8" s="6" t="s">
        <v>104</v>
      </c>
      <c r="G8" s="6"/>
    </row>
    <row r="9" spans="1:11">
      <c r="A9" s="6" t="s">
        <v>132</v>
      </c>
      <c r="B9" s="6" t="s">
        <v>133</v>
      </c>
      <c r="C9" s="22" t="str">
        <f t="shared" ca="1" si="0"/>
        <v>TORBA</v>
      </c>
      <c r="D9" s="6" t="s">
        <v>104</v>
      </c>
      <c r="G9" s="6"/>
    </row>
    <row r="10" spans="1:11">
      <c r="A10" s="6" t="s">
        <v>134</v>
      </c>
      <c r="B10" s="6" t="s">
        <v>135</v>
      </c>
      <c r="C10" s="22" t="str">
        <f t="shared" ca="1" si="0"/>
        <v>TORBA</v>
      </c>
      <c r="D10" s="6" t="s">
        <v>104</v>
      </c>
      <c r="G10" s="6"/>
    </row>
    <row r="11" spans="1:11">
      <c r="A11" s="6" t="s">
        <v>136</v>
      </c>
      <c r="B11" s="6" t="s">
        <v>137</v>
      </c>
      <c r="C11" s="22" t="str">
        <f t="shared" ca="1" si="0"/>
        <v>TORBA</v>
      </c>
      <c r="D11" s="6" t="s">
        <v>104</v>
      </c>
      <c r="G11" s="6"/>
    </row>
    <row r="12" spans="1:11">
      <c r="A12" s="6" t="s">
        <v>138</v>
      </c>
      <c r="B12" s="6" t="s">
        <v>139</v>
      </c>
      <c r="C12" s="22" t="str">
        <f t="shared" ca="1" si="0"/>
        <v>TORBA</v>
      </c>
      <c r="D12" s="6" t="s">
        <v>104</v>
      </c>
      <c r="G12" s="6"/>
    </row>
    <row r="13" spans="1:11">
      <c r="A13" s="6" t="s">
        <v>140</v>
      </c>
      <c r="B13" s="6" t="s">
        <v>141</v>
      </c>
      <c r="C13" s="22" t="str">
        <f t="shared" ca="1" si="0"/>
        <v>TORBA</v>
      </c>
      <c r="D13" s="6" t="s">
        <v>104</v>
      </c>
      <c r="G13" s="6"/>
    </row>
    <row r="14" spans="1:11">
      <c r="A14" s="6" t="s">
        <v>142</v>
      </c>
      <c r="B14" s="6" t="s">
        <v>143</v>
      </c>
      <c r="C14" s="22" t="str">
        <f t="shared" ca="1" si="0"/>
        <v>TORBA</v>
      </c>
      <c r="D14" s="6" t="s">
        <v>104</v>
      </c>
      <c r="G14" s="6"/>
    </row>
    <row r="15" spans="1:11">
      <c r="A15" s="6" t="s">
        <v>144</v>
      </c>
      <c r="B15" s="6" t="s">
        <v>145</v>
      </c>
      <c r="C15" s="22" t="str">
        <f t="shared" ca="1" si="0"/>
        <v>TORBA</v>
      </c>
      <c r="D15" s="6" t="s">
        <v>104</v>
      </c>
      <c r="G15" s="6"/>
    </row>
    <row r="16" spans="1:11">
      <c r="A16" s="6" t="s">
        <v>146</v>
      </c>
      <c r="B16" s="6" t="s">
        <v>147</v>
      </c>
      <c r="C16" s="22" t="str">
        <f t="shared" ca="1" si="0"/>
        <v>TORBA</v>
      </c>
      <c r="D16" s="6" t="s">
        <v>104</v>
      </c>
      <c r="G16" s="6"/>
    </row>
    <row r="17" spans="1:7">
      <c r="A17" s="6" t="s">
        <v>148</v>
      </c>
      <c r="B17" s="6" t="s">
        <v>149</v>
      </c>
      <c r="C17" s="22" t="str">
        <f t="shared" ca="1" si="0"/>
        <v>TORBA</v>
      </c>
      <c r="D17" s="6" t="s">
        <v>104</v>
      </c>
      <c r="G17" s="6"/>
    </row>
    <row r="18" spans="1:7">
      <c r="A18" s="6" t="s">
        <v>150</v>
      </c>
      <c r="B18" s="6" t="s">
        <v>151</v>
      </c>
      <c r="C18" s="22" t="str">
        <f t="shared" ca="1" si="0"/>
        <v>TORBA</v>
      </c>
      <c r="D18" s="6" t="s">
        <v>104</v>
      </c>
      <c r="G18" s="6"/>
    </row>
    <row r="19" spans="1:7">
      <c r="A19" s="6" t="s">
        <v>152</v>
      </c>
      <c r="B19" s="6" t="s">
        <v>153</v>
      </c>
      <c r="C19" s="22" t="str">
        <f t="shared" ca="1" si="0"/>
        <v>TORBA</v>
      </c>
      <c r="D19" s="6" t="s">
        <v>104</v>
      </c>
      <c r="G19" s="6"/>
    </row>
    <row r="20" spans="1:7">
      <c r="A20" s="6" t="s">
        <v>154</v>
      </c>
      <c r="B20" s="6" t="s">
        <v>155</v>
      </c>
      <c r="C20" s="22" t="str">
        <f t="shared" ca="1" si="0"/>
        <v>TORBA</v>
      </c>
      <c r="D20" s="6" t="s">
        <v>104</v>
      </c>
      <c r="G20" s="6"/>
    </row>
    <row r="21" spans="1:7">
      <c r="A21" s="6" t="s">
        <v>156</v>
      </c>
      <c r="B21" s="6" t="s">
        <v>157</v>
      </c>
      <c r="C21" s="22" t="str">
        <f t="shared" ca="1" si="0"/>
        <v>TORBA</v>
      </c>
      <c r="D21" s="6" t="s">
        <v>104</v>
      </c>
      <c r="G21" s="6"/>
    </row>
    <row r="22" spans="1:7">
      <c r="A22" s="6" t="s">
        <v>158</v>
      </c>
      <c r="B22" s="6" t="s">
        <v>159</v>
      </c>
      <c r="C22" s="22" t="str">
        <f t="shared" ca="1" si="0"/>
        <v>TORBA</v>
      </c>
      <c r="D22" s="6" t="s">
        <v>104</v>
      </c>
      <c r="G22" s="6"/>
    </row>
    <row r="23" spans="1:7">
      <c r="A23" s="6" t="s">
        <v>160</v>
      </c>
      <c r="B23" s="6" t="s">
        <v>161</v>
      </c>
      <c r="C23" s="22" t="str">
        <f t="shared" ca="1" si="0"/>
        <v>TORBA</v>
      </c>
      <c r="D23" s="6" t="s">
        <v>104</v>
      </c>
      <c r="G23" s="6"/>
    </row>
    <row r="24" spans="1:7">
      <c r="A24" s="6" t="s">
        <v>162</v>
      </c>
      <c r="B24" s="6" t="s">
        <v>163</v>
      </c>
      <c r="C24" s="22" t="str">
        <f t="shared" ca="1" si="0"/>
        <v>SANMA</v>
      </c>
      <c r="D24" s="6" t="s">
        <v>109</v>
      </c>
      <c r="G24" s="6"/>
    </row>
    <row r="25" spans="1:7">
      <c r="A25" s="6" t="s">
        <v>164</v>
      </c>
      <c r="B25" s="6" t="s">
        <v>165</v>
      </c>
      <c r="C25" s="22" t="str">
        <f t="shared" ca="1" si="0"/>
        <v>SANMA</v>
      </c>
      <c r="D25" s="6" t="s">
        <v>109</v>
      </c>
      <c r="G25" s="6"/>
    </row>
    <row r="26" spans="1:7">
      <c r="A26" s="6" t="s">
        <v>166</v>
      </c>
      <c r="B26" s="6" t="s">
        <v>165</v>
      </c>
      <c r="C26" s="22" t="str">
        <f t="shared" ca="1" si="0"/>
        <v>SANMA</v>
      </c>
      <c r="D26" s="6" t="s">
        <v>109</v>
      </c>
      <c r="G26" s="6"/>
    </row>
    <row r="27" spans="1:7">
      <c r="A27" s="6" t="s">
        <v>167</v>
      </c>
      <c r="B27" s="6" t="s">
        <v>168</v>
      </c>
      <c r="C27" s="22" t="str">
        <f t="shared" ca="1" si="0"/>
        <v>SANMA</v>
      </c>
      <c r="D27" s="6" t="s">
        <v>109</v>
      </c>
      <c r="G27" s="6"/>
    </row>
    <row r="28" spans="1:7">
      <c r="A28" s="6" t="s">
        <v>169</v>
      </c>
      <c r="B28" s="6" t="s">
        <v>170</v>
      </c>
      <c r="C28" s="22" t="str">
        <f t="shared" ca="1" si="0"/>
        <v>SANMA</v>
      </c>
      <c r="D28" s="6" t="s">
        <v>109</v>
      </c>
      <c r="G28" s="6"/>
    </row>
    <row r="29" spans="1:7">
      <c r="A29" s="6" t="s">
        <v>171</v>
      </c>
      <c r="B29" s="6" t="s">
        <v>172</v>
      </c>
      <c r="C29" s="22" t="str">
        <f t="shared" ca="1" si="0"/>
        <v>SANMA</v>
      </c>
      <c r="D29" s="6" t="s">
        <v>109</v>
      </c>
      <c r="G29" s="6"/>
    </row>
    <row r="30" spans="1:7">
      <c r="A30" s="6" t="s">
        <v>173</v>
      </c>
      <c r="B30" s="6" t="s">
        <v>174</v>
      </c>
      <c r="C30" s="22" t="str">
        <f t="shared" ca="1" si="0"/>
        <v>SANMA</v>
      </c>
      <c r="D30" s="6" t="s">
        <v>109</v>
      </c>
      <c r="G30" s="6"/>
    </row>
    <row r="31" spans="1:7">
      <c r="A31" s="6" t="s">
        <v>175</v>
      </c>
      <c r="B31" s="6" t="s">
        <v>176</v>
      </c>
      <c r="C31" s="22" t="str">
        <f t="shared" ca="1" si="0"/>
        <v>SANMA</v>
      </c>
      <c r="D31" s="6" t="s">
        <v>109</v>
      </c>
      <c r="G31" s="6"/>
    </row>
    <row r="32" spans="1:7">
      <c r="A32" s="6" t="s">
        <v>177</v>
      </c>
      <c r="B32" s="6" t="s">
        <v>178</v>
      </c>
      <c r="C32" s="22" t="str">
        <f t="shared" ca="1" si="0"/>
        <v>SANMA</v>
      </c>
      <c r="D32" s="6" t="s">
        <v>109</v>
      </c>
    </row>
    <row r="33" spans="1:4">
      <c r="A33" s="6" t="s">
        <v>179</v>
      </c>
      <c r="B33" s="6" t="s">
        <v>180</v>
      </c>
      <c r="C33" s="22" t="str">
        <f t="shared" ca="1" si="0"/>
        <v>SANMA</v>
      </c>
      <c r="D33" s="6" t="s">
        <v>109</v>
      </c>
    </row>
    <row r="34" spans="1:4">
      <c r="A34" s="6" t="s">
        <v>181</v>
      </c>
      <c r="B34" s="6" t="s">
        <v>182</v>
      </c>
      <c r="C34" s="22" t="str">
        <f t="shared" ref="C34:C97" ca="1" si="1">OFFSET(OffSetRefAdm1,MATCH(D34,MatchAdm1_Code,0)-1,0)</f>
        <v>SANMA</v>
      </c>
      <c r="D34" s="6" t="s">
        <v>109</v>
      </c>
    </row>
    <row r="35" spans="1:4">
      <c r="A35" s="6" t="s">
        <v>183</v>
      </c>
      <c r="B35" s="6" t="s">
        <v>184</v>
      </c>
      <c r="C35" s="22" t="str">
        <f t="shared" ca="1" si="1"/>
        <v>SANMA</v>
      </c>
      <c r="D35" s="6" t="s">
        <v>109</v>
      </c>
    </row>
    <row r="36" spans="1:4">
      <c r="A36" s="6" t="s">
        <v>185</v>
      </c>
      <c r="B36" s="6" t="s">
        <v>186</v>
      </c>
      <c r="C36" s="22" t="str">
        <f t="shared" ca="1" si="1"/>
        <v>SANMA</v>
      </c>
      <c r="D36" s="6" t="s">
        <v>109</v>
      </c>
    </row>
    <row r="37" spans="1:4">
      <c r="A37" s="6" t="s">
        <v>187</v>
      </c>
      <c r="B37" s="6" t="s">
        <v>188</v>
      </c>
      <c r="C37" s="22" t="str">
        <f t="shared" ca="1" si="1"/>
        <v>SANMA</v>
      </c>
      <c r="D37" s="6" t="s">
        <v>109</v>
      </c>
    </row>
    <row r="38" spans="1:4">
      <c r="A38" s="6" t="s">
        <v>189</v>
      </c>
      <c r="B38" s="6" t="s">
        <v>190</v>
      </c>
      <c r="C38" s="22" t="str">
        <f t="shared" ca="1" si="1"/>
        <v>SANMA</v>
      </c>
      <c r="D38" s="6" t="s">
        <v>109</v>
      </c>
    </row>
    <row r="39" spans="1:4">
      <c r="A39" s="6" t="s">
        <v>191</v>
      </c>
      <c r="B39" s="6" t="s">
        <v>192</v>
      </c>
      <c r="C39" s="22" t="str">
        <f t="shared" ca="1" si="1"/>
        <v>SANMA</v>
      </c>
      <c r="D39" s="6" t="s">
        <v>109</v>
      </c>
    </row>
    <row r="40" spans="1:4">
      <c r="A40" s="6" t="s">
        <v>193</v>
      </c>
      <c r="B40" s="6" t="s">
        <v>194</v>
      </c>
      <c r="C40" s="22" t="str">
        <f t="shared" ca="1" si="1"/>
        <v>SANMA</v>
      </c>
      <c r="D40" s="6" t="s">
        <v>109</v>
      </c>
    </row>
    <row r="41" spans="1:4">
      <c r="A41" s="6" t="s">
        <v>195</v>
      </c>
      <c r="B41" s="6" t="s">
        <v>196</v>
      </c>
      <c r="C41" s="22" t="str">
        <f t="shared" ca="1" si="1"/>
        <v>SANMA</v>
      </c>
      <c r="D41" s="6" t="s">
        <v>109</v>
      </c>
    </row>
    <row r="42" spans="1:4">
      <c r="A42" s="6" t="s">
        <v>197</v>
      </c>
      <c r="B42" s="6" t="s">
        <v>198</v>
      </c>
      <c r="C42" s="22" t="str">
        <f t="shared" ca="1" si="1"/>
        <v>SANMA</v>
      </c>
      <c r="D42" s="6" t="s">
        <v>109</v>
      </c>
    </row>
    <row r="43" spans="1:4">
      <c r="A43" s="6" t="s">
        <v>199</v>
      </c>
      <c r="B43" s="6" t="s">
        <v>200</v>
      </c>
      <c r="C43" s="22" t="str">
        <f t="shared" ca="1" si="1"/>
        <v>SANMA</v>
      </c>
      <c r="D43" s="6" t="s">
        <v>109</v>
      </c>
    </row>
    <row r="44" spans="1:4">
      <c r="A44" s="6" t="s">
        <v>201</v>
      </c>
      <c r="B44" s="6" t="s">
        <v>202</v>
      </c>
      <c r="C44" s="22" t="str">
        <f t="shared" ca="1" si="1"/>
        <v>SANMA</v>
      </c>
      <c r="D44" s="6" t="s">
        <v>109</v>
      </c>
    </row>
    <row r="45" spans="1:4">
      <c r="A45" s="6" t="s">
        <v>203</v>
      </c>
      <c r="B45" s="6" t="s">
        <v>204</v>
      </c>
      <c r="C45" s="22" t="str">
        <f t="shared" ca="1" si="1"/>
        <v>SANMA</v>
      </c>
      <c r="D45" s="6" t="s">
        <v>109</v>
      </c>
    </row>
    <row r="46" spans="1:4">
      <c r="A46" s="6" t="s">
        <v>205</v>
      </c>
      <c r="B46" s="6" t="s">
        <v>206</v>
      </c>
      <c r="C46" s="22" t="str">
        <f t="shared" ca="1" si="1"/>
        <v>SANMA</v>
      </c>
      <c r="D46" s="6" t="s">
        <v>109</v>
      </c>
    </row>
    <row r="47" spans="1:4">
      <c r="A47" s="6" t="s">
        <v>207</v>
      </c>
      <c r="B47" s="6" t="s">
        <v>208</v>
      </c>
      <c r="C47" s="22" t="str">
        <f t="shared" ca="1" si="1"/>
        <v>SANMA</v>
      </c>
      <c r="D47" s="6" t="s">
        <v>109</v>
      </c>
    </row>
    <row r="48" spans="1:4">
      <c r="A48" s="6" t="s">
        <v>209</v>
      </c>
      <c r="B48" s="6" t="s">
        <v>210</v>
      </c>
      <c r="C48" s="22" t="str">
        <f t="shared" ca="1" si="1"/>
        <v>SANMA</v>
      </c>
      <c r="D48" s="6" t="s">
        <v>109</v>
      </c>
    </row>
    <row r="49" spans="1:4">
      <c r="A49" s="6" t="s">
        <v>211</v>
      </c>
      <c r="B49" s="6" t="s">
        <v>212</v>
      </c>
      <c r="C49" s="22" t="str">
        <f t="shared" ca="1" si="1"/>
        <v>SANMA</v>
      </c>
      <c r="D49" s="6" t="s">
        <v>109</v>
      </c>
    </row>
    <row r="50" spans="1:4">
      <c r="A50" s="6" t="s">
        <v>213</v>
      </c>
      <c r="B50" s="6" t="s">
        <v>214</v>
      </c>
      <c r="C50" s="22" t="str">
        <f t="shared" ca="1" si="1"/>
        <v>SANMA</v>
      </c>
      <c r="D50" s="6" t="s">
        <v>109</v>
      </c>
    </row>
    <row r="51" spans="1:4">
      <c r="A51" s="6" t="s">
        <v>215</v>
      </c>
      <c r="B51" s="6" t="s">
        <v>216</v>
      </c>
      <c r="C51" s="22" t="str">
        <f t="shared" ca="1" si="1"/>
        <v>SANMA</v>
      </c>
      <c r="D51" s="6" t="s">
        <v>109</v>
      </c>
    </row>
    <row r="52" spans="1:4">
      <c r="A52" s="6" t="s">
        <v>217</v>
      </c>
      <c r="B52" s="6" t="s">
        <v>218</v>
      </c>
      <c r="C52" s="22" t="str">
        <f t="shared" ca="1" si="1"/>
        <v>SANMA</v>
      </c>
      <c r="D52" s="6" t="s">
        <v>109</v>
      </c>
    </row>
    <row r="53" spans="1:4">
      <c r="A53" s="6" t="s">
        <v>219</v>
      </c>
      <c r="B53" s="6" t="s">
        <v>220</v>
      </c>
      <c r="C53" s="22" t="str">
        <f t="shared" ca="1" si="1"/>
        <v>SANMA</v>
      </c>
      <c r="D53" s="6" t="s">
        <v>109</v>
      </c>
    </row>
    <row r="54" spans="1:4">
      <c r="A54" s="6" t="s">
        <v>221</v>
      </c>
      <c r="B54" s="6" t="s">
        <v>222</v>
      </c>
      <c r="C54" s="22" t="str">
        <f t="shared" ca="1" si="1"/>
        <v>SANMA</v>
      </c>
      <c r="D54" s="6" t="s">
        <v>109</v>
      </c>
    </row>
    <row r="55" spans="1:4">
      <c r="A55" s="6" t="s">
        <v>223</v>
      </c>
      <c r="B55" s="6" t="s">
        <v>224</v>
      </c>
      <c r="C55" s="22" t="str">
        <f t="shared" ca="1" si="1"/>
        <v>SANMA</v>
      </c>
      <c r="D55" s="6" t="s">
        <v>109</v>
      </c>
    </row>
    <row r="56" spans="1:4">
      <c r="A56" s="6" t="s">
        <v>225</v>
      </c>
      <c r="B56" s="6" t="s">
        <v>226</v>
      </c>
      <c r="C56" s="22" t="str">
        <f t="shared" ca="1" si="1"/>
        <v>SANMA</v>
      </c>
      <c r="D56" s="6" t="s">
        <v>109</v>
      </c>
    </row>
    <row r="57" spans="1:4">
      <c r="A57" s="6" t="s">
        <v>227</v>
      </c>
      <c r="B57" s="6" t="s">
        <v>228</v>
      </c>
      <c r="C57" s="22" t="str">
        <f t="shared" ca="1" si="1"/>
        <v>SANMA</v>
      </c>
      <c r="D57" s="6" t="s">
        <v>109</v>
      </c>
    </row>
    <row r="58" spans="1:4">
      <c r="A58" s="6" t="s">
        <v>229</v>
      </c>
      <c r="B58" s="6" t="s">
        <v>230</v>
      </c>
      <c r="C58" s="22" t="str">
        <f t="shared" ca="1" si="1"/>
        <v>SANMA</v>
      </c>
      <c r="D58" s="6" t="s">
        <v>109</v>
      </c>
    </row>
    <row r="59" spans="1:4">
      <c r="A59" s="6" t="s">
        <v>231</v>
      </c>
      <c r="B59" s="6" t="s">
        <v>232</v>
      </c>
      <c r="C59" s="22" t="str">
        <f t="shared" ca="1" si="1"/>
        <v>SANMA</v>
      </c>
      <c r="D59" s="6" t="s">
        <v>109</v>
      </c>
    </row>
    <row r="60" spans="1:4">
      <c r="A60" s="6" t="s">
        <v>233</v>
      </c>
      <c r="B60" s="6" t="s">
        <v>234</v>
      </c>
      <c r="C60" s="22" t="str">
        <f t="shared" ca="1" si="1"/>
        <v>SANMA</v>
      </c>
      <c r="D60" s="6" t="s">
        <v>109</v>
      </c>
    </row>
    <row r="61" spans="1:4">
      <c r="A61" s="6" t="s">
        <v>235</v>
      </c>
      <c r="B61" s="6" t="s">
        <v>236</v>
      </c>
      <c r="C61" s="22" t="str">
        <f t="shared" ca="1" si="1"/>
        <v>SANMA</v>
      </c>
      <c r="D61" s="6" t="s">
        <v>109</v>
      </c>
    </row>
    <row r="62" spans="1:4">
      <c r="A62" s="6" t="s">
        <v>237</v>
      </c>
      <c r="B62" s="6" t="s">
        <v>238</v>
      </c>
      <c r="C62" s="22" t="str">
        <f t="shared" ca="1" si="1"/>
        <v>SANMA</v>
      </c>
      <c r="D62" s="6" t="s">
        <v>109</v>
      </c>
    </row>
    <row r="63" spans="1:4">
      <c r="A63" s="6" t="s">
        <v>239</v>
      </c>
      <c r="B63" s="6" t="s">
        <v>240</v>
      </c>
      <c r="C63" s="22" t="str">
        <f t="shared" ca="1" si="1"/>
        <v>SANMA</v>
      </c>
      <c r="D63" s="6" t="s">
        <v>109</v>
      </c>
    </row>
    <row r="64" spans="1:4">
      <c r="A64" s="6" t="s">
        <v>241</v>
      </c>
      <c r="B64" s="6" t="s">
        <v>242</v>
      </c>
      <c r="C64" s="22" t="str">
        <f t="shared" ca="1" si="1"/>
        <v>SANMA</v>
      </c>
      <c r="D64" s="6" t="s">
        <v>109</v>
      </c>
    </row>
    <row r="65" spans="1:4">
      <c r="A65" s="6" t="s">
        <v>243</v>
      </c>
      <c r="B65" s="6" t="s">
        <v>244</v>
      </c>
      <c r="C65" s="22" t="str">
        <f t="shared" ca="1" si="1"/>
        <v>SANMA</v>
      </c>
      <c r="D65" s="6" t="s">
        <v>109</v>
      </c>
    </row>
    <row r="66" spans="1:4">
      <c r="A66" s="6" t="s">
        <v>245</v>
      </c>
      <c r="B66" s="6" t="s">
        <v>246</v>
      </c>
      <c r="C66" s="22" t="str">
        <f t="shared" ca="1" si="1"/>
        <v>SANMA</v>
      </c>
      <c r="D66" s="6" t="s">
        <v>109</v>
      </c>
    </row>
    <row r="67" spans="1:4">
      <c r="A67" s="6" t="s">
        <v>247</v>
      </c>
      <c r="B67" s="6" t="s">
        <v>248</v>
      </c>
      <c r="C67" s="22" t="str">
        <f t="shared" ca="1" si="1"/>
        <v>SANMA</v>
      </c>
      <c r="D67" s="6" t="s">
        <v>109</v>
      </c>
    </row>
    <row r="68" spans="1:4">
      <c r="A68" s="6" t="s">
        <v>249</v>
      </c>
      <c r="B68" s="6" t="s">
        <v>250</v>
      </c>
      <c r="C68" s="22" t="str">
        <f t="shared" ca="1" si="1"/>
        <v>SANMA</v>
      </c>
      <c r="D68" s="6" t="s">
        <v>109</v>
      </c>
    </row>
    <row r="69" spans="1:4">
      <c r="A69" s="6" t="s">
        <v>251</v>
      </c>
      <c r="B69" s="6" t="s">
        <v>252</v>
      </c>
      <c r="C69" s="22" t="str">
        <f t="shared" ca="1" si="1"/>
        <v>SANMA</v>
      </c>
      <c r="D69" s="6" t="s">
        <v>109</v>
      </c>
    </row>
    <row r="70" spans="1:4">
      <c r="A70" s="6" t="s">
        <v>253</v>
      </c>
      <c r="B70" s="6" t="s">
        <v>254</v>
      </c>
      <c r="C70" s="22" t="str">
        <f t="shared" ca="1" si="1"/>
        <v>PENAMA</v>
      </c>
      <c r="D70" s="6" t="s">
        <v>107</v>
      </c>
    </row>
    <row r="71" spans="1:4">
      <c r="A71" s="6" t="s">
        <v>255</v>
      </c>
      <c r="B71" s="6" t="s">
        <v>256</v>
      </c>
      <c r="C71" s="22" t="str">
        <f t="shared" ca="1" si="1"/>
        <v>PENAMA</v>
      </c>
      <c r="D71" s="6" t="s">
        <v>107</v>
      </c>
    </row>
    <row r="72" spans="1:4">
      <c r="A72" s="6" t="s">
        <v>257</v>
      </c>
      <c r="B72" s="6" t="s">
        <v>258</v>
      </c>
      <c r="C72" s="22" t="str">
        <f t="shared" ca="1" si="1"/>
        <v>PENAMA</v>
      </c>
      <c r="D72" s="6" t="s">
        <v>107</v>
      </c>
    </row>
    <row r="73" spans="1:4">
      <c r="A73" s="6" t="s">
        <v>259</v>
      </c>
      <c r="B73" s="6" t="s">
        <v>260</v>
      </c>
      <c r="C73" s="22" t="str">
        <f t="shared" ca="1" si="1"/>
        <v>MALAMPA</v>
      </c>
      <c r="D73" s="6" t="s">
        <v>111</v>
      </c>
    </row>
    <row r="74" spans="1:4">
      <c r="A74" s="6" t="s">
        <v>261</v>
      </c>
      <c r="B74" s="6" t="s">
        <v>262</v>
      </c>
      <c r="C74" s="22" t="str">
        <f t="shared" ca="1" si="1"/>
        <v>MALAMPA</v>
      </c>
      <c r="D74" s="6" t="s">
        <v>111</v>
      </c>
    </row>
    <row r="75" spans="1:4">
      <c r="A75" s="6" t="s">
        <v>263</v>
      </c>
      <c r="B75" s="6" t="s">
        <v>264</v>
      </c>
      <c r="C75" s="22" t="str">
        <f t="shared" ca="1" si="1"/>
        <v>MALAMPA</v>
      </c>
      <c r="D75" s="6" t="s">
        <v>111</v>
      </c>
    </row>
    <row r="76" spans="1:4">
      <c r="A76" s="6" t="s">
        <v>265</v>
      </c>
      <c r="B76" s="6" t="s">
        <v>266</v>
      </c>
      <c r="C76" s="22" t="str">
        <f t="shared" ca="1" si="1"/>
        <v>MALAMPA</v>
      </c>
      <c r="D76" s="6" t="s">
        <v>111</v>
      </c>
    </row>
    <row r="77" spans="1:4">
      <c r="A77" s="6" t="s">
        <v>267</v>
      </c>
      <c r="B77" s="6" t="s">
        <v>268</v>
      </c>
      <c r="C77" s="22" t="str">
        <f t="shared" ca="1" si="1"/>
        <v>MALAMPA</v>
      </c>
      <c r="D77" s="6" t="s">
        <v>111</v>
      </c>
    </row>
    <row r="78" spans="1:4">
      <c r="A78" s="6" t="s">
        <v>269</v>
      </c>
      <c r="B78" s="6" t="s">
        <v>270</v>
      </c>
      <c r="C78" s="22" t="str">
        <f t="shared" ca="1" si="1"/>
        <v>MALAMPA</v>
      </c>
      <c r="D78" s="6" t="s">
        <v>111</v>
      </c>
    </row>
    <row r="79" spans="1:4">
      <c r="A79" s="6" t="s">
        <v>271</v>
      </c>
      <c r="B79" s="6" t="s">
        <v>272</v>
      </c>
      <c r="C79" s="22" t="str">
        <f t="shared" ca="1" si="1"/>
        <v>MALAMPA</v>
      </c>
      <c r="D79" s="6" t="s">
        <v>111</v>
      </c>
    </row>
    <row r="80" spans="1:4">
      <c r="A80" s="6" t="s">
        <v>273</v>
      </c>
      <c r="B80" s="6" t="s">
        <v>274</v>
      </c>
      <c r="C80" s="22" t="str">
        <f t="shared" ca="1" si="1"/>
        <v>MALAMPA</v>
      </c>
      <c r="D80" s="6" t="s">
        <v>111</v>
      </c>
    </row>
    <row r="81" spans="1:4">
      <c r="A81" s="6" t="s">
        <v>275</v>
      </c>
      <c r="B81" s="6" t="s">
        <v>276</v>
      </c>
      <c r="C81" s="22" t="str">
        <f t="shared" ca="1" si="1"/>
        <v>MALAMPA</v>
      </c>
      <c r="D81" s="6" t="s">
        <v>111</v>
      </c>
    </row>
    <row r="82" spans="1:4">
      <c r="A82" s="6" t="s">
        <v>277</v>
      </c>
      <c r="B82" s="6" t="s">
        <v>278</v>
      </c>
      <c r="C82" s="22" t="str">
        <f t="shared" ca="1" si="1"/>
        <v>MALAMPA</v>
      </c>
      <c r="D82" s="6" t="s">
        <v>111</v>
      </c>
    </row>
    <row r="83" spans="1:4">
      <c r="A83" s="6" t="s">
        <v>279</v>
      </c>
      <c r="B83" s="6" t="s">
        <v>280</v>
      </c>
      <c r="C83" s="22" t="str">
        <f t="shared" ca="1" si="1"/>
        <v>MALAMPA</v>
      </c>
      <c r="D83" s="6" t="s">
        <v>111</v>
      </c>
    </row>
    <row r="84" spans="1:4">
      <c r="A84" s="6" t="s">
        <v>281</v>
      </c>
      <c r="B84" s="6" t="s">
        <v>282</v>
      </c>
      <c r="C84" s="22" t="str">
        <f t="shared" ca="1" si="1"/>
        <v>MALAMPA</v>
      </c>
      <c r="D84" s="6" t="s">
        <v>111</v>
      </c>
    </row>
    <row r="85" spans="1:4">
      <c r="A85" s="6" t="s">
        <v>283</v>
      </c>
      <c r="B85" s="6" t="s">
        <v>284</v>
      </c>
      <c r="C85" s="22" t="str">
        <f t="shared" ca="1" si="1"/>
        <v>MALAMPA</v>
      </c>
      <c r="D85" s="6" t="s">
        <v>111</v>
      </c>
    </row>
    <row r="86" spans="1:4">
      <c r="A86" s="6" t="s">
        <v>285</v>
      </c>
      <c r="B86" s="6" t="s">
        <v>286</v>
      </c>
      <c r="C86" s="22" t="str">
        <f t="shared" ca="1" si="1"/>
        <v>MALAMPA</v>
      </c>
      <c r="D86" s="6" t="s">
        <v>111</v>
      </c>
    </row>
    <row r="87" spans="1:4">
      <c r="A87" s="6" t="s">
        <v>287</v>
      </c>
      <c r="B87" s="6" t="s">
        <v>288</v>
      </c>
      <c r="C87" s="22" t="str">
        <f t="shared" ca="1" si="1"/>
        <v>MALAMPA</v>
      </c>
      <c r="D87" s="6" t="s">
        <v>111</v>
      </c>
    </row>
    <row r="88" spans="1:4">
      <c r="A88" s="6" t="s">
        <v>289</v>
      </c>
      <c r="B88" s="6" t="s">
        <v>290</v>
      </c>
      <c r="C88" s="22" t="str">
        <f t="shared" ca="1" si="1"/>
        <v>MALAMPA</v>
      </c>
      <c r="D88" s="6" t="s">
        <v>111</v>
      </c>
    </row>
    <row r="89" spans="1:4">
      <c r="A89" s="6" t="s">
        <v>291</v>
      </c>
      <c r="B89" s="6" t="s">
        <v>292</v>
      </c>
      <c r="C89" s="22" t="str">
        <f t="shared" ca="1" si="1"/>
        <v>MALAMPA</v>
      </c>
      <c r="D89" s="6" t="s">
        <v>111</v>
      </c>
    </row>
    <row r="90" spans="1:4">
      <c r="A90" s="6" t="s">
        <v>293</v>
      </c>
      <c r="B90" s="6" t="s">
        <v>294</v>
      </c>
      <c r="C90" s="22" t="str">
        <f t="shared" ca="1" si="1"/>
        <v>MALAMPA</v>
      </c>
      <c r="D90" s="6" t="s">
        <v>111</v>
      </c>
    </row>
    <row r="91" spans="1:4">
      <c r="A91" s="6" t="s">
        <v>295</v>
      </c>
      <c r="B91" s="6" t="s">
        <v>296</v>
      </c>
      <c r="C91" s="22" t="str">
        <f t="shared" ca="1" si="1"/>
        <v>MALAMPA</v>
      </c>
      <c r="D91" s="6" t="s">
        <v>111</v>
      </c>
    </row>
    <row r="92" spans="1:4">
      <c r="A92" s="6" t="s">
        <v>297</v>
      </c>
      <c r="B92" s="6" t="s">
        <v>298</v>
      </c>
      <c r="C92" s="22" t="str">
        <f t="shared" ca="1" si="1"/>
        <v>MALAMPA</v>
      </c>
      <c r="D92" s="6" t="s">
        <v>111</v>
      </c>
    </row>
    <row r="93" spans="1:4">
      <c r="A93" s="6" t="s">
        <v>299</v>
      </c>
      <c r="B93" s="6" t="s">
        <v>300</v>
      </c>
      <c r="C93" s="22" t="str">
        <f t="shared" ca="1" si="1"/>
        <v>MALAMPA</v>
      </c>
      <c r="D93" s="6" t="s">
        <v>111</v>
      </c>
    </row>
    <row r="94" spans="1:4">
      <c r="A94" s="6" t="s">
        <v>301</v>
      </c>
      <c r="B94" s="6" t="s">
        <v>302</v>
      </c>
      <c r="C94" s="22" t="str">
        <f t="shared" ca="1" si="1"/>
        <v>MALAMPA</v>
      </c>
      <c r="D94" s="6" t="s">
        <v>111</v>
      </c>
    </row>
    <row r="95" spans="1:4">
      <c r="A95" s="6" t="s">
        <v>303</v>
      </c>
      <c r="B95" s="6" t="s">
        <v>304</v>
      </c>
      <c r="C95" s="22" t="str">
        <f t="shared" ca="1" si="1"/>
        <v>MALAMPA</v>
      </c>
      <c r="D95" s="6" t="s">
        <v>111</v>
      </c>
    </row>
    <row r="96" spans="1:4">
      <c r="A96" s="6" t="s">
        <v>305</v>
      </c>
      <c r="B96" s="6" t="s">
        <v>306</v>
      </c>
      <c r="C96" s="22" t="str">
        <f t="shared" ca="1" si="1"/>
        <v>MALAMPA</v>
      </c>
      <c r="D96" s="6" t="s">
        <v>111</v>
      </c>
    </row>
    <row r="97" spans="1:4">
      <c r="A97" s="6" t="s">
        <v>307</v>
      </c>
      <c r="B97" s="6" t="s">
        <v>308</v>
      </c>
      <c r="C97" s="22" t="str">
        <f t="shared" ca="1" si="1"/>
        <v>MALAMPA</v>
      </c>
      <c r="D97" s="6" t="s">
        <v>111</v>
      </c>
    </row>
    <row r="98" spans="1:4">
      <c r="A98" s="6" t="s">
        <v>309</v>
      </c>
      <c r="B98" s="6" t="s">
        <v>310</v>
      </c>
      <c r="C98" s="22" t="str">
        <f t="shared" ref="C98:C152" ca="1" si="2">OFFSET(OffSetRefAdm1,MATCH(D98,MatchAdm1_Code,0)-1,0)</f>
        <v>MALAMPA</v>
      </c>
      <c r="D98" s="6" t="s">
        <v>111</v>
      </c>
    </row>
    <row r="99" spans="1:4">
      <c r="A99" s="6" t="s">
        <v>311</v>
      </c>
      <c r="B99" s="6" t="s">
        <v>312</v>
      </c>
      <c r="C99" s="22" t="str">
        <f t="shared" ca="1" si="2"/>
        <v>MALAMPA</v>
      </c>
      <c r="D99" s="6" t="s">
        <v>111</v>
      </c>
    </row>
    <row r="100" spans="1:4">
      <c r="A100" s="6" t="s">
        <v>313</v>
      </c>
      <c r="B100" s="6" t="s">
        <v>314</v>
      </c>
      <c r="C100" s="22" t="str">
        <f t="shared" ca="1" si="2"/>
        <v>MALAMPA</v>
      </c>
      <c r="D100" s="6" t="s">
        <v>111</v>
      </c>
    </row>
    <row r="101" spans="1:4">
      <c r="A101" s="6" t="s">
        <v>315</v>
      </c>
      <c r="B101" s="6" t="s">
        <v>316</v>
      </c>
      <c r="C101" s="22" t="str">
        <f t="shared" ca="1" si="2"/>
        <v>MALAMPA</v>
      </c>
      <c r="D101" s="6" t="s">
        <v>111</v>
      </c>
    </row>
    <row r="102" spans="1:4">
      <c r="A102" s="6" t="s">
        <v>317</v>
      </c>
      <c r="B102" s="6" t="s">
        <v>318</v>
      </c>
      <c r="C102" s="22" t="str">
        <f t="shared" ca="1" si="2"/>
        <v>MALAMPA</v>
      </c>
      <c r="D102" s="6" t="s">
        <v>111</v>
      </c>
    </row>
    <row r="103" spans="1:4">
      <c r="A103" s="6" t="s">
        <v>319</v>
      </c>
      <c r="B103" s="6" t="s">
        <v>320</v>
      </c>
      <c r="C103" s="22" t="str">
        <f t="shared" ca="1" si="2"/>
        <v>MALAMPA</v>
      </c>
      <c r="D103" s="6" t="s">
        <v>111</v>
      </c>
    </row>
    <row r="104" spans="1:4">
      <c r="A104" s="6" t="s">
        <v>321</v>
      </c>
      <c r="B104" s="6" t="s">
        <v>322</v>
      </c>
      <c r="C104" s="22" t="str">
        <f t="shared" ca="1" si="2"/>
        <v>SHEFA</v>
      </c>
      <c r="D104" s="6" t="s">
        <v>113</v>
      </c>
    </row>
    <row r="105" spans="1:4">
      <c r="A105" s="6" t="s">
        <v>323</v>
      </c>
      <c r="B105" s="6" t="s">
        <v>324</v>
      </c>
      <c r="C105" s="22" t="str">
        <f t="shared" ca="1" si="2"/>
        <v>SHEFA</v>
      </c>
      <c r="D105" s="6" t="s">
        <v>113</v>
      </c>
    </row>
    <row r="106" spans="1:4">
      <c r="A106" s="6" t="s">
        <v>325</v>
      </c>
      <c r="B106" s="6" t="s">
        <v>326</v>
      </c>
      <c r="C106" s="22" t="str">
        <f t="shared" ca="1" si="2"/>
        <v>SHEFA</v>
      </c>
      <c r="D106" s="6" t="s">
        <v>113</v>
      </c>
    </row>
    <row r="107" spans="1:4">
      <c r="A107" s="6" t="s">
        <v>327</v>
      </c>
      <c r="B107" s="6" t="s">
        <v>328</v>
      </c>
      <c r="C107" s="22" t="str">
        <f t="shared" ca="1" si="2"/>
        <v>SHEFA</v>
      </c>
      <c r="D107" s="6" t="s">
        <v>113</v>
      </c>
    </row>
    <row r="108" spans="1:4">
      <c r="A108" s="6" t="s">
        <v>329</v>
      </c>
      <c r="B108" s="6" t="s">
        <v>330</v>
      </c>
      <c r="C108" s="22" t="str">
        <f t="shared" ca="1" si="2"/>
        <v>SHEFA</v>
      </c>
      <c r="D108" s="6" t="s">
        <v>113</v>
      </c>
    </row>
    <row r="109" spans="1:4">
      <c r="A109" s="6" t="s">
        <v>331</v>
      </c>
      <c r="B109" s="6" t="s">
        <v>332</v>
      </c>
      <c r="C109" s="22" t="str">
        <f t="shared" ca="1" si="2"/>
        <v>SHEFA</v>
      </c>
      <c r="D109" s="6" t="s">
        <v>113</v>
      </c>
    </row>
    <row r="110" spans="1:4">
      <c r="A110" s="6" t="s">
        <v>333</v>
      </c>
      <c r="B110" s="6" t="s">
        <v>334</v>
      </c>
      <c r="C110" s="22" t="str">
        <f t="shared" ca="1" si="2"/>
        <v>SHEFA</v>
      </c>
      <c r="D110" s="6" t="s">
        <v>113</v>
      </c>
    </row>
    <row r="111" spans="1:4">
      <c r="A111" s="6" t="s">
        <v>335</v>
      </c>
      <c r="B111" s="6" t="s">
        <v>336</v>
      </c>
      <c r="C111" s="22" t="str">
        <f t="shared" ca="1" si="2"/>
        <v>SHEFA</v>
      </c>
      <c r="D111" s="6" t="s">
        <v>113</v>
      </c>
    </row>
    <row r="112" spans="1:4">
      <c r="A112" s="6" t="s">
        <v>337</v>
      </c>
      <c r="B112" s="6" t="s">
        <v>338</v>
      </c>
      <c r="C112" s="22" t="str">
        <f t="shared" ca="1" si="2"/>
        <v>SHEFA</v>
      </c>
      <c r="D112" s="6" t="s">
        <v>113</v>
      </c>
    </row>
    <row r="113" spans="1:4">
      <c r="A113" s="6" t="s">
        <v>339</v>
      </c>
      <c r="B113" s="6" t="s">
        <v>340</v>
      </c>
      <c r="C113" s="22" t="str">
        <f t="shared" ca="1" si="2"/>
        <v>SHEFA</v>
      </c>
      <c r="D113" s="6" t="s">
        <v>113</v>
      </c>
    </row>
    <row r="114" spans="1:4">
      <c r="A114" s="6" t="s">
        <v>341</v>
      </c>
      <c r="B114" s="6" t="s">
        <v>342</v>
      </c>
      <c r="C114" s="22" t="str">
        <f t="shared" ca="1" si="2"/>
        <v>SHEFA</v>
      </c>
      <c r="D114" s="6" t="s">
        <v>113</v>
      </c>
    </row>
    <row r="115" spans="1:4">
      <c r="A115" s="6" t="s">
        <v>343</v>
      </c>
      <c r="B115" s="6" t="s">
        <v>344</v>
      </c>
      <c r="C115" s="22" t="str">
        <f t="shared" ca="1" si="2"/>
        <v>SHEFA</v>
      </c>
      <c r="D115" s="6" t="s">
        <v>113</v>
      </c>
    </row>
    <row r="116" spans="1:4">
      <c r="A116" s="6" t="s">
        <v>345</v>
      </c>
      <c r="B116" s="6" t="s">
        <v>346</v>
      </c>
      <c r="C116" s="22" t="str">
        <f t="shared" ca="1" si="2"/>
        <v>SHEFA</v>
      </c>
      <c r="D116" s="6" t="s">
        <v>113</v>
      </c>
    </row>
    <row r="117" spans="1:4">
      <c r="A117" s="6" t="s">
        <v>347</v>
      </c>
      <c r="B117" s="6" t="s">
        <v>348</v>
      </c>
      <c r="C117" s="22" t="str">
        <f t="shared" ca="1" si="2"/>
        <v>SHEFA</v>
      </c>
      <c r="D117" s="6" t="s">
        <v>113</v>
      </c>
    </row>
    <row r="118" spans="1:4">
      <c r="A118" s="6" t="s">
        <v>349</v>
      </c>
      <c r="B118" s="6" t="s">
        <v>350</v>
      </c>
      <c r="C118" s="22" t="str">
        <f t="shared" ca="1" si="2"/>
        <v>SHEFA</v>
      </c>
      <c r="D118" s="6" t="s">
        <v>113</v>
      </c>
    </row>
    <row r="119" spans="1:4">
      <c r="A119" s="6" t="s">
        <v>351</v>
      </c>
      <c r="B119" s="6" t="s">
        <v>352</v>
      </c>
      <c r="C119" s="22" t="str">
        <f t="shared" ca="1" si="2"/>
        <v>SHEFA</v>
      </c>
      <c r="D119" s="6" t="s">
        <v>113</v>
      </c>
    </row>
    <row r="120" spans="1:4">
      <c r="A120" s="6" t="s">
        <v>353</v>
      </c>
      <c r="B120" s="6" t="s">
        <v>354</v>
      </c>
      <c r="C120" s="22" t="str">
        <f t="shared" ca="1" si="2"/>
        <v>SHEFA</v>
      </c>
      <c r="D120" s="6" t="s">
        <v>113</v>
      </c>
    </row>
    <row r="121" spans="1:4">
      <c r="A121" s="6" t="s">
        <v>355</v>
      </c>
      <c r="B121" s="6" t="s">
        <v>356</v>
      </c>
      <c r="C121" s="22" t="str">
        <f t="shared" ca="1" si="2"/>
        <v>SHEFA</v>
      </c>
      <c r="D121" s="6" t="s">
        <v>113</v>
      </c>
    </row>
    <row r="122" spans="1:4">
      <c r="A122" s="6" t="s">
        <v>357</v>
      </c>
      <c r="B122" s="6" t="s">
        <v>358</v>
      </c>
      <c r="C122" s="22" t="str">
        <f t="shared" ca="1" si="2"/>
        <v>SHEFA</v>
      </c>
      <c r="D122" s="6" t="s">
        <v>113</v>
      </c>
    </row>
    <row r="123" spans="1:4">
      <c r="A123" s="6" t="s">
        <v>359</v>
      </c>
      <c r="B123" s="6" t="s">
        <v>360</v>
      </c>
      <c r="C123" s="22" t="str">
        <f t="shared" ca="1" si="2"/>
        <v>SHEFA</v>
      </c>
      <c r="D123" s="6" t="s">
        <v>113</v>
      </c>
    </row>
    <row r="124" spans="1:4">
      <c r="A124" s="6" t="s">
        <v>361</v>
      </c>
      <c r="B124" s="6" t="s">
        <v>362</v>
      </c>
      <c r="C124" s="22" t="str">
        <f t="shared" ca="1" si="2"/>
        <v>SHEFA</v>
      </c>
      <c r="D124" s="6" t="s">
        <v>113</v>
      </c>
    </row>
    <row r="125" spans="1:4">
      <c r="A125" s="6" t="s">
        <v>363</v>
      </c>
      <c r="B125" s="6" t="s">
        <v>364</v>
      </c>
      <c r="C125" s="22" t="str">
        <f t="shared" ca="1" si="2"/>
        <v>SHEFA</v>
      </c>
      <c r="D125" s="6" t="s">
        <v>113</v>
      </c>
    </row>
    <row r="126" spans="1:4">
      <c r="A126" s="6" t="s">
        <v>365</v>
      </c>
      <c r="B126" s="6" t="s">
        <v>366</v>
      </c>
      <c r="C126" s="22" t="str">
        <f t="shared" ca="1" si="2"/>
        <v>SHEFA</v>
      </c>
      <c r="D126" s="6" t="s">
        <v>113</v>
      </c>
    </row>
    <row r="127" spans="1:4">
      <c r="A127" s="6" t="s">
        <v>367</v>
      </c>
      <c r="B127" s="6" t="s">
        <v>368</v>
      </c>
      <c r="C127" s="22" t="str">
        <f t="shared" ca="1" si="2"/>
        <v>SHEFA</v>
      </c>
      <c r="D127" s="6" t="s">
        <v>113</v>
      </c>
    </row>
    <row r="128" spans="1:4">
      <c r="A128" s="6" t="s">
        <v>369</v>
      </c>
      <c r="B128" s="6" t="s">
        <v>370</v>
      </c>
      <c r="C128" s="22" t="str">
        <f t="shared" ca="1" si="2"/>
        <v>SHEFA</v>
      </c>
      <c r="D128" s="6" t="s">
        <v>113</v>
      </c>
    </row>
    <row r="129" spans="1:4">
      <c r="A129" s="6" t="s">
        <v>371</v>
      </c>
      <c r="B129" s="6" t="s">
        <v>372</v>
      </c>
      <c r="C129" s="22" t="str">
        <f t="shared" ca="1" si="2"/>
        <v>SHEFA</v>
      </c>
      <c r="D129" s="6" t="s">
        <v>113</v>
      </c>
    </row>
    <row r="130" spans="1:4">
      <c r="A130" s="6" t="s">
        <v>373</v>
      </c>
      <c r="B130" s="6" t="s">
        <v>374</v>
      </c>
      <c r="C130" s="22" t="str">
        <f t="shared" ca="1" si="2"/>
        <v>SHEFA</v>
      </c>
      <c r="D130" s="6" t="s">
        <v>113</v>
      </c>
    </row>
    <row r="131" spans="1:4">
      <c r="A131" s="6" t="s">
        <v>375</v>
      </c>
      <c r="B131" s="6" t="s">
        <v>376</v>
      </c>
      <c r="C131" s="22" t="str">
        <f t="shared" ca="1" si="2"/>
        <v>SHEFA</v>
      </c>
      <c r="D131" s="6" t="s">
        <v>113</v>
      </c>
    </row>
    <row r="132" spans="1:4">
      <c r="A132" s="6" t="s">
        <v>377</v>
      </c>
      <c r="B132" s="6" t="s">
        <v>378</v>
      </c>
      <c r="C132" s="22" t="str">
        <f t="shared" ca="1" si="2"/>
        <v>SHEFA</v>
      </c>
      <c r="D132" s="6" t="s">
        <v>113</v>
      </c>
    </row>
    <row r="133" spans="1:4">
      <c r="A133" s="6" t="s">
        <v>379</v>
      </c>
      <c r="B133" s="6" t="s">
        <v>380</v>
      </c>
      <c r="C133" s="22" t="str">
        <f t="shared" ca="1" si="2"/>
        <v>SHEFA</v>
      </c>
      <c r="D133" s="6" t="s">
        <v>113</v>
      </c>
    </row>
    <row r="134" spans="1:4">
      <c r="A134" s="6" t="s">
        <v>381</v>
      </c>
      <c r="B134" s="6" t="s">
        <v>382</v>
      </c>
      <c r="C134" s="22" t="str">
        <f t="shared" ca="1" si="2"/>
        <v>SHEFA</v>
      </c>
      <c r="D134" s="6" t="s">
        <v>113</v>
      </c>
    </row>
    <row r="135" spans="1:4">
      <c r="A135" s="6" t="s">
        <v>383</v>
      </c>
      <c r="B135" s="6" t="s">
        <v>384</v>
      </c>
      <c r="C135" s="22" t="str">
        <f t="shared" ca="1" si="2"/>
        <v>SHEFA</v>
      </c>
      <c r="D135" s="6" t="s">
        <v>113</v>
      </c>
    </row>
    <row r="136" spans="1:4">
      <c r="A136" s="6" t="s">
        <v>385</v>
      </c>
      <c r="B136" s="6" t="s">
        <v>386</v>
      </c>
      <c r="C136" s="22" t="str">
        <f t="shared" ca="1" si="2"/>
        <v>SHEFA</v>
      </c>
      <c r="D136" s="6" t="s">
        <v>113</v>
      </c>
    </row>
    <row r="137" spans="1:4">
      <c r="A137" s="6" t="s">
        <v>387</v>
      </c>
      <c r="B137" s="6" t="s">
        <v>388</v>
      </c>
      <c r="C137" s="22" t="str">
        <f t="shared" ca="1" si="2"/>
        <v>SHEFA</v>
      </c>
      <c r="D137" s="6" t="s">
        <v>113</v>
      </c>
    </row>
    <row r="138" spans="1:4">
      <c r="A138" s="6" t="s">
        <v>389</v>
      </c>
      <c r="B138" s="6" t="s">
        <v>390</v>
      </c>
      <c r="C138" s="22" t="str">
        <f t="shared" ca="1" si="2"/>
        <v>SHEFA</v>
      </c>
      <c r="D138" s="6" t="s">
        <v>113</v>
      </c>
    </row>
    <row r="139" spans="1:4">
      <c r="A139" s="6" t="s">
        <v>391</v>
      </c>
      <c r="B139" s="6" t="s">
        <v>392</v>
      </c>
      <c r="C139" s="22" t="str">
        <f t="shared" ca="1" si="2"/>
        <v>SHEFA</v>
      </c>
      <c r="D139" s="6" t="s">
        <v>113</v>
      </c>
    </row>
    <row r="140" spans="1:4">
      <c r="A140" s="6" t="s">
        <v>393</v>
      </c>
      <c r="B140" s="6" t="s">
        <v>394</v>
      </c>
      <c r="C140" s="22" t="str">
        <f t="shared" ca="1" si="2"/>
        <v>SHEFA</v>
      </c>
      <c r="D140" s="6" t="s">
        <v>113</v>
      </c>
    </row>
    <row r="141" spans="1:4">
      <c r="A141" s="6" t="s">
        <v>395</v>
      </c>
      <c r="B141" s="6" t="s">
        <v>396</v>
      </c>
      <c r="C141" s="22" t="str">
        <f t="shared" ca="1" si="2"/>
        <v>SHEFA</v>
      </c>
      <c r="D141" s="6" t="s">
        <v>113</v>
      </c>
    </row>
    <row r="142" spans="1:4">
      <c r="A142" s="6" t="s">
        <v>397</v>
      </c>
      <c r="B142" s="6" t="s">
        <v>398</v>
      </c>
      <c r="C142" s="22" t="str">
        <f t="shared" ca="1" si="2"/>
        <v>SHEFA</v>
      </c>
      <c r="D142" s="6" t="s">
        <v>113</v>
      </c>
    </row>
    <row r="143" spans="1:4">
      <c r="A143" s="6" t="s">
        <v>399</v>
      </c>
      <c r="B143" s="6" t="s">
        <v>400</v>
      </c>
      <c r="C143" s="22" t="str">
        <f t="shared" ca="1" si="2"/>
        <v>TAFEA</v>
      </c>
      <c r="D143" s="6" t="s">
        <v>115</v>
      </c>
    </row>
    <row r="144" spans="1:4">
      <c r="A144" s="6" t="s">
        <v>401</v>
      </c>
      <c r="B144" s="6" t="s">
        <v>402</v>
      </c>
      <c r="C144" s="22" t="str">
        <f t="shared" ca="1" si="2"/>
        <v>TAFEA</v>
      </c>
      <c r="D144" s="6" t="s">
        <v>115</v>
      </c>
    </row>
    <row r="145" spans="1:4">
      <c r="A145" s="6" t="s">
        <v>403</v>
      </c>
      <c r="B145" s="6" t="s">
        <v>404</v>
      </c>
      <c r="C145" s="22" t="str">
        <f t="shared" ca="1" si="2"/>
        <v>TAFEA</v>
      </c>
      <c r="D145" s="6" t="s">
        <v>115</v>
      </c>
    </row>
    <row r="146" spans="1:4">
      <c r="A146" s="6" t="s">
        <v>405</v>
      </c>
      <c r="B146" s="6" t="s">
        <v>406</v>
      </c>
      <c r="C146" s="22" t="str">
        <f t="shared" ca="1" si="2"/>
        <v>TAFEA</v>
      </c>
      <c r="D146" s="6" t="s">
        <v>115</v>
      </c>
    </row>
    <row r="147" spans="1:4">
      <c r="A147" s="6" t="s">
        <v>407</v>
      </c>
      <c r="B147" s="6" t="s">
        <v>408</v>
      </c>
      <c r="C147" s="22" t="str">
        <f t="shared" ca="1" si="2"/>
        <v>TAFEA</v>
      </c>
      <c r="D147" s="6" t="s">
        <v>115</v>
      </c>
    </row>
    <row r="148" spans="1:4">
      <c r="A148" s="6" t="s">
        <v>409</v>
      </c>
      <c r="B148" s="6" t="s">
        <v>410</v>
      </c>
      <c r="C148" s="22" t="str">
        <f t="shared" ca="1" si="2"/>
        <v>TAFEA</v>
      </c>
      <c r="D148" s="6" t="s">
        <v>115</v>
      </c>
    </row>
    <row r="149" spans="1:4">
      <c r="A149" s="6" t="s">
        <v>411</v>
      </c>
      <c r="B149" s="6" t="s">
        <v>412</v>
      </c>
      <c r="C149" s="22" t="str">
        <f t="shared" ca="1" si="2"/>
        <v>TAFEA</v>
      </c>
      <c r="D149" s="6" t="s">
        <v>115</v>
      </c>
    </row>
    <row r="150" spans="1:4">
      <c r="A150" s="6" t="s">
        <v>413</v>
      </c>
      <c r="B150" s="6" t="s">
        <v>414</v>
      </c>
      <c r="C150" s="22" t="str">
        <f t="shared" ca="1" si="2"/>
        <v>TAFEA</v>
      </c>
      <c r="D150" s="6" t="s">
        <v>115</v>
      </c>
    </row>
    <row r="151" spans="1:4">
      <c r="A151" s="6" t="s">
        <v>415</v>
      </c>
      <c r="B151" s="6" t="s">
        <v>416</v>
      </c>
      <c r="C151" s="22" t="str">
        <f t="shared" ca="1" si="2"/>
        <v>TAFEA</v>
      </c>
      <c r="D151" s="6" t="s">
        <v>115</v>
      </c>
    </row>
    <row r="152" spans="1:4">
      <c r="A152" s="6" t="s">
        <v>417</v>
      </c>
      <c r="B152" s="6" t="s">
        <v>418</v>
      </c>
      <c r="C152" s="22" t="str">
        <f t="shared" ca="1" si="2"/>
        <v>TAFEA</v>
      </c>
      <c r="D152" s="6" t="s">
        <v>115</v>
      </c>
    </row>
    <row r="195" spans="1:4">
      <c r="A195" s="2"/>
      <c r="B195" s="2"/>
      <c r="C195" s="22"/>
      <c r="D195" s="2"/>
    </row>
  </sheetData>
  <phoneticPr fontId="3" type="noConversion"/>
  <pageMargins left="0.7" right="0.7" top="0.75" bottom="0.75" header="0.3" footer="0.3"/>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5" tint="-0.249977111117893"/>
  </sheetPr>
  <dimension ref="A1:P21"/>
  <sheetViews>
    <sheetView showGridLines="0" zoomScale="110" zoomScaleNormal="110" workbookViewId="0">
      <selection activeCell="S3" sqref="S3"/>
    </sheetView>
  </sheetViews>
  <sheetFormatPr defaultRowHeight="15"/>
  <cols>
    <col min="2" max="2" width="27.140625" customWidth="1"/>
    <col min="3" max="7" width="17.42578125" style="116" hidden="1" customWidth="1"/>
    <col min="8" max="8" width="4" style="6" hidden="1" customWidth="1"/>
    <col min="9" max="13" width="17.42578125" customWidth="1"/>
    <col min="14" max="14" width="21.140625" hidden="1" customWidth="1"/>
    <col min="15" max="15" width="22.28515625" style="6" hidden="1" customWidth="1"/>
    <col min="102" max="102" width="12" bestFit="1" customWidth="1"/>
  </cols>
  <sheetData>
    <row r="1" spans="1:16" s="144" customFormat="1" ht="32.25" customHeight="1" thickBot="1">
      <c r="A1" s="666" t="s">
        <v>11312</v>
      </c>
      <c r="B1" s="666"/>
      <c r="C1" s="666"/>
      <c r="D1" s="666"/>
      <c r="E1" s="666"/>
      <c r="F1" s="666"/>
      <c r="G1" s="666"/>
      <c r="H1" s="666"/>
      <c r="I1" s="666"/>
      <c r="J1" s="666"/>
      <c r="K1" s="666"/>
      <c r="L1" s="666"/>
      <c r="M1" s="666"/>
      <c r="N1" s="666"/>
      <c r="O1" s="666"/>
      <c r="P1" s="666"/>
    </row>
    <row r="2" spans="1:16">
      <c r="B2" s="663" t="s">
        <v>8837</v>
      </c>
      <c r="C2" s="664"/>
      <c r="D2" s="664"/>
      <c r="E2" s="664"/>
      <c r="F2" s="664"/>
      <c r="G2" s="664"/>
      <c r="H2" s="664"/>
      <c r="I2" s="664"/>
      <c r="J2" s="664"/>
      <c r="K2" s="664"/>
      <c r="L2" s="664"/>
      <c r="M2" s="665"/>
      <c r="N2" s="127"/>
      <c r="O2" s="127"/>
    </row>
    <row r="3" spans="1:16" ht="62.25" customHeight="1">
      <c r="B3" s="96" t="s">
        <v>8680</v>
      </c>
      <c r="C3" s="97" t="s">
        <v>8830</v>
      </c>
      <c r="D3" s="125" t="s">
        <v>8820</v>
      </c>
      <c r="E3" s="125" t="s">
        <v>8829</v>
      </c>
      <c r="F3" s="62" t="s">
        <v>8831</v>
      </c>
      <c r="G3" s="62" t="s">
        <v>8832</v>
      </c>
      <c r="H3" s="126"/>
      <c r="I3" s="69" t="s">
        <v>8793</v>
      </c>
      <c r="J3" s="69" t="s">
        <v>8794</v>
      </c>
      <c r="K3" s="108" t="s">
        <v>8798</v>
      </c>
      <c r="L3" s="62" t="s">
        <v>8836</v>
      </c>
      <c r="M3" s="98" t="s">
        <v>8821</v>
      </c>
      <c r="N3" s="128" t="s">
        <v>8835</v>
      </c>
      <c r="O3" s="128" t="s">
        <v>8834</v>
      </c>
    </row>
    <row r="4" spans="1:16">
      <c r="B4" s="185" t="s">
        <v>8674</v>
      </c>
      <c r="C4" s="129">
        <v>0</v>
      </c>
      <c r="D4" s="130">
        <v>0</v>
      </c>
      <c r="E4" s="130">
        <f>650*3</f>
        <v>1950</v>
      </c>
      <c r="F4" s="131">
        <v>3196</v>
      </c>
      <c r="G4" s="131">
        <f>C4+D4+E4+F4</f>
        <v>5146</v>
      </c>
      <c r="H4" s="145"/>
      <c r="I4" s="132" t="e">
        <f>SUMIFS(#REF!,#REF!,'Agency Report'!B4,#REF!,"Tarp",#REF!,"Complete")</f>
        <v>#REF!</v>
      </c>
      <c r="J4" s="132" t="e">
        <f>SUMIFS(#REF!,#REF!,'Agency Report'!B4,#REF!,"Tarp",#REF!,"Ongoing")</f>
        <v>#REF!</v>
      </c>
      <c r="K4" s="132" t="e">
        <f>SUMIFS(#REF!,#REF!,'Agency Report'!B4,#REF!,"Tarp",#REF!,"Planned")</f>
        <v>#REF!</v>
      </c>
      <c r="L4" s="133" t="e">
        <f>I4+J4+K4</f>
        <v>#REF!</v>
      </c>
      <c r="M4" s="134" t="e">
        <f>SUMIFS(#REF!,#REF!,'Agency Report'!B4,#REF!,"Tarp")</f>
        <v>#REF!</v>
      </c>
      <c r="N4" s="135" t="e">
        <f>G4-M4</f>
        <v>#REF!</v>
      </c>
      <c r="O4" s="135" t="e">
        <f>F4-M4</f>
        <v>#REF!</v>
      </c>
    </row>
    <row r="5" spans="1:16">
      <c r="B5" s="310" t="s">
        <v>8822</v>
      </c>
      <c r="C5" s="311">
        <v>0</v>
      </c>
      <c r="D5" s="312">
        <v>1350</v>
      </c>
      <c r="E5" s="312">
        <v>0</v>
      </c>
      <c r="F5" s="313">
        <v>0</v>
      </c>
      <c r="G5" s="313">
        <f t="shared" ref="G5:G12" si="0">C5+D5+E5+F5</f>
        <v>1350</v>
      </c>
      <c r="H5" s="314"/>
      <c r="I5" s="315" t="e">
        <f>SUMIFS(#REF!,#REF!,'Agency Report'!B5,#REF!,"Tarp",#REF!,"Complete")</f>
        <v>#REF!</v>
      </c>
      <c r="J5" s="315" t="e">
        <f>SUMIFS(#REF!,#REF!,'Agency Report'!B5,#REF!,"Tarp",#REF!,"Ongoing")</f>
        <v>#REF!</v>
      </c>
      <c r="K5" s="315" t="e">
        <f>SUMIFS(#REF!,#REF!,'Agency Report'!B5,#REF!,"Tarp",#REF!,"Planned")</f>
        <v>#REF!</v>
      </c>
      <c r="L5" s="316" t="e">
        <f t="shared" ref="L5:L13" si="1">I5+J5+K5</f>
        <v>#REF!</v>
      </c>
      <c r="M5" s="317" t="e">
        <f>SUMIFS(#REF!,#REF!,'Agency Report'!B5,#REF!,"Tarp")</f>
        <v>#REF!</v>
      </c>
      <c r="N5" s="135" t="e">
        <f t="shared" ref="N5:N13" si="2">G5-M5</f>
        <v>#REF!</v>
      </c>
      <c r="O5" s="135" t="e">
        <f t="shared" ref="O5:O13" si="3">F5-M5</f>
        <v>#REF!</v>
      </c>
    </row>
    <row r="6" spans="1:16">
      <c r="B6" s="185" t="s">
        <v>8676</v>
      </c>
      <c r="C6" s="129">
        <v>0</v>
      </c>
      <c r="D6" s="136">
        <v>0</v>
      </c>
      <c r="E6" s="136">
        <v>45</v>
      </c>
      <c r="F6" s="137">
        <v>2193</v>
      </c>
      <c r="G6" s="131">
        <f t="shared" si="0"/>
        <v>2238</v>
      </c>
      <c r="H6" s="145"/>
      <c r="I6" s="132" t="e">
        <f>SUMIFS(#REF!,#REF!,'Agency Report'!B6,#REF!,"Tarp",#REF!,"Complete")</f>
        <v>#REF!</v>
      </c>
      <c r="J6" s="132" t="e">
        <f>SUMIFS(#REF!,#REF!,'Agency Report'!B6,#REF!,"Tarp",#REF!,"Ongoing")</f>
        <v>#REF!</v>
      </c>
      <c r="K6" s="132" t="e">
        <f>SUMIFS(#REF!,#REF!,'Agency Report'!B6,#REF!,"Tarp",#REF!,"Planned")</f>
        <v>#REF!</v>
      </c>
      <c r="L6" s="133" t="e">
        <f t="shared" si="1"/>
        <v>#REF!</v>
      </c>
      <c r="M6" s="134" t="e">
        <f>SUMIFS(#REF!,#REF!,'Agency Report'!B6,#REF!,"Tarp")</f>
        <v>#REF!</v>
      </c>
      <c r="N6" s="135" t="e">
        <f t="shared" si="2"/>
        <v>#REF!</v>
      </c>
      <c r="O6" s="135" t="e">
        <f t="shared" si="3"/>
        <v>#REF!</v>
      </c>
    </row>
    <row r="7" spans="1:16">
      <c r="B7" s="310" t="s">
        <v>8669</v>
      </c>
      <c r="C7" s="311">
        <v>0</v>
      </c>
      <c r="D7" s="312">
        <v>0</v>
      </c>
      <c r="E7" s="312">
        <v>0</v>
      </c>
      <c r="F7" s="313">
        <v>975</v>
      </c>
      <c r="G7" s="313">
        <f t="shared" si="0"/>
        <v>975</v>
      </c>
      <c r="H7" s="314"/>
      <c r="I7" s="315" t="e">
        <f>SUMIFS(#REF!,#REF!,'Agency Report'!B7,#REF!,"Tarp",#REF!,"Complete")</f>
        <v>#REF!</v>
      </c>
      <c r="J7" s="315" t="e">
        <f>SUMIFS(#REF!,#REF!,'Agency Report'!B7,#REF!,"Tarp",#REF!,"Ongoing")</f>
        <v>#REF!</v>
      </c>
      <c r="K7" s="315" t="e">
        <f>SUMIFS(#REF!,#REF!,'Agency Report'!B7,#REF!,"Tarp",#REF!,"Planned")</f>
        <v>#REF!</v>
      </c>
      <c r="L7" s="316" t="e">
        <f t="shared" si="1"/>
        <v>#REF!</v>
      </c>
      <c r="M7" s="317" t="e">
        <f>SUMIFS(#REF!,#REF!,'Agency Report'!B7,#REF!,"Tarp")</f>
        <v>#REF!</v>
      </c>
      <c r="N7" s="135" t="e">
        <f t="shared" si="2"/>
        <v>#REF!</v>
      </c>
      <c r="O7" s="135" t="e">
        <f t="shared" si="3"/>
        <v>#REF!</v>
      </c>
    </row>
    <row r="8" spans="1:16">
      <c r="B8" s="185" t="s">
        <v>8671</v>
      </c>
      <c r="C8" s="129">
        <v>0</v>
      </c>
      <c r="D8" s="136">
        <v>0</v>
      </c>
      <c r="E8" s="130">
        <v>945</v>
      </c>
      <c r="F8" s="131">
        <v>6314</v>
      </c>
      <c r="G8" s="131">
        <f t="shared" si="0"/>
        <v>7259</v>
      </c>
      <c r="H8" s="145"/>
      <c r="I8" s="132" t="e">
        <f>SUMIFS(#REF!,#REF!,'Agency Report'!B8,#REF!,"Tarp",#REF!,"Complete")</f>
        <v>#REF!</v>
      </c>
      <c r="J8" s="132" t="e">
        <f>SUMIFS(#REF!,#REF!,'Agency Report'!B8,#REF!,"Tarp",#REF!,"Ongoing")</f>
        <v>#REF!</v>
      </c>
      <c r="K8" s="132" t="e">
        <f>SUMIFS(#REF!,#REF!,'Agency Report'!B8,#REF!,"Tarp",#REF!,"Planned")</f>
        <v>#REF!</v>
      </c>
      <c r="L8" s="133" t="e">
        <f t="shared" si="1"/>
        <v>#REF!</v>
      </c>
      <c r="M8" s="134" t="e">
        <f>SUMIFS(#REF!,#REF!,'Agency Report'!B8,#REF!,"Tarp")</f>
        <v>#REF!</v>
      </c>
      <c r="N8" s="135" t="e">
        <f t="shared" si="2"/>
        <v>#REF!</v>
      </c>
      <c r="O8" s="135" t="e">
        <f t="shared" si="3"/>
        <v>#REF!</v>
      </c>
    </row>
    <row r="9" spans="1:16">
      <c r="B9" s="318" t="s">
        <v>8677</v>
      </c>
      <c r="C9" s="311">
        <v>0</v>
      </c>
      <c r="D9" s="312">
        <v>0</v>
      </c>
      <c r="E9" s="312">
        <v>0</v>
      </c>
      <c r="F9" s="313">
        <v>0</v>
      </c>
      <c r="G9" s="313">
        <f t="shared" si="0"/>
        <v>0</v>
      </c>
      <c r="H9" s="314"/>
      <c r="I9" s="315" t="e">
        <f>SUMIFS(#REF!,#REF!,'Agency Report'!B9,#REF!,"Tarp",#REF!,"Complete")</f>
        <v>#REF!</v>
      </c>
      <c r="J9" s="315" t="e">
        <f>SUMIFS(#REF!,#REF!,'Agency Report'!B9,#REF!,"Tarp",#REF!,"Ongoing")</f>
        <v>#REF!</v>
      </c>
      <c r="K9" s="315" t="e">
        <f>SUMIFS(#REF!,#REF!,'Agency Report'!B9,#REF!,"Tarp",#REF!,"Planned")</f>
        <v>#REF!</v>
      </c>
      <c r="L9" s="316" t="e">
        <f t="shared" si="1"/>
        <v>#REF!</v>
      </c>
      <c r="M9" s="317" t="e">
        <f>SUMIFS(#REF!,#REF!,'Agency Report'!B9,#REF!,"Tarp")</f>
        <v>#REF!</v>
      </c>
      <c r="N9" s="135" t="e">
        <f t="shared" si="2"/>
        <v>#REF!</v>
      </c>
      <c r="O9" s="135" t="e">
        <f t="shared" si="3"/>
        <v>#REF!</v>
      </c>
    </row>
    <row r="10" spans="1:16">
      <c r="B10" s="186" t="s">
        <v>8823</v>
      </c>
      <c r="C10" s="129">
        <v>0</v>
      </c>
      <c r="D10" s="136">
        <v>0</v>
      </c>
      <c r="E10" s="130">
        <v>1230</v>
      </c>
      <c r="F10" s="131">
        <v>745</v>
      </c>
      <c r="G10" s="131">
        <f t="shared" si="0"/>
        <v>1975</v>
      </c>
      <c r="H10" s="145"/>
      <c r="I10" s="132" t="e">
        <f>SUMIFS(#REF!,#REF!,"Caritas",#REF!,"Tarp",#REF!,"Complete")</f>
        <v>#REF!</v>
      </c>
      <c r="J10" s="132" t="e">
        <f>SUMIFS(#REF!,#REF!,"Caritas",#REF!,"Tarp",#REF!,"Ongoing")</f>
        <v>#REF!</v>
      </c>
      <c r="K10" s="132" t="e">
        <f>SUMIFS(#REF!,#REF!,"Caritas",#REF!,"Tarp",#REF!,"Planned")</f>
        <v>#REF!</v>
      </c>
      <c r="L10" s="133" t="e">
        <f t="shared" si="1"/>
        <v>#REF!</v>
      </c>
      <c r="M10" s="134" t="e">
        <f>SUMIFS(#REF!,#REF!,"Caritas",#REF!,"Tarp")</f>
        <v>#REF!</v>
      </c>
      <c r="N10" s="135" t="e">
        <f t="shared" si="2"/>
        <v>#REF!</v>
      </c>
      <c r="O10" s="135" t="e">
        <f t="shared" si="3"/>
        <v>#REF!</v>
      </c>
    </row>
    <row r="11" spans="1:16">
      <c r="B11" s="310" t="s">
        <v>8672</v>
      </c>
      <c r="C11" s="311">
        <v>0</v>
      </c>
      <c r="D11" s="312">
        <v>0</v>
      </c>
      <c r="E11" s="312">
        <v>1339</v>
      </c>
      <c r="F11" s="313">
        <v>2398</v>
      </c>
      <c r="G11" s="313">
        <f t="shared" si="0"/>
        <v>3737</v>
      </c>
      <c r="H11" s="314"/>
      <c r="I11" s="315" t="e">
        <f>SUMIFS(#REF!,#REF!,'Agency Report'!B11,#REF!,"Tarp",#REF!,"Complete")</f>
        <v>#REF!</v>
      </c>
      <c r="J11" s="315" t="e">
        <f>SUMIFS(#REF!,#REF!,'Agency Report'!B11,#REF!,"Tarp",#REF!,"ongoing")</f>
        <v>#REF!</v>
      </c>
      <c r="K11" s="315" t="e">
        <f>SUMIFS(#REF!,#REF!,B11,#REF!,"Tarp",#REF!,"Planned")</f>
        <v>#REF!</v>
      </c>
      <c r="L11" s="316" t="e">
        <f t="shared" si="1"/>
        <v>#REF!</v>
      </c>
      <c r="M11" s="317" t="e">
        <f>SUMIFS(#REF!,#REF!,'Agency Report'!B11,#REF!,"Tarp")</f>
        <v>#REF!</v>
      </c>
      <c r="N11" s="135" t="e">
        <f t="shared" si="2"/>
        <v>#REF!</v>
      </c>
      <c r="O11" s="135" t="e">
        <f t="shared" si="3"/>
        <v>#REF!</v>
      </c>
    </row>
    <row r="12" spans="1:16">
      <c r="B12" s="185" t="s">
        <v>8675</v>
      </c>
      <c r="C12" s="129">
        <v>0</v>
      </c>
      <c r="D12" s="136">
        <v>0</v>
      </c>
      <c r="E12" s="130">
        <v>0</v>
      </c>
      <c r="F12" s="131">
        <v>0</v>
      </c>
      <c r="G12" s="131">
        <f t="shared" si="0"/>
        <v>0</v>
      </c>
      <c r="H12" s="145"/>
      <c r="I12" s="132" t="e">
        <f>SUMIFS(#REF!,#REF!,'Agency Report'!B12,#REF!,"Tarp",#REF!,"Complete")</f>
        <v>#REF!</v>
      </c>
      <c r="J12" s="132" t="e">
        <f>SUMIFS(#REF!,#REF!,'Agency Report'!B12,#REF!,"Tarp",#REF!,"ongoing")</f>
        <v>#REF!</v>
      </c>
      <c r="K12" s="132" t="e">
        <f>SUMIFS(#REF!,#REF!,B12,#REF!,"Tarp",#REF!,"Planned")</f>
        <v>#REF!</v>
      </c>
      <c r="L12" s="146" t="e">
        <f t="shared" si="1"/>
        <v>#REF!</v>
      </c>
      <c r="M12" s="134" t="e">
        <f>SUMIFS(#REF!,#REF!,'Agency Report'!B12,#REF!,"Tarp")</f>
        <v>#REF!</v>
      </c>
      <c r="N12" s="135" t="e">
        <f t="shared" si="2"/>
        <v>#REF!</v>
      </c>
      <c r="O12" s="135" t="e">
        <f t="shared" si="3"/>
        <v>#REF!</v>
      </c>
    </row>
    <row r="13" spans="1:16" ht="15.75" thickBot="1">
      <c r="B13" s="319" t="s">
        <v>8853</v>
      </c>
      <c r="C13" s="320"/>
      <c r="D13" s="321"/>
      <c r="E13" s="322"/>
      <c r="F13" s="323"/>
      <c r="G13" s="324"/>
      <c r="H13" s="325"/>
      <c r="I13" s="315" t="e">
        <f>SUMIFS(#REF!,#REF!,'Agency Report'!B13,#REF!,"Tarp",#REF!,"Complete")</f>
        <v>#REF!</v>
      </c>
      <c r="J13" s="315" t="e">
        <f>SUMIFS(#REF!,#REF!,'Agency Report'!B13,#REF!,"Tarp",#REF!,"ongoing")</f>
        <v>#REF!</v>
      </c>
      <c r="K13" s="315" t="e">
        <f>SUMIFS(#REF!,#REF!,B13,#REF!,"Tarp",#REF!,"Planned")</f>
        <v>#REF!</v>
      </c>
      <c r="L13" s="316" t="e">
        <f t="shared" si="1"/>
        <v>#REF!</v>
      </c>
      <c r="M13" s="317" t="e">
        <f>SUMIFS(#REF!,#REF!,'Agency Report'!B13,#REF!,"Tarp")</f>
        <v>#REF!</v>
      </c>
      <c r="N13" s="141" t="e">
        <f t="shared" si="2"/>
        <v>#REF!</v>
      </c>
      <c r="O13" s="141" t="e">
        <f t="shared" si="3"/>
        <v>#REF!</v>
      </c>
    </row>
    <row r="14" spans="1:16" ht="15.75" thickBot="1">
      <c r="C14" s="138"/>
      <c r="D14" s="138"/>
      <c r="E14" s="138"/>
      <c r="F14" s="138"/>
      <c r="G14" s="138"/>
      <c r="H14" s="139"/>
      <c r="I14" s="140"/>
      <c r="J14" s="140"/>
      <c r="K14" s="140"/>
      <c r="L14" s="140"/>
      <c r="M14" s="140"/>
      <c r="N14" s="140"/>
      <c r="O14" s="140"/>
    </row>
    <row r="15" spans="1:16" s="7" customFormat="1" ht="19.5" thickBot="1">
      <c r="B15" s="326" t="s">
        <v>8817</v>
      </c>
      <c r="C15" s="327">
        <f>SUM(C4:C14)</f>
        <v>0</v>
      </c>
      <c r="D15" s="327">
        <f>SUM(D4:D14)</f>
        <v>1350</v>
      </c>
      <c r="E15" s="327">
        <f>SUM(E4:E13)</f>
        <v>5509</v>
      </c>
      <c r="F15" s="327">
        <f>SUM(F4:F14)</f>
        <v>15821</v>
      </c>
      <c r="G15" s="327">
        <f>SUM(G4:G14)</f>
        <v>22680</v>
      </c>
      <c r="H15" s="328"/>
      <c r="I15" s="329" t="e">
        <f>SUM(I4:I14)</f>
        <v>#REF!</v>
      </c>
      <c r="J15" s="330" t="e">
        <f>SUM(J4:J14)</f>
        <v>#REF!</v>
      </c>
      <c r="K15" s="330" t="e">
        <f>SUM(K4:K13)</f>
        <v>#REF!</v>
      </c>
      <c r="L15" s="330" t="e">
        <f>SUM(L4:L13)</f>
        <v>#REF!</v>
      </c>
      <c r="M15" s="331" t="e">
        <f>SUM(M4:M13)</f>
        <v>#REF!</v>
      </c>
      <c r="N15" s="142" t="e">
        <f>SUM(N4:N13)</f>
        <v>#REF!</v>
      </c>
      <c r="O15" s="143" t="e">
        <f>SUM(O4:O13)</f>
        <v>#REF!</v>
      </c>
    </row>
    <row r="17" spans="3:11">
      <c r="C17"/>
      <c r="D17"/>
      <c r="E17"/>
      <c r="F17"/>
      <c r="G17"/>
      <c r="H17"/>
    </row>
    <row r="18" spans="3:11">
      <c r="C18"/>
      <c r="D18"/>
      <c r="E18"/>
      <c r="F18"/>
      <c r="G18"/>
      <c r="H18"/>
    </row>
    <row r="21" spans="3:11">
      <c r="K21" s="140"/>
    </row>
  </sheetData>
  <mergeCells count="2">
    <mergeCell ref="B2:M2"/>
    <mergeCell ref="A1:P1"/>
  </mergeCell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P21"/>
  <sheetViews>
    <sheetView showGridLines="0" zoomScale="110" zoomScaleNormal="110" workbookViewId="0">
      <selection activeCell="I7" sqref="I7"/>
    </sheetView>
  </sheetViews>
  <sheetFormatPr defaultRowHeight="15"/>
  <cols>
    <col min="1" max="1" width="9.140625" style="6"/>
    <col min="2" max="2" width="27.140625" style="6" customWidth="1"/>
    <col min="3" max="7" width="17.42578125" style="116" hidden="1" customWidth="1"/>
    <col min="8" max="8" width="4" style="6" hidden="1" customWidth="1"/>
    <col min="9" max="13" width="17.42578125" style="6" customWidth="1"/>
    <col min="14" max="14" width="21.140625" style="6" hidden="1" customWidth="1"/>
    <col min="15" max="15" width="22.28515625" style="6" hidden="1" customWidth="1"/>
    <col min="16" max="101" width="9.140625" style="6"/>
    <col min="102" max="102" width="12" style="6" bestFit="1" customWidth="1"/>
    <col min="103" max="16384" width="9.140625" style="6"/>
  </cols>
  <sheetData>
    <row r="1" spans="1:16" s="144" customFormat="1" ht="32.25" customHeight="1" thickBot="1">
      <c r="A1" s="666" t="s">
        <v>11312</v>
      </c>
      <c r="B1" s="666"/>
      <c r="C1" s="666"/>
      <c r="D1" s="666"/>
      <c r="E1" s="666"/>
      <c r="F1" s="666"/>
      <c r="G1" s="666"/>
      <c r="H1" s="666"/>
      <c r="I1" s="666"/>
      <c r="J1" s="666"/>
      <c r="K1" s="666"/>
      <c r="L1" s="666"/>
      <c r="M1" s="666"/>
      <c r="N1" s="666"/>
      <c r="O1" s="666"/>
      <c r="P1" s="666"/>
    </row>
    <row r="2" spans="1:16">
      <c r="B2" s="663" t="s">
        <v>8837</v>
      </c>
      <c r="C2" s="664"/>
      <c r="D2" s="664"/>
      <c r="E2" s="664"/>
      <c r="F2" s="664"/>
      <c r="G2" s="664"/>
      <c r="H2" s="664"/>
      <c r="I2" s="664"/>
      <c r="J2" s="664"/>
      <c r="K2" s="664"/>
      <c r="L2" s="664"/>
      <c r="M2" s="665"/>
      <c r="N2" s="127"/>
      <c r="O2" s="127"/>
    </row>
    <row r="3" spans="1:16" ht="62.25" customHeight="1">
      <c r="B3" s="96" t="s">
        <v>8680</v>
      </c>
      <c r="C3" s="97" t="s">
        <v>8830</v>
      </c>
      <c r="D3" s="125" t="s">
        <v>8820</v>
      </c>
      <c r="E3" s="125" t="s">
        <v>8829</v>
      </c>
      <c r="F3" s="62" t="s">
        <v>8831</v>
      </c>
      <c r="G3" s="62" t="s">
        <v>8832</v>
      </c>
      <c r="H3" s="126"/>
      <c r="I3" s="367" t="s">
        <v>8793</v>
      </c>
      <c r="J3" s="367" t="s">
        <v>8794</v>
      </c>
      <c r="K3" s="368" t="s">
        <v>8798</v>
      </c>
      <c r="L3" s="62" t="s">
        <v>8836</v>
      </c>
      <c r="M3" s="98" t="s">
        <v>8821</v>
      </c>
      <c r="N3" s="128" t="s">
        <v>8835</v>
      </c>
      <c r="O3" s="128" t="s">
        <v>8834</v>
      </c>
    </row>
    <row r="4" spans="1:16">
      <c r="B4" s="185" t="s">
        <v>8674</v>
      </c>
      <c r="C4" s="129">
        <v>0</v>
      </c>
      <c r="D4" s="130">
        <v>0</v>
      </c>
      <c r="E4" s="130">
        <f>650*3</f>
        <v>1950</v>
      </c>
      <c r="F4" s="131">
        <v>3196</v>
      </c>
      <c r="G4" s="131">
        <f>C4+D4+E4+F4</f>
        <v>5146</v>
      </c>
      <c r="H4" s="145"/>
      <c r="I4" s="369" t="e">
        <f>SUMIFS(#REF!,#REF!,'TANNA Agency Report'!B4,#REF!,"Tarp",#REF!,"Complete",#REF!,"Tanna")</f>
        <v>#REF!</v>
      </c>
      <c r="J4" s="369" t="e">
        <f>SUMIFS(#REF!,#REF!,'TANNA Agency Report'!B4,#REF!,"Tarp",#REF!,"Ongoing",#REF!,"Tanna")</f>
        <v>#REF!</v>
      </c>
      <c r="K4" s="369" t="e">
        <f>SUMIFS(#REF!,#REF!,'TANNA Agency Report'!B4,#REF!,"Tarp",#REF!,"Planned",#REF!,"Tanna")</f>
        <v>#REF!</v>
      </c>
      <c r="L4" s="133" t="e">
        <f>I4+J4+K4</f>
        <v>#REF!</v>
      </c>
      <c r="M4" s="134" t="e">
        <f>SUMIFS(#REF!,#REF!,'TANNA Agency Report'!B4,#REF!,"Tarp",#REF!,"Tanna")</f>
        <v>#REF!</v>
      </c>
      <c r="N4" s="135" t="e">
        <f>G4-M4</f>
        <v>#REF!</v>
      </c>
      <c r="O4" s="135" t="e">
        <f>F4-M4</f>
        <v>#REF!</v>
      </c>
    </row>
    <row r="5" spans="1:16">
      <c r="B5" s="390" t="s">
        <v>8822</v>
      </c>
      <c r="C5" s="391">
        <v>0</v>
      </c>
      <c r="D5" s="392">
        <v>1350</v>
      </c>
      <c r="E5" s="392">
        <v>0</v>
      </c>
      <c r="F5" s="393">
        <v>0</v>
      </c>
      <c r="G5" s="393">
        <f t="shared" ref="G5:G12" si="0">C5+D5+E5+F5</f>
        <v>1350</v>
      </c>
      <c r="H5" s="394"/>
      <c r="I5" s="395" t="e">
        <f>SUMIFS(#REF!,#REF!,'TANNA Agency Report'!B5,#REF!,"Tarp",#REF!,"Complete",#REF!,"Tanna")</f>
        <v>#REF!</v>
      </c>
      <c r="J5" s="395" t="e">
        <f>SUMIFS(#REF!,#REF!,'TANNA Agency Report'!B5,#REF!,"Tarp",#REF!,"Ongoing",#REF!,"Tanna")</f>
        <v>#REF!</v>
      </c>
      <c r="K5" s="395" t="e">
        <f>SUMIFS(#REF!,#REF!,'TANNA Agency Report'!B5,#REF!,"Tarp",#REF!,"Planned",#REF!,"Tanna")</f>
        <v>#REF!</v>
      </c>
      <c r="L5" s="396" t="e">
        <f t="shared" ref="L5:L13" si="1">I5+J5+K5</f>
        <v>#REF!</v>
      </c>
      <c r="M5" s="397" t="e">
        <f>SUMIFS(#REF!,#REF!,'TANNA Agency Report'!B5,#REF!,"Tarp",#REF!,"Tanna")</f>
        <v>#REF!</v>
      </c>
      <c r="N5" s="135" t="e">
        <f t="shared" ref="N5:N13" si="2">G5-M5</f>
        <v>#REF!</v>
      </c>
      <c r="O5" s="135" t="e">
        <f t="shared" ref="O5:O13" si="3">F5-M5</f>
        <v>#REF!</v>
      </c>
    </row>
    <row r="6" spans="1:16">
      <c r="B6" s="185" t="s">
        <v>8676</v>
      </c>
      <c r="C6" s="129">
        <v>0</v>
      </c>
      <c r="D6" s="136">
        <v>0</v>
      </c>
      <c r="E6" s="136">
        <v>45</v>
      </c>
      <c r="F6" s="137">
        <v>2193</v>
      </c>
      <c r="G6" s="131">
        <f t="shared" si="0"/>
        <v>2238</v>
      </c>
      <c r="H6" s="145"/>
      <c r="I6" s="369" t="e">
        <f>SUMIFS(#REF!,#REF!,'TANNA Agency Report'!B6,#REF!,"Tarp",#REF!,"Complete",#REF!,"Tanna")</f>
        <v>#REF!</v>
      </c>
      <c r="J6" s="369" t="e">
        <f>SUMIFS(#REF!,#REF!,'TANNA Agency Report'!B6,#REF!,"Tarp",#REF!,"Ongoing",#REF!,"Tanna")</f>
        <v>#REF!</v>
      </c>
      <c r="K6" s="369" t="e">
        <f>SUMIFS(#REF!,#REF!,'TANNA Agency Report'!B6,#REF!,"Tarp",#REF!,"Planned",#REF!,"Tanna")</f>
        <v>#REF!</v>
      </c>
      <c r="L6" s="133" t="e">
        <f t="shared" si="1"/>
        <v>#REF!</v>
      </c>
      <c r="M6" s="134" t="e">
        <f>SUMIFS(#REF!,#REF!,'TANNA Agency Report'!B6,#REF!,"Tarp",#REF!,"Tanna")</f>
        <v>#REF!</v>
      </c>
      <c r="N6" s="135" t="e">
        <f t="shared" si="2"/>
        <v>#REF!</v>
      </c>
      <c r="O6" s="135" t="e">
        <f t="shared" si="3"/>
        <v>#REF!</v>
      </c>
    </row>
    <row r="7" spans="1:16">
      <c r="B7" s="390" t="s">
        <v>8669</v>
      </c>
      <c r="C7" s="391">
        <v>0</v>
      </c>
      <c r="D7" s="392">
        <v>0</v>
      </c>
      <c r="E7" s="392">
        <v>0</v>
      </c>
      <c r="F7" s="393">
        <v>975</v>
      </c>
      <c r="G7" s="393">
        <f t="shared" si="0"/>
        <v>975</v>
      </c>
      <c r="H7" s="394"/>
      <c r="I7" s="395" t="e">
        <f>SUMIFS(#REF!,#REF!,'TANNA Agency Report'!B7,#REF!,"Tarp",#REF!,"Complete",#REF!,"Tanna")</f>
        <v>#REF!</v>
      </c>
      <c r="J7" s="395" t="e">
        <f>SUMIFS(#REF!,#REF!,'TANNA Agency Report'!B7,#REF!,"Tarp",#REF!,"Ongoing",#REF!,"Tanna")</f>
        <v>#REF!</v>
      </c>
      <c r="K7" s="395" t="e">
        <f>SUMIFS(#REF!,#REF!,'TANNA Agency Report'!B7,#REF!,"Tarp",#REF!,"Planned",#REF!,"Tanna")</f>
        <v>#REF!</v>
      </c>
      <c r="L7" s="396" t="e">
        <f t="shared" si="1"/>
        <v>#REF!</v>
      </c>
      <c r="M7" s="397" t="e">
        <f>SUMIFS(#REF!,#REF!,'TANNA Agency Report'!B7,#REF!,"Tarp",#REF!,"Tanna")</f>
        <v>#REF!</v>
      </c>
      <c r="N7" s="135" t="e">
        <f t="shared" si="2"/>
        <v>#REF!</v>
      </c>
      <c r="O7" s="135" t="e">
        <f t="shared" si="3"/>
        <v>#REF!</v>
      </c>
    </row>
    <row r="8" spans="1:16">
      <c r="B8" s="185" t="s">
        <v>8671</v>
      </c>
      <c r="C8" s="129">
        <v>0</v>
      </c>
      <c r="D8" s="136">
        <v>0</v>
      </c>
      <c r="E8" s="130">
        <v>945</v>
      </c>
      <c r="F8" s="131">
        <v>6314</v>
      </c>
      <c r="G8" s="131">
        <f t="shared" si="0"/>
        <v>7259</v>
      </c>
      <c r="H8" s="145"/>
      <c r="I8" s="369" t="e">
        <f>SUMIFS(#REF!,#REF!,'TANNA Agency Report'!B8,#REF!,"Tarp",#REF!,"Complete",#REF!,"Tanna")</f>
        <v>#REF!</v>
      </c>
      <c r="J8" s="369" t="e">
        <f>SUMIFS(#REF!,#REF!,'TANNA Agency Report'!B8,#REF!,"Tarp",#REF!,"Ongoing",#REF!,"Tanna")</f>
        <v>#REF!</v>
      </c>
      <c r="K8" s="369" t="e">
        <f>SUMIFS(#REF!,#REF!,'TANNA Agency Report'!B8,#REF!,"Tarp",#REF!,"Planned",#REF!,"Tanna")</f>
        <v>#REF!</v>
      </c>
      <c r="L8" s="133" t="e">
        <f t="shared" si="1"/>
        <v>#REF!</v>
      </c>
      <c r="M8" s="134" t="e">
        <f>SUMIFS(#REF!,#REF!,'TANNA Agency Report'!B8,#REF!,"Tarp",#REF!,"Tanna")</f>
        <v>#REF!</v>
      </c>
      <c r="N8" s="135" t="e">
        <f t="shared" si="2"/>
        <v>#REF!</v>
      </c>
      <c r="O8" s="135" t="e">
        <f t="shared" si="3"/>
        <v>#REF!</v>
      </c>
    </row>
    <row r="9" spans="1:16">
      <c r="B9" s="398" t="s">
        <v>8677</v>
      </c>
      <c r="C9" s="391">
        <v>0</v>
      </c>
      <c r="D9" s="392">
        <v>0</v>
      </c>
      <c r="E9" s="392">
        <v>0</v>
      </c>
      <c r="F9" s="393">
        <v>0</v>
      </c>
      <c r="G9" s="393">
        <f t="shared" si="0"/>
        <v>0</v>
      </c>
      <c r="H9" s="394"/>
      <c r="I9" s="395" t="e">
        <f>SUMIFS(#REF!,#REF!,'TANNA Agency Report'!B9,#REF!,"Tarp",#REF!,"Complete",#REF!,"Tanna")</f>
        <v>#REF!</v>
      </c>
      <c r="J9" s="395" t="e">
        <f>SUMIFS(#REF!,#REF!,'TANNA Agency Report'!B9,#REF!,"Tarp",#REF!,"Ongoing",#REF!,"Tanna")</f>
        <v>#REF!</v>
      </c>
      <c r="K9" s="395" t="e">
        <f>SUMIFS(#REF!,#REF!,'TANNA Agency Report'!B9,#REF!,"Tarp",#REF!,"Planned",#REF!,"Tanna")</f>
        <v>#REF!</v>
      </c>
      <c r="L9" s="396" t="e">
        <f t="shared" si="1"/>
        <v>#REF!</v>
      </c>
      <c r="M9" s="397" t="e">
        <f>SUMIFS(#REF!,#REF!,'TANNA Agency Report'!B9,#REF!,"Tarp",#REF!,"Tanna")</f>
        <v>#REF!</v>
      </c>
      <c r="N9" s="135" t="e">
        <f t="shared" si="2"/>
        <v>#REF!</v>
      </c>
      <c r="O9" s="135" t="e">
        <f t="shared" si="3"/>
        <v>#REF!</v>
      </c>
    </row>
    <row r="10" spans="1:16">
      <c r="B10" s="186" t="s">
        <v>8673</v>
      </c>
      <c r="C10" s="129">
        <v>0</v>
      </c>
      <c r="D10" s="136">
        <v>0</v>
      </c>
      <c r="E10" s="130">
        <v>1230</v>
      </c>
      <c r="F10" s="131">
        <v>745</v>
      </c>
      <c r="G10" s="131">
        <f t="shared" si="0"/>
        <v>1975</v>
      </c>
      <c r="H10" s="145"/>
      <c r="I10" s="369" t="e">
        <f>SUMIFS(#REF!,#REF!,'TANNA Agency Report'!B10,#REF!,"Tarp",#REF!,"Complete",#REF!,"Tanna")</f>
        <v>#REF!</v>
      </c>
      <c r="J10" s="369" t="e">
        <f>SUMIFS(#REF!,#REF!,'TANNA Agency Report'!B10,#REF!,"Tarp",#REF!,"Ongoing",#REF!,"Tanna")</f>
        <v>#REF!</v>
      </c>
      <c r="K10" s="369" t="e">
        <f>SUMIFS(#REF!,#REF!,'TANNA Agency Report'!B10,#REF!,"Tarp",#REF!,"Planned",#REF!,"Tanna")</f>
        <v>#REF!</v>
      </c>
      <c r="L10" s="133" t="e">
        <f t="shared" si="1"/>
        <v>#REF!</v>
      </c>
      <c r="M10" s="134" t="e">
        <f>SUMIFS(#REF!,#REF!,'TANNA Agency Report'!B10,#REF!,"Tarp",#REF!,"Tanna")</f>
        <v>#REF!</v>
      </c>
      <c r="N10" s="135" t="e">
        <f t="shared" si="2"/>
        <v>#REF!</v>
      </c>
      <c r="O10" s="135" t="e">
        <f t="shared" si="3"/>
        <v>#REF!</v>
      </c>
    </row>
    <row r="11" spans="1:16">
      <c r="B11" s="390" t="s">
        <v>8672</v>
      </c>
      <c r="C11" s="391">
        <v>0</v>
      </c>
      <c r="D11" s="392">
        <v>0</v>
      </c>
      <c r="E11" s="392">
        <v>1339</v>
      </c>
      <c r="F11" s="393">
        <v>2398</v>
      </c>
      <c r="G11" s="393">
        <f t="shared" si="0"/>
        <v>3737</v>
      </c>
      <c r="H11" s="394"/>
      <c r="I11" s="395" t="e">
        <f>SUMIFS(#REF!,#REF!,'TANNA Agency Report'!B11,#REF!,"Tarp",#REF!,"Complete",#REF!,"Tanna")</f>
        <v>#REF!</v>
      </c>
      <c r="J11" s="395" t="e">
        <f>SUMIFS(#REF!,#REF!,'TANNA Agency Report'!B11,#REF!,"Tarp",#REF!,"Ongoing",#REF!,"Tanna")</f>
        <v>#REF!</v>
      </c>
      <c r="K11" s="395" t="e">
        <f>SUMIFS(#REF!,#REF!,'TANNA Agency Report'!B11,#REF!,"Tarp",#REF!,"Planned",#REF!,"Tanna")</f>
        <v>#REF!</v>
      </c>
      <c r="L11" s="396" t="e">
        <f t="shared" si="1"/>
        <v>#REF!</v>
      </c>
      <c r="M11" s="397" t="e">
        <f>SUMIFS(#REF!,#REF!,'TANNA Agency Report'!B11,#REF!,"Tarp",#REF!,"Tanna")</f>
        <v>#REF!</v>
      </c>
      <c r="N11" s="135" t="e">
        <f t="shared" si="2"/>
        <v>#REF!</v>
      </c>
      <c r="O11" s="135" t="e">
        <f t="shared" si="3"/>
        <v>#REF!</v>
      </c>
    </row>
    <row r="12" spans="1:16">
      <c r="B12" s="185" t="s">
        <v>8675</v>
      </c>
      <c r="C12" s="129">
        <v>0</v>
      </c>
      <c r="D12" s="136">
        <v>0</v>
      </c>
      <c r="E12" s="130">
        <v>0</v>
      </c>
      <c r="F12" s="131">
        <v>0</v>
      </c>
      <c r="G12" s="131">
        <f t="shared" si="0"/>
        <v>0</v>
      </c>
      <c r="H12" s="145"/>
      <c r="I12" s="369" t="e">
        <f>SUMIFS(#REF!,#REF!,'TANNA Agency Report'!B12,#REF!,"Tarp",#REF!,"Complete",#REF!,"Tanna")</f>
        <v>#REF!</v>
      </c>
      <c r="J12" s="369" t="e">
        <f>SUMIFS(#REF!,#REF!,'TANNA Agency Report'!B12,#REF!,"Tarp",#REF!,"Ongoing",#REF!,"Tanna")</f>
        <v>#REF!</v>
      </c>
      <c r="K12" s="369" t="e">
        <f>SUMIFS(#REF!,#REF!,'TANNA Agency Report'!B12,#REF!,"Tarp",#REF!,"Planned",#REF!,"Tanna")</f>
        <v>#REF!</v>
      </c>
      <c r="L12" s="146" t="e">
        <f t="shared" si="1"/>
        <v>#REF!</v>
      </c>
      <c r="M12" s="134" t="e">
        <f>SUMIFS(#REF!,#REF!,'TANNA Agency Report'!B12,#REF!,"Tarp",#REF!,"Tanna")</f>
        <v>#REF!</v>
      </c>
      <c r="N12" s="135" t="e">
        <f t="shared" si="2"/>
        <v>#REF!</v>
      </c>
      <c r="O12" s="135" t="e">
        <f t="shared" si="3"/>
        <v>#REF!</v>
      </c>
    </row>
    <row r="13" spans="1:16" ht="15.75" thickBot="1">
      <c r="B13" s="399" t="s">
        <v>8853</v>
      </c>
      <c r="C13" s="400"/>
      <c r="D13" s="401"/>
      <c r="E13" s="402"/>
      <c r="F13" s="403"/>
      <c r="G13" s="404"/>
      <c r="H13" s="405"/>
      <c r="I13" s="395" t="e">
        <f>SUMIFS(#REF!,#REF!,'TANNA Agency Report'!B13,#REF!,"Tarp",#REF!,"Complete",#REF!,"Tanna")</f>
        <v>#REF!</v>
      </c>
      <c r="J13" s="395" t="e">
        <f>SUMIFS(#REF!,#REF!,'TANNA Agency Report'!B13,#REF!,"Tarp",#REF!,"Ongoing",#REF!,"Tanna")</f>
        <v>#REF!</v>
      </c>
      <c r="K13" s="395" t="e">
        <f>SUMIFS(#REF!,#REF!,'TANNA Agency Report'!B13,#REF!,"Tarp",#REF!,"Planned",#REF!,"Tanna")</f>
        <v>#REF!</v>
      </c>
      <c r="L13" s="396" t="e">
        <f t="shared" si="1"/>
        <v>#REF!</v>
      </c>
      <c r="M13" s="397" t="e">
        <f>SUMIFS(#REF!,#REF!,'TANNA Agency Report'!B13,#REF!,"Tarp",#REF!,"Tanna")</f>
        <v>#REF!</v>
      </c>
      <c r="N13" s="141" t="e">
        <f t="shared" si="2"/>
        <v>#REF!</v>
      </c>
      <c r="O13" s="141" t="e">
        <f t="shared" si="3"/>
        <v>#REF!</v>
      </c>
    </row>
    <row r="14" spans="1:16" ht="15.75" thickBot="1">
      <c r="C14" s="138"/>
      <c r="D14" s="138"/>
      <c r="E14" s="138"/>
      <c r="F14" s="138"/>
      <c r="G14" s="138"/>
      <c r="H14" s="139"/>
      <c r="I14" s="140"/>
      <c r="J14" s="140"/>
      <c r="K14" s="140"/>
      <c r="L14" s="140"/>
      <c r="M14" s="140"/>
      <c r="N14" s="140"/>
      <c r="O14" s="140"/>
    </row>
    <row r="15" spans="1:16" s="7" customFormat="1" ht="19.5" thickBot="1">
      <c r="B15" s="326" t="s">
        <v>8817</v>
      </c>
      <c r="C15" s="327">
        <f>SUM(C4:C14)</f>
        <v>0</v>
      </c>
      <c r="D15" s="327">
        <f>SUM(D4:D14)</f>
        <v>1350</v>
      </c>
      <c r="E15" s="327">
        <f>SUM(E4:E13)</f>
        <v>5509</v>
      </c>
      <c r="F15" s="327">
        <f>SUM(F4:F14)</f>
        <v>15821</v>
      </c>
      <c r="G15" s="327">
        <f>SUM(G4:G14)</f>
        <v>22680</v>
      </c>
      <c r="H15" s="328"/>
      <c r="I15" s="329" t="e">
        <f>SUM(I4:I14)</f>
        <v>#REF!</v>
      </c>
      <c r="J15" s="330" t="e">
        <f>SUM(J4:J14)</f>
        <v>#REF!</v>
      </c>
      <c r="K15" s="330" t="e">
        <f>SUM(K4:K13)</f>
        <v>#REF!</v>
      </c>
      <c r="L15" s="330" t="e">
        <f>SUM(L4:L13)</f>
        <v>#REF!</v>
      </c>
      <c r="M15" s="331" t="e">
        <f>SUM(M4:M13)</f>
        <v>#REF!</v>
      </c>
      <c r="N15" s="142" t="e">
        <f>SUM(N4:N13)</f>
        <v>#REF!</v>
      </c>
      <c r="O15" s="143" t="e">
        <f>SUM(O4:O13)</f>
        <v>#REF!</v>
      </c>
    </row>
    <row r="17" spans="3:11">
      <c r="C17" s="6"/>
      <c r="D17" s="6"/>
      <c r="E17" s="6"/>
      <c r="F17" s="6"/>
      <c r="G17" s="6"/>
    </row>
    <row r="18" spans="3:11">
      <c r="C18" s="6"/>
      <c r="D18" s="6"/>
      <c r="E18" s="6"/>
      <c r="F18" s="6"/>
      <c r="G18" s="6"/>
    </row>
    <row r="21" spans="3:11">
      <c r="K21" s="140"/>
    </row>
  </sheetData>
  <mergeCells count="2">
    <mergeCell ref="A1:P1"/>
    <mergeCell ref="B2:M2"/>
  </mergeCell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101"/>
  <sheetViews>
    <sheetView workbookViewId="0">
      <selection activeCell="G2364" sqref="G2364"/>
    </sheetView>
  </sheetViews>
  <sheetFormatPr defaultRowHeight="15"/>
  <cols>
    <col min="1" max="1" width="14.7109375" style="255" customWidth="1"/>
    <col min="2" max="4" width="14.7109375" style="71" customWidth="1"/>
    <col min="5" max="5" width="14.7109375" style="70" customWidth="1"/>
    <col min="6" max="6" width="14.7109375" style="71" customWidth="1"/>
    <col min="7" max="16384" width="9.140625" style="71"/>
  </cols>
  <sheetData>
    <row r="1" spans="1:6" ht="21.75" customHeight="1">
      <c r="A1" s="222" t="s">
        <v>8923</v>
      </c>
      <c r="B1" s="223"/>
      <c r="C1" s="224"/>
      <c r="D1" s="224"/>
      <c r="E1" s="224"/>
      <c r="F1" s="224"/>
    </row>
    <row r="2" spans="1:6" ht="16.5" customHeight="1">
      <c r="A2" s="71"/>
      <c r="C2" s="85"/>
    </row>
    <row r="3" spans="1:6" ht="18.75">
      <c r="A3" s="225" t="s">
        <v>8924</v>
      </c>
      <c r="B3" s="225"/>
      <c r="C3" s="226"/>
      <c r="D3" s="225"/>
      <c r="E3" s="225"/>
      <c r="F3" s="225"/>
    </row>
    <row r="4" spans="1:6" ht="15.75">
      <c r="A4" s="227" t="s">
        <v>8925</v>
      </c>
      <c r="B4" s="227" t="s">
        <v>8689</v>
      </c>
      <c r="C4" s="227" t="s">
        <v>694</v>
      </c>
      <c r="D4" s="227" t="s">
        <v>8926</v>
      </c>
      <c r="E4" s="227" t="s">
        <v>8927</v>
      </c>
      <c r="F4" s="227" t="s">
        <v>8928</v>
      </c>
    </row>
    <row r="5" spans="1:6" ht="15.75" customHeight="1">
      <c r="A5" s="228" t="s">
        <v>8929</v>
      </c>
      <c r="B5" s="229">
        <v>1</v>
      </c>
      <c r="C5" s="229" t="s">
        <v>8930</v>
      </c>
      <c r="D5" s="229" t="s">
        <v>8931</v>
      </c>
      <c r="E5" s="229" t="s">
        <v>8932</v>
      </c>
      <c r="F5" s="229">
        <v>27206</v>
      </c>
    </row>
    <row r="6" spans="1:6" ht="15.75" customHeight="1">
      <c r="A6" s="229"/>
      <c r="B6" s="229">
        <v>2</v>
      </c>
      <c r="C6" s="229" t="s">
        <v>8933</v>
      </c>
      <c r="D6" s="229" t="s">
        <v>8931</v>
      </c>
      <c r="E6" s="229" t="s">
        <v>8891</v>
      </c>
      <c r="F6" s="229">
        <v>5930546</v>
      </c>
    </row>
    <row r="7" spans="1:6" ht="15.75">
      <c r="A7" s="228"/>
      <c r="B7" s="229">
        <v>1</v>
      </c>
      <c r="C7" s="229" t="s">
        <v>8934</v>
      </c>
      <c r="D7" s="229" t="s">
        <v>8714</v>
      </c>
      <c r="E7" s="229" t="s">
        <v>8890</v>
      </c>
      <c r="F7" s="229">
        <v>5420502</v>
      </c>
    </row>
    <row r="8" spans="1:6" ht="18.75">
      <c r="A8" s="230" t="s">
        <v>8935</v>
      </c>
      <c r="B8" s="230"/>
      <c r="C8" s="230"/>
      <c r="D8" s="230"/>
      <c r="E8" s="230"/>
      <c r="F8" s="230"/>
    </row>
    <row r="9" spans="1:6" ht="15.75">
      <c r="A9" s="231" t="s">
        <v>8925</v>
      </c>
      <c r="B9" s="231" t="s">
        <v>8689</v>
      </c>
      <c r="C9" s="231" t="s">
        <v>694</v>
      </c>
      <c r="D9" s="231" t="s">
        <v>8926</v>
      </c>
      <c r="E9" s="231" t="s">
        <v>8927</v>
      </c>
      <c r="F9" s="231" t="s">
        <v>8928</v>
      </c>
    </row>
    <row r="10" spans="1:6" ht="15.75">
      <c r="A10" s="229" t="s">
        <v>8936</v>
      </c>
      <c r="B10" s="229">
        <v>3</v>
      </c>
      <c r="C10" s="229" t="s">
        <v>8937</v>
      </c>
      <c r="D10" s="229" t="s">
        <v>8931</v>
      </c>
      <c r="E10" s="229" t="s">
        <v>8892</v>
      </c>
      <c r="F10" s="229">
        <v>7726670</v>
      </c>
    </row>
    <row r="11" spans="1:6" ht="15.75">
      <c r="A11" s="229"/>
      <c r="B11" s="229">
        <v>4</v>
      </c>
      <c r="C11" s="229" t="s">
        <v>8938</v>
      </c>
      <c r="D11" s="229" t="s">
        <v>8931</v>
      </c>
      <c r="E11" s="229" t="s">
        <v>8892</v>
      </c>
      <c r="F11" s="229">
        <v>7782510</v>
      </c>
    </row>
    <row r="12" spans="1:6" ht="15.75">
      <c r="A12" s="229"/>
      <c r="B12" s="229">
        <v>5</v>
      </c>
      <c r="C12" s="229" t="s">
        <v>8939</v>
      </c>
      <c r="D12" s="229" t="s">
        <v>8931</v>
      </c>
      <c r="E12" s="229" t="s">
        <v>8892</v>
      </c>
      <c r="F12" s="229">
        <v>7726670</v>
      </c>
    </row>
    <row r="13" spans="1:6" ht="15.75">
      <c r="A13" s="229"/>
      <c r="B13" s="229">
        <v>2</v>
      </c>
      <c r="C13" s="229" t="s">
        <v>8940</v>
      </c>
      <c r="D13" s="229" t="s">
        <v>8714</v>
      </c>
      <c r="E13" s="229" t="s">
        <v>8892</v>
      </c>
      <c r="F13" s="229">
        <v>7761204</v>
      </c>
    </row>
    <row r="14" spans="1:6" ht="15.75">
      <c r="A14" s="229"/>
      <c r="B14" s="229">
        <v>6</v>
      </c>
      <c r="C14" s="229" t="s">
        <v>8941</v>
      </c>
      <c r="D14" s="229" t="s">
        <v>8931</v>
      </c>
      <c r="E14" s="229" t="s">
        <v>8892</v>
      </c>
      <c r="F14" s="229">
        <v>5353113</v>
      </c>
    </row>
    <row r="15" spans="1:6" ht="15.75">
      <c r="A15" s="229"/>
      <c r="B15" s="229">
        <v>7</v>
      </c>
      <c r="C15" s="229" t="s">
        <v>8942</v>
      </c>
      <c r="D15" s="229" t="s">
        <v>8931</v>
      </c>
      <c r="E15" s="229" t="s">
        <v>8892</v>
      </c>
      <c r="F15" s="229">
        <v>5353113</v>
      </c>
    </row>
    <row r="16" spans="1:6" ht="31.5">
      <c r="A16" s="229"/>
      <c r="B16" s="229">
        <v>8</v>
      </c>
      <c r="C16" s="229" t="s">
        <v>8943</v>
      </c>
      <c r="D16" s="229" t="s">
        <v>8931</v>
      </c>
      <c r="E16" s="229" t="s">
        <v>8892</v>
      </c>
      <c r="F16" s="229">
        <v>5353113</v>
      </c>
    </row>
    <row r="17" spans="1:6" ht="15.75">
      <c r="A17" s="229"/>
      <c r="B17" s="229">
        <v>9</v>
      </c>
      <c r="C17" s="229" t="s">
        <v>8944</v>
      </c>
      <c r="D17" s="229" t="s">
        <v>8931</v>
      </c>
      <c r="E17" s="229" t="s">
        <v>8892</v>
      </c>
      <c r="F17" s="229">
        <v>5353113</v>
      </c>
    </row>
    <row r="18" spans="1:6" ht="15.75">
      <c r="A18" s="229"/>
      <c r="B18" s="229">
        <v>10</v>
      </c>
      <c r="C18" s="229" t="s">
        <v>8945</v>
      </c>
      <c r="D18" s="229" t="s">
        <v>8931</v>
      </c>
      <c r="E18" s="229" t="s">
        <v>8892</v>
      </c>
      <c r="F18" s="229">
        <v>5353113</v>
      </c>
    </row>
    <row r="19" spans="1:6" ht="15.75">
      <c r="A19" s="229"/>
      <c r="B19" s="229">
        <v>11</v>
      </c>
      <c r="C19" s="229" t="s">
        <v>8946</v>
      </c>
      <c r="D19" s="229" t="s">
        <v>8931</v>
      </c>
      <c r="E19" s="229" t="s">
        <v>8892</v>
      </c>
      <c r="F19" s="229">
        <v>5353113</v>
      </c>
    </row>
    <row r="20" spans="1:6" ht="15.75">
      <c r="A20" s="229"/>
      <c r="B20" s="229">
        <v>12</v>
      </c>
      <c r="C20" s="229" t="s">
        <v>8947</v>
      </c>
      <c r="D20" s="229" t="s">
        <v>8931</v>
      </c>
      <c r="E20" s="229" t="s">
        <v>8892</v>
      </c>
      <c r="F20" s="229">
        <v>5353113</v>
      </c>
    </row>
    <row r="21" spans="1:6" ht="15.75">
      <c r="A21" s="229"/>
      <c r="B21" s="229">
        <v>13</v>
      </c>
      <c r="C21" s="229" t="s">
        <v>8948</v>
      </c>
      <c r="D21" s="229" t="s">
        <v>8931</v>
      </c>
      <c r="E21" s="229" t="s">
        <v>8892</v>
      </c>
      <c r="F21" s="229">
        <v>5353113</v>
      </c>
    </row>
    <row r="22" spans="1:6" ht="15.75">
      <c r="A22" s="229"/>
      <c r="B22" s="229">
        <v>14</v>
      </c>
      <c r="C22" s="229" t="s">
        <v>8949</v>
      </c>
      <c r="D22" s="229" t="s">
        <v>8931</v>
      </c>
      <c r="E22" s="229" t="s">
        <v>8892</v>
      </c>
      <c r="F22" s="229">
        <v>5353113</v>
      </c>
    </row>
    <row r="23" spans="1:6" ht="15.75">
      <c r="A23" s="229"/>
      <c r="B23" s="229">
        <v>15</v>
      </c>
      <c r="C23" s="229" t="s">
        <v>8950</v>
      </c>
      <c r="D23" s="229" t="s">
        <v>8931</v>
      </c>
      <c r="E23" s="229" t="s">
        <v>8892</v>
      </c>
      <c r="F23" s="229">
        <v>5353113</v>
      </c>
    </row>
    <row r="24" spans="1:6" ht="15.75">
      <c r="A24" s="229"/>
      <c r="B24" s="229">
        <v>16</v>
      </c>
      <c r="C24" s="229" t="s">
        <v>8951</v>
      </c>
      <c r="D24" s="229" t="s">
        <v>8931</v>
      </c>
      <c r="E24" s="229" t="s">
        <v>8892</v>
      </c>
      <c r="F24" s="229">
        <v>5353113</v>
      </c>
    </row>
    <row r="25" spans="1:6" ht="15.75">
      <c r="A25" s="229"/>
      <c r="B25" s="229">
        <v>17</v>
      </c>
      <c r="C25" s="229" t="s">
        <v>8952</v>
      </c>
      <c r="D25" s="229" t="s">
        <v>8931</v>
      </c>
      <c r="E25" s="229" t="s">
        <v>8892</v>
      </c>
      <c r="F25" s="229">
        <v>5353113</v>
      </c>
    </row>
    <row r="26" spans="1:6" ht="15.75">
      <c r="A26" s="229"/>
      <c r="B26" s="229">
        <v>18</v>
      </c>
      <c r="C26" s="229" t="s">
        <v>8953</v>
      </c>
      <c r="D26" s="229" t="s">
        <v>8931</v>
      </c>
      <c r="E26" s="229" t="s">
        <v>8892</v>
      </c>
      <c r="F26" s="229">
        <v>5353113</v>
      </c>
    </row>
    <row r="27" spans="1:6" ht="15.75">
      <c r="A27" s="229"/>
      <c r="B27" s="229">
        <v>19</v>
      </c>
      <c r="C27" s="229" t="s">
        <v>8954</v>
      </c>
      <c r="D27" s="229" t="s">
        <v>8931</v>
      </c>
      <c r="E27" s="229" t="s">
        <v>8892</v>
      </c>
      <c r="F27" s="229">
        <v>5353113</v>
      </c>
    </row>
    <row r="28" spans="1:6" ht="15.75">
      <c r="A28" s="229"/>
      <c r="B28" s="229">
        <v>20</v>
      </c>
      <c r="C28" s="229" t="s">
        <v>8955</v>
      </c>
      <c r="D28" s="229" t="s">
        <v>8931</v>
      </c>
      <c r="E28" s="229" t="s">
        <v>8892</v>
      </c>
      <c r="F28" s="229">
        <v>5353113</v>
      </c>
    </row>
    <row r="29" spans="1:6" ht="15.75">
      <c r="A29" s="229"/>
      <c r="B29" s="229">
        <v>21</v>
      </c>
      <c r="C29" s="229" t="s">
        <v>8956</v>
      </c>
      <c r="D29" s="229" t="s">
        <v>8931</v>
      </c>
      <c r="E29" s="229" t="s">
        <v>8892</v>
      </c>
      <c r="F29" s="229">
        <v>5353113</v>
      </c>
    </row>
    <row r="30" spans="1:6" ht="31.5">
      <c r="A30" s="229"/>
      <c r="B30" s="229">
        <v>22</v>
      </c>
      <c r="C30" s="229" t="s">
        <v>8957</v>
      </c>
      <c r="D30" s="229" t="s">
        <v>8931</v>
      </c>
      <c r="E30" s="229" t="s">
        <v>8892</v>
      </c>
      <c r="F30" s="229">
        <v>5353113</v>
      </c>
    </row>
    <row r="31" spans="1:6" ht="31.5">
      <c r="A31" s="229" t="s">
        <v>8929</v>
      </c>
      <c r="B31" s="229">
        <v>3</v>
      </c>
      <c r="C31" s="229" t="s">
        <v>8958</v>
      </c>
      <c r="D31" s="229" t="s">
        <v>8931</v>
      </c>
      <c r="E31" s="229" t="s">
        <v>8959</v>
      </c>
      <c r="F31" s="229">
        <v>5406873</v>
      </c>
    </row>
    <row r="32" spans="1:6" ht="15.75">
      <c r="A32" s="232"/>
      <c r="B32" s="232">
        <v>4</v>
      </c>
      <c r="C32" s="232" t="s">
        <v>8960</v>
      </c>
      <c r="D32" s="232" t="s">
        <v>8931</v>
      </c>
      <c r="E32" s="232" t="s">
        <v>8959</v>
      </c>
      <c r="F32" s="232">
        <v>5387756</v>
      </c>
    </row>
    <row r="33" spans="1:6" ht="15.75">
      <c r="A33" s="232"/>
      <c r="B33" s="232">
        <v>5</v>
      </c>
      <c r="C33" s="232" t="s">
        <v>8961</v>
      </c>
      <c r="D33" s="232" t="s">
        <v>8931</v>
      </c>
      <c r="E33" s="232" t="s">
        <v>8959</v>
      </c>
      <c r="F33" s="232">
        <v>5387756</v>
      </c>
    </row>
    <row r="34" spans="1:6" ht="15.75">
      <c r="A34" s="229"/>
      <c r="B34" s="229">
        <v>6</v>
      </c>
      <c r="C34" s="229" t="s">
        <v>8962</v>
      </c>
      <c r="D34" s="229" t="s">
        <v>8931</v>
      </c>
      <c r="E34" s="229" t="s">
        <v>8959</v>
      </c>
      <c r="F34" s="229">
        <v>5387756</v>
      </c>
    </row>
    <row r="35" spans="1:6" ht="15.75">
      <c r="A35" s="229"/>
      <c r="B35" s="229">
        <v>7</v>
      </c>
      <c r="C35" s="229" t="s">
        <v>8963</v>
      </c>
      <c r="D35" s="229" t="s">
        <v>8931</v>
      </c>
      <c r="E35" s="229" t="s">
        <v>8959</v>
      </c>
      <c r="F35" s="229">
        <v>5387756</v>
      </c>
    </row>
    <row r="36" spans="1:6" ht="15.75">
      <c r="A36" s="233"/>
      <c r="B36" s="229">
        <v>8</v>
      </c>
      <c r="C36" s="229" t="s">
        <v>8964</v>
      </c>
      <c r="D36" s="229" t="s">
        <v>8931</v>
      </c>
      <c r="E36" s="229" t="s">
        <v>8959</v>
      </c>
      <c r="F36" s="229">
        <v>5382614</v>
      </c>
    </row>
    <row r="37" spans="1:6" ht="31.5">
      <c r="A37" s="229"/>
      <c r="B37" s="229">
        <v>9</v>
      </c>
      <c r="C37" s="229" t="s">
        <v>8965</v>
      </c>
      <c r="D37" s="229" t="s">
        <v>8931</v>
      </c>
      <c r="E37" s="229" t="s">
        <v>8959</v>
      </c>
      <c r="F37" s="229">
        <v>27206</v>
      </c>
    </row>
    <row r="38" spans="1:6" ht="31.5">
      <c r="A38" s="229"/>
      <c r="B38" s="229">
        <v>10</v>
      </c>
      <c r="C38" s="229" t="s">
        <v>8966</v>
      </c>
      <c r="D38" s="229" t="s">
        <v>8931</v>
      </c>
      <c r="E38" s="229" t="s">
        <v>8959</v>
      </c>
      <c r="F38" s="229">
        <v>27206</v>
      </c>
    </row>
    <row r="39" spans="1:6" ht="15.75">
      <c r="A39" s="229"/>
      <c r="B39" s="229">
        <v>11</v>
      </c>
      <c r="C39" s="229" t="s">
        <v>8967</v>
      </c>
      <c r="D39" s="229" t="s">
        <v>8931</v>
      </c>
      <c r="E39" s="229" t="s">
        <v>8959</v>
      </c>
      <c r="F39" s="229">
        <v>27206</v>
      </c>
    </row>
    <row r="40" spans="1:6" ht="15.75">
      <c r="A40" s="229"/>
      <c r="B40" s="229">
        <v>12</v>
      </c>
      <c r="C40" s="229" t="s">
        <v>8968</v>
      </c>
      <c r="D40" s="229" t="s">
        <v>8931</v>
      </c>
      <c r="E40" s="229" t="s">
        <v>8959</v>
      </c>
      <c r="F40" s="229">
        <v>22538</v>
      </c>
    </row>
    <row r="41" spans="1:6" ht="31.5">
      <c r="A41" s="229"/>
      <c r="B41" s="229">
        <v>13</v>
      </c>
      <c r="C41" s="229" t="s">
        <v>8969</v>
      </c>
      <c r="D41" s="229" t="s">
        <v>8931</v>
      </c>
      <c r="E41" s="229" t="s">
        <v>8959</v>
      </c>
      <c r="F41" s="229">
        <v>22538</v>
      </c>
    </row>
    <row r="42" spans="1:6" ht="31.5">
      <c r="A42" s="229"/>
      <c r="B42" s="229">
        <v>14</v>
      </c>
      <c r="C42" s="229" t="s">
        <v>8970</v>
      </c>
      <c r="D42" s="229" t="s">
        <v>8931</v>
      </c>
      <c r="E42" s="229" t="s">
        <v>8959</v>
      </c>
      <c r="F42" s="229">
        <v>5439915</v>
      </c>
    </row>
    <row r="43" spans="1:6" ht="31.5">
      <c r="A43" s="229"/>
      <c r="B43" s="229">
        <v>15</v>
      </c>
      <c r="C43" s="229" t="s">
        <v>8971</v>
      </c>
      <c r="D43" s="229" t="s">
        <v>8931</v>
      </c>
      <c r="E43" s="229" t="s">
        <v>8959</v>
      </c>
      <c r="F43" s="229">
        <v>5439915</v>
      </c>
    </row>
    <row r="44" spans="1:6" ht="15.75">
      <c r="A44" s="229"/>
      <c r="B44" s="229">
        <v>16</v>
      </c>
      <c r="C44" s="229" t="s">
        <v>8972</v>
      </c>
      <c r="D44" s="229" t="s">
        <v>8931</v>
      </c>
      <c r="E44" s="229" t="s">
        <v>8959</v>
      </c>
      <c r="F44" s="229">
        <v>5439915</v>
      </c>
    </row>
    <row r="45" spans="1:6" ht="15.75">
      <c r="A45" s="229"/>
      <c r="B45" s="229">
        <v>17</v>
      </c>
      <c r="C45" s="229" t="s">
        <v>8973</v>
      </c>
      <c r="D45" s="229" t="s">
        <v>8931</v>
      </c>
      <c r="E45" s="229" t="s">
        <v>8959</v>
      </c>
      <c r="F45" s="229">
        <v>5439915</v>
      </c>
    </row>
    <row r="46" spans="1:6" ht="15.75">
      <c r="A46" s="229"/>
      <c r="B46" s="229">
        <v>18</v>
      </c>
      <c r="C46" s="229" t="s">
        <v>8974</v>
      </c>
      <c r="D46" s="229" t="s">
        <v>8931</v>
      </c>
      <c r="E46" s="229" t="s">
        <v>8959</v>
      </c>
      <c r="F46" s="229">
        <v>5439915</v>
      </c>
    </row>
    <row r="47" spans="1:6" ht="31.5">
      <c r="A47" s="229"/>
      <c r="B47" s="229">
        <v>19</v>
      </c>
      <c r="C47" s="229" t="s">
        <v>8975</v>
      </c>
      <c r="D47" s="229" t="s">
        <v>8931</v>
      </c>
      <c r="E47" s="229" t="s">
        <v>8959</v>
      </c>
      <c r="F47" s="229">
        <v>5439915</v>
      </c>
    </row>
    <row r="48" spans="1:6" ht="31.5">
      <c r="A48" s="229"/>
      <c r="B48" s="229">
        <v>20</v>
      </c>
      <c r="C48" s="229" t="s">
        <v>8976</v>
      </c>
      <c r="D48" s="229" t="s">
        <v>8931</v>
      </c>
      <c r="E48" s="229" t="s">
        <v>8959</v>
      </c>
      <c r="F48" s="229">
        <v>5439915</v>
      </c>
    </row>
    <row r="49" spans="1:6" ht="31.5">
      <c r="A49" s="229"/>
      <c r="B49" s="229">
        <v>21</v>
      </c>
      <c r="C49" s="229" t="s">
        <v>8977</v>
      </c>
      <c r="D49" s="229" t="s">
        <v>8931</v>
      </c>
      <c r="E49" s="229" t="s">
        <v>8959</v>
      </c>
      <c r="F49" s="229">
        <v>5439915</v>
      </c>
    </row>
    <row r="50" spans="1:6" ht="15.75">
      <c r="A50" s="229"/>
      <c r="B50" s="229">
        <v>22</v>
      </c>
      <c r="C50" s="229" t="s">
        <v>8978</v>
      </c>
      <c r="D50" s="229" t="s">
        <v>8931</v>
      </c>
      <c r="E50" s="229" t="s">
        <v>8959</v>
      </c>
      <c r="F50" s="229">
        <v>27899</v>
      </c>
    </row>
    <row r="51" spans="1:6" ht="15.75">
      <c r="A51" s="229"/>
      <c r="B51" s="229">
        <v>3</v>
      </c>
      <c r="C51" s="229" t="s">
        <v>8979</v>
      </c>
      <c r="D51" s="229" t="s">
        <v>8714</v>
      </c>
      <c r="E51" s="229" t="s">
        <v>8959</v>
      </c>
      <c r="F51" s="229">
        <v>5901845</v>
      </c>
    </row>
    <row r="52" spans="1:6" ht="31.5">
      <c r="A52" s="229"/>
      <c r="B52" s="229">
        <v>4</v>
      </c>
      <c r="C52" s="229" t="s">
        <v>8980</v>
      </c>
      <c r="D52" s="229" t="s">
        <v>8714</v>
      </c>
      <c r="E52" s="229" t="s">
        <v>8959</v>
      </c>
      <c r="F52" s="229">
        <v>5410266</v>
      </c>
    </row>
    <row r="53" spans="1:6" ht="15.75">
      <c r="A53" s="229"/>
      <c r="B53" s="229">
        <v>5</v>
      </c>
      <c r="C53" s="234" t="s">
        <v>8981</v>
      </c>
      <c r="D53" s="229" t="s">
        <v>8714</v>
      </c>
      <c r="E53" s="229" t="s">
        <v>8959</v>
      </c>
      <c r="F53" s="229">
        <v>5377304</v>
      </c>
    </row>
    <row r="54" spans="1:6" ht="15.75">
      <c r="A54" s="233"/>
      <c r="B54" s="229">
        <v>6</v>
      </c>
      <c r="C54" s="234" t="s">
        <v>8982</v>
      </c>
      <c r="D54" s="229" t="s">
        <v>8714</v>
      </c>
      <c r="E54" s="229" t="s">
        <v>8959</v>
      </c>
      <c r="F54" s="229">
        <v>5418466</v>
      </c>
    </row>
    <row r="55" spans="1:6" ht="31.5">
      <c r="A55" s="229"/>
      <c r="B55" s="229">
        <v>7</v>
      </c>
      <c r="C55" s="234" t="s">
        <v>8983</v>
      </c>
      <c r="D55" s="229" t="s">
        <v>8714</v>
      </c>
      <c r="E55" s="229" t="s">
        <v>8959</v>
      </c>
      <c r="F55" s="229">
        <v>23217</v>
      </c>
    </row>
    <row r="56" spans="1:6" ht="15.75">
      <c r="A56" s="229"/>
      <c r="B56" s="229">
        <v>23</v>
      </c>
      <c r="C56" s="234" t="s">
        <v>8984</v>
      </c>
      <c r="D56" s="229" t="s">
        <v>8931</v>
      </c>
      <c r="E56" s="229" t="s">
        <v>8959</v>
      </c>
      <c r="F56" s="229">
        <v>22945</v>
      </c>
    </row>
    <row r="57" spans="1:6" ht="15.75">
      <c r="A57" s="229"/>
      <c r="B57" s="229">
        <v>8</v>
      </c>
      <c r="C57" s="234" t="s">
        <v>8985</v>
      </c>
      <c r="D57" s="229" t="s">
        <v>8714</v>
      </c>
      <c r="E57" s="229" t="s">
        <v>8959</v>
      </c>
      <c r="F57" s="229">
        <v>5436681</v>
      </c>
    </row>
    <row r="58" spans="1:6" ht="31.5">
      <c r="A58" s="229"/>
      <c r="B58" s="229">
        <v>9</v>
      </c>
      <c r="C58" s="234" t="s">
        <v>8986</v>
      </c>
      <c r="D58" s="229" t="s">
        <v>8714</v>
      </c>
      <c r="E58" s="229" t="s">
        <v>8959</v>
      </c>
      <c r="F58" s="229">
        <v>24276</v>
      </c>
    </row>
    <row r="59" spans="1:6" ht="15.75">
      <c r="A59" s="229"/>
      <c r="B59" s="229">
        <v>24</v>
      </c>
      <c r="C59" s="234" t="s">
        <v>8987</v>
      </c>
      <c r="D59" s="229" t="s">
        <v>8931</v>
      </c>
      <c r="E59" s="229" t="s">
        <v>8959</v>
      </c>
      <c r="F59" s="229">
        <v>24276</v>
      </c>
    </row>
    <row r="60" spans="1:6" ht="15.75">
      <c r="A60" s="229"/>
      <c r="B60" s="229">
        <v>25</v>
      </c>
      <c r="C60" s="234" t="s">
        <v>8988</v>
      </c>
      <c r="D60" s="229" t="s">
        <v>8931</v>
      </c>
      <c r="E60" s="229" t="s">
        <v>8959</v>
      </c>
      <c r="F60" s="229" t="s">
        <v>8959</v>
      </c>
    </row>
    <row r="61" spans="1:6" ht="15.75">
      <c r="A61" s="233"/>
      <c r="B61" s="229">
        <v>26</v>
      </c>
      <c r="C61" s="234" t="s">
        <v>8989</v>
      </c>
      <c r="D61" s="229" t="s">
        <v>8931</v>
      </c>
      <c r="E61" s="229" t="s">
        <v>8959</v>
      </c>
      <c r="F61" s="229" t="s">
        <v>8959</v>
      </c>
    </row>
    <row r="62" spans="1:6" ht="31.5">
      <c r="A62" s="233"/>
      <c r="B62" s="229">
        <v>27</v>
      </c>
      <c r="C62" s="234" t="s">
        <v>8990</v>
      </c>
      <c r="D62" s="229" t="s">
        <v>8931</v>
      </c>
      <c r="E62" s="229" t="s">
        <v>8959</v>
      </c>
      <c r="F62" s="229">
        <v>7742103</v>
      </c>
    </row>
    <row r="63" spans="1:6" ht="31.5">
      <c r="A63" s="229"/>
      <c r="B63" s="229">
        <v>28</v>
      </c>
      <c r="C63" s="234" t="s">
        <v>8991</v>
      </c>
      <c r="D63" s="229" t="s">
        <v>8931</v>
      </c>
      <c r="E63" s="229" t="s">
        <v>8992</v>
      </c>
      <c r="F63" s="229">
        <v>5376064</v>
      </c>
    </row>
    <row r="64" spans="1:6" ht="31.5">
      <c r="A64" s="229"/>
      <c r="B64" s="229">
        <v>29</v>
      </c>
      <c r="C64" s="234" t="s">
        <v>8993</v>
      </c>
      <c r="D64" s="229" t="s">
        <v>8931</v>
      </c>
      <c r="E64" s="229" t="s">
        <v>8992</v>
      </c>
      <c r="F64" s="229">
        <v>7792621</v>
      </c>
    </row>
    <row r="65" spans="1:6" ht="15.75">
      <c r="A65" s="229"/>
      <c r="B65" s="229">
        <v>30</v>
      </c>
      <c r="C65" s="234" t="s">
        <v>8994</v>
      </c>
      <c r="D65" s="229" t="s">
        <v>8931</v>
      </c>
      <c r="E65" s="229" t="s">
        <v>8959</v>
      </c>
      <c r="F65" s="229">
        <v>5476313</v>
      </c>
    </row>
    <row r="66" spans="1:6" ht="15.75">
      <c r="A66" s="229"/>
      <c r="B66" s="229">
        <v>31</v>
      </c>
      <c r="C66" s="234" t="s">
        <v>8995</v>
      </c>
      <c r="D66" s="229" t="s">
        <v>8931</v>
      </c>
      <c r="E66" s="229" t="s">
        <v>8959</v>
      </c>
      <c r="F66" s="229">
        <v>5916223</v>
      </c>
    </row>
    <row r="67" spans="1:6" ht="15.75">
      <c r="A67" s="229"/>
      <c r="B67" s="229">
        <v>32</v>
      </c>
      <c r="C67" s="234" t="s">
        <v>8996</v>
      </c>
      <c r="D67" s="229" t="s">
        <v>8931</v>
      </c>
      <c r="E67" s="229" t="s">
        <v>8959</v>
      </c>
      <c r="F67" s="229">
        <v>5493590</v>
      </c>
    </row>
    <row r="68" spans="1:6" ht="15.75">
      <c r="A68" s="229"/>
      <c r="B68" s="229">
        <v>10</v>
      </c>
      <c r="C68" s="234" t="s">
        <v>8997</v>
      </c>
      <c r="D68" s="229" t="s">
        <v>8714</v>
      </c>
      <c r="E68" s="229" t="s">
        <v>8959</v>
      </c>
      <c r="F68" s="229">
        <v>5956549</v>
      </c>
    </row>
    <row r="69" spans="1:6" ht="15.75">
      <c r="A69" s="229"/>
      <c r="B69" s="229">
        <v>33</v>
      </c>
      <c r="C69" s="234" t="s">
        <v>8998</v>
      </c>
      <c r="D69" s="229" t="s">
        <v>8931</v>
      </c>
      <c r="E69" s="229" t="s">
        <v>8959</v>
      </c>
      <c r="F69" s="229">
        <v>7793109</v>
      </c>
    </row>
    <row r="70" spans="1:6" ht="15.75">
      <c r="A70" s="229"/>
      <c r="B70" s="229">
        <v>34</v>
      </c>
      <c r="C70" s="234" t="s">
        <v>8999</v>
      </c>
      <c r="D70" s="229" t="s">
        <v>8931</v>
      </c>
      <c r="E70" s="229" t="s">
        <v>8959</v>
      </c>
      <c r="F70" s="229">
        <v>7783479</v>
      </c>
    </row>
    <row r="71" spans="1:6" ht="15.75">
      <c r="A71" s="229"/>
      <c r="B71" s="229">
        <v>35</v>
      </c>
      <c r="C71" s="234" t="s">
        <v>9000</v>
      </c>
      <c r="D71" s="229" t="s">
        <v>8931</v>
      </c>
      <c r="E71" s="229" t="s">
        <v>8959</v>
      </c>
      <c r="F71" s="229">
        <v>7753371</v>
      </c>
    </row>
    <row r="72" spans="1:6" ht="15.75">
      <c r="A72" s="229"/>
      <c r="B72" s="229">
        <v>36</v>
      </c>
      <c r="C72" s="234" t="s">
        <v>9001</v>
      </c>
      <c r="D72" s="229" t="s">
        <v>8931</v>
      </c>
      <c r="E72" s="229" t="s">
        <v>8959</v>
      </c>
      <c r="F72" s="229">
        <v>5449894</v>
      </c>
    </row>
    <row r="73" spans="1:6" ht="31.5">
      <c r="A73" s="229"/>
      <c r="B73" s="229">
        <v>11</v>
      </c>
      <c r="C73" s="234" t="s">
        <v>9002</v>
      </c>
      <c r="D73" s="229" t="s">
        <v>8714</v>
      </c>
      <c r="E73" s="229" t="s">
        <v>8959</v>
      </c>
      <c r="F73" s="229" t="s">
        <v>9003</v>
      </c>
    </row>
    <row r="74" spans="1:6" ht="15.75">
      <c r="A74" s="229"/>
      <c r="B74" s="229">
        <v>12</v>
      </c>
      <c r="C74" s="234" t="s">
        <v>9004</v>
      </c>
      <c r="D74" s="229" t="s">
        <v>8714</v>
      </c>
      <c r="E74" s="229" t="s">
        <v>8959</v>
      </c>
      <c r="F74" s="229">
        <v>7762069</v>
      </c>
    </row>
    <row r="75" spans="1:6" ht="15.75" customHeight="1">
      <c r="A75" s="229"/>
      <c r="B75" s="229">
        <v>37</v>
      </c>
      <c r="C75" s="234" t="s">
        <v>9005</v>
      </c>
      <c r="D75" s="229" t="s">
        <v>8931</v>
      </c>
      <c r="E75" s="229" t="s">
        <v>8959</v>
      </c>
      <c r="F75" s="229">
        <v>7748296</v>
      </c>
    </row>
    <row r="76" spans="1:6" ht="15.75">
      <c r="A76" s="233" t="s">
        <v>9006</v>
      </c>
      <c r="B76" s="229">
        <v>11</v>
      </c>
      <c r="C76" s="229" t="s">
        <v>9007</v>
      </c>
      <c r="D76" s="229" t="s">
        <v>8714</v>
      </c>
      <c r="E76" s="229" t="s">
        <v>8895</v>
      </c>
      <c r="F76" s="229">
        <v>5374001</v>
      </c>
    </row>
    <row r="77" spans="1:6" ht="15.75">
      <c r="A77" s="233"/>
      <c r="B77" s="229">
        <v>12</v>
      </c>
      <c r="C77" s="229" t="s">
        <v>9008</v>
      </c>
      <c r="D77" s="229" t="s">
        <v>8714</v>
      </c>
      <c r="E77" s="229" t="s">
        <v>8895</v>
      </c>
      <c r="F77" s="229">
        <v>5374001</v>
      </c>
    </row>
    <row r="78" spans="1:6" ht="15.75">
      <c r="A78" s="233"/>
      <c r="B78" s="229">
        <v>45</v>
      </c>
      <c r="C78" s="229" t="s">
        <v>9009</v>
      </c>
      <c r="D78" s="229" t="s">
        <v>8931</v>
      </c>
      <c r="E78" s="229" t="s">
        <v>8895</v>
      </c>
      <c r="F78" s="229">
        <v>5357796</v>
      </c>
    </row>
    <row r="79" spans="1:6" ht="15.75">
      <c r="A79" s="233"/>
      <c r="B79" s="229">
        <v>46</v>
      </c>
      <c r="C79" s="229" t="s">
        <v>9010</v>
      </c>
      <c r="D79" s="229" t="s">
        <v>8931</v>
      </c>
      <c r="E79" s="229" t="s">
        <v>8895</v>
      </c>
      <c r="F79" s="229">
        <v>5458255</v>
      </c>
    </row>
    <row r="80" spans="1:6" ht="15.75">
      <c r="A80" s="235"/>
      <c r="B80" s="232">
        <v>13</v>
      </c>
      <c r="C80" s="232" t="s">
        <v>9011</v>
      </c>
      <c r="D80" s="232" t="s">
        <v>8714</v>
      </c>
      <c r="E80" s="232" t="s">
        <v>8895</v>
      </c>
      <c r="F80" s="232">
        <v>55454126</v>
      </c>
    </row>
    <row r="81" spans="1:6" ht="15.75">
      <c r="A81" s="233"/>
      <c r="B81" s="229">
        <v>14</v>
      </c>
      <c r="C81" s="229" t="s">
        <v>9012</v>
      </c>
      <c r="D81" s="229" t="s">
        <v>8714</v>
      </c>
      <c r="E81" s="229" t="s">
        <v>8895</v>
      </c>
      <c r="F81" s="229">
        <v>55408408</v>
      </c>
    </row>
    <row r="82" spans="1:6" ht="15.75">
      <c r="A82" s="233"/>
      <c r="B82" s="229">
        <v>15</v>
      </c>
      <c r="C82" s="229" t="s">
        <v>9013</v>
      </c>
      <c r="D82" s="229" t="s">
        <v>8714</v>
      </c>
      <c r="E82" s="229" t="s">
        <v>8895</v>
      </c>
      <c r="F82" s="229">
        <v>5365522</v>
      </c>
    </row>
    <row r="83" spans="1:6" ht="15.75">
      <c r="A83" s="233"/>
      <c r="B83" s="229">
        <v>16</v>
      </c>
      <c r="C83" s="229" t="s">
        <v>9014</v>
      </c>
      <c r="D83" s="229" t="s">
        <v>8714</v>
      </c>
      <c r="E83" s="229" t="s">
        <v>8895</v>
      </c>
      <c r="F83" s="229">
        <v>5408301</v>
      </c>
    </row>
    <row r="84" spans="1:6" ht="15.75">
      <c r="A84" s="233"/>
      <c r="B84" s="229">
        <v>17</v>
      </c>
      <c r="C84" s="229" t="s">
        <v>9015</v>
      </c>
      <c r="D84" s="229" t="s">
        <v>8714</v>
      </c>
      <c r="E84" s="229" t="s">
        <v>8895</v>
      </c>
      <c r="F84" s="229">
        <v>5344388</v>
      </c>
    </row>
    <row r="85" spans="1:6" ht="31.5">
      <c r="A85" s="235"/>
      <c r="B85" s="232">
        <v>18</v>
      </c>
      <c r="C85" s="232" t="s">
        <v>9016</v>
      </c>
      <c r="D85" s="232" t="s">
        <v>8714</v>
      </c>
      <c r="E85" s="232" t="s">
        <v>8895</v>
      </c>
      <c r="F85" s="232">
        <v>7754158</v>
      </c>
    </row>
    <row r="86" spans="1:6" ht="31.5">
      <c r="A86" s="233"/>
      <c r="B86" s="229">
        <v>19</v>
      </c>
      <c r="C86" s="229" t="s">
        <v>9017</v>
      </c>
      <c r="D86" s="229" t="s">
        <v>8714</v>
      </c>
      <c r="E86" s="229" t="s">
        <v>8895</v>
      </c>
      <c r="F86" s="229">
        <v>23217</v>
      </c>
    </row>
    <row r="87" spans="1:6" ht="15.75">
      <c r="A87" s="233"/>
      <c r="B87" s="229">
        <v>20</v>
      </c>
      <c r="C87" s="229" t="s">
        <v>9018</v>
      </c>
      <c r="D87" s="229" t="s">
        <v>8714</v>
      </c>
      <c r="E87" s="229" t="s">
        <v>8895</v>
      </c>
      <c r="F87" s="229">
        <v>22945</v>
      </c>
    </row>
    <row r="88" spans="1:6" ht="31.5">
      <c r="A88" s="233"/>
      <c r="B88" s="229">
        <v>21</v>
      </c>
      <c r="C88" s="229" t="s">
        <v>9019</v>
      </c>
      <c r="D88" s="229" t="s">
        <v>8714</v>
      </c>
      <c r="E88" s="229" t="s">
        <v>8895</v>
      </c>
      <c r="F88" s="229">
        <v>24276</v>
      </c>
    </row>
    <row r="89" spans="1:6" ht="15.75">
      <c r="A89" s="233"/>
      <c r="B89" s="229">
        <v>47</v>
      </c>
      <c r="C89" s="229" t="s">
        <v>9020</v>
      </c>
      <c r="D89" s="229" t="s">
        <v>8931</v>
      </c>
      <c r="E89" s="229" t="s">
        <v>8895</v>
      </c>
      <c r="F89" s="229">
        <v>24276</v>
      </c>
    </row>
    <row r="90" spans="1:6" ht="15.75">
      <c r="A90" s="233"/>
      <c r="B90" s="229">
        <v>48</v>
      </c>
      <c r="C90" s="229" t="s">
        <v>9021</v>
      </c>
      <c r="D90" s="229" t="s">
        <v>8931</v>
      </c>
      <c r="E90" s="229" t="s">
        <v>8895</v>
      </c>
      <c r="F90" s="229">
        <v>24276</v>
      </c>
    </row>
    <row r="91" spans="1:6" ht="15.75">
      <c r="A91" s="233"/>
      <c r="B91" s="229">
        <v>49</v>
      </c>
      <c r="C91" s="229" t="s">
        <v>9022</v>
      </c>
      <c r="D91" s="229" t="s">
        <v>8931</v>
      </c>
      <c r="E91" s="229" t="s">
        <v>8895</v>
      </c>
      <c r="F91" s="229">
        <v>7779004</v>
      </c>
    </row>
    <row r="92" spans="1:6" ht="31.5">
      <c r="A92" s="233"/>
      <c r="B92" s="229">
        <v>50</v>
      </c>
      <c r="C92" s="229" t="s">
        <v>9023</v>
      </c>
      <c r="D92" s="229" t="s">
        <v>8931</v>
      </c>
      <c r="E92" s="229" t="s">
        <v>8895</v>
      </c>
      <c r="F92" s="229">
        <v>27206</v>
      </c>
    </row>
    <row r="93" spans="1:6" ht="15.75">
      <c r="A93" s="233"/>
      <c r="B93" s="229">
        <v>51</v>
      </c>
      <c r="C93" s="229" t="s">
        <v>9024</v>
      </c>
      <c r="D93" s="229" t="s">
        <v>8931</v>
      </c>
      <c r="E93" s="229" t="s">
        <v>8895</v>
      </c>
      <c r="F93" s="229">
        <v>27899</v>
      </c>
    </row>
    <row r="94" spans="1:6" ht="15.75">
      <c r="A94" s="233"/>
      <c r="B94" s="229">
        <v>52</v>
      </c>
      <c r="C94" s="229" t="s">
        <v>9025</v>
      </c>
      <c r="D94" s="229" t="s">
        <v>8931</v>
      </c>
      <c r="E94" s="229" t="s">
        <v>8895</v>
      </c>
      <c r="F94" s="229">
        <v>27899</v>
      </c>
    </row>
    <row r="95" spans="1:6" ht="15.75">
      <c r="A95" s="233"/>
      <c r="B95" s="229">
        <v>53</v>
      </c>
      <c r="C95" s="229" t="s">
        <v>9026</v>
      </c>
      <c r="D95" s="229" t="s">
        <v>8931</v>
      </c>
      <c r="E95" s="229" t="s">
        <v>8895</v>
      </c>
      <c r="F95" s="229">
        <v>27899</v>
      </c>
    </row>
    <row r="96" spans="1:6" ht="15.75">
      <c r="A96" s="233"/>
      <c r="B96" s="229">
        <v>54</v>
      </c>
      <c r="C96" s="229" t="s">
        <v>9027</v>
      </c>
      <c r="D96" s="229" t="s">
        <v>8931</v>
      </c>
      <c r="E96" s="229" t="s">
        <v>8895</v>
      </c>
      <c r="F96" s="229">
        <v>27899</v>
      </c>
    </row>
    <row r="97" spans="1:6" ht="15.75">
      <c r="A97" s="233"/>
      <c r="B97" s="229">
        <v>55</v>
      </c>
      <c r="C97" s="229" t="s">
        <v>9028</v>
      </c>
      <c r="D97" s="229" t="s">
        <v>8931</v>
      </c>
      <c r="E97" s="229" t="s">
        <v>8895</v>
      </c>
      <c r="F97" s="229">
        <v>27899</v>
      </c>
    </row>
    <row r="98" spans="1:6" ht="15.75">
      <c r="A98" s="229"/>
      <c r="B98" s="229">
        <v>57</v>
      </c>
      <c r="C98" s="229" t="s">
        <v>9029</v>
      </c>
      <c r="D98" s="229" t="s">
        <v>8931</v>
      </c>
      <c r="E98" s="229" t="s">
        <v>8895</v>
      </c>
      <c r="F98" s="229">
        <v>5374001</v>
      </c>
    </row>
    <row r="99" spans="1:6" ht="15.75">
      <c r="A99" s="233" t="s">
        <v>9030</v>
      </c>
      <c r="B99" s="229">
        <v>61</v>
      </c>
      <c r="C99" s="229" t="s">
        <v>9031</v>
      </c>
      <c r="D99" s="229" t="s">
        <v>8931</v>
      </c>
      <c r="E99" s="229" t="s">
        <v>9032</v>
      </c>
      <c r="F99" s="229">
        <v>7746563</v>
      </c>
    </row>
    <row r="100" spans="1:6" ht="15.75">
      <c r="A100" s="233"/>
      <c r="B100" s="229">
        <v>62</v>
      </c>
      <c r="C100" s="229" t="s">
        <v>9033</v>
      </c>
      <c r="D100" s="229" t="s">
        <v>8931</v>
      </c>
      <c r="E100" s="229" t="s">
        <v>9034</v>
      </c>
      <c r="F100" s="229">
        <v>7746563</v>
      </c>
    </row>
    <row r="101" spans="1:6" ht="15.75">
      <c r="A101" s="233"/>
      <c r="B101" s="229">
        <v>63</v>
      </c>
      <c r="C101" s="229" t="s">
        <v>9035</v>
      </c>
      <c r="D101" s="229" t="s">
        <v>8931</v>
      </c>
      <c r="E101" s="229" t="s">
        <v>9034</v>
      </c>
      <c r="F101" s="229">
        <v>7746563</v>
      </c>
    </row>
    <row r="102" spans="1:6" ht="15.75">
      <c r="A102" s="233"/>
      <c r="B102" s="229">
        <v>64</v>
      </c>
      <c r="C102" s="229" t="s">
        <v>9036</v>
      </c>
      <c r="D102" s="229" t="s">
        <v>8931</v>
      </c>
      <c r="E102" s="229" t="s">
        <v>9034</v>
      </c>
      <c r="F102" s="229">
        <v>7746563</v>
      </c>
    </row>
    <row r="103" spans="1:6" ht="15.75">
      <c r="A103" s="233"/>
      <c r="B103" s="229">
        <v>65</v>
      </c>
      <c r="C103" s="229" t="s">
        <v>9037</v>
      </c>
      <c r="D103" s="229" t="s">
        <v>8931</v>
      </c>
      <c r="E103" s="229" t="s">
        <v>9034</v>
      </c>
      <c r="F103" s="229">
        <v>7746563</v>
      </c>
    </row>
    <row r="104" spans="1:6" ht="15.75">
      <c r="A104" s="233"/>
      <c r="B104" s="229">
        <v>66</v>
      </c>
      <c r="C104" s="229" t="s">
        <v>9038</v>
      </c>
      <c r="D104" s="229" t="s">
        <v>8931</v>
      </c>
      <c r="E104" s="229" t="s">
        <v>9034</v>
      </c>
      <c r="F104" s="229">
        <v>7746563</v>
      </c>
    </row>
    <row r="105" spans="1:6" ht="15.75">
      <c r="A105" s="233"/>
      <c r="B105" s="229">
        <v>67</v>
      </c>
      <c r="C105" s="229" t="s">
        <v>9039</v>
      </c>
      <c r="D105" s="229" t="s">
        <v>8931</v>
      </c>
      <c r="E105" s="229" t="s">
        <v>9034</v>
      </c>
      <c r="F105" s="229">
        <v>7746563</v>
      </c>
    </row>
    <row r="106" spans="1:6" ht="15.75">
      <c r="A106" s="233"/>
      <c r="B106" s="229">
        <v>68</v>
      </c>
      <c r="C106" s="229" t="s">
        <v>9040</v>
      </c>
      <c r="D106" s="229" t="s">
        <v>8931</v>
      </c>
      <c r="E106" s="229" t="s">
        <v>9034</v>
      </c>
      <c r="F106" s="229">
        <v>7746563</v>
      </c>
    </row>
    <row r="107" spans="1:6" ht="15.75">
      <c r="A107" s="233"/>
      <c r="B107" s="229">
        <v>69</v>
      </c>
      <c r="C107" s="229" t="s">
        <v>9041</v>
      </c>
      <c r="D107" s="229" t="s">
        <v>8931</v>
      </c>
      <c r="E107" s="229" t="s">
        <v>9034</v>
      </c>
      <c r="F107" s="229">
        <v>7746563</v>
      </c>
    </row>
    <row r="108" spans="1:6" ht="15.75">
      <c r="A108" s="233"/>
      <c r="B108" s="229">
        <v>70</v>
      </c>
      <c r="C108" s="229" t="s">
        <v>9042</v>
      </c>
      <c r="D108" s="229" t="s">
        <v>8931</v>
      </c>
      <c r="E108" s="229" t="s">
        <v>9034</v>
      </c>
      <c r="F108" s="229">
        <v>7746563</v>
      </c>
    </row>
    <row r="109" spans="1:6" ht="15.75">
      <c r="A109" s="233"/>
      <c r="B109" s="229">
        <v>71</v>
      </c>
      <c r="C109" s="229" t="s">
        <v>9043</v>
      </c>
      <c r="D109" s="229" t="s">
        <v>8931</v>
      </c>
      <c r="E109" s="229" t="s">
        <v>9034</v>
      </c>
      <c r="F109" s="229">
        <v>7746563</v>
      </c>
    </row>
    <row r="110" spans="1:6" ht="15.75">
      <c r="A110" s="233"/>
      <c r="B110" s="236">
        <v>72</v>
      </c>
      <c r="C110" s="236" t="s">
        <v>9044</v>
      </c>
      <c r="D110" s="229" t="s">
        <v>8931</v>
      </c>
      <c r="E110" s="229" t="s">
        <v>9034</v>
      </c>
      <c r="F110" s="229">
        <v>7746563</v>
      </c>
    </row>
    <row r="111" spans="1:6" ht="31.5">
      <c r="A111" s="233"/>
      <c r="B111" s="229">
        <v>72</v>
      </c>
      <c r="C111" s="229" t="s">
        <v>9045</v>
      </c>
      <c r="D111" s="229" t="s">
        <v>8931</v>
      </c>
      <c r="E111" s="229" t="s">
        <v>9034</v>
      </c>
      <c r="F111" s="229">
        <v>5959535</v>
      </c>
    </row>
    <row r="112" spans="1:6" ht="31.5">
      <c r="A112" s="233"/>
      <c r="B112" s="229">
        <v>73</v>
      </c>
      <c r="C112" s="229" t="s">
        <v>9046</v>
      </c>
      <c r="D112" s="229" t="s">
        <v>8931</v>
      </c>
      <c r="E112" s="229" t="s">
        <v>9034</v>
      </c>
      <c r="F112" s="229">
        <v>5685047</v>
      </c>
    </row>
    <row r="113" spans="1:6" ht="31.5">
      <c r="A113" s="233"/>
      <c r="B113" s="229">
        <v>25</v>
      </c>
      <c r="C113" s="229" t="s">
        <v>9047</v>
      </c>
      <c r="D113" s="229" t="s">
        <v>8714</v>
      </c>
      <c r="E113" s="229" t="s">
        <v>9034</v>
      </c>
      <c r="F113" s="229" t="s">
        <v>9048</v>
      </c>
    </row>
    <row r="114" spans="1:6" ht="31.5">
      <c r="A114" s="233"/>
      <c r="B114" s="229">
        <v>26</v>
      </c>
      <c r="C114" s="229" t="s">
        <v>9049</v>
      </c>
      <c r="D114" s="229" t="s">
        <v>8714</v>
      </c>
      <c r="E114" s="229" t="s">
        <v>9034</v>
      </c>
      <c r="F114" s="229" t="s">
        <v>9050</v>
      </c>
    </row>
    <row r="115" spans="1:6" ht="31.5">
      <c r="A115" s="233"/>
      <c r="B115" s="229">
        <v>27</v>
      </c>
      <c r="C115" s="229" t="s">
        <v>9051</v>
      </c>
      <c r="D115" s="229" t="s">
        <v>8714</v>
      </c>
      <c r="E115" s="229" t="s">
        <v>9034</v>
      </c>
      <c r="F115" s="229" t="s">
        <v>9050</v>
      </c>
    </row>
    <row r="116" spans="1:6" ht="31.5">
      <c r="A116" s="233"/>
      <c r="B116" s="229">
        <v>28</v>
      </c>
      <c r="C116" s="229" t="s">
        <v>9052</v>
      </c>
      <c r="D116" s="229" t="s">
        <v>8714</v>
      </c>
      <c r="E116" s="229" t="s">
        <v>9034</v>
      </c>
      <c r="F116" s="229" t="s">
        <v>9050</v>
      </c>
    </row>
    <row r="117" spans="1:6" ht="31.5">
      <c r="A117" s="235"/>
      <c r="B117" s="232">
        <v>29</v>
      </c>
      <c r="C117" s="232" t="s">
        <v>9053</v>
      </c>
      <c r="D117" s="232" t="s">
        <v>8714</v>
      </c>
      <c r="E117" s="232" t="s">
        <v>9034</v>
      </c>
      <c r="F117" s="232" t="s">
        <v>9050</v>
      </c>
    </row>
    <row r="118" spans="1:6" ht="31.5">
      <c r="A118" s="233"/>
      <c r="B118" s="236">
        <v>30</v>
      </c>
      <c r="C118" s="236" t="s">
        <v>9054</v>
      </c>
      <c r="D118" s="229" t="s">
        <v>8714</v>
      </c>
      <c r="E118" s="229" t="s">
        <v>9034</v>
      </c>
      <c r="F118" s="229">
        <v>7765018</v>
      </c>
    </row>
    <row r="119" spans="1:6" ht="31.5">
      <c r="A119" s="233"/>
      <c r="B119" s="229">
        <v>74</v>
      </c>
      <c r="C119" s="229" t="s">
        <v>9055</v>
      </c>
      <c r="D119" s="229" t="s">
        <v>8931</v>
      </c>
      <c r="E119" s="229" t="s">
        <v>9056</v>
      </c>
      <c r="F119" s="229" t="s">
        <v>9057</v>
      </c>
    </row>
    <row r="120" spans="1:6" ht="31.5">
      <c r="A120" s="233"/>
      <c r="B120" s="229">
        <v>75</v>
      </c>
      <c r="C120" s="229" t="s">
        <v>9058</v>
      </c>
      <c r="D120" s="229" t="s">
        <v>8931</v>
      </c>
      <c r="E120" s="229" t="s">
        <v>9056</v>
      </c>
      <c r="F120" s="229" t="s">
        <v>9057</v>
      </c>
    </row>
    <row r="121" spans="1:6" ht="31.5">
      <c r="A121" s="233"/>
      <c r="B121" s="236">
        <v>76</v>
      </c>
      <c r="C121" s="236" t="s">
        <v>9059</v>
      </c>
      <c r="D121" s="229" t="s">
        <v>8931</v>
      </c>
      <c r="E121" s="229" t="s">
        <v>9056</v>
      </c>
      <c r="F121" s="229" t="s">
        <v>9057</v>
      </c>
    </row>
    <row r="122" spans="1:6" ht="31.5">
      <c r="A122" s="233"/>
      <c r="B122" s="236">
        <v>77</v>
      </c>
      <c r="C122" s="236" t="s">
        <v>9060</v>
      </c>
      <c r="D122" s="229" t="s">
        <v>8931</v>
      </c>
      <c r="E122" s="229" t="s">
        <v>9056</v>
      </c>
      <c r="F122" s="229" t="s">
        <v>9057</v>
      </c>
    </row>
    <row r="123" spans="1:6" ht="31.5">
      <c r="A123" s="233"/>
      <c r="B123" s="236">
        <v>78</v>
      </c>
      <c r="C123" s="236" t="s">
        <v>9061</v>
      </c>
      <c r="D123" s="229" t="s">
        <v>8931</v>
      </c>
      <c r="E123" s="229" t="s">
        <v>9056</v>
      </c>
      <c r="F123" s="229" t="s">
        <v>9057</v>
      </c>
    </row>
    <row r="124" spans="1:6" ht="31.5">
      <c r="A124" s="233"/>
      <c r="B124" s="236">
        <v>79</v>
      </c>
      <c r="C124" s="236" t="s">
        <v>9062</v>
      </c>
      <c r="D124" s="229" t="s">
        <v>8931</v>
      </c>
      <c r="E124" s="229" t="s">
        <v>9056</v>
      </c>
      <c r="F124" s="229" t="s">
        <v>9057</v>
      </c>
    </row>
    <row r="125" spans="1:6" ht="31.5">
      <c r="A125" s="233"/>
      <c r="B125" s="236">
        <v>80</v>
      </c>
      <c r="C125" s="236" t="s">
        <v>9063</v>
      </c>
      <c r="D125" s="229" t="s">
        <v>8931</v>
      </c>
      <c r="E125" s="229" t="s">
        <v>9056</v>
      </c>
      <c r="F125" s="229" t="s">
        <v>9057</v>
      </c>
    </row>
    <row r="126" spans="1:6" ht="31.5">
      <c r="A126" s="233"/>
      <c r="B126" s="236">
        <v>81</v>
      </c>
      <c r="C126" s="236" t="s">
        <v>9064</v>
      </c>
      <c r="D126" s="229" t="s">
        <v>8931</v>
      </c>
      <c r="E126" s="229" t="s">
        <v>9056</v>
      </c>
      <c r="F126" s="229" t="s">
        <v>9057</v>
      </c>
    </row>
    <row r="127" spans="1:6" ht="31.5">
      <c r="A127" s="233"/>
      <c r="B127" s="236">
        <v>82</v>
      </c>
      <c r="C127" s="236" t="s">
        <v>9065</v>
      </c>
      <c r="D127" s="229" t="s">
        <v>8931</v>
      </c>
      <c r="E127" s="229" t="s">
        <v>9056</v>
      </c>
      <c r="F127" s="229" t="s">
        <v>9057</v>
      </c>
    </row>
    <row r="128" spans="1:6" ht="31.5">
      <c r="A128" s="233"/>
      <c r="B128" s="236">
        <v>83</v>
      </c>
      <c r="C128" s="236" t="s">
        <v>9066</v>
      </c>
      <c r="D128" s="229" t="s">
        <v>8931</v>
      </c>
      <c r="E128" s="229" t="s">
        <v>9056</v>
      </c>
      <c r="F128" s="229" t="s">
        <v>9057</v>
      </c>
    </row>
    <row r="129" spans="1:6" ht="47.25">
      <c r="A129" s="233"/>
      <c r="B129" s="236">
        <v>84</v>
      </c>
      <c r="C129" s="236" t="s">
        <v>9067</v>
      </c>
      <c r="D129" s="229" t="s">
        <v>8931</v>
      </c>
      <c r="E129" s="229" t="s">
        <v>9068</v>
      </c>
      <c r="F129" s="229">
        <v>7792563</v>
      </c>
    </row>
    <row r="130" spans="1:6" ht="47.25">
      <c r="A130" s="233"/>
      <c r="B130" s="236">
        <v>85</v>
      </c>
      <c r="C130" s="236" t="s">
        <v>9069</v>
      </c>
      <c r="D130" s="229" t="s">
        <v>8931</v>
      </c>
      <c r="E130" s="229" t="s">
        <v>9068</v>
      </c>
      <c r="F130" s="229">
        <v>5669274</v>
      </c>
    </row>
    <row r="131" spans="1:6" ht="47.25">
      <c r="A131" s="233"/>
      <c r="B131" s="236">
        <v>86</v>
      </c>
      <c r="C131" s="236" t="s">
        <v>9070</v>
      </c>
      <c r="D131" s="229" t="s">
        <v>8931</v>
      </c>
      <c r="E131" s="229" t="s">
        <v>9068</v>
      </c>
      <c r="F131" s="229">
        <v>7105425</v>
      </c>
    </row>
    <row r="132" spans="1:6" ht="47.25">
      <c r="A132" s="233"/>
      <c r="B132" s="236">
        <v>87</v>
      </c>
      <c r="C132" s="236" t="s">
        <v>9071</v>
      </c>
      <c r="D132" s="229" t="s">
        <v>8931</v>
      </c>
      <c r="E132" s="229" t="s">
        <v>9068</v>
      </c>
      <c r="F132" s="229">
        <v>7734166</v>
      </c>
    </row>
    <row r="133" spans="1:6" ht="47.25">
      <c r="A133" s="233"/>
      <c r="B133" s="236">
        <v>88</v>
      </c>
      <c r="C133" s="236" t="s">
        <v>9072</v>
      </c>
      <c r="D133" s="229" t="s">
        <v>8931</v>
      </c>
      <c r="E133" s="229" t="s">
        <v>9068</v>
      </c>
      <c r="F133" s="229">
        <v>5381677</v>
      </c>
    </row>
    <row r="134" spans="1:6" ht="47.25">
      <c r="A134" s="233"/>
      <c r="B134" s="236">
        <v>89</v>
      </c>
      <c r="C134" s="236" t="s">
        <v>9073</v>
      </c>
      <c r="D134" s="229" t="s">
        <v>8931</v>
      </c>
      <c r="E134" s="229" t="s">
        <v>9068</v>
      </c>
      <c r="F134" s="229">
        <v>5669274</v>
      </c>
    </row>
    <row r="135" spans="1:6" ht="47.25">
      <c r="A135" s="233"/>
      <c r="B135" s="236">
        <v>90</v>
      </c>
      <c r="C135" s="236" t="s">
        <v>9074</v>
      </c>
      <c r="D135" s="229" t="s">
        <v>8931</v>
      </c>
      <c r="E135" s="229" t="s">
        <v>9068</v>
      </c>
      <c r="F135" s="229">
        <v>7792563</v>
      </c>
    </row>
    <row r="136" spans="1:6" ht="47.25">
      <c r="A136" s="233"/>
      <c r="B136" s="236">
        <v>91</v>
      </c>
      <c r="C136" s="236" t="s">
        <v>9075</v>
      </c>
      <c r="D136" s="229" t="s">
        <v>8931</v>
      </c>
      <c r="E136" s="229" t="s">
        <v>9068</v>
      </c>
      <c r="F136" s="229">
        <v>7792563</v>
      </c>
    </row>
    <row r="137" spans="1:6" ht="47.25">
      <c r="A137" s="233"/>
      <c r="B137" s="236">
        <v>92</v>
      </c>
      <c r="C137" s="236" t="s">
        <v>9076</v>
      </c>
      <c r="D137" s="229" t="s">
        <v>8931</v>
      </c>
      <c r="E137" s="229" t="s">
        <v>9068</v>
      </c>
      <c r="F137" s="229">
        <v>7787222</v>
      </c>
    </row>
    <row r="138" spans="1:6" ht="47.25">
      <c r="A138" s="233"/>
      <c r="B138" s="236">
        <v>93</v>
      </c>
      <c r="C138" s="236" t="s">
        <v>9077</v>
      </c>
      <c r="D138" s="229" t="s">
        <v>8931</v>
      </c>
      <c r="E138" s="229" t="s">
        <v>9068</v>
      </c>
      <c r="F138" s="229">
        <v>7787221</v>
      </c>
    </row>
    <row r="139" spans="1:6" ht="47.25">
      <c r="A139" s="233"/>
      <c r="B139" s="236">
        <v>94</v>
      </c>
      <c r="C139" s="236" t="s">
        <v>9078</v>
      </c>
      <c r="D139" s="229" t="s">
        <v>8931</v>
      </c>
      <c r="E139" s="229" t="s">
        <v>9068</v>
      </c>
      <c r="F139" s="229">
        <v>7792563</v>
      </c>
    </row>
    <row r="140" spans="1:6" ht="47.25">
      <c r="A140" s="233"/>
      <c r="B140" s="236">
        <v>95</v>
      </c>
      <c r="C140" s="236" t="s">
        <v>9079</v>
      </c>
      <c r="D140" s="229" t="s">
        <v>8931</v>
      </c>
      <c r="E140" s="229" t="s">
        <v>9080</v>
      </c>
      <c r="F140" s="229">
        <v>5377155</v>
      </c>
    </row>
    <row r="141" spans="1:6" ht="31.5">
      <c r="A141" s="233"/>
      <c r="B141" s="236">
        <v>96</v>
      </c>
      <c r="C141" s="236" t="s">
        <v>9081</v>
      </c>
      <c r="D141" s="229" t="s">
        <v>8931</v>
      </c>
      <c r="E141" s="229" t="s">
        <v>9034</v>
      </c>
      <c r="F141" s="229">
        <v>5399696</v>
      </c>
    </row>
    <row r="142" spans="1:6" ht="15.75">
      <c r="A142" s="233"/>
      <c r="B142" s="236">
        <v>97</v>
      </c>
      <c r="C142" s="236" t="s">
        <v>9082</v>
      </c>
      <c r="D142" s="229" t="s">
        <v>8931</v>
      </c>
      <c r="E142" s="229" t="s">
        <v>9034</v>
      </c>
      <c r="F142" s="229">
        <v>5450097</v>
      </c>
    </row>
    <row r="143" spans="1:6" ht="47.25">
      <c r="A143" s="233"/>
      <c r="B143" s="236">
        <v>98</v>
      </c>
      <c r="C143" s="236" t="s">
        <v>9083</v>
      </c>
      <c r="D143" s="229" t="s">
        <v>8931</v>
      </c>
      <c r="E143" s="229" t="s">
        <v>9084</v>
      </c>
      <c r="F143" s="229">
        <v>5369887</v>
      </c>
    </row>
    <row r="144" spans="1:6" ht="47.25">
      <c r="A144" s="233"/>
      <c r="B144" s="236">
        <v>99</v>
      </c>
      <c r="C144" s="236" t="s">
        <v>9085</v>
      </c>
      <c r="D144" s="229" t="s">
        <v>8931</v>
      </c>
      <c r="E144" s="229" t="s">
        <v>9084</v>
      </c>
      <c r="F144" s="229">
        <v>5369887</v>
      </c>
    </row>
    <row r="145" spans="1:6" ht="47.25">
      <c r="A145" s="233"/>
      <c r="B145" s="236">
        <v>100</v>
      </c>
      <c r="C145" s="236" t="s">
        <v>9086</v>
      </c>
      <c r="D145" s="229" t="s">
        <v>8931</v>
      </c>
      <c r="E145" s="229" t="s">
        <v>9084</v>
      </c>
      <c r="F145" s="229">
        <v>5369887</v>
      </c>
    </row>
    <row r="146" spans="1:6" ht="47.25">
      <c r="A146" s="233"/>
      <c r="B146" s="236">
        <v>101</v>
      </c>
      <c r="C146" s="236" t="s">
        <v>9087</v>
      </c>
      <c r="D146" s="229" t="s">
        <v>8931</v>
      </c>
      <c r="E146" s="229" t="s">
        <v>9084</v>
      </c>
      <c r="F146" s="229">
        <v>5369887</v>
      </c>
    </row>
    <row r="147" spans="1:6" ht="47.25">
      <c r="A147" s="233"/>
      <c r="B147" s="236">
        <v>102</v>
      </c>
      <c r="C147" s="236" t="s">
        <v>9088</v>
      </c>
      <c r="D147" s="229" t="s">
        <v>8931</v>
      </c>
      <c r="E147" s="229" t="s">
        <v>9084</v>
      </c>
      <c r="F147" s="229">
        <v>5369887</v>
      </c>
    </row>
    <row r="148" spans="1:6" ht="47.25">
      <c r="A148" s="233"/>
      <c r="B148" s="236">
        <v>103</v>
      </c>
      <c r="C148" s="236" t="s">
        <v>9089</v>
      </c>
      <c r="D148" s="229" t="s">
        <v>8931</v>
      </c>
      <c r="E148" s="229" t="s">
        <v>9084</v>
      </c>
      <c r="F148" s="229">
        <v>5369887</v>
      </c>
    </row>
    <row r="149" spans="1:6" ht="47.25">
      <c r="A149" s="233"/>
      <c r="B149" s="236">
        <v>104</v>
      </c>
      <c r="C149" s="236" t="s">
        <v>9090</v>
      </c>
      <c r="D149" s="229" t="s">
        <v>8931</v>
      </c>
      <c r="E149" s="229" t="s">
        <v>9084</v>
      </c>
      <c r="F149" s="229">
        <v>5369887</v>
      </c>
    </row>
    <row r="150" spans="1:6" ht="47.25">
      <c r="A150" s="233"/>
      <c r="B150" s="236">
        <v>105</v>
      </c>
      <c r="C150" s="236" t="s">
        <v>9091</v>
      </c>
      <c r="D150" s="229" t="s">
        <v>8931</v>
      </c>
      <c r="E150" s="229" t="s">
        <v>9084</v>
      </c>
      <c r="F150" s="229">
        <v>5369887</v>
      </c>
    </row>
    <row r="151" spans="1:6" ht="47.25">
      <c r="A151" s="233"/>
      <c r="B151" s="236">
        <v>106</v>
      </c>
      <c r="C151" s="236" t="s">
        <v>9092</v>
      </c>
      <c r="D151" s="229" t="s">
        <v>8931</v>
      </c>
      <c r="E151" s="229" t="s">
        <v>9084</v>
      </c>
      <c r="F151" s="229">
        <v>5369887</v>
      </c>
    </row>
    <row r="152" spans="1:6" ht="47.25">
      <c r="A152" s="233"/>
      <c r="B152" s="236">
        <v>107</v>
      </c>
      <c r="C152" s="236" t="s">
        <v>9093</v>
      </c>
      <c r="D152" s="229" t="s">
        <v>8931</v>
      </c>
      <c r="E152" s="229" t="s">
        <v>9084</v>
      </c>
      <c r="F152" s="229">
        <v>5369887</v>
      </c>
    </row>
    <row r="153" spans="1:6" ht="47.25">
      <c r="A153" s="233"/>
      <c r="B153" s="236">
        <v>108</v>
      </c>
      <c r="C153" s="236" t="s">
        <v>9094</v>
      </c>
      <c r="D153" s="229" t="s">
        <v>8931</v>
      </c>
      <c r="E153" s="229" t="s">
        <v>9084</v>
      </c>
      <c r="F153" s="229">
        <v>5369887</v>
      </c>
    </row>
    <row r="154" spans="1:6" ht="47.25">
      <c r="A154" s="233"/>
      <c r="B154" s="236">
        <v>109</v>
      </c>
      <c r="C154" s="236" t="s">
        <v>9095</v>
      </c>
      <c r="D154" s="229" t="s">
        <v>8931</v>
      </c>
      <c r="E154" s="229" t="s">
        <v>9084</v>
      </c>
      <c r="F154" s="229">
        <v>5369887</v>
      </c>
    </row>
    <row r="155" spans="1:6" ht="47.25">
      <c r="A155" s="233"/>
      <c r="B155" s="236">
        <v>111</v>
      </c>
      <c r="C155" s="236" t="s">
        <v>9096</v>
      </c>
      <c r="D155" s="229" t="s">
        <v>8931</v>
      </c>
      <c r="E155" s="229" t="s">
        <v>9084</v>
      </c>
      <c r="F155" s="229">
        <v>5369887</v>
      </c>
    </row>
    <row r="156" spans="1:6" ht="15.75">
      <c r="A156" s="233"/>
      <c r="B156" s="236">
        <v>31</v>
      </c>
      <c r="C156" s="236" t="s">
        <v>9097</v>
      </c>
      <c r="D156" s="229" t="s">
        <v>8714</v>
      </c>
      <c r="E156" s="229" t="s">
        <v>9034</v>
      </c>
      <c r="F156" s="229">
        <v>5921668</v>
      </c>
    </row>
    <row r="157" spans="1:6" ht="31.5">
      <c r="A157" s="233"/>
      <c r="B157" s="236">
        <v>32</v>
      </c>
      <c r="C157" s="236" t="s">
        <v>9098</v>
      </c>
      <c r="D157" s="229" t="s">
        <v>8714</v>
      </c>
      <c r="E157" s="229" t="s">
        <v>9034</v>
      </c>
      <c r="F157" s="229">
        <v>5499205</v>
      </c>
    </row>
    <row r="158" spans="1:6" ht="15.75">
      <c r="A158" s="233"/>
      <c r="B158" s="236">
        <v>33</v>
      </c>
      <c r="C158" s="236" t="s">
        <v>9099</v>
      </c>
      <c r="D158" s="229" t="s">
        <v>8714</v>
      </c>
      <c r="E158" s="229" t="s">
        <v>9034</v>
      </c>
      <c r="F158" s="229">
        <v>5669446</v>
      </c>
    </row>
    <row r="159" spans="1:6" ht="15.75">
      <c r="A159" s="233"/>
      <c r="B159" s="236">
        <v>112</v>
      </c>
      <c r="C159" s="236" t="s">
        <v>9100</v>
      </c>
      <c r="D159" s="229" t="s">
        <v>8931</v>
      </c>
      <c r="E159" s="229" t="s">
        <v>9034</v>
      </c>
      <c r="F159" s="229">
        <v>22229</v>
      </c>
    </row>
    <row r="160" spans="1:6" ht="15.75">
      <c r="A160" s="233"/>
      <c r="B160" s="236">
        <v>34</v>
      </c>
      <c r="C160" s="236" t="s">
        <v>9101</v>
      </c>
      <c r="D160" s="229" t="s">
        <v>8714</v>
      </c>
      <c r="E160" s="229" t="s">
        <v>9034</v>
      </c>
      <c r="F160" s="229">
        <v>5669446</v>
      </c>
    </row>
    <row r="161" spans="1:6" ht="15.75">
      <c r="A161" s="233"/>
      <c r="B161" s="236">
        <v>35</v>
      </c>
      <c r="C161" s="236" t="s">
        <v>9102</v>
      </c>
      <c r="D161" s="229" t="s">
        <v>8714</v>
      </c>
      <c r="E161" s="229" t="s">
        <v>9034</v>
      </c>
      <c r="F161" s="229">
        <v>5669446</v>
      </c>
    </row>
    <row r="162" spans="1:6" ht="15.75">
      <c r="A162" s="233"/>
      <c r="B162" s="236">
        <v>113</v>
      </c>
      <c r="C162" s="236" t="s">
        <v>9103</v>
      </c>
      <c r="D162" s="229" t="s">
        <v>8931</v>
      </c>
      <c r="E162" s="229" t="s">
        <v>9034</v>
      </c>
      <c r="F162" s="229">
        <v>5669446</v>
      </c>
    </row>
    <row r="163" spans="1:6" ht="15.75">
      <c r="A163" s="233"/>
      <c r="B163" s="236">
        <v>114</v>
      </c>
      <c r="C163" s="236" t="s">
        <v>9104</v>
      </c>
      <c r="D163" s="229" t="s">
        <v>8931</v>
      </c>
      <c r="E163" s="229" t="s">
        <v>9034</v>
      </c>
      <c r="F163" s="229">
        <v>5669446</v>
      </c>
    </row>
    <row r="164" spans="1:6" ht="15.75">
      <c r="A164" s="233"/>
      <c r="B164" s="236">
        <v>115</v>
      </c>
      <c r="C164" s="236" t="s">
        <v>9105</v>
      </c>
      <c r="D164" s="229" t="s">
        <v>8931</v>
      </c>
      <c r="E164" s="229" t="s">
        <v>9034</v>
      </c>
      <c r="F164" s="229">
        <v>5669446</v>
      </c>
    </row>
    <row r="165" spans="1:6" ht="15.75">
      <c r="A165" s="233"/>
      <c r="B165" s="236">
        <v>116</v>
      </c>
      <c r="C165" s="236" t="s">
        <v>9106</v>
      </c>
      <c r="D165" s="229" t="s">
        <v>8931</v>
      </c>
      <c r="E165" s="229" t="s">
        <v>9034</v>
      </c>
      <c r="F165" s="229">
        <v>7782350</v>
      </c>
    </row>
    <row r="166" spans="1:6" ht="15.75">
      <c r="A166" s="233"/>
      <c r="B166" s="236">
        <v>117</v>
      </c>
      <c r="C166" s="236" t="s">
        <v>9107</v>
      </c>
      <c r="D166" s="229" t="s">
        <v>8931</v>
      </c>
      <c r="E166" s="229" t="s">
        <v>9034</v>
      </c>
      <c r="F166" s="229">
        <v>7782350</v>
      </c>
    </row>
    <row r="167" spans="1:6" ht="15.75">
      <c r="A167" s="233"/>
      <c r="B167" s="236"/>
      <c r="C167" s="236" t="s">
        <v>9108</v>
      </c>
      <c r="D167" s="229" t="s">
        <v>8714</v>
      </c>
      <c r="E167" s="229" t="s">
        <v>9034</v>
      </c>
      <c r="F167" s="229">
        <v>7115443</v>
      </c>
    </row>
    <row r="168" spans="1:6" ht="31.5">
      <c r="A168" s="233"/>
      <c r="B168" s="236"/>
      <c r="C168" s="236" t="s">
        <v>9109</v>
      </c>
      <c r="D168" s="229" t="s">
        <v>8714</v>
      </c>
      <c r="E168" s="229" t="s">
        <v>9110</v>
      </c>
      <c r="F168" s="229">
        <v>5369185</v>
      </c>
    </row>
    <row r="169" spans="1:6" ht="31.5">
      <c r="A169" s="233"/>
      <c r="B169" s="236"/>
      <c r="C169" s="236" t="s">
        <v>9111</v>
      </c>
      <c r="D169" s="229" t="s">
        <v>8714</v>
      </c>
      <c r="E169" s="229" t="s">
        <v>9110</v>
      </c>
      <c r="F169" s="229" t="s">
        <v>9112</v>
      </c>
    </row>
    <row r="170" spans="1:6" ht="15.75">
      <c r="A170" s="233"/>
      <c r="B170" s="236">
        <v>118</v>
      </c>
      <c r="C170" s="236" t="s">
        <v>9113</v>
      </c>
      <c r="D170" s="229" t="s">
        <v>8931</v>
      </c>
      <c r="E170" s="229" t="s">
        <v>9034</v>
      </c>
      <c r="F170" s="229">
        <v>5933103</v>
      </c>
    </row>
    <row r="171" spans="1:6" ht="15.75">
      <c r="A171" s="233"/>
      <c r="B171" s="236">
        <v>119</v>
      </c>
      <c r="C171" s="236" t="s">
        <v>9114</v>
      </c>
      <c r="D171" s="229" t="s">
        <v>8931</v>
      </c>
      <c r="E171" s="229" t="s">
        <v>9034</v>
      </c>
      <c r="F171" s="229">
        <v>5933103</v>
      </c>
    </row>
    <row r="172" spans="1:6" ht="15.75">
      <c r="A172" s="233"/>
      <c r="B172" s="236">
        <v>120</v>
      </c>
      <c r="C172" s="236" t="s">
        <v>9115</v>
      </c>
      <c r="D172" s="229" t="s">
        <v>8931</v>
      </c>
      <c r="E172" s="229" t="s">
        <v>9034</v>
      </c>
      <c r="F172" s="229">
        <v>7765159</v>
      </c>
    </row>
    <row r="173" spans="1:6" ht="31.5">
      <c r="A173" s="233"/>
      <c r="B173" s="229">
        <v>121</v>
      </c>
      <c r="C173" s="229" t="s">
        <v>9116</v>
      </c>
      <c r="D173" s="229" t="s">
        <v>8714</v>
      </c>
      <c r="E173" s="229" t="s">
        <v>9034</v>
      </c>
      <c r="F173" s="229">
        <v>5388281</v>
      </c>
    </row>
    <row r="174" spans="1:6" ht="15.75">
      <c r="A174" s="233"/>
      <c r="B174" s="229">
        <v>36</v>
      </c>
      <c r="C174" s="229" t="s">
        <v>9117</v>
      </c>
      <c r="D174" s="229" t="s">
        <v>8714</v>
      </c>
      <c r="E174" s="229" t="s">
        <v>9034</v>
      </c>
      <c r="F174" s="229">
        <v>5388327</v>
      </c>
    </row>
    <row r="175" spans="1:6" ht="15.75">
      <c r="A175" s="233"/>
      <c r="B175" s="229">
        <v>37</v>
      </c>
      <c r="C175" s="229" t="s">
        <v>9118</v>
      </c>
      <c r="D175" s="229" t="s">
        <v>8714</v>
      </c>
      <c r="E175" s="229" t="s">
        <v>9034</v>
      </c>
      <c r="F175" s="229">
        <v>22945</v>
      </c>
    </row>
    <row r="176" spans="1:6" ht="15.75">
      <c r="A176" s="233"/>
      <c r="B176" s="229">
        <v>38</v>
      </c>
      <c r="C176" s="229" t="s">
        <v>9119</v>
      </c>
      <c r="D176" s="229" t="s">
        <v>8714</v>
      </c>
      <c r="E176" s="229" t="s">
        <v>9034</v>
      </c>
      <c r="F176" s="237">
        <v>22945</v>
      </c>
    </row>
    <row r="177" spans="1:6" ht="15.75">
      <c r="A177" s="233"/>
      <c r="B177" s="229">
        <v>39</v>
      </c>
      <c r="C177" s="229" t="s">
        <v>9120</v>
      </c>
      <c r="D177" s="229" t="s">
        <v>8714</v>
      </c>
      <c r="E177" s="229" t="s">
        <v>9034</v>
      </c>
      <c r="F177" s="237">
        <v>22945</v>
      </c>
    </row>
    <row r="178" spans="1:6" ht="31.5">
      <c r="A178" s="233"/>
      <c r="B178" s="229">
        <v>40</v>
      </c>
      <c r="C178" s="229" t="s">
        <v>9121</v>
      </c>
      <c r="D178" s="229" t="s">
        <v>8714</v>
      </c>
      <c r="E178" s="229" t="s">
        <v>9034</v>
      </c>
      <c r="F178" s="237">
        <v>22945</v>
      </c>
    </row>
    <row r="179" spans="1:6" ht="15.75">
      <c r="A179" s="233"/>
      <c r="B179" s="229">
        <v>41</v>
      </c>
      <c r="C179" s="229" t="s">
        <v>9122</v>
      </c>
      <c r="D179" s="229" t="s">
        <v>8714</v>
      </c>
      <c r="E179" s="229" t="s">
        <v>9034</v>
      </c>
      <c r="F179" s="237">
        <v>24276</v>
      </c>
    </row>
    <row r="180" spans="1:6" ht="15.75">
      <c r="A180" s="233"/>
      <c r="B180" s="236">
        <v>122</v>
      </c>
      <c r="C180" s="236" t="s">
        <v>9123</v>
      </c>
      <c r="D180" s="229" t="s">
        <v>8931</v>
      </c>
      <c r="E180" s="229" t="s">
        <v>9034</v>
      </c>
      <c r="F180" s="229">
        <v>24276</v>
      </c>
    </row>
    <row r="181" spans="1:6" ht="31.5">
      <c r="A181" s="233"/>
      <c r="B181" s="229">
        <v>42</v>
      </c>
      <c r="C181" s="229" t="s">
        <v>9124</v>
      </c>
      <c r="D181" s="229" t="s">
        <v>8714</v>
      </c>
      <c r="E181" s="229" t="s">
        <v>9034</v>
      </c>
      <c r="F181" s="229">
        <v>7715503</v>
      </c>
    </row>
    <row r="182" spans="1:6" ht="15.75">
      <c r="A182" s="233"/>
      <c r="B182" s="229">
        <v>43</v>
      </c>
      <c r="C182" s="229" t="s">
        <v>9125</v>
      </c>
      <c r="D182" s="229" t="s">
        <v>8714</v>
      </c>
      <c r="E182" s="229" t="s">
        <v>9034</v>
      </c>
      <c r="F182" s="229">
        <v>5409502</v>
      </c>
    </row>
    <row r="183" spans="1:6" ht="15.75">
      <c r="A183" s="233"/>
      <c r="B183" s="229">
        <v>123</v>
      </c>
      <c r="C183" s="229" t="s">
        <v>9126</v>
      </c>
      <c r="D183" s="229" t="s">
        <v>8931</v>
      </c>
      <c r="E183" s="229" t="s">
        <v>9034</v>
      </c>
      <c r="F183" s="229">
        <v>5922797</v>
      </c>
    </row>
    <row r="184" spans="1:6" ht="15.75">
      <c r="A184" s="233"/>
      <c r="B184" s="229">
        <v>44</v>
      </c>
      <c r="C184" s="229" t="s">
        <v>9127</v>
      </c>
      <c r="D184" s="229" t="s">
        <v>8714</v>
      </c>
      <c r="E184" s="229" t="s">
        <v>9034</v>
      </c>
      <c r="F184" s="229">
        <v>5954062</v>
      </c>
    </row>
    <row r="185" spans="1:6" ht="31.5">
      <c r="A185" s="233"/>
      <c r="B185" s="229">
        <v>45</v>
      </c>
      <c r="C185" s="229" t="s">
        <v>9128</v>
      </c>
      <c r="D185" s="229" t="s">
        <v>8714</v>
      </c>
      <c r="E185" s="229" t="s">
        <v>9034</v>
      </c>
      <c r="F185" s="229">
        <v>5632646</v>
      </c>
    </row>
    <row r="186" spans="1:6" ht="15.75">
      <c r="A186" s="233"/>
      <c r="B186" s="229">
        <v>46</v>
      </c>
      <c r="C186" s="229" t="s">
        <v>9129</v>
      </c>
      <c r="D186" s="229" t="s">
        <v>8714</v>
      </c>
      <c r="E186" s="229" t="s">
        <v>9034</v>
      </c>
      <c r="F186" s="229">
        <v>7792563</v>
      </c>
    </row>
    <row r="187" spans="1:6" ht="15.75">
      <c r="A187" s="233"/>
      <c r="B187" s="229">
        <v>47</v>
      </c>
      <c r="C187" s="229" t="s">
        <v>9130</v>
      </c>
      <c r="D187" s="229" t="s">
        <v>8714</v>
      </c>
      <c r="E187" s="229" t="s">
        <v>9034</v>
      </c>
      <c r="F187" s="229">
        <v>7792563</v>
      </c>
    </row>
    <row r="188" spans="1:6" ht="15.75">
      <c r="A188" s="238"/>
      <c r="B188" s="229">
        <v>124</v>
      </c>
      <c r="C188" s="229" t="s">
        <v>9131</v>
      </c>
      <c r="D188" s="229" t="s">
        <v>8931</v>
      </c>
      <c r="E188" s="229" t="s">
        <v>9034</v>
      </c>
      <c r="F188" s="229">
        <v>24276</v>
      </c>
    </row>
    <row r="189" spans="1:6" ht="15.75">
      <c r="A189" s="233"/>
      <c r="B189" s="229">
        <v>48</v>
      </c>
      <c r="C189" s="229" t="s">
        <v>9132</v>
      </c>
      <c r="D189" s="229" t="s">
        <v>8714</v>
      </c>
      <c r="E189" s="229" t="s">
        <v>9034</v>
      </c>
      <c r="F189" s="229">
        <v>5620853</v>
      </c>
    </row>
    <row r="190" spans="1:6" ht="15.75">
      <c r="A190" s="229"/>
      <c r="B190" s="229">
        <v>49</v>
      </c>
      <c r="C190" s="229" t="s">
        <v>9133</v>
      </c>
      <c r="D190" s="229" t="s">
        <v>8714</v>
      </c>
      <c r="E190" s="229" t="s">
        <v>9034</v>
      </c>
      <c r="F190" s="229">
        <v>7792563</v>
      </c>
    </row>
    <row r="191" spans="1:6" ht="31.5">
      <c r="A191" s="229"/>
      <c r="B191" s="229">
        <v>125</v>
      </c>
      <c r="C191" s="229" t="s">
        <v>9134</v>
      </c>
      <c r="D191" s="229" t="s">
        <v>8931</v>
      </c>
      <c r="E191" s="229" t="s">
        <v>9034</v>
      </c>
      <c r="F191" s="229" t="s">
        <v>9003</v>
      </c>
    </row>
    <row r="192" spans="1:6" ht="15.75">
      <c r="A192" s="229"/>
      <c r="B192" s="229">
        <v>50</v>
      </c>
      <c r="C192" s="229" t="s">
        <v>9135</v>
      </c>
      <c r="D192" s="229" t="s">
        <v>8714</v>
      </c>
      <c r="E192" s="229" t="s">
        <v>9034</v>
      </c>
      <c r="F192" s="229">
        <v>5564116</v>
      </c>
    </row>
    <row r="193" spans="1:6" ht="31.5">
      <c r="A193" s="229"/>
      <c r="B193" s="229">
        <v>51</v>
      </c>
      <c r="C193" s="229" t="s">
        <v>9136</v>
      </c>
      <c r="D193" s="229" t="s">
        <v>8714</v>
      </c>
      <c r="E193" s="229" t="s">
        <v>9137</v>
      </c>
      <c r="F193" s="229">
        <v>7786129</v>
      </c>
    </row>
    <row r="194" spans="1:6" ht="15.75">
      <c r="A194" s="229"/>
      <c r="B194" s="229">
        <v>52</v>
      </c>
      <c r="C194" s="229" t="s">
        <v>9138</v>
      </c>
      <c r="D194" s="229" t="s">
        <v>8714</v>
      </c>
      <c r="E194" s="229" t="s">
        <v>9034</v>
      </c>
      <c r="F194" s="229" t="s">
        <v>9003</v>
      </c>
    </row>
    <row r="195" spans="1:6" ht="31.5">
      <c r="A195" s="229"/>
      <c r="B195" s="229">
        <v>126</v>
      </c>
      <c r="C195" s="229" t="s">
        <v>9139</v>
      </c>
      <c r="D195" s="229" t="s">
        <v>8931</v>
      </c>
      <c r="E195" s="229" t="s">
        <v>9140</v>
      </c>
      <c r="F195" s="229">
        <v>5388672</v>
      </c>
    </row>
    <row r="196" spans="1:6" ht="31.5">
      <c r="A196" s="229"/>
      <c r="B196" s="229">
        <v>53</v>
      </c>
      <c r="C196" s="229" t="s">
        <v>9141</v>
      </c>
      <c r="D196" s="229" t="s">
        <v>8714</v>
      </c>
      <c r="E196" s="229" t="s">
        <v>9034</v>
      </c>
      <c r="F196" s="229">
        <v>7787888</v>
      </c>
    </row>
    <row r="197" spans="1:6" ht="31.5">
      <c r="A197" s="229"/>
      <c r="B197" s="229">
        <v>127</v>
      </c>
      <c r="C197" s="229" t="s">
        <v>9142</v>
      </c>
      <c r="D197" s="229" t="s">
        <v>8931</v>
      </c>
      <c r="E197" s="229" t="s">
        <v>9034</v>
      </c>
      <c r="F197" s="229">
        <v>27206</v>
      </c>
    </row>
    <row r="198" spans="1:6" ht="31.5">
      <c r="A198" s="229"/>
      <c r="B198" s="229">
        <v>54</v>
      </c>
      <c r="C198" s="229" t="s">
        <v>9143</v>
      </c>
      <c r="D198" s="229" t="s">
        <v>8714</v>
      </c>
      <c r="E198" s="229" t="s">
        <v>9144</v>
      </c>
      <c r="F198" s="229">
        <v>5439986</v>
      </c>
    </row>
    <row r="199" spans="1:6" ht="31.5">
      <c r="A199" s="229"/>
      <c r="B199" s="229">
        <v>54</v>
      </c>
      <c r="C199" s="229" t="s">
        <v>9145</v>
      </c>
      <c r="D199" s="229" t="s">
        <v>8714</v>
      </c>
      <c r="E199" s="229" t="s">
        <v>9146</v>
      </c>
      <c r="F199" s="229" t="s">
        <v>9147</v>
      </c>
    </row>
    <row r="200" spans="1:6" ht="15.75">
      <c r="A200" s="229"/>
      <c r="B200" s="229">
        <v>56</v>
      </c>
      <c r="C200" s="229" t="s">
        <v>9148</v>
      </c>
      <c r="D200" s="229" t="s">
        <v>8714</v>
      </c>
      <c r="E200" s="229" t="s">
        <v>9034</v>
      </c>
      <c r="F200" s="229">
        <v>5647750</v>
      </c>
    </row>
    <row r="201" spans="1:6" ht="31.5">
      <c r="A201" s="229"/>
      <c r="B201" s="229">
        <v>57</v>
      </c>
      <c r="C201" s="229" t="s">
        <v>9149</v>
      </c>
      <c r="D201" s="229" t="s">
        <v>8714</v>
      </c>
      <c r="E201" s="229" t="s">
        <v>9034</v>
      </c>
      <c r="F201" s="229">
        <v>5393000</v>
      </c>
    </row>
    <row r="202" spans="1:6" ht="31.5">
      <c r="A202" s="229"/>
      <c r="B202" s="229">
        <v>58</v>
      </c>
      <c r="C202" s="229" t="s">
        <v>9150</v>
      </c>
      <c r="D202" s="229" t="s">
        <v>8714</v>
      </c>
      <c r="E202" s="229" t="s">
        <v>9151</v>
      </c>
      <c r="F202" s="229">
        <v>5924064</v>
      </c>
    </row>
    <row r="203" spans="1:6" ht="31.5">
      <c r="A203" s="233"/>
      <c r="B203" s="236">
        <v>59</v>
      </c>
      <c r="C203" s="236" t="s">
        <v>9152</v>
      </c>
      <c r="D203" s="229" t="s">
        <v>8714</v>
      </c>
      <c r="E203" s="229" t="s">
        <v>9151</v>
      </c>
      <c r="F203" s="229">
        <v>5924064</v>
      </c>
    </row>
    <row r="204" spans="1:6" ht="15.75">
      <c r="A204" s="233"/>
      <c r="B204" s="236">
        <v>60</v>
      </c>
      <c r="C204" s="236" t="s">
        <v>9153</v>
      </c>
      <c r="D204" s="229" t="s">
        <v>8714</v>
      </c>
      <c r="E204" s="229" t="s">
        <v>9151</v>
      </c>
      <c r="F204" s="229">
        <v>5924064</v>
      </c>
    </row>
    <row r="205" spans="1:6" ht="31.5">
      <c r="A205" s="233"/>
      <c r="B205" s="236">
        <v>61</v>
      </c>
      <c r="C205" s="236" t="s">
        <v>9154</v>
      </c>
      <c r="D205" s="229" t="s">
        <v>8714</v>
      </c>
      <c r="E205" s="229" t="s">
        <v>9151</v>
      </c>
      <c r="F205" s="229">
        <v>5924064</v>
      </c>
    </row>
    <row r="206" spans="1:6" ht="31.5">
      <c r="A206" s="233"/>
      <c r="B206" s="236">
        <v>62</v>
      </c>
      <c r="C206" s="236" t="s">
        <v>9155</v>
      </c>
      <c r="D206" s="229" t="s">
        <v>8714</v>
      </c>
      <c r="E206" s="229" t="s">
        <v>9151</v>
      </c>
      <c r="F206" s="229">
        <v>5924064</v>
      </c>
    </row>
    <row r="207" spans="1:6" ht="15.75">
      <c r="A207" s="233"/>
      <c r="B207" s="236">
        <v>63</v>
      </c>
      <c r="C207" s="236" t="s">
        <v>9156</v>
      </c>
      <c r="D207" s="229" t="s">
        <v>8714</v>
      </c>
      <c r="E207" s="229" t="s">
        <v>9151</v>
      </c>
      <c r="F207" s="229">
        <v>5924064</v>
      </c>
    </row>
    <row r="208" spans="1:6" ht="15.75">
      <c r="A208" s="233"/>
      <c r="B208" s="236">
        <v>64</v>
      </c>
      <c r="C208" s="236" t="s">
        <v>9157</v>
      </c>
      <c r="D208" s="229" t="s">
        <v>8714</v>
      </c>
      <c r="E208" s="229" t="s">
        <v>9151</v>
      </c>
      <c r="F208" s="229">
        <v>5924064</v>
      </c>
    </row>
    <row r="209" spans="1:6" ht="15.75">
      <c r="A209" s="233"/>
      <c r="B209" s="236">
        <v>65</v>
      </c>
      <c r="C209" s="236" t="s">
        <v>9158</v>
      </c>
      <c r="D209" s="229" t="s">
        <v>8714</v>
      </c>
      <c r="E209" s="229" t="s">
        <v>9151</v>
      </c>
      <c r="F209" s="229">
        <v>5924064</v>
      </c>
    </row>
    <row r="210" spans="1:6" ht="31.5">
      <c r="A210" s="233"/>
      <c r="B210" s="236">
        <v>66</v>
      </c>
      <c r="C210" s="236" t="s">
        <v>9159</v>
      </c>
      <c r="D210" s="229" t="s">
        <v>8714</v>
      </c>
      <c r="E210" s="229" t="s">
        <v>9151</v>
      </c>
      <c r="F210" s="229">
        <v>5924064</v>
      </c>
    </row>
    <row r="211" spans="1:6" ht="15.75">
      <c r="A211" s="233"/>
      <c r="B211" s="236">
        <v>67</v>
      </c>
      <c r="C211" s="236" t="s">
        <v>9160</v>
      </c>
      <c r="D211" s="229" t="s">
        <v>8714</v>
      </c>
      <c r="E211" s="229" t="s">
        <v>9151</v>
      </c>
      <c r="F211" s="229">
        <v>5924064</v>
      </c>
    </row>
    <row r="212" spans="1:6" ht="15.75">
      <c r="A212" s="233"/>
      <c r="B212" s="236">
        <v>128</v>
      </c>
      <c r="C212" s="236" t="s">
        <v>9161</v>
      </c>
      <c r="D212" s="229" t="s">
        <v>8931</v>
      </c>
      <c r="E212" s="229" t="s">
        <v>9151</v>
      </c>
      <c r="F212" s="229">
        <v>5969662</v>
      </c>
    </row>
    <row r="213" spans="1:6" ht="15.75">
      <c r="A213" s="233"/>
      <c r="B213" s="236">
        <v>129</v>
      </c>
      <c r="C213" s="236" t="s">
        <v>9162</v>
      </c>
      <c r="D213" s="229" t="s">
        <v>8931</v>
      </c>
      <c r="E213" s="229" t="s">
        <v>9151</v>
      </c>
      <c r="F213" s="229">
        <v>5969662</v>
      </c>
    </row>
    <row r="214" spans="1:6" ht="15.75">
      <c r="A214" s="233"/>
      <c r="B214" s="236">
        <v>130</v>
      </c>
      <c r="C214" s="236" t="s">
        <v>9163</v>
      </c>
      <c r="D214" s="229" t="s">
        <v>8931</v>
      </c>
      <c r="E214" s="229" t="s">
        <v>9151</v>
      </c>
      <c r="F214" s="229">
        <v>5969662</v>
      </c>
    </row>
    <row r="215" spans="1:6" ht="15.75">
      <c r="A215" s="233"/>
      <c r="B215" s="236">
        <v>68</v>
      </c>
      <c r="C215" s="236" t="s">
        <v>9164</v>
      </c>
      <c r="D215" s="229" t="s">
        <v>8714</v>
      </c>
      <c r="E215" s="229" t="s">
        <v>9151</v>
      </c>
      <c r="F215" s="229">
        <v>5394070</v>
      </c>
    </row>
    <row r="216" spans="1:6" ht="15.75">
      <c r="A216" s="233"/>
      <c r="B216" s="236">
        <v>131</v>
      </c>
      <c r="C216" s="236" t="s">
        <v>9165</v>
      </c>
      <c r="D216" s="229" t="s">
        <v>8931</v>
      </c>
      <c r="E216" s="229" t="s">
        <v>9151</v>
      </c>
      <c r="F216" s="229">
        <v>5394070</v>
      </c>
    </row>
    <row r="217" spans="1:6" ht="15.75">
      <c r="A217" s="233"/>
      <c r="B217" s="236">
        <v>69</v>
      </c>
      <c r="C217" s="236" t="s">
        <v>9166</v>
      </c>
      <c r="D217" s="229" t="s">
        <v>8714</v>
      </c>
      <c r="E217" s="229" t="s">
        <v>9151</v>
      </c>
      <c r="F217" s="229">
        <v>5394070</v>
      </c>
    </row>
    <row r="218" spans="1:6" ht="15.75">
      <c r="A218" s="233"/>
      <c r="B218" s="236">
        <v>70</v>
      </c>
      <c r="C218" s="236" t="s">
        <v>9167</v>
      </c>
      <c r="D218" s="229" t="s">
        <v>8714</v>
      </c>
      <c r="E218" s="229" t="s">
        <v>9151</v>
      </c>
      <c r="F218" s="229">
        <v>5394070</v>
      </c>
    </row>
    <row r="219" spans="1:6" ht="15.75">
      <c r="A219" s="233"/>
      <c r="B219" s="236">
        <v>132</v>
      </c>
      <c r="C219" s="236" t="s">
        <v>9168</v>
      </c>
      <c r="D219" s="229" t="s">
        <v>8931</v>
      </c>
      <c r="E219" s="229" t="s">
        <v>9151</v>
      </c>
      <c r="F219" s="229">
        <v>5394070</v>
      </c>
    </row>
    <row r="220" spans="1:6" ht="15.75">
      <c r="A220" s="229" t="s">
        <v>9006</v>
      </c>
      <c r="B220" s="229">
        <v>71</v>
      </c>
      <c r="C220" s="229" t="s">
        <v>9169</v>
      </c>
      <c r="D220" s="229" t="s">
        <v>8714</v>
      </c>
      <c r="E220" s="229" t="s">
        <v>9170</v>
      </c>
      <c r="F220" s="229">
        <v>7741211</v>
      </c>
    </row>
    <row r="221" spans="1:6" ht="15.75">
      <c r="A221" s="233"/>
      <c r="B221" s="229">
        <v>72</v>
      </c>
      <c r="C221" s="229" t="s">
        <v>9171</v>
      </c>
      <c r="D221" s="229" t="s">
        <v>8714</v>
      </c>
      <c r="E221" s="229" t="s">
        <v>9170</v>
      </c>
      <c r="F221" s="229">
        <v>7100890</v>
      </c>
    </row>
    <row r="222" spans="1:6" ht="15.75">
      <c r="A222" s="233"/>
      <c r="B222" s="229">
        <v>73</v>
      </c>
      <c r="C222" s="229" t="s">
        <v>9172</v>
      </c>
      <c r="D222" s="229" t="s">
        <v>8714</v>
      </c>
      <c r="E222" s="229" t="s">
        <v>9170</v>
      </c>
      <c r="F222" s="229">
        <v>5979725</v>
      </c>
    </row>
    <row r="223" spans="1:6" ht="31.5">
      <c r="A223" s="233"/>
      <c r="B223" s="229">
        <v>74</v>
      </c>
      <c r="C223" s="229" t="s">
        <v>9173</v>
      </c>
      <c r="D223" s="229" t="s">
        <v>8714</v>
      </c>
      <c r="E223" s="229" t="s">
        <v>9174</v>
      </c>
      <c r="F223" s="229">
        <v>5947306</v>
      </c>
    </row>
    <row r="224" spans="1:6" ht="31.5">
      <c r="A224" s="233"/>
      <c r="B224" s="229">
        <v>75</v>
      </c>
      <c r="C224" s="229" t="s">
        <v>9175</v>
      </c>
      <c r="D224" s="229" t="s">
        <v>8714</v>
      </c>
      <c r="E224" s="229" t="s">
        <v>9176</v>
      </c>
      <c r="F224" s="229">
        <v>5442356</v>
      </c>
    </row>
    <row r="225" spans="1:6" ht="31.5">
      <c r="A225" s="233"/>
      <c r="B225" s="229">
        <v>76</v>
      </c>
      <c r="C225" s="229" t="s">
        <v>9177</v>
      </c>
      <c r="D225" s="229" t="s">
        <v>8714</v>
      </c>
      <c r="E225" s="229" t="s">
        <v>9176</v>
      </c>
      <c r="F225" s="229">
        <v>5442356</v>
      </c>
    </row>
    <row r="226" spans="1:6" ht="31.5">
      <c r="A226" s="233"/>
      <c r="B226" s="229">
        <v>77</v>
      </c>
      <c r="C226" s="229" t="s">
        <v>9178</v>
      </c>
      <c r="D226" s="229" t="s">
        <v>8714</v>
      </c>
      <c r="E226" s="229" t="s">
        <v>9170</v>
      </c>
      <c r="F226" s="229">
        <v>5938770</v>
      </c>
    </row>
    <row r="227" spans="1:6" ht="15.75">
      <c r="A227" s="233"/>
      <c r="B227" s="229">
        <v>78</v>
      </c>
      <c r="C227" s="229" t="s">
        <v>9179</v>
      </c>
      <c r="D227" s="229" t="s">
        <v>8714</v>
      </c>
      <c r="E227" s="229" t="s">
        <v>9170</v>
      </c>
      <c r="F227" s="229">
        <v>5437667</v>
      </c>
    </row>
    <row r="228" spans="1:6" ht="15.75">
      <c r="A228" s="233"/>
      <c r="B228" s="229">
        <v>133</v>
      </c>
      <c r="C228" s="229" t="s">
        <v>9180</v>
      </c>
      <c r="D228" s="229" t="s">
        <v>8931</v>
      </c>
      <c r="E228" s="229" t="s">
        <v>9170</v>
      </c>
      <c r="F228" s="229">
        <v>7777959</v>
      </c>
    </row>
    <row r="229" spans="1:6" ht="15.75">
      <c r="A229" s="233"/>
      <c r="B229" s="229">
        <v>79</v>
      </c>
      <c r="C229" s="229" t="s">
        <v>9181</v>
      </c>
      <c r="D229" s="229" t="s">
        <v>8714</v>
      </c>
      <c r="E229" s="229" t="s">
        <v>9170</v>
      </c>
      <c r="F229" s="229">
        <v>7753534</v>
      </c>
    </row>
    <row r="230" spans="1:6" ht="31.5">
      <c r="A230" s="233"/>
      <c r="B230" s="229">
        <v>134</v>
      </c>
      <c r="C230" s="229" t="s">
        <v>9182</v>
      </c>
      <c r="D230" s="229" t="s">
        <v>8931</v>
      </c>
      <c r="E230" s="229" t="s">
        <v>9170</v>
      </c>
      <c r="F230" s="229">
        <v>7747102</v>
      </c>
    </row>
    <row r="231" spans="1:6" ht="31.5">
      <c r="A231" s="233"/>
      <c r="B231" s="229">
        <v>80</v>
      </c>
      <c r="C231" s="229" t="s">
        <v>9183</v>
      </c>
      <c r="D231" s="229" t="s">
        <v>8714</v>
      </c>
      <c r="E231" s="229" t="s">
        <v>9170</v>
      </c>
      <c r="F231" s="229">
        <v>5612854</v>
      </c>
    </row>
    <row r="232" spans="1:6" ht="31.5">
      <c r="A232" s="233"/>
      <c r="B232" s="229">
        <v>81</v>
      </c>
      <c r="C232" s="229" t="s">
        <v>9184</v>
      </c>
      <c r="D232" s="229" t="s">
        <v>8714</v>
      </c>
      <c r="E232" s="229" t="s">
        <v>9170</v>
      </c>
      <c r="F232" s="229">
        <v>5656573</v>
      </c>
    </row>
    <row r="233" spans="1:6" ht="15.75">
      <c r="A233" s="233"/>
      <c r="B233" s="229">
        <v>82</v>
      </c>
      <c r="C233" s="229" t="s">
        <v>9185</v>
      </c>
      <c r="D233" s="229" t="s">
        <v>8714</v>
      </c>
      <c r="E233" s="229" t="s">
        <v>9170</v>
      </c>
      <c r="F233" s="229">
        <v>7747974</v>
      </c>
    </row>
    <row r="234" spans="1:6" ht="15.75">
      <c r="A234" s="233"/>
      <c r="B234" s="229">
        <v>83</v>
      </c>
      <c r="C234" s="229" t="s">
        <v>9186</v>
      </c>
      <c r="D234" s="229" t="s">
        <v>8714</v>
      </c>
      <c r="E234" s="229" t="s">
        <v>9170</v>
      </c>
      <c r="F234" s="229">
        <v>5654542</v>
      </c>
    </row>
    <row r="235" spans="1:6" ht="15.75">
      <c r="A235" s="233"/>
      <c r="B235" s="229">
        <v>84</v>
      </c>
      <c r="C235" s="229" t="s">
        <v>9187</v>
      </c>
      <c r="D235" s="229" t="s">
        <v>8714</v>
      </c>
      <c r="E235" s="229" t="s">
        <v>9170</v>
      </c>
      <c r="F235" s="229">
        <v>27142</v>
      </c>
    </row>
    <row r="236" spans="1:6" ht="15.75">
      <c r="A236" s="233"/>
      <c r="B236" s="229">
        <v>135</v>
      </c>
      <c r="C236" s="229" t="s">
        <v>9188</v>
      </c>
      <c r="D236" s="229" t="s">
        <v>8931</v>
      </c>
      <c r="E236" s="229" t="s">
        <v>9170</v>
      </c>
      <c r="F236" s="229">
        <v>7755228</v>
      </c>
    </row>
    <row r="237" spans="1:6" ht="15.75">
      <c r="A237" s="233"/>
      <c r="B237" s="229">
        <v>136</v>
      </c>
      <c r="C237" s="229" t="s">
        <v>9189</v>
      </c>
      <c r="D237" s="229" t="s">
        <v>8931</v>
      </c>
      <c r="E237" s="229" t="s">
        <v>9170</v>
      </c>
      <c r="F237" s="229">
        <v>7755228</v>
      </c>
    </row>
    <row r="238" spans="1:6" ht="15.75">
      <c r="A238" s="233"/>
      <c r="B238" s="229">
        <v>137</v>
      </c>
      <c r="C238" s="229" t="s">
        <v>9190</v>
      </c>
      <c r="D238" s="229" t="s">
        <v>8931</v>
      </c>
      <c r="E238" s="229" t="s">
        <v>9170</v>
      </c>
      <c r="F238" s="229">
        <v>5453851</v>
      </c>
    </row>
    <row r="239" spans="1:6" ht="15.75">
      <c r="A239" s="233"/>
      <c r="B239" s="229">
        <v>85</v>
      </c>
      <c r="C239" s="229" t="s">
        <v>9191</v>
      </c>
      <c r="D239" s="229" t="s">
        <v>8714</v>
      </c>
      <c r="E239" s="229" t="s">
        <v>9170</v>
      </c>
      <c r="F239" s="229">
        <v>5453851</v>
      </c>
    </row>
    <row r="240" spans="1:6" ht="15.75">
      <c r="A240" s="233"/>
      <c r="B240" s="229">
        <v>86</v>
      </c>
      <c r="C240" s="229" t="s">
        <v>9192</v>
      </c>
      <c r="D240" s="229" t="s">
        <v>8714</v>
      </c>
      <c r="E240" s="229" t="s">
        <v>9170</v>
      </c>
      <c r="F240" s="229">
        <v>5362740</v>
      </c>
    </row>
    <row r="241" spans="1:6" ht="15.75">
      <c r="A241" s="235"/>
      <c r="B241" s="232">
        <v>87</v>
      </c>
      <c r="C241" s="232" t="s">
        <v>9193</v>
      </c>
      <c r="D241" s="232" t="s">
        <v>8714</v>
      </c>
      <c r="E241" s="232" t="s">
        <v>9170</v>
      </c>
      <c r="F241" s="232">
        <v>5454054</v>
      </c>
    </row>
    <row r="242" spans="1:6" ht="31.5">
      <c r="A242" s="233"/>
      <c r="B242" s="229">
        <v>88</v>
      </c>
      <c r="C242" s="229" t="s">
        <v>9194</v>
      </c>
      <c r="D242" s="229" t="s">
        <v>8714</v>
      </c>
      <c r="E242" s="229" t="s">
        <v>9170</v>
      </c>
      <c r="F242" s="229">
        <v>5667621</v>
      </c>
    </row>
    <row r="243" spans="1:6" ht="15.75">
      <c r="A243" s="233"/>
      <c r="B243" s="229">
        <v>89</v>
      </c>
      <c r="C243" s="229" t="s">
        <v>9195</v>
      </c>
      <c r="D243" s="229" t="s">
        <v>8714</v>
      </c>
      <c r="E243" s="229" t="s">
        <v>9170</v>
      </c>
      <c r="F243" s="229">
        <v>5407170</v>
      </c>
    </row>
    <row r="244" spans="1:6" ht="15.75">
      <c r="A244" s="233"/>
      <c r="B244" s="229">
        <v>90</v>
      </c>
      <c r="C244" s="229" t="s">
        <v>9196</v>
      </c>
      <c r="D244" s="229" t="s">
        <v>8714</v>
      </c>
      <c r="E244" s="229" t="s">
        <v>9170</v>
      </c>
      <c r="F244" s="229">
        <v>24276</v>
      </c>
    </row>
    <row r="245" spans="1:6" ht="31.5">
      <c r="A245" s="233"/>
      <c r="B245" s="229">
        <v>91</v>
      </c>
      <c r="C245" s="229" t="s">
        <v>9197</v>
      </c>
      <c r="D245" s="229" t="s">
        <v>8714</v>
      </c>
      <c r="E245" s="229" t="s">
        <v>9170</v>
      </c>
      <c r="F245" s="229" t="s">
        <v>9198</v>
      </c>
    </row>
    <row r="246" spans="1:6" ht="15.75">
      <c r="A246" s="233"/>
      <c r="B246" s="229">
        <v>92</v>
      </c>
      <c r="C246" s="229" t="s">
        <v>9199</v>
      </c>
      <c r="D246" s="229" t="s">
        <v>8714</v>
      </c>
      <c r="E246" s="229" t="s">
        <v>9170</v>
      </c>
      <c r="F246" s="229">
        <v>7753534</v>
      </c>
    </row>
    <row r="247" spans="1:6" ht="15.75">
      <c r="A247" s="233"/>
      <c r="B247" s="229">
        <v>138</v>
      </c>
      <c r="C247" s="229" t="s">
        <v>9200</v>
      </c>
      <c r="D247" s="229" t="s">
        <v>8931</v>
      </c>
      <c r="E247" s="229" t="s">
        <v>9170</v>
      </c>
      <c r="F247" s="229">
        <v>5656573</v>
      </c>
    </row>
    <row r="248" spans="1:6" ht="15.75">
      <c r="A248" s="233"/>
      <c r="B248" s="229">
        <v>139</v>
      </c>
      <c r="C248" s="229" t="s">
        <v>9201</v>
      </c>
      <c r="D248" s="229" t="s">
        <v>8931</v>
      </c>
      <c r="E248" s="229" t="s">
        <v>9170</v>
      </c>
      <c r="F248" s="229">
        <v>7747974</v>
      </c>
    </row>
    <row r="249" spans="1:6" ht="31.5">
      <c r="A249" s="229" t="s">
        <v>8936</v>
      </c>
      <c r="B249" s="229">
        <v>94</v>
      </c>
      <c r="C249" s="229" t="s">
        <v>9202</v>
      </c>
      <c r="D249" s="229" t="s">
        <v>8714</v>
      </c>
      <c r="E249" s="229" t="s">
        <v>8896</v>
      </c>
      <c r="F249" s="229">
        <v>5939599</v>
      </c>
    </row>
    <row r="250" spans="1:6" ht="15.75">
      <c r="A250" s="229"/>
      <c r="B250" s="229">
        <v>95</v>
      </c>
      <c r="C250" s="229" t="s">
        <v>9203</v>
      </c>
      <c r="D250" s="229" t="s">
        <v>8714</v>
      </c>
      <c r="E250" s="229" t="s">
        <v>8896</v>
      </c>
      <c r="F250" s="229">
        <v>5450151</v>
      </c>
    </row>
    <row r="251" spans="1:6" ht="31.5">
      <c r="A251" s="229" t="s">
        <v>9006</v>
      </c>
      <c r="B251" s="229">
        <v>140</v>
      </c>
      <c r="C251" s="229" t="s">
        <v>9204</v>
      </c>
      <c r="D251" s="229" t="s">
        <v>8931</v>
      </c>
      <c r="E251" s="229" t="s">
        <v>9205</v>
      </c>
      <c r="F251" s="229" t="s">
        <v>9206</v>
      </c>
    </row>
    <row r="252" spans="1:6" ht="31.5">
      <c r="A252" s="229"/>
      <c r="B252" s="229">
        <v>141</v>
      </c>
      <c r="C252" s="229" t="s">
        <v>9207</v>
      </c>
      <c r="D252" s="229" t="s">
        <v>8931</v>
      </c>
      <c r="E252" s="229" t="s">
        <v>9205</v>
      </c>
      <c r="F252" s="229" t="s">
        <v>9206</v>
      </c>
    </row>
    <row r="253" spans="1:6" ht="31.5">
      <c r="A253" s="229"/>
      <c r="B253" s="229">
        <v>142</v>
      </c>
      <c r="C253" s="229" t="s">
        <v>9208</v>
      </c>
      <c r="D253" s="229" t="s">
        <v>8931</v>
      </c>
      <c r="E253" s="229" t="s">
        <v>9205</v>
      </c>
      <c r="F253" s="229" t="s">
        <v>9206</v>
      </c>
    </row>
    <row r="254" spans="1:6" ht="31.5">
      <c r="A254" s="229"/>
      <c r="B254" s="229">
        <v>96</v>
      </c>
      <c r="C254" s="229" t="s">
        <v>9209</v>
      </c>
      <c r="D254" s="229" t="s">
        <v>8714</v>
      </c>
      <c r="E254" s="229" t="s">
        <v>9205</v>
      </c>
      <c r="F254" s="229">
        <v>5373239</v>
      </c>
    </row>
    <row r="255" spans="1:6" ht="31.5">
      <c r="A255" s="229"/>
      <c r="B255" s="229">
        <v>97</v>
      </c>
      <c r="C255" s="229" t="s">
        <v>9210</v>
      </c>
      <c r="D255" s="229" t="s">
        <v>8714</v>
      </c>
      <c r="E255" s="229" t="s">
        <v>9211</v>
      </c>
      <c r="F255" s="229">
        <v>5653065</v>
      </c>
    </row>
    <row r="256" spans="1:6" ht="15.75">
      <c r="A256" s="229"/>
      <c r="B256" s="229">
        <v>143</v>
      </c>
      <c r="C256" s="229" t="s">
        <v>9212</v>
      </c>
      <c r="D256" s="229" t="s">
        <v>8931</v>
      </c>
      <c r="E256" s="229" t="s">
        <v>9213</v>
      </c>
      <c r="F256" s="229">
        <v>5380077</v>
      </c>
    </row>
    <row r="257" spans="1:6" ht="31.5">
      <c r="A257" s="229"/>
      <c r="B257" s="229">
        <v>98</v>
      </c>
      <c r="C257" s="229" t="s">
        <v>9214</v>
      </c>
      <c r="D257" s="229" t="s">
        <v>8714</v>
      </c>
      <c r="E257" s="229" t="s">
        <v>9215</v>
      </c>
      <c r="F257" s="229">
        <v>26847</v>
      </c>
    </row>
    <row r="258" spans="1:6" ht="31.5">
      <c r="A258" s="229"/>
      <c r="B258" s="229">
        <v>144</v>
      </c>
      <c r="C258" s="229" t="s">
        <v>9216</v>
      </c>
      <c r="D258" s="229" t="s">
        <v>8931</v>
      </c>
      <c r="E258" s="229" t="s">
        <v>9215</v>
      </c>
      <c r="F258" s="229">
        <v>5955679</v>
      </c>
    </row>
    <row r="259" spans="1:6" ht="31.5">
      <c r="A259" s="229"/>
      <c r="B259" s="229">
        <v>145</v>
      </c>
      <c r="C259" s="229" t="s">
        <v>9217</v>
      </c>
      <c r="D259" s="229" t="s">
        <v>8931</v>
      </c>
      <c r="E259" s="229" t="s">
        <v>9215</v>
      </c>
      <c r="F259" s="229">
        <v>5679091</v>
      </c>
    </row>
    <row r="260" spans="1:6" ht="15.75">
      <c r="A260" s="229"/>
      <c r="B260" s="229">
        <v>146</v>
      </c>
      <c r="C260" s="229" t="s">
        <v>9218</v>
      </c>
      <c r="D260" s="229" t="s">
        <v>8931</v>
      </c>
      <c r="E260" s="229" t="s">
        <v>9219</v>
      </c>
      <c r="F260" s="229">
        <v>5413796</v>
      </c>
    </row>
    <row r="261" spans="1:6" ht="15.75">
      <c r="A261" s="229"/>
      <c r="B261" s="229">
        <v>147</v>
      </c>
      <c r="C261" s="229" t="s">
        <v>9220</v>
      </c>
      <c r="D261" s="229" t="s">
        <v>8931</v>
      </c>
      <c r="E261" s="229" t="s">
        <v>2357</v>
      </c>
      <c r="F261" s="229"/>
    </row>
    <row r="262" spans="1:6" ht="15.75">
      <c r="A262" s="229"/>
      <c r="B262" s="229">
        <v>148</v>
      </c>
      <c r="C262" s="229" t="s">
        <v>9221</v>
      </c>
      <c r="D262" s="229" t="s">
        <v>8931</v>
      </c>
      <c r="E262" s="229" t="s">
        <v>2357</v>
      </c>
      <c r="F262" s="229"/>
    </row>
    <row r="263" spans="1:6" ht="15.75">
      <c r="A263" s="229"/>
      <c r="B263" s="229">
        <v>149</v>
      </c>
      <c r="C263" s="229" t="s">
        <v>9222</v>
      </c>
      <c r="D263" s="229" t="s">
        <v>8931</v>
      </c>
      <c r="E263" s="229" t="s">
        <v>2357</v>
      </c>
      <c r="F263" s="229">
        <v>5475978</v>
      </c>
    </row>
    <row r="264" spans="1:6" ht="15.75">
      <c r="A264" s="229"/>
      <c r="B264" s="229">
        <v>150</v>
      </c>
      <c r="C264" s="229" t="s">
        <v>9223</v>
      </c>
      <c r="D264" s="229" t="s">
        <v>8931</v>
      </c>
      <c r="E264" s="229" t="s">
        <v>2357</v>
      </c>
      <c r="F264" s="229"/>
    </row>
    <row r="265" spans="1:6" ht="15.75">
      <c r="A265" s="229"/>
      <c r="B265" s="229">
        <v>151</v>
      </c>
      <c r="C265" s="229" t="s">
        <v>9224</v>
      </c>
      <c r="D265" s="229" t="s">
        <v>8931</v>
      </c>
      <c r="E265" s="229" t="s">
        <v>2357</v>
      </c>
      <c r="F265" s="229"/>
    </row>
    <row r="266" spans="1:6" ht="15.75">
      <c r="A266" s="229"/>
      <c r="B266" s="229">
        <v>152</v>
      </c>
      <c r="C266" s="229" t="s">
        <v>9225</v>
      </c>
      <c r="D266" s="229" t="s">
        <v>8931</v>
      </c>
      <c r="E266" s="229" t="s">
        <v>2357</v>
      </c>
      <c r="F266" s="229"/>
    </row>
    <row r="267" spans="1:6" ht="15.75">
      <c r="A267" s="229"/>
      <c r="B267" s="229">
        <v>99</v>
      </c>
      <c r="C267" s="229" t="s">
        <v>9226</v>
      </c>
      <c r="D267" s="229" t="s">
        <v>8714</v>
      </c>
      <c r="E267" s="229" t="s">
        <v>2357</v>
      </c>
      <c r="F267" s="229">
        <v>22945</v>
      </c>
    </row>
    <row r="268" spans="1:6" ht="15.75">
      <c r="A268" s="229"/>
      <c r="B268" s="229">
        <v>100</v>
      </c>
      <c r="C268" s="229" t="s">
        <v>9227</v>
      </c>
      <c r="D268" s="229" t="s">
        <v>8714</v>
      </c>
      <c r="E268" s="229" t="s">
        <v>2357</v>
      </c>
      <c r="F268" s="229">
        <v>5652340</v>
      </c>
    </row>
    <row r="269" spans="1:6" ht="15.75">
      <c r="A269" s="229"/>
      <c r="B269" s="229">
        <v>101</v>
      </c>
      <c r="C269" s="229" t="s">
        <v>9228</v>
      </c>
      <c r="D269" s="229" t="s">
        <v>8714</v>
      </c>
      <c r="E269" s="229" t="s">
        <v>2357</v>
      </c>
      <c r="F269" s="229">
        <v>7738942</v>
      </c>
    </row>
    <row r="270" spans="1:6" ht="15.75">
      <c r="A270" s="229"/>
      <c r="B270" s="229">
        <v>102</v>
      </c>
      <c r="C270" s="229" t="s">
        <v>9229</v>
      </c>
      <c r="D270" s="229" t="s">
        <v>8714</v>
      </c>
      <c r="E270" s="229" t="s">
        <v>2357</v>
      </c>
      <c r="F270" s="229">
        <v>5451099</v>
      </c>
    </row>
    <row r="271" spans="1:6" ht="15.75">
      <c r="A271" s="229"/>
      <c r="B271" s="229">
        <v>103</v>
      </c>
      <c r="C271" s="229" t="s">
        <v>9230</v>
      </c>
      <c r="D271" s="229" t="s">
        <v>8714</v>
      </c>
      <c r="E271" s="229" t="s">
        <v>2357</v>
      </c>
      <c r="F271" s="229">
        <v>5413796</v>
      </c>
    </row>
    <row r="272" spans="1:6" ht="15.75">
      <c r="A272" s="229"/>
      <c r="B272" s="229">
        <v>104</v>
      </c>
      <c r="C272" s="229" t="s">
        <v>9231</v>
      </c>
      <c r="D272" s="229" t="s">
        <v>8714</v>
      </c>
      <c r="E272" s="229" t="s">
        <v>2357</v>
      </c>
      <c r="F272" s="229">
        <v>5413796</v>
      </c>
    </row>
    <row r="273" spans="1:6" ht="15.75">
      <c r="A273" s="232"/>
      <c r="B273" s="232">
        <v>105</v>
      </c>
      <c r="C273" s="232" t="s">
        <v>9232</v>
      </c>
      <c r="D273" s="232" t="s">
        <v>8714</v>
      </c>
      <c r="E273" s="232" t="s">
        <v>2357</v>
      </c>
      <c r="F273" s="232">
        <v>5413796</v>
      </c>
    </row>
    <row r="274" spans="1:6" ht="15.75">
      <c r="A274" s="229"/>
      <c r="B274" s="229">
        <v>106</v>
      </c>
      <c r="C274" s="229" t="s">
        <v>9233</v>
      </c>
      <c r="D274" s="229" t="s">
        <v>8714</v>
      </c>
      <c r="E274" s="229" t="s">
        <v>2357</v>
      </c>
      <c r="F274" s="234">
        <v>5413796</v>
      </c>
    </row>
    <row r="275" spans="1:6" ht="15.75">
      <c r="A275" s="227"/>
      <c r="B275" s="229">
        <v>107</v>
      </c>
      <c r="C275" s="229" t="s">
        <v>9234</v>
      </c>
      <c r="D275" s="229" t="s">
        <v>8714</v>
      </c>
      <c r="E275" s="229" t="s">
        <v>2357</v>
      </c>
      <c r="F275" s="234">
        <v>5413796</v>
      </c>
    </row>
    <row r="276" spans="1:6" ht="15.75">
      <c r="A276" s="227"/>
      <c r="B276" s="229">
        <v>108</v>
      </c>
      <c r="C276" s="229" t="s">
        <v>9235</v>
      </c>
      <c r="D276" s="229" t="s">
        <v>8714</v>
      </c>
      <c r="E276" s="229" t="s">
        <v>2357</v>
      </c>
      <c r="F276" s="234">
        <v>5413796</v>
      </c>
    </row>
    <row r="277" spans="1:6" ht="15.75">
      <c r="A277" s="231"/>
      <c r="B277" s="232">
        <v>153</v>
      </c>
      <c r="C277" s="232" t="s">
        <v>9236</v>
      </c>
      <c r="D277" s="232" t="s">
        <v>8931</v>
      </c>
      <c r="E277" s="232" t="s">
        <v>2357</v>
      </c>
      <c r="F277" s="239">
        <v>7782799</v>
      </c>
    </row>
    <row r="278" spans="1:6" ht="31.5">
      <c r="A278" s="229" t="s">
        <v>9237</v>
      </c>
      <c r="B278" s="229">
        <v>154</v>
      </c>
      <c r="C278" s="229" t="s">
        <v>9238</v>
      </c>
      <c r="D278" s="229" t="s">
        <v>8931</v>
      </c>
      <c r="E278" s="229" t="s">
        <v>9239</v>
      </c>
      <c r="F278" s="229" t="s">
        <v>9240</v>
      </c>
    </row>
    <row r="279" spans="1:6" ht="31.5">
      <c r="A279" s="229"/>
      <c r="B279" s="229">
        <v>109</v>
      </c>
      <c r="C279" s="229" t="s">
        <v>9241</v>
      </c>
      <c r="D279" s="229" t="s">
        <v>8714</v>
      </c>
      <c r="E279" s="229" t="s">
        <v>9239</v>
      </c>
      <c r="F279" s="229" t="s">
        <v>9240</v>
      </c>
    </row>
    <row r="280" spans="1:6" ht="31.5">
      <c r="A280" s="229"/>
      <c r="B280" s="229">
        <v>155</v>
      </c>
      <c r="C280" s="229" t="s">
        <v>9242</v>
      </c>
      <c r="D280" s="229" t="s">
        <v>8931</v>
      </c>
      <c r="E280" s="229" t="s">
        <v>9239</v>
      </c>
      <c r="F280" s="229" t="s">
        <v>9240</v>
      </c>
    </row>
    <row r="281" spans="1:6" ht="31.5">
      <c r="A281" s="229"/>
      <c r="B281" s="229">
        <v>110</v>
      </c>
      <c r="C281" s="229" t="s">
        <v>9243</v>
      </c>
      <c r="D281" s="229" t="s">
        <v>8714</v>
      </c>
      <c r="E281" s="229" t="s">
        <v>9239</v>
      </c>
      <c r="F281" s="229" t="s">
        <v>9240</v>
      </c>
    </row>
    <row r="282" spans="1:6" ht="31.5">
      <c r="A282" s="229"/>
      <c r="B282" s="229">
        <v>156</v>
      </c>
      <c r="C282" s="229" t="s">
        <v>9244</v>
      </c>
      <c r="D282" s="229" t="s">
        <v>8931</v>
      </c>
      <c r="E282" s="229" t="s">
        <v>9239</v>
      </c>
      <c r="F282" s="229" t="s">
        <v>9240</v>
      </c>
    </row>
    <row r="283" spans="1:6" ht="31.5">
      <c r="A283" s="229"/>
      <c r="B283" s="229">
        <v>157</v>
      </c>
      <c r="C283" s="229" t="s">
        <v>9245</v>
      </c>
      <c r="D283" s="229" t="s">
        <v>8931</v>
      </c>
      <c r="E283" s="229" t="s">
        <v>9239</v>
      </c>
      <c r="F283" s="229" t="s">
        <v>9240</v>
      </c>
    </row>
    <row r="284" spans="1:6" ht="31.5">
      <c r="A284" s="229"/>
      <c r="B284" s="229">
        <v>158</v>
      </c>
      <c r="C284" s="229" t="s">
        <v>9246</v>
      </c>
      <c r="D284" s="229" t="s">
        <v>8931</v>
      </c>
      <c r="E284" s="229" t="s">
        <v>9239</v>
      </c>
      <c r="F284" s="229" t="s">
        <v>9240</v>
      </c>
    </row>
    <row r="285" spans="1:6" ht="31.5">
      <c r="A285" s="229"/>
      <c r="B285" s="229">
        <v>111</v>
      </c>
      <c r="C285" s="229" t="s">
        <v>9247</v>
      </c>
      <c r="D285" s="229" t="s">
        <v>8714</v>
      </c>
      <c r="E285" s="229" t="s">
        <v>9239</v>
      </c>
      <c r="F285" s="229" t="s">
        <v>9240</v>
      </c>
    </row>
    <row r="286" spans="1:6" ht="31.5">
      <c r="A286" s="229"/>
      <c r="B286" s="229">
        <v>159</v>
      </c>
      <c r="C286" s="229" t="s">
        <v>9248</v>
      </c>
      <c r="D286" s="229" t="s">
        <v>8931</v>
      </c>
      <c r="E286" s="229" t="s">
        <v>9239</v>
      </c>
      <c r="F286" s="229" t="s">
        <v>9240</v>
      </c>
    </row>
    <row r="287" spans="1:6" ht="31.5">
      <c r="A287" s="229"/>
      <c r="B287" s="229">
        <v>160</v>
      </c>
      <c r="C287" s="229" t="s">
        <v>9249</v>
      </c>
      <c r="D287" s="229" t="s">
        <v>8931</v>
      </c>
      <c r="E287" s="229" t="s">
        <v>9239</v>
      </c>
      <c r="F287" s="229" t="s">
        <v>9240</v>
      </c>
    </row>
    <row r="288" spans="1:6" ht="31.5">
      <c r="A288" s="229"/>
      <c r="B288" s="229">
        <v>112</v>
      </c>
      <c r="C288" s="229" t="s">
        <v>9250</v>
      </c>
      <c r="D288" s="229" t="s">
        <v>8714</v>
      </c>
      <c r="E288" s="229" t="s">
        <v>9239</v>
      </c>
      <c r="F288" s="229" t="s">
        <v>9240</v>
      </c>
    </row>
    <row r="289" spans="1:6" ht="31.5">
      <c r="A289" s="229"/>
      <c r="B289" s="229">
        <v>161</v>
      </c>
      <c r="C289" s="229" t="s">
        <v>9251</v>
      </c>
      <c r="D289" s="229" t="s">
        <v>8931</v>
      </c>
      <c r="E289" s="229" t="s">
        <v>9239</v>
      </c>
      <c r="F289" s="229" t="s">
        <v>9240</v>
      </c>
    </row>
    <row r="290" spans="1:6" ht="31.5">
      <c r="A290" s="229"/>
      <c r="B290" s="229">
        <v>162</v>
      </c>
      <c r="C290" s="229" t="s">
        <v>9252</v>
      </c>
      <c r="D290" s="229" t="s">
        <v>8931</v>
      </c>
      <c r="E290" s="229" t="s">
        <v>9239</v>
      </c>
      <c r="F290" s="229" t="s">
        <v>9240</v>
      </c>
    </row>
    <row r="291" spans="1:6" ht="31.5">
      <c r="A291" s="229"/>
      <c r="B291" s="229">
        <v>163</v>
      </c>
      <c r="C291" s="229" t="s">
        <v>9253</v>
      </c>
      <c r="D291" s="229" t="s">
        <v>8931</v>
      </c>
      <c r="E291" s="229" t="s">
        <v>9239</v>
      </c>
      <c r="F291" s="229" t="s">
        <v>9240</v>
      </c>
    </row>
    <row r="292" spans="1:6" ht="31.5">
      <c r="A292" s="229"/>
      <c r="B292" s="229">
        <v>113</v>
      </c>
      <c r="C292" s="229" t="s">
        <v>9254</v>
      </c>
      <c r="D292" s="229" t="s">
        <v>8714</v>
      </c>
      <c r="E292" s="229" t="s">
        <v>9239</v>
      </c>
      <c r="F292" s="229" t="s">
        <v>9240</v>
      </c>
    </row>
    <row r="293" spans="1:6" ht="31.5">
      <c r="A293" s="229"/>
      <c r="B293" s="229">
        <v>114</v>
      </c>
      <c r="C293" s="229" t="s">
        <v>9255</v>
      </c>
      <c r="D293" s="229" t="s">
        <v>8714</v>
      </c>
      <c r="E293" s="229" t="s">
        <v>9239</v>
      </c>
      <c r="F293" s="229" t="s">
        <v>9240</v>
      </c>
    </row>
    <row r="294" spans="1:6" ht="31.5">
      <c r="A294" s="229"/>
      <c r="B294" s="229">
        <v>164</v>
      </c>
      <c r="C294" s="229" t="s">
        <v>9256</v>
      </c>
      <c r="D294" s="229" t="s">
        <v>8931</v>
      </c>
      <c r="E294" s="229" t="s">
        <v>9239</v>
      </c>
      <c r="F294" s="229" t="s">
        <v>9240</v>
      </c>
    </row>
    <row r="295" spans="1:6" ht="31.5">
      <c r="A295" s="229"/>
      <c r="B295" s="229">
        <v>115</v>
      </c>
      <c r="C295" s="229" t="s">
        <v>9257</v>
      </c>
      <c r="D295" s="229" t="s">
        <v>8714</v>
      </c>
      <c r="E295" s="229" t="s">
        <v>9239</v>
      </c>
      <c r="F295" s="229" t="s">
        <v>9240</v>
      </c>
    </row>
    <row r="296" spans="1:6" ht="31.5">
      <c r="A296" s="229"/>
      <c r="B296" s="229">
        <v>165</v>
      </c>
      <c r="C296" s="229" t="s">
        <v>9258</v>
      </c>
      <c r="D296" s="229" t="s">
        <v>8931</v>
      </c>
      <c r="E296" s="229" t="s">
        <v>9239</v>
      </c>
      <c r="F296" s="229" t="s">
        <v>9240</v>
      </c>
    </row>
    <row r="297" spans="1:6" ht="31.5">
      <c r="A297" s="229"/>
      <c r="B297" s="229">
        <v>116</v>
      </c>
      <c r="C297" s="229" t="s">
        <v>9259</v>
      </c>
      <c r="D297" s="229" t="s">
        <v>8714</v>
      </c>
      <c r="E297" s="229" t="s">
        <v>9239</v>
      </c>
      <c r="F297" s="229" t="s">
        <v>9240</v>
      </c>
    </row>
    <row r="298" spans="1:6" ht="31.5">
      <c r="A298" s="229"/>
      <c r="B298" s="229">
        <v>117</v>
      </c>
      <c r="C298" s="229" t="s">
        <v>9260</v>
      </c>
      <c r="D298" s="229" t="s">
        <v>8714</v>
      </c>
      <c r="E298" s="229" t="s">
        <v>9239</v>
      </c>
      <c r="F298" s="229" t="s">
        <v>9240</v>
      </c>
    </row>
    <row r="299" spans="1:6" ht="31.5">
      <c r="A299" s="229"/>
      <c r="B299" s="229">
        <v>166</v>
      </c>
      <c r="C299" s="229" t="s">
        <v>9261</v>
      </c>
      <c r="D299" s="229" t="s">
        <v>8931</v>
      </c>
      <c r="E299" s="229" t="s">
        <v>9239</v>
      </c>
      <c r="F299" s="229" t="s">
        <v>9240</v>
      </c>
    </row>
    <row r="300" spans="1:6" ht="31.5">
      <c r="A300" s="229"/>
      <c r="B300" s="229">
        <v>167</v>
      </c>
      <c r="C300" s="229" t="s">
        <v>9262</v>
      </c>
      <c r="D300" s="229" t="s">
        <v>8931</v>
      </c>
      <c r="E300" s="229" t="s">
        <v>9263</v>
      </c>
      <c r="F300" s="229" t="s">
        <v>9240</v>
      </c>
    </row>
    <row r="301" spans="1:6" ht="31.5">
      <c r="A301" s="229"/>
      <c r="B301" s="229">
        <v>168</v>
      </c>
      <c r="C301" s="229" t="s">
        <v>9264</v>
      </c>
      <c r="D301" s="229" t="s">
        <v>8931</v>
      </c>
      <c r="E301" s="229" t="s">
        <v>9263</v>
      </c>
      <c r="F301" s="229" t="s">
        <v>9240</v>
      </c>
    </row>
    <row r="302" spans="1:6" ht="31.5">
      <c r="A302" s="229"/>
      <c r="B302" s="229">
        <v>118</v>
      </c>
      <c r="C302" s="229" t="s">
        <v>9265</v>
      </c>
      <c r="D302" s="229" t="s">
        <v>8714</v>
      </c>
      <c r="E302" s="229" t="s">
        <v>9263</v>
      </c>
      <c r="F302" s="229" t="s">
        <v>9240</v>
      </c>
    </row>
    <row r="303" spans="1:6" ht="31.5">
      <c r="A303" s="229"/>
      <c r="B303" s="229">
        <v>169</v>
      </c>
      <c r="C303" s="229" t="s">
        <v>9266</v>
      </c>
      <c r="D303" s="229" t="s">
        <v>8931</v>
      </c>
      <c r="E303" s="229" t="s">
        <v>9263</v>
      </c>
      <c r="F303" s="229" t="s">
        <v>9240</v>
      </c>
    </row>
    <row r="304" spans="1:6" ht="31.5">
      <c r="A304" s="229"/>
      <c r="B304" s="229">
        <v>170</v>
      </c>
      <c r="C304" s="229" t="s">
        <v>9267</v>
      </c>
      <c r="D304" s="229" t="s">
        <v>8931</v>
      </c>
      <c r="E304" s="229" t="s">
        <v>9263</v>
      </c>
      <c r="F304" s="229" t="s">
        <v>9240</v>
      </c>
    </row>
    <row r="305" spans="1:6" ht="31.5">
      <c r="A305" s="229"/>
      <c r="B305" s="229">
        <v>171</v>
      </c>
      <c r="C305" s="229" t="s">
        <v>9268</v>
      </c>
      <c r="D305" s="229" t="s">
        <v>8931</v>
      </c>
      <c r="E305" s="229" t="s">
        <v>9263</v>
      </c>
      <c r="F305" s="229" t="s">
        <v>9240</v>
      </c>
    </row>
    <row r="306" spans="1:6" ht="31.5">
      <c r="A306" s="232"/>
      <c r="B306" s="232">
        <v>119</v>
      </c>
      <c r="C306" s="232" t="s">
        <v>9269</v>
      </c>
      <c r="D306" s="232" t="s">
        <v>8714</v>
      </c>
      <c r="E306" s="232" t="s">
        <v>9263</v>
      </c>
      <c r="F306" s="232" t="s">
        <v>9240</v>
      </c>
    </row>
    <row r="307" spans="1:6" ht="31.5">
      <c r="A307" s="229"/>
      <c r="B307" s="229">
        <v>120</v>
      </c>
      <c r="C307" s="229" t="s">
        <v>9270</v>
      </c>
      <c r="D307" s="229" t="s">
        <v>8714</v>
      </c>
      <c r="E307" s="229" t="s">
        <v>9263</v>
      </c>
      <c r="F307" s="229" t="s">
        <v>9240</v>
      </c>
    </row>
    <row r="308" spans="1:6" ht="31.5">
      <c r="A308" s="229"/>
      <c r="B308" s="229">
        <v>121</v>
      </c>
      <c r="C308" s="229" t="s">
        <v>9271</v>
      </c>
      <c r="D308" s="229" t="s">
        <v>8714</v>
      </c>
      <c r="E308" s="229" t="s">
        <v>9263</v>
      </c>
      <c r="F308" s="229" t="s">
        <v>9240</v>
      </c>
    </row>
    <row r="309" spans="1:6" ht="31.5">
      <c r="A309" s="229"/>
      <c r="B309" s="229">
        <v>172</v>
      </c>
      <c r="C309" s="229" t="s">
        <v>9272</v>
      </c>
      <c r="D309" s="229" t="s">
        <v>8931</v>
      </c>
      <c r="E309" s="229" t="s">
        <v>9263</v>
      </c>
      <c r="F309" s="229" t="s">
        <v>9240</v>
      </c>
    </row>
    <row r="310" spans="1:6" ht="31.5">
      <c r="A310" s="229"/>
      <c r="B310" s="229">
        <v>173</v>
      </c>
      <c r="C310" s="229" t="s">
        <v>9273</v>
      </c>
      <c r="D310" s="229" t="s">
        <v>8931</v>
      </c>
      <c r="E310" s="229" t="s">
        <v>9263</v>
      </c>
      <c r="F310" s="229" t="s">
        <v>9240</v>
      </c>
    </row>
    <row r="311" spans="1:6" ht="31.5">
      <c r="A311" s="229"/>
      <c r="B311" s="229">
        <v>174</v>
      </c>
      <c r="C311" s="229" t="s">
        <v>9274</v>
      </c>
      <c r="D311" s="229" t="s">
        <v>8931</v>
      </c>
      <c r="E311" s="229" t="s">
        <v>9263</v>
      </c>
      <c r="F311" s="229" t="s">
        <v>9240</v>
      </c>
    </row>
    <row r="312" spans="1:6" ht="31.5">
      <c r="A312" s="229"/>
      <c r="B312" s="229">
        <v>122</v>
      </c>
      <c r="C312" s="229" t="s">
        <v>9275</v>
      </c>
      <c r="D312" s="229" t="s">
        <v>8714</v>
      </c>
      <c r="E312" s="229" t="s">
        <v>9263</v>
      </c>
      <c r="F312" s="229" t="s">
        <v>9240</v>
      </c>
    </row>
    <row r="313" spans="1:6" ht="31.5">
      <c r="A313" s="229"/>
      <c r="B313" s="229">
        <v>175</v>
      </c>
      <c r="C313" s="229" t="s">
        <v>9276</v>
      </c>
      <c r="D313" s="229" t="s">
        <v>8931</v>
      </c>
      <c r="E313" s="229" t="s">
        <v>9263</v>
      </c>
      <c r="F313" s="229" t="s">
        <v>9240</v>
      </c>
    </row>
    <row r="314" spans="1:6" ht="31.5">
      <c r="A314" s="229"/>
      <c r="B314" s="229">
        <v>123</v>
      </c>
      <c r="C314" s="229" t="s">
        <v>9277</v>
      </c>
      <c r="D314" s="229" t="s">
        <v>8714</v>
      </c>
      <c r="E314" s="229" t="s">
        <v>9263</v>
      </c>
      <c r="F314" s="229" t="s">
        <v>9240</v>
      </c>
    </row>
    <row r="315" spans="1:6" ht="31.5">
      <c r="A315" s="229"/>
      <c r="B315" s="229">
        <v>176</v>
      </c>
      <c r="C315" s="229" t="s">
        <v>9278</v>
      </c>
      <c r="D315" s="229" t="s">
        <v>8931</v>
      </c>
      <c r="E315" s="229" t="s">
        <v>9263</v>
      </c>
      <c r="F315" s="229" t="s">
        <v>9240</v>
      </c>
    </row>
    <row r="316" spans="1:6" ht="31.5">
      <c r="A316" s="229"/>
      <c r="B316" s="229">
        <v>177</v>
      </c>
      <c r="C316" s="229" t="s">
        <v>9279</v>
      </c>
      <c r="D316" s="229" t="s">
        <v>8931</v>
      </c>
      <c r="E316" s="229" t="s">
        <v>9263</v>
      </c>
      <c r="F316" s="229" t="s">
        <v>9240</v>
      </c>
    </row>
    <row r="317" spans="1:6" ht="31.5">
      <c r="A317" s="229"/>
      <c r="B317" s="229">
        <v>178</v>
      </c>
      <c r="C317" s="229" t="s">
        <v>9280</v>
      </c>
      <c r="D317" s="229" t="s">
        <v>8931</v>
      </c>
      <c r="E317" s="229" t="s">
        <v>9263</v>
      </c>
      <c r="F317" s="229" t="s">
        <v>9240</v>
      </c>
    </row>
    <row r="318" spans="1:6" ht="31.5">
      <c r="A318" s="229"/>
      <c r="B318" s="229">
        <v>179</v>
      </c>
      <c r="C318" s="229" t="s">
        <v>9281</v>
      </c>
      <c r="D318" s="229" t="s">
        <v>8931</v>
      </c>
      <c r="E318" s="229" t="s">
        <v>9263</v>
      </c>
      <c r="F318" s="229" t="s">
        <v>9240</v>
      </c>
    </row>
    <row r="319" spans="1:6" ht="31.5">
      <c r="A319" s="229"/>
      <c r="B319" s="229">
        <v>124</v>
      </c>
      <c r="C319" s="229" t="s">
        <v>9282</v>
      </c>
      <c r="D319" s="229" t="s">
        <v>8714</v>
      </c>
      <c r="E319" s="229" t="s">
        <v>9263</v>
      </c>
      <c r="F319" s="229" t="s">
        <v>9240</v>
      </c>
    </row>
    <row r="320" spans="1:6" ht="31.5">
      <c r="A320" s="229"/>
      <c r="B320" s="229">
        <v>180</v>
      </c>
      <c r="C320" s="229" t="s">
        <v>9283</v>
      </c>
      <c r="D320" s="229" t="s">
        <v>8931</v>
      </c>
      <c r="E320" s="229" t="s">
        <v>9263</v>
      </c>
      <c r="F320" s="229" t="s">
        <v>9240</v>
      </c>
    </row>
    <row r="321" spans="1:6" ht="31.5">
      <c r="A321" s="229"/>
      <c r="B321" s="229">
        <v>125</v>
      </c>
      <c r="C321" s="229" t="s">
        <v>9284</v>
      </c>
      <c r="D321" s="229" t="s">
        <v>8714</v>
      </c>
      <c r="E321" s="229" t="s">
        <v>9263</v>
      </c>
      <c r="F321" s="229" t="s">
        <v>9240</v>
      </c>
    </row>
    <row r="322" spans="1:6" ht="31.5">
      <c r="A322" s="229"/>
      <c r="B322" s="229">
        <v>181</v>
      </c>
      <c r="C322" s="229" t="s">
        <v>9285</v>
      </c>
      <c r="D322" s="229" t="s">
        <v>8931</v>
      </c>
      <c r="E322" s="229" t="s">
        <v>9263</v>
      </c>
      <c r="F322" s="229" t="s">
        <v>9240</v>
      </c>
    </row>
    <row r="323" spans="1:6" ht="31.5">
      <c r="A323" s="229"/>
      <c r="B323" s="229">
        <v>182</v>
      </c>
      <c r="C323" s="229" t="s">
        <v>9286</v>
      </c>
      <c r="D323" s="229" t="s">
        <v>8931</v>
      </c>
      <c r="E323" s="229" t="s">
        <v>9263</v>
      </c>
      <c r="F323" s="229" t="s">
        <v>9240</v>
      </c>
    </row>
    <row r="324" spans="1:6" ht="31.5">
      <c r="A324" s="229"/>
      <c r="B324" s="229">
        <v>183</v>
      </c>
      <c r="C324" s="229" t="s">
        <v>9287</v>
      </c>
      <c r="D324" s="229" t="s">
        <v>8931</v>
      </c>
      <c r="E324" s="229" t="s">
        <v>9263</v>
      </c>
      <c r="F324" s="229" t="s">
        <v>9240</v>
      </c>
    </row>
    <row r="325" spans="1:6" ht="31.5">
      <c r="A325" s="229"/>
      <c r="B325" s="229">
        <v>184</v>
      </c>
      <c r="C325" s="229" t="s">
        <v>9288</v>
      </c>
      <c r="D325" s="229" t="s">
        <v>8931</v>
      </c>
      <c r="E325" s="229" t="s">
        <v>9263</v>
      </c>
      <c r="F325" s="229" t="s">
        <v>9240</v>
      </c>
    </row>
    <row r="326" spans="1:6" ht="31.5">
      <c r="A326" s="229"/>
      <c r="B326" s="229">
        <v>185</v>
      </c>
      <c r="C326" s="229" t="s">
        <v>9289</v>
      </c>
      <c r="D326" s="229" t="s">
        <v>8931</v>
      </c>
      <c r="E326" s="229" t="s">
        <v>9263</v>
      </c>
      <c r="F326" s="229" t="s">
        <v>9240</v>
      </c>
    </row>
    <row r="327" spans="1:6" ht="31.5">
      <c r="A327" s="229"/>
      <c r="B327" s="229">
        <v>186</v>
      </c>
      <c r="C327" s="229" t="s">
        <v>9290</v>
      </c>
      <c r="D327" s="229" t="s">
        <v>8931</v>
      </c>
      <c r="E327" s="229" t="s">
        <v>9263</v>
      </c>
      <c r="F327" s="229" t="s">
        <v>9240</v>
      </c>
    </row>
    <row r="328" spans="1:6" ht="31.5">
      <c r="A328" s="229"/>
      <c r="B328" s="229">
        <v>187</v>
      </c>
      <c r="C328" s="229" t="s">
        <v>9291</v>
      </c>
      <c r="D328" s="229" t="s">
        <v>8931</v>
      </c>
      <c r="E328" s="229" t="s">
        <v>9263</v>
      </c>
      <c r="F328" s="229" t="s">
        <v>9240</v>
      </c>
    </row>
    <row r="329" spans="1:6" ht="31.5">
      <c r="A329" s="229"/>
      <c r="B329" s="229">
        <v>188</v>
      </c>
      <c r="C329" s="229" t="s">
        <v>9292</v>
      </c>
      <c r="D329" s="229" t="s">
        <v>8931</v>
      </c>
      <c r="E329" s="229" t="s">
        <v>9263</v>
      </c>
      <c r="F329" s="229" t="s">
        <v>9240</v>
      </c>
    </row>
    <row r="330" spans="1:6" ht="31.5">
      <c r="A330" s="229"/>
      <c r="B330" s="229">
        <v>126</v>
      </c>
      <c r="C330" s="229" t="s">
        <v>9293</v>
      </c>
      <c r="D330" s="229" t="s">
        <v>8714</v>
      </c>
      <c r="E330" s="229" t="s">
        <v>9263</v>
      </c>
      <c r="F330" s="229" t="s">
        <v>9240</v>
      </c>
    </row>
    <row r="331" spans="1:6" ht="31.5">
      <c r="A331" s="229"/>
      <c r="B331" s="229">
        <v>127</v>
      </c>
      <c r="C331" s="229" t="s">
        <v>9294</v>
      </c>
      <c r="D331" s="229" t="s">
        <v>8714</v>
      </c>
      <c r="E331" s="229" t="s">
        <v>9263</v>
      </c>
      <c r="F331" s="229" t="s">
        <v>9240</v>
      </c>
    </row>
    <row r="332" spans="1:6" ht="31.5">
      <c r="A332" s="229"/>
      <c r="B332" s="229">
        <v>189</v>
      </c>
      <c r="C332" s="229" t="s">
        <v>9295</v>
      </c>
      <c r="D332" s="229" t="s">
        <v>8931</v>
      </c>
      <c r="E332" s="229" t="s">
        <v>9263</v>
      </c>
      <c r="F332" s="229" t="s">
        <v>9240</v>
      </c>
    </row>
    <row r="333" spans="1:6" ht="31.5">
      <c r="A333" s="229"/>
      <c r="B333" s="229">
        <v>190</v>
      </c>
      <c r="C333" s="229" t="s">
        <v>9296</v>
      </c>
      <c r="D333" s="229" t="s">
        <v>8931</v>
      </c>
      <c r="E333" s="229" t="s">
        <v>9263</v>
      </c>
      <c r="F333" s="229" t="s">
        <v>9240</v>
      </c>
    </row>
    <row r="334" spans="1:6" ht="31.5">
      <c r="A334" s="229"/>
      <c r="B334" s="229">
        <v>191</v>
      </c>
      <c r="C334" s="229" t="s">
        <v>9297</v>
      </c>
      <c r="D334" s="229" t="s">
        <v>8931</v>
      </c>
      <c r="E334" s="229" t="s">
        <v>9263</v>
      </c>
      <c r="F334" s="229" t="s">
        <v>9240</v>
      </c>
    </row>
    <row r="335" spans="1:6" ht="31.5">
      <c r="A335" s="229"/>
      <c r="B335" s="229">
        <v>192</v>
      </c>
      <c r="C335" s="229" t="s">
        <v>9298</v>
      </c>
      <c r="D335" s="229" t="s">
        <v>8931</v>
      </c>
      <c r="E335" s="229" t="s">
        <v>9263</v>
      </c>
      <c r="F335" s="229" t="s">
        <v>9240</v>
      </c>
    </row>
    <row r="336" spans="1:6" ht="31.5">
      <c r="A336" s="229"/>
      <c r="B336" s="229">
        <v>193</v>
      </c>
      <c r="C336" s="229" t="s">
        <v>9299</v>
      </c>
      <c r="D336" s="229" t="s">
        <v>8931</v>
      </c>
      <c r="E336" s="229" t="s">
        <v>9263</v>
      </c>
      <c r="F336" s="229" t="s">
        <v>9240</v>
      </c>
    </row>
    <row r="337" spans="1:6" ht="31.5">
      <c r="A337" s="229"/>
      <c r="B337" s="229">
        <v>194</v>
      </c>
      <c r="C337" s="229" t="s">
        <v>9300</v>
      </c>
      <c r="D337" s="229" t="s">
        <v>8931</v>
      </c>
      <c r="E337" s="229" t="s">
        <v>9263</v>
      </c>
      <c r="F337" s="229" t="s">
        <v>9240</v>
      </c>
    </row>
    <row r="338" spans="1:6" ht="31.5">
      <c r="A338" s="229"/>
      <c r="B338" s="229">
        <v>195</v>
      </c>
      <c r="C338" s="229" t="s">
        <v>9301</v>
      </c>
      <c r="D338" s="229" t="s">
        <v>8931</v>
      </c>
      <c r="E338" s="229" t="s">
        <v>9263</v>
      </c>
      <c r="F338" s="229" t="s">
        <v>9240</v>
      </c>
    </row>
    <row r="339" spans="1:6" ht="31.5">
      <c r="A339" s="229"/>
      <c r="B339" s="229">
        <v>196</v>
      </c>
      <c r="C339" s="229" t="s">
        <v>9302</v>
      </c>
      <c r="D339" s="229" t="s">
        <v>8931</v>
      </c>
      <c r="E339" s="229" t="s">
        <v>9263</v>
      </c>
      <c r="F339" s="229" t="s">
        <v>9240</v>
      </c>
    </row>
    <row r="340" spans="1:6" ht="31.5">
      <c r="A340" s="229"/>
      <c r="B340" s="229">
        <v>197</v>
      </c>
      <c r="C340" s="229" t="s">
        <v>9303</v>
      </c>
      <c r="D340" s="229" t="s">
        <v>8931</v>
      </c>
      <c r="E340" s="229" t="s">
        <v>9263</v>
      </c>
      <c r="F340" s="229" t="s">
        <v>9240</v>
      </c>
    </row>
    <row r="341" spans="1:6" ht="31.5">
      <c r="A341" s="229"/>
      <c r="B341" s="229">
        <v>198</v>
      </c>
      <c r="C341" s="229" t="s">
        <v>9304</v>
      </c>
      <c r="D341" s="229" t="s">
        <v>8931</v>
      </c>
      <c r="E341" s="229" t="s">
        <v>9263</v>
      </c>
      <c r="F341" s="229" t="s">
        <v>9240</v>
      </c>
    </row>
    <row r="342" spans="1:6" ht="31.5">
      <c r="A342" s="229"/>
      <c r="B342" s="229">
        <v>199</v>
      </c>
      <c r="C342" s="229" t="s">
        <v>9305</v>
      </c>
      <c r="D342" s="229" t="s">
        <v>8931</v>
      </c>
      <c r="E342" s="229" t="s">
        <v>9263</v>
      </c>
      <c r="F342" s="229" t="s">
        <v>9240</v>
      </c>
    </row>
    <row r="343" spans="1:6" ht="31.5">
      <c r="A343" s="229"/>
      <c r="B343" s="229">
        <v>200</v>
      </c>
      <c r="C343" s="229" t="s">
        <v>9306</v>
      </c>
      <c r="D343" s="229" t="s">
        <v>8931</v>
      </c>
      <c r="E343" s="229" t="s">
        <v>9263</v>
      </c>
      <c r="F343" s="229" t="s">
        <v>9240</v>
      </c>
    </row>
    <row r="344" spans="1:6" ht="31.5">
      <c r="A344" s="229"/>
      <c r="B344" s="229">
        <v>201</v>
      </c>
      <c r="C344" s="229" t="s">
        <v>9307</v>
      </c>
      <c r="D344" s="229" t="s">
        <v>8931</v>
      </c>
      <c r="E344" s="229" t="s">
        <v>9263</v>
      </c>
      <c r="F344" s="229" t="s">
        <v>9240</v>
      </c>
    </row>
    <row r="345" spans="1:6" ht="31.5">
      <c r="A345" s="229"/>
      <c r="B345" s="229">
        <v>202</v>
      </c>
      <c r="C345" s="229" t="s">
        <v>9308</v>
      </c>
      <c r="D345" s="229" t="s">
        <v>8931</v>
      </c>
      <c r="E345" s="229" t="s">
        <v>9263</v>
      </c>
      <c r="F345" s="229" t="s">
        <v>9240</v>
      </c>
    </row>
    <row r="346" spans="1:6" ht="31.5">
      <c r="A346" s="229"/>
      <c r="B346" s="229">
        <v>203</v>
      </c>
      <c r="C346" s="229" t="s">
        <v>9309</v>
      </c>
      <c r="D346" s="229" t="s">
        <v>8931</v>
      </c>
      <c r="E346" s="229" t="s">
        <v>9263</v>
      </c>
      <c r="F346" s="229" t="s">
        <v>9240</v>
      </c>
    </row>
    <row r="347" spans="1:6" ht="31.5">
      <c r="A347" s="229"/>
      <c r="B347" s="229">
        <v>204</v>
      </c>
      <c r="C347" s="229" t="s">
        <v>9310</v>
      </c>
      <c r="D347" s="229" t="s">
        <v>8931</v>
      </c>
      <c r="E347" s="229" t="s">
        <v>9263</v>
      </c>
      <c r="F347" s="229" t="s">
        <v>9240</v>
      </c>
    </row>
    <row r="348" spans="1:6" ht="31.5">
      <c r="A348" s="229"/>
      <c r="B348" s="229">
        <v>205</v>
      </c>
      <c r="C348" s="229" t="s">
        <v>9311</v>
      </c>
      <c r="D348" s="229" t="s">
        <v>8931</v>
      </c>
      <c r="E348" s="229" t="s">
        <v>9263</v>
      </c>
      <c r="F348" s="229" t="s">
        <v>9240</v>
      </c>
    </row>
    <row r="349" spans="1:6" ht="31.5">
      <c r="A349" s="229"/>
      <c r="B349" s="229">
        <v>206</v>
      </c>
      <c r="C349" s="229" t="s">
        <v>9312</v>
      </c>
      <c r="D349" s="229" t="s">
        <v>8931</v>
      </c>
      <c r="E349" s="229" t="s">
        <v>9263</v>
      </c>
      <c r="F349" s="229" t="s">
        <v>9240</v>
      </c>
    </row>
    <row r="350" spans="1:6" ht="31.5">
      <c r="A350" s="229"/>
      <c r="B350" s="229">
        <v>208</v>
      </c>
      <c r="C350" s="229" t="s">
        <v>9313</v>
      </c>
      <c r="D350" s="229" t="s">
        <v>8931</v>
      </c>
      <c r="E350" s="229" t="s">
        <v>9263</v>
      </c>
      <c r="F350" s="229" t="s">
        <v>9240</v>
      </c>
    </row>
    <row r="351" spans="1:6" ht="31.5">
      <c r="A351" s="229"/>
      <c r="B351" s="229">
        <v>209</v>
      </c>
      <c r="C351" s="229" t="s">
        <v>9314</v>
      </c>
      <c r="D351" s="229" t="s">
        <v>8931</v>
      </c>
      <c r="E351" s="229" t="s">
        <v>9263</v>
      </c>
      <c r="F351" s="229" t="s">
        <v>9240</v>
      </c>
    </row>
    <row r="352" spans="1:6" ht="15.75">
      <c r="A352" s="227" t="s">
        <v>9315</v>
      </c>
      <c r="B352" s="227" t="s">
        <v>8689</v>
      </c>
      <c r="C352" s="227" t="s">
        <v>703</v>
      </c>
      <c r="D352" s="227" t="s">
        <v>9316</v>
      </c>
      <c r="E352" s="227" t="s">
        <v>9317</v>
      </c>
      <c r="F352" s="240" t="s">
        <v>772</v>
      </c>
    </row>
    <row r="353" spans="1:6" ht="30">
      <c r="A353" s="238" t="s">
        <v>9318</v>
      </c>
      <c r="B353" s="237">
        <v>128</v>
      </c>
      <c r="C353" s="238" t="s">
        <v>9319</v>
      </c>
      <c r="D353" s="237" t="s">
        <v>8714</v>
      </c>
      <c r="E353" s="237" t="s">
        <v>9003</v>
      </c>
      <c r="F353" s="241" t="s">
        <v>9320</v>
      </c>
    </row>
    <row r="354" spans="1:6" ht="15.75">
      <c r="A354" s="229" t="s">
        <v>9006</v>
      </c>
      <c r="B354" s="229">
        <v>185</v>
      </c>
      <c r="C354" s="229" t="s">
        <v>9321</v>
      </c>
      <c r="D354" s="229" t="s">
        <v>8714</v>
      </c>
      <c r="E354" s="229" t="s">
        <v>2592</v>
      </c>
      <c r="F354" s="229">
        <v>7757504</v>
      </c>
    </row>
    <row r="355" spans="1:6" ht="15.75">
      <c r="A355" s="227"/>
      <c r="B355" s="229">
        <v>186</v>
      </c>
      <c r="C355" s="229" t="s">
        <v>9322</v>
      </c>
      <c r="D355" s="229" t="s">
        <v>8714</v>
      </c>
      <c r="E355" s="229" t="s">
        <v>9323</v>
      </c>
      <c r="F355" s="229">
        <v>5951608</v>
      </c>
    </row>
    <row r="356" spans="1:6" ht="30">
      <c r="A356" s="242"/>
      <c r="B356" s="237">
        <v>187</v>
      </c>
      <c r="C356" s="238" t="s">
        <v>9324</v>
      </c>
      <c r="D356" s="237" t="s">
        <v>8714</v>
      </c>
      <c r="E356" s="238" t="s">
        <v>8899</v>
      </c>
      <c r="F356" s="242"/>
    </row>
    <row r="357" spans="1:6" ht="30">
      <c r="A357" s="242"/>
      <c r="B357" s="237">
        <v>188</v>
      </c>
      <c r="C357" s="238" t="s">
        <v>9325</v>
      </c>
      <c r="D357" s="237" t="s">
        <v>8714</v>
      </c>
      <c r="E357" s="238" t="s">
        <v>8899</v>
      </c>
      <c r="F357" s="242"/>
    </row>
    <row r="358" spans="1:6" ht="30">
      <c r="A358" s="242"/>
      <c r="B358" s="237">
        <v>189</v>
      </c>
      <c r="C358" s="238" t="s">
        <v>9326</v>
      </c>
      <c r="D358" s="237" t="s">
        <v>8714</v>
      </c>
      <c r="E358" s="238" t="s">
        <v>8899</v>
      </c>
      <c r="F358" s="242"/>
    </row>
    <row r="359" spans="1:6">
      <c r="A359" s="242"/>
      <c r="B359" s="237">
        <v>190</v>
      </c>
      <c r="C359" s="238" t="s">
        <v>9327</v>
      </c>
      <c r="D359" s="237" t="s">
        <v>8714</v>
      </c>
      <c r="E359" s="238" t="s">
        <v>8899</v>
      </c>
      <c r="F359" s="242"/>
    </row>
    <row r="360" spans="1:6">
      <c r="A360" s="242"/>
      <c r="B360" s="237">
        <v>191</v>
      </c>
      <c r="C360" s="238" t="s">
        <v>9328</v>
      </c>
      <c r="D360" s="237" t="s">
        <v>8714</v>
      </c>
      <c r="E360" s="238" t="s">
        <v>8899</v>
      </c>
      <c r="F360" s="242"/>
    </row>
    <row r="361" spans="1:6">
      <c r="A361" s="242"/>
      <c r="B361" s="237">
        <v>192</v>
      </c>
      <c r="C361" s="238" t="s">
        <v>9329</v>
      </c>
      <c r="D361" s="237" t="s">
        <v>8714</v>
      </c>
      <c r="E361" s="238" t="s">
        <v>8899</v>
      </c>
      <c r="F361" s="242"/>
    </row>
    <row r="362" spans="1:6">
      <c r="A362" s="242"/>
      <c r="B362" s="237">
        <v>193</v>
      </c>
      <c r="C362" s="238" t="s">
        <v>9330</v>
      </c>
      <c r="D362" s="237" t="s">
        <v>8714</v>
      </c>
      <c r="E362" s="238" t="s">
        <v>8899</v>
      </c>
      <c r="F362" s="242"/>
    </row>
    <row r="363" spans="1:6">
      <c r="A363" s="242"/>
      <c r="B363" s="237">
        <v>194</v>
      </c>
      <c r="C363" s="238" t="s">
        <v>9331</v>
      </c>
      <c r="D363" s="237" t="s">
        <v>8714</v>
      </c>
      <c r="E363" s="238" t="s">
        <v>8899</v>
      </c>
      <c r="F363" s="242"/>
    </row>
    <row r="364" spans="1:6">
      <c r="A364" s="242"/>
      <c r="B364" s="237">
        <v>195</v>
      </c>
      <c r="C364" s="238" t="s">
        <v>9332</v>
      </c>
      <c r="D364" s="237" t="s">
        <v>8714</v>
      </c>
      <c r="E364" s="238" t="s">
        <v>8899</v>
      </c>
      <c r="F364" s="242"/>
    </row>
    <row r="365" spans="1:6">
      <c r="A365" s="242"/>
      <c r="B365" s="237">
        <v>196</v>
      </c>
      <c r="C365" s="238" t="s">
        <v>9333</v>
      </c>
      <c r="D365" s="237" t="s">
        <v>8714</v>
      </c>
      <c r="E365" s="238" t="s">
        <v>8899</v>
      </c>
      <c r="F365" s="242"/>
    </row>
    <row r="366" spans="1:6">
      <c r="A366" s="242"/>
      <c r="B366" s="237">
        <v>197</v>
      </c>
      <c r="C366" s="238" t="s">
        <v>9334</v>
      </c>
      <c r="D366" s="237" t="s">
        <v>8714</v>
      </c>
      <c r="E366" s="238" t="s">
        <v>8899</v>
      </c>
      <c r="F366" s="242"/>
    </row>
    <row r="367" spans="1:6">
      <c r="A367" s="242"/>
      <c r="B367" s="237">
        <v>198</v>
      </c>
      <c r="C367" s="238" t="s">
        <v>9335</v>
      </c>
      <c r="D367" s="237" t="s">
        <v>8714</v>
      </c>
      <c r="E367" s="238" t="s">
        <v>8899</v>
      </c>
      <c r="F367" s="242"/>
    </row>
    <row r="368" spans="1:6" ht="30">
      <c r="A368" s="242"/>
      <c r="B368" s="237">
        <v>199</v>
      </c>
      <c r="C368" s="238" t="s">
        <v>9336</v>
      </c>
      <c r="D368" s="237" t="s">
        <v>8714</v>
      </c>
      <c r="E368" s="238" t="s">
        <v>8899</v>
      </c>
      <c r="F368" s="242"/>
    </row>
    <row r="369" spans="1:6" ht="30">
      <c r="A369" s="242"/>
      <c r="B369" s="237">
        <v>200</v>
      </c>
      <c r="C369" s="238" t="s">
        <v>9337</v>
      </c>
      <c r="D369" s="237" t="s">
        <v>8714</v>
      </c>
      <c r="E369" s="238" t="s">
        <v>8899</v>
      </c>
      <c r="F369" s="242"/>
    </row>
    <row r="370" spans="1:6" ht="30">
      <c r="A370" s="242"/>
      <c r="B370" s="237">
        <v>201</v>
      </c>
      <c r="C370" s="238" t="s">
        <v>9338</v>
      </c>
      <c r="D370" s="237" t="s">
        <v>8714</v>
      </c>
      <c r="E370" s="238" t="s">
        <v>8899</v>
      </c>
      <c r="F370" s="242"/>
    </row>
    <row r="371" spans="1:6">
      <c r="A371" s="242"/>
      <c r="B371" s="237">
        <v>202</v>
      </c>
      <c r="C371" s="238" t="s">
        <v>9339</v>
      </c>
      <c r="D371" s="237" t="s">
        <v>8714</v>
      </c>
      <c r="E371" s="238" t="s">
        <v>8899</v>
      </c>
      <c r="F371" s="242"/>
    </row>
    <row r="372" spans="1:6">
      <c r="A372" s="242"/>
      <c r="B372" s="237">
        <v>203</v>
      </c>
      <c r="C372" s="238" t="s">
        <v>9340</v>
      </c>
      <c r="D372" s="237" t="s">
        <v>8714</v>
      </c>
      <c r="E372" s="238" t="s">
        <v>8899</v>
      </c>
      <c r="F372" s="242"/>
    </row>
    <row r="373" spans="1:6">
      <c r="A373" s="242"/>
      <c r="B373" s="237">
        <v>204</v>
      </c>
      <c r="C373" s="238" t="s">
        <v>9341</v>
      </c>
      <c r="D373" s="237" t="s">
        <v>8714</v>
      </c>
      <c r="E373" s="238" t="s">
        <v>8899</v>
      </c>
      <c r="F373" s="242"/>
    </row>
    <row r="374" spans="1:6">
      <c r="A374" s="242"/>
      <c r="B374" s="237">
        <v>205</v>
      </c>
      <c r="C374" s="238" t="s">
        <v>9342</v>
      </c>
      <c r="D374" s="237" t="s">
        <v>8714</v>
      </c>
      <c r="E374" s="238" t="s">
        <v>8899</v>
      </c>
      <c r="F374" s="242"/>
    </row>
    <row r="375" spans="1:6">
      <c r="A375" s="242"/>
      <c r="B375" s="237">
        <v>206</v>
      </c>
      <c r="C375" s="238" t="s">
        <v>9343</v>
      </c>
      <c r="D375" s="237" t="s">
        <v>8714</v>
      </c>
      <c r="E375" s="238" t="s">
        <v>8899</v>
      </c>
      <c r="F375" s="242"/>
    </row>
    <row r="376" spans="1:6" ht="30">
      <c r="A376" s="242"/>
      <c r="B376" s="237">
        <v>207</v>
      </c>
      <c r="C376" s="238" t="s">
        <v>9344</v>
      </c>
      <c r="D376" s="237" t="s">
        <v>8714</v>
      </c>
      <c r="E376" s="238" t="s">
        <v>8899</v>
      </c>
      <c r="F376" s="242"/>
    </row>
    <row r="377" spans="1:6" ht="30">
      <c r="A377" s="242"/>
      <c r="B377" s="237">
        <v>208</v>
      </c>
      <c r="C377" s="238" t="s">
        <v>9345</v>
      </c>
      <c r="D377" s="237" t="s">
        <v>8714</v>
      </c>
      <c r="E377" s="238" t="s">
        <v>8899</v>
      </c>
      <c r="F377" s="242"/>
    </row>
    <row r="378" spans="1:6" ht="30">
      <c r="A378" s="242"/>
      <c r="B378" s="237">
        <v>209</v>
      </c>
      <c r="C378" s="238" t="s">
        <v>9346</v>
      </c>
      <c r="D378" s="237" t="s">
        <v>8714</v>
      </c>
      <c r="E378" s="238" t="s">
        <v>9347</v>
      </c>
      <c r="F378" s="242"/>
    </row>
    <row r="379" spans="1:6" ht="18.75">
      <c r="A379" s="242"/>
      <c r="B379" s="243" t="s">
        <v>9348</v>
      </c>
      <c r="C379" s="243" t="s">
        <v>9349</v>
      </c>
      <c r="D379" s="242"/>
      <c r="E379" s="242"/>
      <c r="F379" s="242"/>
    </row>
    <row r="380" spans="1:6">
      <c r="A380" s="242"/>
      <c r="B380" s="237">
        <v>210</v>
      </c>
      <c r="C380" s="238" t="s">
        <v>9350</v>
      </c>
      <c r="D380" s="238" t="s">
        <v>8931</v>
      </c>
      <c r="E380" s="238" t="s">
        <v>8899</v>
      </c>
      <c r="F380" s="242"/>
    </row>
    <row r="381" spans="1:6">
      <c r="A381" s="242"/>
      <c r="B381" s="237">
        <v>211</v>
      </c>
      <c r="C381" s="238" t="s">
        <v>9351</v>
      </c>
      <c r="D381" s="238" t="s">
        <v>8931</v>
      </c>
      <c r="E381" s="238" t="s">
        <v>8899</v>
      </c>
      <c r="F381" s="242"/>
    </row>
    <row r="382" spans="1:6">
      <c r="A382" s="242"/>
      <c r="B382" s="237">
        <v>212</v>
      </c>
      <c r="C382" s="238" t="s">
        <v>9352</v>
      </c>
      <c r="D382" s="238" t="s">
        <v>8931</v>
      </c>
      <c r="E382" s="238" t="s">
        <v>8899</v>
      </c>
      <c r="F382" s="242"/>
    </row>
    <row r="383" spans="1:6" ht="16.5" customHeight="1">
      <c r="A383" s="71"/>
      <c r="B383" s="244">
        <v>213</v>
      </c>
      <c r="C383" s="245" t="s">
        <v>9353</v>
      </c>
      <c r="D383" s="245" t="s">
        <v>8931</v>
      </c>
      <c r="E383" s="245" t="s">
        <v>8899</v>
      </c>
    </row>
    <row r="384" spans="1:6">
      <c r="A384" s="242"/>
      <c r="B384" s="237">
        <v>214</v>
      </c>
      <c r="C384" s="238" t="s">
        <v>9354</v>
      </c>
      <c r="D384" s="238" t="s">
        <v>8931</v>
      </c>
      <c r="E384" s="238" t="s">
        <v>8899</v>
      </c>
      <c r="F384" s="242"/>
    </row>
    <row r="385" spans="1:6">
      <c r="A385" s="242"/>
      <c r="B385" s="237">
        <v>215</v>
      </c>
      <c r="C385" s="238" t="s">
        <v>9355</v>
      </c>
      <c r="D385" s="238" t="s">
        <v>8931</v>
      </c>
      <c r="E385" s="238" t="s">
        <v>8899</v>
      </c>
      <c r="F385" s="242"/>
    </row>
    <row r="386" spans="1:6">
      <c r="A386" s="242"/>
      <c r="B386" s="237">
        <v>216</v>
      </c>
      <c r="C386" s="238" t="s">
        <v>9356</v>
      </c>
      <c r="D386" s="238" t="s">
        <v>8931</v>
      </c>
      <c r="E386" s="238" t="s">
        <v>8899</v>
      </c>
      <c r="F386" s="242"/>
    </row>
    <row r="387" spans="1:6">
      <c r="A387" s="242"/>
      <c r="B387" s="237">
        <v>217</v>
      </c>
      <c r="C387" s="238" t="s">
        <v>9357</v>
      </c>
      <c r="D387" s="238" t="s">
        <v>8931</v>
      </c>
      <c r="E387" s="238" t="s">
        <v>8899</v>
      </c>
      <c r="F387" s="242"/>
    </row>
    <row r="388" spans="1:6">
      <c r="A388" s="242"/>
      <c r="B388" s="237">
        <v>218</v>
      </c>
      <c r="C388" s="238" t="s">
        <v>9358</v>
      </c>
      <c r="D388" s="238" t="s">
        <v>8931</v>
      </c>
      <c r="E388" s="238" t="s">
        <v>8899</v>
      </c>
      <c r="F388" s="242"/>
    </row>
    <row r="389" spans="1:6">
      <c r="A389" s="242"/>
      <c r="B389" s="237">
        <v>219</v>
      </c>
      <c r="C389" s="238" t="s">
        <v>9359</v>
      </c>
      <c r="D389" s="238" t="s">
        <v>8931</v>
      </c>
      <c r="E389" s="238" t="s">
        <v>8899</v>
      </c>
      <c r="F389" s="242"/>
    </row>
    <row r="390" spans="1:6">
      <c r="A390" s="242"/>
      <c r="B390" s="237">
        <v>220</v>
      </c>
      <c r="C390" s="238" t="s">
        <v>9360</v>
      </c>
      <c r="D390" s="238" t="s">
        <v>8931</v>
      </c>
      <c r="E390" s="238" t="s">
        <v>8899</v>
      </c>
      <c r="F390" s="242"/>
    </row>
    <row r="391" spans="1:6">
      <c r="A391" s="242"/>
      <c r="B391" s="237">
        <v>221</v>
      </c>
      <c r="C391" s="238" t="s">
        <v>9361</v>
      </c>
      <c r="D391" s="238" t="s">
        <v>8931</v>
      </c>
      <c r="E391" s="238" t="s">
        <v>8899</v>
      </c>
      <c r="F391" s="242"/>
    </row>
    <row r="392" spans="1:6">
      <c r="A392" s="242"/>
      <c r="B392" s="237">
        <v>222</v>
      </c>
      <c r="C392" s="238" t="s">
        <v>9362</v>
      </c>
      <c r="D392" s="238" t="s">
        <v>8931</v>
      </c>
      <c r="E392" s="238" t="s">
        <v>8899</v>
      </c>
      <c r="F392" s="242"/>
    </row>
    <row r="393" spans="1:6" ht="30">
      <c r="A393" s="242"/>
      <c r="B393" s="237">
        <v>223</v>
      </c>
      <c r="C393" s="238" t="s">
        <v>9363</v>
      </c>
      <c r="D393" s="238" t="s">
        <v>8931</v>
      </c>
      <c r="E393" s="238" t="s">
        <v>8899</v>
      </c>
      <c r="F393" s="242"/>
    </row>
    <row r="394" spans="1:6">
      <c r="A394" s="242"/>
      <c r="B394" s="237">
        <v>224</v>
      </c>
      <c r="C394" s="238" t="s">
        <v>9364</v>
      </c>
      <c r="D394" s="238" t="s">
        <v>8931</v>
      </c>
      <c r="E394" s="238" t="s">
        <v>8899</v>
      </c>
      <c r="F394" s="242"/>
    </row>
    <row r="395" spans="1:6" ht="30">
      <c r="A395" s="242"/>
      <c r="B395" s="237">
        <v>225</v>
      </c>
      <c r="C395" s="238" t="s">
        <v>9365</v>
      </c>
      <c r="D395" s="238" t="s">
        <v>8931</v>
      </c>
      <c r="E395" s="238" t="s">
        <v>8899</v>
      </c>
      <c r="F395" s="242"/>
    </row>
    <row r="396" spans="1:6">
      <c r="A396" s="242"/>
      <c r="B396" s="237">
        <v>226</v>
      </c>
      <c r="C396" s="238" t="s">
        <v>9366</v>
      </c>
      <c r="D396" s="238" t="s">
        <v>8931</v>
      </c>
      <c r="E396" s="238" t="s">
        <v>8899</v>
      </c>
      <c r="F396" s="242"/>
    </row>
    <row r="397" spans="1:6">
      <c r="A397" s="242"/>
      <c r="B397" s="237">
        <v>227</v>
      </c>
      <c r="C397" s="238" t="s">
        <v>9367</v>
      </c>
      <c r="D397" s="238" t="s">
        <v>8931</v>
      </c>
      <c r="E397" s="238" t="s">
        <v>8899</v>
      </c>
      <c r="F397" s="242"/>
    </row>
    <row r="398" spans="1:6">
      <c r="A398" s="242"/>
      <c r="B398" s="237">
        <v>228</v>
      </c>
      <c r="C398" s="238" t="s">
        <v>9368</v>
      </c>
      <c r="D398" s="238" t="s">
        <v>8931</v>
      </c>
      <c r="E398" s="238" t="s">
        <v>8899</v>
      </c>
      <c r="F398" s="242"/>
    </row>
    <row r="399" spans="1:6">
      <c r="A399" s="242"/>
      <c r="B399" s="237">
        <v>229</v>
      </c>
      <c r="C399" s="238" t="s">
        <v>9369</v>
      </c>
      <c r="D399" s="238" t="s">
        <v>8931</v>
      </c>
      <c r="E399" s="238" t="s">
        <v>8899</v>
      </c>
      <c r="F399" s="242"/>
    </row>
    <row r="400" spans="1:6">
      <c r="A400" s="242"/>
      <c r="B400" s="237">
        <v>230</v>
      </c>
      <c r="C400" s="238" t="s">
        <v>9370</v>
      </c>
      <c r="D400" s="238" t="s">
        <v>8931</v>
      </c>
      <c r="E400" s="238" t="s">
        <v>8899</v>
      </c>
      <c r="F400" s="242"/>
    </row>
    <row r="401" spans="1:6" ht="30">
      <c r="A401" s="242"/>
      <c r="B401" s="237">
        <v>231</v>
      </c>
      <c r="C401" s="238" t="s">
        <v>9371</v>
      </c>
      <c r="D401" s="238" t="s">
        <v>8931</v>
      </c>
      <c r="E401" s="238" t="s">
        <v>8899</v>
      </c>
      <c r="F401" s="242"/>
    </row>
    <row r="402" spans="1:6">
      <c r="A402" s="242"/>
      <c r="B402" s="237">
        <v>232</v>
      </c>
      <c r="C402" s="238" t="s">
        <v>9372</v>
      </c>
      <c r="D402" s="238" t="s">
        <v>8931</v>
      </c>
      <c r="E402" s="238" t="s">
        <v>8899</v>
      </c>
      <c r="F402" s="242"/>
    </row>
    <row r="403" spans="1:6">
      <c r="A403" s="242"/>
      <c r="B403" s="237">
        <v>233</v>
      </c>
      <c r="C403" s="238" t="s">
        <v>9373</v>
      </c>
      <c r="D403" s="238" t="s">
        <v>8931</v>
      </c>
      <c r="E403" s="238" t="s">
        <v>8899</v>
      </c>
      <c r="F403" s="242"/>
    </row>
    <row r="404" spans="1:6">
      <c r="A404" s="242"/>
      <c r="B404" s="237">
        <v>234</v>
      </c>
      <c r="C404" s="238" t="s">
        <v>9374</v>
      </c>
      <c r="D404" s="238" t="s">
        <v>8931</v>
      </c>
      <c r="E404" s="238" t="s">
        <v>8899</v>
      </c>
      <c r="F404" s="242"/>
    </row>
    <row r="405" spans="1:6">
      <c r="A405" s="242"/>
      <c r="B405" s="237">
        <v>235</v>
      </c>
      <c r="C405" s="238" t="s">
        <v>9375</v>
      </c>
      <c r="D405" s="238" t="s">
        <v>8931</v>
      </c>
      <c r="E405" s="238" t="s">
        <v>8899</v>
      </c>
      <c r="F405" s="242"/>
    </row>
    <row r="406" spans="1:6">
      <c r="A406" s="242"/>
      <c r="B406" s="237">
        <v>236</v>
      </c>
      <c r="C406" s="238" t="s">
        <v>9376</v>
      </c>
      <c r="D406" s="238" t="s">
        <v>8931</v>
      </c>
      <c r="E406" s="238" t="s">
        <v>8899</v>
      </c>
      <c r="F406" s="242"/>
    </row>
    <row r="407" spans="1:6" ht="30">
      <c r="A407" s="242"/>
      <c r="B407" s="237">
        <v>237</v>
      </c>
      <c r="C407" s="238" t="s">
        <v>9377</v>
      </c>
      <c r="D407" s="238" t="s">
        <v>8931</v>
      </c>
      <c r="E407" s="238" t="s">
        <v>8899</v>
      </c>
      <c r="F407" s="242"/>
    </row>
    <row r="408" spans="1:6">
      <c r="A408" s="242"/>
      <c r="B408" s="237">
        <v>238</v>
      </c>
      <c r="C408" s="238" t="s">
        <v>9378</v>
      </c>
      <c r="D408" s="238" t="s">
        <v>8931</v>
      </c>
      <c r="E408" s="238" t="s">
        <v>8899</v>
      </c>
      <c r="F408" s="242"/>
    </row>
    <row r="409" spans="1:6" ht="30">
      <c r="A409" s="242"/>
      <c r="B409" s="237">
        <v>239</v>
      </c>
      <c r="C409" s="238" t="s">
        <v>9379</v>
      </c>
      <c r="D409" s="238" t="s">
        <v>8931</v>
      </c>
      <c r="E409" s="238" t="s">
        <v>8899</v>
      </c>
      <c r="F409" s="242"/>
    </row>
    <row r="410" spans="1:6">
      <c r="A410" s="242"/>
      <c r="B410" s="237">
        <v>240</v>
      </c>
      <c r="C410" s="238" t="s">
        <v>9380</v>
      </c>
      <c r="D410" s="238" t="s">
        <v>8931</v>
      </c>
      <c r="E410" s="238" t="s">
        <v>8899</v>
      </c>
      <c r="F410" s="242"/>
    </row>
    <row r="411" spans="1:6">
      <c r="A411" s="242"/>
      <c r="B411" s="237">
        <v>241</v>
      </c>
      <c r="C411" s="238" t="s">
        <v>9381</v>
      </c>
      <c r="D411" s="238" t="s">
        <v>8931</v>
      </c>
      <c r="E411" s="238" t="s">
        <v>8899</v>
      </c>
      <c r="F411" s="242"/>
    </row>
    <row r="412" spans="1:6">
      <c r="A412" s="242"/>
      <c r="B412" s="237">
        <v>243</v>
      </c>
      <c r="C412" s="238" t="s">
        <v>9382</v>
      </c>
      <c r="D412" s="238" t="s">
        <v>8931</v>
      </c>
      <c r="E412" s="238" t="s">
        <v>8899</v>
      </c>
      <c r="F412" s="242"/>
    </row>
    <row r="413" spans="1:6">
      <c r="A413" s="242"/>
      <c r="B413" s="237">
        <v>244</v>
      </c>
      <c r="C413" s="238" t="s">
        <v>9383</v>
      </c>
      <c r="D413" s="238" t="s">
        <v>8931</v>
      </c>
      <c r="E413" s="238" t="s">
        <v>8899</v>
      </c>
      <c r="F413" s="242"/>
    </row>
    <row r="414" spans="1:6">
      <c r="A414" s="242"/>
      <c r="B414" s="237">
        <v>245</v>
      </c>
      <c r="C414" s="238" t="s">
        <v>9384</v>
      </c>
      <c r="D414" s="238" t="s">
        <v>8931</v>
      </c>
      <c r="E414" s="238" t="s">
        <v>8899</v>
      </c>
      <c r="F414" s="242"/>
    </row>
    <row r="415" spans="1:6">
      <c r="A415" s="242"/>
      <c r="B415" s="237">
        <v>246</v>
      </c>
      <c r="C415" s="238" t="s">
        <v>9385</v>
      </c>
      <c r="D415" s="238" t="s">
        <v>8931</v>
      </c>
      <c r="E415" s="238" t="s">
        <v>8899</v>
      </c>
      <c r="F415" s="242"/>
    </row>
    <row r="416" spans="1:6">
      <c r="A416" s="242"/>
      <c r="B416" s="237">
        <v>247</v>
      </c>
      <c r="C416" s="238" t="s">
        <v>9386</v>
      </c>
      <c r="D416" s="238" t="s">
        <v>8931</v>
      </c>
      <c r="E416" s="238" t="s">
        <v>8899</v>
      </c>
      <c r="F416" s="242"/>
    </row>
    <row r="417" spans="1:6">
      <c r="A417" s="242"/>
      <c r="B417" s="237">
        <v>248</v>
      </c>
      <c r="C417" s="238" t="s">
        <v>9387</v>
      </c>
      <c r="D417" s="238" t="s">
        <v>8931</v>
      </c>
      <c r="E417" s="238" t="s">
        <v>8899</v>
      </c>
      <c r="F417" s="242"/>
    </row>
    <row r="418" spans="1:6">
      <c r="A418" s="242"/>
      <c r="B418" s="237">
        <v>249</v>
      </c>
      <c r="C418" s="238" t="s">
        <v>9388</v>
      </c>
      <c r="D418" s="238" t="s">
        <v>8931</v>
      </c>
      <c r="E418" s="238" t="s">
        <v>8899</v>
      </c>
      <c r="F418" s="242"/>
    </row>
    <row r="419" spans="1:6">
      <c r="A419" s="242"/>
      <c r="B419" s="237">
        <v>250</v>
      </c>
      <c r="C419" s="238" t="s">
        <v>9389</v>
      </c>
      <c r="D419" s="238" t="s">
        <v>8931</v>
      </c>
      <c r="E419" s="238" t="s">
        <v>8899</v>
      </c>
      <c r="F419" s="242"/>
    </row>
    <row r="420" spans="1:6">
      <c r="A420" s="242"/>
      <c r="B420" s="237">
        <v>251</v>
      </c>
      <c r="C420" s="238" t="s">
        <v>9390</v>
      </c>
      <c r="D420" s="238" t="s">
        <v>8931</v>
      </c>
      <c r="E420" s="238" t="s">
        <v>8899</v>
      </c>
      <c r="F420" s="242"/>
    </row>
    <row r="421" spans="1:6">
      <c r="A421" s="242"/>
      <c r="B421" s="237">
        <v>252</v>
      </c>
      <c r="C421" s="238" t="s">
        <v>9391</v>
      </c>
      <c r="D421" s="238" t="s">
        <v>8931</v>
      </c>
      <c r="E421" s="238" t="s">
        <v>8899</v>
      </c>
      <c r="F421" s="242"/>
    </row>
    <row r="422" spans="1:6">
      <c r="A422" s="242"/>
      <c r="B422" s="237">
        <v>253</v>
      </c>
      <c r="C422" s="238" t="s">
        <v>9392</v>
      </c>
      <c r="D422" s="238" t="s">
        <v>8931</v>
      </c>
      <c r="E422" s="238" t="s">
        <v>8899</v>
      </c>
      <c r="F422" s="242"/>
    </row>
    <row r="423" spans="1:6">
      <c r="A423" s="242"/>
      <c r="B423" s="237">
        <v>254</v>
      </c>
      <c r="C423" s="238" t="s">
        <v>9393</v>
      </c>
      <c r="D423" s="238" t="s">
        <v>8931</v>
      </c>
      <c r="E423" s="238" t="s">
        <v>8899</v>
      </c>
      <c r="F423" s="242"/>
    </row>
    <row r="424" spans="1:6">
      <c r="A424" s="242"/>
      <c r="B424" s="237">
        <v>255</v>
      </c>
      <c r="C424" s="238" t="s">
        <v>9394</v>
      </c>
      <c r="D424" s="238" t="s">
        <v>8931</v>
      </c>
      <c r="E424" s="238" t="s">
        <v>8899</v>
      </c>
      <c r="F424" s="242"/>
    </row>
    <row r="425" spans="1:6">
      <c r="A425" s="242"/>
      <c r="B425" s="237">
        <v>256</v>
      </c>
      <c r="C425" s="238" t="s">
        <v>9395</v>
      </c>
      <c r="D425" s="238" t="s">
        <v>8931</v>
      </c>
      <c r="E425" s="238" t="s">
        <v>8899</v>
      </c>
      <c r="F425" s="242"/>
    </row>
    <row r="426" spans="1:6">
      <c r="A426" s="242"/>
      <c r="B426" s="237">
        <v>257</v>
      </c>
      <c r="C426" s="238" t="s">
        <v>9396</v>
      </c>
      <c r="D426" s="238" t="s">
        <v>8931</v>
      </c>
      <c r="E426" s="238" t="s">
        <v>8899</v>
      </c>
      <c r="F426" s="242"/>
    </row>
    <row r="427" spans="1:6">
      <c r="A427" s="242"/>
      <c r="B427" s="237">
        <v>258</v>
      </c>
      <c r="C427" s="238" t="s">
        <v>9397</v>
      </c>
      <c r="D427" s="238" t="s">
        <v>8931</v>
      </c>
      <c r="E427" s="238" t="s">
        <v>8899</v>
      </c>
      <c r="F427" s="242"/>
    </row>
    <row r="428" spans="1:6" ht="30">
      <c r="A428" s="242"/>
      <c r="B428" s="237">
        <v>259</v>
      </c>
      <c r="C428" s="238" t="s">
        <v>9398</v>
      </c>
      <c r="D428" s="238" t="s">
        <v>8931</v>
      </c>
      <c r="E428" s="238" t="s">
        <v>8899</v>
      </c>
      <c r="F428" s="242"/>
    </row>
    <row r="429" spans="1:6">
      <c r="A429" s="242"/>
      <c r="B429" s="237">
        <v>260</v>
      </c>
      <c r="C429" s="238" t="s">
        <v>9399</v>
      </c>
      <c r="D429" s="238" t="s">
        <v>8931</v>
      </c>
      <c r="E429" s="238" t="s">
        <v>8899</v>
      </c>
      <c r="F429" s="242"/>
    </row>
    <row r="430" spans="1:6">
      <c r="A430" s="242"/>
      <c r="B430" s="237">
        <v>261</v>
      </c>
      <c r="C430" s="238" t="s">
        <v>9400</v>
      </c>
      <c r="D430" s="238" t="s">
        <v>8931</v>
      </c>
      <c r="E430" s="238" t="s">
        <v>8899</v>
      </c>
      <c r="F430" s="242"/>
    </row>
    <row r="431" spans="1:6">
      <c r="A431" s="242"/>
      <c r="B431" s="237">
        <v>262</v>
      </c>
      <c r="C431" s="238" t="s">
        <v>9401</v>
      </c>
      <c r="D431" s="238" t="s">
        <v>8931</v>
      </c>
      <c r="E431" s="238" t="s">
        <v>8899</v>
      </c>
      <c r="F431" s="242"/>
    </row>
    <row r="432" spans="1:6">
      <c r="A432" s="242"/>
      <c r="B432" s="237">
        <v>263</v>
      </c>
      <c r="C432" s="238" t="s">
        <v>9402</v>
      </c>
      <c r="D432" s="238" t="s">
        <v>8931</v>
      </c>
      <c r="E432" s="238" t="s">
        <v>8899</v>
      </c>
      <c r="F432" s="242"/>
    </row>
    <row r="433" spans="1:6">
      <c r="A433" s="242"/>
      <c r="B433" s="237">
        <v>264</v>
      </c>
      <c r="C433" s="238" t="s">
        <v>9403</v>
      </c>
      <c r="D433" s="238" t="s">
        <v>8931</v>
      </c>
      <c r="E433" s="238" t="s">
        <v>8899</v>
      </c>
      <c r="F433" s="242"/>
    </row>
    <row r="434" spans="1:6">
      <c r="A434" s="242"/>
      <c r="B434" s="237">
        <v>265</v>
      </c>
      <c r="C434" s="238" t="s">
        <v>9404</v>
      </c>
      <c r="D434" s="238" t="s">
        <v>8931</v>
      </c>
      <c r="E434" s="238" t="s">
        <v>8899</v>
      </c>
      <c r="F434" s="242"/>
    </row>
    <row r="435" spans="1:6">
      <c r="A435" s="242"/>
      <c r="B435" s="237">
        <v>266</v>
      </c>
      <c r="C435" s="238" t="s">
        <v>9405</v>
      </c>
      <c r="D435" s="238" t="s">
        <v>8931</v>
      </c>
      <c r="E435" s="238" t="s">
        <v>8899</v>
      </c>
      <c r="F435" s="242"/>
    </row>
    <row r="436" spans="1:6">
      <c r="A436" s="242"/>
      <c r="B436" s="237">
        <v>267</v>
      </c>
      <c r="C436" s="238" t="s">
        <v>9406</v>
      </c>
      <c r="D436" s="238" t="s">
        <v>8931</v>
      </c>
      <c r="E436" s="238" t="s">
        <v>8899</v>
      </c>
      <c r="F436" s="242"/>
    </row>
    <row r="437" spans="1:6">
      <c r="A437" s="242"/>
      <c r="B437" s="237">
        <v>268</v>
      </c>
      <c r="C437" s="238" t="s">
        <v>9407</v>
      </c>
      <c r="D437" s="238" t="s">
        <v>8931</v>
      </c>
      <c r="E437" s="238" t="s">
        <v>8899</v>
      </c>
      <c r="F437" s="242"/>
    </row>
    <row r="438" spans="1:6">
      <c r="A438" s="242"/>
      <c r="B438" s="237">
        <v>269</v>
      </c>
      <c r="C438" s="238" t="s">
        <v>9408</v>
      </c>
      <c r="D438" s="238" t="s">
        <v>8931</v>
      </c>
      <c r="E438" s="238" t="s">
        <v>8899</v>
      </c>
      <c r="F438" s="242"/>
    </row>
    <row r="439" spans="1:6">
      <c r="A439" s="242"/>
      <c r="B439" s="237">
        <v>270</v>
      </c>
      <c r="C439" s="238" t="s">
        <v>9409</v>
      </c>
      <c r="D439" s="238" t="s">
        <v>8931</v>
      </c>
      <c r="E439" s="238" t="s">
        <v>8899</v>
      </c>
      <c r="F439" s="242"/>
    </row>
    <row r="440" spans="1:6">
      <c r="A440" s="242"/>
      <c r="B440" s="237">
        <v>271</v>
      </c>
      <c r="C440" s="238" t="s">
        <v>9410</v>
      </c>
      <c r="D440" s="238" t="s">
        <v>8931</v>
      </c>
      <c r="E440" s="238" t="s">
        <v>8899</v>
      </c>
      <c r="F440" s="242"/>
    </row>
    <row r="441" spans="1:6">
      <c r="A441" s="71"/>
      <c r="B441" s="244">
        <v>272</v>
      </c>
      <c r="C441" s="245" t="s">
        <v>9411</v>
      </c>
      <c r="D441" s="245" t="s">
        <v>8931</v>
      </c>
      <c r="E441" s="245" t="s">
        <v>8899</v>
      </c>
    </row>
    <row r="442" spans="1:6" ht="30">
      <c r="A442" s="242"/>
      <c r="B442" s="237">
        <v>273</v>
      </c>
      <c r="C442" s="238" t="s">
        <v>9412</v>
      </c>
      <c r="D442" s="238" t="s">
        <v>8931</v>
      </c>
      <c r="E442" s="238" t="s">
        <v>8899</v>
      </c>
      <c r="F442" s="242"/>
    </row>
    <row r="443" spans="1:6">
      <c r="A443" s="242"/>
      <c r="B443" s="237">
        <v>274</v>
      </c>
      <c r="C443" s="238" t="s">
        <v>9413</v>
      </c>
      <c r="D443" s="238" t="s">
        <v>8931</v>
      </c>
      <c r="E443" s="238" t="s">
        <v>8899</v>
      </c>
      <c r="F443" s="242"/>
    </row>
    <row r="444" spans="1:6">
      <c r="A444" s="242"/>
      <c r="B444" s="237">
        <v>275</v>
      </c>
      <c r="C444" s="238" t="s">
        <v>9414</v>
      </c>
      <c r="D444" s="238" t="s">
        <v>8931</v>
      </c>
      <c r="E444" s="238" t="s">
        <v>8899</v>
      </c>
      <c r="F444" s="242"/>
    </row>
    <row r="445" spans="1:6" ht="15" customHeight="1">
      <c r="A445" s="71"/>
      <c r="B445" s="244">
        <v>276</v>
      </c>
      <c r="C445" s="245" t="s">
        <v>9415</v>
      </c>
      <c r="D445" s="245" t="s">
        <v>8931</v>
      </c>
      <c r="E445" s="245" t="s">
        <v>8899</v>
      </c>
    </row>
    <row r="446" spans="1:6" ht="15" customHeight="1">
      <c r="A446" s="71"/>
      <c r="B446" s="244">
        <v>277</v>
      </c>
      <c r="C446" s="245" t="s">
        <v>9416</v>
      </c>
      <c r="D446" s="245" t="s">
        <v>8931</v>
      </c>
      <c r="E446" s="245" t="s">
        <v>8899</v>
      </c>
    </row>
    <row r="447" spans="1:6">
      <c r="A447" s="71"/>
      <c r="B447" s="237">
        <v>278</v>
      </c>
      <c r="C447" s="238" t="s">
        <v>9417</v>
      </c>
      <c r="D447" s="238" t="s">
        <v>8931</v>
      </c>
      <c r="E447" s="238" t="s">
        <v>8899</v>
      </c>
    </row>
    <row r="448" spans="1:6">
      <c r="A448" s="71"/>
      <c r="B448" s="237">
        <v>279</v>
      </c>
      <c r="C448" s="238" t="s">
        <v>9418</v>
      </c>
      <c r="D448" s="238" t="s">
        <v>8931</v>
      </c>
      <c r="E448" s="238" t="s">
        <v>8899</v>
      </c>
    </row>
    <row r="449" spans="2:5" s="71" customFormat="1">
      <c r="B449" s="237">
        <v>280</v>
      </c>
      <c r="C449" s="238" t="s">
        <v>9419</v>
      </c>
      <c r="D449" s="238" t="s">
        <v>8931</v>
      </c>
      <c r="E449" s="238" t="s">
        <v>8899</v>
      </c>
    </row>
    <row r="450" spans="2:5" s="71" customFormat="1">
      <c r="B450" s="237">
        <v>281</v>
      </c>
      <c r="C450" s="238" t="s">
        <v>9420</v>
      </c>
      <c r="D450" s="238" t="s">
        <v>8931</v>
      </c>
      <c r="E450" s="238" t="s">
        <v>8899</v>
      </c>
    </row>
    <row r="451" spans="2:5" s="71" customFormat="1">
      <c r="B451" s="237">
        <v>282</v>
      </c>
      <c r="C451" s="238" t="s">
        <v>9421</v>
      </c>
      <c r="D451" s="238" t="s">
        <v>8931</v>
      </c>
      <c r="E451" s="238" t="s">
        <v>8899</v>
      </c>
    </row>
    <row r="452" spans="2:5" s="71" customFormat="1">
      <c r="B452" s="237">
        <v>283</v>
      </c>
      <c r="C452" s="238" t="s">
        <v>9422</v>
      </c>
      <c r="D452" s="238" t="s">
        <v>8931</v>
      </c>
      <c r="E452" s="238" t="s">
        <v>8899</v>
      </c>
    </row>
    <row r="453" spans="2:5" s="71" customFormat="1">
      <c r="B453" s="237">
        <v>284</v>
      </c>
      <c r="C453" s="238" t="s">
        <v>9423</v>
      </c>
      <c r="D453" s="238" t="s">
        <v>8931</v>
      </c>
      <c r="E453" s="238" t="s">
        <v>8899</v>
      </c>
    </row>
    <row r="454" spans="2:5" s="71" customFormat="1">
      <c r="B454" s="237">
        <v>285</v>
      </c>
      <c r="C454" s="238" t="s">
        <v>9424</v>
      </c>
      <c r="D454" s="238" t="s">
        <v>8931</v>
      </c>
      <c r="E454" s="238" t="s">
        <v>8899</v>
      </c>
    </row>
    <row r="455" spans="2:5" s="71" customFormat="1">
      <c r="B455" s="237">
        <v>286</v>
      </c>
      <c r="C455" s="238" t="s">
        <v>9425</v>
      </c>
      <c r="D455" s="238" t="s">
        <v>8931</v>
      </c>
      <c r="E455" s="238" t="s">
        <v>8899</v>
      </c>
    </row>
    <row r="456" spans="2:5" s="71" customFormat="1">
      <c r="B456" s="237">
        <v>287</v>
      </c>
      <c r="C456" s="238" t="s">
        <v>9426</v>
      </c>
      <c r="D456" s="238" t="s">
        <v>8931</v>
      </c>
      <c r="E456" s="238" t="s">
        <v>8899</v>
      </c>
    </row>
    <row r="457" spans="2:5" s="71" customFormat="1">
      <c r="B457" s="237">
        <v>288</v>
      </c>
      <c r="C457" s="238" t="s">
        <v>9427</v>
      </c>
      <c r="D457" s="238" t="s">
        <v>8931</v>
      </c>
      <c r="E457" s="238" t="s">
        <v>8899</v>
      </c>
    </row>
    <row r="458" spans="2:5" s="71" customFormat="1" ht="30">
      <c r="B458" s="237">
        <v>289</v>
      </c>
      <c r="C458" s="238" t="s">
        <v>9428</v>
      </c>
      <c r="D458" s="238" t="s">
        <v>8931</v>
      </c>
      <c r="E458" s="238" t="s">
        <v>8899</v>
      </c>
    </row>
    <row r="459" spans="2:5" s="71" customFormat="1">
      <c r="B459" s="237">
        <v>290</v>
      </c>
      <c r="C459" s="238" t="s">
        <v>9429</v>
      </c>
      <c r="D459" s="238" t="s">
        <v>8931</v>
      </c>
      <c r="E459" s="238" t="s">
        <v>8899</v>
      </c>
    </row>
    <row r="460" spans="2:5" s="71" customFormat="1">
      <c r="B460" s="237">
        <v>291</v>
      </c>
      <c r="C460" s="238" t="s">
        <v>9430</v>
      </c>
      <c r="D460" s="238" t="s">
        <v>8931</v>
      </c>
      <c r="E460" s="238" t="s">
        <v>8899</v>
      </c>
    </row>
    <row r="461" spans="2:5" s="71" customFormat="1">
      <c r="B461" s="237">
        <v>292</v>
      </c>
      <c r="C461" s="238" t="s">
        <v>9431</v>
      </c>
      <c r="D461" s="238" t="s">
        <v>8931</v>
      </c>
      <c r="E461" s="238" t="s">
        <v>8899</v>
      </c>
    </row>
    <row r="462" spans="2:5" s="71" customFormat="1" ht="30">
      <c r="B462" s="237">
        <v>293</v>
      </c>
      <c r="C462" s="238" t="s">
        <v>9432</v>
      </c>
      <c r="D462" s="238" t="s">
        <v>8931</v>
      </c>
      <c r="E462" s="238" t="s">
        <v>8899</v>
      </c>
    </row>
    <row r="463" spans="2:5" s="71" customFormat="1">
      <c r="B463" s="237">
        <v>294</v>
      </c>
      <c r="C463" s="238" t="s">
        <v>9433</v>
      </c>
      <c r="D463" s="238" t="s">
        <v>8931</v>
      </c>
      <c r="E463" s="238" t="s">
        <v>8899</v>
      </c>
    </row>
    <row r="464" spans="2:5" s="71" customFormat="1">
      <c r="B464" s="237">
        <v>295</v>
      </c>
      <c r="C464" s="238" t="s">
        <v>9434</v>
      </c>
      <c r="D464" s="238" t="s">
        <v>8931</v>
      </c>
      <c r="E464" s="238" t="s">
        <v>8899</v>
      </c>
    </row>
    <row r="465" spans="1:6">
      <c r="A465" s="71"/>
      <c r="B465" s="237">
        <v>296</v>
      </c>
      <c r="C465" s="238" t="s">
        <v>9435</v>
      </c>
      <c r="D465" s="238" t="s">
        <v>8931</v>
      </c>
      <c r="E465" s="238" t="s">
        <v>8899</v>
      </c>
    </row>
    <row r="466" spans="1:6">
      <c r="A466" s="71"/>
      <c r="B466" s="237">
        <v>297</v>
      </c>
      <c r="C466" s="238" t="s">
        <v>9436</v>
      </c>
      <c r="D466" s="238" t="s">
        <v>8931</v>
      </c>
      <c r="E466" s="238" t="s">
        <v>8899</v>
      </c>
    </row>
    <row r="467" spans="1:6">
      <c r="A467" s="71"/>
      <c r="B467" s="237">
        <v>298</v>
      </c>
      <c r="C467" s="238" t="s">
        <v>9437</v>
      </c>
      <c r="D467" s="238" t="s">
        <v>8931</v>
      </c>
      <c r="E467" s="238" t="s">
        <v>8899</v>
      </c>
    </row>
    <row r="468" spans="1:6">
      <c r="A468" s="71"/>
      <c r="B468" s="237">
        <v>299</v>
      </c>
      <c r="C468" s="238" t="s">
        <v>9438</v>
      </c>
      <c r="D468" s="238" t="s">
        <v>8931</v>
      </c>
      <c r="E468" s="238" t="s">
        <v>8899</v>
      </c>
    </row>
    <row r="469" spans="1:6">
      <c r="A469" s="71"/>
      <c r="B469" s="237">
        <v>300</v>
      </c>
      <c r="C469" s="238" t="s">
        <v>9439</v>
      </c>
      <c r="D469" s="238" t="s">
        <v>8931</v>
      </c>
      <c r="E469" s="238" t="s">
        <v>8899</v>
      </c>
    </row>
    <row r="470" spans="1:6">
      <c r="A470" s="71"/>
      <c r="B470" s="237">
        <v>301</v>
      </c>
      <c r="C470" s="238" t="s">
        <v>9440</v>
      </c>
      <c r="D470" s="238" t="s">
        <v>8931</v>
      </c>
      <c r="E470" s="238" t="s">
        <v>8899</v>
      </c>
    </row>
    <row r="471" spans="1:6" ht="15.75">
      <c r="A471" s="232" t="s">
        <v>9441</v>
      </c>
      <c r="B471" s="232">
        <v>302</v>
      </c>
      <c r="C471" s="232" t="s">
        <v>9442</v>
      </c>
      <c r="D471" s="232" t="s">
        <v>8931</v>
      </c>
      <c r="E471" s="232" t="s">
        <v>9443</v>
      </c>
      <c r="F471" s="232">
        <v>5685265</v>
      </c>
    </row>
    <row r="472" spans="1:6" ht="15" customHeight="1">
      <c r="A472" s="232"/>
      <c r="B472" s="232">
        <v>303</v>
      </c>
      <c r="C472" s="232" t="s">
        <v>9444</v>
      </c>
      <c r="D472" s="232" t="s">
        <v>8931</v>
      </c>
      <c r="E472" s="232" t="s">
        <v>9443</v>
      </c>
      <c r="F472" s="232">
        <v>5685265</v>
      </c>
    </row>
    <row r="473" spans="1:6" ht="15.75">
      <c r="A473" s="232"/>
      <c r="B473" s="229">
        <v>304</v>
      </c>
      <c r="C473" s="229" t="s">
        <v>9445</v>
      </c>
      <c r="D473" s="229" t="s">
        <v>8931</v>
      </c>
      <c r="E473" s="229" t="s">
        <v>9443</v>
      </c>
      <c r="F473" s="232">
        <v>5685265</v>
      </c>
    </row>
    <row r="474" spans="1:6" ht="31.5">
      <c r="A474" s="232"/>
      <c r="B474" s="229">
        <v>305</v>
      </c>
      <c r="C474" s="229" t="s">
        <v>9446</v>
      </c>
      <c r="D474" s="229" t="s">
        <v>8931</v>
      </c>
      <c r="E474" s="229" t="s">
        <v>9447</v>
      </c>
      <c r="F474" s="232">
        <v>5447070</v>
      </c>
    </row>
    <row r="475" spans="1:6" ht="15.75">
      <c r="A475" s="232"/>
      <c r="B475" s="229">
        <v>306</v>
      </c>
      <c r="C475" s="229" t="s">
        <v>9448</v>
      </c>
      <c r="D475" s="229" t="s">
        <v>8931</v>
      </c>
      <c r="E475" s="229" t="s">
        <v>9447</v>
      </c>
      <c r="F475" s="232">
        <v>5447070</v>
      </c>
    </row>
    <row r="476" spans="1:6" ht="15.75">
      <c r="A476" s="232"/>
      <c r="B476" s="229">
        <v>307</v>
      </c>
      <c r="C476" s="229" t="s">
        <v>9449</v>
      </c>
      <c r="D476" s="229" t="s">
        <v>8931</v>
      </c>
      <c r="E476" s="229" t="s">
        <v>9447</v>
      </c>
      <c r="F476" s="232">
        <v>7768163</v>
      </c>
    </row>
    <row r="477" spans="1:6" ht="31.5">
      <c r="A477" s="232"/>
      <c r="B477" s="229">
        <v>308</v>
      </c>
      <c r="C477" s="229" t="s">
        <v>9450</v>
      </c>
      <c r="D477" s="229" t="s">
        <v>8931</v>
      </c>
      <c r="E477" s="229" t="s">
        <v>9447</v>
      </c>
      <c r="F477" s="232">
        <v>7768163</v>
      </c>
    </row>
    <row r="478" spans="1:6" ht="31.5">
      <c r="A478" s="232"/>
      <c r="B478" s="229">
        <v>309</v>
      </c>
      <c r="C478" s="229" t="s">
        <v>9451</v>
      </c>
      <c r="D478" s="229" t="s">
        <v>8931</v>
      </c>
      <c r="E478" s="229" t="s">
        <v>9447</v>
      </c>
      <c r="F478" s="232">
        <v>5926232</v>
      </c>
    </row>
    <row r="479" spans="1:6" ht="15.75">
      <c r="A479" s="232"/>
      <c r="B479" s="229">
        <v>310</v>
      </c>
      <c r="C479" s="229" t="s">
        <v>9452</v>
      </c>
      <c r="D479" s="229" t="s">
        <v>8931</v>
      </c>
      <c r="E479" s="229" t="s">
        <v>9447</v>
      </c>
      <c r="F479" s="232">
        <v>5926232</v>
      </c>
    </row>
    <row r="480" spans="1:6" ht="15.75">
      <c r="A480" s="232"/>
      <c r="B480" s="229">
        <v>311</v>
      </c>
      <c r="C480" s="229" t="s">
        <v>9453</v>
      </c>
      <c r="D480" s="229" t="s">
        <v>8931</v>
      </c>
      <c r="E480" s="229" t="s">
        <v>9447</v>
      </c>
      <c r="F480" s="232">
        <v>5926232</v>
      </c>
    </row>
    <row r="481" spans="1:6" ht="15.75">
      <c r="A481" s="232"/>
      <c r="B481" s="229">
        <v>312</v>
      </c>
      <c r="C481" s="229" t="s">
        <v>9454</v>
      </c>
      <c r="D481" s="229" t="s">
        <v>8931</v>
      </c>
      <c r="E481" s="229" t="s">
        <v>9447</v>
      </c>
      <c r="F481" s="232">
        <v>5926232</v>
      </c>
    </row>
    <row r="482" spans="1:6" ht="15.75">
      <c r="A482" s="232"/>
      <c r="B482" s="229">
        <v>313</v>
      </c>
      <c r="C482" s="229" t="s">
        <v>9455</v>
      </c>
      <c r="D482" s="229" t="s">
        <v>8931</v>
      </c>
      <c r="E482" s="229" t="s">
        <v>9447</v>
      </c>
      <c r="F482" s="232">
        <v>5926232</v>
      </c>
    </row>
    <row r="483" spans="1:6" ht="15.75">
      <c r="A483" s="232"/>
      <c r="B483" s="229">
        <v>314</v>
      </c>
      <c r="C483" s="229" t="s">
        <v>9456</v>
      </c>
      <c r="D483" s="229" t="s">
        <v>8931</v>
      </c>
      <c r="E483" s="229" t="s">
        <v>9447</v>
      </c>
      <c r="F483" s="232">
        <v>5926232</v>
      </c>
    </row>
    <row r="484" spans="1:6" ht="15.75">
      <c r="A484" s="232"/>
      <c r="B484" s="229">
        <v>315</v>
      </c>
      <c r="C484" s="229" t="s">
        <v>9457</v>
      </c>
      <c r="D484" s="229" t="s">
        <v>8931</v>
      </c>
      <c r="E484" s="229" t="s">
        <v>9447</v>
      </c>
      <c r="F484" s="232">
        <v>5670403</v>
      </c>
    </row>
    <row r="485" spans="1:6" ht="15.75">
      <c r="A485" s="232"/>
      <c r="B485" s="229">
        <v>316</v>
      </c>
      <c r="C485" s="229" t="s">
        <v>9458</v>
      </c>
      <c r="D485" s="229" t="s">
        <v>8931</v>
      </c>
      <c r="E485" s="229" t="s">
        <v>9447</v>
      </c>
      <c r="F485" s="232">
        <v>5670403</v>
      </c>
    </row>
    <row r="486" spans="1:6" ht="31.5">
      <c r="A486" s="232"/>
      <c r="B486" s="229">
        <v>317</v>
      </c>
      <c r="C486" s="229" t="s">
        <v>9459</v>
      </c>
      <c r="D486" s="229" t="s">
        <v>8931</v>
      </c>
      <c r="E486" s="229" t="s">
        <v>9460</v>
      </c>
      <c r="F486" s="232">
        <v>5403751</v>
      </c>
    </row>
    <row r="487" spans="1:6" ht="31.5">
      <c r="A487" s="232"/>
      <c r="B487" s="229">
        <v>318</v>
      </c>
      <c r="C487" s="229" t="s">
        <v>9461</v>
      </c>
      <c r="D487" s="229" t="s">
        <v>8931</v>
      </c>
      <c r="E487" s="229" t="s">
        <v>9460</v>
      </c>
      <c r="F487" s="232">
        <v>5403751</v>
      </c>
    </row>
    <row r="488" spans="1:6" ht="31.5">
      <c r="A488" s="232"/>
      <c r="B488" s="229">
        <v>319</v>
      </c>
      <c r="C488" s="229" t="s">
        <v>9462</v>
      </c>
      <c r="D488" s="229" t="s">
        <v>8931</v>
      </c>
      <c r="E488" s="229" t="s">
        <v>9460</v>
      </c>
      <c r="F488" s="232">
        <v>5403751</v>
      </c>
    </row>
    <row r="489" spans="1:6" ht="31.5">
      <c r="A489" s="232"/>
      <c r="B489" s="229">
        <v>320</v>
      </c>
      <c r="C489" s="229" t="s">
        <v>9463</v>
      </c>
      <c r="D489" s="229" t="s">
        <v>8931</v>
      </c>
      <c r="E489" s="229" t="s">
        <v>9460</v>
      </c>
      <c r="F489" s="232">
        <v>5403751</v>
      </c>
    </row>
    <row r="490" spans="1:6" ht="31.5">
      <c r="A490" s="232"/>
      <c r="B490" s="229">
        <v>321</v>
      </c>
      <c r="C490" s="229" t="s">
        <v>9464</v>
      </c>
      <c r="D490" s="229" t="s">
        <v>8931</v>
      </c>
      <c r="E490" s="229" t="s">
        <v>9460</v>
      </c>
      <c r="F490" s="232">
        <v>5403751</v>
      </c>
    </row>
    <row r="491" spans="1:6" ht="31.5">
      <c r="A491" s="232"/>
      <c r="B491" s="229">
        <v>322</v>
      </c>
      <c r="C491" s="229" t="s">
        <v>9465</v>
      </c>
      <c r="D491" s="229" t="s">
        <v>8931</v>
      </c>
      <c r="E491" s="229" t="s">
        <v>9460</v>
      </c>
      <c r="F491" s="232">
        <v>5403751</v>
      </c>
    </row>
    <row r="492" spans="1:6" ht="31.5">
      <c r="A492" s="232"/>
      <c r="B492" s="229">
        <v>323</v>
      </c>
      <c r="C492" s="229" t="s">
        <v>9466</v>
      </c>
      <c r="D492" s="229" t="s">
        <v>8931</v>
      </c>
      <c r="E492" s="229" t="s">
        <v>9460</v>
      </c>
      <c r="F492" s="232">
        <v>5403751</v>
      </c>
    </row>
    <row r="493" spans="1:6" ht="15.75">
      <c r="A493" s="232"/>
      <c r="B493" s="229">
        <v>324</v>
      </c>
      <c r="C493" s="229" t="s">
        <v>9467</v>
      </c>
      <c r="D493" s="229" t="s">
        <v>8931</v>
      </c>
      <c r="E493" s="229" t="s">
        <v>9443</v>
      </c>
      <c r="F493" s="232">
        <v>7737477</v>
      </c>
    </row>
    <row r="494" spans="1:6" ht="31.5">
      <c r="A494" s="232"/>
      <c r="B494" s="229">
        <v>210</v>
      </c>
      <c r="C494" s="229" t="s">
        <v>9468</v>
      </c>
      <c r="D494" s="229" t="s">
        <v>8714</v>
      </c>
      <c r="E494" s="229" t="s">
        <v>9469</v>
      </c>
      <c r="F494" s="232" t="s">
        <v>9470</v>
      </c>
    </row>
    <row r="495" spans="1:6" ht="31.5">
      <c r="A495" s="232"/>
      <c r="B495" s="229">
        <v>211</v>
      </c>
      <c r="C495" s="229" t="s">
        <v>9471</v>
      </c>
      <c r="D495" s="229" t="s">
        <v>8714</v>
      </c>
      <c r="E495" s="229" t="s">
        <v>9469</v>
      </c>
      <c r="F495" s="232" t="s">
        <v>9470</v>
      </c>
    </row>
    <row r="496" spans="1:6" ht="31.5">
      <c r="A496" s="232"/>
      <c r="B496" s="229">
        <v>212</v>
      </c>
      <c r="C496" s="229" t="s">
        <v>9472</v>
      </c>
      <c r="D496" s="229" t="s">
        <v>8714</v>
      </c>
      <c r="E496" s="229" t="s">
        <v>9469</v>
      </c>
      <c r="F496" s="232" t="s">
        <v>9470</v>
      </c>
    </row>
    <row r="497" spans="1:6" ht="31.5">
      <c r="A497" s="232"/>
      <c r="B497" s="229">
        <v>213</v>
      </c>
      <c r="C497" s="229" t="s">
        <v>9473</v>
      </c>
      <c r="D497" s="229" t="s">
        <v>8714</v>
      </c>
      <c r="E497" s="229" t="s">
        <v>9469</v>
      </c>
      <c r="F497" s="232" t="s">
        <v>9470</v>
      </c>
    </row>
    <row r="498" spans="1:6" ht="31.5">
      <c r="A498" s="232"/>
      <c r="B498" s="229">
        <v>214</v>
      </c>
      <c r="C498" s="229" t="s">
        <v>9474</v>
      </c>
      <c r="D498" s="229" t="s">
        <v>8714</v>
      </c>
      <c r="E498" s="229" t="s">
        <v>9469</v>
      </c>
      <c r="F498" s="232" t="s">
        <v>9470</v>
      </c>
    </row>
    <row r="499" spans="1:6" ht="31.5">
      <c r="A499" s="232"/>
      <c r="B499" s="229">
        <v>215</v>
      </c>
      <c r="C499" s="229" t="s">
        <v>9475</v>
      </c>
      <c r="D499" s="229" t="s">
        <v>8714</v>
      </c>
      <c r="E499" s="229" t="s">
        <v>9469</v>
      </c>
      <c r="F499" s="232" t="s">
        <v>9470</v>
      </c>
    </row>
    <row r="500" spans="1:6" ht="31.5">
      <c r="A500" s="232"/>
      <c r="B500" s="229">
        <v>216</v>
      </c>
      <c r="C500" s="229" t="s">
        <v>9476</v>
      </c>
      <c r="D500" s="229" t="s">
        <v>8714</v>
      </c>
      <c r="E500" s="229" t="s">
        <v>9469</v>
      </c>
      <c r="F500" s="232" t="s">
        <v>9470</v>
      </c>
    </row>
    <row r="501" spans="1:6" ht="31.5">
      <c r="A501" s="232"/>
      <c r="B501" s="229">
        <v>217</v>
      </c>
      <c r="C501" s="229" t="s">
        <v>9477</v>
      </c>
      <c r="D501" s="229" t="s">
        <v>8714</v>
      </c>
      <c r="E501" s="229" t="s">
        <v>9469</v>
      </c>
      <c r="F501" s="232" t="s">
        <v>9470</v>
      </c>
    </row>
    <row r="502" spans="1:6" ht="31.5">
      <c r="A502" s="232"/>
      <c r="B502" s="229">
        <v>218</v>
      </c>
      <c r="C502" s="229" t="s">
        <v>9478</v>
      </c>
      <c r="D502" s="229" t="s">
        <v>8714</v>
      </c>
      <c r="E502" s="229" t="s">
        <v>9469</v>
      </c>
      <c r="F502" s="232" t="s">
        <v>9470</v>
      </c>
    </row>
    <row r="503" spans="1:6" ht="31.5">
      <c r="A503" s="232"/>
      <c r="B503" s="229">
        <v>219</v>
      </c>
      <c r="C503" s="229" t="s">
        <v>9479</v>
      </c>
      <c r="D503" s="229" t="s">
        <v>8714</v>
      </c>
      <c r="E503" s="229" t="s">
        <v>9469</v>
      </c>
      <c r="F503" s="232" t="s">
        <v>9470</v>
      </c>
    </row>
    <row r="504" spans="1:6" ht="31.5">
      <c r="A504" s="232"/>
      <c r="B504" s="229">
        <v>220</v>
      </c>
      <c r="C504" s="229" t="s">
        <v>9480</v>
      </c>
      <c r="D504" s="229" t="s">
        <v>8714</v>
      </c>
      <c r="E504" s="229" t="s">
        <v>9469</v>
      </c>
      <c r="F504" s="232" t="s">
        <v>9470</v>
      </c>
    </row>
    <row r="505" spans="1:6" ht="31.5">
      <c r="A505" s="232"/>
      <c r="B505" s="229">
        <v>221</v>
      </c>
      <c r="C505" s="229" t="s">
        <v>9481</v>
      </c>
      <c r="D505" s="229" t="s">
        <v>8714</v>
      </c>
      <c r="E505" s="229" t="s">
        <v>9469</v>
      </c>
      <c r="F505" s="232" t="s">
        <v>9470</v>
      </c>
    </row>
    <row r="506" spans="1:6" ht="31.5">
      <c r="A506" s="232"/>
      <c r="B506" s="229">
        <v>222</v>
      </c>
      <c r="C506" s="229" t="s">
        <v>9482</v>
      </c>
      <c r="D506" s="229" t="s">
        <v>8714</v>
      </c>
      <c r="E506" s="229" t="s">
        <v>9469</v>
      </c>
      <c r="F506" s="232" t="s">
        <v>9470</v>
      </c>
    </row>
    <row r="507" spans="1:6" ht="31.5">
      <c r="A507" s="232"/>
      <c r="B507" s="229">
        <v>223</v>
      </c>
      <c r="C507" s="229" t="s">
        <v>9483</v>
      </c>
      <c r="D507" s="229" t="s">
        <v>8714</v>
      </c>
      <c r="E507" s="229" t="s">
        <v>9469</v>
      </c>
      <c r="F507" s="232" t="s">
        <v>9470</v>
      </c>
    </row>
    <row r="508" spans="1:6" ht="31.5">
      <c r="A508" s="232"/>
      <c r="B508" s="229">
        <v>224</v>
      </c>
      <c r="C508" s="229" t="s">
        <v>9484</v>
      </c>
      <c r="D508" s="229" t="s">
        <v>8714</v>
      </c>
      <c r="E508" s="229" t="s">
        <v>9469</v>
      </c>
      <c r="F508" s="232" t="s">
        <v>9470</v>
      </c>
    </row>
    <row r="509" spans="1:6" ht="31.5">
      <c r="A509" s="232"/>
      <c r="B509" s="229">
        <v>225</v>
      </c>
      <c r="C509" s="229" t="s">
        <v>9485</v>
      </c>
      <c r="D509" s="229" t="s">
        <v>8714</v>
      </c>
      <c r="E509" s="229" t="s">
        <v>9469</v>
      </c>
      <c r="F509" s="232" t="s">
        <v>9470</v>
      </c>
    </row>
    <row r="510" spans="1:6" ht="31.5">
      <c r="A510" s="232"/>
      <c r="B510" s="229">
        <v>226</v>
      </c>
      <c r="C510" s="229" t="s">
        <v>9486</v>
      </c>
      <c r="D510" s="229" t="s">
        <v>8714</v>
      </c>
      <c r="E510" s="229" t="s">
        <v>9469</v>
      </c>
      <c r="F510" s="232" t="s">
        <v>9470</v>
      </c>
    </row>
    <row r="511" spans="1:6" ht="31.5">
      <c r="A511" s="232"/>
      <c r="B511" s="229">
        <v>227</v>
      </c>
      <c r="C511" s="229" t="s">
        <v>9487</v>
      </c>
      <c r="D511" s="229" t="s">
        <v>8714</v>
      </c>
      <c r="E511" s="229" t="s">
        <v>9469</v>
      </c>
      <c r="F511" s="232" t="s">
        <v>9470</v>
      </c>
    </row>
    <row r="512" spans="1:6" ht="31.5">
      <c r="A512" s="232"/>
      <c r="B512" s="229">
        <v>228</v>
      </c>
      <c r="C512" s="229" t="s">
        <v>9488</v>
      </c>
      <c r="D512" s="229" t="s">
        <v>8714</v>
      </c>
      <c r="E512" s="229" t="s">
        <v>9469</v>
      </c>
      <c r="F512" s="232" t="s">
        <v>9470</v>
      </c>
    </row>
    <row r="513" spans="1:6" ht="31.5">
      <c r="A513" s="232"/>
      <c r="B513" s="229">
        <v>229</v>
      </c>
      <c r="C513" s="229" t="s">
        <v>9489</v>
      </c>
      <c r="D513" s="229" t="s">
        <v>8714</v>
      </c>
      <c r="E513" s="229" t="s">
        <v>9469</v>
      </c>
      <c r="F513" s="232" t="s">
        <v>9470</v>
      </c>
    </row>
    <row r="514" spans="1:6" ht="31.5">
      <c r="A514" s="232"/>
      <c r="B514" s="229">
        <v>230</v>
      </c>
      <c r="C514" s="229" t="s">
        <v>9490</v>
      </c>
      <c r="D514" s="229" t="s">
        <v>8714</v>
      </c>
      <c r="E514" s="229" t="s">
        <v>9469</v>
      </c>
      <c r="F514" s="232" t="s">
        <v>9470</v>
      </c>
    </row>
    <row r="515" spans="1:6" ht="31.5">
      <c r="A515" s="232"/>
      <c r="B515" s="229">
        <v>231</v>
      </c>
      <c r="C515" s="229" t="s">
        <v>9491</v>
      </c>
      <c r="D515" s="229" t="s">
        <v>8714</v>
      </c>
      <c r="E515" s="229" t="s">
        <v>9469</v>
      </c>
      <c r="F515" s="232" t="s">
        <v>9470</v>
      </c>
    </row>
    <row r="516" spans="1:6" ht="31.5">
      <c r="A516" s="232"/>
      <c r="B516" s="229">
        <v>232</v>
      </c>
      <c r="C516" s="229" t="s">
        <v>9492</v>
      </c>
      <c r="D516" s="229" t="s">
        <v>8714</v>
      </c>
      <c r="E516" s="229" t="s">
        <v>9469</v>
      </c>
      <c r="F516" s="232" t="s">
        <v>9470</v>
      </c>
    </row>
    <row r="517" spans="1:6" ht="31.5">
      <c r="A517" s="232"/>
      <c r="B517" s="229">
        <v>233</v>
      </c>
      <c r="C517" s="229" t="s">
        <v>9493</v>
      </c>
      <c r="D517" s="229" t="s">
        <v>8714</v>
      </c>
      <c r="E517" s="229" t="s">
        <v>9469</v>
      </c>
      <c r="F517" s="232" t="s">
        <v>9470</v>
      </c>
    </row>
    <row r="518" spans="1:6" ht="15.75">
      <c r="A518" s="232"/>
      <c r="B518" s="229">
        <v>325</v>
      </c>
      <c r="C518" s="229" t="s">
        <v>9494</v>
      </c>
      <c r="D518" s="229" t="s">
        <v>8931</v>
      </c>
      <c r="E518" s="229" t="s">
        <v>9495</v>
      </c>
      <c r="F518" s="232">
        <v>7738949</v>
      </c>
    </row>
    <row r="519" spans="1:6" ht="15.75">
      <c r="A519" s="232"/>
      <c r="B519" s="229">
        <v>326</v>
      </c>
      <c r="C519" s="229" t="s">
        <v>9496</v>
      </c>
      <c r="D519" s="229" t="s">
        <v>8931</v>
      </c>
      <c r="E519" s="229" t="s">
        <v>9495</v>
      </c>
      <c r="F519" s="232">
        <v>7738949</v>
      </c>
    </row>
    <row r="520" spans="1:6" ht="15.75">
      <c r="A520" s="232"/>
      <c r="B520" s="229">
        <v>327</v>
      </c>
      <c r="C520" s="229" t="s">
        <v>9497</v>
      </c>
      <c r="D520" s="229" t="s">
        <v>8931</v>
      </c>
      <c r="E520" s="229" t="s">
        <v>9495</v>
      </c>
      <c r="F520" s="232">
        <v>7738949</v>
      </c>
    </row>
    <row r="521" spans="1:6" ht="15.75">
      <c r="A521" s="232"/>
      <c r="B521" s="229">
        <v>328</v>
      </c>
      <c r="C521" s="229" t="s">
        <v>9498</v>
      </c>
      <c r="D521" s="229" t="s">
        <v>8931</v>
      </c>
      <c r="E521" s="229" t="s">
        <v>9495</v>
      </c>
      <c r="F521" s="232">
        <v>7746522</v>
      </c>
    </row>
    <row r="522" spans="1:6" ht="15.75">
      <c r="A522" s="232"/>
      <c r="B522" s="229">
        <v>329</v>
      </c>
      <c r="C522" s="229" t="s">
        <v>9499</v>
      </c>
      <c r="D522" s="229" t="s">
        <v>8931</v>
      </c>
      <c r="E522" s="229" t="s">
        <v>9495</v>
      </c>
      <c r="F522" s="232">
        <v>7738949</v>
      </c>
    </row>
    <row r="523" spans="1:6" ht="15.75">
      <c r="A523" s="232"/>
      <c r="B523" s="229">
        <v>330</v>
      </c>
      <c r="C523" s="229" t="s">
        <v>9500</v>
      </c>
      <c r="D523" s="229" t="s">
        <v>8931</v>
      </c>
      <c r="E523" s="229" t="s">
        <v>9495</v>
      </c>
      <c r="F523" s="232">
        <v>7738949</v>
      </c>
    </row>
    <row r="524" spans="1:6" ht="15.75">
      <c r="A524" s="232"/>
      <c r="B524" s="229">
        <v>331</v>
      </c>
      <c r="C524" s="229" t="s">
        <v>9501</v>
      </c>
      <c r="D524" s="229" t="s">
        <v>8931</v>
      </c>
      <c r="E524" s="229" t="s">
        <v>9495</v>
      </c>
      <c r="F524" s="232">
        <v>7738949</v>
      </c>
    </row>
    <row r="525" spans="1:6" ht="15.75">
      <c r="A525" s="232"/>
      <c r="B525" s="229">
        <v>332</v>
      </c>
      <c r="C525" s="229" t="s">
        <v>9502</v>
      </c>
      <c r="D525" s="229" t="s">
        <v>8931</v>
      </c>
      <c r="E525" s="229" t="s">
        <v>9495</v>
      </c>
      <c r="F525" s="232">
        <v>7738949</v>
      </c>
    </row>
    <row r="526" spans="1:6" ht="15.75">
      <c r="A526" s="232"/>
      <c r="B526" s="229">
        <v>333</v>
      </c>
      <c r="C526" s="229" t="s">
        <v>9503</v>
      </c>
      <c r="D526" s="229" t="s">
        <v>8931</v>
      </c>
      <c r="E526" s="229" t="s">
        <v>9495</v>
      </c>
      <c r="F526" s="232">
        <v>7738949</v>
      </c>
    </row>
    <row r="527" spans="1:6" ht="15.75">
      <c r="A527" s="232"/>
      <c r="B527" s="229">
        <v>334</v>
      </c>
      <c r="C527" s="229" t="s">
        <v>9504</v>
      </c>
      <c r="D527" s="229" t="s">
        <v>8931</v>
      </c>
      <c r="E527" s="229" t="s">
        <v>9495</v>
      </c>
      <c r="F527" s="232">
        <v>7738949</v>
      </c>
    </row>
    <row r="528" spans="1:6" ht="31.5">
      <c r="A528" s="232"/>
      <c r="B528" s="229">
        <v>335</v>
      </c>
      <c r="C528" s="229" t="s">
        <v>9505</v>
      </c>
      <c r="D528" s="229" t="s">
        <v>8931</v>
      </c>
      <c r="E528" s="229" t="s">
        <v>9495</v>
      </c>
      <c r="F528" s="232">
        <v>5354911</v>
      </c>
    </row>
    <row r="529" spans="1:6" ht="31.5">
      <c r="A529" s="232"/>
      <c r="B529" s="229">
        <v>336</v>
      </c>
      <c r="C529" s="229" t="s">
        <v>9506</v>
      </c>
      <c r="D529" s="229" t="s">
        <v>8931</v>
      </c>
      <c r="E529" s="229" t="s">
        <v>9495</v>
      </c>
      <c r="F529" s="232">
        <v>7715262</v>
      </c>
    </row>
    <row r="530" spans="1:6" ht="31.5">
      <c r="A530" s="232"/>
      <c r="B530" s="229">
        <v>234</v>
      </c>
      <c r="C530" s="229" t="s">
        <v>9507</v>
      </c>
      <c r="D530" s="229" t="s">
        <v>8714</v>
      </c>
      <c r="E530" s="229" t="s">
        <v>9447</v>
      </c>
      <c r="F530" s="232">
        <v>5679934</v>
      </c>
    </row>
    <row r="531" spans="1:6" ht="31.5">
      <c r="A531" s="232"/>
      <c r="B531" s="229">
        <v>337</v>
      </c>
      <c r="C531" s="229" t="s">
        <v>9508</v>
      </c>
      <c r="D531" s="229" t="s">
        <v>8931</v>
      </c>
      <c r="E531" s="229" t="s">
        <v>9460</v>
      </c>
      <c r="F531" s="232">
        <v>5375364</v>
      </c>
    </row>
    <row r="532" spans="1:6" ht="31.5">
      <c r="A532" s="232"/>
      <c r="B532" s="229">
        <v>235</v>
      </c>
      <c r="C532" s="229" t="s">
        <v>9509</v>
      </c>
      <c r="D532" s="229" t="s">
        <v>8714</v>
      </c>
      <c r="E532" s="229" t="s">
        <v>9510</v>
      </c>
      <c r="F532" s="232">
        <v>5359752</v>
      </c>
    </row>
    <row r="533" spans="1:6" ht="31.5">
      <c r="A533" s="232"/>
      <c r="B533" s="229">
        <v>236</v>
      </c>
      <c r="C533" s="229" t="s">
        <v>9511</v>
      </c>
      <c r="D533" s="229" t="s">
        <v>8714</v>
      </c>
      <c r="E533" s="229" t="s">
        <v>9510</v>
      </c>
      <c r="F533" s="232">
        <v>5359752</v>
      </c>
    </row>
    <row r="534" spans="1:6" ht="15.75">
      <c r="A534" s="232"/>
      <c r="B534" s="229">
        <v>237</v>
      </c>
      <c r="C534" s="229" t="s">
        <v>9512</v>
      </c>
      <c r="D534" s="229" t="s">
        <v>8714</v>
      </c>
      <c r="E534" s="229" t="s">
        <v>9513</v>
      </c>
      <c r="F534" s="232">
        <v>5475232</v>
      </c>
    </row>
    <row r="535" spans="1:6" ht="15.75">
      <c r="A535" s="232"/>
      <c r="B535" s="229">
        <v>238</v>
      </c>
      <c r="C535" s="229" t="s">
        <v>9514</v>
      </c>
      <c r="D535" s="229" t="s">
        <v>8714</v>
      </c>
      <c r="E535" s="229" t="s">
        <v>9513</v>
      </c>
      <c r="F535" s="232">
        <v>5475232</v>
      </c>
    </row>
    <row r="536" spans="1:6" ht="15.75">
      <c r="A536" s="232"/>
      <c r="B536" s="229">
        <v>239</v>
      </c>
      <c r="C536" s="229" t="s">
        <v>9515</v>
      </c>
      <c r="D536" s="229" t="s">
        <v>8714</v>
      </c>
      <c r="E536" s="229" t="s">
        <v>9513</v>
      </c>
      <c r="F536" s="232">
        <v>5475232</v>
      </c>
    </row>
    <row r="537" spans="1:6" ht="15.75">
      <c r="A537" s="232"/>
      <c r="B537" s="229">
        <v>240</v>
      </c>
      <c r="C537" s="229" t="s">
        <v>9516</v>
      </c>
      <c r="D537" s="229" t="s">
        <v>8714</v>
      </c>
      <c r="E537" s="229" t="s">
        <v>9513</v>
      </c>
      <c r="F537" s="232">
        <v>5475232</v>
      </c>
    </row>
    <row r="538" spans="1:6" ht="15.75">
      <c r="A538" s="232"/>
      <c r="B538" s="229">
        <v>338</v>
      </c>
      <c r="C538" s="229" t="s">
        <v>9517</v>
      </c>
      <c r="D538" s="229" t="s">
        <v>8931</v>
      </c>
      <c r="E538" s="229" t="s">
        <v>9447</v>
      </c>
      <c r="F538" s="232">
        <v>7775467</v>
      </c>
    </row>
    <row r="539" spans="1:6" ht="15.75">
      <c r="A539" s="232"/>
      <c r="B539" s="229">
        <v>241</v>
      </c>
      <c r="C539" s="229" t="s">
        <v>9518</v>
      </c>
      <c r="D539" s="229" t="s">
        <v>8714</v>
      </c>
      <c r="E539" s="229" t="s">
        <v>9447</v>
      </c>
      <c r="F539" s="232">
        <v>7775467</v>
      </c>
    </row>
    <row r="540" spans="1:6" ht="31.5">
      <c r="A540" s="232"/>
      <c r="B540" s="229">
        <v>339</v>
      </c>
      <c r="C540" s="229" t="s">
        <v>9519</v>
      </c>
      <c r="D540" s="229" t="s">
        <v>8931</v>
      </c>
      <c r="E540" s="229" t="s">
        <v>9447</v>
      </c>
      <c r="F540" s="232">
        <v>5353022</v>
      </c>
    </row>
    <row r="541" spans="1:6" ht="31.5">
      <c r="A541" s="232"/>
      <c r="B541" s="229">
        <v>242</v>
      </c>
      <c r="C541" s="229" t="s">
        <v>9520</v>
      </c>
      <c r="D541" s="229" t="s">
        <v>8714</v>
      </c>
      <c r="E541" s="229" t="s">
        <v>9460</v>
      </c>
      <c r="F541" s="232">
        <v>5446558</v>
      </c>
    </row>
    <row r="542" spans="1:6" ht="31.5">
      <c r="A542" s="232"/>
      <c r="B542" s="229">
        <v>340</v>
      </c>
      <c r="C542" s="229" t="s">
        <v>9521</v>
      </c>
      <c r="D542" s="229" t="s">
        <v>8931</v>
      </c>
      <c r="E542" s="229" t="s">
        <v>9460</v>
      </c>
      <c r="F542" s="232">
        <v>5670891</v>
      </c>
    </row>
    <row r="543" spans="1:6" ht="31.5">
      <c r="A543" s="232"/>
      <c r="B543" s="229">
        <v>243</v>
      </c>
      <c r="C543" s="229" t="s">
        <v>9522</v>
      </c>
      <c r="D543" s="229" t="s">
        <v>8714</v>
      </c>
      <c r="E543" s="229" t="s">
        <v>9460</v>
      </c>
      <c r="F543" s="232">
        <v>5957445</v>
      </c>
    </row>
    <row r="544" spans="1:6" ht="15.75">
      <c r="A544" s="232"/>
      <c r="B544" s="229">
        <v>244</v>
      </c>
      <c r="C544" s="229" t="s">
        <v>9523</v>
      </c>
      <c r="D544" s="229" t="s">
        <v>8714</v>
      </c>
      <c r="E544" s="229" t="s">
        <v>9443</v>
      </c>
      <c r="F544" s="232">
        <v>33060</v>
      </c>
    </row>
    <row r="545" spans="1:6" ht="15.75">
      <c r="A545" s="232"/>
      <c r="B545" s="229">
        <v>341</v>
      </c>
      <c r="C545" s="229" t="s">
        <v>9524</v>
      </c>
      <c r="D545" s="229" t="s">
        <v>8931</v>
      </c>
      <c r="E545" s="229" t="s">
        <v>9443</v>
      </c>
      <c r="F545" s="232">
        <v>5975975</v>
      </c>
    </row>
    <row r="546" spans="1:6" ht="15.75">
      <c r="A546" s="232"/>
      <c r="B546" s="229">
        <v>245</v>
      </c>
      <c r="C546" s="229" t="s">
        <v>9525</v>
      </c>
      <c r="D546" s="229" t="s">
        <v>8714</v>
      </c>
      <c r="E546" s="229" t="s">
        <v>9443</v>
      </c>
      <c r="F546" s="232">
        <v>7788789</v>
      </c>
    </row>
    <row r="547" spans="1:6" ht="15.75">
      <c r="A547" s="232"/>
      <c r="B547" s="229">
        <v>246</v>
      </c>
      <c r="C547" s="229" t="s">
        <v>9526</v>
      </c>
      <c r="D547" s="229" t="s">
        <v>8714</v>
      </c>
      <c r="E547" s="229" t="s">
        <v>9443</v>
      </c>
      <c r="F547" s="232">
        <v>7788789</v>
      </c>
    </row>
    <row r="548" spans="1:6" ht="15.75">
      <c r="A548" s="232"/>
      <c r="B548" s="229">
        <v>247</v>
      </c>
      <c r="C548" s="229" t="s">
        <v>9527</v>
      </c>
      <c r="D548" s="229" t="s">
        <v>8714</v>
      </c>
      <c r="E548" s="229" t="s">
        <v>9443</v>
      </c>
      <c r="F548" s="232">
        <v>7788789</v>
      </c>
    </row>
    <row r="549" spans="1:6" ht="15.75">
      <c r="A549" s="232"/>
      <c r="B549" s="229">
        <v>248</v>
      </c>
      <c r="C549" s="229" t="s">
        <v>9528</v>
      </c>
      <c r="D549" s="229" t="s">
        <v>8714</v>
      </c>
      <c r="E549" s="229" t="s">
        <v>9443</v>
      </c>
      <c r="F549" s="232">
        <v>7788789</v>
      </c>
    </row>
    <row r="550" spans="1:6" ht="15.75">
      <c r="A550" s="232"/>
      <c r="B550" s="229">
        <v>249</v>
      </c>
      <c r="C550" s="229" t="s">
        <v>9529</v>
      </c>
      <c r="D550" s="229" t="s">
        <v>8714</v>
      </c>
      <c r="E550" s="229" t="s">
        <v>9443</v>
      </c>
      <c r="F550" s="232">
        <v>7788789</v>
      </c>
    </row>
    <row r="551" spans="1:6" ht="15.75">
      <c r="A551" s="232"/>
      <c r="B551" s="229">
        <v>250</v>
      </c>
      <c r="C551" s="229" t="s">
        <v>9530</v>
      </c>
      <c r="D551" s="229" t="s">
        <v>8714</v>
      </c>
      <c r="E551" s="229" t="s">
        <v>9443</v>
      </c>
      <c r="F551" s="232">
        <v>7788789</v>
      </c>
    </row>
    <row r="552" spans="1:6" ht="15.75">
      <c r="A552" s="232"/>
      <c r="B552" s="229">
        <v>251</v>
      </c>
      <c r="C552" s="229" t="s">
        <v>9531</v>
      </c>
      <c r="D552" s="229" t="s">
        <v>8714</v>
      </c>
      <c r="E552" s="229"/>
      <c r="F552" s="232">
        <v>7788789</v>
      </c>
    </row>
    <row r="553" spans="1:6" ht="15.75">
      <c r="A553" s="232"/>
      <c r="B553" s="229">
        <v>252</v>
      </c>
      <c r="C553" s="229" t="s">
        <v>9532</v>
      </c>
      <c r="D553" s="229" t="s">
        <v>8714</v>
      </c>
      <c r="E553" s="229" t="s">
        <v>9443</v>
      </c>
      <c r="F553" s="232">
        <v>7788789</v>
      </c>
    </row>
    <row r="554" spans="1:6" ht="15.75">
      <c r="A554" s="232"/>
      <c r="B554" s="229">
        <v>253</v>
      </c>
      <c r="C554" s="229" t="s">
        <v>9533</v>
      </c>
      <c r="D554" s="229" t="s">
        <v>8714</v>
      </c>
      <c r="E554" s="229" t="s">
        <v>9443</v>
      </c>
      <c r="F554" s="232">
        <v>7788789</v>
      </c>
    </row>
    <row r="555" spans="1:6" ht="31.5">
      <c r="A555" s="232"/>
      <c r="B555" s="229">
        <v>342</v>
      </c>
      <c r="C555" s="229" t="s">
        <v>9534</v>
      </c>
      <c r="D555" s="229" t="s">
        <v>8931</v>
      </c>
      <c r="E555" s="229" t="s">
        <v>9447</v>
      </c>
      <c r="F555" s="232">
        <v>27206</v>
      </c>
    </row>
    <row r="556" spans="1:6" ht="31.5">
      <c r="A556" s="232"/>
      <c r="B556" s="229">
        <v>343</v>
      </c>
      <c r="C556" s="229" t="s">
        <v>9535</v>
      </c>
      <c r="D556" s="229" t="s">
        <v>8931</v>
      </c>
      <c r="E556" s="229" t="s">
        <v>9447</v>
      </c>
      <c r="F556" s="232">
        <v>27206</v>
      </c>
    </row>
    <row r="557" spans="1:6" ht="31.5">
      <c r="A557" s="232"/>
      <c r="B557" s="229">
        <v>344</v>
      </c>
      <c r="C557" s="229" t="s">
        <v>9536</v>
      </c>
      <c r="D557" s="229" t="s">
        <v>8931</v>
      </c>
      <c r="E557" s="229" t="s">
        <v>9447</v>
      </c>
      <c r="F557" s="232">
        <v>27206</v>
      </c>
    </row>
    <row r="558" spans="1:6" ht="15.75">
      <c r="A558" s="232"/>
      <c r="B558" s="229">
        <v>345</v>
      </c>
      <c r="C558" s="229" t="s">
        <v>9537</v>
      </c>
      <c r="D558" s="229" t="s">
        <v>8931</v>
      </c>
      <c r="E558" s="229" t="s">
        <v>9447</v>
      </c>
      <c r="F558" s="232">
        <v>22538</v>
      </c>
    </row>
    <row r="559" spans="1:6" ht="15.75">
      <c r="A559" s="232"/>
      <c r="B559" s="229">
        <v>346</v>
      </c>
      <c r="C559" s="229" t="s">
        <v>9538</v>
      </c>
      <c r="D559" s="229" t="s">
        <v>8931</v>
      </c>
      <c r="E559" s="229" t="s">
        <v>9447</v>
      </c>
      <c r="F559" s="232">
        <v>7742211</v>
      </c>
    </row>
    <row r="560" spans="1:6" ht="15.75">
      <c r="A560" s="232"/>
      <c r="B560" s="229">
        <v>347</v>
      </c>
      <c r="C560" s="229" t="s">
        <v>9539</v>
      </c>
      <c r="D560" s="229" t="s">
        <v>8931</v>
      </c>
      <c r="E560" s="229" t="s">
        <v>9540</v>
      </c>
      <c r="F560" s="232">
        <v>7742211</v>
      </c>
    </row>
    <row r="561" spans="1:6" ht="31.5">
      <c r="A561" s="232"/>
      <c r="B561" s="229">
        <v>254</v>
      </c>
      <c r="C561" s="229" t="s">
        <v>9541</v>
      </c>
      <c r="D561" s="229" t="s">
        <v>8714</v>
      </c>
      <c r="E561" s="229" t="s">
        <v>9447</v>
      </c>
      <c r="F561" s="232">
        <v>5464002</v>
      </c>
    </row>
    <row r="562" spans="1:6" ht="15.75">
      <c r="A562" s="232"/>
      <c r="B562" s="229">
        <v>255</v>
      </c>
      <c r="C562" s="229" t="s">
        <v>9542</v>
      </c>
      <c r="D562" s="229" t="s">
        <v>8714</v>
      </c>
      <c r="E562" s="229" t="s">
        <v>9443</v>
      </c>
      <c r="F562" s="232">
        <v>5443831</v>
      </c>
    </row>
    <row r="563" spans="1:6" ht="15.75">
      <c r="A563" s="232"/>
      <c r="B563" s="229">
        <v>256</v>
      </c>
      <c r="C563" s="229" t="s">
        <v>9543</v>
      </c>
      <c r="D563" s="229" t="s">
        <v>8714</v>
      </c>
      <c r="E563" s="229" t="s">
        <v>9447</v>
      </c>
      <c r="F563" s="232">
        <v>5405013</v>
      </c>
    </row>
    <row r="564" spans="1:6" ht="15.75">
      <c r="A564" s="232"/>
      <c r="B564" s="229">
        <v>257</v>
      </c>
      <c r="C564" s="229" t="s">
        <v>9544</v>
      </c>
      <c r="D564" s="229" t="s">
        <v>8714</v>
      </c>
      <c r="E564" s="229" t="s">
        <v>9447</v>
      </c>
      <c r="F564" s="232">
        <v>5443831</v>
      </c>
    </row>
    <row r="565" spans="1:6" ht="15.75">
      <c r="A565" s="232"/>
      <c r="B565" s="232">
        <v>348</v>
      </c>
      <c r="C565" s="232" t="s">
        <v>9545</v>
      </c>
      <c r="D565" s="232" t="s">
        <v>8931</v>
      </c>
      <c r="E565" s="232" t="s">
        <v>9447</v>
      </c>
      <c r="F565" s="232">
        <v>7742211</v>
      </c>
    </row>
    <row r="566" spans="1:6" ht="31.5">
      <c r="A566" s="229"/>
      <c r="B566" s="229">
        <v>258</v>
      </c>
      <c r="C566" s="229" t="s">
        <v>9546</v>
      </c>
      <c r="D566" s="229" t="s">
        <v>8714</v>
      </c>
      <c r="E566" s="229" t="s">
        <v>9460</v>
      </c>
      <c r="F566" s="229">
        <v>5404438</v>
      </c>
    </row>
    <row r="567" spans="1:6" ht="31.5">
      <c r="A567" s="229"/>
      <c r="B567" s="229">
        <v>259</v>
      </c>
      <c r="C567" s="229" t="s">
        <v>9547</v>
      </c>
      <c r="D567" s="229" t="s">
        <v>8714</v>
      </c>
      <c r="E567" s="229" t="s">
        <v>9460</v>
      </c>
      <c r="F567" s="229">
        <v>5436415</v>
      </c>
    </row>
    <row r="568" spans="1:6" ht="31.5">
      <c r="A568" s="229"/>
      <c r="B568" s="229">
        <v>260</v>
      </c>
      <c r="C568" s="229" t="s">
        <v>9548</v>
      </c>
      <c r="D568" s="229" t="s">
        <v>8714</v>
      </c>
      <c r="E568" s="229" t="s">
        <v>9460</v>
      </c>
      <c r="F568" s="229">
        <v>5413524</v>
      </c>
    </row>
    <row r="569" spans="1:6" ht="31.5">
      <c r="A569" s="229"/>
      <c r="B569" s="229">
        <v>261</v>
      </c>
      <c r="C569" s="229" t="s">
        <v>9549</v>
      </c>
      <c r="D569" s="229" t="s">
        <v>8714</v>
      </c>
      <c r="E569" s="229" t="s">
        <v>9460</v>
      </c>
      <c r="F569" s="229">
        <v>5413524</v>
      </c>
    </row>
    <row r="570" spans="1:6" ht="31.5">
      <c r="A570" s="229"/>
      <c r="B570" s="229">
        <v>262</v>
      </c>
      <c r="C570" s="229" t="s">
        <v>9550</v>
      </c>
      <c r="D570" s="229" t="s">
        <v>8714</v>
      </c>
      <c r="E570" s="229" t="s">
        <v>9460</v>
      </c>
      <c r="F570" s="229">
        <v>7776685</v>
      </c>
    </row>
    <row r="571" spans="1:6" ht="15.75">
      <c r="A571" s="229"/>
      <c r="B571" s="229">
        <v>349</v>
      </c>
      <c r="C571" s="229" t="s">
        <v>9551</v>
      </c>
      <c r="D571" s="229" t="s">
        <v>8931</v>
      </c>
      <c r="E571" s="229" t="s">
        <v>9447</v>
      </c>
      <c r="F571" s="229">
        <v>5925386</v>
      </c>
    </row>
    <row r="572" spans="1:6" ht="15.75">
      <c r="A572" s="229"/>
      <c r="B572" s="229">
        <v>350</v>
      </c>
      <c r="C572" s="229" t="s">
        <v>9552</v>
      </c>
      <c r="D572" s="229" t="s">
        <v>8931</v>
      </c>
      <c r="E572" s="229" t="s">
        <v>9447</v>
      </c>
      <c r="F572" s="229">
        <v>5925386</v>
      </c>
    </row>
    <row r="573" spans="1:6" ht="15.75">
      <c r="A573" s="229"/>
      <c r="B573" s="229">
        <v>351</v>
      </c>
      <c r="C573" s="229" t="s">
        <v>9553</v>
      </c>
      <c r="D573" s="229" t="s">
        <v>8931</v>
      </c>
      <c r="E573" s="229" t="s">
        <v>9447</v>
      </c>
      <c r="F573" s="229">
        <v>5345764</v>
      </c>
    </row>
    <row r="574" spans="1:6" ht="15.75">
      <c r="A574" s="229"/>
      <c r="B574" s="229">
        <v>352</v>
      </c>
      <c r="C574" s="229" t="s">
        <v>9554</v>
      </c>
      <c r="D574" s="229" t="s">
        <v>8931</v>
      </c>
      <c r="E574" s="229" t="s">
        <v>9447</v>
      </c>
      <c r="F574" s="229">
        <v>5345764</v>
      </c>
    </row>
    <row r="575" spans="1:6" ht="15.75">
      <c r="A575" s="229"/>
      <c r="B575" s="229">
        <v>353</v>
      </c>
      <c r="C575" s="229" t="s">
        <v>9555</v>
      </c>
      <c r="D575" s="229" t="s">
        <v>8931</v>
      </c>
      <c r="E575" s="229" t="s">
        <v>9447</v>
      </c>
      <c r="F575" s="229">
        <v>5345764</v>
      </c>
    </row>
    <row r="576" spans="1:6" ht="15.75">
      <c r="A576" s="229"/>
      <c r="B576" s="229">
        <v>356</v>
      </c>
      <c r="C576" s="229" t="s">
        <v>9556</v>
      </c>
      <c r="D576" s="229" t="s">
        <v>8931</v>
      </c>
      <c r="E576" s="229" t="s">
        <v>9447</v>
      </c>
      <c r="F576" s="229">
        <v>5345764</v>
      </c>
    </row>
    <row r="577" spans="1:6" ht="31.5">
      <c r="A577" s="229"/>
      <c r="B577" s="229">
        <v>357</v>
      </c>
      <c r="C577" s="229" t="s">
        <v>9557</v>
      </c>
      <c r="D577" s="229" t="s">
        <v>8931</v>
      </c>
      <c r="E577" s="229" t="s">
        <v>9460</v>
      </c>
      <c r="F577" s="229">
        <v>7784403</v>
      </c>
    </row>
    <row r="578" spans="1:6" ht="31.5">
      <c r="A578" s="229"/>
      <c r="B578" s="229">
        <v>358</v>
      </c>
      <c r="C578" s="229" t="s">
        <v>9558</v>
      </c>
      <c r="D578" s="229" t="s">
        <v>8931</v>
      </c>
      <c r="E578" s="229" t="s">
        <v>9460</v>
      </c>
      <c r="F578" s="229">
        <v>7784403</v>
      </c>
    </row>
    <row r="579" spans="1:6" ht="31.5">
      <c r="A579" s="229"/>
      <c r="B579" s="229">
        <v>359</v>
      </c>
      <c r="C579" s="229" t="s">
        <v>9559</v>
      </c>
      <c r="D579" s="229" t="s">
        <v>8931</v>
      </c>
      <c r="E579" s="229" t="s">
        <v>9460</v>
      </c>
      <c r="F579" s="229">
        <v>7784403</v>
      </c>
    </row>
    <row r="580" spans="1:6" ht="31.5">
      <c r="A580" s="229"/>
      <c r="B580" s="229">
        <v>360</v>
      </c>
      <c r="C580" s="229" t="s">
        <v>9560</v>
      </c>
      <c r="D580" s="229" t="s">
        <v>8931</v>
      </c>
      <c r="E580" s="229" t="s">
        <v>9460</v>
      </c>
      <c r="F580" s="229">
        <v>7784403</v>
      </c>
    </row>
    <row r="581" spans="1:6" ht="31.5">
      <c r="A581" s="229"/>
      <c r="B581" s="229">
        <v>361</v>
      </c>
      <c r="C581" s="229" t="s">
        <v>9561</v>
      </c>
      <c r="D581" s="229" t="s">
        <v>8931</v>
      </c>
      <c r="E581" s="229" t="s">
        <v>9460</v>
      </c>
      <c r="F581" s="229">
        <v>7784403</v>
      </c>
    </row>
    <row r="582" spans="1:6" ht="31.5">
      <c r="A582" s="229"/>
      <c r="B582" s="229">
        <v>362</v>
      </c>
      <c r="C582" s="229" t="s">
        <v>9562</v>
      </c>
      <c r="D582" s="229" t="s">
        <v>8931</v>
      </c>
      <c r="E582" s="229" t="s">
        <v>9460</v>
      </c>
      <c r="F582" s="229">
        <v>7784403</v>
      </c>
    </row>
    <row r="583" spans="1:6" ht="31.5">
      <c r="A583" s="229"/>
      <c r="B583" s="229">
        <v>363</v>
      </c>
      <c r="C583" s="229" t="s">
        <v>9563</v>
      </c>
      <c r="D583" s="229" t="s">
        <v>8931</v>
      </c>
      <c r="E583" s="229" t="s">
        <v>9460</v>
      </c>
      <c r="F583" s="229">
        <v>7784403</v>
      </c>
    </row>
    <row r="584" spans="1:6" ht="31.5">
      <c r="A584" s="229"/>
      <c r="B584" s="229">
        <v>364</v>
      </c>
      <c r="C584" s="229" t="s">
        <v>9564</v>
      </c>
      <c r="D584" s="229" t="s">
        <v>8931</v>
      </c>
      <c r="E584" s="229" t="s">
        <v>9460</v>
      </c>
      <c r="F584" s="229">
        <v>7794569</v>
      </c>
    </row>
    <row r="585" spans="1:6" ht="31.5">
      <c r="A585" s="229"/>
      <c r="B585" s="229">
        <v>365</v>
      </c>
      <c r="C585" s="229" t="s">
        <v>9565</v>
      </c>
      <c r="D585" s="229" t="s">
        <v>8931</v>
      </c>
      <c r="E585" s="229" t="s">
        <v>9460</v>
      </c>
      <c r="F585" s="229">
        <v>5354982</v>
      </c>
    </row>
    <row r="586" spans="1:6" ht="31.5">
      <c r="A586" s="229"/>
      <c r="B586" s="229">
        <v>366</v>
      </c>
      <c r="C586" s="229" t="s">
        <v>9566</v>
      </c>
      <c r="D586" s="229" t="s">
        <v>8931</v>
      </c>
      <c r="E586" s="229" t="s">
        <v>9460</v>
      </c>
      <c r="F586" s="229">
        <v>7794569</v>
      </c>
    </row>
    <row r="587" spans="1:6" ht="31.5">
      <c r="A587" s="229"/>
      <c r="B587" s="229">
        <v>367</v>
      </c>
      <c r="C587" s="229" t="s">
        <v>9567</v>
      </c>
      <c r="D587" s="229" t="s">
        <v>8931</v>
      </c>
      <c r="E587" s="229" t="s">
        <v>9460</v>
      </c>
      <c r="F587" s="229">
        <v>5354982</v>
      </c>
    </row>
    <row r="588" spans="1:6" ht="31.5">
      <c r="A588" s="229"/>
      <c r="B588" s="229">
        <v>368</v>
      </c>
      <c r="C588" s="229" t="s">
        <v>9568</v>
      </c>
      <c r="D588" s="229" t="s">
        <v>8931</v>
      </c>
      <c r="E588" s="229" t="s">
        <v>9460</v>
      </c>
      <c r="F588" s="229">
        <v>5354982</v>
      </c>
    </row>
    <row r="589" spans="1:6" ht="31.5">
      <c r="A589" s="229"/>
      <c r="B589" s="229">
        <v>369</v>
      </c>
      <c r="C589" s="229" t="s">
        <v>9569</v>
      </c>
      <c r="D589" s="229" t="s">
        <v>8931</v>
      </c>
      <c r="E589" s="229" t="s">
        <v>9460</v>
      </c>
      <c r="F589" s="229">
        <v>7767164</v>
      </c>
    </row>
    <row r="590" spans="1:6" ht="31.5">
      <c r="A590" s="229"/>
      <c r="B590" s="229">
        <v>370</v>
      </c>
      <c r="C590" s="229" t="s">
        <v>9570</v>
      </c>
      <c r="D590" s="229" t="s">
        <v>8931</v>
      </c>
      <c r="E590" s="229" t="s">
        <v>9460</v>
      </c>
      <c r="F590" s="229">
        <v>7710247</v>
      </c>
    </row>
    <row r="591" spans="1:6" ht="31.5">
      <c r="A591" s="229"/>
      <c r="B591" s="229">
        <v>371</v>
      </c>
      <c r="C591" s="229" t="s">
        <v>9571</v>
      </c>
      <c r="D591" s="229" t="s">
        <v>8931</v>
      </c>
      <c r="E591" s="229" t="s">
        <v>9460</v>
      </c>
      <c r="F591" s="229">
        <v>5354911</v>
      </c>
    </row>
    <row r="592" spans="1:6" ht="31.5">
      <c r="A592" s="229"/>
      <c r="B592" s="229">
        <v>373</v>
      </c>
      <c r="C592" s="229" t="s">
        <v>9572</v>
      </c>
      <c r="D592" s="229" t="s">
        <v>8931</v>
      </c>
      <c r="E592" s="229" t="s">
        <v>9460</v>
      </c>
      <c r="F592" s="229">
        <v>7715262</v>
      </c>
    </row>
    <row r="593" spans="1:6" ht="31.5">
      <c r="A593" s="229"/>
      <c r="B593" s="229">
        <v>374</v>
      </c>
      <c r="C593" s="229" t="s">
        <v>9573</v>
      </c>
      <c r="D593" s="229" t="s">
        <v>8931</v>
      </c>
      <c r="E593" s="229" t="s">
        <v>9460</v>
      </c>
      <c r="F593" s="229">
        <v>5613713</v>
      </c>
    </row>
    <row r="594" spans="1:6" ht="31.5">
      <c r="A594" s="229"/>
      <c r="B594" s="229">
        <v>375</v>
      </c>
      <c r="C594" s="229" t="s">
        <v>9574</v>
      </c>
      <c r="D594" s="229" t="s">
        <v>8931</v>
      </c>
      <c r="E594" s="229" t="s">
        <v>9460</v>
      </c>
      <c r="F594" s="229">
        <v>5613713</v>
      </c>
    </row>
    <row r="595" spans="1:6" ht="31.5">
      <c r="A595" s="229"/>
      <c r="B595" s="229">
        <v>376</v>
      </c>
      <c r="C595" s="229" t="s">
        <v>9575</v>
      </c>
      <c r="D595" s="229" t="s">
        <v>8931</v>
      </c>
      <c r="E595" s="229" t="s">
        <v>9460</v>
      </c>
      <c r="F595" s="229">
        <v>5613713</v>
      </c>
    </row>
    <row r="596" spans="1:6" ht="31.5">
      <c r="A596" s="229"/>
      <c r="B596" s="229">
        <v>377</v>
      </c>
      <c r="C596" s="229" t="s">
        <v>9576</v>
      </c>
      <c r="D596" s="229" t="s">
        <v>8931</v>
      </c>
      <c r="E596" s="229" t="s">
        <v>9460</v>
      </c>
      <c r="F596" s="229">
        <v>5613713</v>
      </c>
    </row>
    <row r="597" spans="1:6" ht="31.5">
      <c r="A597" s="229"/>
      <c r="B597" s="229">
        <v>378</v>
      </c>
      <c r="C597" s="229" t="s">
        <v>9577</v>
      </c>
      <c r="D597" s="229" t="s">
        <v>8931</v>
      </c>
      <c r="E597" s="229" t="s">
        <v>9460</v>
      </c>
      <c r="F597" s="229">
        <v>5613713</v>
      </c>
    </row>
    <row r="598" spans="1:6" ht="31.5">
      <c r="A598" s="229"/>
      <c r="B598" s="229">
        <v>379</v>
      </c>
      <c r="C598" s="229" t="s">
        <v>9578</v>
      </c>
      <c r="D598" s="229" t="s">
        <v>8931</v>
      </c>
      <c r="E598" s="229" t="s">
        <v>9460</v>
      </c>
      <c r="F598" s="229">
        <v>5613713</v>
      </c>
    </row>
    <row r="599" spans="1:6" ht="31.5">
      <c r="A599" s="229"/>
      <c r="B599" s="229">
        <v>380</v>
      </c>
      <c r="C599" s="229" t="s">
        <v>9579</v>
      </c>
      <c r="D599" s="229" t="s">
        <v>8931</v>
      </c>
      <c r="E599" s="229" t="s">
        <v>9460</v>
      </c>
      <c r="F599" s="229">
        <v>5613713</v>
      </c>
    </row>
    <row r="600" spans="1:6" ht="31.5">
      <c r="A600" s="229"/>
      <c r="B600" s="229">
        <v>381</v>
      </c>
      <c r="C600" s="229" t="s">
        <v>9580</v>
      </c>
      <c r="D600" s="229" t="s">
        <v>8931</v>
      </c>
      <c r="E600" s="229" t="s">
        <v>9460</v>
      </c>
      <c r="F600" s="229">
        <v>5613713</v>
      </c>
    </row>
    <row r="601" spans="1:6" ht="31.5">
      <c r="A601" s="229"/>
      <c r="B601" s="229">
        <v>382</v>
      </c>
      <c r="C601" s="229" t="s">
        <v>9581</v>
      </c>
      <c r="D601" s="229" t="s">
        <v>8931</v>
      </c>
      <c r="E601" s="229" t="s">
        <v>9460</v>
      </c>
      <c r="F601" s="229">
        <v>5613713</v>
      </c>
    </row>
    <row r="602" spans="1:6" ht="31.5">
      <c r="A602" s="229"/>
      <c r="B602" s="229">
        <v>383</v>
      </c>
      <c r="C602" s="229" t="s">
        <v>9582</v>
      </c>
      <c r="D602" s="229" t="s">
        <v>8931</v>
      </c>
      <c r="E602" s="229" t="s">
        <v>9460</v>
      </c>
      <c r="F602" s="229">
        <v>5613713</v>
      </c>
    </row>
    <row r="603" spans="1:6" ht="31.5">
      <c r="A603" s="229"/>
      <c r="B603" s="229">
        <v>384</v>
      </c>
      <c r="C603" s="229" t="s">
        <v>9583</v>
      </c>
      <c r="D603" s="229" t="s">
        <v>8931</v>
      </c>
      <c r="E603" s="229" t="s">
        <v>9460</v>
      </c>
      <c r="F603" s="229">
        <v>5449548</v>
      </c>
    </row>
    <row r="604" spans="1:6" ht="31.5">
      <c r="A604" s="229"/>
      <c r="B604" s="229">
        <v>385</v>
      </c>
      <c r="C604" s="229" t="s">
        <v>9584</v>
      </c>
      <c r="D604" s="229" t="s">
        <v>8931</v>
      </c>
      <c r="E604" s="229" t="s">
        <v>9460</v>
      </c>
      <c r="F604" s="229">
        <v>5441978</v>
      </c>
    </row>
    <row r="605" spans="1:6" ht="15.75">
      <c r="A605" s="229"/>
      <c r="B605" s="229">
        <v>386</v>
      </c>
      <c r="C605" s="229" t="s">
        <v>9585</v>
      </c>
      <c r="D605" s="229" t="s">
        <v>8714</v>
      </c>
      <c r="E605" s="229" t="s">
        <v>493</v>
      </c>
      <c r="F605" s="229">
        <v>5443844</v>
      </c>
    </row>
    <row r="606" spans="1:6" ht="31.5">
      <c r="A606" s="229"/>
      <c r="B606" s="229">
        <v>263</v>
      </c>
      <c r="C606" s="229" t="s">
        <v>9586</v>
      </c>
      <c r="D606" s="229" t="s">
        <v>8714</v>
      </c>
      <c r="E606" s="229" t="s">
        <v>493</v>
      </c>
      <c r="F606" s="229">
        <v>23217</v>
      </c>
    </row>
    <row r="607" spans="1:6" ht="15.75">
      <c r="A607" s="229"/>
      <c r="B607" s="229">
        <v>264</v>
      </c>
      <c r="C607" s="229" t="s">
        <v>9587</v>
      </c>
      <c r="D607" s="229" t="s">
        <v>8714</v>
      </c>
      <c r="E607" s="229" t="s">
        <v>493</v>
      </c>
      <c r="F607" s="229">
        <v>5394875</v>
      </c>
    </row>
    <row r="608" spans="1:6" ht="15.75">
      <c r="A608" s="229"/>
      <c r="B608" s="229">
        <v>265</v>
      </c>
      <c r="C608" s="229" t="s">
        <v>9588</v>
      </c>
      <c r="D608" s="229" t="s">
        <v>8714</v>
      </c>
      <c r="E608" s="229" t="s">
        <v>9443</v>
      </c>
      <c r="F608" s="229">
        <v>5485453</v>
      </c>
    </row>
    <row r="609" spans="1:6" ht="31.5">
      <c r="A609" s="229"/>
      <c r="B609" s="229">
        <v>266</v>
      </c>
      <c r="C609" s="229" t="s">
        <v>9589</v>
      </c>
      <c r="D609" s="229" t="s">
        <v>8714</v>
      </c>
      <c r="E609" s="229" t="s">
        <v>9443</v>
      </c>
      <c r="F609" s="229">
        <v>23217</v>
      </c>
    </row>
    <row r="610" spans="1:6" ht="31.5">
      <c r="A610" s="229"/>
      <c r="B610" s="229">
        <v>267</v>
      </c>
      <c r="C610" s="229" t="s">
        <v>9590</v>
      </c>
      <c r="D610" s="229" t="s">
        <v>8714</v>
      </c>
      <c r="E610" s="229" t="s">
        <v>9460</v>
      </c>
      <c r="F610" s="229">
        <v>5342521</v>
      </c>
    </row>
    <row r="611" spans="1:6" ht="15.75">
      <c r="A611" s="229"/>
      <c r="B611" s="229">
        <v>268</v>
      </c>
      <c r="C611" s="229" t="s">
        <v>9591</v>
      </c>
      <c r="D611" s="229" t="s">
        <v>8714</v>
      </c>
      <c r="E611" s="229" t="s">
        <v>493</v>
      </c>
      <c r="F611" s="229">
        <v>22945</v>
      </c>
    </row>
    <row r="612" spans="1:6" ht="31.5">
      <c r="A612" s="229"/>
      <c r="B612" s="229">
        <v>269</v>
      </c>
      <c r="C612" s="229" t="s">
        <v>9592</v>
      </c>
      <c r="D612" s="229" t="s">
        <v>8714</v>
      </c>
      <c r="E612" s="229" t="s">
        <v>9460</v>
      </c>
      <c r="F612" s="229">
        <v>22945</v>
      </c>
    </row>
    <row r="613" spans="1:6" ht="15.75">
      <c r="A613" s="229"/>
      <c r="B613" s="229">
        <v>270</v>
      </c>
      <c r="C613" s="229" t="s">
        <v>9593</v>
      </c>
      <c r="D613" s="229" t="s">
        <v>8714</v>
      </c>
      <c r="E613" s="229" t="s">
        <v>493</v>
      </c>
      <c r="F613" s="229">
        <v>5403392</v>
      </c>
    </row>
    <row r="614" spans="1:6" ht="15.75">
      <c r="A614" s="229" t="s">
        <v>8929</v>
      </c>
      <c r="B614" s="229">
        <v>387</v>
      </c>
      <c r="C614" s="229" t="s">
        <v>9594</v>
      </c>
      <c r="D614" s="229" t="s">
        <v>8931</v>
      </c>
      <c r="E614" s="229" t="s">
        <v>379</v>
      </c>
      <c r="F614" s="229">
        <v>5657039</v>
      </c>
    </row>
    <row r="615" spans="1:6" ht="15.75">
      <c r="A615" s="229"/>
      <c r="B615" s="229">
        <v>388</v>
      </c>
      <c r="C615" s="229" t="s">
        <v>9595</v>
      </c>
      <c r="D615" s="229" t="s">
        <v>8931</v>
      </c>
      <c r="E615" s="229" t="s">
        <v>379</v>
      </c>
      <c r="F615" s="229">
        <v>5657039</v>
      </c>
    </row>
    <row r="616" spans="1:6" ht="15.75">
      <c r="A616" s="229"/>
      <c r="B616" s="229">
        <v>389</v>
      </c>
      <c r="C616" s="229" t="s">
        <v>9596</v>
      </c>
      <c r="D616" s="229" t="s">
        <v>8931</v>
      </c>
      <c r="E616" s="229" t="s">
        <v>379</v>
      </c>
      <c r="F616" s="229">
        <v>5657039</v>
      </c>
    </row>
    <row r="617" spans="1:6" ht="15.75">
      <c r="A617" s="229"/>
      <c r="B617" s="229">
        <v>390</v>
      </c>
      <c r="C617" s="229" t="s">
        <v>9597</v>
      </c>
      <c r="D617" s="229" t="s">
        <v>8931</v>
      </c>
      <c r="E617" s="229" t="s">
        <v>379</v>
      </c>
      <c r="F617" s="229">
        <v>7784987</v>
      </c>
    </row>
    <row r="618" spans="1:6" ht="15.75">
      <c r="A618" s="229"/>
      <c r="B618" s="229">
        <v>391</v>
      </c>
      <c r="C618" s="229" t="s">
        <v>9598</v>
      </c>
      <c r="D618" s="229" t="s">
        <v>8931</v>
      </c>
      <c r="E618" s="229" t="s">
        <v>379</v>
      </c>
      <c r="F618" s="229">
        <v>5422315</v>
      </c>
    </row>
    <row r="619" spans="1:6" ht="15.75">
      <c r="A619" s="229"/>
      <c r="B619" s="229">
        <v>392</v>
      </c>
      <c r="C619" s="229" t="s">
        <v>9599</v>
      </c>
      <c r="D619" s="229" t="s">
        <v>8931</v>
      </c>
      <c r="E619" s="229" t="s">
        <v>379</v>
      </c>
      <c r="F619" s="229">
        <v>5422315</v>
      </c>
    </row>
    <row r="620" spans="1:6" ht="15.75">
      <c r="A620" s="229"/>
      <c r="B620" s="229">
        <v>393</v>
      </c>
      <c r="C620" s="229" t="s">
        <v>9600</v>
      </c>
      <c r="D620" s="229" t="s">
        <v>8931</v>
      </c>
      <c r="E620" s="229" t="s">
        <v>379</v>
      </c>
      <c r="F620" s="229">
        <v>711094</v>
      </c>
    </row>
    <row r="621" spans="1:6" ht="31.5">
      <c r="A621" s="229"/>
      <c r="B621" s="229">
        <v>394</v>
      </c>
      <c r="C621" s="229" t="s">
        <v>9601</v>
      </c>
      <c r="D621" s="229" t="s">
        <v>8931</v>
      </c>
      <c r="E621" s="229" t="s">
        <v>9602</v>
      </c>
      <c r="F621" s="229">
        <v>5353418</v>
      </c>
    </row>
    <row r="622" spans="1:6" ht="31.5">
      <c r="A622" s="229"/>
      <c r="B622" s="229">
        <v>271</v>
      </c>
      <c r="C622" s="229" t="s">
        <v>9603</v>
      </c>
      <c r="D622" s="229" t="s">
        <v>8714</v>
      </c>
      <c r="E622" s="229" t="s">
        <v>9602</v>
      </c>
      <c r="F622" s="229">
        <v>5353418</v>
      </c>
    </row>
    <row r="623" spans="1:6" ht="31.5">
      <c r="A623" s="229"/>
      <c r="B623" s="229">
        <v>272</v>
      </c>
      <c r="C623" s="229" t="s">
        <v>9604</v>
      </c>
      <c r="D623" s="229" t="s">
        <v>8714</v>
      </c>
      <c r="E623" s="229" t="s">
        <v>9602</v>
      </c>
      <c r="F623" s="229">
        <v>5353418</v>
      </c>
    </row>
    <row r="624" spans="1:6" ht="31.5">
      <c r="A624" s="229"/>
      <c r="B624" s="229">
        <v>273</v>
      </c>
      <c r="C624" s="229" t="s">
        <v>9605</v>
      </c>
      <c r="D624" s="229" t="s">
        <v>8714</v>
      </c>
      <c r="E624" s="229" t="s">
        <v>9602</v>
      </c>
      <c r="F624" s="229">
        <v>5353418</v>
      </c>
    </row>
    <row r="625" spans="1:6" ht="15.75">
      <c r="A625" s="229"/>
      <c r="B625" s="229">
        <v>274</v>
      </c>
      <c r="C625" s="229" t="s">
        <v>9606</v>
      </c>
      <c r="D625" s="229" t="s">
        <v>8714</v>
      </c>
      <c r="E625" s="229" t="s">
        <v>379</v>
      </c>
      <c r="F625" s="229">
        <v>7772029</v>
      </c>
    </row>
    <row r="626" spans="1:6" ht="15.75">
      <c r="A626" s="229"/>
      <c r="B626" s="229">
        <v>275</v>
      </c>
      <c r="C626" s="229" t="s">
        <v>9607</v>
      </c>
      <c r="D626" s="229" t="s">
        <v>8714</v>
      </c>
      <c r="E626" s="229" t="s">
        <v>379</v>
      </c>
      <c r="F626" s="229">
        <v>7772029</v>
      </c>
    </row>
    <row r="627" spans="1:6" ht="15.75">
      <c r="A627" s="229"/>
      <c r="B627" s="229">
        <v>276</v>
      </c>
      <c r="C627" s="229" t="s">
        <v>9608</v>
      </c>
      <c r="D627" s="229" t="s">
        <v>8714</v>
      </c>
      <c r="E627" s="229" t="s">
        <v>379</v>
      </c>
      <c r="F627" s="229">
        <v>7772029</v>
      </c>
    </row>
    <row r="628" spans="1:6" ht="15.75">
      <c r="A628" s="229"/>
      <c r="B628" s="229">
        <v>278</v>
      </c>
      <c r="C628" s="229" t="s">
        <v>9609</v>
      </c>
      <c r="D628" s="229" t="s">
        <v>8714</v>
      </c>
      <c r="E628" s="229" t="s">
        <v>379</v>
      </c>
      <c r="F628" s="229">
        <v>7772029</v>
      </c>
    </row>
    <row r="629" spans="1:6" ht="15.75">
      <c r="A629" s="229"/>
      <c r="B629" s="229">
        <v>279</v>
      </c>
      <c r="C629" s="229" t="s">
        <v>9610</v>
      </c>
      <c r="D629" s="229" t="s">
        <v>8714</v>
      </c>
      <c r="E629" s="229" t="s">
        <v>379</v>
      </c>
      <c r="F629" s="229">
        <v>7772029</v>
      </c>
    </row>
    <row r="630" spans="1:6" ht="15.75">
      <c r="A630" s="229"/>
      <c r="B630" s="229">
        <v>280</v>
      </c>
      <c r="C630" s="229" t="s">
        <v>9611</v>
      </c>
      <c r="D630" s="229" t="s">
        <v>8714</v>
      </c>
      <c r="E630" s="229" t="s">
        <v>379</v>
      </c>
      <c r="F630" s="229">
        <v>7772029</v>
      </c>
    </row>
    <row r="631" spans="1:6" ht="15.75">
      <c r="A631" s="229"/>
      <c r="B631" s="229">
        <v>281</v>
      </c>
      <c r="C631" s="229" t="s">
        <v>9612</v>
      </c>
      <c r="D631" s="229" t="s">
        <v>8714</v>
      </c>
      <c r="E631" s="229" t="s">
        <v>379</v>
      </c>
      <c r="F631" s="229">
        <v>7772029</v>
      </c>
    </row>
    <row r="632" spans="1:6" ht="15.75">
      <c r="A632" s="229"/>
      <c r="B632" s="229">
        <v>282</v>
      </c>
      <c r="C632" s="229" t="s">
        <v>9613</v>
      </c>
      <c r="D632" s="229" t="s">
        <v>8714</v>
      </c>
      <c r="E632" s="229" t="s">
        <v>379</v>
      </c>
      <c r="F632" s="229">
        <v>7772029</v>
      </c>
    </row>
    <row r="633" spans="1:6" ht="31.5">
      <c r="A633" s="229"/>
      <c r="B633" s="229">
        <v>283</v>
      </c>
      <c r="C633" s="229" t="s">
        <v>9614</v>
      </c>
      <c r="D633" s="229" t="s">
        <v>8714</v>
      </c>
      <c r="E633" s="229" t="s">
        <v>379</v>
      </c>
      <c r="F633" s="229">
        <v>7772029</v>
      </c>
    </row>
    <row r="634" spans="1:6" ht="15.75">
      <c r="A634" s="229"/>
      <c r="B634" s="229">
        <v>284</v>
      </c>
      <c r="C634" s="229" t="s">
        <v>9615</v>
      </c>
      <c r="D634" s="229" t="s">
        <v>8714</v>
      </c>
      <c r="E634" s="229" t="s">
        <v>379</v>
      </c>
      <c r="F634" s="229">
        <v>7772029</v>
      </c>
    </row>
    <row r="635" spans="1:6" ht="15.75">
      <c r="A635" s="229"/>
      <c r="B635" s="229">
        <v>285</v>
      </c>
      <c r="C635" s="229" t="s">
        <v>9616</v>
      </c>
      <c r="D635" s="229" t="s">
        <v>8714</v>
      </c>
      <c r="E635" s="229" t="s">
        <v>379</v>
      </c>
      <c r="F635" s="229">
        <v>7772029</v>
      </c>
    </row>
    <row r="636" spans="1:6" ht="31.5">
      <c r="A636" s="229"/>
      <c r="B636" s="229">
        <v>286</v>
      </c>
      <c r="C636" s="229" t="s">
        <v>9617</v>
      </c>
      <c r="D636" s="229" t="s">
        <v>8714</v>
      </c>
      <c r="E636" s="229" t="s">
        <v>379</v>
      </c>
      <c r="F636" s="229">
        <v>7772029</v>
      </c>
    </row>
    <row r="637" spans="1:6" ht="15.75">
      <c r="A637" s="229"/>
      <c r="B637" s="229">
        <v>287</v>
      </c>
      <c r="C637" s="229" t="s">
        <v>9618</v>
      </c>
      <c r="D637" s="229" t="s">
        <v>8714</v>
      </c>
      <c r="E637" s="229" t="s">
        <v>379</v>
      </c>
      <c r="F637" s="229">
        <v>7772029</v>
      </c>
    </row>
    <row r="638" spans="1:6" ht="15.75">
      <c r="A638" s="229"/>
      <c r="B638" s="229">
        <v>288</v>
      </c>
      <c r="C638" s="229" t="s">
        <v>9619</v>
      </c>
      <c r="D638" s="229" t="s">
        <v>8714</v>
      </c>
      <c r="E638" s="229" t="s">
        <v>379</v>
      </c>
      <c r="F638" s="229">
        <v>7772029</v>
      </c>
    </row>
    <row r="639" spans="1:6" ht="15.75">
      <c r="A639" s="229"/>
      <c r="B639" s="229">
        <v>289</v>
      </c>
      <c r="C639" s="229" t="s">
        <v>9620</v>
      </c>
      <c r="D639" s="229" t="s">
        <v>8714</v>
      </c>
      <c r="E639" s="229" t="s">
        <v>379</v>
      </c>
      <c r="F639" s="229">
        <v>7772029</v>
      </c>
    </row>
    <row r="640" spans="1:6" ht="15.75">
      <c r="A640" s="229"/>
      <c r="B640" s="229">
        <v>290</v>
      </c>
      <c r="C640" s="229" t="s">
        <v>9621</v>
      </c>
      <c r="D640" s="229" t="s">
        <v>8714</v>
      </c>
      <c r="E640" s="229" t="s">
        <v>379</v>
      </c>
      <c r="F640" s="229">
        <v>7772029</v>
      </c>
    </row>
    <row r="641" spans="1:6" ht="15.75">
      <c r="A641" s="229"/>
      <c r="B641" s="229">
        <v>291</v>
      </c>
      <c r="C641" s="229" t="s">
        <v>9622</v>
      </c>
      <c r="D641" s="229" t="s">
        <v>8714</v>
      </c>
      <c r="E641" s="229" t="s">
        <v>379</v>
      </c>
      <c r="F641" s="229">
        <v>7772029</v>
      </c>
    </row>
    <row r="642" spans="1:6" ht="31.5">
      <c r="A642" s="229"/>
      <c r="B642" s="229">
        <v>292</v>
      </c>
      <c r="C642" s="229" t="s">
        <v>9623</v>
      </c>
      <c r="D642" s="229" t="s">
        <v>8714</v>
      </c>
      <c r="E642" s="229" t="s">
        <v>379</v>
      </c>
      <c r="F642" s="229">
        <v>7772029</v>
      </c>
    </row>
    <row r="643" spans="1:6" ht="15.75">
      <c r="A643" s="229"/>
      <c r="B643" s="229">
        <v>293</v>
      </c>
      <c r="C643" s="229" t="s">
        <v>9624</v>
      </c>
      <c r="D643" s="229" t="s">
        <v>8714</v>
      </c>
      <c r="E643" s="229" t="s">
        <v>379</v>
      </c>
      <c r="F643" s="229">
        <v>7772029</v>
      </c>
    </row>
    <row r="644" spans="1:6" ht="15.75">
      <c r="A644" s="237"/>
      <c r="B644" s="229">
        <v>294</v>
      </c>
      <c r="C644" s="229" t="s">
        <v>9625</v>
      </c>
      <c r="D644" s="237" t="s">
        <v>8714</v>
      </c>
      <c r="E644" s="229" t="s">
        <v>379</v>
      </c>
      <c r="F644" s="229">
        <v>7772029</v>
      </c>
    </row>
    <row r="645" spans="1:6" ht="15.75">
      <c r="A645" s="237"/>
      <c r="B645" s="229">
        <v>295</v>
      </c>
      <c r="C645" s="229" t="s">
        <v>9626</v>
      </c>
      <c r="D645" s="237" t="s">
        <v>8714</v>
      </c>
      <c r="E645" s="229" t="s">
        <v>379</v>
      </c>
      <c r="F645" s="229">
        <v>7772029</v>
      </c>
    </row>
    <row r="646" spans="1:6" ht="15.75">
      <c r="A646" s="237"/>
      <c r="B646" s="229">
        <v>296</v>
      </c>
      <c r="C646" s="229" t="s">
        <v>9627</v>
      </c>
      <c r="D646" s="237" t="s">
        <v>8714</v>
      </c>
      <c r="E646" s="229" t="s">
        <v>379</v>
      </c>
      <c r="F646" s="229">
        <v>7772029</v>
      </c>
    </row>
    <row r="647" spans="1:6" ht="31.5">
      <c r="A647" s="237"/>
      <c r="B647" s="229">
        <v>297</v>
      </c>
      <c r="C647" s="229" t="s">
        <v>9628</v>
      </c>
      <c r="D647" s="237" t="s">
        <v>8714</v>
      </c>
      <c r="E647" s="229" t="s">
        <v>379</v>
      </c>
      <c r="F647" s="229">
        <v>7772029</v>
      </c>
    </row>
    <row r="648" spans="1:6" ht="31.5">
      <c r="A648" s="237"/>
      <c r="B648" s="229">
        <v>298</v>
      </c>
      <c r="C648" s="229" t="s">
        <v>9629</v>
      </c>
      <c r="D648" s="237" t="s">
        <v>8714</v>
      </c>
      <c r="E648" s="229" t="s">
        <v>379</v>
      </c>
      <c r="F648" s="229">
        <v>7772029</v>
      </c>
    </row>
    <row r="649" spans="1:6" ht="15.75">
      <c r="A649" s="237"/>
      <c r="B649" s="229">
        <v>299</v>
      </c>
      <c r="C649" s="229" t="s">
        <v>9630</v>
      </c>
      <c r="D649" s="237" t="s">
        <v>8714</v>
      </c>
      <c r="E649" s="229" t="s">
        <v>379</v>
      </c>
      <c r="F649" s="229">
        <v>7772029</v>
      </c>
    </row>
    <row r="650" spans="1:6" ht="15.75">
      <c r="A650" s="237"/>
      <c r="B650" s="229">
        <v>300</v>
      </c>
      <c r="C650" s="229" t="s">
        <v>9631</v>
      </c>
      <c r="D650" s="237" t="s">
        <v>8714</v>
      </c>
      <c r="E650" s="229" t="s">
        <v>379</v>
      </c>
      <c r="F650" s="229">
        <v>7772029</v>
      </c>
    </row>
    <row r="651" spans="1:6" ht="15.75">
      <c r="A651" s="237"/>
      <c r="B651" s="229">
        <v>301</v>
      </c>
      <c r="C651" s="229" t="s">
        <v>9632</v>
      </c>
      <c r="D651" s="237" t="s">
        <v>8714</v>
      </c>
      <c r="E651" s="229" t="s">
        <v>379</v>
      </c>
      <c r="F651" s="229">
        <v>7772029</v>
      </c>
    </row>
    <row r="652" spans="1:6" ht="31.5">
      <c r="A652" s="237"/>
      <c r="B652" s="229">
        <v>302</v>
      </c>
      <c r="C652" s="229" t="s">
        <v>9633</v>
      </c>
      <c r="D652" s="237" t="s">
        <v>8714</v>
      </c>
      <c r="E652" s="229" t="s">
        <v>9634</v>
      </c>
      <c r="F652" s="229">
        <v>5479620</v>
      </c>
    </row>
    <row r="653" spans="1:6" ht="31.5">
      <c r="A653" s="237"/>
      <c r="B653" s="229">
        <v>303</v>
      </c>
      <c r="C653" s="229" t="s">
        <v>9635</v>
      </c>
      <c r="D653" s="237" t="s">
        <v>8714</v>
      </c>
      <c r="E653" s="229" t="s">
        <v>9636</v>
      </c>
      <c r="F653" s="229">
        <v>5410718</v>
      </c>
    </row>
    <row r="654" spans="1:6" ht="31.5">
      <c r="A654" s="237"/>
      <c r="B654" s="229">
        <v>304</v>
      </c>
      <c r="C654" s="229" t="s">
        <v>9637</v>
      </c>
      <c r="D654" s="237" t="s">
        <v>8714</v>
      </c>
      <c r="E654" s="229" t="s">
        <v>9638</v>
      </c>
      <c r="F654" s="229">
        <v>7110547</v>
      </c>
    </row>
    <row r="655" spans="1:6" ht="15.75">
      <c r="A655" s="237"/>
      <c r="B655" s="229">
        <v>305</v>
      </c>
      <c r="C655" s="229" t="s">
        <v>9639</v>
      </c>
      <c r="D655" s="237" t="s">
        <v>8714</v>
      </c>
      <c r="E655" s="229" t="s">
        <v>379</v>
      </c>
      <c r="F655" s="229"/>
    </row>
    <row r="656" spans="1:6" ht="15.75">
      <c r="A656" s="237"/>
      <c r="B656" s="229">
        <v>306</v>
      </c>
      <c r="C656" s="229" t="s">
        <v>9640</v>
      </c>
      <c r="D656" s="237" t="s">
        <v>8714</v>
      </c>
      <c r="E656" s="229" t="s">
        <v>379</v>
      </c>
      <c r="F656" s="229">
        <v>5656546</v>
      </c>
    </row>
    <row r="657" spans="1:6" ht="15.75">
      <c r="A657" s="237"/>
      <c r="B657" s="229">
        <v>395</v>
      </c>
      <c r="C657" s="229" t="s">
        <v>9641</v>
      </c>
      <c r="D657" s="237" t="s">
        <v>8931</v>
      </c>
      <c r="E657" s="229" t="s">
        <v>379</v>
      </c>
      <c r="F657" s="229">
        <v>5976481</v>
      </c>
    </row>
    <row r="658" spans="1:6" ht="15.75">
      <c r="A658" s="237"/>
      <c r="B658" s="229">
        <v>307</v>
      </c>
      <c r="C658" s="229" t="s">
        <v>9642</v>
      </c>
      <c r="D658" s="237" t="s">
        <v>8714</v>
      </c>
      <c r="E658" s="229" t="s">
        <v>379</v>
      </c>
      <c r="F658" s="229">
        <v>5976481</v>
      </c>
    </row>
    <row r="659" spans="1:6" ht="15.75">
      <c r="A659" s="237"/>
      <c r="B659" s="229">
        <v>396</v>
      </c>
      <c r="C659" s="229" t="s">
        <v>9643</v>
      </c>
      <c r="D659" s="237" t="s">
        <v>8931</v>
      </c>
      <c r="E659" s="229" t="s">
        <v>379</v>
      </c>
      <c r="F659" s="229">
        <v>5449192</v>
      </c>
    </row>
    <row r="660" spans="1:6" ht="15.75">
      <c r="A660" s="237"/>
      <c r="B660" s="229">
        <v>308</v>
      </c>
      <c r="C660" s="229" t="s">
        <v>9644</v>
      </c>
      <c r="D660" s="237" t="s">
        <v>8714</v>
      </c>
      <c r="E660" s="229" t="s">
        <v>379</v>
      </c>
      <c r="F660" s="229">
        <v>5652485</v>
      </c>
    </row>
    <row r="661" spans="1:6" ht="15.75">
      <c r="A661" s="237"/>
      <c r="B661" s="229">
        <v>309</v>
      </c>
      <c r="C661" s="229" t="s">
        <v>9645</v>
      </c>
      <c r="D661" s="237" t="s">
        <v>8714</v>
      </c>
      <c r="E661" s="229" t="s">
        <v>379</v>
      </c>
      <c r="F661" s="229">
        <v>5652485</v>
      </c>
    </row>
    <row r="662" spans="1:6" ht="47.25">
      <c r="A662" s="237"/>
      <c r="B662" s="229">
        <v>397</v>
      </c>
      <c r="C662" s="229" t="s">
        <v>9646</v>
      </c>
      <c r="D662" s="237" t="s">
        <v>8931</v>
      </c>
      <c r="E662" s="229" t="s">
        <v>9647</v>
      </c>
      <c r="F662" s="229">
        <v>5455510</v>
      </c>
    </row>
    <row r="663" spans="1:6" ht="15.75">
      <c r="A663" s="237"/>
      <c r="B663" s="229">
        <v>310</v>
      </c>
      <c r="C663" s="229" t="s">
        <v>9648</v>
      </c>
      <c r="D663" s="237" t="s">
        <v>8714</v>
      </c>
      <c r="E663" s="229" t="s">
        <v>379</v>
      </c>
      <c r="F663" s="229">
        <v>5464958</v>
      </c>
    </row>
    <row r="664" spans="1:6" ht="47.25">
      <c r="A664" s="237"/>
      <c r="B664" s="229">
        <v>311</v>
      </c>
      <c r="C664" s="229" t="s">
        <v>9649</v>
      </c>
      <c r="D664" s="237" t="s">
        <v>8714</v>
      </c>
      <c r="E664" s="229" t="s">
        <v>379</v>
      </c>
      <c r="F664" s="229">
        <v>5455510</v>
      </c>
    </row>
    <row r="665" spans="1:6" ht="15.75">
      <c r="A665" s="237"/>
      <c r="B665" s="229">
        <v>312</v>
      </c>
      <c r="C665" s="229" t="s">
        <v>9650</v>
      </c>
      <c r="D665" s="237" t="s">
        <v>8714</v>
      </c>
      <c r="E665" s="229" t="s">
        <v>379</v>
      </c>
      <c r="F665" s="229">
        <v>5447929</v>
      </c>
    </row>
    <row r="666" spans="1:6" ht="15.75">
      <c r="A666" s="233" t="s">
        <v>9030</v>
      </c>
      <c r="B666" s="229">
        <v>395</v>
      </c>
      <c r="C666" s="229" t="s">
        <v>9651</v>
      </c>
      <c r="D666" s="229" t="s">
        <v>8931</v>
      </c>
      <c r="E666" s="229" t="s">
        <v>8871</v>
      </c>
      <c r="F666" s="229">
        <v>7752248</v>
      </c>
    </row>
    <row r="667" spans="1:6" ht="31.5">
      <c r="A667" s="233"/>
      <c r="B667" s="229">
        <v>396</v>
      </c>
      <c r="C667" s="229" t="s">
        <v>9652</v>
      </c>
      <c r="D667" s="229" t="s">
        <v>8931</v>
      </c>
      <c r="E667" s="229" t="s">
        <v>8871</v>
      </c>
      <c r="F667" s="229">
        <v>7752248</v>
      </c>
    </row>
    <row r="668" spans="1:6" ht="15.75">
      <c r="A668" s="233"/>
      <c r="B668" s="229">
        <v>397</v>
      </c>
      <c r="C668" s="229" t="s">
        <v>9653</v>
      </c>
      <c r="D668" s="229" t="s">
        <v>8931</v>
      </c>
      <c r="E668" s="229" t="s">
        <v>8871</v>
      </c>
      <c r="F668" s="229">
        <v>7752248</v>
      </c>
    </row>
    <row r="669" spans="1:6" ht="15.75">
      <c r="A669" s="233"/>
      <c r="B669" s="229">
        <v>398</v>
      </c>
      <c r="C669" s="229" t="s">
        <v>9654</v>
      </c>
      <c r="D669" s="229" t="s">
        <v>8931</v>
      </c>
      <c r="E669" s="229" t="s">
        <v>8871</v>
      </c>
      <c r="F669" s="229">
        <v>7752248</v>
      </c>
    </row>
    <row r="670" spans="1:6" ht="15.75">
      <c r="A670" s="233"/>
      <c r="B670" s="229">
        <v>399</v>
      </c>
      <c r="C670" s="229" t="s">
        <v>9655</v>
      </c>
      <c r="D670" s="229" t="s">
        <v>8931</v>
      </c>
      <c r="E670" s="229" t="s">
        <v>8871</v>
      </c>
      <c r="F670" s="229">
        <v>5440104</v>
      </c>
    </row>
    <row r="671" spans="1:6" ht="15.75">
      <c r="A671" s="233"/>
      <c r="B671" s="229">
        <v>340</v>
      </c>
      <c r="C671" s="229" t="s">
        <v>9656</v>
      </c>
      <c r="D671" s="229" t="s">
        <v>8931</v>
      </c>
      <c r="E671" s="229" t="s">
        <v>8871</v>
      </c>
      <c r="F671" s="229">
        <v>5440104</v>
      </c>
    </row>
    <row r="672" spans="1:6" ht="15.75">
      <c r="A672" s="233"/>
      <c r="B672" s="229">
        <v>341</v>
      </c>
      <c r="C672" s="229" t="s">
        <v>9657</v>
      </c>
      <c r="D672" s="229" t="s">
        <v>8931</v>
      </c>
      <c r="E672" s="229" t="s">
        <v>8871</v>
      </c>
      <c r="F672" s="229">
        <v>5440104</v>
      </c>
    </row>
    <row r="673" spans="1:6" ht="31.5">
      <c r="A673" s="233"/>
      <c r="B673" s="229">
        <v>342</v>
      </c>
      <c r="C673" s="229" t="s">
        <v>9658</v>
      </c>
      <c r="D673" s="229" t="s">
        <v>8931</v>
      </c>
      <c r="E673" s="229" t="s">
        <v>8871</v>
      </c>
      <c r="F673" s="229">
        <v>5440104</v>
      </c>
    </row>
    <row r="674" spans="1:6" ht="15.75">
      <c r="A674" s="233"/>
      <c r="B674" s="229">
        <v>343</v>
      </c>
      <c r="C674" s="229" t="s">
        <v>9659</v>
      </c>
      <c r="D674" s="229" t="s">
        <v>8931</v>
      </c>
      <c r="E674" s="229" t="s">
        <v>8871</v>
      </c>
      <c r="F674" s="229">
        <v>7100909</v>
      </c>
    </row>
    <row r="675" spans="1:6" ht="15.75">
      <c r="A675" s="233"/>
      <c r="B675" s="229">
        <v>344</v>
      </c>
      <c r="C675" s="229" t="s">
        <v>9660</v>
      </c>
      <c r="D675" s="229" t="s">
        <v>8931</v>
      </c>
      <c r="E675" s="229" t="s">
        <v>8871</v>
      </c>
      <c r="F675" s="229">
        <v>7100909</v>
      </c>
    </row>
    <row r="676" spans="1:6" ht="15.75">
      <c r="A676" s="233"/>
      <c r="B676" s="229">
        <v>345</v>
      </c>
      <c r="C676" s="229" t="s">
        <v>9661</v>
      </c>
      <c r="D676" s="229" t="s">
        <v>8931</v>
      </c>
      <c r="E676" s="229" t="s">
        <v>8871</v>
      </c>
      <c r="F676" s="229">
        <v>5993899</v>
      </c>
    </row>
    <row r="677" spans="1:6" ht="15.75">
      <c r="A677" s="233"/>
      <c r="B677" s="229">
        <v>346</v>
      </c>
      <c r="C677" s="229" t="s">
        <v>9662</v>
      </c>
      <c r="D677" s="229" t="s">
        <v>8931</v>
      </c>
      <c r="E677" s="229" t="s">
        <v>8871</v>
      </c>
      <c r="F677" s="229">
        <v>5993899</v>
      </c>
    </row>
    <row r="678" spans="1:6" ht="15.75">
      <c r="A678" s="233"/>
      <c r="B678" s="229">
        <v>347</v>
      </c>
      <c r="C678" s="229" t="s">
        <v>9663</v>
      </c>
      <c r="D678" s="229" t="s">
        <v>8931</v>
      </c>
      <c r="E678" s="229" t="s">
        <v>8871</v>
      </c>
      <c r="F678" s="229" t="s">
        <v>9003</v>
      </c>
    </row>
    <row r="679" spans="1:6" ht="15.75">
      <c r="A679" s="233"/>
      <c r="B679" s="229">
        <v>348</v>
      </c>
      <c r="C679" s="229" t="s">
        <v>9664</v>
      </c>
      <c r="D679" s="229" t="s">
        <v>8931</v>
      </c>
      <c r="E679" s="229" t="s">
        <v>8871</v>
      </c>
      <c r="F679" s="229" t="s">
        <v>9003</v>
      </c>
    </row>
    <row r="680" spans="1:6" ht="15.75">
      <c r="A680" s="233"/>
      <c r="B680" s="229">
        <v>349</v>
      </c>
      <c r="C680" s="229" t="s">
        <v>9665</v>
      </c>
      <c r="D680" s="229" t="s">
        <v>8931</v>
      </c>
      <c r="E680" s="229" t="s">
        <v>8871</v>
      </c>
      <c r="F680" s="229" t="s">
        <v>9003</v>
      </c>
    </row>
    <row r="681" spans="1:6" ht="15.75">
      <c r="A681" s="233"/>
      <c r="B681" s="229">
        <v>350</v>
      </c>
      <c r="C681" s="229" t="s">
        <v>9666</v>
      </c>
      <c r="D681" s="229" t="s">
        <v>8931</v>
      </c>
      <c r="E681" s="229" t="s">
        <v>8871</v>
      </c>
      <c r="F681" s="229" t="s">
        <v>9003</v>
      </c>
    </row>
    <row r="682" spans="1:6" ht="15.75">
      <c r="A682" s="233"/>
      <c r="B682" s="229">
        <v>351</v>
      </c>
      <c r="C682" s="229" t="s">
        <v>9667</v>
      </c>
      <c r="D682" s="229" t="s">
        <v>8931</v>
      </c>
      <c r="E682" s="229" t="s">
        <v>8871</v>
      </c>
      <c r="F682" s="229" t="s">
        <v>9003</v>
      </c>
    </row>
    <row r="683" spans="1:6" ht="15.75">
      <c r="A683" s="233"/>
      <c r="B683" s="229">
        <v>352</v>
      </c>
      <c r="C683" s="229" t="s">
        <v>9668</v>
      </c>
      <c r="D683" s="229" t="s">
        <v>8931</v>
      </c>
      <c r="E683" s="229" t="s">
        <v>8871</v>
      </c>
      <c r="F683" s="229" t="s">
        <v>9003</v>
      </c>
    </row>
    <row r="684" spans="1:6" ht="31.5">
      <c r="A684" s="233"/>
      <c r="B684" s="229">
        <v>353</v>
      </c>
      <c r="C684" s="229" t="s">
        <v>9669</v>
      </c>
      <c r="D684" s="229" t="s">
        <v>8931</v>
      </c>
      <c r="E684" s="229" t="s">
        <v>8871</v>
      </c>
      <c r="F684" s="229">
        <v>5405100</v>
      </c>
    </row>
    <row r="685" spans="1:6" ht="15.75">
      <c r="A685" s="233"/>
      <c r="B685" s="229">
        <v>354</v>
      </c>
      <c r="C685" s="229" t="s">
        <v>9670</v>
      </c>
      <c r="D685" s="229" t="s">
        <v>8931</v>
      </c>
      <c r="E685" s="229" t="s">
        <v>8871</v>
      </c>
      <c r="F685" s="229" t="s">
        <v>9003</v>
      </c>
    </row>
    <row r="686" spans="1:6" ht="15.75">
      <c r="A686" s="233"/>
      <c r="B686" s="229">
        <v>355</v>
      </c>
      <c r="C686" s="229" t="s">
        <v>9671</v>
      </c>
      <c r="D686" s="229" t="s">
        <v>8931</v>
      </c>
      <c r="E686" s="229" t="s">
        <v>8871</v>
      </c>
      <c r="F686" s="229" t="s">
        <v>9003</v>
      </c>
    </row>
    <row r="687" spans="1:6" ht="15.75">
      <c r="A687" s="233"/>
      <c r="B687" s="229">
        <v>356</v>
      </c>
      <c r="C687" s="229" t="s">
        <v>9672</v>
      </c>
      <c r="D687" s="229" t="s">
        <v>8931</v>
      </c>
      <c r="E687" s="229" t="s">
        <v>8871</v>
      </c>
      <c r="F687" s="229" t="s">
        <v>9003</v>
      </c>
    </row>
    <row r="688" spans="1:6" ht="15.75">
      <c r="A688" s="233"/>
      <c r="B688" s="229">
        <v>357</v>
      </c>
      <c r="C688" s="229" t="s">
        <v>9673</v>
      </c>
      <c r="D688" s="229" t="s">
        <v>8931</v>
      </c>
      <c r="E688" s="229" t="s">
        <v>8871</v>
      </c>
      <c r="F688" s="229" t="s">
        <v>9003</v>
      </c>
    </row>
    <row r="689" spans="1:6" ht="15.75">
      <c r="A689" s="233"/>
      <c r="B689" s="229">
        <v>358</v>
      </c>
      <c r="C689" s="229" t="s">
        <v>9674</v>
      </c>
      <c r="D689" s="229" t="s">
        <v>8931</v>
      </c>
      <c r="E689" s="229" t="s">
        <v>8871</v>
      </c>
      <c r="F689" s="229">
        <v>7100162</v>
      </c>
    </row>
    <row r="690" spans="1:6" ht="15.75">
      <c r="A690" s="233"/>
      <c r="B690" s="229">
        <v>359</v>
      </c>
      <c r="C690" s="229" t="s">
        <v>9675</v>
      </c>
      <c r="D690" s="229" t="s">
        <v>8931</v>
      </c>
      <c r="E690" s="229" t="s">
        <v>8871</v>
      </c>
      <c r="F690" s="229">
        <v>7100162</v>
      </c>
    </row>
    <row r="691" spans="1:6" ht="15.75">
      <c r="A691" s="233"/>
      <c r="B691" s="229">
        <v>360</v>
      </c>
      <c r="C691" s="229" t="s">
        <v>9676</v>
      </c>
      <c r="D691" s="229" t="s">
        <v>8931</v>
      </c>
      <c r="E691" s="229" t="s">
        <v>8871</v>
      </c>
      <c r="F691" s="229">
        <v>7100162</v>
      </c>
    </row>
    <row r="692" spans="1:6" ht="31.5">
      <c r="A692" s="233"/>
      <c r="B692" s="229">
        <v>361</v>
      </c>
      <c r="C692" s="229" t="s">
        <v>9677</v>
      </c>
      <c r="D692" s="229" t="s">
        <v>8931</v>
      </c>
      <c r="E692" s="229" t="s">
        <v>8871</v>
      </c>
      <c r="F692" s="229">
        <v>7100162</v>
      </c>
    </row>
    <row r="693" spans="1:6" ht="15.75">
      <c r="A693" s="233"/>
      <c r="B693" s="229">
        <v>362</v>
      </c>
      <c r="C693" s="229" t="s">
        <v>9678</v>
      </c>
      <c r="D693" s="229" t="s">
        <v>8931</v>
      </c>
      <c r="E693" s="229" t="s">
        <v>8871</v>
      </c>
      <c r="F693" s="229">
        <v>7100162</v>
      </c>
    </row>
    <row r="694" spans="1:6" ht="15.75">
      <c r="A694" s="233"/>
      <c r="B694" s="229">
        <v>363</v>
      </c>
      <c r="C694" s="229" t="s">
        <v>9679</v>
      </c>
      <c r="D694" s="229" t="s">
        <v>8931</v>
      </c>
      <c r="E694" s="229" t="s">
        <v>8871</v>
      </c>
      <c r="F694" s="229">
        <v>7100162</v>
      </c>
    </row>
    <row r="695" spans="1:6" ht="15.75">
      <c r="A695" s="233"/>
      <c r="B695" s="229">
        <v>313</v>
      </c>
      <c r="C695" s="229" t="s">
        <v>9680</v>
      </c>
      <c r="D695" s="229" t="s">
        <v>8714</v>
      </c>
      <c r="E695" s="229" t="s">
        <v>8871</v>
      </c>
      <c r="F695" s="229">
        <v>5938492</v>
      </c>
    </row>
    <row r="696" spans="1:6" ht="15.75">
      <c r="A696" s="233"/>
      <c r="B696" s="229">
        <v>364</v>
      </c>
      <c r="C696" s="229" t="s">
        <v>9681</v>
      </c>
      <c r="D696" s="229" t="s">
        <v>8931</v>
      </c>
      <c r="E696" s="229" t="s">
        <v>8871</v>
      </c>
      <c r="F696" s="229">
        <v>5340515</v>
      </c>
    </row>
    <row r="697" spans="1:6" ht="15.75">
      <c r="A697" s="233"/>
      <c r="B697" s="229">
        <v>365</v>
      </c>
      <c r="C697" s="229" t="s">
        <v>9682</v>
      </c>
      <c r="D697" s="229" t="s">
        <v>8931</v>
      </c>
      <c r="E697" s="229" t="s">
        <v>8871</v>
      </c>
      <c r="F697" s="229">
        <v>5340515</v>
      </c>
    </row>
    <row r="698" spans="1:6" ht="15.75">
      <c r="A698" s="233"/>
      <c r="B698" s="229">
        <v>366</v>
      </c>
      <c r="C698" s="229" t="s">
        <v>9683</v>
      </c>
      <c r="D698" s="229" t="s">
        <v>8931</v>
      </c>
      <c r="E698" s="229" t="s">
        <v>8871</v>
      </c>
      <c r="F698" s="229">
        <v>5340515</v>
      </c>
    </row>
    <row r="699" spans="1:6" ht="15.75">
      <c r="A699" s="233"/>
      <c r="B699" s="229">
        <v>367</v>
      </c>
      <c r="C699" s="229" t="s">
        <v>9684</v>
      </c>
      <c r="D699" s="229" t="s">
        <v>8931</v>
      </c>
      <c r="E699" s="229" t="s">
        <v>8871</v>
      </c>
      <c r="F699" s="229">
        <v>5340515</v>
      </c>
    </row>
    <row r="700" spans="1:6" ht="15.75">
      <c r="A700" s="233"/>
      <c r="B700" s="229">
        <v>378</v>
      </c>
      <c r="C700" s="229" t="s">
        <v>9685</v>
      </c>
      <c r="D700" s="229" t="s">
        <v>8931</v>
      </c>
      <c r="E700" s="229" t="s">
        <v>8871</v>
      </c>
      <c r="F700" s="229">
        <v>5340515</v>
      </c>
    </row>
    <row r="701" spans="1:6" ht="31.5">
      <c r="A701" s="233"/>
      <c r="B701" s="229">
        <v>379</v>
      </c>
      <c r="C701" s="229" t="s">
        <v>9686</v>
      </c>
      <c r="D701" s="229" t="s">
        <v>8931</v>
      </c>
      <c r="E701" s="229" t="s">
        <v>8871</v>
      </c>
      <c r="F701" s="229">
        <v>5340515</v>
      </c>
    </row>
    <row r="702" spans="1:6" ht="15.75">
      <c r="A702" s="233"/>
      <c r="B702" s="229">
        <v>314</v>
      </c>
      <c r="C702" s="229" t="s">
        <v>9687</v>
      </c>
      <c r="D702" s="229" t="s">
        <v>8714</v>
      </c>
      <c r="E702" s="229" t="s">
        <v>8871</v>
      </c>
      <c r="F702" s="229" t="s">
        <v>9688</v>
      </c>
    </row>
    <row r="703" spans="1:6" ht="15.75">
      <c r="A703" s="233"/>
      <c r="B703" s="229">
        <v>380</v>
      </c>
      <c r="C703" s="229" t="s">
        <v>9689</v>
      </c>
      <c r="D703" s="229" t="s">
        <v>8931</v>
      </c>
      <c r="E703" s="229" t="s">
        <v>8871</v>
      </c>
      <c r="F703" s="229">
        <v>5933464</v>
      </c>
    </row>
    <row r="704" spans="1:6" ht="15.75">
      <c r="A704" s="233"/>
      <c r="B704" s="229">
        <v>315</v>
      </c>
      <c r="C704" s="229" t="s">
        <v>9690</v>
      </c>
      <c r="D704" s="229" t="s">
        <v>8714</v>
      </c>
      <c r="E704" s="229" t="s">
        <v>8871</v>
      </c>
      <c r="F704" s="229">
        <v>7102322</v>
      </c>
    </row>
    <row r="705" spans="1:6" ht="15.75">
      <c r="A705" s="233"/>
      <c r="B705" s="229">
        <v>316</v>
      </c>
      <c r="C705" s="229" t="s">
        <v>9691</v>
      </c>
      <c r="D705" s="229" t="s">
        <v>8714</v>
      </c>
      <c r="E705" s="229" t="s">
        <v>8871</v>
      </c>
      <c r="F705" s="229">
        <v>7738942</v>
      </c>
    </row>
    <row r="706" spans="1:6" ht="15.75">
      <c r="A706" s="233"/>
      <c r="B706" s="229">
        <v>317</v>
      </c>
      <c r="C706" s="229" t="s">
        <v>9692</v>
      </c>
      <c r="D706" s="229" t="s">
        <v>8714</v>
      </c>
      <c r="E706" s="229" t="s">
        <v>8871</v>
      </c>
      <c r="F706" s="229">
        <v>5943658</v>
      </c>
    </row>
    <row r="707" spans="1:6" ht="15.75">
      <c r="A707" s="233"/>
      <c r="B707" s="229">
        <v>318</v>
      </c>
      <c r="C707" s="229" t="s">
        <v>9693</v>
      </c>
      <c r="D707" s="229" t="s">
        <v>8714</v>
      </c>
      <c r="E707" s="229" t="s">
        <v>8871</v>
      </c>
      <c r="F707" s="229">
        <v>7102322</v>
      </c>
    </row>
    <row r="708" spans="1:6" ht="15.75">
      <c r="A708" s="233"/>
      <c r="B708" s="229">
        <v>319</v>
      </c>
      <c r="C708" s="229" t="s">
        <v>9694</v>
      </c>
      <c r="D708" s="229" t="s">
        <v>8714</v>
      </c>
      <c r="E708" s="229" t="s">
        <v>8871</v>
      </c>
      <c r="F708" s="229">
        <v>7794709</v>
      </c>
    </row>
    <row r="709" spans="1:6" ht="15.75">
      <c r="A709" s="233"/>
      <c r="B709" s="229">
        <v>381</v>
      </c>
      <c r="C709" s="229" t="s">
        <v>9695</v>
      </c>
      <c r="D709" s="229" t="s">
        <v>8931</v>
      </c>
      <c r="E709" s="229" t="s">
        <v>9696</v>
      </c>
      <c r="F709" s="229">
        <v>7106879</v>
      </c>
    </row>
    <row r="710" spans="1:6" ht="47.25">
      <c r="A710" s="233"/>
      <c r="B710" s="229">
        <v>320</v>
      </c>
      <c r="C710" s="229" t="s">
        <v>9697</v>
      </c>
      <c r="D710" s="229" t="s">
        <v>8714</v>
      </c>
      <c r="E710" s="229" t="s">
        <v>9698</v>
      </c>
      <c r="F710" s="229" t="s">
        <v>9003</v>
      </c>
    </row>
    <row r="711" spans="1:6" ht="31.5">
      <c r="A711" s="235"/>
      <c r="B711" s="232">
        <v>382</v>
      </c>
      <c r="C711" s="232" t="s">
        <v>9699</v>
      </c>
      <c r="D711" s="232" t="s">
        <v>8931</v>
      </c>
      <c r="E711" s="232" t="s">
        <v>8871</v>
      </c>
      <c r="F711" s="232" t="s">
        <v>9003</v>
      </c>
    </row>
    <row r="712" spans="1:6" ht="15.75">
      <c r="A712" s="233"/>
      <c r="B712" s="229">
        <v>321</v>
      </c>
      <c r="C712" s="229" t="s">
        <v>9700</v>
      </c>
      <c r="D712" s="229" t="s">
        <v>8714</v>
      </c>
      <c r="E712" s="229" t="s">
        <v>8871</v>
      </c>
      <c r="F712" s="229">
        <v>5620089</v>
      </c>
    </row>
    <row r="713" spans="1:6" ht="15.75">
      <c r="A713" s="233"/>
      <c r="B713" s="229">
        <v>322</v>
      </c>
      <c r="C713" s="229" t="s">
        <v>9701</v>
      </c>
      <c r="D713" s="229" t="s">
        <v>8714</v>
      </c>
      <c r="E713" s="229" t="s">
        <v>8871</v>
      </c>
      <c r="F713" s="229">
        <v>23009</v>
      </c>
    </row>
    <row r="714" spans="1:6" ht="15.75">
      <c r="A714" s="233"/>
      <c r="B714" s="229">
        <v>383</v>
      </c>
      <c r="C714" s="229" t="s">
        <v>9702</v>
      </c>
      <c r="D714" s="229" t="s">
        <v>8931</v>
      </c>
      <c r="E714" s="229" t="s">
        <v>8871</v>
      </c>
      <c r="F714" s="229">
        <v>22538</v>
      </c>
    </row>
    <row r="715" spans="1:6" ht="15.75">
      <c r="A715" s="233"/>
      <c r="B715" s="229">
        <v>384</v>
      </c>
      <c r="C715" s="229" t="s">
        <v>9703</v>
      </c>
      <c r="D715" s="229" t="s">
        <v>8931</v>
      </c>
      <c r="E715" s="229" t="s">
        <v>8871</v>
      </c>
      <c r="F715" s="229">
        <v>5620089</v>
      </c>
    </row>
    <row r="716" spans="1:6" ht="15.75">
      <c r="A716" s="233"/>
      <c r="B716" s="229">
        <v>385</v>
      </c>
      <c r="C716" s="229" t="s">
        <v>9704</v>
      </c>
      <c r="D716" s="229" t="s">
        <v>8931</v>
      </c>
      <c r="E716" s="229" t="s">
        <v>8871</v>
      </c>
      <c r="F716" s="229">
        <v>5620089</v>
      </c>
    </row>
    <row r="717" spans="1:6" ht="15.75">
      <c r="A717" s="233"/>
      <c r="B717" s="229">
        <v>386</v>
      </c>
      <c r="C717" s="229" t="s">
        <v>9705</v>
      </c>
      <c r="D717" s="229" t="s">
        <v>8931</v>
      </c>
      <c r="E717" s="229" t="s">
        <v>8871</v>
      </c>
      <c r="F717" s="229">
        <v>5620089</v>
      </c>
    </row>
    <row r="718" spans="1:6" ht="15.75">
      <c r="A718" s="233"/>
      <c r="B718" s="229">
        <v>387</v>
      </c>
      <c r="C718" s="229" t="s">
        <v>9706</v>
      </c>
      <c r="D718" s="229" t="s">
        <v>8931</v>
      </c>
      <c r="E718" s="229" t="s">
        <v>8871</v>
      </c>
      <c r="F718" s="229">
        <v>7730209</v>
      </c>
    </row>
    <row r="719" spans="1:6" ht="15.75">
      <c r="A719" s="233"/>
      <c r="B719" s="229">
        <v>323</v>
      </c>
      <c r="C719" s="229" t="s">
        <v>9707</v>
      </c>
      <c r="D719" s="229" t="s">
        <v>8714</v>
      </c>
      <c r="E719" s="229" t="s">
        <v>8871</v>
      </c>
      <c r="F719" s="229">
        <v>5364023</v>
      </c>
    </row>
    <row r="720" spans="1:6" ht="15.75">
      <c r="A720" s="233"/>
      <c r="B720" s="229">
        <v>324</v>
      </c>
      <c r="C720" s="229" t="s">
        <v>9708</v>
      </c>
      <c r="D720" s="229" t="s">
        <v>8714</v>
      </c>
      <c r="E720" s="229" t="s">
        <v>8871</v>
      </c>
      <c r="F720" s="229">
        <v>5364024</v>
      </c>
    </row>
    <row r="721" spans="1:6" ht="31.5">
      <c r="A721" s="233"/>
      <c r="B721" s="229">
        <v>325</v>
      </c>
      <c r="C721" s="229" t="s">
        <v>9709</v>
      </c>
      <c r="D721" s="229" t="s">
        <v>8714</v>
      </c>
      <c r="E721" s="229" t="s">
        <v>8871</v>
      </c>
      <c r="F721" s="229">
        <v>24276</v>
      </c>
    </row>
    <row r="722" spans="1:6" ht="15.75">
      <c r="A722" s="229" t="s">
        <v>9006</v>
      </c>
      <c r="B722" s="229">
        <v>326</v>
      </c>
      <c r="C722" s="229" t="s">
        <v>9710</v>
      </c>
      <c r="D722" s="229" t="s">
        <v>8714</v>
      </c>
      <c r="E722" s="229" t="s">
        <v>9711</v>
      </c>
      <c r="F722" s="229">
        <v>5406201</v>
      </c>
    </row>
    <row r="723" spans="1:6" ht="15.75">
      <c r="A723" s="229" t="s">
        <v>8936</v>
      </c>
      <c r="B723" s="229">
        <v>327</v>
      </c>
      <c r="C723" s="229" t="s">
        <v>9712</v>
      </c>
      <c r="D723" s="229" t="s">
        <v>8714</v>
      </c>
      <c r="E723" s="229" t="s">
        <v>8901</v>
      </c>
      <c r="F723" s="229">
        <v>7116405</v>
      </c>
    </row>
    <row r="724" spans="1:6" ht="31.5">
      <c r="A724" s="229"/>
      <c r="B724" s="229">
        <v>328</v>
      </c>
      <c r="C724" s="229" t="s">
        <v>9713</v>
      </c>
      <c r="D724" s="229" t="s">
        <v>8714</v>
      </c>
      <c r="E724" s="229" t="s">
        <v>8901</v>
      </c>
      <c r="F724" s="229">
        <v>7752609</v>
      </c>
    </row>
    <row r="725" spans="1:6" ht="15.75">
      <c r="A725" s="227"/>
      <c r="B725" s="229">
        <v>329</v>
      </c>
      <c r="C725" s="229" t="s">
        <v>9714</v>
      </c>
      <c r="D725" s="229" t="s">
        <v>8714</v>
      </c>
      <c r="E725" s="229" t="s">
        <v>8901</v>
      </c>
      <c r="F725" s="229">
        <v>24484</v>
      </c>
    </row>
    <row r="726" spans="1:6" ht="31.5">
      <c r="A726" s="229" t="s">
        <v>8929</v>
      </c>
      <c r="B726" s="229">
        <v>388</v>
      </c>
      <c r="C726" s="229" t="s">
        <v>9715</v>
      </c>
      <c r="D726" s="229" t="s">
        <v>8931</v>
      </c>
      <c r="E726" s="229" t="s">
        <v>9716</v>
      </c>
      <c r="F726" s="229">
        <v>7741006</v>
      </c>
    </row>
    <row r="727" spans="1:6" ht="31.5">
      <c r="A727" s="229"/>
      <c r="B727" s="229">
        <v>389</v>
      </c>
      <c r="C727" s="229" t="s">
        <v>9717</v>
      </c>
      <c r="D727" s="229" t="s">
        <v>8931</v>
      </c>
      <c r="E727" s="229" t="s">
        <v>9716</v>
      </c>
      <c r="F727" s="229">
        <v>7741006</v>
      </c>
    </row>
    <row r="728" spans="1:6" ht="31.5">
      <c r="A728" s="229"/>
      <c r="B728" s="229">
        <v>390</v>
      </c>
      <c r="C728" s="229" t="s">
        <v>9718</v>
      </c>
      <c r="D728" s="229" t="s">
        <v>8931</v>
      </c>
      <c r="E728" s="229" t="s">
        <v>9716</v>
      </c>
      <c r="F728" s="229">
        <v>7741006</v>
      </c>
    </row>
    <row r="729" spans="1:6" ht="31.5">
      <c r="A729" s="229"/>
      <c r="B729" s="229">
        <v>391</v>
      </c>
      <c r="C729" s="229" t="s">
        <v>9719</v>
      </c>
      <c r="D729" s="229" t="s">
        <v>8931</v>
      </c>
      <c r="E729" s="229" t="s">
        <v>9716</v>
      </c>
      <c r="F729" s="229">
        <v>7741006</v>
      </c>
    </row>
    <row r="730" spans="1:6" ht="31.5">
      <c r="A730" s="229"/>
      <c r="B730" s="229">
        <v>392</v>
      </c>
      <c r="C730" s="229" t="s">
        <v>9720</v>
      </c>
      <c r="D730" s="229" t="s">
        <v>8931</v>
      </c>
      <c r="E730" s="229" t="s">
        <v>9716</v>
      </c>
      <c r="F730" s="229">
        <v>7741006</v>
      </c>
    </row>
    <row r="731" spans="1:6" ht="31.5">
      <c r="A731" s="229"/>
      <c r="B731" s="229">
        <v>393</v>
      </c>
      <c r="C731" s="229" t="s">
        <v>9721</v>
      </c>
      <c r="D731" s="229" t="s">
        <v>8931</v>
      </c>
      <c r="E731" s="229" t="s">
        <v>9716</v>
      </c>
      <c r="F731" s="229">
        <v>7741006</v>
      </c>
    </row>
    <row r="732" spans="1:6" ht="31.5">
      <c r="A732" s="229"/>
      <c r="B732" s="229">
        <v>394</v>
      </c>
      <c r="C732" s="229" t="s">
        <v>9722</v>
      </c>
      <c r="D732" s="229" t="s">
        <v>8931</v>
      </c>
      <c r="E732" s="229" t="s">
        <v>9716</v>
      </c>
      <c r="F732" s="229">
        <v>7741006</v>
      </c>
    </row>
    <row r="733" spans="1:6" ht="31.5">
      <c r="A733" s="229"/>
      <c r="B733" s="229">
        <v>395</v>
      </c>
      <c r="C733" s="229" t="s">
        <v>9723</v>
      </c>
      <c r="D733" s="229" t="s">
        <v>8931</v>
      </c>
      <c r="E733" s="229" t="s">
        <v>9716</v>
      </c>
      <c r="F733" s="229">
        <v>7741006</v>
      </c>
    </row>
    <row r="734" spans="1:6" ht="31.5">
      <c r="A734" s="229"/>
      <c r="B734" s="229">
        <v>396</v>
      </c>
      <c r="C734" s="229" t="s">
        <v>9724</v>
      </c>
      <c r="D734" s="229" t="s">
        <v>8931</v>
      </c>
      <c r="E734" s="229" t="s">
        <v>9716</v>
      </c>
      <c r="F734" s="229">
        <v>7741006</v>
      </c>
    </row>
    <row r="735" spans="1:6" ht="31.5">
      <c r="A735" s="229"/>
      <c r="B735" s="229">
        <v>397</v>
      </c>
      <c r="C735" s="229" t="s">
        <v>9725</v>
      </c>
      <c r="D735" s="229" t="s">
        <v>8931</v>
      </c>
      <c r="E735" s="229" t="s">
        <v>9716</v>
      </c>
      <c r="F735" s="229">
        <v>7741006</v>
      </c>
    </row>
    <row r="736" spans="1:6" ht="31.5">
      <c r="A736" s="229"/>
      <c r="B736" s="229">
        <v>398</v>
      </c>
      <c r="C736" s="229" t="s">
        <v>9726</v>
      </c>
      <c r="D736" s="229" t="s">
        <v>8931</v>
      </c>
      <c r="E736" s="229" t="s">
        <v>9716</v>
      </c>
      <c r="F736" s="229">
        <v>7741006</v>
      </c>
    </row>
    <row r="737" spans="1:6" ht="31.5">
      <c r="A737" s="229"/>
      <c r="B737" s="229">
        <v>399</v>
      </c>
      <c r="C737" s="229" t="s">
        <v>9727</v>
      </c>
      <c r="D737" s="229" t="s">
        <v>8931</v>
      </c>
      <c r="E737" s="229" t="s">
        <v>9716</v>
      </c>
      <c r="F737" s="229">
        <v>7741006</v>
      </c>
    </row>
    <row r="738" spans="1:6" ht="31.5">
      <c r="A738" s="229"/>
      <c r="B738" s="229">
        <v>400</v>
      </c>
      <c r="C738" s="229" t="s">
        <v>9728</v>
      </c>
      <c r="D738" s="229" t="s">
        <v>8931</v>
      </c>
      <c r="E738" s="229" t="s">
        <v>9716</v>
      </c>
      <c r="F738" s="229">
        <v>7741006</v>
      </c>
    </row>
    <row r="739" spans="1:6" ht="31.5">
      <c r="A739" s="229"/>
      <c r="B739" s="229">
        <v>401</v>
      </c>
      <c r="C739" s="229" t="s">
        <v>9729</v>
      </c>
      <c r="D739" s="229" t="s">
        <v>8931</v>
      </c>
      <c r="E739" s="229" t="s">
        <v>9716</v>
      </c>
      <c r="F739" s="229">
        <v>7741006</v>
      </c>
    </row>
    <row r="740" spans="1:6" ht="31.5">
      <c r="A740" s="229"/>
      <c r="B740" s="229">
        <v>402</v>
      </c>
      <c r="C740" s="229" t="s">
        <v>9730</v>
      </c>
      <c r="D740" s="229" t="s">
        <v>8931</v>
      </c>
      <c r="E740" s="229" t="s">
        <v>9716</v>
      </c>
      <c r="F740" s="229">
        <v>7741006</v>
      </c>
    </row>
    <row r="741" spans="1:6" ht="31.5">
      <c r="A741" s="229"/>
      <c r="B741" s="229">
        <v>403</v>
      </c>
      <c r="C741" s="229" t="s">
        <v>9731</v>
      </c>
      <c r="D741" s="229" t="s">
        <v>8931</v>
      </c>
      <c r="E741" s="229" t="s">
        <v>9716</v>
      </c>
      <c r="F741" s="229">
        <v>7741006</v>
      </c>
    </row>
    <row r="742" spans="1:6" ht="31.5">
      <c r="A742" s="229"/>
      <c r="B742" s="229">
        <v>404</v>
      </c>
      <c r="C742" s="229" t="s">
        <v>9732</v>
      </c>
      <c r="D742" s="229" t="s">
        <v>8931</v>
      </c>
      <c r="E742" s="229" t="s">
        <v>9716</v>
      </c>
      <c r="F742" s="229">
        <v>7741006</v>
      </c>
    </row>
    <row r="743" spans="1:6" ht="15.75">
      <c r="A743" s="229" t="s">
        <v>9733</v>
      </c>
      <c r="B743" s="229">
        <v>330</v>
      </c>
      <c r="C743" s="229" t="s">
        <v>9734</v>
      </c>
      <c r="D743" s="229" t="s">
        <v>8714</v>
      </c>
      <c r="E743" s="229" t="s">
        <v>9735</v>
      </c>
      <c r="F743" s="229">
        <v>7763904</v>
      </c>
    </row>
    <row r="744" spans="1:6" ht="15.75">
      <c r="A744" s="229"/>
      <c r="B744" s="229">
        <v>331</v>
      </c>
      <c r="C744" s="229" t="s">
        <v>9736</v>
      </c>
      <c r="D744" s="229" t="s">
        <v>8714</v>
      </c>
      <c r="E744" s="229" t="s">
        <v>9737</v>
      </c>
      <c r="F744" s="229">
        <v>7775709</v>
      </c>
    </row>
    <row r="745" spans="1:6" ht="15.75">
      <c r="A745" s="229"/>
      <c r="B745" s="229">
        <v>332</v>
      </c>
      <c r="C745" s="229" t="s">
        <v>9738</v>
      </c>
      <c r="D745" s="229" t="s">
        <v>8714</v>
      </c>
      <c r="E745" s="229" t="s">
        <v>9739</v>
      </c>
      <c r="F745" s="229" t="s">
        <v>9003</v>
      </c>
    </row>
    <row r="746" spans="1:6" ht="15.75">
      <c r="A746" s="229"/>
      <c r="B746" s="229">
        <v>333</v>
      </c>
      <c r="C746" s="229" t="s">
        <v>9740</v>
      </c>
      <c r="D746" s="229" t="s">
        <v>8714</v>
      </c>
      <c r="E746" s="229" t="s">
        <v>9741</v>
      </c>
      <c r="F746" s="229">
        <v>5343165</v>
      </c>
    </row>
    <row r="747" spans="1:6" ht="15.75">
      <c r="A747" s="229"/>
      <c r="B747" s="229">
        <v>334</v>
      </c>
      <c r="C747" s="229" t="s">
        <v>9742</v>
      </c>
      <c r="D747" s="229" t="s">
        <v>8714</v>
      </c>
      <c r="E747" s="229" t="s">
        <v>9743</v>
      </c>
      <c r="F747" s="229">
        <v>5408979</v>
      </c>
    </row>
    <row r="748" spans="1:6" ht="15.75">
      <c r="A748" s="229"/>
      <c r="B748" s="229">
        <v>335</v>
      </c>
      <c r="C748" s="229" t="s">
        <v>9744</v>
      </c>
      <c r="D748" s="229" t="s">
        <v>8714</v>
      </c>
      <c r="E748" s="229" t="s">
        <v>9739</v>
      </c>
      <c r="F748" s="229">
        <v>7735283</v>
      </c>
    </row>
    <row r="749" spans="1:6" ht="15.75">
      <c r="A749" s="229"/>
      <c r="B749" s="229">
        <v>336</v>
      </c>
      <c r="C749" s="229" t="s">
        <v>9745</v>
      </c>
      <c r="D749" s="229" t="s">
        <v>8714</v>
      </c>
      <c r="E749" s="229" t="s">
        <v>9743</v>
      </c>
      <c r="F749" s="229">
        <v>5454832</v>
      </c>
    </row>
    <row r="750" spans="1:6" ht="31.5">
      <c r="A750" s="229"/>
      <c r="B750" s="229">
        <v>337</v>
      </c>
      <c r="C750" s="229" t="s">
        <v>9746</v>
      </c>
      <c r="D750" s="229" t="s">
        <v>8714</v>
      </c>
      <c r="E750" s="229" t="s">
        <v>9739</v>
      </c>
      <c r="F750" s="229">
        <v>5406437</v>
      </c>
    </row>
    <row r="751" spans="1:6" ht="15.75">
      <c r="A751" s="229"/>
      <c r="B751" s="229">
        <v>338</v>
      </c>
      <c r="C751" s="229" t="s">
        <v>9747</v>
      </c>
      <c r="D751" s="229" t="s">
        <v>8714</v>
      </c>
      <c r="E751" s="229" t="s">
        <v>9739</v>
      </c>
      <c r="F751" s="229">
        <v>5450782</v>
      </c>
    </row>
    <row r="752" spans="1:6" ht="31.5">
      <c r="A752" s="229"/>
      <c r="B752" s="229">
        <v>339</v>
      </c>
      <c r="C752" s="229" t="s">
        <v>9748</v>
      </c>
      <c r="D752" s="229" t="s">
        <v>8714</v>
      </c>
      <c r="E752" s="229" t="s">
        <v>9739</v>
      </c>
      <c r="F752" s="229">
        <v>7763037</v>
      </c>
    </row>
    <row r="753" spans="1:6" ht="15.75">
      <c r="A753" s="229"/>
      <c r="B753" s="229">
        <v>340</v>
      </c>
      <c r="C753" s="229" t="s">
        <v>9749</v>
      </c>
      <c r="D753" s="229" t="s">
        <v>8714</v>
      </c>
      <c r="E753" s="229" t="s">
        <v>9739</v>
      </c>
      <c r="F753" s="229">
        <v>5430303</v>
      </c>
    </row>
    <row r="754" spans="1:6" ht="15.75">
      <c r="A754" s="229"/>
      <c r="B754" s="229">
        <v>341</v>
      </c>
      <c r="C754" s="229" t="s">
        <v>9750</v>
      </c>
      <c r="D754" s="229" t="s">
        <v>8714</v>
      </c>
      <c r="E754" s="229" t="s">
        <v>9739</v>
      </c>
      <c r="F754" s="229">
        <v>5430303</v>
      </c>
    </row>
    <row r="755" spans="1:6" ht="31.5">
      <c r="A755" s="229"/>
      <c r="B755" s="229">
        <v>342</v>
      </c>
      <c r="C755" s="229" t="s">
        <v>9751</v>
      </c>
      <c r="D755" s="229" t="s">
        <v>8714</v>
      </c>
      <c r="E755" s="229" t="s">
        <v>9743</v>
      </c>
      <c r="F755" s="229">
        <v>5430303</v>
      </c>
    </row>
    <row r="756" spans="1:6" ht="31.5">
      <c r="A756" s="229"/>
      <c r="B756" s="229">
        <v>343</v>
      </c>
      <c r="C756" s="229" t="s">
        <v>9752</v>
      </c>
      <c r="D756" s="229" t="s">
        <v>8714</v>
      </c>
      <c r="E756" s="229" t="s">
        <v>9739</v>
      </c>
      <c r="F756" s="229">
        <v>5394572</v>
      </c>
    </row>
    <row r="757" spans="1:6" ht="15.75">
      <c r="A757" s="229"/>
      <c r="B757" s="229">
        <v>344</v>
      </c>
      <c r="C757" s="229" t="s">
        <v>9753</v>
      </c>
      <c r="D757" s="229" t="s">
        <v>8714</v>
      </c>
      <c r="E757" s="229" t="s">
        <v>9739</v>
      </c>
      <c r="F757" s="229">
        <v>5382537</v>
      </c>
    </row>
    <row r="758" spans="1:6" ht="15.75">
      <c r="A758" s="229"/>
      <c r="B758" s="229">
        <v>345</v>
      </c>
      <c r="C758" s="229" t="s">
        <v>9754</v>
      </c>
      <c r="D758" s="229" t="s">
        <v>8714</v>
      </c>
      <c r="E758" s="229" t="s">
        <v>9739</v>
      </c>
      <c r="F758" s="229">
        <v>5445405</v>
      </c>
    </row>
    <row r="759" spans="1:6" ht="15.75">
      <c r="A759" s="229"/>
      <c r="B759" s="229">
        <v>346</v>
      </c>
      <c r="C759" s="229" t="s">
        <v>9755</v>
      </c>
      <c r="D759" s="229" t="s">
        <v>8714</v>
      </c>
      <c r="E759" s="229" t="s">
        <v>9739</v>
      </c>
      <c r="F759" s="229">
        <v>5442278</v>
      </c>
    </row>
    <row r="760" spans="1:6" ht="15.75">
      <c r="A760" s="229"/>
      <c r="B760" s="229">
        <v>347</v>
      </c>
      <c r="C760" s="229" t="s">
        <v>9756</v>
      </c>
      <c r="D760" s="229" t="s">
        <v>8714</v>
      </c>
      <c r="E760" s="229" t="s">
        <v>9739</v>
      </c>
      <c r="F760" s="229">
        <v>5381928</v>
      </c>
    </row>
    <row r="761" spans="1:6" ht="15.75">
      <c r="A761" s="229"/>
      <c r="B761" s="229">
        <v>405</v>
      </c>
      <c r="C761" s="229" t="s">
        <v>9757</v>
      </c>
      <c r="D761" s="229" t="s">
        <v>8931</v>
      </c>
      <c r="E761" s="229"/>
      <c r="F761" s="229">
        <v>7753117</v>
      </c>
    </row>
    <row r="762" spans="1:6" ht="15.75">
      <c r="A762" s="229"/>
      <c r="B762" s="229">
        <v>406</v>
      </c>
      <c r="C762" s="229" t="s">
        <v>9758</v>
      </c>
      <c r="D762" s="229" t="s">
        <v>8931</v>
      </c>
      <c r="E762" s="229" t="s">
        <v>9741</v>
      </c>
      <c r="F762" s="229">
        <v>7713706</v>
      </c>
    </row>
    <row r="763" spans="1:6" ht="15.75">
      <c r="A763" s="229"/>
      <c r="B763" s="229">
        <v>407</v>
      </c>
      <c r="C763" s="229" t="s">
        <v>9759</v>
      </c>
      <c r="D763" s="229" t="s">
        <v>8931</v>
      </c>
      <c r="E763" s="229" t="s">
        <v>9735</v>
      </c>
      <c r="F763" s="229">
        <v>7782464</v>
      </c>
    </row>
    <row r="764" spans="1:6" ht="15.75">
      <c r="A764" s="229"/>
      <c r="B764" s="229">
        <v>348</v>
      </c>
      <c r="C764" s="229" t="s">
        <v>9760</v>
      </c>
      <c r="D764" s="229" t="s">
        <v>8714</v>
      </c>
      <c r="E764" s="229" t="s">
        <v>9735</v>
      </c>
      <c r="F764" s="229">
        <v>5682946</v>
      </c>
    </row>
    <row r="765" spans="1:6" ht="15.75">
      <c r="A765" s="229"/>
      <c r="B765" s="229">
        <v>408</v>
      </c>
      <c r="C765" s="229" t="s">
        <v>9761</v>
      </c>
      <c r="D765" s="229" t="s">
        <v>8931</v>
      </c>
      <c r="E765" s="229"/>
      <c r="F765" s="229">
        <v>5460966</v>
      </c>
    </row>
    <row r="766" spans="1:6" ht="15.75">
      <c r="A766" s="232"/>
      <c r="B766" s="232">
        <v>409</v>
      </c>
      <c r="C766" s="232" t="s">
        <v>9762</v>
      </c>
      <c r="D766" s="244" t="s">
        <v>8931</v>
      </c>
      <c r="E766" s="232" t="s">
        <v>9735</v>
      </c>
      <c r="F766" s="232">
        <v>5682946</v>
      </c>
    </row>
    <row r="767" spans="1:6" ht="31.5">
      <c r="A767" s="229"/>
      <c r="B767" s="229">
        <v>410</v>
      </c>
      <c r="C767" s="229" t="s">
        <v>9763</v>
      </c>
      <c r="D767" s="237" t="s">
        <v>8931</v>
      </c>
      <c r="E767" s="229" t="s">
        <v>9764</v>
      </c>
      <c r="F767" s="229">
        <v>5356152</v>
      </c>
    </row>
    <row r="768" spans="1:6" ht="15.75">
      <c r="A768" s="229"/>
      <c r="B768" s="229">
        <v>411</v>
      </c>
      <c r="C768" s="229" t="s">
        <v>9765</v>
      </c>
      <c r="D768" s="237" t="s">
        <v>8931</v>
      </c>
      <c r="E768" s="229"/>
      <c r="F768" s="229"/>
    </row>
    <row r="769" spans="1:6" ht="15.75">
      <c r="A769" s="229"/>
      <c r="B769" s="229">
        <v>350</v>
      </c>
      <c r="C769" s="229" t="s">
        <v>9766</v>
      </c>
      <c r="D769" s="229" t="s">
        <v>8714</v>
      </c>
      <c r="E769" s="229" t="s">
        <v>9741</v>
      </c>
      <c r="F769" s="229">
        <v>7791322</v>
      </c>
    </row>
    <row r="770" spans="1:6" ht="15.75">
      <c r="A770" s="229"/>
      <c r="B770" s="229">
        <v>351</v>
      </c>
      <c r="C770" s="229" t="s">
        <v>9767</v>
      </c>
      <c r="D770" s="229" t="s">
        <v>8714</v>
      </c>
      <c r="E770" s="229" t="s">
        <v>9741</v>
      </c>
      <c r="F770" s="229">
        <v>7743144</v>
      </c>
    </row>
    <row r="771" spans="1:6" ht="15.75">
      <c r="A771" s="229"/>
      <c r="B771" s="229">
        <v>352</v>
      </c>
      <c r="C771" s="229" t="s">
        <v>9768</v>
      </c>
      <c r="D771" s="229" t="s">
        <v>8714</v>
      </c>
      <c r="E771" s="229" t="s">
        <v>9735</v>
      </c>
      <c r="F771" s="229">
        <v>5612624</v>
      </c>
    </row>
    <row r="772" spans="1:6" ht="15.75">
      <c r="A772" s="229"/>
      <c r="B772" s="229">
        <v>353</v>
      </c>
      <c r="C772" s="229" t="s">
        <v>9769</v>
      </c>
      <c r="D772" s="229" t="s">
        <v>8714</v>
      </c>
      <c r="E772" s="229" t="s">
        <v>9764</v>
      </c>
      <c r="F772" s="229">
        <v>7777169</v>
      </c>
    </row>
    <row r="773" spans="1:6" ht="15.75">
      <c r="A773" s="229"/>
      <c r="B773" s="229">
        <v>354</v>
      </c>
      <c r="C773" s="229" t="s">
        <v>9770</v>
      </c>
      <c r="D773" s="229" t="s">
        <v>8714</v>
      </c>
      <c r="E773" s="229" t="s">
        <v>9764</v>
      </c>
      <c r="F773" s="229">
        <v>7743450</v>
      </c>
    </row>
    <row r="774" spans="1:6" ht="15.75">
      <c r="A774" s="229"/>
      <c r="B774" s="229">
        <v>355</v>
      </c>
      <c r="C774" s="229" t="s">
        <v>9771</v>
      </c>
      <c r="D774" s="229" t="s">
        <v>8714</v>
      </c>
      <c r="E774" s="229" t="s">
        <v>9741</v>
      </c>
      <c r="F774" s="229">
        <v>7777169</v>
      </c>
    </row>
    <row r="775" spans="1:6" ht="15.75">
      <c r="A775" s="229"/>
      <c r="B775" s="229">
        <v>356</v>
      </c>
      <c r="C775" s="229" t="s">
        <v>9772</v>
      </c>
      <c r="D775" s="229" t="s">
        <v>8714</v>
      </c>
      <c r="E775" s="229" t="s">
        <v>9741</v>
      </c>
      <c r="F775" s="229">
        <v>7777169</v>
      </c>
    </row>
    <row r="776" spans="1:6" ht="15.75">
      <c r="A776" s="229"/>
      <c r="B776" s="229">
        <v>357</v>
      </c>
      <c r="C776" s="229" t="s">
        <v>9773</v>
      </c>
      <c r="D776" s="229" t="s">
        <v>8714</v>
      </c>
      <c r="E776" s="229" t="s">
        <v>9737</v>
      </c>
      <c r="F776" s="229">
        <v>5913847</v>
      </c>
    </row>
    <row r="777" spans="1:6" ht="15.75">
      <c r="A777" s="229"/>
      <c r="B777" s="229">
        <v>358</v>
      </c>
      <c r="C777" s="229" t="s">
        <v>9774</v>
      </c>
      <c r="D777" s="229" t="s">
        <v>8714</v>
      </c>
      <c r="E777" s="229" t="s">
        <v>9737</v>
      </c>
      <c r="F777" s="229">
        <v>5624417</v>
      </c>
    </row>
    <row r="778" spans="1:6" ht="15.75">
      <c r="A778" s="229"/>
      <c r="B778" s="229">
        <v>359</v>
      </c>
      <c r="C778" s="229" t="s">
        <v>9775</v>
      </c>
      <c r="D778" s="229" t="s">
        <v>8714</v>
      </c>
      <c r="E778" s="229" t="s">
        <v>9735</v>
      </c>
      <c r="F778" s="229">
        <v>5386714</v>
      </c>
    </row>
    <row r="779" spans="1:6" ht="15.75">
      <c r="A779" s="229"/>
      <c r="B779" s="229">
        <v>360</v>
      </c>
      <c r="C779" s="229" t="s">
        <v>9776</v>
      </c>
      <c r="D779" s="229" t="s">
        <v>8714</v>
      </c>
      <c r="E779" s="229" t="s">
        <v>9777</v>
      </c>
      <c r="F779" s="229">
        <v>5675401</v>
      </c>
    </row>
    <row r="780" spans="1:6" ht="15.75">
      <c r="A780" s="229"/>
      <c r="B780" s="229">
        <v>361</v>
      </c>
      <c r="C780" s="229" t="s">
        <v>9778</v>
      </c>
      <c r="D780" s="229" t="s">
        <v>8714</v>
      </c>
      <c r="E780" s="229" t="s">
        <v>9735</v>
      </c>
      <c r="F780" s="229">
        <v>24386</v>
      </c>
    </row>
    <row r="781" spans="1:6" ht="31.5">
      <c r="A781" s="229"/>
      <c r="B781" s="229">
        <v>412</v>
      </c>
      <c r="C781" s="229" t="s">
        <v>9779</v>
      </c>
      <c r="D781" s="229" t="s">
        <v>8931</v>
      </c>
      <c r="E781" s="229" t="s">
        <v>9741</v>
      </c>
      <c r="F781" s="229">
        <v>5974414</v>
      </c>
    </row>
    <row r="782" spans="1:6" ht="15.75">
      <c r="A782" s="229"/>
      <c r="B782" s="229">
        <v>413</v>
      </c>
      <c r="C782" s="229" t="s">
        <v>9780</v>
      </c>
      <c r="D782" s="229" t="s">
        <v>8931</v>
      </c>
      <c r="E782" s="229" t="s">
        <v>9735</v>
      </c>
      <c r="F782" s="229">
        <v>7732559</v>
      </c>
    </row>
    <row r="783" spans="1:6" ht="15.75">
      <c r="A783" s="229"/>
      <c r="B783" s="229">
        <v>414</v>
      </c>
      <c r="C783" s="229" t="s">
        <v>9781</v>
      </c>
      <c r="D783" s="229" t="s">
        <v>8931</v>
      </c>
      <c r="E783" s="229" t="s">
        <v>9777</v>
      </c>
      <c r="F783" s="229">
        <v>33060</v>
      </c>
    </row>
    <row r="784" spans="1:6" ht="15.75">
      <c r="A784" s="229"/>
      <c r="B784" s="229">
        <v>362</v>
      </c>
      <c r="C784" s="229" t="s">
        <v>9782</v>
      </c>
      <c r="D784" s="229" t="s">
        <v>8714</v>
      </c>
      <c r="E784" s="229" t="s">
        <v>9735</v>
      </c>
      <c r="F784" s="229">
        <v>5486997</v>
      </c>
    </row>
    <row r="785" spans="1:6" ht="15.75">
      <c r="A785" s="229"/>
      <c r="B785" s="229">
        <v>363</v>
      </c>
      <c r="C785" s="229" t="s">
        <v>9783</v>
      </c>
      <c r="D785" s="229" t="s">
        <v>8714</v>
      </c>
      <c r="E785" s="229" t="s">
        <v>9777</v>
      </c>
      <c r="F785" s="229">
        <v>5963388</v>
      </c>
    </row>
    <row r="786" spans="1:6" ht="31.5">
      <c r="A786" s="229"/>
      <c r="B786" s="229">
        <v>364</v>
      </c>
      <c r="C786" s="229" t="s">
        <v>9784</v>
      </c>
      <c r="D786" s="229" t="s">
        <v>8714</v>
      </c>
      <c r="E786" s="229" t="s">
        <v>9764</v>
      </c>
      <c r="F786" s="229">
        <v>5636400</v>
      </c>
    </row>
    <row r="787" spans="1:6" ht="15.75">
      <c r="A787" s="229"/>
      <c r="B787" s="229">
        <v>415</v>
      </c>
      <c r="C787" s="229" t="s">
        <v>9785</v>
      </c>
      <c r="D787" s="229" t="s">
        <v>8931</v>
      </c>
      <c r="E787" s="229" t="s">
        <v>9764</v>
      </c>
      <c r="F787" s="229">
        <v>5453890</v>
      </c>
    </row>
    <row r="788" spans="1:6" ht="31.5">
      <c r="A788" s="229"/>
      <c r="B788" s="229">
        <v>365</v>
      </c>
      <c r="C788" s="229" t="s">
        <v>9786</v>
      </c>
      <c r="D788" s="229" t="s">
        <v>8714</v>
      </c>
      <c r="E788" s="229" t="s">
        <v>9735</v>
      </c>
      <c r="F788" s="229">
        <v>5428669</v>
      </c>
    </row>
    <row r="789" spans="1:6" ht="15.75">
      <c r="A789" s="229"/>
      <c r="B789" s="229">
        <v>366</v>
      </c>
      <c r="C789" s="229" t="s">
        <v>9787</v>
      </c>
      <c r="D789" s="229" t="s">
        <v>8714</v>
      </c>
      <c r="E789" s="229" t="s">
        <v>9735</v>
      </c>
      <c r="F789" s="229">
        <v>7775399</v>
      </c>
    </row>
    <row r="790" spans="1:6" ht="31.5">
      <c r="A790" s="229"/>
      <c r="B790" s="229">
        <v>367</v>
      </c>
      <c r="C790" s="229" t="s">
        <v>9788</v>
      </c>
      <c r="D790" s="229" t="s">
        <v>8714</v>
      </c>
      <c r="E790" s="229" t="s">
        <v>9789</v>
      </c>
      <c r="F790" s="229">
        <v>5416853</v>
      </c>
    </row>
    <row r="791" spans="1:6" ht="15.75">
      <c r="A791" s="229"/>
      <c r="B791" s="229">
        <v>368</v>
      </c>
      <c r="C791" s="229" t="s">
        <v>9790</v>
      </c>
      <c r="D791" s="229" t="s">
        <v>8714</v>
      </c>
      <c r="E791" s="229" t="s">
        <v>9777</v>
      </c>
      <c r="F791" s="229">
        <v>5653963</v>
      </c>
    </row>
    <row r="792" spans="1:6" ht="15.75">
      <c r="A792" s="229"/>
      <c r="B792" s="229">
        <v>369</v>
      </c>
      <c r="C792" s="229" t="s">
        <v>9791</v>
      </c>
      <c r="D792" s="229" t="s">
        <v>8714</v>
      </c>
      <c r="E792" s="229" t="s">
        <v>9777</v>
      </c>
      <c r="F792" s="229">
        <v>5420202</v>
      </c>
    </row>
    <row r="793" spans="1:6" ht="15.75">
      <c r="A793" s="229"/>
      <c r="B793" s="229">
        <v>370</v>
      </c>
      <c r="C793" s="229" t="s">
        <v>9792</v>
      </c>
      <c r="D793" s="229" t="s">
        <v>8714</v>
      </c>
      <c r="E793" s="229" t="s">
        <v>9777</v>
      </c>
      <c r="F793" s="229">
        <v>5666424</v>
      </c>
    </row>
    <row r="794" spans="1:6" ht="15.75">
      <c r="A794" s="229"/>
      <c r="B794" s="229">
        <v>371</v>
      </c>
      <c r="C794" s="229" t="s">
        <v>9793</v>
      </c>
      <c r="D794" s="229" t="s">
        <v>8714</v>
      </c>
      <c r="E794" s="229" t="s">
        <v>9737</v>
      </c>
      <c r="F794" s="229">
        <v>7113752</v>
      </c>
    </row>
    <row r="795" spans="1:6" ht="31.5">
      <c r="A795" s="229"/>
      <c r="B795" s="229">
        <v>416</v>
      </c>
      <c r="C795" s="229" t="s">
        <v>9794</v>
      </c>
      <c r="D795" s="229" t="s">
        <v>8931</v>
      </c>
      <c r="E795" s="229" t="s">
        <v>9777</v>
      </c>
      <c r="F795" s="229">
        <v>5360927</v>
      </c>
    </row>
    <row r="796" spans="1:6" ht="15.75">
      <c r="A796" s="229"/>
      <c r="B796" s="229">
        <v>417</v>
      </c>
      <c r="C796" s="229" t="s">
        <v>9795</v>
      </c>
      <c r="D796" s="229" t="s">
        <v>8931</v>
      </c>
      <c r="E796" s="229" t="s">
        <v>9777</v>
      </c>
      <c r="F796" s="229">
        <v>5360927</v>
      </c>
    </row>
    <row r="797" spans="1:6" ht="15.75">
      <c r="A797" s="229"/>
      <c r="B797" s="229">
        <v>418</v>
      </c>
      <c r="C797" s="229" t="s">
        <v>9796</v>
      </c>
      <c r="D797" s="229" t="s">
        <v>8931</v>
      </c>
      <c r="E797" s="229" t="s">
        <v>9777</v>
      </c>
      <c r="F797" s="229">
        <v>5360927</v>
      </c>
    </row>
    <row r="798" spans="1:6" ht="15.75">
      <c r="A798" s="229"/>
      <c r="B798" s="229">
        <v>419</v>
      </c>
      <c r="C798" s="229" t="s">
        <v>9797</v>
      </c>
      <c r="D798" s="229" t="s">
        <v>8931</v>
      </c>
      <c r="E798" s="229" t="s">
        <v>9777</v>
      </c>
      <c r="F798" s="229">
        <v>5353308</v>
      </c>
    </row>
    <row r="799" spans="1:6" ht="15.75">
      <c r="A799" s="229"/>
      <c r="B799" s="229">
        <v>420</v>
      </c>
      <c r="C799" s="229" t="s">
        <v>9798</v>
      </c>
      <c r="D799" s="229" t="s">
        <v>8931</v>
      </c>
      <c r="E799" s="229" t="s">
        <v>9741</v>
      </c>
      <c r="F799" s="229">
        <v>5432883</v>
      </c>
    </row>
    <row r="800" spans="1:6" ht="31.5">
      <c r="A800" s="229"/>
      <c r="B800" s="229">
        <v>421</v>
      </c>
      <c r="C800" s="229" t="s">
        <v>9799</v>
      </c>
      <c r="D800" s="229" t="s">
        <v>8931</v>
      </c>
      <c r="E800" s="229" t="s">
        <v>9800</v>
      </c>
      <c r="F800" s="229">
        <v>27206</v>
      </c>
    </row>
    <row r="801" spans="1:6" ht="31.5">
      <c r="A801" s="229"/>
      <c r="B801" s="229">
        <v>422</v>
      </c>
      <c r="C801" s="229" t="s">
        <v>9801</v>
      </c>
      <c r="D801" s="229" t="s">
        <v>8931</v>
      </c>
      <c r="E801" s="229" t="s">
        <v>9800</v>
      </c>
      <c r="F801" s="229">
        <v>27206</v>
      </c>
    </row>
    <row r="802" spans="1:6" ht="31.5">
      <c r="A802" s="229"/>
      <c r="B802" s="229">
        <v>423</v>
      </c>
      <c r="C802" s="229" t="s">
        <v>9802</v>
      </c>
      <c r="D802" s="229" t="s">
        <v>8931</v>
      </c>
      <c r="E802" s="229" t="s">
        <v>9800</v>
      </c>
      <c r="F802" s="229">
        <v>27206</v>
      </c>
    </row>
    <row r="803" spans="1:6" ht="31.5">
      <c r="A803" s="229"/>
      <c r="B803" s="229">
        <v>424</v>
      </c>
      <c r="C803" s="229" t="s">
        <v>9803</v>
      </c>
      <c r="D803" s="229" t="s">
        <v>8931</v>
      </c>
      <c r="E803" s="229" t="s">
        <v>9800</v>
      </c>
      <c r="F803" s="229">
        <v>27206</v>
      </c>
    </row>
    <row r="804" spans="1:6" ht="31.5">
      <c r="A804" s="229"/>
      <c r="B804" s="229">
        <v>425</v>
      </c>
      <c r="C804" s="229" t="s">
        <v>9804</v>
      </c>
      <c r="D804" s="229" t="s">
        <v>8931</v>
      </c>
      <c r="E804" s="229" t="s">
        <v>9800</v>
      </c>
      <c r="F804" s="229">
        <v>27206</v>
      </c>
    </row>
    <row r="805" spans="1:6" ht="31.5">
      <c r="A805" s="229"/>
      <c r="B805" s="229">
        <v>426</v>
      </c>
      <c r="C805" s="229" t="s">
        <v>9805</v>
      </c>
      <c r="D805" s="229" t="s">
        <v>8931</v>
      </c>
      <c r="E805" s="229" t="s">
        <v>9800</v>
      </c>
      <c r="F805" s="229">
        <v>27206</v>
      </c>
    </row>
    <row r="806" spans="1:6" ht="31.5">
      <c r="A806" s="229"/>
      <c r="B806" s="229">
        <v>427</v>
      </c>
      <c r="C806" s="229" t="s">
        <v>9806</v>
      </c>
      <c r="D806" s="229" t="s">
        <v>8931</v>
      </c>
      <c r="E806" s="229" t="s">
        <v>9800</v>
      </c>
      <c r="F806" s="229">
        <v>27206</v>
      </c>
    </row>
    <row r="807" spans="1:6" ht="31.5">
      <c r="A807" s="229"/>
      <c r="B807" s="229">
        <v>428</v>
      </c>
      <c r="C807" s="229" t="s">
        <v>9807</v>
      </c>
      <c r="D807" s="229" t="s">
        <v>8931</v>
      </c>
      <c r="E807" s="229" t="s">
        <v>9800</v>
      </c>
      <c r="F807" s="229">
        <v>27206</v>
      </c>
    </row>
    <row r="808" spans="1:6" ht="31.5">
      <c r="A808" s="229"/>
      <c r="B808" s="229">
        <v>429</v>
      </c>
      <c r="C808" s="229" t="s">
        <v>9808</v>
      </c>
      <c r="D808" s="229" t="s">
        <v>8931</v>
      </c>
      <c r="E808" s="229" t="s">
        <v>9800</v>
      </c>
      <c r="F808" s="229">
        <v>27206</v>
      </c>
    </row>
    <row r="809" spans="1:6" ht="31.5">
      <c r="A809" s="229"/>
      <c r="B809" s="229">
        <v>372</v>
      </c>
      <c r="C809" s="229" t="s">
        <v>9809</v>
      </c>
      <c r="D809" s="229" t="s">
        <v>8714</v>
      </c>
      <c r="E809" s="229" t="s">
        <v>9810</v>
      </c>
      <c r="F809" s="229">
        <v>5631681</v>
      </c>
    </row>
    <row r="810" spans="1:6" ht="15.75">
      <c r="A810" s="229"/>
      <c r="B810" s="229">
        <v>373</v>
      </c>
      <c r="C810" s="229" t="s">
        <v>9811</v>
      </c>
      <c r="D810" s="229" t="s">
        <v>8714</v>
      </c>
      <c r="E810" s="229" t="s">
        <v>9737</v>
      </c>
      <c r="F810" s="229">
        <v>7726800</v>
      </c>
    </row>
    <row r="811" spans="1:6" ht="15.75">
      <c r="A811" s="229"/>
      <c r="B811" s="229">
        <v>430</v>
      </c>
      <c r="C811" s="229" t="s">
        <v>9812</v>
      </c>
      <c r="D811" s="229" t="s">
        <v>8931</v>
      </c>
      <c r="E811" s="229" t="s">
        <v>9739</v>
      </c>
      <c r="F811" s="229">
        <v>27206</v>
      </c>
    </row>
    <row r="812" spans="1:6" ht="15.75">
      <c r="A812" s="229"/>
      <c r="B812" s="229">
        <v>431</v>
      </c>
      <c r="C812" s="229" t="s">
        <v>9813</v>
      </c>
      <c r="D812" s="229" t="s">
        <v>8714</v>
      </c>
      <c r="E812" s="229" t="s">
        <v>9739</v>
      </c>
      <c r="F812" s="229">
        <v>5360591</v>
      </c>
    </row>
    <row r="813" spans="1:6" ht="15.75">
      <c r="A813" s="229"/>
      <c r="B813" s="229">
        <v>432</v>
      </c>
      <c r="C813" s="229" t="s">
        <v>9814</v>
      </c>
      <c r="D813" s="229" t="s">
        <v>8714</v>
      </c>
      <c r="E813" s="229" t="s">
        <v>9739</v>
      </c>
      <c r="F813" s="229">
        <v>5453999</v>
      </c>
    </row>
    <row r="814" spans="1:6" ht="15.75">
      <c r="A814" s="229"/>
      <c r="B814" s="229">
        <v>433</v>
      </c>
      <c r="C814" s="229" t="s">
        <v>9815</v>
      </c>
      <c r="D814" s="229" t="s">
        <v>8714</v>
      </c>
      <c r="E814" s="229" t="s">
        <v>9739</v>
      </c>
      <c r="F814" s="229">
        <v>7717816</v>
      </c>
    </row>
    <row r="815" spans="1:6" ht="15.75">
      <c r="A815" s="229"/>
      <c r="B815" s="229">
        <v>444</v>
      </c>
      <c r="C815" s="229" t="s">
        <v>9816</v>
      </c>
      <c r="D815" s="229" t="s">
        <v>8714</v>
      </c>
      <c r="E815" s="229" t="s">
        <v>9739</v>
      </c>
      <c r="F815" s="229">
        <v>5454140</v>
      </c>
    </row>
    <row r="816" spans="1:6" ht="15.75">
      <c r="A816" s="229"/>
      <c r="B816" s="229">
        <v>445</v>
      </c>
      <c r="C816" s="229" t="s">
        <v>9817</v>
      </c>
      <c r="D816" s="229" t="s">
        <v>8714</v>
      </c>
      <c r="E816" s="229" t="s">
        <v>9739</v>
      </c>
      <c r="F816" s="229">
        <v>7732159</v>
      </c>
    </row>
    <row r="817" spans="1:6" ht="15.75">
      <c r="A817" s="229"/>
      <c r="B817" s="229">
        <v>374</v>
      </c>
      <c r="C817" s="229" t="s">
        <v>9818</v>
      </c>
      <c r="D817" s="229" t="s">
        <v>8931</v>
      </c>
      <c r="E817" s="229" t="s">
        <v>9739</v>
      </c>
      <c r="F817" s="229">
        <v>7776368</v>
      </c>
    </row>
    <row r="818" spans="1:6" ht="15.75">
      <c r="A818" s="229"/>
      <c r="B818" s="229">
        <v>375</v>
      </c>
      <c r="C818" s="229" t="s">
        <v>9819</v>
      </c>
      <c r="D818" s="229" t="s">
        <v>8931</v>
      </c>
      <c r="E818" s="229" t="s">
        <v>9739</v>
      </c>
      <c r="F818" s="229">
        <v>5444297</v>
      </c>
    </row>
    <row r="819" spans="1:6" ht="15.75">
      <c r="A819" s="229"/>
      <c r="B819" s="229">
        <v>446</v>
      </c>
      <c r="C819" s="229" t="s">
        <v>9820</v>
      </c>
      <c r="D819" s="229" t="s">
        <v>8714</v>
      </c>
      <c r="E819" s="229" t="s">
        <v>9739</v>
      </c>
      <c r="F819" s="229">
        <v>5444297</v>
      </c>
    </row>
    <row r="820" spans="1:6" ht="15.75">
      <c r="A820" s="229"/>
      <c r="B820" s="229">
        <v>447</v>
      </c>
      <c r="C820" s="229" t="s">
        <v>9821</v>
      </c>
      <c r="D820" s="237" t="s">
        <v>8714</v>
      </c>
      <c r="E820" s="229" t="s">
        <v>9739</v>
      </c>
      <c r="F820" s="229">
        <v>5444297</v>
      </c>
    </row>
    <row r="821" spans="1:6" ht="15.75">
      <c r="A821" s="229"/>
      <c r="B821" s="229">
        <v>448</v>
      </c>
      <c r="C821" s="229" t="s">
        <v>9822</v>
      </c>
      <c r="D821" s="237" t="s">
        <v>8714</v>
      </c>
      <c r="E821" s="229" t="s">
        <v>9739</v>
      </c>
      <c r="F821" s="229">
        <v>5444297</v>
      </c>
    </row>
    <row r="822" spans="1:6" ht="15.75">
      <c r="A822" s="229"/>
      <c r="B822" s="229">
        <v>449</v>
      </c>
      <c r="C822" s="229" t="s">
        <v>9823</v>
      </c>
      <c r="D822" s="237" t="s">
        <v>8714</v>
      </c>
      <c r="E822" s="229" t="s">
        <v>9739</v>
      </c>
      <c r="F822" s="229">
        <v>5444297</v>
      </c>
    </row>
    <row r="823" spans="1:6" ht="15.75">
      <c r="A823" s="229"/>
      <c r="B823" s="229">
        <v>450</v>
      </c>
      <c r="C823" s="229" t="s">
        <v>9824</v>
      </c>
      <c r="D823" s="237" t="s">
        <v>8714</v>
      </c>
      <c r="E823" s="229" t="s">
        <v>9739</v>
      </c>
      <c r="F823" s="229">
        <v>5444297</v>
      </c>
    </row>
    <row r="824" spans="1:6" ht="15.75">
      <c r="A824" s="232"/>
      <c r="B824" s="232">
        <v>451</v>
      </c>
      <c r="C824" s="232" t="s">
        <v>9825</v>
      </c>
      <c r="D824" s="244" t="s">
        <v>8714</v>
      </c>
      <c r="E824" s="232" t="s">
        <v>9739</v>
      </c>
      <c r="F824" s="232">
        <v>5444297</v>
      </c>
    </row>
    <row r="825" spans="1:6" ht="15.75">
      <c r="A825" s="229"/>
      <c r="B825" s="229">
        <v>376</v>
      </c>
      <c r="C825" s="229" t="s">
        <v>9826</v>
      </c>
      <c r="D825" s="229" t="s">
        <v>8931</v>
      </c>
      <c r="E825" s="229" t="s">
        <v>9741</v>
      </c>
      <c r="F825" s="229">
        <v>5914605</v>
      </c>
    </row>
    <row r="826" spans="1:6" ht="15.75">
      <c r="A826" s="229"/>
      <c r="B826" s="229">
        <v>452</v>
      </c>
      <c r="C826" s="229" t="s">
        <v>9827</v>
      </c>
      <c r="D826" s="229" t="s">
        <v>8714</v>
      </c>
      <c r="E826" s="229" t="s">
        <v>9735</v>
      </c>
      <c r="F826" s="229">
        <v>5431125</v>
      </c>
    </row>
    <row r="827" spans="1:6" ht="15.75">
      <c r="A827" s="232"/>
      <c r="B827" s="232">
        <v>453</v>
      </c>
      <c r="C827" s="232" t="s">
        <v>9828</v>
      </c>
      <c r="D827" s="232" t="s">
        <v>8931</v>
      </c>
      <c r="E827" s="232" t="s">
        <v>9741</v>
      </c>
      <c r="F827" s="232">
        <v>7745512</v>
      </c>
    </row>
    <row r="828" spans="1:6" ht="15.75">
      <c r="A828" s="229"/>
      <c r="B828" s="229">
        <v>454</v>
      </c>
      <c r="C828" s="229" t="s">
        <v>9829</v>
      </c>
      <c r="D828" s="229" t="s">
        <v>8931</v>
      </c>
      <c r="E828" s="229" t="s">
        <v>9741</v>
      </c>
      <c r="F828" s="229">
        <v>7745512</v>
      </c>
    </row>
    <row r="829" spans="1:6" ht="15.75">
      <c r="A829" s="229"/>
      <c r="B829" s="229">
        <v>455</v>
      </c>
      <c r="C829" s="229" t="s">
        <v>9830</v>
      </c>
      <c r="D829" s="229" t="s">
        <v>8931</v>
      </c>
      <c r="E829" s="229" t="s">
        <v>9737</v>
      </c>
      <c r="F829" s="229">
        <v>5428912</v>
      </c>
    </row>
    <row r="830" spans="1:6" ht="15.75">
      <c r="A830" s="229"/>
      <c r="B830" s="229">
        <v>456</v>
      </c>
      <c r="C830" s="229" t="s">
        <v>9831</v>
      </c>
      <c r="D830" s="229" t="s">
        <v>8931</v>
      </c>
      <c r="E830" s="229" t="s">
        <v>9737</v>
      </c>
      <c r="F830" s="229">
        <v>5398147</v>
      </c>
    </row>
    <row r="831" spans="1:6" ht="15.75">
      <c r="A831" s="229"/>
      <c r="B831" s="229">
        <v>457</v>
      </c>
      <c r="C831" s="229" t="s">
        <v>9832</v>
      </c>
      <c r="D831" s="229" t="s">
        <v>8931</v>
      </c>
      <c r="E831" s="229" t="s">
        <v>9737</v>
      </c>
      <c r="F831" s="229">
        <v>5446820</v>
      </c>
    </row>
    <row r="832" spans="1:6" ht="15.75">
      <c r="A832" s="232"/>
      <c r="B832" s="232">
        <v>458</v>
      </c>
      <c r="C832" s="232" t="s">
        <v>9833</v>
      </c>
      <c r="D832" s="232" t="s">
        <v>8931</v>
      </c>
      <c r="E832" s="232" t="s">
        <v>9737</v>
      </c>
      <c r="F832" s="232">
        <v>7774644</v>
      </c>
    </row>
    <row r="833" spans="1:6" ht="15.75">
      <c r="A833" s="229"/>
      <c r="B833" s="229">
        <v>459</v>
      </c>
      <c r="C833" s="229" t="s">
        <v>9834</v>
      </c>
      <c r="D833" s="229" t="s">
        <v>8931</v>
      </c>
      <c r="E833" s="229" t="s">
        <v>9735</v>
      </c>
      <c r="F833" s="229">
        <v>7730898</v>
      </c>
    </row>
    <row r="834" spans="1:6" ht="15.75">
      <c r="A834" s="229"/>
      <c r="B834" s="229">
        <v>460</v>
      </c>
      <c r="C834" s="229" t="s">
        <v>9835</v>
      </c>
      <c r="D834" s="229" t="s">
        <v>8931</v>
      </c>
      <c r="E834" s="229" t="s">
        <v>9764</v>
      </c>
      <c r="F834" s="229">
        <v>7730898</v>
      </c>
    </row>
    <row r="835" spans="1:6" ht="15.75">
      <c r="A835" s="229"/>
      <c r="B835" s="229">
        <v>378</v>
      </c>
      <c r="C835" s="229" t="s">
        <v>9836</v>
      </c>
      <c r="D835" s="229" t="s">
        <v>8714</v>
      </c>
      <c r="E835" s="229" t="s">
        <v>9739</v>
      </c>
      <c r="F835" s="229">
        <v>5957122</v>
      </c>
    </row>
    <row r="836" spans="1:6" ht="15.75">
      <c r="A836" s="229"/>
      <c r="B836" s="229">
        <v>379</v>
      </c>
      <c r="C836" s="229" t="s">
        <v>9837</v>
      </c>
      <c r="D836" s="229" t="s">
        <v>8714</v>
      </c>
      <c r="E836" s="229" t="s">
        <v>9777</v>
      </c>
      <c r="F836" s="229">
        <v>7773026</v>
      </c>
    </row>
    <row r="837" spans="1:6" ht="31.5">
      <c r="A837" s="233" t="s">
        <v>9838</v>
      </c>
      <c r="B837" s="229">
        <v>461</v>
      </c>
      <c r="C837" s="229" t="s">
        <v>9839</v>
      </c>
      <c r="D837" s="229" t="s">
        <v>8931</v>
      </c>
      <c r="E837" s="229" t="s">
        <v>8903</v>
      </c>
      <c r="F837" s="229">
        <v>27206</v>
      </c>
    </row>
    <row r="838" spans="1:6" ht="31.5">
      <c r="A838" s="233"/>
      <c r="B838" s="229">
        <v>462</v>
      </c>
      <c r="C838" s="229" t="s">
        <v>9840</v>
      </c>
      <c r="D838" s="229" t="s">
        <v>8931</v>
      </c>
      <c r="E838" s="229" t="s">
        <v>8903</v>
      </c>
      <c r="F838" s="229">
        <v>22538</v>
      </c>
    </row>
    <row r="839" spans="1:6" ht="15.75">
      <c r="A839" s="229" t="s">
        <v>9237</v>
      </c>
      <c r="B839" s="229">
        <v>380</v>
      </c>
      <c r="C839" s="229" t="s">
        <v>9841</v>
      </c>
      <c r="D839" s="229" t="s">
        <v>8714</v>
      </c>
      <c r="E839" s="229" t="s">
        <v>9842</v>
      </c>
      <c r="F839" s="229">
        <v>7752213</v>
      </c>
    </row>
    <row r="840" spans="1:6" ht="31.5">
      <c r="A840" s="229"/>
      <c r="B840" s="229">
        <v>381</v>
      </c>
      <c r="C840" s="229" t="s">
        <v>9843</v>
      </c>
      <c r="D840" s="237" t="s">
        <v>8714</v>
      </c>
      <c r="E840" s="229" t="s">
        <v>9842</v>
      </c>
      <c r="F840" s="229">
        <v>7752213</v>
      </c>
    </row>
    <row r="841" spans="1:6" ht="15.75">
      <c r="A841" s="229"/>
      <c r="B841" s="229">
        <v>382</v>
      </c>
      <c r="C841" s="229" t="s">
        <v>9844</v>
      </c>
      <c r="D841" s="237" t="s">
        <v>8714</v>
      </c>
      <c r="E841" s="229" t="s">
        <v>341</v>
      </c>
      <c r="F841" s="229">
        <v>7738363</v>
      </c>
    </row>
    <row r="842" spans="1:6" ht="15.75">
      <c r="A842" s="229"/>
      <c r="B842" s="229">
        <v>383</v>
      </c>
      <c r="C842" s="229" t="s">
        <v>9845</v>
      </c>
      <c r="D842" s="237" t="s">
        <v>8714</v>
      </c>
      <c r="E842" s="229" t="s">
        <v>341</v>
      </c>
      <c r="F842" s="229">
        <v>7738363</v>
      </c>
    </row>
    <row r="843" spans="1:6" ht="31.5">
      <c r="A843" s="229"/>
      <c r="B843" s="229">
        <v>384</v>
      </c>
      <c r="C843" s="229" t="s">
        <v>9846</v>
      </c>
      <c r="D843" s="237" t="s">
        <v>8714</v>
      </c>
      <c r="E843" s="229" t="s">
        <v>341</v>
      </c>
      <c r="F843" s="229">
        <v>7732077</v>
      </c>
    </row>
    <row r="844" spans="1:6" ht="31.5">
      <c r="A844" s="229"/>
      <c r="B844" s="229">
        <v>385</v>
      </c>
      <c r="C844" s="229" t="s">
        <v>9847</v>
      </c>
      <c r="D844" s="237" t="s">
        <v>8714</v>
      </c>
      <c r="E844" s="229" t="s">
        <v>341</v>
      </c>
      <c r="F844" s="229">
        <v>7732077</v>
      </c>
    </row>
    <row r="845" spans="1:6" ht="15.75">
      <c r="A845" s="229"/>
      <c r="B845" s="229">
        <v>386</v>
      </c>
      <c r="C845" s="229" t="s">
        <v>9848</v>
      </c>
      <c r="D845" s="237" t="s">
        <v>8714</v>
      </c>
      <c r="E845" s="229" t="s">
        <v>341</v>
      </c>
      <c r="F845" s="229">
        <v>7738363</v>
      </c>
    </row>
    <row r="846" spans="1:6" ht="15.75">
      <c r="A846" s="229"/>
      <c r="B846" s="229">
        <v>387</v>
      </c>
      <c r="C846" s="229" t="s">
        <v>9849</v>
      </c>
      <c r="D846" s="237" t="s">
        <v>8714</v>
      </c>
      <c r="E846" s="229" t="s">
        <v>341</v>
      </c>
      <c r="F846" s="229">
        <v>7738363</v>
      </c>
    </row>
    <row r="847" spans="1:6" ht="15.75">
      <c r="A847" s="229"/>
      <c r="B847" s="229">
        <v>388</v>
      </c>
      <c r="C847" s="229" t="s">
        <v>9850</v>
      </c>
      <c r="D847" s="237" t="s">
        <v>8714</v>
      </c>
      <c r="E847" s="229" t="s">
        <v>341</v>
      </c>
      <c r="F847" s="229">
        <v>7738363</v>
      </c>
    </row>
    <row r="848" spans="1:6" ht="15.75">
      <c r="A848" s="229"/>
      <c r="B848" s="229">
        <v>389</v>
      </c>
      <c r="C848" s="229" t="s">
        <v>9851</v>
      </c>
      <c r="D848" s="237" t="s">
        <v>8714</v>
      </c>
      <c r="E848" s="229" t="s">
        <v>341</v>
      </c>
      <c r="F848" s="237">
        <v>7738363</v>
      </c>
    </row>
    <row r="849" spans="1:6" ht="15.75">
      <c r="A849" s="229"/>
      <c r="B849" s="229">
        <v>390</v>
      </c>
      <c r="C849" s="229" t="s">
        <v>9852</v>
      </c>
      <c r="D849" s="237" t="s">
        <v>8714</v>
      </c>
      <c r="E849" s="229" t="s">
        <v>341</v>
      </c>
      <c r="F849" s="237">
        <v>7738363</v>
      </c>
    </row>
    <row r="850" spans="1:6" ht="15.75">
      <c r="A850" s="229"/>
      <c r="B850" s="229">
        <v>391</v>
      </c>
      <c r="C850" s="229" t="s">
        <v>9853</v>
      </c>
      <c r="D850" s="237" t="s">
        <v>8714</v>
      </c>
      <c r="E850" s="229" t="s">
        <v>341</v>
      </c>
      <c r="F850" s="237">
        <v>7738363</v>
      </c>
    </row>
    <row r="851" spans="1:6" ht="15.75">
      <c r="A851" s="232"/>
      <c r="B851" s="232">
        <v>392</v>
      </c>
      <c r="C851" s="232" t="s">
        <v>9854</v>
      </c>
      <c r="D851" s="244" t="s">
        <v>8714</v>
      </c>
      <c r="E851" s="232" t="s">
        <v>341</v>
      </c>
      <c r="F851" s="244">
        <v>7738363</v>
      </c>
    </row>
    <row r="852" spans="1:6" ht="15.75">
      <c r="A852" s="229"/>
      <c r="B852" s="229">
        <v>393</v>
      </c>
      <c r="C852" s="229" t="s">
        <v>9855</v>
      </c>
      <c r="D852" s="237" t="s">
        <v>8714</v>
      </c>
      <c r="E852" s="229" t="s">
        <v>341</v>
      </c>
      <c r="F852" s="237">
        <v>7738363</v>
      </c>
    </row>
    <row r="853" spans="1:6" ht="15.75">
      <c r="A853" s="229"/>
      <c r="B853" s="229">
        <v>394</v>
      </c>
      <c r="C853" s="229" t="s">
        <v>8393</v>
      </c>
      <c r="D853" s="237" t="s">
        <v>8714</v>
      </c>
      <c r="E853" s="229" t="s">
        <v>341</v>
      </c>
      <c r="F853" s="237">
        <v>7738363</v>
      </c>
    </row>
    <row r="854" spans="1:6" ht="15.75">
      <c r="A854" s="229"/>
      <c r="B854" s="229">
        <v>395</v>
      </c>
      <c r="C854" s="229" t="s">
        <v>9856</v>
      </c>
      <c r="D854" s="237" t="s">
        <v>8714</v>
      </c>
      <c r="E854" s="229" t="s">
        <v>341</v>
      </c>
      <c r="F854" s="237">
        <v>7738363</v>
      </c>
    </row>
    <row r="855" spans="1:6" ht="15.75">
      <c r="A855" s="229"/>
      <c r="B855" s="229">
        <v>396</v>
      </c>
      <c r="C855" s="229" t="s">
        <v>9857</v>
      </c>
      <c r="D855" s="237" t="s">
        <v>8714</v>
      </c>
      <c r="E855" s="229" t="s">
        <v>341</v>
      </c>
      <c r="F855" s="237">
        <v>7738363</v>
      </c>
    </row>
    <row r="856" spans="1:6" ht="15.75">
      <c r="A856" s="229"/>
      <c r="B856" s="229">
        <v>397</v>
      </c>
      <c r="C856" s="229" t="s">
        <v>9858</v>
      </c>
      <c r="D856" s="237" t="s">
        <v>8714</v>
      </c>
      <c r="E856" s="229" t="s">
        <v>341</v>
      </c>
      <c r="F856" s="237">
        <v>7738363</v>
      </c>
    </row>
    <row r="857" spans="1:6" ht="15.75">
      <c r="A857" s="229"/>
      <c r="B857" s="229">
        <v>398</v>
      </c>
      <c r="C857" s="229" t="s">
        <v>9859</v>
      </c>
      <c r="D857" s="237" t="s">
        <v>8714</v>
      </c>
      <c r="E857" s="229" t="s">
        <v>341</v>
      </c>
      <c r="F857" s="237">
        <v>7738363</v>
      </c>
    </row>
    <row r="858" spans="1:6" ht="15.75">
      <c r="A858" s="229"/>
      <c r="B858" s="229">
        <v>399</v>
      </c>
      <c r="C858" s="229" t="s">
        <v>9860</v>
      </c>
      <c r="D858" s="237" t="s">
        <v>8714</v>
      </c>
      <c r="E858" s="229" t="s">
        <v>341</v>
      </c>
      <c r="F858" s="237">
        <v>7738363</v>
      </c>
    </row>
    <row r="859" spans="1:6" ht="31.5">
      <c r="A859" s="229"/>
      <c r="B859" s="229">
        <v>400</v>
      </c>
      <c r="C859" s="229" t="s">
        <v>9861</v>
      </c>
      <c r="D859" s="237" t="s">
        <v>8714</v>
      </c>
      <c r="E859" s="229" t="s">
        <v>341</v>
      </c>
      <c r="F859" s="237">
        <v>7738363</v>
      </c>
    </row>
    <row r="860" spans="1:6" ht="31.5">
      <c r="A860" s="229"/>
      <c r="B860" s="229">
        <v>401</v>
      </c>
      <c r="C860" s="229" t="s">
        <v>9862</v>
      </c>
      <c r="D860" s="237" t="s">
        <v>8714</v>
      </c>
      <c r="E860" s="229" t="s">
        <v>341</v>
      </c>
      <c r="F860" s="229">
        <v>5436277</v>
      </c>
    </row>
    <row r="861" spans="1:6" ht="31.5">
      <c r="A861" s="229"/>
      <c r="B861" s="229">
        <v>402</v>
      </c>
      <c r="C861" s="229" t="s">
        <v>9863</v>
      </c>
      <c r="D861" s="237" t="s">
        <v>8714</v>
      </c>
      <c r="E861" s="229" t="s">
        <v>341</v>
      </c>
      <c r="F861" s="229">
        <v>5436277</v>
      </c>
    </row>
    <row r="862" spans="1:6" ht="15.75">
      <c r="A862" s="229"/>
      <c r="B862" s="229">
        <v>403</v>
      </c>
      <c r="C862" s="229" t="s">
        <v>9864</v>
      </c>
      <c r="D862" s="237" t="s">
        <v>8714</v>
      </c>
      <c r="E862" s="229" t="s">
        <v>341</v>
      </c>
      <c r="F862" s="229">
        <v>7787479</v>
      </c>
    </row>
    <row r="863" spans="1:6" ht="15.75">
      <c r="A863" s="229"/>
      <c r="B863" s="229">
        <v>404</v>
      </c>
      <c r="C863" s="229" t="s">
        <v>9865</v>
      </c>
      <c r="D863" s="237" t="s">
        <v>8714</v>
      </c>
      <c r="E863" s="229" t="s">
        <v>341</v>
      </c>
      <c r="F863" s="229">
        <v>7787479</v>
      </c>
    </row>
    <row r="864" spans="1:6" ht="31.5">
      <c r="A864" s="229"/>
      <c r="B864" s="229">
        <v>405</v>
      </c>
      <c r="C864" s="229" t="s">
        <v>9866</v>
      </c>
      <c r="D864" s="237" t="s">
        <v>8714</v>
      </c>
      <c r="E864" s="229" t="s">
        <v>341</v>
      </c>
      <c r="F864" s="229">
        <v>7787479</v>
      </c>
    </row>
    <row r="865" spans="1:6" ht="31.5">
      <c r="A865" s="229"/>
      <c r="B865" s="229">
        <v>406</v>
      </c>
      <c r="C865" s="229" t="s">
        <v>9867</v>
      </c>
      <c r="D865" s="237" t="s">
        <v>8714</v>
      </c>
      <c r="E865" s="229" t="s">
        <v>341</v>
      </c>
      <c r="F865" s="229">
        <v>7787479</v>
      </c>
    </row>
    <row r="866" spans="1:6" ht="15.75">
      <c r="A866" s="229"/>
      <c r="B866" s="229">
        <v>407</v>
      </c>
      <c r="C866" s="229" t="s">
        <v>9868</v>
      </c>
      <c r="D866" s="237" t="s">
        <v>8714</v>
      </c>
      <c r="E866" s="229" t="s">
        <v>341</v>
      </c>
      <c r="F866" s="229">
        <v>7787479</v>
      </c>
    </row>
    <row r="867" spans="1:6" ht="31.5">
      <c r="A867" s="229"/>
      <c r="B867" s="229">
        <v>408</v>
      </c>
      <c r="C867" s="229" t="s">
        <v>9869</v>
      </c>
      <c r="D867" s="237" t="s">
        <v>8714</v>
      </c>
      <c r="E867" s="229" t="s">
        <v>341</v>
      </c>
      <c r="F867" s="229">
        <v>7787479</v>
      </c>
    </row>
    <row r="868" spans="1:6" ht="15.75">
      <c r="A868" s="229"/>
      <c r="B868" s="229">
        <v>409</v>
      </c>
      <c r="C868" s="229" t="s">
        <v>9870</v>
      </c>
      <c r="D868" s="237" t="s">
        <v>8714</v>
      </c>
      <c r="E868" s="229" t="s">
        <v>341</v>
      </c>
      <c r="F868" s="229">
        <v>7787479</v>
      </c>
    </row>
    <row r="869" spans="1:6" ht="31.5">
      <c r="A869" s="229"/>
      <c r="B869" s="229">
        <v>410</v>
      </c>
      <c r="C869" s="229" t="s">
        <v>9871</v>
      </c>
      <c r="D869" s="237" t="s">
        <v>8714</v>
      </c>
      <c r="E869" s="229" t="s">
        <v>341</v>
      </c>
      <c r="F869" s="229">
        <v>7787479</v>
      </c>
    </row>
    <row r="870" spans="1:6" ht="15.75">
      <c r="A870" s="229"/>
      <c r="B870" s="229">
        <v>411</v>
      </c>
      <c r="C870" s="229" t="s">
        <v>9872</v>
      </c>
      <c r="D870" s="237" t="s">
        <v>8714</v>
      </c>
      <c r="E870" s="229" t="s">
        <v>341</v>
      </c>
      <c r="F870" s="229">
        <v>5688023</v>
      </c>
    </row>
    <row r="871" spans="1:6" ht="15.75">
      <c r="A871" s="229"/>
      <c r="B871" s="229">
        <v>412</v>
      </c>
      <c r="C871" s="229" t="s">
        <v>9873</v>
      </c>
      <c r="D871" s="237" t="s">
        <v>8714</v>
      </c>
      <c r="E871" s="229" t="s">
        <v>9842</v>
      </c>
      <c r="F871" s="229">
        <v>5356650</v>
      </c>
    </row>
    <row r="872" spans="1:6" ht="15.75">
      <c r="A872" s="229"/>
      <c r="B872" s="229">
        <v>413</v>
      </c>
      <c r="C872" s="229" t="s">
        <v>9874</v>
      </c>
      <c r="D872" s="237" t="s">
        <v>8714</v>
      </c>
      <c r="E872" s="229" t="s">
        <v>9842</v>
      </c>
      <c r="F872" s="229">
        <v>5356650</v>
      </c>
    </row>
    <row r="873" spans="1:6" ht="15.75">
      <c r="A873" s="229"/>
      <c r="B873" s="229">
        <v>414</v>
      </c>
      <c r="C873" s="229" t="s">
        <v>9875</v>
      </c>
      <c r="D873" s="237" t="s">
        <v>8714</v>
      </c>
      <c r="E873" s="229" t="s">
        <v>9842</v>
      </c>
      <c r="F873" s="229">
        <v>5356650</v>
      </c>
    </row>
    <row r="874" spans="1:6" ht="15.75">
      <c r="A874" s="229"/>
      <c r="B874" s="229">
        <v>415</v>
      </c>
      <c r="C874" s="229" t="s">
        <v>9876</v>
      </c>
      <c r="D874" s="237" t="s">
        <v>8714</v>
      </c>
      <c r="E874" s="229" t="s">
        <v>341</v>
      </c>
      <c r="F874" s="229">
        <v>5436277</v>
      </c>
    </row>
    <row r="875" spans="1:6" ht="15.75">
      <c r="A875" s="229"/>
      <c r="B875" s="229">
        <v>416</v>
      </c>
      <c r="C875" s="229" t="s">
        <v>9877</v>
      </c>
      <c r="D875" s="237" t="s">
        <v>8714</v>
      </c>
      <c r="E875" s="229" t="s">
        <v>341</v>
      </c>
      <c r="F875" s="229">
        <v>5436277</v>
      </c>
    </row>
    <row r="876" spans="1:6" ht="15.75">
      <c r="A876" s="229"/>
      <c r="B876" s="229">
        <v>417</v>
      </c>
      <c r="C876" s="229" t="s">
        <v>9878</v>
      </c>
      <c r="D876" s="237" t="s">
        <v>8714</v>
      </c>
      <c r="E876" s="229" t="s">
        <v>341</v>
      </c>
      <c r="F876" s="229">
        <v>5436277</v>
      </c>
    </row>
    <row r="877" spans="1:6" ht="15.75">
      <c r="A877" s="229"/>
      <c r="B877" s="229">
        <v>418</v>
      </c>
      <c r="C877" s="229" t="s">
        <v>9879</v>
      </c>
      <c r="D877" s="237" t="s">
        <v>8714</v>
      </c>
      <c r="E877" s="229" t="s">
        <v>341</v>
      </c>
      <c r="F877" s="229">
        <v>5436277</v>
      </c>
    </row>
    <row r="878" spans="1:6" ht="31.5">
      <c r="A878" s="229"/>
      <c r="B878" s="229">
        <v>419</v>
      </c>
      <c r="C878" s="229" t="s">
        <v>9880</v>
      </c>
      <c r="D878" s="237" t="s">
        <v>8714</v>
      </c>
      <c r="E878" s="229" t="s">
        <v>341</v>
      </c>
      <c r="F878" s="229">
        <v>5436277</v>
      </c>
    </row>
    <row r="879" spans="1:6" ht="15.75">
      <c r="A879" s="229"/>
      <c r="B879" s="229">
        <v>420</v>
      </c>
      <c r="C879" s="229" t="s">
        <v>9881</v>
      </c>
      <c r="D879" s="237" t="s">
        <v>8714</v>
      </c>
      <c r="E879" s="229" t="s">
        <v>341</v>
      </c>
      <c r="F879" s="229">
        <v>5436277</v>
      </c>
    </row>
    <row r="880" spans="1:6" ht="31.5">
      <c r="A880" s="229"/>
      <c r="B880" s="229">
        <v>421</v>
      </c>
      <c r="C880" s="229" t="s">
        <v>9882</v>
      </c>
      <c r="D880" s="237" t="s">
        <v>8714</v>
      </c>
      <c r="E880" s="229" t="s">
        <v>341</v>
      </c>
      <c r="F880" s="229">
        <v>7753371</v>
      </c>
    </row>
    <row r="881" spans="1:6" ht="15.75">
      <c r="A881" s="229"/>
      <c r="B881" s="229">
        <v>422</v>
      </c>
      <c r="C881" s="229" t="s">
        <v>9883</v>
      </c>
      <c r="D881" s="237" t="s">
        <v>8714</v>
      </c>
      <c r="E881" s="229" t="s">
        <v>341</v>
      </c>
      <c r="F881" s="229">
        <v>26074</v>
      </c>
    </row>
    <row r="882" spans="1:6" ht="15.75">
      <c r="A882" s="229"/>
      <c r="B882" s="229">
        <v>423</v>
      </c>
      <c r="C882" s="229" t="s">
        <v>9884</v>
      </c>
      <c r="D882" s="237" t="s">
        <v>8714</v>
      </c>
      <c r="E882" s="229" t="s">
        <v>341</v>
      </c>
      <c r="F882" s="229">
        <v>7736364</v>
      </c>
    </row>
    <row r="883" spans="1:6" ht="31.5">
      <c r="A883" s="229"/>
      <c r="B883" s="229">
        <v>463</v>
      </c>
      <c r="C883" s="229" t="s">
        <v>9885</v>
      </c>
      <c r="D883" s="229" t="s">
        <v>8931</v>
      </c>
      <c r="E883" s="229" t="s">
        <v>9886</v>
      </c>
      <c r="F883" s="229">
        <v>24135</v>
      </c>
    </row>
    <row r="884" spans="1:6" ht="15.75">
      <c r="A884" s="227"/>
      <c r="B884" s="229">
        <v>423</v>
      </c>
      <c r="C884" s="229" t="s">
        <v>9887</v>
      </c>
      <c r="D884" s="229" t="s">
        <v>8714</v>
      </c>
      <c r="E884" s="229" t="s">
        <v>9842</v>
      </c>
      <c r="F884" s="229">
        <v>5617995</v>
      </c>
    </row>
    <row r="885" spans="1:6" ht="15.75">
      <c r="A885" s="227"/>
      <c r="B885" s="229">
        <v>424</v>
      </c>
      <c r="C885" s="229" t="s">
        <v>9888</v>
      </c>
      <c r="D885" s="229" t="s">
        <v>8714</v>
      </c>
      <c r="E885" s="229" t="s">
        <v>9842</v>
      </c>
      <c r="F885" s="229">
        <v>5460950</v>
      </c>
    </row>
    <row r="886" spans="1:6" ht="31.5">
      <c r="A886" s="227"/>
      <c r="B886" s="229">
        <v>425</v>
      </c>
      <c r="C886" s="229" t="s">
        <v>9889</v>
      </c>
      <c r="D886" s="229" t="s">
        <v>8714</v>
      </c>
      <c r="E886" s="229" t="s">
        <v>9890</v>
      </c>
      <c r="F886" s="229">
        <v>27899</v>
      </c>
    </row>
    <row r="887" spans="1:6" ht="31.5">
      <c r="A887" s="227"/>
      <c r="B887" s="229">
        <v>426</v>
      </c>
      <c r="C887" s="229" t="s">
        <v>9891</v>
      </c>
      <c r="D887" s="229" t="s">
        <v>8714</v>
      </c>
      <c r="E887" s="229" t="s">
        <v>341</v>
      </c>
      <c r="F887" s="229">
        <v>5436277</v>
      </c>
    </row>
    <row r="888" spans="1:6" ht="31.5">
      <c r="A888" s="227"/>
      <c r="B888" s="229">
        <v>427</v>
      </c>
      <c r="C888" s="229" t="s">
        <v>9892</v>
      </c>
      <c r="D888" s="229" t="s">
        <v>8714</v>
      </c>
      <c r="E888" s="229" t="s">
        <v>341</v>
      </c>
      <c r="F888" s="229">
        <v>5436277</v>
      </c>
    </row>
    <row r="889" spans="1:6" ht="31.5">
      <c r="A889" s="227"/>
      <c r="B889" s="229">
        <v>428</v>
      </c>
      <c r="C889" s="229" t="s">
        <v>9893</v>
      </c>
      <c r="D889" s="229" t="s">
        <v>8714</v>
      </c>
      <c r="E889" s="229" t="s">
        <v>9842</v>
      </c>
      <c r="F889" s="229">
        <v>27206</v>
      </c>
    </row>
    <row r="890" spans="1:6" ht="31.5">
      <c r="A890" s="227"/>
      <c r="B890" s="229">
        <v>429</v>
      </c>
      <c r="C890" s="229" t="s">
        <v>9894</v>
      </c>
      <c r="D890" s="229" t="s">
        <v>8714</v>
      </c>
      <c r="E890" s="229" t="s">
        <v>9842</v>
      </c>
      <c r="F890" s="229">
        <v>5476736</v>
      </c>
    </row>
    <row r="891" spans="1:6" ht="15.75">
      <c r="A891" s="227"/>
      <c r="B891" s="229">
        <v>430</v>
      </c>
      <c r="C891" s="229" t="s">
        <v>9895</v>
      </c>
      <c r="D891" s="229" t="s">
        <v>8714</v>
      </c>
      <c r="E891" s="229" t="s">
        <v>9842</v>
      </c>
      <c r="F891" s="229">
        <v>5492651</v>
      </c>
    </row>
    <row r="892" spans="1:6">
      <c r="A892" s="238" t="s">
        <v>9896</v>
      </c>
      <c r="B892" s="237">
        <v>464</v>
      </c>
      <c r="C892" s="237" t="s">
        <v>9897</v>
      </c>
      <c r="D892" s="237" t="s">
        <v>8931</v>
      </c>
      <c r="E892" s="237" t="s">
        <v>9898</v>
      </c>
      <c r="F892" s="237" t="s">
        <v>9003</v>
      </c>
    </row>
    <row r="893" spans="1:6" ht="30">
      <c r="A893" s="238"/>
      <c r="B893" s="237">
        <v>465</v>
      </c>
      <c r="C893" s="237" t="s">
        <v>9899</v>
      </c>
      <c r="D893" s="237" t="s">
        <v>8931</v>
      </c>
      <c r="E893" s="237" t="s">
        <v>9898</v>
      </c>
      <c r="F893" s="237" t="s">
        <v>9003</v>
      </c>
    </row>
    <row r="894" spans="1:6" ht="30">
      <c r="A894" s="238"/>
      <c r="B894" s="237">
        <v>466</v>
      </c>
      <c r="C894" s="237" t="s">
        <v>9900</v>
      </c>
      <c r="D894" s="237" t="s">
        <v>8931</v>
      </c>
      <c r="E894" s="237" t="s">
        <v>9898</v>
      </c>
      <c r="F894" s="237" t="s">
        <v>9003</v>
      </c>
    </row>
    <row r="895" spans="1:6">
      <c r="A895" s="238"/>
      <c r="B895" s="237">
        <v>467</v>
      </c>
      <c r="C895" s="237" t="s">
        <v>9901</v>
      </c>
      <c r="D895" s="237" t="s">
        <v>8931</v>
      </c>
      <c r="E895" s="237" t="s">
        <v>9898</v>
      </c>
      <c r="F895" s="237" t="s">
        <v>9003</v>
      </c>
    </row>
    <row r="896" spans="1:6" ht="30">
      <c r="A896" s="238"/>
      <c r="B896" s="237">
        <v>468</v>
      </c>
      <c r="C896" s="237" t="s">
        <v>9902</v>
      </c>
      <c r="D896" s="237" t="s">
        <v>8931</v>
      </c>
      <c r="E896" s="237" t="s">
        <v>9898</v>
      </c>
      <c r="F896" s="237" t="s">
        <v>9003</v>
      </c>
    </row>
    <row r="897" spans="1:6" ht="30">
      <c r="A897" s="238"/>
      <c r="B897" s="237">
        <v>469</v>
      </c>
      <c r="C897" s="237" t="s">
        <v>9903</v>
      </c>
      <c r="D897" s="237" t="s">
        <v>8931</v>
      </c>
      <c r="E897" s="237" t="s">
        <v>9898</v>
      </c>
      <c r="F897" s="237" t="s">
        <v>9003</v>
      </c>
    </row>
    <row r="898" spans="1:6" ht="30">
      <c r="A898" s="238"/>
      <c r="B898" s="237">
        <v>470</v>
      </c>
      <c r="C898" s="237" t="s">
        <v>9904</v>
      </c>
      <c r="D898" s="237" t="s">
        <v>8931</v>
      </c>
      <c r="E898" s="237" t="s">
        <v>9898</v>
      </c>
      <c r="F898" s="237" t="s">
        <v>9003</v>
      </c>
    </row>
    <row r="899" spans="1:6">
      <c r="A899" s="238"/>
      <c r="B899" s="237">
        <v>471</v>
      </c>
      <c r="C899" s="237" t="s">
        <v>9905</v>
      </c>
      <c r="D899" s="237" t="s">
        <v>8931</v>
      </c>
      <c r="E899" s="237" t="s">
        <v>9898</v>
      </c>
      <c r="F899" s="237" t="s">
        <v>9003</v>
      </c>
    </row>
    <row r="900" spans="1:6">
      <c r="A900" s="238"/>
      <c r="B900" s="237">
        <v>472</v>
      </c>
      <c r="C900" s="237" t="s">
        <v>9906</v>
      </c>
      <c r="D900" s="237" t="s">
        <v>8931</v>
      </c>
      <c r="E900" s="237" t="s">
        <v>9898</v>
      </c>
      <c r="F900" s="237" t="s">
        <v>9003</v>
      </c>
    </row>
    <row r="901" spans="1:6">
      <c r="A901" s="238"/>
      <c r="B901" s="237">
        <v>473</v>
      </c>
      <c r="C901" s="237" t="s">
        <v>9907</v>
      </c>
      <c r="D901" s="237" t="s">
        <v>8931</v>
      </c>
      <c r="E901" s="237" t="s">
        <v>9898</v>
      </c>
      <c r="F901" s="237" t="s">
        <v>9003</v>
      </c>
    </row>
    <row r="902" spans="1:6" ht="30">
      <c r="A902" s="238"/>
      <c r="B902" s="237">
        <v>474</v>
      </c>
      <c r="C902" s="237" t="s">
        <v>9908</v>
      </c>
      <c r="D902" s="237" t="s">
        <v>8931</v>
      </c>
      <c r="E902" s="237" t="s">
        <v>9898</v>
      </c>
      <c r="F902" s="237" t="s">
        <v>9003</v>
      </c>
    </row>
    <row r="903" spans="1:6" ht="30">
      <c r="A903" s="238"/>
      <c r="B903" s="237">
        <v>475</v>
      </c>
      <c r="C903" s="237" t="s">
        <v>9909</v>
      </c>
      <c r="D903" s="237" t="s">
        <v>8931</v>
      </c>
      <c r="E903" s="237" t="s">
        <v>9898</v>
      </c>
      <c r="F903" s="237" t="s">
        <v>9003</v>
      </c>
    </row>
    <row r="904" spans="1:6" ht="30">
      <c r="A904" s="238"/>
      <c r="B904" s="237">
        <v>476</v>
      </c>
      <c r="C904" s="237" t="s">
        <v>9910</v>
      </c>
      <c r="D904" s="237" t="s">
        <v>8931</v>
      </c>
      <c r="E904" s="237" t="s">
        <v>9898</v>
      </c>
      <c r="F904" s="237" t="s">
        <v>9003</v>
      </c>
    </row>
    <row r="905" spans="1:6">
      <c r="A905" s="238"/>
      <c r="B905" s="237">
        <v>477</v>
      </c>
      <c r="C905" s="237" t="s">
        <v>9911</v>
      </c>
      <c r="D905" s="237" t="s">
        <v>8931</v>
      </c>
      <c r="E905" s="237" t="s">
        <v>9898</v>
      </c>
      <c r="F905" s="237" t="s">
        <v>9003</v>
      </c>
    </row>
    <row r="906" spans="1:6">
      <c r="A906" s="238"/>
      <c r="B906" s="237">
        <v>478</v>
      </c>
      <c r="C906" s="237" t="s">
        <v>9912</v>
      </c>
      <c r="D906" s="237" t="s">
        <v>8931</v>
      </c>
      <c r="E906" s="237" t="s">
        <v>9898</v>
      </c>
      <c r="F906" s="237" t="s">
        <v>9003</v>
      </c>
    </row>
    <row r="907" spans="1:6">
      <c r="A907" s="238"/>
      <c r="B907" s="237">
        <v>479</v>
      </c>
      <c r="C907" s="237" t="s">
        <v>9913</v>
      </c>
      <c r="D907" s="237" t="s">
        <v>8931</v>
      </c>
      <c r="E907" s="237" t="s">
        <v>9898</v>
      </c>
      <c r="F907" s="237" t="s">
        <v>9003</v>
      </c>
    </row>
    <row r="908" spans="1:6">
      <c r="A908" s="238"/>
      <c r="B908" s="237">
        <v>480</v>
      </c>
      <c r="C908" s="237" t="s">
        <v>9914</v>
      </c>
      <c r="D908" s="237" t="s">
        <v>8931</v>
      </c>
      <c r="E908" s="237" t="s">
        <v>9898</v>
      </c>
      <c r="F908" s="237" t="s">
        <v>9003</v>
      </c>
    </row>
    <row r="909" spans="1:6">
      <c r="A909" s="238"/>
      <c r="B909" s="237">
        <v>481</v>
      </c>
      <c r="C909" s="237" t="s">
        <v>9915</v>
      </c>
      <c r="D909" s="237" t="s">
        <v>8931</v>
      </c>
      <c r="E909" s="237" t="s">
        <v>9898</v>
      </c>
      <c r="F909" s="237" t="s">
        <v>9003</v>
      </c>
    </row>
    <row r="910" spans="1:6">
      <c r="A910" s="238"/>
      <c r="B910" s="237">
        <v>482</v>
      </c>
      <c r="C910" s="237" t="s">
        <v>9916</v>
      </c>
      <c r="D910" s="237" t="s">
        <v>8931</v>
      </c>
      <c r="E910" s="237" t="s">
        <v>9898</v>
      </c>
      <c r="F910" s="237" t="s">
        <v>9003</v>
      </c>
    </row>
    <row r="911" spans="1:6">
      <c r="A911" s="238"/>
      <c r="B911" s="237">
        <v>483</v>
      </c>
      <c r="C911" s="237" t="s">
        <v>9917</v>
      </c>
      <c r="D911" s="237" t="s">
        <v>8931</v>
      </c>
      <c r="E911" s="237" t="s">
        <v>9898</v>
      </c>
      <c r="F911" s="237" t="s">
        <v>9003</v>
      </c>
    </row>
    <row r="912" spans="1:6">
      <c r="A912" s="238"/>
      <c r="B912" s="237">
        <v>484</v>
      </c>
      <c r="C912" s="237" t="s">
        <v>9918</v>
      </c>
      <c r="D912" s="237" t="s">
        <v>8931</v>
      </c>
      <c r="E912" s="237" t="s">
        <v>9898</v>
      </c>
      <c r="F912" s="237" t="s">
        <v>9003</v>
      </c>
    </row>
    <row r="913" spans="1:6">
      <c r="A913" s="238"/>
      <c r="B913" s="237">
        <v>485</v>
      </c>
      <c r="C913" s="237" t="s">
        <v>9919</v>
      </c>
      <c r="D913" s="237" t="s">
        <v>8931</v>
      </c>
      <c r="E913" s="237" t="s">
        <v>9898</v>
      </c>
      <c r="F913" s="237" t="s">
        <v>9003</v>
      </c>
    </row>
    <row r="914" spans="1:6">
      <c r="A914" s="238"/>
      <c r="B914" s="237">
        <v>486</v>
      </c>
      <c r="C914" s="237" t="s">
        <v>9920</v>
      </c>
      <c r="D914" s="237" t="s">
        <v>8931</v>
      </c>
      <c r="E914" s="237" t="s">
        <v>9898</v>
      </c>
      <c r="F914" s="237" t="s">
        <v>9003</v>
      </c>
    </row>
    <row r="915" spans="1:6" ht="30">
      <c r="A915" s="238"/>
      <c r="B915" s="237">
        <v>487</v>
      </c>
      <c r="C915" s="237" t="s">
        <v>9921</v>
      </c>
      <c r="D915" s="237" t="s">
        <v>8931</v>
      </c>
      <c r="E915" s="237" t="s">
        <v>9898</v>
      </c>
      <c r="F915" s="237" t="s">
        <v>9003</v>
      </c>
    </row>
    <row r="916" spans="1:6">
      <c r="A916" s="238"/>
      <c r="B916" s="237">
        <v>488</v>
      </c>
      <c r="C916" s="237" t="s">
        <v>9922</v>
      </c>
      <c r="D916" s="237" t="s">
        <v>8931</v>
      </c>
      <c r="E916" s="237" t="s">
        <v>9898</v>
      </c>
      <c r="F916" s="237" t="s">
        <v>9003</v>
      </c>
    </row>
    <row r="917" spans="1:6">
      <c r="A917" s="238"/>
      <c r="B917" s="237">
        <v>489</v>
      </c>
      <c r="C917" s="237" t="s">
        <v>9923</v>
      </c>
      <c r="D917" s="237" t="s">
        <v>8931</v>
      </c>
      <c r="E917" s="237" t="s">
        <v>9898</v>
      </c>
      <c r="F917" s="237" t="s">
        <v>9003</v>
      </c>
    </row>
    <row r="918" spans="1:6" ht="30">
      <c r="A918" s="238"/>
      <c r="B918" s="237">
        <v>490</v>
      </c>
      <c r="C918" s="237" t="s">
        <v>9924</v>
      </c>
      <c r="D918" s="237" t="s">
        <v>8931</v>
      </c>
      <c r="E918" s="237" t="s">
        <v>9898</v>
      </c>
      <c r="F918" s="237" t="s">
        <v>9003</v>
      </c>
    </row>
    <row r="919" spans="1:6">
      <c r="A919" s="238"/>
      <c r="B919" s="237">
        <v>491</v>
      </c>
      <c r="C919" s="237" t="s">
        <v>9925</v>
      </c>
      <c r="D919" s="237" t="s">
        <v>8931</v>
      </c>
      <c r="E919" s="237" t="s">
        <v>9898</v>
      </c>
      <c r="F919" s="237" t="s">
        <v>9003</v>
      </c>
    </row>
    <row r="920" spans="1:6" ht="30">
      <c r="A920" s="238"/>
      <c r="B920" s="237">
        <v>493</v>
      </c>
      <c r="C920" s="237" t="s">
        <v>9926</v>
      </c>
      <c r="D920" s="237" t="s">
        <v>8931</v>
      </c>
      <c r="E920" s="237" t="s">
        <v>9898</v>
      </c>
      <c r="F920" s="237" t="s">
        <v>9003</v>
      </c>
    </row>
    <row r="921" spans="1:6" ht="15.75">
      <c r="A921" s="227"/>
      <c r="B921" s="229">
        <v>431</v>
      </c>
      <c r="C921" s="229" t="s">
        <v>9927</v>
      </c>
      <c r="D921" s="229" t="s">
        <v>8714</v>
      </c>
      <c r="E921" s="229" t="s">
        <v>341</v>
      </c>
      <c r="F921" s="229">
        <v>26074</v>
      </c>
    </row>
    <row r="922" spans="1:6" ht="31.5">
      <c r="A922" s="227"/>
      <c r="B922" s="229">
        <v>432</v>
      </c>
      <c r="C922" s="229" t="s">
        <v>9928</v>
      </c>
      <c r="D922" s="229" t="s">
        <v>8714</v>
      </c>
      <c r="E922" s="229" t="s">
        <v>341</v>
      </c>
      <c r="F922" s="229">
        <v>7118682</v>
      </c>
    </row>
    <row r="923" spans="1:6" ht="31.5">
      <c r="A923" s="227"/>
      <c r="B923" s="229">
        <v>433</v>
      </c>
      <c r="C923" s="229" t="s">
        <v>9929</v>
      </c>
      <c r="D923" s="229" t="s">
        <v>8714</v>
      </c>
      <c r="E923" s="229" t="s">
        <v>341</v>
      </c>
      <c r="F923" s="229">
        <v>7732077</v>
      </c>
    </row>
    <row r="924" spans="1:6" ht="15.75">
      <c r="A924" s="227"/>
      <c r="B924" s="229">
        <v>434</v>
      </c>
      <c r="C924" s="229" t="s">
        <v>9930</v>
      </c>
      <c r="D924" s="229" t="s">
        <v>8714</v>
      </c>
      <c r="E924" s="229" t="s">
        <v>341</v>
      </c>
      <c r="F924" s="229">
        <v>29901</v>
      </c>
    </row>
    <row r="925" spans="1:6" ht="15.75">
      <c r="A925" s="227"/>
      <c r="B925" s="229">
        <v>435</v>
      </c>
      <c r="C925" s="229" t="s">
        <v>9931</v>
      </c>
      <c r="D925" s="229" t="s">
        <v>8714</v>
      </c>
      <c r="E925" s="229" t="s">
        <v>341</v>
      </c>
      <c r="F925" s="229">
        <v>29945</v>
      </c>
    </row>
    <row r="926" spans="1:6" ht="15.75">
      <c r="A926" s="227"/>
      <c r="B926" s="229">
        <v>436</v>
      </c>
      <c r="C926" s="229" t="s">
        <v>9932</v>
      </c>
      <c r="D926" s="229" t="s">
        <v>8714</v>
      </c>
      <c r="E926" s="229" t="s">
        <v>341</v>
      </c>
      <c r="F926" s="229">
        <v>22945</v>
      </c>
    </row>
    <row r="927" spans="1:6" ht="15.75">
      <c r="A927" s="227"/>
      <c r="B927" s="229">
        <v>437</v>
      </c>
      <c r="C927" s="229" t="s">
        <v>9933</v>
      </c>
      <c r="D927" s="229" t="s">
        <v>8714</v>
      </c>
      <c r="E927" s="229" t="s">
        <v>341</v>
      </c>
      <c r="F927" s="229">
        <v>24276</v>
      </c>
    </row>
    <row r="928" spans="1:6" ht="31.5">
      <c r="A928" s="227"/>
      <c r="B928" s="229">
        <v>438</v>
      </c>
      <c r="C928" s="229" t="s">
        <v>9934</v>
      </c>
      <c r="D928" s="229" t="s">
        <v>8714</v>
      </c>
      <c r="E928" s="229" t="s">
        <v>341</v>
      </c>
      <c r="F928" s="229">
        <v>5436277</v>
      </c>
    </row>
    <row r="929" spans="1:6" ht="31.5">
      <c r="A929" s="227"/>
      <c r="B929" s="229">
        <v>439</v>
      </c>
      <c r="C929" s="229" t="s">
        <v>9935</v>
      </c>
      <c r="D929" s="229" t="s">
        <v>8714</v>
      </c>
      <c r="E929" s="229" t="s">
        <v>341</v>
      </c>
      <c r="F929" s="229">
        <v>5436277</v>
      </c>
    </row>
    <row r="930" spans="1:6" ht="31.5">
      <c r="A930" s="229" t="s">
        <v>9006</v>
      </c>
      <c r="B930" s="229">
        <v>494</v>
      </c>
      <c r="C930" s="229" t="s">
        <v>9936</v>
      </c>
      <c r="D930" s="229" t="s">
        <v>8931</v>
      </c>
      <c r="E930" s="229" t="s">
        <v>9937</v>
      </c>
      <c r="F930" s="229">
        <v>22538</v>
      </c>
    </row>
    <row r="931" spans="1:6" ht="15.75">
      <c r="A931" s="229" t="s">
        <v>8929</v>
      </c>
      <c r="B931" s="229">
        <v>440</v>
      </c>
      <c r="C931" s="229" t="s">
        <v>9938</v>
      </c>
      <c r="D931" s="229" t="s">
        <v>8714</v>
      </c>
      <c r="E931" s="229" t="s">
        <v>8904</v>
      </c>
      <c r="F931" s="229">
        <v>5432710</v>
      </c>
    </row>
    <row r="932" spans="1:6" ht="31.5">
      <c r="A932" s="229"/>
      <c r="B932" s="229">
        <v>495</v>
      </c>
      <c r="C932" s="229" t="s">
        <v>9939</v>
      </c>
      <c r="D932" s="229" t="s">
        <v>8931</v>
      </c>
      <c r="E932" s="229" t="s">
        <v>8904</v>
      </c>
      <c r="F932" s="229">
        <v>7764797</v>
      </c>
    </row>
    <row r="933" spans="1:6" ht="31.5">
      <c r="A933" s="229" t="s">
        <v>9441</v>
      </c>
      <c r="B933" s="229">
        <v>496</v>
      </c>
      <c r="C933" s="234" t="s">
        <v>9940</v>
      </c>
      <c r="D933" s="229" t="s">
        <v>8931</v>
      </c>
      <c r="E933" s="229" t="s">
        <v>9941</v>
      </c>
      <c r="F933" s="229" t="s">
        <v>9942</v>
      </c>
    </row>
    <row r="934" spans="1:6" ht="31.5">
      <c r="A934" s="229"/>
      <c r="B934" s="229">
        <v>497</v>
      </c>
      <c r="C934" s="234" t="s">
        <v>9943</v>
      </c>
      <c r="D934" s="229" t="s">
        <v>8931</v>
      </c>
      <c r="E934" s="229" t="s">
        <v>9941</v>
      </c>
      <c r="F934" s="229" t="s">
        <v>9942</v>
      </c>
    </row>
    <row r="935" spans="1:6" ht="31.5">
      <c r="A935" s="229"/>
      <c r="B935" s="229">
        <v>498</v>
      </c>
      <c r="C935" s="234" t="s">
        <v>9944</v>
      </c>
      <c r="D935" s="229" t="s">
        <v>8931</v>
      </c>
      <c r="E935" s="229" t="s">
        <v>9941</v>
      </c>
      <c r="F935" s="229" t="s">
        <v>9942</v>
      </c>
    </row>
    <row r="936" spans="1:6" ht="31.5">
      <c r="A936" s="229"/>
      <c r="B936" s="229">
        <v>499</v>
      </c>
      <c r="C936" s="234" t="s">
        <v>9945</v>
      </c>
      <c r="D936" s="229" t="s">
        <v>8931</v>
      </c>
      <c r="E936" s="229" t="s">
        <v>9941</v>
      </c>
      <c r="F936" s="229" t="s">
        <v>9942</v>
      </c>
    </row>
    <row r="937" spans="1:6" ht="31.5">
      <c r="A937" s="229"/>
      <c r="B937" s="229">
        <v>500</v>
      </c>
      <c r="C937" s="234" t="s">
        <v>9946</v>
      </c>
      <c r="D937" s="229" t="s">
        <v>8931</v>
      </c>
      <c r="E937" s="229" t="s">
        <v>9941</v>
      </c>
      <c r="F937" s="229" t="s">
        <v>9942</v>
      </c>
    </row>
    <row r="938" spans="1:6" ht="31.5">
      <c r="A938" s="229"/>
      <c r="B938" s="229">
        <v>501</v>
      </c>
      <c r="C938" s="234" t="s">
        <v>9947</v>
      </c>
      <c r="D938" s="229" t="s">
        <v>8931</v>
      </c>
      <c r="E938" s="229" t="s">
        <v>9941</v>
      </c>
      <c r="F938" s="229" t="s">
        <v>9942</v>
      </c>
    </row>
    <row r="939" spans="1:6" ht="31.5">
      <c r="A939" s="229"/>
      <c r="B939" s="229">
        <v>502</v>
      </c>
      <c r="C939" s="234" t="s">
        <v>9948</v>
      </c>
      <c r="D939" s="229" t="s">
        <v>8931</v>
      </c>
      <c r="E939" s="229" t="s">
        <v>9941</v>
      </c>
      <c r="F939" s="229" t="s">
        <v>9942</v>
      </c>
    </row>
    <row r="940" spans="1:6" ht="31.5">
      <c r="A940" s="229"/>
      <c r="B940" s="229">
        <v>503</v>
      </c>
      <c r="C940" s="234" t="s">
        <v>9949</v>
      </c>
      <c r="D940" s="229" t="s">
        <v>8931</v>
      </c>
      <c r="E940" s="229" t="s">
        <v>9941</v>
      </c>
      <c r="F940" s="229" t="s">
        <v>9942</v>
      </c>
    </row>
    <row r="941" spans="1:6" ht="31.5">
      <c r="A941" s="229"/>
      <c r="B941" s="229">
        <v>504</v>
      </c>
      <c r="C941" s="234" t="s">
        <v>9950</v>
      </c>
      <c r="D941" s="229" t="s">
        <v>8931</v>
      </c>
      <c r="E941" s="229" t="s">
        <v>9941</v>
      </c>
      <c r="F941" s="229" t="s">
        <v>9942</v>
      </c>
    </row>
    <row r="942" spans="1:6" ht="31.5">
      <c r="A942" s="229"/>
      <c r="B942" s="229">
        <v>505</v>
      </c>
      <c r="C942" s="234" t="s">
        <v>9951</v>
      </c>
      <c r="D942" s="229" t="s">
        <v>8931</v>
      </c>
      <c r="E942" s="229" t="s">
        <v>9941</v>
      </c>
      <c r="F942" s="229" t="s">
        <v>9942</v>
      </c>
    </row>
    <row r="943" spans="1:6" ht="31.5">
      <c r="A943" s="229"/>
      <c r="B943" s="229">
        <v>506</v>
      </c>
      <c r="C943" s="234" t="s">
        <v>9952</v>
      </c>
      <c r="D943" s="229" t="s">
        <v>8931</v>
      </c>
      <c r="E943" s="229" t="s">
        <v>9941</v>
      </c>
      <c r="F943" s="229" t="s">
        <v>9942</v>
      </c>
    </row>
    <row r="944" spans="1:6" ht="31.5">
      <c r="A944" s="229"/>
      <c r="B944" s="229">
        <v>507</v>
      </c>
      <c r="C944" s="234" t="s">
        <v>9953</v>
      </c>
      <c r="D944" s="229" t="s">
        <v>8931</v>
      </c>
      <c r="E944" s="229" t="s">
        <v>9941</v>
      </c>
      <c r="F944" s="229" t="s">
        <v>9942</v>
      </c>
    </row>
    <row r="945" spans="1:6" ht="31.5">
      <c r="A945" s="229"/>
      <c r="B945" s="229">
        <v>508</v>
      </c>
      <c r="C945" s="234" t="s">
        <v>9954</v>
      </c>
      <c r="D945" s="229" t="s">
        <v>8931</v>
      </c>
      <c r="E945" s="229" t="s">
        <v>9941</v>
      </c>
      <c r="F945" s="229" t="s">
        <v>9942</v>
      </c>
    </row>
    <row r="946" spans="1:6" ht="31.5">
      <c r="A946" s="229"/>
      <c r="B946" s="229">
        <v>509</v>
      </c>
      <c r="C946" s="234" t="s">
        <v>9955</v>
      </c>
      <c r="D946" s="229" t="s">
        <v>8931</v>
      </c>
      <c r="E946" s="229" t="s">
        <v>9941</v>
      </c>
      <c r="F946" s="229" t="s">
        <v>9942</v>
      </c>
    </row>
    <row r="947" spans="1:6" ht="31.5">
      <c r="A947" s="229"/>
      <c r="B947" s="229">
        <v>510</v>
      </c>
      <c r="C947" s="234" t="s">
        <v>9956</v>
      </c>
      <c r="D947" s="229" t="s">
        <v>8931</v>
      </c>
      <c r="E947" s="229" t="s">
        <v>9941</v>
      </c>
      <c r="F947" s="229" t="s">
        <v>9942</v>
      </c>
    </row>
    <row r="948" spans="1:6" ht="31.5">
      <c r="A948" s="232"/>
      <c r="B948" s="232">
        <v>511</v>
      </c>
      <c r="C948" s="239" t="s">
        <v>9957</v>
      </c>
      <c r="D948" s="232" t="s">
        <v>8931</v>
      </c>
      <c r="E948" s="232" t="s">
        <v>9941</v>
      </c>
      <c r="F948" s="232" t="s">
        <v>9942</v>
      </c>
    </row>
    <row r="949" spans="1:6" ht="31.5">
      <c r="A949" s="229"/>
      <c r="B949" s="229">
        <v>512</v>
      </c>
      <c r="C949" s="234" t="s">
        <v>9958</v>
      </c>
      <c r="D949" s="229" t="s">
        <v>8931</v>
      </c>
      <c r="E949" s="229" t="s">
        <v>9941</v>
      </c>
      <c r="F949" s="229" t="s">
        <v>9942</v>
      </c>
    </row>
    <row r="950" spans="1:6" ht="31.5">
      <c r="A950" s="229"/>
      <c r="B950" s="229">
        <v>513</v>
      </c>
      <c r="C950" s="234" t="s">
        <v>9959</v>
      </c>
      <c r="D950" s="229" t="s">
        <v>8931</v>
      </c>
      <c r="E950" s="229" t="s">
        <v>9941</v>
      </c>
      <c r="F950" s="229" t="s">
        <v>9942</v>
      </c>
    </row>
    <row r="951" spans="1:6" ht="31.5">
      <c r="A951" s="229"/>
      <c r="B951" s="229">
        <v>514</v>
      </c>
      <c r="C951" s="234" t="s">
        <v>9960</v>
      </c>
      <c r="D951" s="229" t="s">
        <v>8931</v>
      </c>
      <c r="E951" s="229" t="s">
        <v>9941</v>
      </c>
      <c r="F951" s="229" t="s">
        <v>9942</v>
      </c>
    </row>
    <row r="952" spans="1:6" ht="31.5">
      <c r="A952" s="232"/>
      <c r="B952" s="232">
        <v>515</v>
      </c>
      <c r="C952" s="239" t="s">
        <v>9961</v>
      </c>
      <c r="D952" s="232" t="s">
        <v>8931</v>
      </c>
      <c r="E952" s="232" t="s">
        <v>9941</v>
      </c>
      <c r="F952" s="232" t="s">
        <v>9942</v>
      </c>
    </row>
    <row r="953" spans="1:6" ht="31.5">
      <c r="A953" s="229"/>
      <c r="B953" s="229">
        <v>516</v>
      </c>
      <c r="C953" s="234" t="s">
        <v>9962</v>
      </c>
      <c r="D953" s="229" t="s">
        <v>8931</v>
      </c>
      <c r="E953" s="229" t="s">
        <v>9941</v>
      </c>
      <c r="F953" s="229" t="s">
        <v>9942</v>
      </c>
    </row>
    <row r="954" spans="1:6" ht="31.5">
      <c r="A954" s="229"/>
      <c r="B954" s="229">
        <v>517</v>
      </c>
      <c r="C954" s="234" t="s">
        <v>9963</v>
      </c>
      <c r="D954" s="229" t="s">
        <v>8931</v>
      </c>
      <c r="E954" s="229" t="s">
        <v>9941</v>
      </c>
      <c r="F954" s="229" t="s">
        <v>9942</v>
      </c>
    </row>
    <row r="955" spans="1:6" ht="31.5">
      <c r="A955" s="229"/>
      <c r="B955" s="229">
        <v>518</v>
      </c>
      <c r="C955" s="234" t="s">
        <v>9964</v>
      </c>
      <c r="D955" s="229" t="s">
        <v>8931</v>
      </c>
      <c r="E955" s="229" t="s">
        <v>9941</v>
      </c>
      <c r="F955" s="229" t="s">
        <v>9942</v>
      </c>
    </row>
    <row r="956" spans="1:6" ht="31.5">
      <c r="A956" s="229"/>
      <c r="B956" s="229">
        <v>519</v>
      </c>
      <c r="C956" s="234" t="s">
        <v>9965</v>
      </c>
      <c r="D956" s="229" t="s">
        <v>8931</v>
      </c>
      <c r="E956" s="229" t="s">
        <v>9941</v>
      </c>
      <c r="F956" s="229" t="s">
        <v>9942</v>
      </c>
    </row>
    <row r="957" spans="1:6" ht="31.5">
      <c r="A957" s="229"/>
      <c r="B957" s="229">
        <v>520</v>
      </c>
      <c r="C957" s="234" t="s">
        <v>9966</v>
      </c>
      <c r="D957" s="229" t="s">
        <v>8931</v>
      </c>
      <c r="E957" s="229" t="s">
        <v>9941</v>
      </c>
      <c r="F957" s="229" t="s">
        <v>9942</v>
      </c>
    </row>
    <row r="958" spans="1:6" ht="31.5">
      <c r="A958" s="229"/>
      <c r="B958" s="229">
        <v>521</v>
      </c>
      <c r="C958" s="234" t="s">
        <v>9967</v>
      </c>
      <c r="D958" s="229" t="s">
        <v>8931</v>
      </c>
      <c r="E958" s="229" t="s">
        <v>9941</v>
      </c>
      <c r="F958" s="229" t="s">
        <v>9942</v>
      </c>
    </row>
    <row r="959" spans="1:6" ht="31.5">
      <c r="A959" s="229"/>
      <c r="B959" s="229">
        <v>522</v>
      </c>
      <c r="C959" s="234" t="s">
        <v>9968</v>
      </c>
      <c r="D959" s="229" t="s">
        <v>8931</v>
      </c>
      <c r="E959" s="229" t="s">
        <v>9941</v>
      </c>
      <c r="F959" s="229" t="s">
        <v>9942</v>
      </c>
    </row>
    <row r="960" spans="1:6" ht="31.5">
      <c r="A960" s="229"/>
      <c r="B960" s="229">
        <v>524</v>
      </c>
      <c r="C960" s="234" t="s">
        <v>9969</v>
      </c>
      <c r="D960" s="229" t="s">
        <v>8931</v>
      </c>
      <c r="E960" s="229" t="s">
        <v>9941</v>
      </c>
      <c r="F960" s="229" t="s">
        <v>9942</v>
      </c>
    </row>
    <row r="961" spans="1:6" ht="31.5">
      <c r="A961" s="229"/>
      <c r="B961" s="229">
        <v>525</v>
      </c>
      <c r="C961" s="234" t="s">
        <v>9970</v>
      </c>
      <c r="D961" s="229" t="s">
        <v>8931</v>
      </c>
      <c r="E961" s="229" t="s">
        <v>9941</v>
      </c>
      <c r="F961" s="229" t="s">
        <v>9942</v>
      </c>
    </row>
    <row r="962" spans="1:6" ht="31.5">
      <c r="A962" s="229"/>
      <c r="B962" s="229">
        <v>526</v>
      </c>
      <c r="C962" s="234" t="s">
        <v>9971</v>
      </c>
      <c r="D962" s="229" t="s">
        <v>8931</v>
      </c>
      <c r="E962" s="229" t="s">
        <v>9941</v>
      </c>
      <c r="F962" s="229" t="s">
        <v>9942</v>
      </c>
    </row>
    <row r="963" spans="1:6" ht="31.5">
      <c r="A963" s="229"/>
      <c r="B963" s="229">
        <v>527</v>
      </c>
      <c r="C963" s="234" t="s">
        <v>9972</v>
      </c>
      <c r="D963" s="229" t="s">
        <v>8931</v>
      </c>
      <c r="E963" s="229" t="s">
        <v>9941</v>
      </c>
      <c r="F963" s="229" t="s">
        <v>9942</v>
      </c>
    </row>
    <row r="964" spans="1:6" ht="31.5">
      <c r="A964" s="229"/>
      <c r="B964" s="229">
        <v>528</v>
      </c>
      <c r="C964" s="234" t="s">
        <v>9973</v>
      </c>
      <c r="D964" s="229" t="s">
        <v>8931</v>
      </c>
      <c r="E964" s="229" t="s">
        <v>9941</v>
      </c>
      <c r="F964" s="229" t="s">
        <v>9942</v>
      </c>
    </row>
    <row r="965" spans="1:6" ht="31.5">
      <c r="A965" s="229"/>
      <c r="B965" s="229">
        <v>529</v>
      </c>
      <c r="C965" s="234" t="s">
        <v>9974</v>
      </c>
      <c r="D965" s="229" t="s">
        <v>8931</v>
      </c>
      <c r="E965" s="229" t="s">
        <v>9941</v>
      </c>
      <c r="F965" s="229" t="s">
        <v>9942</v>
      </c>
    </row>
    <row r="966" spans="1:6" ht="31.5">
      <c r="A966" s="229"/>
      <c r="B966" s="229">
        <v>530</v>
      </c>
      <c r="C966" s="234" t="s">
        <v>9975</v>
      </c>
      <c r="D966" s="229" t="s">
        <v>8931</v>
      </c>
      <c r="E966" s="229" t="s">
        <v>9941</v>
      </c>
      <c r="F966" s="229" t="s">
        <v>9942</v>
      </c>
    </row>
    <row r="967" spans="1:6" ht="31.5">
      <c r="A967" s="229"/>
      <c r="B967" s="229">
        <v>531</v>
      </c>
      <c r="C967" s="234" t="s">
        <v>9976</v>
      </c>
      <c r="D967" s="229" t="s">
        <v>8931</v>
      </c>
      <c r="E967" s="229" t="s">
        <v>9941</v>
      </c>
      <c r="F967" s="229" t="s">
        <v>9942</v>
      </c>
    </row>
    <row r="968" spans="1:6" ht="15.75">
      <c r="A968" s="229" t="s">
        <v>9030</v>
      </c>
      <c r="B968" s="229">
        <v>532</v>
      </c>
      <c r="C968" s="229" t="s">
        <v>9977</v>
      </c>
      <c r="D968" s="229" t="s">
        <v>8931</v>
      </c>
      <c r="E968" s="229" t="s">
        <v>9978</v>
      </c>
      <c r="F968" s="229">
        <v>7740454</v>
      </c>
    </row>
    <row r="969" spans="1:6" ht="31.5">
      <c r="A969" s="233"/>
      <c r="B969" s="229">
        <v>533</v>
      </c>
      <c r="C969" s="229" t="s">
        <v>9979</v>
      </c>
      <c r="D969" s="229" t="s">
        <v>8931</v>
      </c>
      <c r="E969" s="229" t="s">
        <v>9980</v>
      </c>
      <c r="F969" s="229">
        <v>7740454</v>
      </c>
    </row>
    <row r="970" spans="1:6" ht="15.75">
      <c r="A970" s="233"/>
      <c r="B970" s="229">
        <v>534</v>
      </c>
      <c r="C970" s="229" t="s">
        <v>9981</v>
      </c>
      <c r="D970" s="229" t="s">
        <v>8931</v>
      </c>
      <c r="E970" s="229" t="s">
        <v>9980</v>
      </c>
      <c r="F970" s="229">
        <v>7740454</v>
      </c>
    </row>
    <row r="971" spans="1:6" ht="15.75">
      <c r="A971" s="233"/>
      <c r="B971" s="229">
        <v>535</v>
      </c>
      <c r="C971" s="229" t="s">
        <v>9982</v>
      </c>
      <c r="D971" s="229" t="s">
        <v>8931</v>
      </c>
      <c r="E971" s="229" t="s">
        <v>9980</v>
      </c>
      <c r="F971" s="229">
        <v>7740454</v>
      </c>
    </row>
    <row r="972" spans="1:6" ht="31.5">
      <c r="A972" s="233"/>
      <c r="B972" s="229">
        <v>536</v>
      </c>
      <c r="C972" s="229" t="s">
        <v>9983</v>
      </c>
      <c r="D972" s="229" t="s">
        <v>8931</v>
      </c>
      <c r="E972" s="229" t="s">
        <v>9980</v>
      </c>
      <c r="F972" s="229">
        <v>7740454</v>
      </c>
    </row>
    <row r="973" spans="1:6" ht="15.75">
      <c r="A973" s="233"/>
      <c r="B973" s="229">
        <v>537</v>
      </c>
      <c r="C973" s="229" t="s">
        <v>9984</v>
      </c>
      <c r="D973" s="229" t="s">
        <v>8931</v>
      </c>
      <c r="E973" s="229" t="s">
        <v>9980</v>
      </c>
      <c r="F973" s="229">
        <v>7740454</v>
      </c>
    </row>
    <row r="974" spans="1:6" ht="15.75">
      <c r="A974" s="233"/>
      <c r="B974" s="229">
        <v>538</v>
      </c>
      <c r="C974" s="229" t="s">
        <v>9985</v>
      </c>
      <c r="D974" s="229" t="s">
        <v>8931</v>
      </c>
      <c r="E974" s="229" t="s">
        <v>9980</v>
      </c>
      <c r="F974" s="229">
        <v>7740454</v>
      </c>
    </row>
    <row r="975" spans="1:6" ht="15.75">
      <c r="A975" s="233"/>
      <c r="B975" s="229">
        <v>539</v>
      </c>
      <c r="C975" s="229" t="s">
        <v>9986</v>
      </c>
      <c r="D975" s="229" t="s">
        <v>8931</v>
      </c>
      <c r="E975" s="229" t="s">
        <v>9980</v>
      </c>
      <c r="F975" s="229">
        <v>7740454</v>
      </c>
    </row>
    <row r="976" spans="1:6" ht="15.75">
      <c r="A976" s="233"/>
      <c r="B976" s="229">
        <v>540</v>
      </c>
      <c r="C976" s="229" t="s">
        <v>9987</v>
      </c>
      <c r="D976" s="229" t="s">
        <v>8931</v>
      </c>
      <c r="E976" s="229" t="s">
        <v>9980</v>
      </c>
      <c r="F976" s="229">
        <v>7740454</v>
      </c>
    </row>
    <row r="977" spans="1:6" ht="15.75">
      <c r="A977" s="233"/>
      <c r="B977" s="229">
        <v>541</v>
      </c>
      <c r="C977" s="229" t="s">
        <v>9988</v>
      </c>
      <c r="D977" s="229" t="s">
        <v>8931</v>
      </c>
      <c r="E977" s="229" t="s">
        <v>9980</v>
      </c>
      <c r="F977" s="229">
        <v>7740454</v>
      </c>
    </row>
    <row r="978" spans="1:6" ht="15.75">
      <c r="A978" s="233"/>
      <c r="B978" s="229">
        <v>542</v>
      </c>
      <c r="C978" s="229" t="s">
        <v>9989</v>
      </c>
      <c r="D978" s="229" t="s">
        <v>8931</v>
      </c>
      <c r="E978" s="229" t="s">
        <v>9980</v>
      </c>
      <c r="F978" s="229">
        <v>7740454</v>
      </c>
    </row>
    <row r="979" spans="1:6" ht="15.75">
      <c r="A979" s="233"/>
      <c r="B979" s="229">
        <v>543</v>
      </c>
      <c r="C979" s="229" t="s">
        <v>9990</v>
      </c>
      <c r="D979" s="229" t="s">
        <v>8931</v>
      </c>
      <c r="E979" s="229" t="s">
        <v>9980</v>
      </c>
      <c r="F979" s="229">
        <v>7740454</v>
      </c>
    </row>
    <row r="980" spans="1:6" ht="15.75">
      <c r="A980" s="233"/>
      <c r="B980" s="229">
        <v>544</v>
      </c>
      <c r="C980" s="229" t="s">
        <v>9991</v>
      </c>
      <c r="D980" s="229" t="s">
        <v>8931</v>
      </c>
      <c r="E980" s="229" t="s">
        <v>9980</v>
      </c>
      <c r="F980" s="229">
        <v>7740454</v>
      </c>
    </row>
    <row r="981" spans="1:6" ht="15.75">
      <c r="A981" s="233"/>
      <c r="B981" s="229">
        <v>545</v>
      </c>
      <c r="C981" s="229" t="s">
        <v>9992</v>
      </c>
      <c r="D981" s="229" t="s">
        <v>8931</v>
      </c>
      <c r="E981" s="229" t="s">
        <v>9980</v>
      </c>
      <c r="F981" s="229">
        <v>7740454</v>
      </c>
    </row>
    <row r="982" spans="1:6" ht="15.75">
      <c r="A982" s="233"/>
      <c r="B982" s="229">
        <v>546</v>
      </c>
      <c r="C982" s="229" t="s">
        <v>9993</v>
      </c>
      <c r="D982" s="229" t="s">
        <v>8931</v>
      </c>
      <c r="E982" s="229" t="s">
        <v>9980</v>
      </c>
      <c r="F982" s="229">
        <v>7740454</v>
      </c>
    </row>
    <row r="983" spans="1:6" ht="15.75">
      <c r="A983" s="233"/>
      <c r="B983" s="229">
        <v>547</v>
      </c>
      <c r="C983" s="229" t="s">
        <v>9994</v>
      </c>
      <c r="D983" s="229" t="s">
        <v>8931</v>
      </c>
      <c r="E983" s="229" t="s">
        <v>9980</v>
      </c>
      <c r="F983" s="229">
        <v>7740454</v>
      </c>
    </row>
    <row r="984" spans="1:6" ht="15.75">
      <c r="A984" s="233"/>
      <c r="B984" s="229">
        <v>548</v>
      </c>
      <c r="C984" s="229" t="s">
        <v>9995</v>
      </c>
      <c r="D984" s="229" t="s">
        <v>8931</v>
      </c>
      <c r="E984" s="229" t="s">
        <v>9980</v>
      </c>
      <c r="F984" s="229">
        <v>7740454</v>
      </c>
    </row>
    <row r="985" spans="1:6" ht="31.5">
      <c r="A985" s="233"/>
      <c r="B985" s="229">
        <v>549</v>
      </c>
      <c r="C985" s="229" t="s">
        <v>9996</v>
      </c>
      <c r="D985" s="229" t="s">
        <v>8931</v>
      </c>
      <c r="E985" s="229" t="s">
        <v>9980</v>
      </c>
      <c r="F985" s="229">
        <v>7740454</v>
      </c>
    </row>
    <row r="986" spans="1:6" ht="15.75">
      <c r="A986" s="233"/>
      <c r="B986" s="229">
        <v>550</v>
      </c>
      <c r="C986" s="229" t="s">
        <v>9997</v>
      </c>
      <c r="D986" s="229" t="s">
        <v>8931</v>
      </c>
      <c r="E986" s="229" t="s">
        <v>9980</v>
      </c>
      <c r="F986" s="229">
        <v>7740454</v>
      </c>
    </row>
    <row r="987" spans="1:6" ht="15.75">
      <c r="A987" s="233"/>
      <c r="B987" s="229">
        <v>551</v>
      </c>
      <c r="C987" s="229" t="s">
        <v>9998</v>
      </c>
      <c r="D987" s="229" t="s">
        <v>8931</v>
      </c>
      <c r="E987" s="229" t="s">
        <v>9980</v>
      </c>
      <c r="F987" s="229">
        <v>7740454</v>
      </c>
    </row>
    <row r="988" spans="1:6" ht="15.75">
      <c r="A988" s="233"/>
      <c r="B988" s="229">
        <v>552</v>
      </c>
      <c r="C988" s="229" t="s">
        <v>9999</v>
      </c>
      <c r="D988" s="229" t="s">
        <v>8931</v>
      </c>
      <c r="E988" s="229" t="s">
        <v>9980</v>
      </c>
      <c r="F988" s="229">
        <v>7740454</v>
      </c>
    </row>
    <row r="989" spans="1:6" ht="15.75">
      <c r="A989" s="233"/>
      <c r="B989" s="229">
        <v>553</v>
      </c>
      <c r="C989" s="229" t="s">
        <v>10000</v>
      </c>
      <c r="D989" s="229" t="s">
        <v>8931</v>
      </c>
      <c r="E989" s="229" t="s">
        <v>9980</v>
      </c>
      <c r="F989" s="229">
        <v>7740454</v>
      </c>
    </row>
    <row r="990" spans="1:6" ht="31.5">
      <c r="A990" s="233"/>
      <c r="B990" s="229">
        <v>554</v>
      </c>
      <c r="C990" s="229" t="s">
        <v>10001</v>
      </c>
      <c r="D990" s="229" t="s">
        <v>8931</v>
      </c>
      <c r="E990" s="229" t="s">
        <v>9980</v>
      </c>
      <c r="F990" s="229">
        <v>7740454</v>
      </c>
    </row>
    <row r="991" spans="1:6" ht="15.75">
      <c r="A991" s="233"/>
      <c r="B991" s="229">
        <v>555</v>
      </c>
      <c r="C991" s="229" t="s">
        <v>10002</v>
      </c>
      <c r="D991" s="229" t="s">
        <v>8931</v>
      </c>
      <c r="E991" s="229" t="s">
        <v>9980</v>
      </c>
      <c r="F991" s="229">
        <v>7740454</v>
      </c>
    </row>
    <row r="992" spans="1:6" ht="15.75">
      <c r="A992" s="233"/>
      <c r="B992" s="229">
        <v>556</v>
      </c>
      <c r="C992" s="229" t="s">
        <v>10003</v>
      </c>
      <c r="D992" s="229" t="s">
        <v>8931</v>
      </c>
      <c r="E992" s="229" t="s">
        <v>9980</v>
      </c>
      <c r="F992" s="229">
        <v>7740454</v>
      </c>
    </row>
    <row r="993" spans="1:6" ht="15.75">
      <c r="A993" s="233"/>
      <c r="B993" s="229">
        <v>557</v>
      </c>
      <c r="C993" s="229" t="s">
        <v>10004</v>
      </c>
      <c r="D993" s="229" t="s">
        <v>8931</v>
      </c>
      <c r="E993" s="229" t="s">
        <v>9980</v>
      </c>
      <c r="F993" s="229">
        <v>7740454</v>
      </c>
    </row>
    <row r="994" spans="1:6" ht="15.75">
      <c r="A994" s="233"/>
      <c r="B994" s="229">
        <v>558</v>
      </c>
      <c r="C994" s="229" t="s">
        <v>10005</v>
      </c>
      <c r="D994" s="229" t="s">
        <v>8931</v>
      </c>
      <c r="E994" s="229" t="s">
        <v>9980</v>
      </c>
      <c r="F994" s="229">
        <v>7740454</v>
      </c>
    </row>
    <row r="995" spans="1:6" ht="15.75">
      <c r="A995" s="233"/>
      <c r="B995" s="229">
        <v>559</v>
      </c>
      <c r="C995" s="229" t="s">
        <v>10006</v>
      </c>
      <c r="D995" s="229" t="s">
        <v>8931</v>
      </c>
      <c r="E995" s="229" t="s">
        <v>9980</v>
      </c>
      <c r="F995" s="229">
        <v>7740454</v>
      </c>
    </row>
    <row r="996" spans="1:6" ht="15.75">
      <c r="A996" s="233"/>
      <c r="B996" s="229">
        <v>560</v>
      </c>
      <c r="C996" s="229" t="s">
        <v>10007</v>
      </c>
      <c r="D996" s="229" t="s">
        <v>8931</v>
      </c>
      <c r="E996" s="229" t="s">
        <v>9980</v>
      </c>
      <c r="F996" s="229">
        <v>7740454</v>
      </c>
    </row>
    <row r="997" spans="1:6" ht="31.5">
      <c r="A997" s="233"/>
      <c r="B997" s="229">
        <v>561</v>
      </c>
      <c r="C997" s="229" t="s">
        <v>10008</v>
      </c>
      <c r="D997" s="229" t="s">
        <v>8931</v>
      </c>
      <c r="E997" s="229" t="s">
        <v>9980</v>
      </c>
      <c r="F997" s="229">
        <v>7740454</v>
      </c>
    </row>
    <row r="998" spans="1:6" ht="15.75">
      <c r="A998" s="233"/>
      <c r="B998" s="229">
        <v>562</v>
      </c>
      <c r="C998" s="229" t="s">
        <v>10009</v>
      </c>
      <c r="D998" s="229" t="s">
        <v>8931</v>
      </c>
      <c r="E998" s="229" t="s">
        <v>9980</v>
      </c>
      <c r="F998" s="229">
        <v>7740454</v>
      </c>
    </row>
    <row r="999" spans="1:6" ht="15.75">
      <c r="A999" s="233"/>
      <c r="B999" s="229">
        <v>563</v>
      </c>
      <c r="C999" s="229" t="s">
        <v>10010</v>
      </c>
      <c r="D999" s="229" t="s">
        <v>8931</v>
      </c>
      <c r="E999" s="229" t="s">
        <v>9980</v>
      </c>
      <c r="F999" s="229">
        <v>7740454</v>
      </c>
    </row>
    <row r="1000" spans="1:6" ht="15.75">
      <c r="A1000" s="233"/>
      <c r="B1000" s="229">
        <v>564</v>
      </c>
      <c r="C1000" s="229" t="s">
        <v>10011</v>
      </c>
      <c r="D1000" s="229" t="s">
        <v>8931</v>
      </c>
      <c r="E1000" s="229" t="s">
        <v>9980</v>
      </c>
      <c r="F1000" s="229">
        <v>7740454</v>
      </c>
    </row>
    <row r="1001" spans="1:6" ht="15.75">
      <c r="A1001" s="233"/>
      <c r="B1001" s="229">
        <v>565</v>
      </c>
      <c r="C1001" s="229" t="s">
        <v>10012</v>
      </c>
      <c r="D1001" s="229" t="s">
        <v>8931</v>
      </c>
      <c r="E1001" s="229" t="s">
        <v>9980</v>
      </c>
      <c r="F1001" s="229">
        <v>7740454</v>
      </c>
    </row>
    <row r="1002" spans="1:6" ht="15.75">
      <c r="A1002" s="233"/>
      <c r="B1002" s="229">
        <v>566</v>
      </c>
      <c r="C1002" s="229" t="s">
        <v>10013</v>
      </c>
      <c r="D1002" s="229" t="s">
        <v>8931</v>
      </c>
      <c r="E1002" s="229" t="s">
        <v>9980</v>
      </c>
      <c r="F1002" s="229">
        <v>7740454</v>
      </c>
    </row>
    <row r="1003" spans="1:6" ht="15.75">
      <c r="A1003" s="233"/>
      <c r="B1003" s="229">
        <v>567</v>
      </c>
      <c r="C1003" s="229" t="s">
        <v>10014</v>
      </c>
      <c r="D1003" s="229" t="s">
        <v>8931</v>
      </c>
      <c r="E1003" s="229" t="s">
        <v>9980</v>
      </c>
      <c r="F1003" s="229">
        <v>7740454</v>
      </c>
    </row>
    <row r="1004" spans="1:6" ht="31.5">
      <c r="A1004" s="233"/>
      <c r="B1004" s="229">
        <v>568</v>
      </c>
      <c r="C1004" s="229" t="s">
        <v>10015</v>
      </c>
      <c r="D1004" s="229" t="s">
        <v>8931</v>
      </c>
      <c r="E1004" s="229" t="s">
        <v>9980</v>
      </c>
      <c r="F1004" s="229">
        <v>7740454</v>
      </c>
    </row>
    <row r="1005" spans="1:6" ht="15.75">
      <c r="A1005" s="233"/>
      <c r="B1005" s="229">
        <v>569</v>
      </c>
      <c r="C1005" s="229" t="s">
        <v>10016</v>
      </c>
      <c r="D1005" s="229" t="s">
        <v>8931</v>
      </c>
      <c r="E1005" s="229" t="s">
        <v>9978</v>
      </c>
      <c r="F1005" s="229">
        <v>7740454</v>
      </c>
    </row>
    <row r="1006" spans="1:6" ht="15.75">
      <c r="A1006" s="233"/>
      <c r="B1006" s="229">
        <v>570</v>
      </c>
      <c r="C1006" s="229" t="s">
        <v>10017</v>
      </c>
      <c r="D1006" s="229" t="s">
        <v>8931</v>
      </c>
      <c r="E1006" s="229" t="s">
        <v>9980</v>
      </c>
      <c r="F1006" s="229">
        <v>7740454</v>
      </c>
    </row>
    <row r="1007" spans="1:6" ht="15.75">
      <c r="A1007" s="233"/>
      <c r="B1007" s="229">
        <v>571</v>
      </c>
      <c r="C1007" s="229" t="s">
        <v>10018</v>
      </c>
      <c r="D1007" s="229" t="s">
        <v>8931</v>
      </c>
      <c r="E1007" s="229" t="s">
        <v>9980</v>
      </c>
      <c r="F1007" s="229">
        <v>7740454</v>
      </c>
    </row>
    <row r="1008" spans="1:6" ht="15.75">
      <c r="A1008" s="233"/>
      <c r="B1008" s="229">
        <v>572</v>
      </c>
      <c r="C1008" s="229" t="s">
        <v>10019</v>
      </c>
      <c r="D1008" s="229" t="s">
        <v>8931</v>
      </c>
      <c r="E1008" s="229" t="s">
        <v>9978</v>
      </c>
      <c r="F1008" s="229">
        <v>7740454</v>
      </c>
    </row>
    <row r="1009" spans="1:6" ht="15.75">
      <c r="A1009" s="233"/>
      <c r="B1009" s="229">
        <v>573</v>
      </c>
      <c r="C1009" s="229" t="s">
        <v>10020</v>
      </c>
      <c r="D1009" s="229" t="s">
        <v>8931</v>
      </c>
      <c r="E1009" s="229" t="s">
        <v>9980</v>
      </c>
      <c r="F1009" s="229">
        <v>7740454</v>
      </c>
    </row>
    <row r="1010" spans="1:6" ht="15.75">
      <c r="A1010" s="233"/>
      <c r="B1010" s="229">
        <v>574</v>
      </c>
      <c r="C1010" s="229" t="s">
        <v>10021</v>
      </c>
      <c r="D1010" s="229" t="s">
        <v>8931</v>
      </c>
      <c r="E1010" s="229" t="s">
        <v>9980</v>
      </c>
      <c r="F1010" s="229">
        <v>7740454</v>
      </c>
    </row>
    <row r="1011" spans="1:6" ht="15.75">
      <c r="A1011" s="233"/>
      <c r="B1011" s="229">
        <v>575</v>
      </c>
      <c r="C1011" s="229" t="s">
        <v>10022</v>
      </c>
      <c r="D1011" s="229" t="s">
        <v>8931</v>
      </c>
      <c r="E1011" s="229" t="s">
        <v>9980</v>
      </c>
      <c r="F1011" s="229">
        <v>7740454</v>
      </c>
    </row>
    <row r="1012" spans="1:6" ht="31.5">
      <c r="A1012" s="233"/>
      <c r="B1012" s="229">
        <v>576</v>
      </c>
      <c r="C1012" s="229" t="s">
        <v>10023</v>
      </c>
      <c r="D1012" s="229" t="s">
        <v>8931</v>
      </c>
      <c r="E1012" s="229" t="s">
        <v>9980</v>
      </c>
      <c r="F1012" s="229">
        <v>7740454</v>
      </c>
    </row>
    <row r="1013" spans="1:6" ht="15.75">
      <c r="A1013" s="233"/>
      <c r="B1013" s="229">
        <v>577</v>
      </c>
      <c r="C1013" s="229" t="s">
        <v>10024</v>
      </c>
      <c r="D1013" s="229" t="s">
        <v>8931</v>
      </c>
      <c r="E1013" s="229" t="s">
        <v>9980</v>
      </c>
      <c r="F1013" s="229">
        <v>7740454</v>
      </c>
    </row>
    <row r="1014" spans="1:6" ht="15.75">
      <c r="A1014" s="233"/>
      <c r="B1014" s="229">
        <v>578</v>
      </c>
      <c r="C1014" s="229" t="s">
        <v>10025</v>
      </c>
      <c r="D1014" s="229" t="s">
        <v>8931</v>
      </c>
      <c r="E1014" s="229" t="s">
        <v>9980</v>
      </c>
      <c r="F1014" s="229">
        <v>7740454</v>
      </c>
    </row>
    <row r="1015" spans="1:6" ht="15.75">
      <c r="A1015" s="233"/>
      <c r="B1015" s="229">
        <v>579</v>
      </c>
      <c r="C1015" s="229" t="s">
        <v>10026</v>
      </c>
      <c r="D1015" s="229" t="s">
        <v>8931</v>
      </c>
      <c r="E1015" s="229" t="s">
        <v>9980</v>
      </c>
      <c r="F1015" s="229">
        <v>7740454</v>
      </c>
    </row>
    <row r="1016" spans="1:6" ht="15.75">
      <c r="A1016" s="233"/>
      <c r="B1016" s="229">
        <v>580</v>
      </c>
      <c r="C1016" s="229" t="s">
        <v>10027</v>
      </c>
      <c r="D1016" s="229" t="s">
        <v>8931</v>
      </c>
      <c r="E1016" s="229" t="s">
        <v>9980</v>
      </c>
      <c r="F1016" s="229">
        <v>7740454</v>
      </c>
    </row>
    <row r="1017" spans="1:6" ht="15.75">
      <c r="A1017" s="233"/>
      <c r="B1017" s="229">
        <v>581</v>
      </c>
      <c r="C1017" s="229" t="s">
        <v>10028</v>
      </c>
      <c r="D1017" s="229" t="s">
        <v>8931</v>
      </c>
      <c r="E1017" s="229" t="s">
        <v>9980</v>
      </c>
      <c r="F1017" s="229">
        <v>7740454</v>
      </c>
    </row>
    <row r="1018" spans="1:6" ht="15.75">
      <c r="A1018" s="233"/>
      <c r="B1018" s="229">
        <v>582</v>
      </c>
      <c r="C1018" s="229" t="s">
        <v>10029</v>
      </c>
      <c r="D1018" s="229" t="s">
        <v>8931</v>
      </c>
      <c r="E1018" s="229" t="s">
        <v>9980</v>
      </c>
      <c r="F1018" s="229">
        <v>7740454</v>
      </c>
    </row>
    <row r="1019" spans="1:6" ht="31.5">
      <c r="A1019" s="233"/>
      <c r="B1019" s="229">
        <v>583</v>
      </c>
      <c r="C1019" s="229" t="s">
        <v>10030</v>
      </c>
      <c r="D1019" s="229" t="s">
        <v>8931</v>
      </c>
      <c r="E1019" s="229" t="s">
        <v>9980</v>
      </c>
      <c r="F1019" s="229">
        <v>7740454</v>
      </c>
    </row>
    <row r="1020" spans="1:6" ht="15.75">
      <c r="A1020" s="233"/>
      <c r="B1020" s="229">
        <v>584</v>
      </c>
      <c r="C1020" s="229" t="s">
        <v>10031</v>
      </c>
      <c r="D1020" s="229" t="s">
        <v>8931</v>
      </c>
      <c r="E1020" s="229" t="s">
        <v>9980</v>
      </c>
      <c r="F1020" s="229">
        <v>7740454</v>
      </c>
    </row>
    <row r="1021" spans="1:6" ht="31.5">
      <c r="A1021" s="233"/>
      <c r="B1021" s="229">
        <v>585</v>
      </c>
      <c r="C1021" s="229" t="s">
        <v>10032</v>
      </c>
      <c r="D1021" s="229" t="s">
        <v>8931</v>
      </c>
      <c r="E1021" s="229" t="s">
        <v>9980</v>
      </c>
      <c r="F1021" s="229" t="s">
        <v>10033</v>
      </c>
    </row>
    <row r="1022" spans="1:6" ht="31.5">
      <c r="A1022" s="233"/>
      <c r="B1022" s="229">
        <v>586</v>
      </c>
      <c r="C1022" s="229" t="s">
        <v>10034</v>
      </c>
      <c r="D1022" s="229" t="s">
        <v>8931</v>
      </c>
      <c r="E1022" s="229" t="s">
        <v>9980</v>
      </c>
      <c r="F1022" s="229" t="s">
        <v>10033</v>
      </c>
    </row>
    <row r="1023" spans="1:6" ht="31.5">
      <c r="A1023" s="233"/>
      <c r="B1023" s="229">
        <v>587</v>
      </c>
      <c r="C1023" s="229" t="s">
        <v>10035</v>
      </c>
      <c r="D1023" s="229" t="s">
        <v>8931</v>
      </c>
      <c r="E1023" s="229" t="s">
        <v>9980</v>
      </c>
      <c r="F1023" s="229" t="s">
        <v>10033</v>
      </c>
    </row>
    <row r="1024" spans="1:6" ht="31.5">
      <c r="A1024" s="233"/>
      <c r="B1024" s="229">
        <v>588</v>
      </c>
      <c r="C1024" s="229" t="s">
        <v>10036</v>
      </c>
      <c r="D1024" s="229" t="s">
        <v>8931</v>
      </c>
      <c r="E1024" s="229" t="s">
        <v>9980</v>
      </c>
      <c r="F1024" s="229" t="s">
        <v>10033</v>
      </c>
    </row>
    <row r="1025" spans="1:6" ht="31.5">
      <c r="A1025" s="233"/>
      <c r="B1025" s="229">
        <v>589</v>
      </c>
      <c r="C1025" s="229" t="s">
        <v>10037</v>
      </c>
      <c r="D1025" s="229" t="s">
        <v>8931</v>
      </c>
      <c r="E1025" s="229" t="s">
        <v>9980</v>
      </c>
      <c r="F1025" s="229" t="s">
        <v>10033</v>
      </c>
    </row>
    <row r="1026" spans="1:6" ht="31.5">
      <c r="A1026" s="233"/>
      <c r="B1026" s="229">
        <v>590</v>
      </c>
      <c r="C1026" s="229" t="s">
        <v>10038</v>
      </c>
      <c r="D1026" s="229" t="s">
        <v>8931</v>
      </c>
      <c r="E1026" s="229" t="s">
        <v>9980</v>
      </c>
      <c r="F1026" s="229" t="s">
        <v>10033</v>
      </c>
    </row>
    <row r="1027" spans="1:6" ht="31.5">
      <c r="A1027" s="233"/>
      <c r="B1027" s="229">
        <v>591</v>
      </c>
      <c r="C1027" s="229" t="s">
        <v>10039</v>
      </c>
      <c r="D1027" s="229" t="s">
        <v>8931</v>
      </c>
      <c r="E1027" s="229" t="s">
        <v>9980</v>
      </c>
      <c r="F1027" s="229" t="s">
        <v>10033</v>
      </c>
    </row>
    <row r="1028" spans="1:6" ht="31.5">
      <c r="A1028" s="233"/>
      <c r="B1028" s="229">
        <v>440</v>
      </c>
      <c r="C1028" s="229" t="s">
        <v>10040</v>
      </c>
      <c r="D1028" s="229" t="s">
        <v>8714</v>
      </c>
      <c r="E1028" s="229" t="s">
        <v>9980</v>
      </c>
      <c r="F1028" s="229" t="s">
        <v>10033</v>
      </c>
    </row>
    <row r="1029" spans="1:6" ht="31.5">
      <c r="A1029" s="233"/>
      <c r="B1029" s="229">
        <v>592</v>
      </c>
      <c r="C1029" s="229" t="s">
        <v>10041</v>
      </c>
      <c r="D1029" s="229" t="s">
        <v>8931</v>
      </c>
      <c r="E1029" s="229" t="s">
        <v>9980</v>
      </c>
      <c r="F1029" s="229" t="s">
        <v>10033</v>
      </c>
    </row>
    <row r="1030" spans="1:6" ht="31.5">
      <c r="A1030" s="233"/>
      <c r="B1030" s="229">
        <v>593</v>
      </c>
      <c r="C1030" s="229" t="s">
        <v>10042</v>
      </c>
      <c r="D1030" s="229" t="s">
        <v>8931</v>
      </c>
      <c r="E1030" s="229" t="s">
        <v>9980</v>
      </c>
      <c r="F1030" s="229" t="s">
        <v>10033</v>
      </c>
    </row>
    <row r="1031" spans="1:6" ht="15.75">
      <c r="A1031" s="233"/>
      <c r="B1031" s="229">
        <v>441</v>
      </c>
      <c r="C1031" s="229" t="s">
        <v>10043</v>
      </c>
      <c r="D1031" s="229" t="s">
        <v>8714</v>
      </c>
      <c r="E1031" s="229"/>
      <c r="F1031" s="229" t="s">
        <v>9003</v>
      </c>
    </row>
    <row r="1032" spans="1:6" ht="15.75">
      <c r="A1032" s="233"/>
      <c r="B1032" s="229">
        <v>442</v>
      </c>
      <c r="C1032" s="229" t="s">
        <v>10044</v>
      </c>
      <c r="D1032" s="229" t="s">
        <v>8714</v>
      </c>
      <c r="E1032" s="229"/>
      <c r="F1032" s="229" t="s">
        <v>9003</v>
      </c>
    </row>
    <row r="1033" spans="1:6" ht="15.75">
      <c r="A1033" s="233"/>
      <c r="B1033" s="229">
        <v>443</v>
      </c>
      <c r="C1033" s="229" t="s">
        <v>10045</v>
      </c>
      <c r="D1033" s="229" t="s">
        <v>8714</v>
      </c>
      <c r="E1033" s="229"/>
      <c r="F1033" s="229" t="s">
        <v>9003</v>
      </c>
    </row>
    <row r="1034" spans="1:6" ht="31.5">
      <c r="A1034" s="233"/>
      <c r="B1034" s="229">
        <v>444</v>
      </c>
      <c r="C1034" s="229" t="s">
        <v>10046</v>
      </c>
      <c r="D1034" s="229" t="s">
        <v>8714</v>
      </c>
      <c r="E1034" s="229"/>
      <c r="F1034" s="229">
        <v>7711522</v>
      </c>
    </row>
    <row r="1035" spans="1:6" ht="15.75">
      <c r="A1035" s="233"/>
      <c r="B1035" s="229">
        <v>445</v>
      </c>
      <c r="C1035" s="229" t="s">
        <v>10047</v>
      </c>
      <c r="D1035" s="229" t="s">
        <v>8714</v>
      </c>
      <c r="E1035" s="229" t="s">
        <v>9980</v>
      </c>
      <c r="F1035" s="229">
        <v>5613175</v>
      </c>
    </row>
    <row r="1036" spans="1:6" ht="31.5">
      <c r="A1036" s="229" t="s">
        <v>9006</v>
      </c>
      <c r="B1036" s="229">
        <v>446</v>
      </c>
      <c r="C1036" s="229" t="s">
        <v>10048</v>
      </c>
      <c r="D1036" s="229" t="s">
        <v>8714</v>
      </c>
      <c r="E1036" s="229" t="s">
        <v>2381</v>
      </c>
      <c r="F1036" s="229">
        <v>7733076</v>
      </c>
    </row>
    <row r="1037" spans="1:6" ht="31.5">
      <c r="A1037" s="233"/>
      <c r="B1037" s="229">
        <v>447</v>
      </c>
      <c r="C1037" s="229" t="s">
        <v>10049</v>
      </c>
      <c r="D1037" s="229" t="s">
        <v>8714</v>
      </c>
      <c r="E1037" s="229" t="s">
        <v>2381</v>
      </c>
      <c r="F1037" s="229">
        <v>5573231</v>
      </c>
    </row>
    <row r="1038" spans="1:6" ht="31.5">
      <c r="A1038" s="233"/>
      <c r="B1038" s="229">
        <v>594</v>
      </c>
      <c r="C1038" s="229" t="s">
        <v>10050</v>
      </c>
      <c r="D1038" s="229" t="s">
        <v>8931</v>
      </c>
      <c r="E1038" s="229" t="s">
        <v>10051</v>
      </c>
      <c r="F1038" s="229">
        <v>5407091</v>
      </c>
    </row>
    <row r="1039" spans="1:6" ht="31.5">
      <c r="A1039" s="233"/>
      <c r="B1039" s="229">
        <v>448</v>
      </c>
      <c r="C1039" s="229" t="s">
        <v>10052</v>
      </c>
      <c r="D1039" s="229" t="s">
        <v>8714</v>
      </c>
      <c r="E1039" s="229" t="s">
        <v>10053</v>
      </c>
      <c r="F1039" s="229">
        <v>5438154</v>
      </c>
    </row>
    <row r="1040" spans="1:6" ht="15.75">
      <c r="A1040" s="233"/>
      <c r="B1040" s="229">
        <v>449</v>
      </c>
      <c r="C1040" s="229" t="s">
        <v>10054</v>
      </c>
      <c r="D1040" s="229" t="s">
        <v>8714</v>
      </c>
      <c r="E1040" s="229" t="s">
        <v>8685</v>
      </c>
      <c r="F1040" s="229">
        <v>5425812</v>
      </c>
    </row>
    <row r="1041" spans="1:6" ht="31.5">
      <c r="A1041" s="233"/>
      <c r="B1041" s="229">
        <v>450</v>
      </c>
      <c r="C1041" s="229" t="s">
        <v>10055</v>
      </c>
      <c r="D1041" s="229" t="s">
        <v>8714</v>
      </c>
      <c r="E1041" s="229" t="s">
        <v>2381</v>
      </c>
      <c r="F1041" s="229">
        <v>7798115</v>
      </c>
    </row>
    <row r="1042" spans="1:6" ht="31.5">
      <c r="A1042" s="233"/>
      <c r="B1042" s="229">
        <v>451</v>
      </c>
      <c r="C1042" s="229" t="s">
        <v>10056</v>
      </c>
      <c r="D1042" s="233" t="s">
        <v>10057</v>
      </c>
      <c r="E1042" s="229" t="s">
        <v>10058</v>
      </c>
      <c r="F1042" s="229">
        <v>5967929</v>
      </c>
    </row>
    <row r="1043" spans="1:6" ht="31.5">
      <c r="A1043" s="233"/>
      <c r="B1043" s="229">
        <v>452</v>
      </c>
      <c r="C1043" s="229" t="s">
        <v>10059</v>
      </c>
      <c r="D1043" s="229" t="s">
        <v>8714</v>
      </c>
      <c r="E1043" s="229" t="s">
        <v>10058</v>
      </c>
      <c r="F1043" s="229">
        <v>5967929</v>
      </c>
    </row>
    <row r="1044" spans="1:6" ht="15.75">
      <c r="A1044" s="233"/>
      <c r="B1044" s="229">
        <v>453</v>
      </c>
      <c r="C1044" s="229" t="s">
        <v>10060</v>
      </c>
      <c r="D1044" s="229" t="s">
        <v>8714</v>
      </c>
      <c r="E1044" s="229" t="s">
        <v>10061</v>
      </c>
      <c r="F1044" s="229">
        <v>5478450</v>
      </c>
    </row>
    <row r="1045" spans="1:6" ht="31.5">
      <c r="A1045" s="233"/>
      <c r="B1045" s="229">
        <v>595</v>
      </c>
      <c r="C1045" s="229" t="s">
        <v>10062</v>
      </c>
      <c r="D1045" s="229" t="s">
        <v>8931</v>
      </c>
      <c r="E1045" s="229" t="s">
        <v>8685</v>
      </c>
      <c r="F1045" s="229">
        <v>5964900</v>
      </c>
    </row>
    <row r="1046" spans="1:6" ht="15.75">
      <c r="A1046" s="235"/>
      <c r="B1046" s="232">
        <v>596</v>
      </c>
      <c r="C1046" s="232" t="s">
        <v>10063</v>
      </c>
      <c r="D1046" s="232" t="s">
        <v>8931</v>
      </c>
      <c r="E1046" s="232" t="s">
        <v>8685</v>
      </c>
      <c r="F1046" s="232">
        <v>5389556</v>
      </c>
    </row>
    <row r="1047" spans="1:6" ht="15.75">
      <c r="A1047" s="233"/>
      <c r="B1047" s="233">
        <v>597</v>
      </c>
      <c r="C1047" s="229" t="s">
        <v>10064</v>
      </c>
      <c r="D1047" s="229" t="s">
        <v>8931</v>
      </c>
      <c r="E1047" s="229" t="s">
        <v>8685</v>
      </c>
      <c r="F1047" s="229">
        <v>5431442</v>
      </c>
    </row>
    <row r="1048" spans="1:6" ht="15.75">
      <c r="A1048" s="233"/>
      <c r="B1048" s="229">
        <v>598</v>
      </c>
      <c r="C1048" s="229" t="s">
        <v>10065</v>
      </c>
      <c r="D1048" s="229" t="s">
        <v>8931</v>
      </c>
      <c r="E1048" s="229" t="s">
        <v>8685</v>
      </c>
      <c r="F1048" s="229">
        <v>5654335</v>
      </c>
    </row>
    <row r="1049" spans="1:6" ht="15.75">
      <c r="A1049" s="235"/>
      <c r="B1049" s="232">
        <v>599</v>
      </c>
      <c r="C1049" s="232" t="s">
        <v>10066</v>
      </c>
      <c r="D1049" s="232" t="s">
        <v>8931</v>
      </c>
      <c r="E1049" s="232" t="s">
        <v>8685</v>
      </c>
      <c r="F1049" s="232">
        <v>7764535</v>
      </c>
    </row>
    <row r="1050" spans="1:6" ht="15.75">
      <c r="A1050" s="233"/>
      <c r="B1050" s="229">
        <v>600</v>
      </c>
      <c r="C1050" s="229" t="s">
        <v>10067</v>
      </c>
      <c r="D1050" s="229" t="s">
        <v>8931</v>
      </c>
      <c r="E1050" s="229" t="s">
        <v>8685</v>
      </c>
      <c r="F1050" s="229">
        <v>5432710</v>
      </c>
    </row>
    <row r="1051" spans="1:6" ht="15.75">
      <c r="A1051" s="233"/>
      <c r="B1051" s="229">
        <v>601</v>
      </c>
      <c r="C1051" s="229" t="s">
        <v>10068</v>
      </c>
      <c r="D1051" s="229" t="s">
        <v>8931</v>
      </c>
      <c r="E1051" s="229" t="s">
        <v>8685</v>
      </c>
      <c r="F1051" s="229">
        <v>5388065</v>
      </c>
    </row>
    <row r="1052" spans="1:6" ht="15.75">
      <c r="A1052" s="233"/>
      <c r="B1052" s="229">
        <v>602</v>
      </c>
      <c r="C1052" s="229" t="s">
        <v>10069</v>
      </c>
      <c r="D1052" s="229" t="s">
        <v>8931</v>
      </c>
      <c r="E1052" s="229" t="s">
        <v>8685</v>
      </c>
      <c r="F1052" s="229">
        <v>5465005</v>
      </c>
    </row>
    <row r="1053" spans="1:6" ht="15.75">
      <c r="A1053" s="235"/>
      <c r="B1053" s="232">
        <v>454</v>
      </c>
      <c r="C1053" s="232" t="s">
        <v>10070</v>
      </c>
      <c r="D1053" s="232" t="s">
        <v>8714</v>
      </c>
      <c r="E1053" s="232" t="s">
        <v>8685</v>
      </c>
      <c r="F1053" s="232">
        <v>23217</v>
      </c>
    </row>
    <row r="1054" spans="1:6" ht="15.75">
      <c r="A1054" s="233"/>
      <c r="B1054" s="229">
        <v>455</v>
      </c>
      <c r="C1054" s="229" t="s">
        <v>10071</v>
      </c>
      <c r="D1054" s="229" t="s">
        <v>8714</v>
      </c>
      <c r="E1054" s="229" t="s">
        <v>8685</v>
      </c>
      <c r="F1054" s="229">
        <v>23217</v>
      </c>
    </row>
    <row r="1055" spans="1:6" ht="31.5">
      <c r="A1055" s="233"/>
      <c r="B1055" s="229">
        <v>456</v>
      </c>
      <c r="C1055" s="229" t="s">
        <v>10072</v>
      </c>
      <c r="D1055" s="229" t="s">
        <v>8714</v>
      </c>
      <c r="E1055" s="229" t="s">
        <v>8685</v>
      </c>
      <c r="F1055" s="229">
        <v>7742273</v>
      </c>
    </row>
    <row r="1056" spans="1:6" ht="15.75">
      <c r="A1056" s="233"/>
      <c r="B1056" s="229">
        <v>457</v>
      </c>
      <c r="C1056" s="229" t="s">
        <v>10073</v>
      </c>
      <c r="D1056" s="229" t="s">
        <v>8714</v>
      </c>
      <c r="E1056" s="229" t="s">
        <v>8685</v>
      </c>
      <c r="F1056" s="229">
        <v>23217</v>
      </c>
    </row>
    <row r="1057" spans="1:6" ht="15.75">
      <c r="A1057" s="233"/>
      <c r="B1057" s="229">
        <v>458</v>
      </c>
      <c r="C1057" s="229" t="s">
        <v>10074</v>
      </c>
      <c r="D1057" s="229" t="s">
        <v>10075</v>
      </c>
      <c r="E1057" s="229" t="s">
        <v>8685</v>
      </c>
      <c r="F1057" s="229">
        <v>27142</v>
      </c>
    </row>
    <row r="1058" spans="1:6" ht="15.75">
      <c r="A1058" s="233"/>
      <c r="B1058" s="229">
        <v>603</v>
      </c>
      <c r="C1058" s="229" t="s">
        <v>10076</v>
      </c>
      <c r="D1058" s="229" t="s">
        <v>8931</v>
      </c>
      <c r="E1058" s="229" t="s">
        <v>8685</v>
      </c>
      <c r="F1058" s="229">
        <v>27142</v>
      </c>
    </row>
    <row r="1059" spans="1:6" ht="31.5">
      <c r="A1059" s="233"/>
      <c r="B1059" s="229">
        <v>459</v>
      </c>
      <c r="C1059" s="229" t="s">
        <v>10077</v>
      </c>
      <c r="D1059" s="229" t="s">
        <v>8714</v>
      </c>
      <c r="E1059" s="229" t="s">
        <v>8685</v>
      </c>
      <c r="F1059" s="229">
        <v>22945</v>
      </c>
    </row>
    <row r="1060" spans="1:6" ht="31.5">
      <c r="A1060" s="233"/>
      <c r="B1060" s="229">
        <v>604</v>
      </c>
      <c r="C1060" s="229" t="s">
        <v>10078</v>
      </c>
      <c r="D1060" s="229" t="s">
        <v>8931</v>
      </c>
      <c r="E1060" s="229" t="s">
        <v>8685</v>
      </c>
      <c r="F1060" s="229">
        <v>22538</v>
      </c>
    </row>
    <row r="1061" spans="1:6" ht="15.75">
      <c r="A1061" s="233"/>
      <c r="B1061" s="229">
        <v>605</v>
      </c>
      <c r="C1061" s="229" t="s">
        <v>10079</v>
      </c>
      <c r="D1061" s="229" t="s">
        <v>8931</v>
      </c>
      <c r="E1061" s="229" t="s">
        <v>8685</v>
      </c>
      <c r="F1061" s="229">
        <v>22538</v>
      </c>
    </row>
    <row r="1062" spans="1:6" ht="31.5">
      <c r="A1062" s="233"/>
      <c r="B1062" s="229">
        <v>606</v>
      </c>
      <c r="C1062" s="229" t="s">
        <v>10080</v>
      </c>
      <c r="D1062" s="229" t="s">
        <v>8931</v>
      </c>
      <c r="E1062" s="229" t="s">
        <v>8685</v>
      </c>
      <c r="F1062" s="229">
        <v>22538</v>
      </c>
    </row>
    <row r="1063" spans="1:6" ht="31.5">
      <c r="A1063" s="233"/>
      <c r="B1063" s="229">
        <v>607</v>
      </c>
      <c r="C1063" s="229" t="s">
        <v>10081</v>
      </c>
      <c r="D1063" s="229" t="s">
        <v>8931</v>
      </c>
      <c r="E1063" s="229" t="s">
        <v>10058</v>
      </c>
      <c r="F1063" s="229">
        <v>5450816</v>
      </c>
    </row>
    <row r="1064" spans="1:6" ht="31.5">
      <c r="A1064" s="233"/>
      <c r="B1064" s="229">
        <v>608</v>
      </c>
      <c r="C1064" s="229" t="s">
        <v>10082</v>
      </c>
      <c r="D1064" s="229" t="s">
        <v>8931</v>
      </c>
      <c r="E1064" s="229" t="s">
        <v>10058</v>
      </c>
      <c r="F1064" s="229">
        <v>5450816</v>
      </c>
    </row>
    <row r="1065" spans="1:6" ht="31.5">
      <c r="A1065" s="233"/>
      <c r="B1065" s="229">
        <v>609</v>
      </c>
      <c r="C1065" s="229" t="s">
        <v>10083</v>
      </c>
      <c r="D1065" s="229" t="s">
        <v>8931</v>
      </c>
      <c r="E1065" s="229" t="s">
        <v>10058</v>
      </c>
      <c r="F1065" s="229">
        <v>5450816</v>
      </c>
    </row>
    <row r="1066" spans="1:6" ht="31.5">
      <c r="A1066" s="233"/>
      <c r="B1066" s="229">
        <v>610</v>
      </c>
      <c r="C1066" s="229" t="s">
        <v>10084</v>
      </c>
      <c r="D1066" s="229" t="s">
        <v>8931</v>
      </c>
      <c r="E1066" s="229" t="s">
        <v>10058</v>
      </c>
      <c r="F1066" s="229">
        <v>5450816</v>
      </c>
    </row>
    <row r="1067" spans="1:6" ht="31.5">
      <c r="A1067" s="233"/>
      <c r="B1067" s="229">
        <v>611</v>
      </c>
      <c r="C1067" s="229" t="s">
        <v>10085</v>
      </c>
      <c r="D1067" s="229" t="s">
        <v>8931</v>
      </c>
      <c r="E1067" s="229" t="s">
        <v>10058</v>
      </c>
      <c r="F1067" s="229">
        <v>7791148</v>
      </c>
    </row>
    <row r="1068" spans="1:6" ht="31.5">
      <c r="A1068" s="233"/>
      <c r="B1068" s="229">
        <v>612</v>
      </c>
      <c r="C1068" s="229" t="s">
        <v>10086</v>
      </c>
      <c r="D1068" s="229" t="s">
        <v>8931</v>
      </c>
      <c r="E1068" s="229" t="s">
        <v>10058</v>
      </c>
      <c r="F1068" s="229">
        <v>7791148</v>
      </c>
    </row>
    <row r="1069" spans="1:6" ht="31.5">
      <c r="A1069" s="233"/>
      <c r="B1069" s="229">
        <v>613</v>
      </c>
      <c r="C1069" s="229" t="s">
        <v>10087</v>
      </c>
      <c r="D1069" s="229" t="s">
        <v>8931</v>
      </c>
      <c r="E1069" s="229" t="s">
        <v>10058</v>
      </c>
      <c r="F1069" s="229">
        <v>7791148</v>
      </c>
    </row>
    <row r="1070" spans="1:6" ht="31.5">
      <c r="A1070" s="233"/>
      <c r="B1070" s="229">
        <v>614</v>
      </c>
      <c r="C1070" s="229" t="s">
        <v>10088</v>
      </c>
      <c r="D1070" s="229" t="s">
        <v>8931</v>
      </c>
      <c r="E1070" s="229" t="s">
        <v>10058</v>
      </c>
      <c r="F1070" s="229">
        <v>7791148</v>
      </c>
    </row>
    <row r="1071" spans="1:6" ht="31.5">
      <c r="A1071" s="233"/>
      <c r="B1071" s="229">
        <v>615</v>
      </c>
      <c r="C1071" s="229" t="s">
        <v>10089</v>
      </c>
      <c r="D1071" s="229" t="s">
        <v>8931</v>
      </c>
      <c r="E1071" s="229" t="s">
        <v>10058</v>
      </c>
      <c r="F1071" s="229">
        <v>7791148</v>
      </c>
    </row>
    <row r="1072" spans="1:6" ht="31.5">
      <c r="A1072" s="233"/>
      <c r="B1072" s="229">
        <v>616</v>
      </c>
      <c r="C1072" s="229" t="s">
        <v>10090</v>
      </c>
      <c r="D1072" s="229" t="s">
        <v>8931</v>
      </c>
      <c r="E1072" s="229" t="s">
        <v>10058</v>
      </c>
      <c r="F1072" s="229">
        <v>7791148</v>
      </c>
    </row>
    <row r="1073" spans="1:6" ht="31.5">
      <c r="A1073" s="233"/>
      <c r="B1073" s="229">
        <v>617</v>
      </c>
      <c r="C1073" s="229" t="s">
        <v>10091</v>
      </c>
      <c r="D1073" s="229" t="s">
        <v>8931</v>
      </c>
      <c r="E1073" s="229" t="s">
        <v>10058</v>
      </c>
      <c r="F1073" s="229">
        <v>7791148</v>
      </c>
    </row>
    <row r="1074" spans="1:6" ht="31.5">
      <c r="A1074" s="233"/>
      <c r="B1074" s="229">
        <v>618</v>
      </c>
      <c r="C1074" s="229" t="s">
        <v>10092</v>
      </c>
      <c r="D1074" s="229" t="s">
        <v>8931</v>
      </c>
      <c r="E1074" s="229" t="s">
        <v>10058</v>
      </c>
      <c r="F1074" s="229">
        <v>7791148</v>
      </c>
    </row>
    <row r="1075" spans="1:6" ht="31.5">
      <c r="A1075" s="233"/>
      <c r="B1075" s="229">
        <v>619</v>
      </c>
      <c r="C1075" s="229" t="s">
        <v>10093</v>
      </c>
      <c r="D1075" s="229" t="s">
        <v>8931</v>
      </c>
      <c r="E1075" s="229" t="s">
        <v>10058</v>
      </c>
      <c r="F1075" s="229">
        <v>7791148</v>
      </c>
    </row>
    <row r="1076" spans="1:6" ht="31.5">
      <c r="A1076" s="233"/>
      <c r="B1076" s="229">
        <v>620</v>
      </c>
      <c r="C1076" s="229" t="s">
        <v>10094</v>
      </c>
      <c r="D1076" s="229" t="s">
        <v>8931</v>
      </c>
      <c r="E1076" s="229" t="s">
        <v>10058</v>
      </c>
      <c r="F1076" s="229">
        <v>7791148</v>
      </c>
    </row>
    <row r="1077" spans="1:6" ht="31.5">
      <c r="A1077" s="233"/>
      <c r="B1077" s="229">
        <v>621</v>
      </c>
      <c r="C1077" s="229" t="s">
        <v>10095</v>
      </c>
      <c r="D1077" s="229" t="s">
        <v>8931</v>
      </c>
      <c r="E1077" s="229" t="s">
        <v>10058</v>
      </c>
      <c r="F1077" s="229">
        <v>7791148</v>
      </c>
    </row>
    <row r="1078" spans="1:6" ht="31.5">
      <c r="A1078" s="233"/>
      <c r="B1078" s="229">
        <v>622</v>
      </c>
      <c r="C1078" s="229" t="s">
        <v>10096</v>
      </c>
      <c r="D1078" s="229" t="s">
        <v>8931</v>
      </c>
      <c r="E1078" s="229" t="s">
        <v>10058</v>
      </c>
      <c r="F1078" s="229">
        <v>7791148</v>
      </c>
    </row>
    <row r="1079" spans="1:6" ht="15.75">
      <c r="A1079" s="233"/>
      <c r="B1079" s="229">
        <v>623</v>
      </c>
      <c r="C1079" s="229" t="s">
        <v>10097</v>
      </c>
      <c r="D1079" s="229" t="s">
        <v>8931</v>
      </c>
      <c r="E1079" s="229" t="s">
        <v>8685</v>
      </c>
      <c r="F1079" s="229">
        <v>5342693</v>
      </c>
    </row>
    <row r="1080" spans="1:6" ht="15.75">
      <c r="A1080" s="233"/>
      <c r="B1080" s="229">
        <v>624</v>
      </c>
      <c r="C1080" s="229" t="s">
        <v>10098</v>
      </c>
      <c r="D1080" s="229" t="s">
        <v>8931</v>
      </c>
      <c r="E1080" s="229" t="s">
        <v>8685</v>
      </c>
      <c r="F1080" s="229">
        <v>5342693</v>
      </c>
    </row>
    <row r="1081" spans="1:6" ht="15.75">
      <c r="A1081" s="233"/>
      <c r="B1081" s="229">
        <v>625</v>
      </c>
      <c r="C1081" s="229" t="s">
        <v>10099</v>
      </c>
      <c r="D1081" s="229" t="s">
        <v>8931</v>
      </c>
      <c r="E1081" s="229" t="s">
        <v>8685</v>
      </c>
      <c r="F1081" s="229">
        <v>7785938</v>
      </c>
    </row>
    <row r="1082" spans="1:6" ht="15.75">
      <c r="A1082" s="233"/>
      <c r="B1082" s="229">
        <v>626</v>
      </c>
      <c r="C1082" s="229" t="s">
        <v>10100</v>
      </c>
      <c r="D1082" s="229" t="s">
        <v>8931</v>
      </c>
      <c r="E1082" s="229" t="s">
        <v>8685</v>
      </c>
      <c r="F1082" s="229">
        <v>7785938</v>
      </c>
    </row>
    <row r="1083" spans="1:6" ht="15.75">
      <c r="A1083" s="233"/>
      <c r="B1083" s="229">
        <v>627</v>
      </c>
      <c r="C1083" s="229" t="s">
        <v>10101</v>
      </c>
      <c r="D1083" s="229" t="s">
        <v>8931</v>
      </c>
      <c r="E1083" s="229" t="s">
        <v>8685</v>
      </c>
      <c r="F1083" s="229">
        <v>7785938</v>
      </c>
    </row>
    <row r="1084" spans="1:6" ht="15.75">
      <c r="A1084" s="233"/>
      <c r="B1084" s="229">
        <v>628</v>
      </c>
      <c r="C1084" s="229" t="s">
        <v>10102</v>
      </c>
      <c r="D1084" s="229" t="s">
        <v>8931</v>
      </c>
      <c r="E1084" s="229" t="s">
        <v>8685</v>
      </c>
      <c r="F1084" s="229">
        <v>7785938</v>
      </c>
    </row>
    <row r="1085" spans="1:6" ht="31.5">
      <c r="A1085" s="233"/>
      <c r="B1085" s="229">
        <v>456</v>
      </c>
      <c r="C1085" s="229" t="s">
        <v>10103</v>
      </c>
      <c r="D1085" s="229" t="s">
        <v>8714</v>
      </c>
      <c r="E1085" s="229" t="s">
        <v>10104</v>
      </c>
      <c r="F1085" s="229">
        <v>7763538</v>
      </c>
    </row>
    <row r="1086" spans="1:6" ht="31.5">
      <c r="A1086" s="233"/>
      <c r="B1086" s="229">
        <v>457</v>
      </c>
      <c r="C1086" s="229" t="s">
        <v>10105</v>
      </c>
      <c r="D1086" s="229" t="s">
        <v>8714</v>
      </c>
      <c r="E1086" s="229" t="s">
        <v>10104</v>
      </c>
      <c r="F1086" s="229">
        <v>5425812</v>
      </c>
    </row>
    <row r="1087" spans="1:6" ht="31.5">
      <c r="A1087" s="233"/>
      <c r="B1087" s="229">
        <v>458</v>
      </c>
      <c r="C1087" s="229" t="s">
        <v>10106</v>
      </c>
      <c r="D1087" s="229" t="s">
        <v>8714</v>
      </c>
      <c r="E1087" s="229" t="s">
        <v>10104</v>
      </c>
      <c r="F1087" s="229">
        <v>5474788</v>
      </c>
    </row>
    <row r="1088" spans="1:6" ht="31.5">
      <c r="A1088" s="233"/>
      <c r="B1088" s="229">
        <v>459</v>
      </c>
      <c r="C1088" s="229" t="s">
        <v>10107</v>
      </c>
      <c r="D1088" s="229" t="s">
        <v>8714</v>
      </c>
      <c r="E1088" s="229" t="s">
        <v>10104</v>
      </c>
      <c r="F1088" s="229">
        <v>5425812</v>
      </c>
    </row>
    <row r="1089" spans="1:6" ht="47.25">
      <c r="A1089" s="233"/>
      <c r="B1089" s="229">
        <v>460</v>
      </c>
      <c r="C1089" s="229" t="s">
        <v>10108</v>
      </c>
      <c r="D1089" s="229" t="s">
        <v>8714</v>
      </c>
      <c r="E1089" s="229" t="s">
        <v>10109</v>
      </c>
      <c r="F1089" s="229" t="s">
        <v>10110</v>
      </c>
    </row>
    <row r="1090" spans="1:6" ht="31.5">
      <c r="A1090" s="233"/>
      <c r="B1090" s="229">
        <v>461</v>
      </c>
      <c r="C1090" s="229" t="s">
        <v>10111</v>
      </c>
      <c r="D1090" s="229" t="s">
        <v>8714</v>
      </c>
      <c r="E1090" s="229" t="s">
        <v>10051</v>
      </c>
      <c r="F1090" s="229">
        <v>5459641</v>
      </c>
    </row>
    <row r="1091" spans="1:6" ht="15.75">
      <c r="A1091" s="235"/>
      <c r="B1091" s="232">
        <v>462</v>
      </c>
      <c r="C1091" s="232" t="s">
        <v>10112</v>
      </c>
      <c r="D1091" s="232" t="s">
        <v>8714</v>
      </c>
      <c r="E1091" s="232" t="s">
        <v>8685</v>
      </c>
      <c r="F1091" s="232">
        <v>5422804</v>
      </c>
    </row>
    <row r="1092" spans="1:6" ht="15.75">
      <c r="A1092" s="233"/>
      <c r="B1092" s="229">
        <v>463</v>
      </c>
      <c r="C1092" s="229" t="s">
        <v>10113</v>
      </c>
      <c r="D1092" s="229" t="s">
        <v>8714</v>
      </c>
      <c r="E1092" s="229" t="s">
        <v>8685</v>
      </c>
      <c r="F1092" s="229">
        <v>5383573</v>
      </c>
    </row>
    <row r="1093" spans="1:6" ht="15.75">
      <c r="A1093" s="233"/>
      <c r="B1093" s="229">
        <v>464</v>
      </c>
      <c r="C1093" s="229" t="s">
        <v>10114</v>
      </c>
      <c r="D1093" s="229" t="s">
        <v>8714</v>
      </c>
      <c r="E1093" s="229" t="s">
        <v>8685</v>
      </c>
      <c r="F1093" s="229">
        <v>5347941</v>
      </c>
    </row>
    <row r="1094" spans="1:6" ht="15.75">
      <c r="A1094" s="233"/>
      <c r="B1094" s="229">
        <v>465</v>
      </c>
      <c r="C1094" s="229" t="s">
        <v>10115</v>
      </c>
      <c r="D1094" s="229" t="s">
        <v>8714</v>
      </c>
      <c r="E1094" s="229" t="s">
        <v>8685</v>
      </c>
      <c r="F1094" s="229">
        <v>5380185</v>
      </c>
    </row>
    <row r="1095" spans="1:6" ht="15.75">
      <c r="A1095" s="233"/>
      <c r="B1095" s="229">
        <v>466</v>
      </c>
      <c r="C1095" s="229" t="s">
        <v>10116</v>
      </c>
      <c r="D1095" s="229" t="s">
        <v>8714</v>
      </c>
      <c r="E1095" s="229" t="s">
        <v>8685</v>
      </c>
      <c r="F1095" s="229">
        <v>5416640</v>
      </c>
    </row>
    <row r="1096" spans="1:6" ht="15.75">
      <c r="A1096" s="233"/>
      <c r="B1096" s="229">
        <v>467</v>
      </c>
      <c r="C1096" s="229" t="s">
        <v>10117</v>
      </c>
      <c r="D1096" s="229" t="s">
        <v>8714</v>
      </c>
      <c r="E1096" s="229" t="s">
        <v>8685</v>
      </c>
      <c r="F1096" s="229">
        <v>5416640</v>
      </c>
    </row>
    <row r="1097" spans="1:6" ht="15.75">
      <c r="A1097" s="233"/>
      <c r="B1097" s="229">
        <v>468</v>
      </c>
      <c r="C1097" s="229" t="s">
        <v>10118</v>
      </c>
      <c r="D1097" s="229" t="s">
        <v>8714</v>
      </c>
      <c r="E1097" s="229" t="s">
        <v>8685</v>
      </c>
      <c r="F1097" s="229">
        <v>5380185</v>
      </c>
    </row>
    <row r="1098" spans="1:6" ht="15.75">
      <c r="A1098" s="233"/>
      <c r="B1098" s="229">
        <v>469</v>
      </c>
      <c r="C1098" s="229" t="s">
        <v>10119</v>
      </c>
      <c r="D1098" s="229" t="s">
        <v>8714</v>
      </c>
      <c r="E1098" s="229" t="s">
        <v>8685</v>
      </c>
      <c r="F1098" s="229">
        <v>5380185</v>
      </c>
    </row>
    <row r="1099" spans="1:6" ht="15.75">
      <c r="A1099" s="233"/>
      <c r="B1099" s="229">
        <v>470</v>
      </c>
      <c r="C1099" s="229" t="s">
        <v>10120</v>
      </c>
      <c r="D1099" s="229" t="s">
        <v>8714</v>
      </c>
      <c r="E1099" s="229" t="s">
        <v>8685</v>
      </c>
      <c r="F1099" s="229">
        <v>5364488</v>
      </c>
    </row>
    <row r="1100" spans="1:6" ht="31.5">
      <c r="A1100" s="233"/>
      <c r="B1100" s="229">
        <v>471</v>
      </c>
      <c r="C1100" s="229" t="s">
        <v>10121</v>
      </c>
      <c r="D1100" s="229" t="s">
        <v>8714</v>
      </c>
      <c r="E1100" s="229" t="s">
        <v>10122</v>
      </c>
      <c r="F1100" s="229">
        <v>5604774</v>
      </c>
    </row>
    <row r="1101" spans="1:6" ht="31.5">
      <c r="A1101" s="233"/>
      <c r="B1101" s="229">
        <v>472</v>
      </c>
      <c r="C1101" s="229" t="s">
        <v>10123</v>
      </c>
      <c r="D1101" s="229" t="s">
        <v>8714</v>
      </c>
      <c r="E1101" s="229" t="s">
        <v>10058</v>
      </c>
      <c r="F1101" s="229">
        <v>7712535</v>
      </c>
    </row>
    <row r="1102" spans="1:6" ht="31.5">
      <c r="A1102" s="233"/>
      <c r="B1102" s="229">
        <v>473</v>
      </c>
      <c r="C1102" s="229" t="s">
        <v>10124</v>
      </c>
      <c r="D1102" s="229" t="s">
        <v>8714</v>
      </c>
      <c r="E1102" s="229" t="s">
        <v>10058</v>
      </c>
      <c r="F1102" s="229" t="s">
        <v>9003</v>
      </c>
    </row>
    <row r="1103" spans="1:6" ht="31.5">
      <c r="A1103" s="233"/>
      <c r="B1103" s="229">
        <v>474</v>
      </c>
      <c r="C1103" s="229" t="s">
        <v>10125</v>
      </c>
      <c r="D1103" s="229" t="s">
        <v>8714</v>
      </c>
      <c r="E1103" s="229" t="s">
        <v>10058</v>
      </c>
      <c r="F1103" s="229" t="s">
        <v>9003</v>
      </c>
    </row>
    <row r="1104" spans="1:6" ht="31.5">
      <c r="A1104" s="233"/>
      <c r="B1104" s="229">
        <v>475</v>
      </c>
      <c r="C1104" s="229" t="s">
        <v>10126</v>
      </c>
      <c r="D1104" s="229" t="s">
        <v>8714</v>
      </c>
      <c r="E1104" s="229" t="s">
        <v>10058</v>
      </c>
      <c r="F1104" s="229" t="s">
        <v>9003</v>
      </c>
    </row>
    <row r="1105" spans="1:6" ht="31.5">
      <c r="A1105" s="233"/>
      <c r="B1105" s="229">
        <v>629</v>
      </c>
      <c r="C1105" s="229" t="s">
        <v>10127</v>
      </c>
      <c r="D1105" s="229" t="s">
        <v>8931</v>
      </c>
      <c r="E1105" s="229" t="s">
        <v>10058</v>
      </c>
      <c r="F1105" s="229" t="s">
        <v>9003</v>
      </c>
    </row>
    <row r="1106" spans="1:6" ht="31.5">
      <c r="A1106" s="233"/>
      <c r="B1106" s="229">
        <v>476</v>
      </c>
      <c r="C1106" s="229" t="s">
        <v>10128</v>
      </c>
      <c r="D1106" s="229" t="s">
        <v>8714</v>
      </c>
      <c r="E1106" s="229" t="s">
        <v>10058</v>
      </c>
      <c r="F1106" s="229" t="s">
        <v>9003</v>
      </c>
    </row>
    <row r="1107" spans="1:6" ht="31.5">
      <c r="A1107" s="233"/>
      <c r="B1107" s="229">
        <v>478</v>
      </c>
      <c r="C1107" s="229" t="s">
        <v>10129</v>
      </c>
      <c r="D1107" s="229" t="s">
        <v>8714</v>
      </c>
      <c r="E1107" s="229" t="s">
        <v>10058</v>
      </c>
      <c r="F1107" s="229" t="s">
        <v>9003</v>
      </c>
    </row>
    <row r="1108" spans="1:6" ht="31.5">
      <c r="A1108" s="233"/>
      <c r="B1108" s="229">
        <v>479</v>
      </c>
      <c r="C1108" s="229" t="s">
        <v>10130</v>
      </c>
      <c r="D1108" s="229" t="s">
        <v>8714</v>
      </c>
      <c r="E1108" s="229" t="s">
        <v>10058</v>
      </c>
      <c r="F1108" s="229" t="s">
        <v>9003</v>
      </c>
    </row>
    <row r="1109" spans="1:6" ht="15.75">
      <c r="A1109" s="233"/>
      <c r="B1109" s="229">
        <v>630</v>
      </c>
      <c r="C1109" s="229" t="s">
        <v>10131</v>
      </c>
      <c r="D1109" s="229" t="s">
        <v>8931</v>
      </c>
      <c r="E1109" s="229" t="s">
        <v>8685</v>
      </c>
      <c r="F1109" s="229">
        <v>24276</v>
      </c>
    </row>
    <row r="1110" spans="1:6" ht="15.75">
      <c r="A1110" s="233"/>
      <c r="B1110" s="229">
        <v>631</v>
      </c>
      <c r="C1110" s="229" t="s">
        <v>10132</v>
      </c>
      <c r="D1110" s="229" t="s">
        <v>8931</v>
      </c>
      <c r="E1110" s="229" t="s">
        <v>8685</v>
      </c>
      <c r="F1110" s="229">
        <v>24276</v>
      </c>
    </row>
    <row r="1111" spans="1:6" ht="31.5">
      <c r="A1111" s="229" t="s">
        <v>8936</v>
      </c>
      <c r="B1111" s="229">
        <v>480</v>
      </c>
      <c r="C1111" s="229" t="s">
        <v>10133</v>
      </c>
      <c r="D1111" s="229" t="s">
        <v>8714</v>
      </c>
      <c r="E1111" s="229" t="s">
        <v>8908</v>
      </c>
      <c r="F1111" s="229" t="s">
        <v>9003</v>
      </c>
    </row>
    <row r="1112" spans="1:6" ht="15.75">
      <c r="A1112" s="229"/>
      <c r="B1112" s="229">
        <v>481</v>
      </c>
      <c r="C1112" s="229" t="s">
        <v>10134</v>
      </c>
      <c r="D1112" s="229" t="s">
        <v>8714</v>
      </c>
      <c r="E1112" s="229" t="s">
        <v>8908</v>
      </c>
      <c r="F1112" s="229">
        <v>7749617</v>
      </c>
    </row>
    <row r="1113" spans="1:6" ht="15.75">
      <c r="A1113" s="229" t="s">
        <v>8929</v>
      </c>
      <c r="B1113" s="229">
        <v>632</v>
      </c>
      <c r="C1113" s="229" t="s">
        <v>10135</v>
      </c>
      <c r="D1113" s="229" t="s">
        <v>8931</v>
      </c>
      <c r="E1113" s="229" t="s">
        <v>10136</v>
      </c>
      <c r="F1113" s="229">
        <v>5388339</v>
      </c>
    </row>
    <row r="1114" spans="1:6" ht="15.75">
      <c r="A1114" s="229"/>
      <c r="B1114" s="229">
        <v>633</v>
      </c>
      <c r="C1114" s="229" t="s">
        <v>10137</v>
      </c>
      <c r="D1114" s="237" t="s">
        <v>8931</v>
      </c>
      <c r="E1114" s="229" t="s">
        <v>10136</v>
      </c>
      <c r="F1114" s="229"/>
    </row>
    <row r="1115" spans="1:6" ht="15.75">
      <c r="A1115" s="229"/>
      <c r="B1115" s="229">
        <v>634</v>
      </c>
      <c r="C1115" s="229" t="s">
        <v>10138</v>
      </c>
      <c r="D1115" s="237" t="s">
        <v>8931</v>
      </c>
      <c r="E1115" s="229" t="s">
        <v>10136</v>
      </c>
      <c r="F1115" s="229"/>
    </row>
    <row r="1116" spans="1:6" ht="15.75">
      <c r="A1116" s="229"/>
      <c r="B1116" s="229">
        <v>635</v>
      </c>
      <c r="C1116" s="229" t="s">
        <v>10139</v>
      </c>
      <c r="D1116" s="237" t="s">
        <v>8931</v>
      </c>
      <c r="E1116" s="229" t="s">
        <v>10136</v>
      </c>
      <c r="F1116" s="229"/>
    </row>
    <row r="1117" spans="1:6" ht="15.75">
      <c r="A1117" s="229"/>
      <c r="B1117" s="229">
        <v>636</v>
      </c>
      <c r="C1117" s="229" t="s">
        <v>10140</v>
      </c>
      <c r="D1117" s="237" t="s">
        <v>8931</v>
      </c>
      <c r="E1117" s="229" t="s">
        <v>10136</v>
      </c>
      <c r="F1117" s="229"/>
    </row>
    <row r="1118" spans="1:6" ht="31.5">
      <c r="A1118" s="229"/>
      <c r="B1118" s="229">
        <v>637</v>
      </c>
      <c r="C1118" s="229" t="s">
        <v>10141</v>
      </c>
      <c r="D1118" s="237" t="s">
        <v>8931</v>
      </c>
      <c r="E1118" s="229" t="s">
        <v>10136</v>
      </c>
      <c r="F1118" s="229"/>
    </row>
    <row r="1119" spans="1:6" ht="15.75">
      <c r="A1119" s="229"/>
      <c r="B1119" s="229">
        <v>638</v>
      </c>
      <c r="C1119" s="229" t="s">
        <v>10142</v>
      </c>
      <c r="D1119" s="237" t="s">
        <v>8931</v>
      </c>
      <c r="E1119" s="229" t="s">
        <v>10136</v>
      </c>
      <c r="F1119" s="229"/>
    </row>
    <row r="1120" spans="1:6" ht="15.75">
      <c r="A1120" s="229"/>
      <c r="B1120" s="229">
        <v>639</v>
      </c>
      <c r="C1120" s="229" t="s">
        <v>10143</v>
      </c>
      <c r="D1120" s="237" t="s">
        <v>8931</v>
      </c>
      <c r="E1120" s="229" t="s">
        <v>10136</v>
      </c>
      <c r="F1120" s="229"/>
    </row>
    <row r="1121" spans="1:6" ht="15.75">
      <c r="A1121" s="229"/>
      <c r="B1121" s="229">
        <v>640</v>
      </c>
      <c r="C1121" s="229" t="s">
        <v>10144</v>
      </c>
      <c r="D1121" s="237" t="s">
        <v>8931</v>
      </c>
      <c r="E1121" s="229" t="s">
        <v>10136</v>
      </c>
      <c r="F1121" s="229"/>
    </row>
    <row r="1122" spans="1:6" ht="15.75">
      <c r="A1122" s="229"/>
      <c r="B1122" s="229">
        <v>641</v>
      </c>
      <c r="C1122" s="229" t="s">
        <v>10145</v>
      </c>
      <c r="D1122" s="237" t="s">
        <v>8931</v>
      </c>
      <c r="E1122" s="229" t="s">
        <v>10136</v>
      </c>
      <c r="F1122" s="229"/>
    </row>
    <row r="1123" spans="1:6" ht="31.5">
      <c r="A1123" s="229"/>
      <c r="B1123" s="229">
        <v>642</v>
      </c>
      <c r="C1123" s="229" t="s">
        <v>10146</v>
      </c>
      <c r="D1123" s="237" t="s">
        <v>8931</v>
      </c>
      <c r="E1123" s="229" t="s">
        <v>10136</v>
      </c>
      <c r="F1123" s="229"/>
    </row>
    <row r="1124" spans="1:6" ht="15.75">
      <c r="A1124" s="229"/>
      <c r="B1124" s="229">
        <v>643</v>
      </c>
      <c r="C1124" s="229" t="s">
        <v>10147</v>
      </c>
      <c r="D1124" s="237" t="s">
        <v>8931</v>
      </c>
      <c r="E1124" s="229" t="s">
        <v>10136</v>
      </c>
      <c r="F1124" s="229"/>
    </row>
    <row r="1125" spans="1:6" ht="15.75">
      <c r="A1125" s="229"/>
      <c r="B1125" s="229">
        <v>644</v>
      </c>
      <c r="C1125" s="229" t="s">
        <v>10148</v>
      </c>
      <c r="D1125" s="237" t="s">
        <v>8931</v>
      </c>
      <c r="E1125" s="229" t="s">
        <v>10136</v>
      </c>
      <c r="F1125" s="229"/>
    </row>
    <row r="1126" spans="1:6" ht="15.75">
      <c r="A1126" s="229"/>
      <c r="B1126" s="229">
        <v>645</v>
      </c>
      <c r="C1126" s="229" t="s">
        <v>10149</v>
      </c>
      <c r="D1126" s="237" t="s">
        <v>8931</v>
      </c>
      <c r="E1126" s="229" t="s">
        <v>10136</v>
      </c>
      <c r="F1126" s="229"/>
    </row>
    <row r="1127" spans="1:6" ht="15.75">
      <c r="A1127" s="229"/>
      <c r="B1127" s="229">
        <v>646</v>
      </c>
      <c r="C1127" s="229" t="s">
        <v>10150</v>
      </c>
      <c r="D1127" s="237" t="s">
        <v>8931</v>
      </c>
      <c r="E1127" s="229" t="s">
        <v>10136</v>
      </c>
      <c r="F1127" s="229"/>
    </row>
    <row r="1128" spans="1:6" ht="15.75">
      <c r="A1128" s="229"/>
      <c r="B1128" s="229">
        <v>647</v>
      </c>
      <c r="C1128" s="229" t="s">
        <v>10151</v>
      </c>
      <c r="D1128" s="237" t="s">
        <v>8931</v>
      </c>
      <c r="E1128" s="229" t="s">
        <v>10136</v>
      </c>
      <c r="F1128" s="229">
        <v>5905120</v>
      </c>
    </row>
    <row r="1129" spans="1:6" ht="15.75">
      <c r="A1129" s="229"/>
      <c r="B1129" s="229">
        <v>648</v>
      </c>
      <c r="C1129" s="229" t="s">
        <v>10152</v>
      </c>
      <c r="D1129" s="229" t="s">
        <v>8931</v>
      </c>
      <c r="E1129" s="229" t="s">
        <v>10136</v>
      </c>
      <c r="F1129" s="229">
        <v>5614038</v>
      </c>
    </row>
    <row r="1130" spans="1:6" ht="15.75">
      <c r="A1130" s="229"/>
      <c r="B1130" s="229">
        <v>482</v>
      </c>
      <c r="C1130" s="229" t="s">
        <v>10153</v>
      </c>
      <c r="D1130" s="229" t="s">
        <v>8714</v>
      </c>
      <c r="E1130" s="229" t="s">
        <v>10136</v>
      </c>
      <c r="F1130" s="229">
        <v>7780569</v>
      </c>
    </row>
    <row r="1131" spans="1:6" ht="15.75">
      <c r="A1131" s="229"/>
      <c r="B1131" s="229">
        <v>649</v>
      </c>
      <c r="C1131" s="229" t="s">
        <v>10154</v>
      </c>
      <c r="D1131" s="229" t="s">
        <v>8931</v>
      </c>
      <c r="E1131" s="229" t="s">
        <v>2420</v>
      </c>
      <c r="F1131" s="229">
        <v>7782942</v>
      </c>
    </row>
    <row r="1132" spans="1:6" ht="15.75">
      <c r="A1132" s="229"/>
      <c r="B1132" s="229">
        <v>650</v>
      </c>
      <c r="C1132" s="229" t="s">
        <v>10155</v>
      </c>
      <c r="D1132" s="229" t="s">
        <v>8931</v>
      </c>
      <c r="E1132" s="229" t="s">
        <v>2420</v>
      </c>
      <c r="F1132" s="229">
        <v>5936775</v>
      </c>
    </row>
    <row r="1133" spans="1:6" ht="15.75">
      <c r="A1133" s="229"/>
      <c r="B1133" s="229">
        <v>483</v>
      </c>
      <c r="C1133" s="229" t="s">
        <v>10156</v>
      </c>
      <c r="D1133" s="229" t="s">
        <v>8714</v>
      </c>
      <c r="E1133" s="229" t="s">
        <v>2420</v>
      </c>
      <c r="F1133" s="229">
        <v>5370265</v>
      </c>
    </row>
    <row r="1134" spans="1:6" ht="31.5">
      <c r="A1134" s="229"/>
      <c r="B1134" s="229">
        <v>484</v>
      </c>
      <c r="C1134" s="229" t="s">
        <v>10157</v>
      </c>
      <c r="D1134" s="229" t="s">
        <v>8714</v>
      </c>
      <c r="E1134" s="229" t="s">
        <v>10158</v>
      </c>
      <c r="F1134" s="229">
        <v>27899</v>
      </c>
    </row>
    <row r="1135" spans="1:6" ht="31.5">
      <c r="A1135" s="229"/>
      <c r="B1135" s="229">
        <v>485</v>
      </c>
      <c r="C1135" s="229" t="s">
        <v>10159</v>
      </c>
      <c r="D1135" s="229" t="s">
        <v>8714</v>
      </c>
      <c r="E1135" s="229" t="s">
        <v>10158</v>
      </c>
      <c r="F1135" s="229">
        <v>27206</v>
      </c>
    </row>
    <row r="1136" spans="1:6" ht="31.5">
      <c r="A1136" s="229"/>
      <c r="B1136" s="229">
        <v>486</v>
      </c>
      <c r="C1136" s="229" t="s">
        <v>10160</v>
      </c>
      <c r="D1136" s="229" t="s">
        <v>8714</v>
      </c>
      <c r="E1136" s="229" t="s">
        <v>10158</v>
      </c>
      <c r="F1136" s="229">
        <v>27206</v>
      </c>
    </row>
    <row r="1137" spans="1:6" ht="31.5">
      <c r="A1137" s="229"/>
      <c r="B1137" s="229">
        <v>487</v>
      </c>
      <c r="C1137" s="229" t="s">
        <v>10161</v>
      </c>
      <c r="D1137" s="229" t="s">
        <v>8714</v>
      </c>
      <c r="E1137" s="229" t="s">
        <v>10158</v>
      </c>
      <c r="F1137" s="229">
        <v>27206</v>
      </c>
    </row>
    <row r="1138" spans="1:6" ht="15.75">
      <c r="A1138" s="229"/>
      <c r="B1138" s="229">
        <v>488</v>
      </c>
      <c r="C1138" s="229" t="s">
        <v>10162</v>
      </c>
      <c r="D1138" s="229" t="s">
        <v>8714</v>
      </c>
      <c r="E1138" s="229" t="s">
        <v>2420</v>
      </c>
      <c r="F1138" s="229">
        <v>5905120</v>
      </c>
    </row>
    <row r="1139" spans="1:6" ht="15.75">
      <c r="A1139" s="229"/>
      <c r="B1139" s="229">
        <v>651</v>
      </c>
      <c r="C1139" s="229" t="s">
        <v>10163</v>
      </c>
      <c r="D1139" s="229" t="s">
        <v>8931</v>
      </c>
      <c r="E1139" s="229" t="s">
        <v>2420</v>
      </c>
      <c r="F1139" s="229">
        <v>5367122</v>
      </c>
    </row>
    <row r="1140" spans="1:6" ht="31.5">
      <c r="A1140" s="229" t="s">
        <v>9006</v>
      </c>
      <c r="B1140" s="229">
        <v>652</v>
      </c>
      <c r="C1140" s="229" t="s">
        <v>10164</v>
      </c>
      <c r="D1140" s="229" t="s">
        <v>8931</v>
      </c>
      <c r="E1140" s="229" t="s">
        <v>10165</v>
      </c>
      <c r="F1140" s="229" t="s">
        <v>10166</v>
      </c>
    </row>
    <row r="1141" spans="1:6" ht="31.5">
      <c r="A1141" s="229"/>
      <c r="B1141" s="229">
        <v>653</v>
      </c>
      <c r="C1141" s="229" t="s">
        <v>10167</v>
      </c>
      <c r="D1141" s="229" t="s">
        <v>8931</v>
      </c>
      <c r="E1141" s="229" t="s">
        <v>529</v>
      </c>
      <c r="F1141" s="229" t="s">
        <v>10166</v>
      </c>
    </row>
    <row r="1142" spans="1:6" ht="31.5">
      <c r="A1142" s="229"/>
      <c r="B1142" s="229">
        <v>654</v>
      </c>
      <c r="C1142" s="229" t="s">
        <v>10168</v>
      </c>
      <c r="D1142" s="229" t="s">
        <v>8931</v>
      </c>
      <c r="E1142" s="229" t="s">
        <v>529</v>
      </c>
      <c r="F1142" s="229" t="s">
        <v>10166</v>
      </c>
    </row>
    <row r="1143" spans="1:6" ht="31.5">
      <c r="A1143" s="229"/>
      <c r="B1143" s="229">
        <v>655</v>
      </c>
      <c r="C1143" s="229" t="s">
        <v>10169</v>
      </c>
      <c r="D1143" s="229" t="s">
        <v>8931</v>
      </c>
      <c r="E1143" s="229" t="s">
        <v>529</v>
      </c>
      <c r="F1143" s="229" t="s">
        <v>10166</v>
      </c>
    </row>
    <row r="1144" spans="1:6" ht="31.5">
      <c r="A1144" s="229"/>
      <c r="B1144" s="229">
        <v>656</v>
      </c>
      <c r="C1144" s="229" t="s">
        <v>10170</v>
      </c>
      <c r="D1144" s="229" t="s">
        <v>8931</v>
      </c>
      <c r="E1144" s="229" t="s">
        <v>529</v>
      </c>
      <c r="F1144" s="229" t="s">
        <v>10166</v>
      </c>
    </row>
    <row r="1145" spans="1:6" ht="31.5">
      <c r="A1145" s="229"/>
      <c r="B1145" s="229">
        <v>657</v>
      </c>
      <c r="C1145" s="229" t="s">
        <v>10171</v>
      </c>
      <c r="D1145" s="229" t="s">
        <v>8931</v>
      </c>
      <c r="E1145" s="229" t="s">
        <v>529</v>
      </c>
      <c r="F1145" s="229" t="s">
        <v>10166</v>
      </c>
    </row>
    <row r="1146" spans="1:6" ht="31.5">
      <c r="A1146" s="227"/>
      <c r="B1146" s="229">
        <v>658</v>
      </c>
      <c r="C1146" s="229" t="s">
        <v>10172</v>
      </c>
      <c r="D1146" s="229" t="s">
        <v>8931</v>
      </c>
      <c r="E1146" s="229" t="s">
        <v>8911</v>
      </c>
      <c r="F1146" s="227"/>
    </row>
    <row r="1147" spans="1:6" ht="15.75">
      <c r="A1147" s="227"/>
      <c r="B1147" s="229">
        <v>659</v>
      </c>
      <c r="C1147" s="229" t="s">
        <v>10173</v>
      </c>
      <c r="D1147" s="229" t="s">
        <v>8931</v>
      </c>
      <c r="E1147" s="229" t="s">
        <v>10174</v>
      </c>
      <c r="F1147" s="229">
        <v>5343656</v>
      </c>
    </row>
    <row r="1148" spans="1:6" ht="31.5">
      <c r="A1148" s="229" t="s">
        <v>9006</v>
      </c>
      <c r="B1148" s="229">
        <v>660</v>
      </c>
      <c r="C1148" s="229" t="s">
        <v>10175</v>
      </c>
      <c r="D1148" s="229" t="s">
        <v>8931</v>
      </c>
      <c r="E1148" s="229" t="s">
        <v>10176</v>
      </c>
      <c r="F1148" s="229" t="s">
        <v>10177</v>
      </c>
    </row>
    <row r="1149" spans="1:6" ht="31.5">
      <c r="A1149" s="229"/>
      <c r="B1149" s="229">
        <v>661</v>
      </c>
      <c r="C1149" s="229" t="s">
        <v>10178</v>
      </c>
      <c r="D1149" s="229" t="s">
        <v>8931</v>
      </c>
      <c r="E1149" s="229" t="s">
        <v>10176</v>
      </c>
      <c r="F1149" s="229">
        <v>33060</v>
      </c>
    </row>
    <row r="1150" spans="1:6" ht="15.75">
      <c r="A1150" s="229"/>
      <c r="B1150" s="229">
        <v>490</v>
      </c>
      <c r="C1150" s="229" t="s">
        <v>10179</v>
      </c>
      <c r="D1150" s="229" t="s">
        <v>8714</v>
      </c>
      <c r="E1150" s="229" t="s">
        <v>10176</v>
      </c>
      <c r="F1150" s="229">
        <v>5405719</v>
      </c>
    </row>
    <row r="1151" spans="1:6" ht="15.75">
      <c r="A1151" s="229"/>
      <c r="B1151" s="229">
        <v>491</v>
      </c>
      <c r="C1151" s="229" t="s">
        <v>10180</v>
      </c>
      <c r="D1151" s="229" t="s">
        <v>8714</v>
      </c>
      <c r="E1151" s="229" t="s">
        <v>10176</v>
      </c>
      <c r="F1151" s="229">
        <v>5405719</v>
      </c>
    </row>
    <row r="1152" spans="1:6" ht="15.75">
      <c r="A1152" s="229"/>
      <c r="B1152" s="229">
        <v>492</v>
      </c>
      <c r="C1152" s="229" t="s">
        <v>10181</v>
      </c>
      <c r="D1152" s="229" t="s">
        <v>8714</v>
      </c>
      <c r="E1152" s="229" t="s">
        <v>10176</v>
      </c>
      <c r="F1152" s="229">
        <v>5405719</v>
      </c>
    </row>
    <row r="1153" spans="1:6" ht="15.75">
      <c r="A1153" s="229"/>
      <c r="B1153" s="229">
        <v>493</v>
      </c>
      <c r="C1153" s="229" t="s">
        <v>10182</v>
      </c>
      <c r="D1153" s="229" t="s">
        <v>8714</v>
      </c>
      <c r="E1153" s="229" t="s">
        <v>10176</v>
      </c>
      <c r="F1153" s="229">
        <v>5405719</v>
      </c>
    </row>
    <row r="1154" spans="1:6" ht="15.75">
      <c r="A1154" s="229"/>
      <c r="B1154" s="229">
        <v>494</v>
      </c>
      <c r="C1154" s="229" t="s">
        <v>10183</v>
      </c>
      <c r="D1154" s="229" t="s">
        <v>8714</v>
      </c>
      <c r="E1154" s="229" t="s">
        <v>10176</v>
      </c>
      <c r="F1154" s="229">
        <v>5405719</v>
      </c>
    </row>
    <row r="1155" spans="1:6" ht="15.75">
      <c r="A1155" s="229"/>
      <c r="B1155" s="229">
        <v>495</v>
      </c>
      <c r="C1155" s="229" t="s">
        <v>10184</v>
      </c>
      <c r="D1155" s="229" t="s">
        <v>8714</v>
      </c>
      <c r="E1155" s="229" t="s">
        <v>10176</v>
      </c>
      <c r="F1155" s="229">
        <v>5405719</v>
      </c>
    </row>
    <row r="1156" spans="1:6" ht="15.75">
      <c r="A1156" s="229"/>
      <c r="B1156" s="229">
        <v>496</v>
      </c>
      <c r="C1156" s="229" t="s">
        <v>10185</v>
      </c>
      <c r="D1156" s="229" t="s">
        <v>8714</v>
      </c>
      <c r="E1156" s="229" t="s">
        <v>10176</v>
      </c>
      <c r="F1156" s="229">
        <v>5405719</v>
      </c>
    </row>
    <row r="1157" spans="1:6" ht="15.75">
      <c r="A1157" s="229"/>
      <c r="B1157" s="229">
        <v>497</v>
      </c>
      <c r="C1157" s="229" t="s">
        <v>10186</v>
      </c>
      <c r="D1157" s="229" t="s">
        <v>8714</v>
      </c>
      <c r="E1157" s="229" t="s">
        <v>10176</v>
      </c>
      <c r="F1157" s="229">
        <v>5405719</v>
      </c>
    </row>
    <row r="1158" spans="1:6" ht="15.75">
      <c r="A1158" s="229"/>
      <c r="B1158" s="229">
        <v>498</v>
      </c>
      <c r="C1158" s="229" t="s">
        <v>10187</v>
      </c>
      <c r="D1158" s="229" t="s">
        <v>8714</v>
      </c>
      <c r="E1158" s="229" t="s">
        <v>10176</v>
      </c>
      <c r="F1158" s="229">
        <v>5405719</v>
      </c>
    </row>
    <row r="1159" spans="1:6" ht="15.75">
      <c r="A1159" s="229"/>
      <c r="B1159" s="229">
        <v>499</v>
      </c>
      <c r="C1159" s="229" t="s">
        <v>10188</v>
      </c>
      <c r="D1159" s="229" t="s">
        <v>8714</v>
      </c>
      <c r="E1159" s="229" t="s">
        <v>10176</v>
      </c>
      <c r="F1159" s="229">
        <v>5405719</v>
      </c>
    </row>
    <row r="1160" spans="1:6" ht="15.75">
      <c r="A1160" s="229"/>
      <c r="B1160" s="229">
        <v>500</v>
      </c>
      <c r="C1160" s="229" t="s">
        <v>10189</v>
      </c>
      <c r="D1160" s="229" t="s">
        <v>8714</v>
      </c>
      <c r="E1160" s="229" t="s">
        <v>10176</v>
      </c>
      <c r="F1160" s="229">
        <v>5405719</v>
      </c>
    </row>
    <row r="1161" spans="1:6" ht="15.75">
      <c r="A1161" s="232"/>
      <c r="B1161" s="232">
        <v>501</v>
      </c>
      <c r="C1161" s="232" t="s">
        <v>10190</v>
      </c>
      <c r="D1161" s="232" t="s">
        <v>8714</v>
      </c>
      <c r="E1161" s="232" t="s">
        <v>10176</v>
      </c>
      <c r="F1161" s="232">
        <v>5405719</v>
      </c>
    </row>
    <row r="1162" spans="1:6" ht="15.75">
      <c r="A1162" s="229"/>
      <c r="B1162" s="229">
        <v>502</v>
      </c>
      <c r="C1162" s="229" t="s">
        <v>10191</v>
      </c>
      <c r="D1162" s="229" t="s">
        <v>8714</v>
      </c>
      <c r="E1162" s="229" t="s">
        <v>10176</v>
      </c>
      <c r="F1162" s="229">
        <v>5405719</v>
      </c>
    </row>
    <row r="1163" spans="1:6" ht="15.75">
      <c r="A1163" s="229"/>
      <c r="B1163" s="229">
        <v>503</v>
      </c>
      <c r="C1163" s="229" t="s">
        <v>10192</v>
      </c>
      <c r="D1163" s="229" t="s">
        <v>8714</v>
      </c>
      <c r="E1163" s="229" t="s">
        <v>10176</v>
      </c>
      <c r="F1163" s="229">
        <v>5405719</v>
      </c>
    </row>
    <row r="1164" spans="1:6" ht="15.75">
      <c r="A1164" s="229"/>
      <c r="B1164" s="229">
        <v>504</v>
      </c>
      <c r="C1164" s="229" t="s">
        <v>10193</v>
      </c>
      <c r="D1164" s="229" t="s">
        <v>8714</v>
      </c>
      <c r="E1164" s="229" t="s">
        <v>10176</v>
      </c>
      <c r="F1164" s="229">
        <v>5405719</v>
      </c>
    </row>
    <row r="1165" spans="1:6" ht="31.5">
      <c r="A1165" s="229" t="s">
        <v>9733</v>
      </c>
      <c r="B1165" s="229">
        <v>505</v>
      </c>
      <c r="C1165" s="229" t="s">
        <v>10194</v>
      </c>
      <c r="D1165" s="229" t="s">
        <v>8714</v>
      </c>
      <c r="E1165" s="229" t="s">
        <v>8913</v>
      </c>
      <c r="F1165" s="229"/>
    </row>
    <row r="1166" spans="1:6" ht="15.75">
      <c r="A1166" s="229"/>
      <c r="B1166" s="229">
        <v>506</v>
      </c>
      <c r="C1166" s="229" t="s">
        <v>10195</v>
      </c>
      <c r="D1166" s="229" t="s">
        <v>8714</v>
      </c>
      <c r="E1166" s="229" t="s">
        <v>8913</v>
      </c>
      <c r="F1166" s="229"/>
    </row>
    <row r="1167" spans="1:6" ht="15.75">
      <c r="A1167" s="229"/>
      <c r="B1167" s="229">
        <v>507</v>
      </c>
      <c r="C1167" s="229" t="s">
        <v>10196</v>
      </c>
      <c r="D1167" s="229" t="s">
        <v>8714</v>
      </c>
      <c r="E1167" s="229" t="s">
        <v>8913</v>
      </c>
      <c r="F1167" s="229"/>
    </row>
    <row r="1168" spans="1:6" ht="15.75">
      <c r="A1168" s="229"/>
      <c r="B1168" s="229">
        <v>508</v>
      </c>
      <c r="C1168" s="229" t="s">
        <v>10197</v>
      </c>
      <c r="D1168" s="229" t="s">
        <v>8714</v>
      </c>
      <c r="E1168" s="229" t="s">
        <v>8913</v>
      </c>
      <c r="F1168" s="229"/>
    </row>
    <row r="1169" spans="1:6" ht="15.75">
      <c r="A1169" s="229"/>
      <c r="B1169" s="229">
        <v>509</v>
      </c>
      <c r="C1169" s="229" t="s">
        <v>10198</v>
      </c>
      <c r="D1169" s="229" t="s">
        <v>8714</v>
      </c>
      <c r="E1169" s="229" t="s">
        <v>8913</v>
      </c>
      <c r="F1169" s="229"/>
    </row>
    <row r="1170" spans="1:6" ht="15.75">
      <c r="A1170" s="229"/>
      <c r="B1170" s="229">
        <v>510</v>
      </c>
      <c r="C1170" s="229" t="s">
        <v>10199</v>
      </c>
      <c r="D1170" s="229" t="s">
        <v>8714</v>
      </c>
      <c r="E1170" s="229" t="s">
        <v>8913</v>
      </c>
      <c r="F1170" s="229"/>
    </row>
    <row r="1171" spans="1:6" ht="15.75">
      <c r="A1171" s="229"/>
      <c r="B1171" s="229">
        <v>511</v>
      </c>
      <c r="C1171" s="229" t="s">
        <v>10200</v>
      </c>
      <c r="D1171" s="229" t="s">
        <v>8714</v>
      </c>
      <c r="E1171" s="229" t="s">
        <v>8913</v>
      </c>
      <c r="F1171" s="229"/>
    </row>
    <row r="1172" spans="1:6" ht="15.75">
      <c r="A1172" s="229"/>
      <c r="B1172" s="229">
        <v>512</v>
      </c>
      <c r="C1172" s="229" t="s">
        <v>10201</v>
      </c>
      <c r="D1172" s="229" t="s">
        <v>8714</v>
      </c>
      <c r="E1172" s="229" t="s">
        <v>8913</v>
      </c>
      <c r="F1172" s="229"/>
    </row>
    <row r="1173" spans="1:6" ht="15.75">
      <c r="A1173" s="229"/>
      <c r="B1173" s="229">
        <v>513</v>
      </c>
      <c r="C1173" s="229" t="s">
        <v>10202</v>
      </c>
      <c r="D1173" s="229" t="s">
        <v>8714</v>
      </c>
      <c r="E1173" s="229" t="s">
        <v>8913</v>
      </c>
      <c r="F1173" s="229"/>
    </row>
    <row r="1174" spans="1:6" ht="15.75">
      <c r="A1174" s="229"/>
      <c r="B1174" s="229">
        <v>514</v>
      </c>
      <c r="C1174" s="229" t="s">
        <v>10203</v>
      </c>
      <c r="D1174" s="229" t="s">
        <v>8714</v>
      </c>
      <c r="E1174" s="229" t="s">
        <v>8913</v>
      </c>
      <c r="F1174" s="229"/>
    </row>
    <row r="1175" spans="1:6" ht="15.75">
      <c r="A1175" s="229"/>
      <c r="B1175" s="229">
        <v>515</v>
      </c>
      <c r="C1175" s="229" t="s">
        <v>10204</v>
      </c>
      <c r="D1175" s="229" t="s">
        <v>8714</v>
      </c>
      <c r="E1175" s="229" t="s">
        <v>8913</v>
      </c>
      <c r="F1175" s="229"/>
    </row>
    <row r="1176" spans="1:6" ht="15.75">
      <c r="A1176" s="229"/>
      <c r="B1176" s="229">
        <v>516</v>
      </c>
      <c r="C1176" s="229" t="s">
        <v>10205</v>
      </c>
      <c r="D1176" s="229" t="s">
        <v>8714</v>
      </c>
      <c r="E1176" s="229" t="s">
        <v>8913</v>
      </c>
      <c r="F1176" s="229"/>
    </row>
    <row r="1177" spans="1:6" ht="15.75">
      <c r="A1177" s="229"/>
      <c r="B1177" s="229">
        <v>518</v>
      </c>
      <c r="C1177" s="229" t="s">
        <v>10206</v>
      </c>
      <c r="D1177" s="229" t="s">
        <v>8714</v>
      </c>
      <c r="E1177" s="229" t="s">
        <v>8913</v>
      </c>
      <c r="F1177" s="229"/>
    </row>
    <row r="1178" spans="1:6" ht="15.75">
      <c r="A1178" s="229"/>
      <c r="B1178" s="229">
        <v>519</v>
      </c>
      <c r="C1178" s="229" t="s">
        <v>10207</v>
      </c>
      <c r="D1178" s="229" t="s">
        <v>8714</v>
      </c>
      <c r="E1178" s="229" t="s">
        <v>8913</v>
      </c>
      <c r="F1178" s="229"/>
    </row>
    <row r="1179" spans="1:6" ht="31.5">
      <c r="A1179" s="229"/>
      <c r="B1179" s="229">
        <v>520</v>
      </c>
      <c r="C1179" s="229" t="s">
        <v>10208</v>
      </c>
      <c r="D1179" s="229" t="s">
        <v>8714</v>
      </c>
      <c r="E1179" s="229" t="s">
        <v>8913</v>
      </c>
      <c r="F1179" s="229"/>
    </row>
    <row r="1180" spans="1:6" ht="31.5">
      <c r="A1180" s="229"/>
      <c r="B1180" s="229">
        <v>521</v>
      </c>
      <c r="C1180" s="229" t="s">
        <v>10209</v>
      </c>
      <c r="D1180" s="229" t="s">
        <v>8714</v>
      </c>
      <c r="E1180" s="229" t="s">
        <v>8913</v>
      </c>
      <c r="F1180" s="229"/>
    </row>
    <row r="1181" spans="1:6" ht="31.5">
      <c r="A1181" s="229"/>
      <c r="B1181" s="229">
        <v>522</v>
      </c>
      <c r="C1181" s="229" t="s">
        <v>10210</v>
      </c>
      <c r="D1181" s="229" t="s">
        <v>8714</v>
      </c>
      <c r="E1181" s="229" t="s">
        <v>8913</v>
      </c>
      <c r="F1181" s="229"/>
    </row>
    <row r="1182" spans="1:6" ht="31.5">
      <c r="A1182" s="229"/>
      <c r="B1182" s="229">
        <v>523</v>
      </c>
      <c r="C1182" s="229" t="s">
        <v>10211</v>
      </c>
      <c r="D1182" s="229" t="s">
        <v>8714</v>
      </c>
      <c r="E1182" s="229" t="s">
        <v>8913</v>
      </c>
      <c r="F1182" s="229"/>
    </row>
    <row r="1183" spans="1:6" ht="15.75">
      <c r="A1183" s="229"/>
      <c r="B1183" s="229">
        <v>524</v>
      </c>
      <c r="C1183" s="229" t="s">
        <v>10212</v>
      </c>
      <c r="D1183" s="229" t="s">
        <v>8714</v>
      </c>
      <c r="E1183" s="229" t="s">
        <v>8913</v>
      </c>
      <c r="F1183" s="229"/>
    </row>
    <row r="1184" spans="1:6" ht="15.75">
      <c r="A1184" s="229"/>
      <c r="B1184" s="229">
        <v>525</v>
      </c>
      <c r="C1184" s="229" t="s">
        <v>10213</v>
      </c>
      <c r="D1184" s="229" t="s">
        <v>8714</v>
      </c>
      <c r="E1184" s="229" t="s">
        <v>8913</v>
      </c>
      <c r="F1184" s="229"/>
    </row>
    <row r="1185" spans="1:6" ht="15.75">
      <c r="A1185" s="229"/>
      <c r="B1185" s="229">
        <v>526</v>
      </c>
      <c r="C1185" s="229" t="s">
        <v>10214</v>
      </c>
      <c r="D1185" s="229" t="s">
        <v>8714</v>
      </c>
      <c r="E1185" s="229" t="s">
        <v>8913</v>
      </c>
      <c r="F1185" s="229"/>
    </row>
    <row r="1186" spans="1:6" ht="15.75">
      <c r="A1186" s="229"/>
      <c r="B1186" s="229">
        <v>527</v>
      </c>
      <c r="C1186" s="229" t="s">
        <v>10215</v>
      </c>
      <c r="D1186" s="229" t="s">
        <v>8714</v>
      </c>
      <c r="E1186" s="229" t="s">
        <v>8913</v>
      </c>
      <c r="F1186" s="229"/>
    </row>
    <row r="1187" spans="1:6" ht="15.75">
      <c r="A1187" s="229"/>
      <c r="B1187" s="229">
        <v>528</v>
      </c>
      <c r="C1187" s="229" t="s">
        <v>10216</v>
      </c>
      <c r="D1187" s="229" t="s">
        <v>8714</v>
      </c>
      <c r="E1187" s="229" t="s">
        <v>8913</v>
      </c>
      <c r="F1187" s="229"/>
    </row>
    <row r="1188" spans="1:6" ht="31.5">
      <c r="A1188" s="229"/>
      <c r="B1188" s="229">
        <v>529</v>
      </c>
      <c r="C1188" s="229" t="s">
        <v>10217</v>
      </c>
      <c r="D1188" s="229" t="s">
        <v>8714</v>
      </c>
      <c r="E1188" s="229" t="s">
        <v>8913</v>
      </c>
      <c r="F1188" s="229"/>
    </row>
    <row r="1189" spans="1:6" ht="15.75">
      <c r="A1189" s="229"/>
      <c r="B1189" s="229">
        <v>530</v>
      </c>
      <c r="C1189" s="229" t="s">
        <v>10218</v>
      </c>
      <c r="D1189" s="229" t="s">
        <v>8714</v>
      </c>
      <c r="E1189" s="229" t="s">
        <v>8913</v>
      </c>
      <c r="F1189" s="229"/>
    </row>
    <row r="1190" spans="1:6" ht="15.75">
      <c r="A1190" s="229"/>
      <c r="B1190" s="229">
        <v>531</v>
      </c>
      <c r="C1190" s="229" t="s">
        <v>10219</v>
      </c>
      <c r="D1190" s="229" t="s">
        <v>8714</v>
      </c>
      <c r="E1190" s="229" t="s">
        <v>8913</v>
      </c>
      <c r="F1190" s="229"/>
    </row>
    <row r="1191" spans="1:6" ht="31.5">
      <c r="A1191" s="229"/>
      <c r="B1191" s="229">
        <v>532</v>
      </c>
      <c r="C1191" s="229" t="s">
        <v>10220</v>
      </c>
      <c r="D1191" s="229" t="s">
        <v>8714</v>
      </c>
      <c r="E1191" s="229" t="s">
        <v>8913</v>
      </c>
      <c r="F1191" s="229"/>
    </row>
    <row r="1192" spans="1:6" ht="15.75">
      <c r="A1192" s="229"/>
      <c r="B1192" s="229">
        <v>533</v>
      </c>
      <c r="C1192" s="229" t="s">
        <v>10221</v>
      </c>
      <c r="D1192" s="229" t="s">
        <v>8714</v>
      </c>
      <c r="E1192" s="229" t="s">
        <v>8913</v>
      </c>
      <c r="F1192" s="229"/>
    </row>
    <row r="1193" spans="1:6" ht="15.75">
      <c r="A1193" s="229"/>
      <c r="B1193" s="229">
        <v>662</v>
      </c>
      <c r="C1193" s="229" t="s">
        <v>10222</v>
      </c>
      <c r="D1193" s="229" t="s">
        <v>8931</v>
      </c>
      <c r="E1193" s="229" t="s">
        <v>10223</v>
      </c>
      <c r="F1193" s="229"/>
    </row>
    <row r="1194" spans="1:6" ht="15.75">
      <c r="A1194" s="229" t="s">
        <v>8929</v>
      </c>
      <c r="B1194" s="229">
        <v>663</v>
      </c>
      <c r="C1194" s="229" t="s">
        <v>10224</v>
      </c>
      <c r="D1194" s="229" t="s">
        <v>8931</v>
      </c>
      <c r="E1194" s="229" t="s">
        <v>10225</v>
      </c>
      <c r="F1194" s="229">
        <v>7751698</v>
      </c>
    </row>
    <row r="1195" spans="1:6" ht="15.75">
      <c r="A1195" s="229"/>
      <c r="B1195" s="229">
        <v>664</v>
      </c>
      <c r="C1195" s="229" t="s">
        <v>10226</v>
      </c>
      <c r="D1195" s="229" t="s">
        <v>8931</v>
      </c>
      <c r="E1195" s="229" t="s">
        <v>10225</v>
      </c>
      <c r="F1195" s="229">
        <v>5470294</v>
      </c>
    </row>
    <row r="1196" spans="1:6" ht="15.75">
      <c r="A1196" s="229"/>
      <c r="B1196" s="229">
        <v>665</v>
      </c>
      <c r="C1196" s="229" t="s">
        <v>10227</v>
      </c>
      <c r="D1196" s="229" t="s">
        <v>8931</v>
      </c>
      <c r="E1196" s="229" t="s">
        <v>10225</v>
      </c>
      <c r="F1196" s="229">
        <v>5499344</v>
      </c>
    </row>
    <row r="1197" spans="1:6" ht="15.75">
      <c r="A1197" s="229"/>
      <c r="B1197" s="229">
        <v>534</v>
      </c>
      <c r="C1197" s="229" t="s">
        <v>10228</v>
      </c>
      <c r="D1197" s="229" t="s">
        <v>8714</v>
      </c>
      <c r="E1197" s="229" t="s">
        <v>10225</v>
      </c>
      <c r="F1197" s="229">
        <v>5454331</v>
      </c>
    </row>
    <row r="1198" spans="1:6" ht="15.75">
      <c r="A1198" s="229"/>
      <c r="B1198" s="229">
        <v>535</v>
      </c>
      <c r="C1198" s="229" t="s">
        <v>10229</v>
      </c>
      <c r="D1198" s="229" t="s">
        <v>8714</v>
      </c>
      <c r="E1198" s="229" t="s">
        <v>10225</v>
      </c>
      <c r="F1198" s="229">
        <v>5417767</v>
      </c>
    </row>
    <row r="1199" spans="1:6" ht="15.75">
      <c r="A1199" s="229"/>
      <c r="B1199" s="229">
        <v>666</v>
      </c>
      <c r="C1199" s="229" t="s">
        <v>10230</v>
      </c>
      <c r="D1199" s="229" t="s">
        <v>8931</v>
      </c>
      <c r="E1199" s="229" t="s">
        <v>10225</v>
      </c>
      <c r="F1199" s="229">
        <v>7110845</v>
      </c>
    </row>
    <row r="1200" spans="1:6" ht="31.5">
      <c r="A1200" s="229"/>
      <c r="B1200" s="229">
        <v>536</v>
      </c>
      <c r="C1200" s="229" t="s">
        <v>10231</v>
      </c>
      <c r="D1200" s="229" t="s">
        <v>8714</v>
      </c>
      <c r="E1200" s="229" t="s">
        <v>10232</v>
      </c>
      <c r="F1200" s="229">
        <v>23217</v>
      </c>
    </row>
    <row r="1201" spans="1:6" ht="15.75">
      <c r="A1201" s="229"/>
      <c r="B1201" s="229">
        <v>537</v>
      </c>
      <c r="C1201" s="229" t="s">
        <v>10233</v>
      </c>
      <c r="D1201" s="229" t="s">
        <v>8714</v>
      </c>
      <c r="E1201" s="229" t="s">
        <v>10232</v>
      </c>
      <c r="F1201" s="229">
        <v>5343037</v>
      </c>
    </row>
    <row r="1202" spans="1:6" ht="15.75">
      <c r="A1202" s="229"/>
      <c r="B1202" s="229">
        <v>538</v>
      </c>
      <c r="C1202" s="229" t="s">
        <v>10234</v>
      </c>
      <c r="D1202" s="229" t="s">
        <v>8714</v>
      </c>
      <c r="E1202" s="229" t="s">
        <v>10235</v>
      </c>
      <c r="F1202" s="229">
        <v>22945</v>
      </c>
    </row>
    <row r="1203" spans="1:6" ht="15.75">
      <c r="A1203" s="229"/>
      <c r="B1203" s="229">
        <v>539</v>
      </c>
      <c r="C1203" s="229" t="s">
        <v>10236</v>
      </c>
      <c r="D1203" s="229" t="s">
        <v>8714</v>
      </c>
      <c r="E1203" s="229" t="s">
        <v>10232</v>
      </c>
      <c r="F1203" s="229">
        <v>22945</v>
      </c>
    </row>
    <row r="1204" spans="1:6" ht="15.75">
      <c r="A1204" s="229"/>
      <c r="B1204" s="229">
        <v>667</v>
      </c>
      <c r="C1204" s="229" t="s">
        <v>10237</v>
      </c>
      <c r="D1204" s="229" t="s">
        <v>8931</v>
      </c>
      <c r="E1204" s="229" t="s">
        <v>10232</v>
      </c>
      <c r="F1204" s="229">
        <v>22945</v>
      </c>
    </row>
    <row r="1205" spans="1:6" ht="15.75">
      <c r="A1205" s="229"/>
      <c r="B1205" s="229">
        <v>540</v>
      </c>
      <c r="C1205" s="229" t="s">
        <v>10238</v>
      </c>
      <c r="D1205" s="229" t="s">
        <v>8714</v>
      </c>
      <c r="E1205" s="229" t="s">
        <v>10225</v>
      </c>
      <c r="F1205" s="229">
        <v>27142</v>
      </c>
    </row>
    <row r="1206" spans="1:6" ht="15.75">
      <c r="A1206" s="229"/>
      <c r="B1206" s="229">
        <v>668</v>
      </c>
      <c r="C1206" s="229" t="s">
        <v>10239</v>
      </c>
      <c r="D1206" s="229" t="s">
        <v>8931</v>
      </c>
      <c r="E1206" s="229" t="s">
        <v>10232</v>
      </c>
      <c r="F1206" s="229">
        <v>5453486</v>
      </c>
    </row>
    <row r="1207" spans="1:6" ht="31.5">
      <c r="A1207" s="229"/>
      <c r="B1207" s="229">
        <v>669</v>
      </c>
      <c r="C1207" s="229" t="s">
        <v>10240</v>
      </c>
      <c r="D1207" s="229" t="s">
        <v>8931</v>
      </c>
      <c r="E1207" s="229" t="s">
        <v>10225</v>
      </c>
      <c r="F1207" s="229">
        <v>5453486</v>
      </c>
    </row>
    <row r="1208" spans="1:6" ht="15.75">
      <c r="A1208" s="229"/>
      <c r="B1208" s="229">
        <v>670</v>
      </c>
      <c r="C1208" s="229" t="s">
        <v>10241</v>
      </c>
      <c r="D1208" s="229" t="s">
        <v>8931</v>
      </c>
      <c r="E1208" s="229" t="s">
        <v>10225</v>
      </c>
      <c r="F1208" s="229">
        <v>5453486</v>
      </c>
    </row>
    <row r="1209" spans="1:6" ht="15.75">
      <c r="A1209" s="229"/>
      <c r="B1209" s="229">
        <v>671</v>
      </c>
      <c r="C1209" s="229" t="s">
        <v>10242</v>
      </c>
      <c r="D1209" s="229" t="s">
        <v>8931</v>
      </c>
      <c r="E1209" s="229" t="s">
        <v>10225</v>
      </c>
      <c r="F1209" s="229">
        <v>24276</v>
      </c>
    </row>
    <row r="1210" spans="1:6" ht="31.5">
      <c r="A1210" s="246">
        <v>42281</v>
      </c>
      <c r="B1210" s="229">
        <v>541</v>
      </c>
      <c r="C1210" s="229" t="s">
        <v>10243</v>
      </c>
      <c r="D1210" s="229" t="s">
        <v>8714</v>
      </c>
      <c r="E1210" s="229" t="s">
        <v>8910</v>
      </c>
      <c r="F1210" s="229">
        <v>5631688</v>
      </c>
    </row>
    <row r="1211" spans="1:6" ht="31.5">
      <c r="A1211" s="246"/>
      <c r="B1211" s="229">
        <v>672</v>
      </c>
      <c r="C1211" s="229" t="s">
        <v>10244</v>
      </c>
      <c r="D1211" s="229" t="s">
        <v>8931</v>
      </c>
      <c r="E1211" s="229" t="s">
        <v>8910</v>
      </c>
      <c r="F1211" s="229">
        <v>5946834</v>
      </c>
    </row>
    <row r="1212" spans="1:6" ht="31.5">
      <c r="A1212" s="246"/>
      <c r="B1212" s="229">
        <v>542</v>
      </c>
      <c r="C1212" s="229" t="s">
        <v>10245</v>
      </c>
      <c r="D1212" s="229" t="s">
        <v>8714</v>
      </c>
      <c r="E1212" s="229" t="s">
        <v>8910</v>
      </c>
      <c r="F1212" s="229">
        <v>5458908</v>
      </c>
    </row>
    <row r="1213" spans="1:6" ht="31.5">
      <c r="A1213" s="246"/>
      <c r="B1213" s="229">
        <v>543</v>
      </c>
      <c r="C1213" s="229" t="s">
        <v>10246</v>
      </c>
      <c r="D1213" s="229" t="s">
        <v>8714</v>
      </c>
      <c r="E1213" s="229" t="s">
        <v>8910</v>
      </c>
      <c r="F1213" s="229">
        <v>5359167</v>
      </c>
    </row>
    <row r="1214" spans="1:6" ht="31.5">
      <c r="A1214" s="246"/>
      <c r="B1214" s="229">
        <v>544</v>
      </c>
      <c r="C1214" s="229" t="s">
        <v>10247</v>
      </c>
      <c r="D1214" s="229" t="s">
        <v>8714</v>
      </c>
      <c r="E1214" s="229" t="s">
        <v>8910</v>
      </c>
      <c r="F1214" s="229"/>
    </row>
    <row r="1215" spans="1:6" ht="31.5">
      <c r="A1215" s="246"/>
      <c r="B1215" s="229">
        <v>545</v>
      </c>
      <c r="C1215" s="229" t="s">
        <v>10248</v>
      </c>
      <c r="D1215" s="229" t="s">
        <v>8714</v>
      </c>
      <c r="E1215" s="229" t="s">
        <v>8910</v>
      </c>
      <c r="F1215" s="229">
        <v>5449044</v>
      </c>
    </row>
    <row r="1216" spans="1:6" ht="31.5">
      <c r="A1216" s="246"/>
      <c r="B1216" s="229">
        <v>546</v>
      </c>
      <c r="C1216" s="229" t="s">
        <v>10249</v>
      </c>
      <c r="D1216" s="229" t="s">
        <v>8714</v>
      </c>
      <c r="E1216" s="229" t="s">
        <v>8910</v>
      </c>
      <c r="F1216" s="229">
        <v>5390827</v>
      </c>
    </row>
    <row r="1217" spans="1:6" ht="31.5">
      <c r="A1217" s="246"/>
      <c r="B1217" s="229">
        <v>673</v>
      </c>
      <c r="C1217" s="229" t="s">
        <v>10250</v>
      </c>
      <c r="D1217" s="229" t="s">
        <v>8931</v>
      </c>
      <c r="E1217" s="229" t="s">
        <v>8910</v>
      </c>
      <c r="F1217" s="229">
        <v>7774859</v>
      </c>
    </row>
    <row r="1218" spans="1:6" ht="31.5">
      <c r="A1218" s="246"/>
      <c r="B1218" s="229">
        <v>674</v>
      </c>
      <c r="C1218" s="229" t="s">
        <v>10251</v>
      </c>
      <c r="D1218" s="229" t="s">
        <v>8931</v>
      </c>
      <c r="E1218" s="229" t="s">
        <v>8910</v>
      </c>
      <c r="F1218" s="229">
        <v>5464920</v>
      </c>
    </row>
    <row r="1219" spans="1:6" ht="31.5">
      <c r="A1219" s="246"/>
      <c r="B1219" s="229">
        <v>547</v>
      </c>
      <c r="C1219" s="229" t="s">
        <v>10252</v>
      </c>
      <c r="D1219" s="229" t="s">
        <v>8714</v>
      </c>
      <c r="E1219" s="229" t="s">
        <v>8910</v>
      </c>
      <c r="F1219" s="229">
        <v>7743314</v>
      </c>
    </row>
    <row r="1220" spans="1:6" ht="31.5">
      <c r="A1220" s="246"/>
      <c r="B1220" s="229">
        <v>548</v>
      </c>
      <c r="C1220" s="229" t="s">
        <v>10253</v>
      </c>
      <c r="D1220" s="229" t="s">
        <v>8714</v>
      </c>
      <c r="E1220" s="229" t="s">
        <v>8910</v>
      </c>
      <c r="F1220" s="229">
        <v>5906810</v>
      </c>
    </row>
    <row r="1221" spans="1:6" ht="31.5">
      <c r="A1221" s="246"/>
      <c r="B1221" s="229">
        <v>549</v>
      </c>
      <c r="C1221" s="229" t="s">
        <v>10254</v>
      </c>
      <c r="D1221" s="229" t="s">
        <v>8714</v>
      </c>
      <c r="E1221" s="229" t="s">
        <v>8910</v>
      </c>
      <c r="F1221" s="229">
        <v>5906759</v>
      </c>
    </row>
    <row r="1222" spans="1:6" ht="47.25">
      <c r="A1222" s="246"/>
      <c r="B1222" s="229">
        <v>550</v>
      </c>
      <c r="C1222" s="229" t="s">
        <v>10255</v>
      </c>
      <c r="D1222" s="229" t="s">
        <v>8714</v>
      </c>
      <c r="E1222" s="229" t="s">
        <v>8910</v>
      </c>
      <c r="F1222" s="229">
        <v>5637582</v>
      </c>
    </row>
    <row r="1223" spans="1:6" ht="31.5">
      <c r="A1223" s="246"/>
      <c r="B1223" s="229">
        <v>551</v>
      </c>
      <c r="C1223" s="229" t="s">
        <v>10256</v>
      </c>
      <c r="D1223" s="229" t="s">
        <v>8714</v>
      </c>
      <c r="E1223" s="229" t="s">
        <v>8910</v>
      </c>
      <c r="F1223" s="229">
        <v>5672916</v>
      </c>
    </row>
    <row r="1224" spans="1:6" ht="31.5">
      <c r="A1224" s="246"/>
      <c r="B1224" s="229">
        <v>552</v>
      </c>
      <c r="C1224" s="229" t="s">
        <v>10257</v>
      </c>
      <c r="D1224" s="229" t="s">
        <v>8714</v>
      </c>
      <c r="E1224" s="229" t="s">
        <v>8910</v>
      </c>
      <c r="F1224" s="229">
        <v>5450547</v>
      </c>
    </row>
    <row r="1225" spans="1:6" ht="31.5">
      <c r="A1225" s="246"/>
      <c r="B1225" s="229">
        <v>553</v>
      </c>
      <c r="C1225" s="229" t="s">
        <v>10258</v>
      </c>
      <c r="D1225" s="229" t="s">
        <v>8714</v>
      </c>
      <c r="E1225" s="229" t="s">
        <v>8910</v>
      </c>
      <c r="F1225" s="229">
        <v>7746224</v>
      </c>
    </row>
    <row r="1226" spans="1:6" ht="31.5">
      <c r="A1226" s="246"/>
      <c r="B1226" s="229">
        <v>554</v>
      </c>
      <c r="C1226" s="229" t="s">
        <v>10259</v>
      </c>
      <c r="D1226" s="229" t="s">
        <v>10075</v>
      </c>
      <c r="E1226" s="229" t="s">
        <v>8910</v>
      </c>
      <c r="F1226" s="229">
        <v>5432553</v>
      </c>
    </row>
    <row r="1227" spans="1:6" ht="31.5">
      <c r="A1227" s="246"/>
      <c r="B1227" s="229">
        <v>555</v>
      </c>
      <c r="C1227" s="229" t="s">
        <v>10260</v>
      </c>
      <c r="D1227" s="229" t="s">
        <v>8714</v>
      </c>
      <c r="E1227" s="229" t="s">
        <v>8910</v>
      </c>
      <c r="F1227" s="229">
        <v>5453486</v>
      </c>
    </row>
    <row r="1228" spans="1:6" ht="31.5">
      <c r="A1228" s="188"/>
      <c r="B1228" s="229">
        <v>556</v>
      </c>
      <c r="C1228" s="229" t="s">
        <v>10261</v>
      </c>
      <c r="D1228" s="229" t="s">
        <v>8714</v>
      </c>
      <c r="E1228" s="229" t="s">
        <v>8910</v>
      </c>
      <c r="F1228" s="229" t="s">
        <v>10262</v>
      </c>
    </row>
    <row r="1229" spans="1:6" ht="31.5">
      <c r="A1229" s="229"/>
      <c r="B1229" s="229">
        <v>558</v>
      </c>
      <c r="C1229" s="229" t="s">
        <v>10263</v>
      </c>
      <c r="D1229" s="229" t="s">
        <v>8714</v>
      </c>
      <c r="E1229" s="229" t="s">
        <v>8910</v>
      </c>
      <c r="F1229" s="229" t="s">
        <v>10262</v>
      </c>
    </row>
    <row r="1230" spans="1:6" ht="31.5">
      <c r="A1230" s="229"/>
      <c r="B1230" s="229">
        <v>559</v>
      </c>
      <c r="C1230" s="229" t="s">
        <v>10264</v>
      </c>
      <c r="D1230" s="229" t="s">
        <v>8714</v>
      </c>
      <c r="E1230" s="229" t="s">
        <v>8910</v>
      </c>
      <c r="F1230" s="229" t="s">
        <v>10262</v>
      </c>
    </row>
    <row r="1231" spans="1:6" ht="31.5">
      <c r="A1231" s="229"/>
      <c r="B1231" s="229">
        <v>560</v>
      </c>
      <c r="C1231" s="229" t="s">
        <v>10265</v>
      </c>
      <c r="D1231" s="229" t="s">
        <v>8714</v>
      </c>
      <c r="E1231" s="229" t="s">
        <v>8910</v>
      </c>
      <c r="F1231" s="229" t="s">
        <v>10262</v>
      </c>
    </row>
    <row r="1232" spans="1:6" ht="31.5">
      <c r="A1232" s="229"/>
      <c r="B1232" s="229">
        <v>561</v>
      </c>
      <c r="C1232" s="229" t="s">
        <v>10266</v>
      </c>
      <c r="D1232" s="229" t="s">
        <v>8714</v>
      </c>
      <c r="E1232" s="229" t="s">
        <v>8910</v>
      </c>
      <c r="F1232" s="229" t="s">
        <v>10262</v>
      </c>
    </row>
    <row r="1233" spans="1:6" ht="31.5">
      <c r="A1233" s="229"/>
      <c r="B1233" s="229">
        <v>562</v>
      </c>
      <c r="C1233" s="229" t="s">
        <v>10267</v>
      </c>
      <c r="D1233" s="229" t="s">
        <v>8714</v>
      </c>
      <c r="E1233" s="229" t="s">
        <v>8910</v>
      </c>
      <c r="F1233" s="229" t="s">
        <v>10262</v>
      </c>
    </row>
    <row r="1234" spans="1:6" ht="31.5">
      <c r="A1234" s="229"/>
      <c r="B1234" s="229">
        <v>563</v>
      </c>
      <c r="C1234" s="229" t="s">
        <v>10268</v>
      </c>
      <c r="D1234" s="229" t="s">
        <v>8714</v>
      </c>
      <c r="E1234" s="229" t="s">
        <v>8910</v>
      </c>
      <c r="F1234" s="229" t="s">
        <v>10262</v>
      </c>
    </row>
    <row r="1235" spans="1:6" ht="31.5">
      <c r="A1235" s="229"/>
      <c r="B1235" s="229">
        <v>564</v>
      </c>
      <c r="C1235" s="229" t="s">
        <v>10269</v>
      </c>
      <c r="D1235" s="229" t="s">
        <v>8714</v>
      </c>
      <c r="E1235" s="229" t="s">
        <v>8910</v>
      </c>
      <c r="F1235" s="229" t="s">
        <v>10262</v>
      </c>
    </row>
    <row r="1236" spans="1:6" ht="31.5">
      <c r="A1236" s="229"/>
      <c r="B1236" s="229">
        <v>565</v>
      </c>
      <c r="C1236" s="229" t="s">
        <v>10270</v>
      </c>
      <c r="D1236" s="229" t="s">
        <v>8714</v>
      </c>
      <c r="E1236" s="229" t="s">
        <v>8910</v>
      </c>
      <c r="F1236" s="229" t="s">
        <v>10262</v>
      </c>
    </row>
    <row r="1237" spans="1:6" ht="31.5">
      <c r="A1237" s="229"/>
      <c r="B1237" s="229">
        <v>566</v>
      </c>
      <c r="C1237" s="229" t="s">
        <v>10271</v>
      </c>
      <c r="D1237" s="229" t="s">
        <v>8714</v>
      </c>
      <c r="E1237" s="229" t="s">
        <v>8910</v>
      </c>
      <c r="F1237" s="229" t="s">
        <v>10262</v>
      </c>
    </row>
    <row r="1238" spans="1:6" ht="31.5">
      <c r="A1238" s="232"/>
      <c r="B1238" s="232">
        <v>569</v>
      </c>
      <c r="C1238" s="232" t="s">
        <v>10272</v>
      </c>
      <c r="D1238" s="232" t="s">
        <v>8714</v>
      </c>
      <c r="E1238" s="232" t="s">
        <v>8910</v>
      </c>
      <c r="F1238" s="232" t="s">
        <v>10262</v>
      </c>
    </row>
    <row r="1239" spans="1:6" ht="31.5">
      <c r="A1239" s="229"/>
      <c r="B1239" s="229">
        <v>570</v>
      </c>
      <c r="C1239" s="229" t="s">
        <v>10273</v>
      </c>
      <c r="D1239" s="229" t="s">
        <v>8714</v>
      </c>
      <c r="E1239" s="229" t="s">
        <v>8910</v>
      </c>
      <c r="F1239" s="229" t="s">
        <v>10262</v>
      </c>
    </row>
    <row r="1240" spans="1:6" ht="31.5">
      <c r="A1240" s="229"/>
      <c r="B1240" s="229">
        <v>571</v>
      </c>
      <c r="C1240" s="229" t="s">
        <v>10274</v>
      </c>
      <c r="D1240" s="229" t="s">
        <v>10075</v>
      </c>
      <c r="E1240" s="229" t="s">
        <v>8910</v>
      </c>
      <c r="F1240" s="229" t="s">
        <v>10262</v>
      </c>
    </row>
    <row r="1241" spans="1:6" ht="31.5">
      <c r="A1241" s="229"/>
      <c r="B1241" s="229">
        <v>572</v>
      </c>
      <c r="C1241" s="229" t="s">
        <v>10275</v>
      </c>
      <c r="D1241" s="229" t="s">
        <v>8714</v>
      </c>
      <c r="E1241" s="229" t="s">
        <v>8910</v>
      </c>
      <c r="F1241" s="229">
        <v>5392445</v>
      </c>
    </row>
    <row r="1242" spans="1:6" ht="31.5">
      <c r="A1242" s="232"/>
      <c r="B1242" s="232">
        <v>573</v>
      </c>
      <c r="C1242" s="232" t="s">
        <v>10276</v>
      </c>
      <c r="D1242" s="232" t="s">
        <v>8714</v>
      </c>
      <c r="E1242" s="232" t="s">
        <v>8910</v>
      </c>
      <c r="F1242" s="232">
        <v>5392445</v>
      </c>
    </row>
    <row r="1243" spans="1:6" ht="31.5">
      <c r="A1243" s="229"/>
      <c r="B1243" s="229">
        <v>574</v>
      </c>
      <c r="C1243" s="229" t="s">
        <v>10277</v>
      </c>
      <c r="D1243" s="229" t="s">
        <v>8714</v>
      </c>
      <c r="E1243" s="229" t="s">
        <v>8910</v>
      </c>
      <c r="F1243" s="229">
        <v>5392445</v>
      </c>
    </row>
    <row r="1244" spans="1:6" ht="31.5">
      <c r="A1244" s="229"/>
      <c r="B1244" s="229">
        <v>575</v>
      </c>
      <c r="C1244" s="229" t="s">
        <v>10278</v>
      </c>
      <c r="D1244" s="229" t="s">
        <v>8714</v>
      </c>
      <c r="E1244" s="229" t="s">
        <v>8910</v>
      </c>
      <c r="F1244" s="229">
        <v>5392445</v>
      </c>
    </row>
    <row r="1245" spans="1:6" ht="31.5">
      <c r="A1245" s="229"/>
      <c r="B1245" s="229">
        <v>576</v>
      </c>
      <c r="C1245" s="229" t="s">
        <v>10279</v>
      </c>
      <c r="D1245" s="229" t="s">
        <v>8714</v>
      </c>
      <c r="E1245" s="229" t="s">
        <v>8910</v>
      </c>
      <c r="F1245" s="229">
        <v>5392445</v>
      </c>
    </row>
    <row r="1246" spans="1:6" ht="31.5">
      <c r="A1246" s="229"/>
      <c r="B1246" s="229">
        <v>577</v>
      </c>
      <c r="C1246" s="229" t="s">
        <v>10280</v>
      </c>
      <c r="D1246" s="229" t="s">
        <v>8714</v>
      </c>
      <c r="E1246" s="229" t="s">
        <v>8910</v>
      </c>
      <c r="F1246" s="229">
        <v>5392445</v>
      </c>
    </row>
    <row r="1247" spans="1:6" ht="31.5">
      <c r="A1247" s="229"/>
      <c r="B1247" s="229">
        <v>578</v>
      </c>
      <c r="C1247" s="229" t="s">
        <v>10281</v>
      </c>
      <c r="D1247" s="229" t="s">
        <v>8714</v>
      </c>
      <c r="E1247" s="229" t="s">
        <v>8910</v>
      </c>
      <c r="F1247" s="229">
        <v>5392445</v>
      </c>
    </row>
    <row r="1248" spans="1:6" ht="31.5">
      <c r="A1248" s="229"/>
      <c r="B1248" s="229">
        <v>579</v>
      </c>
      <c r="C1248" s="229" t="s">
        <v>10282</v>
      </c>
      <c r="D1248" s="229" t="s">
        <v>8714</v>
      </c>
      <c r="E1248" s="229" t="s">
        <v>8910</v>
      </c>
      <c r="F1248" s="229">
        <v>5392445</v>
      </c>
    </row>
    <row r="1249" spans="1:6" ht="31.5">
      <c r="A1249" s="229"/>
      <c r="B1249" s="229">
        <v>580</v>
      </c>
      <c r="C1249" s="229" t="s">
        <v>10283</v>
      </c>
      <c r="D1249" s="229" t="s">
        <v>8714</v>
      </c>
      <c r="E1249" s="229" t="s">
        <v>8910</v>
      </c>
      <c r="F1249" s="229">
        <v>5392445</v>
      </c>
    </row>
    <row r="1250" spans="1:6" ht="31.5">
      <c r="A1250" s="229"/>
      <c r="B1250" s="229">
        <v>581</v>
      </c>
      <c r="C1250" s="229" t="s">
        <v>10284</v>
      </c>
      <c r="D1250" s="229" t="s">
        <v>8714</v>
      </c>
      <c r="E1250" s="229" t="s">
        <v>8910</v>
      </c>
      <c r="F1250" s="229">
        <v>5392445</v>
      </c>
    </row>
    <row r="1251" spans="1:6" ht="31.5">
      <c r="A1251" s="229"/>
      <c r="B1251" s="229">
        <v>582</v>
      </c>
      <c r="C1251" s="229" t="s">
        <v>10285</v>
      </c>
      <c r="D1251" s="229" t="s">
        <v>8714</v>
      </c>
      <c r="E1251" s="229" t="s">
        <v>8910</v>
      </c>
      <c r="F1251" s="229">
        <v>5392445</v>
      </c>
    </row>
    <row r="1252" spans="1:6" ht="31.5">
      <c r="A1252" s="229"/>
      <c r="B1252" s="229">
        <v>583</v>
      </c>
      <c r="C1252" s="229" t="s">
        <v>10286</v>
      </c>
      <c r="D1252" s="229" t="s">
        <v>10075</v>
      </c>
      <c r="E1252" s="229" t="s">
        <v>8910</v>
      </c>
      <c r="F1252" s="229">
        <v>5392445</v>
      </c>
    </row>
    <row r="1253" spans="1:6" ht="31.5">
      <c r="A1253" s="229"/>
      <c r="B1253" s="229">
        <v>584</v>
      </c>
      <c r="C1253" s="229" t="s">
        <v>10287</v>
      </c>
      <c r="D1253" s="229" t="s">
        <v>8714</v>
      </c>
      <c r="E1253" s="229" t="s">
        <v>8910</v>
      </c>
      <c r="F1253" s="229">
        <v>5392445</v>
      </c>
    </row>
    <row r="1254" spans="1:6" ht="31.5">
      <c r="A1254" s="229"/>
      <c r="B1254" s="229">
        <v>585</v>
      </c>
      <c r="C1254" s="229" t="s">
        <v>10288</v>
      </c>
      <c r="D1254" s="229" t="s">
        <v>8714</v>
      </c>
      <c r="E1254" s="229" t="s">
        <v>8910</v>
      </c>
      <c r="F1254" s="229">
        <v>5392445</v>
      </c>
    </row>
    <row r="1255" spans="1:6" ht="31.5">
      <c r="A1255" s="229"/>
      <c r="B1255" s="229">
        <v>586</v>
      </c>
      <c r="C1255" s="229" t="s">
        <v>10289</v>
      </c>
      <c r="D1255" s="229" t="s">
        <v>8714</v>
      </c>
      <c r="E1255" s="229" t="s">
        <v>8910</v>
      </c>
      <c r="F1255" s="229">
        <v>5392445</v>
      </c>
    </row>
    <row r="1256" spans="1:6" ht="31.5">
      <c r="A1256" s="229"/>
      <c r="B1256" s="229">
        <v>587</v>
      </c>
      <c r="C1256" s="229" t="s">
        <v>10290</v>
      </c>
      <c r="D1256" s="229" t="s">
        <v>8714</v>
      </c>
      <c r="E1256" s="229" t="s">
        <v>8910</v>
      </c>
      <c r="F1256" s="229">
        <v>5392445</v>
      </c>
    </row>
    <row r="1257" spans="1:6" ht="31.5">
      <c r="A1257" s="229"/>
      <c r="B1257" s="229">
        <v>588</v>
      </c>
      <c r="C1257" s="229" t="s">
        <v>10291</v>
      </c>
      <c r="D1257" s="229" t="s">
        <v>8714</v>
      </c>
      <c r="E1257" s="229" t="s">
        <v>8910</v>
      </c>
      <c r="F1257" s="229">
        <v>7763922</v>
      </c>
    </row>
    <row r="1258" spans="1:6" ht="31.5">
      <c r="A1258" s="229"/>
      <c r="B1258" s="229">
        <v>589</v>
      </c>
      <c r="C1258" s="229" t="s">
        <v>10292</v>
      </c>
      <c r="D1258" s="229" t="s">
        <v>8714</v>
      </c>
      <c r="E1258" s="229" t="s">
        <v>8910</v>
      </c>
      <c r="F1258" s="229">
        <v>7732052</v>
      </c>
    </row>
    <row r="1259" spans="1:6" ht="31.5">
      <c r="A1259" s="229"/>
      <c r="B1259" s="229">
        <v>590</v>
      </c>
      <c r="C1259" s="229" t="s">
        <v>10293</v>
      </c>
      <c r="D1259" s="229" t="s">
        <v>8714</v>
      </c>
      <c r="E1259" s="229" t="s">
        <v>8910</v>
      </c>
      <c r="F1259" s="229">
        <v>7735642</v>
      </c>
    </row>
    <row r="1260" spans="1:6" ht="31.5">
      <c r="A1260" s="229"/>
      <c r="B1260" s="229">
        <v>591</v>
      </c>
      <c r="C1260" s="229" t="s">
        <v>10294</v>
      </c>
      <c r="D1260" s="229" t="s">
        <v>8714</v>
      </c>
      <c r="E1260" s="229" t="s">
        <v>8910</v>
      </c>
      <c r="F1260" s="229">
        <v>7735642</v>
      </c>
    </row>
    <row r="1261" spans="1:6" ht="31.5">
      <c r="A1261" s="229"/>
      <c r="B1261" s="229">
        <v>592</v>
      </c>
      <c r="C1261" s="229" t="s">
        <v>10295</v>
      </c>
      <c r="D1261" s="229" t="s">
        <v>8714</v>
      </c>
      <c r="E1261" s="229" t="s">
        <v>8910</v>
      </c>
      <c r="F1261" s="229">
        <v>7735642</v>
      </c>
    </row>
    <row r="1262" spans="1:6" ht="31.5">
      <c r="A1262" s="229"/>
      <c r="B1262" s="229">
        <v>593</v>
      </c>
      <c r="C1262" s="229" t="s">
        <v>10296</v>
      </c>
      <c r="D1262" s="229" t="s">
        <v>8714</v>
      </c>
      <c r="E1262" s="229" t="s">
        <v>8910</v>
      </c>
      <c r="F1262" s="229">
        <v>7735642</v>
      </c>
    </row>
    <row r="1263" spans="1:6" ht="31.5">
      <c r="A1263" s="229"/>
      <c r="B1263" s="229">
        <v>594</v>
      </c>
      <c r="C1263" s="229" t="s">
        <v>10297</v>
      </c>
      <c r="D1263" s="229" t="s">
        <v>8714</v>
      </c>
      <c r="E1263" s="229" t="s">
        <v>8910</v>
      </c>
      <c r="F1263" s="229">
        <v>7735642</v>
      </c>
    </row>
    <row r="1264" spans="1:6" ht="31.5">
      <c r="A1264" s="229"/>
      <c r="B1264" s="229">
        <v>595</v>
      </c>
      <c r="C1264" s="229" t="s">
        <v>10298</v>
      </c>
      <c r="D1264" s="229" t="s">
        <v>10075</v>
      </c>
      <c r="E1264" s="229" t="s">
        <v>8910</v>
      </c>
      <c r="F1264" s="229">
        <v>7735642</v>
      </c>
    </row>
    <row r="1265" spans="1:6" ht="31.5">
      <c r="A1265" s="229"/>
      <c r="B1265" s="229">
        <v>596</v>
      </c>
      <c r="C1265" s="229" t="s">
        <v>10299</v>
      </c>
      <c r="D1265" s="229" t="s">
        <v>8714</v>
      </c>
      <c r="E1265" s="229" t="s">
        <v>8910</v>
      </c>
      <c r="F1265" s="229">
        <v>5435889</v>
      </c>
    </row>
    <row r="1266" spans="1:6" ht="31.5">
      <c r="A1266" s="229"/>
      <c r="B1266" s="229">
        <v>597</v>
      </c>
      <c r="C1266" s="229" t="s">
        <v>10300</v>
      </c>
      <c r="D1266" s="229" t="s">
        <v>8714</v>
      </c>
      <c r="E1266" s="229" t="s">
        <v>8910</v>
      </c>
      <c r="F1266" s="229"/>
    </row>
    <row r="1267" spans="1:6" ht="31.5">
      <c r="A1267" s="229"/>
      <c r="B1267" s="229">
        <v>598</v>
      </c>
      <c r="C1267" s="229" t="s">
        <v>10301</v>
      </c>
      <c r="D1267" s="229" t="s">
        <v>8714</v>
      </c>
      <c r="E1267" s="229" t="s">
        <v>8910</v>
      </c>
      <c r="F1267" s="229">
        <v>5658522</v>
      </c>
    </row>
    <row r="1268" spans="1:6" ht="31.5">
      <c r="A1268" s="229"/>
      <c r="B1268" s="229">
        <v>675</v>
      </c>
      <c r="C1268" s="229" t="s">
        <v>10302</v>
      </c>
      <c r="D1268" s="229" t="s">
        <v>8931</v>
      </c>
      <c r="E1268" s="229" t="s">
        <v>8910</v>
      </c>
      <c r="F1268" s="229">
        <v>5388339</v>
      </c>
    </row>
    <row r="1269" spans="1:6" ht="31.5">
      <c r="A1269" s="229"/>
      <c r="B1269" s="229">
        <v>676</v>
      </c>
      <c r="C1269" s="229" t="s">
        <v>10303</v>
      </c>
      <c r="D1269" s="229" t="s">
        <v>8931</v>
      </c>
      <c r="E1269" s="229" t="s">
        <v>8910</v>
      </c>
      <c r="F1269" s="229">
        <v>5440251</v>
      </c>
    </row>
    <row r="1270" spans="1:6" ht="31.5">
      <c r="A1270" s="229"/>
      <c r="B1270" s="229">
        <v>599</v>
      </c>
      <c r="C1270" s="229" t="s">
        <v>10304</v>
      </c>
      <c r="D1270" s="229" t="s">
        <v>8714</v>
      </c>
      <c r="E1270" s="229" t="s">
        <v>8910</v>
      </c>
      <c r="F1270" s="229">
        <v>27206</v>
      </c>
    </row>
    <row r="1271" spans="1:6" ht="31.5">
      <c r="A1271" s="232"/>
      <c r="B1271" s="232">
        <v>600</v>
      </c>
      <c r="C1271" s="232" t="s">
        <v>10305</v>
      </c>
      <c r="D1271" s="232" t="s">
        <v>8714</v>
      </c>
      <c r="E1271" s="232" t="s">
        <v>8910</v>
      </c>
      <c r="F1271" s="232"/>
    </row>
    <row r="1272" spans="1:6" ht="31.5">
      <c r="A1272" s="229"/>
      <c r="B1272" s="229">
        <v>678</v>
      </c>
      <c r="C1272" s="229" t="s">
        <v>10306</v>
      </c>
      <c r="D1272" s="229" t="s">
        <v>8931</v>
      </c>
      <c r="E1272" s="229" t="s">
        <v>8910</v>
      </c>
      <c r="F1272" s="229"/>
    </row>
    <row r="1273" spans="1:6" ht="31.5">
      <c r="A1273" s="229"/>
      <c r="B1273" s="229">
        <v>679</v>
      </c>
      <c r="C1273" s="229" t="s">
        <v>10307</v>
      </c>
      <c r="D1273" s="229" t="s">
        <v>8931</v>
      </c>
      <c r="E1273" s="229" t="s">
        <v>10308</v>
      </c>
      <c r="F1273" s="229">
        <v>5486167</v>
      </c>
    </row>
    <row r="1274" spans="1:6" ht="31.5">
      <c r="A1274" s="229" t="s">
        <v>9030</v>
      </c>
      <c r="B1274" s="229">
        <v>680</v>
      </c>
      <c r="C1274" s="229" t="s">
        <v>10309</v>
      </c>
      <c r="D1274" s="229" t="s">
        <v>8931</v>
      </c>
      <c r="E1274" s="229" t="s">
        <v>2418</v>
      </c>
      <c r="F1274" s="229">
        <v>7748278</v>
      </c>
    </row>
    <row r="1275" spans="1:6" ht="47.25">
      <c r="A1275" s="233"/>
      <c r="B1275" s="229">
        <v>681</v>
      </c>
      <c r="C1275" s="229" t="s">
        <v>10310</v>
      </c>
      <c r="D1275" s="229" t="s">
        <v>8931</v>
      </c>
      <c r="E1275" s="229" t="s">
        <v>10311</v>
      </c>
      <c r="F1275" s="229" t="s">
        <v>10312</v>
      </c>
    </row>
    <row r="1276" spans="1:6" ht="31.5">
      <c r="A1276" s="233"/>
      <c r="B1276" s="229">
        <v>682</v>
      </c>
      <c r="C1276" s="229" t="s">
        <v>10313</v>
      </c>
      <c r="D1276" s="229" t="s">
        <v>8931</v>
      </c>
      <c r="E1276" s="229" t="s">
        <v>10311</v>
      </c>
      <c r="F1276" s="229" t="s">
        <v>10314</v>
      </c>
    </row>
    <row r="1277" spans="1:6" ht="31.5">
      <c r="A1277" s="233"/>
      <c r="B1277" s="229">
        <v>683</v>
      </c>
      <c r="C1277" s="229" t="s">
        <v>10315</v>
      </c>
      <c r="D1277" s="229" t="s">
        <v>8931</v>
      </c>
      <c r="E1277" s="229" t="s">
        <v>10311</v>
      </c>
      <c r="F1277" s="229" t="s">
        <v>10314</v>
      </c>
    </row>
    <row r="1278" spans="1:6" ht="31.5">
      <c r="A1278" s="233"/>
      <c r="B1278" s="229">
        <v>684</v>
      </c>
      <c r="C1278" s="229" t="s">
        <v>10316</v>
      </c>
      <c r="D1278" s="229" t="s">
        <v>8931</v>
      </c>
      <c r="E1278" s="229" t="s">
        <v>10311</v>
      </c>
      <c r="F1278" s="229" t="s">
        <v>10314</v>
      </c>
    </row>
    <row r="1279" spans="1:6" ht="31.5">
      <c r="A1279" s="233"/>
      <c r="B1279" s="229">
        <v>685</v>
      </c>
      <c r="C1279" s="229" t="s">
        <v>10317</v>
      </c>
      <c r="D1279" s="229" t="s">
        <v>8931</v>
      </c>
      <c r="E1279" s="229" t="s">
        <v>10311</v>
      </c>
      <c r="F1279" s="229" t="s">
        <v>10314</v>
      </c>
    </row>
    <row r="1280" spans="1:6" ht="31.5">
      <c r="A1280" s="233"/>
      <c r="B1280" s="229">
        <v>686</v>
      </c>
      <c r="C1280" s="229" t="s">
        <v>10318</v>
      </c>
      <c r="D1280" s="229" t="s">
        <v>8931</v>
      </c>
      <c r="E1280" s="229" t="s">
        <v>10311</v>
      </c>
      <c r="F1280" s="229" t="s">
        <v>10314</v>
      </c>
    </row>
    <row r="1281" spans="1:6" ht="15.75">
      <c r="A1281" s="233"/>
      <c r="B1281" s="229">
        <v>687</v>
      </c>
      <c r="C1281" s="229" t="s">
        <v>10319</v>
      </c>
      <c r="D1281" s="229" t="s">
        <v>8931</v>
      </c>
      <c r="E1281" s="229" t="s">
        <v>10311</v>
      </c>
      <c r="F1281" s="229" t="s">
        <v>9003</v>
      </c>
    </row>
    <row r="1282" spans="1:6" ht="15.75">
      <c r="A1282" s="235"/>
      <c r="B1282" s="232">
        <v>688</v>
      </c>
      <c r="C1282" s="232" t="s">
        <v>10320</v>
      </c>
      <c r="D1282" s="232" t="s">
        <v>8931</v>
      </c>
      <c r="E1282" s="232" t="s">
        <v>10311</v>
      </c>
      <c r="F1282" s="232">
        <v>7792861</v>
      </c>
    </row>
    <row r="1283" spans="1:6" ht="31.5">
      <c r="A1283" s="233"/>
      <c r="B1283" s="229">
        <v>689</v>
      </c>
      <c r="C1283" s="229" t="s">
        <v>10321</v>
      </c>
      <c r="D1283" s="229" t="s">
        <v>8931</v>
      </c>
      <c r="E1283" s="229" t="s">
        <v>10311</v>
      </c>
      <c r="F1283" s="229" t="s">
        <v>9003</v>
      </c>
    </row>
    <row r="1284" spans="1:6" ht="15.75">
      <c r="A1284" s="233"/>
      <c r="B1284" s="229">
        <v>690</v>
      </c>
      <c r="C1284" s="229" t="s">
        <v>10322</v>
      </c>
      <c r="D1284" s="229" t="s">
        <v>8931</v>
      </c>
      <c r="E1284" s="229" t="s">
        <v>10311</v>
      </c>
      <c r="F1284" s="229" t="s">
        <v>9003</v>
      </c>
    </row>
    <row r="1285" spans="1:6" ht="31.5">
      <c r="A1285" s="233"/>
      <c r="B1285" s="229">
        <v>691</v>
      </c>
      <c r="C1285" s="229" t="s">
        <v>10323</v>
      </c>
      <c r="D1285" s="229" t="s">
        <v>8931</v>
      </c>
      <c r="E1285" s="229" t="s">
        <v>10324</v>
      </c>
      <c r="F1285" s="229">
        <v>5917954</v>
      </c>
    </row>
    <row r="1286" spans="1:6" ht="31.5">
      <c r="A1286" s="233"/>
      <c r="B1286" s="229">
        <v>692</v>
      </c>
      <c r="C1286" s="229" t="s">
        <v>10325</v>
      </c>
      <c r="D1286" s="229" t="s">
        <v>8931</v>
      </c>
      <c r="E1286" s="229" t="s">
        <v>10324</v>
      </c>
      <c r="F1286" s="229">
        <v>5684589</v>
      </c>
    </row>
    <row r="1287" spans="1:6" ht="31.5">
      <c r="A1287" s="233"/>
      <c r="B1287" s="229">
        <v>693</v>
      </c>
      <c r="C1287" s="229" t="s">
        <v>10326</v>
      </c>
      <c r="D1287" s="229" t="s">
        <v>8931</v>
      </c>
      <c r="E1287" s="229" t="s">
        <v>10324</v>
      </c>
      <c r="F1287" s="229">
        <v>5917954</v>
      </c>
    </row>
    <row r="1288" spans="1:6" ht="31.5">
      <c r="A1288" s="233"/>
      <c r="B1288" s="229">
        <v>694</v>
      </c>
      <c r="C1288" s="229" t="s">
        <v>10327</v>
      </c>
      <c r="D1288" s="229" t="s">
        <v>8931</v>
      </c>
      <c r="E1288" s="229" t="s">
        <v>10324</v>
      </c>
      <c r="F1288" s="229">
        <v>5684589</v>
      </c>
    </row>
    <row r="1289" spans="1:6" ht="31.5">
      <c r="A1289" s="233"/>
      <c r="B1289" s="229">
        <v>695</v>
      </c>
      <c r="C1289" s="229" t="s">
        <v>10328</v>
      </c>
      <c r="D1289" s="229" t="s">
        <v>8931</v>
      </c>
      <c r="E1289" s="229" t="s">
        <v>10324</v>
      </c>
      <c r="F1289" s="229">
        <v>7734009</v>
      </c>
    </row>
    <row r="1290" spans="1:6" ht="31.5">
      <c r="A1290" s="233"/>
      <c r="B1290" s="229">
        <v>696</v>
      </c>
      <c r="C1290" s="229" t="s">
        <v>10329</v>
      </c>
      <c r="D1290" s="229" t="s">
        <v>8931</v>
      </c>
      <c r="E1290" s="229" t="s">
        <v>10330</v>
      </c>
      <c r="F1290" s="229">
        <v>5428778</v>
      </c>
    </row>
    <row r="1291" spans="1:6" ht="31.5">
      <c r="A1291" s="233"/>
      <c r="B1291" s="229">
        <v>697</v>
      </c>
      <c r="C1291" s="229" t="s">
        <v>10331</v>
      </c>
      <c r="D1291" s="229" t="s">
        <v>8931</v>
      </c>
      <c r="E1291" s="229" t="s">
        <v>10330</v>
      </c>
      <c r="F1291" s="229">
        <v>5428778</v>
      </c>
    </row>
    <row r="1292" spans="1:6" ht="31.5">
      <c r="A1292" s="233"/>
      <c r="B1292" s="229">
        <v>698</v>
      </c>
      <c r="C1292" s="229" t="s">
        <v>10332</v>
      </c>
      <c r="D1292" s="229" t="s">
        <v>8931</v>
      </c>
      <c r="E1292" s="229" t="s">
        <v>10330</v>
      </c>
      <c r="F1292" s="229">
        <v>5428778</v>
      </c>
    </row>
    <row r="1293" spans="1:6" ht="31.5">
      <c r="A1293" s="233"/>
      <c r="B1293" s="229">
        <v>699</v>
      </c>
      <c r="C1293" s="229" t="s">
        <v>10333</v>
      </c>
      <c r="D1293" s="229" t="s">
        <v>8931</v>
      </c>
      <c r="E1293" s="229" t="s">
        <v>10330</v>
      </c>
      <c r="F1293" s="229">
        <v>5428778</v>
      </c>
    </row>
    <row r="1294" spans="1:6" ht="31.5">
      <c r="A1294" s="233"/>
      <c r="B1294" s="229">
        <v>700</v>
      </c>
      <c r="C1294" s="229" t="s">
        <v>10334</v>
      </c>
      <c r="D1294" s="229" t="s">
        <v>8931</v>
      </c>
      <c r="E1294" s="229" t="s">
        <v>10330</v>
      </c>
      <c r="F1294" s="229">
        <v>5428778</v>
      </c>
    </row>
    <row r="1295" spans="1:6" ht="31.5">
      <c r="A1295" s="233"/>
      <c r="B1295" s="229">
        <v>701</v>
      </c>
      <c r="C1295" s="229" t="s">
        <v>10335</v>
      </c>
      <c r="D1295" s="229" t="s">
        <v>8931</v>
      </c>
      <c r="E1295" s="229" t="s">
        <v>10330</v>
      </c>
      <c r="F1295" s="229">
        <v>5428778</v>
      </c>
    </row>
    <row r="1296" spans="1:6" ht="31.5">
      <c r="A1296" s="233"/>
      <c r="B1296" s="229">
        <v>702</v>
      </c>
      <c r="C1296" s="229" t="s">
        <v>10336</v>
      </c>
      <c r="D1296" s="229" t="s">
        <v>8931</v>
      </c>
      <c r="E1296" s="229" t="s">
        <v>10330</v>
      </c>
      <c r="F1296" s="229">
        <v>5426980</v>
      </c>
    </row>
    <row r="1297" spans="1:6" ht="31.5">
      <c r="A1297" s="233"/>
      <c r="B1297" s="229">
        <v>703</v>
      </c>
      <c r="C1297" s="229" t="s">
        <v>10337</v>
      </c>
      <c r="D1297" s="229" t="s">
        <v>8931</v>
      </c>
      <c r="E1297" s="229" t="s">
        <v>10330</v>
      </c>
      <c r="F1297" s="229">
        <v>5426980</v>
      </c>
    </row>
    <row r="1298" spans="1:6" ht="31.5">
      <c r="A1298" s="233"/>
      <c r="B1298" s="229">
        <v>704</v>
      </c>
      <c r="C1298" s="229" t="s">
        <v>10338</v>
      </c>
      <c r="D1298" s="229" t="s">
        <v>8931</v>
      </c>
      <c r="E1298" s="229" t="s">
        <v>10330</v>
      </c>
      <c r="F1298" s="229">
        <v>5426980</v>
      </c>
    </row>
    <row r="1299" spans="1:6" ht="31.5">
      <c r="A1299" s="233"/>
      <c r="B1299" s="229">
        <v>705</v>
      </c>
      <c r="C1299" s="229" t="s">
        <v>10339</v>
      </c>
      <c r="D1299" s="229" t="s">
        <v>8931</v>
      </c>
      <c r="E1299" s="229" t="s">
        <v>10330</v>
      </c>
      <c r="F1299" s="229">
        <v>7720836</v>
      </c>
    </row>
    <row r="1300" spans="1:6" ht="31.5">
      <c r="A1300" s="233"/>
      <c r="B1300" s="229">
        <v>601</v>
      </c>
      <c r="C1300" s="229" t="s">
        <v>10340</v>
      </c>
      <c r="D1300" s="229" t="s">
        <v>10341</v>
      </c>
      <c r="E1300" s="229" t="s">
        <v>10330</v>
      </c>
      <c r="F1300" s="229">
        <v>5353656</v>
      </c>
    </row>
    <row r="1301" spans="1:6" ht="31.5">
      <c r="A1301" s="235"/>
      <c r="B1301" s="232">
        <v>602</v>
      </c>
      <c r="C1301" s="232" t="s">
        <v>10342</v>
      </c>
      <c r="D1301" s="232" t="s">
        <v>8714</v>
      </c>
      <c r="E1301" s="232" t="s">
        <v>10330</v>
      </c>
      <c r="F1301" s="232">
        <v>5353656</v>
      </c>
    </row>
    <row r="1302" spans="1:6" ht="31.5">
      <c r="A1302" s="233"/>
      <c r="B1302" s="229">
        <v>603</v>
      </c>
      <c r="C1302" s="229" t="s">
        <v>10343</v>
      </c>
      <c r="D1302" s="229" t="s">
        <v>8714</v>
      </c>
      <c r="E1302" s="229" t="s">
        <v>10330</v>
      </c>
      <c r="F1302" s="229">
        <v>5353656</v>
      </c>
    </row>
    <row r="1303" spans="1:6" ht="31.5">
      <c r="A1303" s="233"/>
      <c r="B1303" s="229">
        <v>604</v>
      </c>
      <c r="C1303" s="229" t="s">
        <v>10344</v>
      </c>
      <c r="D1303" s="229" t="s">
        <v>8714</v>
      </c>
      <c r="E1303" s="229" t="s">
        <v>10330</v>
      </c>
      <c r="F1303" s="229">
        <v>5353656</v>
      </c>
    </row>
    <row r="1304" spans="1:6" ht="31.5">
      <c r="A1304" s="233"/>
      <c r="B1304" s="229">
        <v>605</v>
      </c>
      <c r="C1304" s="229" t="s">
        <v>10345</v>
      </c>
      <c r="D1304" s="229" t="s">
        <v>8714</v>
      </c>
      <c r="E1304" s="229" t="s">
        <v>10330</v>
      </c>
      <c r="F1304" s="229">
        <v>5353656</v>
      </c>
    </row>
    <row r="1305" spans="1:6" ht="31.5">
      <c r="A1305" s="233"/>
      <c r="B1305" s="229">
        <v>706</v>
      </c>
      <c r="C1305" s="229" t="s">
        <v>10346</v>
      </c>
      <c r="D1305" s="229" t="s">
        <v>8931</v>
      </c>
      <c r="E1305" s="229" t="s">
        <v>10347</v>
      </c>
      <c r="F1305" s="229" t="s">
        <v>10348</v>
      </c>
    </row>
    <row r="1306" spans="1:6" ht="47.25">
      <c r="A1306" s="233"/>
      <c r="B1306" s="229">
        <v>707</v>
      </c>
      <c r="C1306" s="229" t="s">
        <v>10349</v>
      </c>
      <c r="D1306" s="229" t="s">
        <v>8931</v>
      </c>
      <c r="E1306" s="229" t="s">
        <v>10347</v>
      </c>
      <c r="F1306" s="229" t="s">
        <v>10350</v>
      </c>
    </row>
    <row r="1307" spans="1:6" ht="47.25">
      <c r="A1307" s="233"/>
      <c r="B1307" s="229">
        <v>708</v>
      </c>
      <c r="C1307" s="229" t="s">
        <v>10351</v>
      </c>
      <c r="D1307" s="229" t="s">
        <v>8931</v>
      </c>
      <c r="E1307" s="229" t="s">
        <v>10347</v>
      </c>
      <c r="F1307" s="233" t="s">
        <v>10350</v>
      </c>
    </row>
    <row r="1308" spans="1:6" ht="47.25">
      <c r="A1308" s="233"/>
      <c r="B1308" s="229">
        <v>709</v>
      </c>
      <c r="C1308" s="229" t="s">
        <v>10352</v>
      </c>
      <c r="D1308" s="229" t="s">
        <v>8931</v>
      </c>
      <c r="E1308" s="229" t="s">
        <v>10347</v>
      </c>
      <c r="F1308" s="233" t="s">
        <v>10350</v>
      </c>
    </row>
    <row r="1309" spans="1:6" ht="47.25">
      <c r="A1309" s="233"/>
      <c r="B1309" s="229">
        <v>710</v>
      </c>
      <c r="C1309" s="229" t="s">
        <v>10353</v>
      </c>
      <c r="D1309" s="229" t="s">
        <v>8931</v>
      </c>
      <c r="E1309" s="229" t="s">
        <v>10347</v>
      </c>
      <c r="F1309" s="233" t="s">
        <v>10350</v>
      </c>
    </row>
    <row r="1310" spans="1:6" ht="47.25">
      <c r="A1310" s="233"/>
      <c r="B1310" s="229">
        <v>711</v>
      </c>
      <c r="C1310" s="229" t="s">
        <v>10354</v>
      </c>
      <c r="D1310" s="229" t="s">
        <v>8931</v>
      </c>
      <c r="E1310" s="229" t="s">
        <v>10347</v>
      </c>
      <c r="F1310" s="233" t="s">
        <v>10350</v>
      </c>
    </row>
    <row r="1311" spans="1:6" ht="47.25">
      <c r="A1311" s="233"/>
      <c r="B1311" s="229">
        <v>712</v>
      </c>
      <c r="C1311" s="229" t="s">
        <v>10355</v>
      </c>
      <c r="D1311" s="229" t="s">
        <v>8931</v>
      </c>
      <c r="E1311" s="229" t="s">
        <v>10347</v>
      </c>
      <c r="F1311" s="233" t="s">
        <v>10350</v>
      </c>
    </row>
    <row r="1312" spans="1:6" ht="47.25">
      <c r="A1312" s="233"/>
      <c r="B1312" s="229">
        <v>713</v>
      </c>
      <c r="C1312" s="229" t="s">
        <v>10356</v>
      </c>
      <c r="D1312" s="229" t="s">
        <v>8931</v>
      </c>
      <c r="E1312" s="229" t="s">
        <v>10347</v>
      </c>
      <c r="F1312" s="233" t="s">
        <v>10350</v>
      </c>
    </row>
    <row r="1313" spans="1:6" ht="47.25">
      <c r="A1313" s="233"/>
      <c r="B1313" s="229">
        <v>714</v>
      </c>
      <c r="C1313" s="229" t="s">
        <v>10357</v>
      </c>
      <c r="D1313" s="229" t="s">
        <v>8931</v>
      </c>
      <c r="E1313" s="229" t="s">
        <v>10347</v>
      </c>
      <c r="F1313" s="233" t="s">
        <v>10350</v>
      </c>
    </row>
    <row r="1314" spans="1:6" ht="47.25">
      <c r="A1314" s="233"/>
      <c r="B1314" s="229">
        <v>715</v>
      </c>
      <c r="C1314" s="229" t="s">
        <v>10358</v>
      </c>
      <c r="D1314" s="229" t="s">
        <v>8931</v>
      </c>
      <c r="E1314" s="229" t="s">
        <v>10347</v>
      </c>
      <c r="F1314" s="233" t="s">
        <v>10350</v>
      </c>
    </row>
    <row r="1315" spans="1:6" ht="47.25">
      <c r="A1315" s="233"/>
      <c r="B1315" s="229">
        <v>716</v>
      </c>
      <c r="C1315" s="229" t="s">
        <v>10359</v>
      </c>
      <c r="D1315" s="229" t="s">
        <v>8931</v>
      </c>
      <c r="E1315" s="229" t="s">
        <v>10347</v>
      </c>
      <c r="F1315" s="233" t="s">
        <v>10350</v>
      </c>
    </row>
    <row r="1316" spans="1:6" ht="47.25">
      <c r="A1316" s="233"/>
      <c r="B1316" s="229">
        <v>717</v>
      </c>
      <c r="C1316" s="229" t="s">
        <v>10360</v>
      </c>
      <c r="D1316" s="229" t="s">
        <v>8931</v>
      </c>
      <c r="E1316" s="233" t="s">
        <v>10361</v>
      </c>
      <c r="F1316" s="233" t="s">
        <v>10350</v>
      </c>
    </row>
    <row r="1317" spans="1:6" ht="47.25">
      <c r="A1317" s="233"/>
      <c r="B1317" s="229">
        <v>718</v>
      </c>
      <c r="C1317" s="229" t="s">
        <v>10362</v>
      </c>
      <c r="D1317" s="229" t="s">
        <v>8931</v>
      </c>
      <c r="E1317" s="229" t="s">
        <v>10347</v>
      </c>
      <c r="F1317" s="233" t="s">
        <v>10350</v>
      </c>
    </row>
    <row r="1318" spans="1:6" ht="47.25">
      <c r="A1318" s="233"/>
      <c r="B1318" s="229">
        <v>719</v>
      </c>
      <c r="C1318" s="229" t="s">
        <v>10363</v>
      </c>
      <c r="D1318" s="229" t="s">
        <v>8931</v>
      </c>
      <c r="E1318" s="229" t="s">
        <v>10347</v>
      </c>
      <c r="F1318" s="233" t="s">
        <v>10350</v>
      </c>
    </row>
    <row r="1319" spans="1:6" ht="47.25">
      <c r="A1319" s="233"/>
      <c r="B1319" s="229">
        <v>720</v>
      </c>
      <c r="C1319" s="229" t="s">
        <v>10364</v>
      </c>
      <c r="D1319" s="229" t="s">
        <v>8931</v>
      </c>
      <c r="E1319" s="229" t="s">
        <v>10347</v>
      </c>
      <c r="F1319" s="233" t="s">
        <v>10350</v>
      </c>
    </row>
    <row r="1320" spans="1:6" ht="47.25">
      <c r="A1320" s="233"/>
      <c r="B1320" s="229">
        <v>721</v>
      </c>
      <c r="C1320" s="229" t="s">
        <v>10365</v>
      </c>
      <c r="D1320" s="229" t="s">
        <v>8931</v>
      </c>
      <c r="E1320" s="229" t="s">
        <v>10347</v>
      </c>
      <c r="F1320" s="233" t="s">
        <v>10350</v>
      </c>
    </row>
    <row r="1321" spans="1:6" ht="47.25">
      <c r="A1321" s="233"/>
      <c r="B1321" s="229">
        <v>722</v>
      </c>
      <c r="C1321" s="229" t="s">
        <v>10366</v>
      </c>
      <c r="D1321" s="229" t="s">
        <v>8931</v>
      </c>
      <c r="E1321" s="229" t="s">
        <v>10347</v>
      </c>
      <c r="F1321" s="233" t="s">
        <v>10350</v>
      </c>
    </row>
    <row r="1322" spans="1:6" ht="47.25">
      <c r="A1322" s="233"/>
      <c r="B1322" s="229">
        <v>723</v>
      </c>
      <c r="C1322" s="229" t="s">
        <v>10367</v>
      </c>
      <c r="D1322" s="229" t="s">
        <v>8931</v>
      </c>
      <c r="E1322" s="229" t="s">
        <v>10347</v>
      </c>
      <c r="F1322" s="233" t="s">
        <v>10350</v>
      </c>
    </row>
    <row r="1323" spans="1:6" ht="47.25">
      <c r="A1323" s="233"/>
      <c r="B1323" s="229">
        <v>724</v>
      </c>
      <c r="C1323" s="229" t="s">
        <v>10368</v>
      </c>
      <c r="D1323" s="229" t="s">
        <v>8931</v>
      </c>
      <c r="E1323" s="229" t="s">
        <v>10347</v>
      </c>
      <c r="F1323" s="233" t="s">
        <v>10350</v>
      </c>
    </row>
    <row r="1324" spans="1:6" ht="47.25">
      <c r="A1324" s="233"/>
      <c r="B1324" s="229">
        <v>725</v>
      </c>
      <c r="C1324" s="229" t="s">
        <v>10369</v>
      </c>
      <c r="D1324" s="229" t="s">
        <v>8931</v>
      </c>
      <c r="E1324" s="229" t="s">
        <v>10347</v>
      </c>
      <c r="F1324" s="233" t="s">
        <v>10350</v>
      </c>
    </row>
    <row r="1325" spans="1:6" ht="47.25">
      <c r="A1325" s="233"/>
      <c r="B1325" s="229">
        <v>726</v>
      </c>
      <c r="C1325" s="229" t="s">
        <v>10370</v>
      </c>
      <c r="D1325" s="229" t="s">
        <v>8931</v>
      </c>
      <c r="E1325" s="229" t="s">
        <v>10347</v>
      </c>
      <c r="F1325" s="233" t="s">
        <v>10350</v>
      </c>
    </row>
    <row r="1326" spans="1:6" ht="15.75">
      <c r="A1326" s="229"/>
      <c r="B1326" s="229">
        <v>606</v>
      </c>
      <c r="C1326" s="229" t="s">
        <v>10371</v>
      </c>
      <c r="D1326" s="229" t="s">
        <v>8714</v>
      </c>
      <c r="E1326" s="229" t="s">
        <v>10372</v>
      </c>
      <c r="F1326" s="229">
        <v>5956508</v>
      </c>
    </row>
    <row r="1327" spans="1:6" ht="15.75">
      <c r="A1327" s="229"/>
      <c r="B1327" s="229">
        <v>607</v>
      </c>
      <c r="C1327" s="229" t="s">
        <v>10373</v>
      </c>
      <c r="D1327" s="229" t="s">
        <v>8714</v>
      </c>
      <c r="E1327" s="229" t="s">
        <v>10372</v>
      </c>
      <c r="F1327" s="229">
        <v>7107486</v>
      </c>
    </row>
    <row r="1328" spans="1:6" ht="15.75">
      <c r="A1328" s="229"/>
      <c r="B1328" s="229">
        <v>608</v>
      </c>
      <c r="C1328" s="229" t="s">
        <v>10374</v>
      </c>
      <c r="D1328" s="229" t="s">
        <v>8714</v>
      </c>
      <c r="E1328" s="229" t="s">
        <v>10372</v>
      </c>
      <c r="F1328" s="229" t="s">
        <v>9003</v>
      </c>
    </row>
    <row r="1329" spans="1:6" ht="15.75">
      <c r="A1329" s="229"/>
      <c r="B1329" s="229">
        <v>609</v>
      </c>
      <c r="C1329" s="229" t="s">
        <v>10375</v>
      </c>
      <c r="D1329" s="229" t="s">
        <v>8714</v>
      </c>
      <c r="E1329" s="229" t="s">
        <v>10372</v>
      </c>
      <c r="F1329" s="229">
        <v>7772225</v>
      </c>
    </row>
    <row r="1330" spans="1:6" ht="15.75">
      <c r="A1330" s="229"/>
      <c r="B1330" s="229">
        <v>610</v>
      </c>
      <c r="C1330" s="229" t="s">
        <v>10376</v>
      </c>
      <c r="D1330" s="229" t="s">
        <v>8714</v>
      </c>
      <c r="E1330" s="229" t="s">
        <v>10372</v>
      </c>
      <c r="F1330" s="229">
        <v>5381408</v>
      </c>
    </row>
    <row r="1331" spans="1:6" ht="15.75">
      <c r="A1331" s="229"/>
      <c r="B1331" s="229">
        <v>611</v>
      </c>
      <c r="C1331" s="229" t="s">
        <v>10377</v>
      </c>
      <c r="D1331" s="229" t="s">
        <v>8714</v>
      </c>
      <c r="E1331" s="229" t="s">
        <v>10372</v>
      </c>
      <c r="F1331" s="229">
        <v>5443481</v>
      </c>
    </row>
    <row r="1332" spans="1:6" ht="15.75">
      <c r="A1332" s="229"/>
      <c r="B1332" s="229">
        <v>612</v>
      </c>
      <c r="C1332" s="229" t="s">
        <v>10378</v>
      </c>
      <c r="D1332" s="229" t="s">
        <v>8714</v>
      </c>
      <c r="E1332" s="229" t="s">
        <v>10372</v>
      </c>
      <c r="F1332" s="229">
        <v>27397</v>
      </c>
    </row>
    <row r="1333" spans="1:6" ht="15.75">
      <c r="A1333" s="232"/>
      <c r="B1333" s="232">
        <v>613</v>
      </c>
      <c r="C1333" s="232" t="s">
        <v>10379</v>
      </c>
      <c r="D1333" s="232" t="s">
        <v>8714</v>
      </c>
      <c r="E1333" s="232" t="s">
        <v>10372</v>
      </c>
      <c r="F1333" s="232">
        <v>7714446</v>
      </c>
    </row>
    <row r="1334" spans="1:6" ht="15.75">
      <c r="A1334" s="229"/>
      <c r="B1334" s="229">
        <v>614</v>
      </c>
      <c r="C1334" s="229" t="s">
        <v>10380</v>
      </c>
      <c r="D1334" s="229" t="s">
        <v>8714</v>
      </c>
      <c r="E1334" s="229" t="s">
        <v>10372</v>
      </c>
      <c r="F1334" s="229">
        <v>7798746</v>
      </c>
    </row>
    <row r="1335" spans="1:6" ht="31.5">
      <c r="A1335" s="229"/>
      <c r="B1335" s="229">
        <v>615</v>
      </c>
      <c r="C1335" s="229" t="s">
        <v>10381</v>
      </c>
      <c r="D1335" s="229" t="s">
        <v>8714</v>
      </c>
      <c r="E1335" s="229" t="s">
        <v>10372</v>
      </c>
      <c r="F1335" s="229">
        <v>7103273</v>
      </c>
    </row>
    <row r="1336" spans="1:6" ht="15.75">
      <c r="A1336" s="229"/>
      <c r="B1336" s="229">
        <v>616</v>
      </c>
      <c r="C1336" s="229" t="s">
        <v>10382</v>
      </c>
      <c r="D1336" s="229" t="s">
        <v>8714</v>
      </c>
      <c r="E1336" s="229" t="s">
        <v>10372</v>
      </c>
      <c r="F1336" s="229">
        <v>5464497</v>
      </c>
    </row>
    <row r="1337" spans="1:6" ht="15.75">
      <c r="A1337" s="229"/>
      <c r="B1337" s="229">
        <v>727</v>
      </c>
      <c r="C1337" s="229" t="s">
        <v>10383</v>
      </c>
      <c r="D1337" s="229" t="s">
        <v>8931</v>
      </c>
      <c r="E1337" s="229" t="s">
        <v>10372</v>
      </c>
      <c r="F1337" s="229">
        <v>7106110</v>
      </c>
    </row>
    <row r="1338" spans="1:6" ht="15.75">
      <c r="A1338" s="233"/>
      <c r="B1338" s="229">
        <v>617</v>
      </c>
      <c r="C1338" s="229" t="s">
        <v>10384</v>
      </c>
      <c r="D1338" s="229" t="s">
        <v>8714</v>
      </c>
      <c r="E1338" s="229" t="s">
        <v>2418</v>
      </c>
      <c r="F1338" s="229">
        <v>5944154</v>
      </c>
    </row>
    <row r="1339" spans="1:6" ht="31.5">
      <c r="A1339" s="233"/>
      <c r="B1339" s="229">
        <v>618</v>
      </c>
      <c r="C1339" s="229" t="s">
        <v>10385</v>
      </c>
      <c r="D1339" s="229" t="s">
        <v>8714</v>
      </c>
      <c r="E1339" s="229" t="s">
        <v>2418</v>
      </c>
      <c r="F1339" s="229" t="s">
        <v>10386</v>
      </c>
    </row>
    <row r="1340" spans="1:6" ht="15.75">
      <c r="A1340" s="233"/>
      <c r="B1340" s="229">
        <v>619</v>
      </c>
      <c r="C1340" s="229" t="s">
        <v>10387</v>
      </c>
      <c r="D1340" s="229" t="s">
        <v>8714</v>
      </c>
      <c r="E1340" s="229" t="s">
        <v>2418</v>
      </c>
      <c r="F1340" s="229">
        <v>5950210</v>
      </c>
    </row>
    <row r="1341" spans="1:6" ht="15.75">
      <c r="A1341" s="233"/>
      <c r="B1341" s="229">
        <v>620</v>
      </c>
      <c r="C1341" s="229" t="s">
        <v>10388</v>
      </c>
      <c r="D1341" s="229" t="s">
        <v>8714</v>
      </c>
      <c r="E1341" s="229" t="s">
        <v>10372</v>
      </c>
      <c r="F1341" s="229">
        <v>7758721</v>
      </c>
    </row>
    <row r="1342" spans="1:6" ht="31.5">
      <c r="A1342" s="233"/>
      <c r="B1342" s="229">
        <v>621</v>
      </c>
      <c r="C1342" s="229" t="s">
        <v>10389</v>
      </c>
      <c r="D1342" s="229" t="s">
        <v>8714</v>
      </c>
      <c r="E1342" s="229" t="s">
        <v>8843</v>
      </c>
      <c r="F1342" s="229">
        <v>5455611</v>
      </c>
    </row>
    <row r="1343" spans="1:6" ht="15.75">
      <c r="A1343" s="233"/>
      <c r="B1343" s="229">
        <v>622</v>
      </c>
      <c r="C1343" s="229" t="s">
        <v>10390</v>
      </c>
      <c r="D1343" s="229" t="s">
        <v>8714</v>
      </c>
      <c r="E1343" s="229" t="s">
        <v>10372</v>
      </c>
      <c r="F1343" s="229">
        <v>5445810</v>
      </c>
    </row>
    <row r="1344" spans="1:6" ht="15.75">
      <c r="A1344" s="233"/>
      <c r="B1344" s="229">
        <v>623</v>
      </c>
      <c r="C1344" s="229" t="s">
        <v>10391</v>
      </c>
      <c r="D1344" s="229" t="s">
        <v>8714</v>
      </c>
      <c r="E1344" s="229" t="s">
        <v>10372</v>
      </c>
      <c r="F1344" s="229"/>
    </row>
    <row r="1345" spans="1:6" ht="15.75">
      <c r="A1345" s="233"/>
      <c r="B1345" s="229">
        <v>624</v>
      </c>
      <c r="C1345" s="229" t="s">
        <v>10392</v>
      </c>
      <c r="D1345" s="229" t="s">
        <v>8714</v>
      </c>
      <c r="E1345" s="229" t="s">
        <v>10372</v>
      </c>
      <c r="F1345" s="229">
        <v>5463109</v>
      </c>
    </row>
    <row r="1346" spans="1:6" ht="31.5">
      <c r="A1346" s="233"/>
      <c r="B1346" s="229">
        <v>625</v>
      </c>
      <c r="C1346" s="229" t="s">
        <v>10393</v>
      </c>
      <c r="D1346" s="229" t="s">
        <v>8714</v>
      </c>
      <c r="E1346" s="229" t="s">
        <v>10394</v>
      </c>
      <c r="F1346" s="229">
        <v>5927862</v>
      </c>
    </row>
    <row r="1347" spans="1:6" ht="31.5">
      <c r="A1347" s="233"/>
      <c r="B1347" s="229">
        <v>626</v>
      </c>
      <c r="C1347" s="229" t="s">
        <v>10395</v>
      </c>
      <c r="D1347" s="229" t="s">
        <v>8714</v>
      </c>
      <c r="E1347" s="229" t="s">
        <v>10396</v>
      </c>
      <c r="F1347" s="229">
        <v>5412010</v>
      </c>
    </row>
    <row r="1348" spans="1:6" ht="47.25">
      <c r="A1348" s="238"/>
      <c r="B1348" s="229">
        <v>728</v>
      </c>
      <c r="C1348" s="229" t="s">
        <v>10397</v>
      </c>
      <c r="D1348" s="229" t="s">
        <v>8931</v>
      </c>
      <c r="E1348" s="229" t="s">
        <v>10347</v>
      </c>
      <c r="F1348" s="233" t="s">
        <v>10350</v>
      </c>
    </row>
    <row r="1349" spans="1:6" ht="47.25">
      <c r="A1349" s="238"/>
      <c r="B1349" s="229">
        <v>729</v>
      </c>
      <c r="C1349" s="229" t="s">
        <v>10398</v>
      </c>
      <c r="D1349" s="229" t="s">
        <v>8931</v>
      </c>
      <c r="E1349" s="229" t="s">
        <v>10347</v>
      </c>
      <c r="F1349" s="233" t="s">
        <v>10350</v>
      </c>
    </row>
    <row r="1350" spans="1:6" ht="31.5">
      <c r="A1350" s="233"/>
      <c r="B1350" s="229">
        <v>627</v>
      </c>
      <c r="C1350" s="229" t="s">
        <v>10399</v>
      </c>
      <c r="D1350" s="229" t="s">
        <v>8714</v>
      </c>
      <c r="E1350" s="229" t="s">
        <v>10400</v>
      </c>
      <c r="F1350" s="229">
        <v>5614038</v>
      </c>
    </row>
    <row r="1351" spans="1:6" ht="31.5">
      <c r="A1351" s="235"/>
      <c r="B1351" s="232">
        <v>628</v>
      </c>
      <c r="C1351" s="232" t="s">
        <v>10401</v>
      </c>
      <c r="D1351" s="232" t="s">
        <v>8714</v>
      </c>
      <c r="E1351" s="232" t="s">
        <v>10396</v>
      </c>
      <c r="F1351" s="232">
        <v>5351592</v>
      </c>
    </row>
    <row r="1352" spans="1:6" ht="15.75">
      <c r="A1352" s="233"/>
      <c r="B1352" s="229">
        <v>730</v>
      </c>
      <c r="C1352" s="229" t="s">
        <v>10402</v>
      </c>
      <c r="D1352" s="229" t="s">
        <v>8931</v>
      </c>
      <c r="E1352" s="229" t="s">
        <v>2418</v>
      </c>
      <c r="F1352" s="229">
        <v>7741920</v>
      </c>
    </row>
    <row r="1353" spans="1:6" ht="15.75">
      <c r="A1353" s="233"/>
      <c r="B1353" s="229">
        <v>732</v>
      </c>
      <c r="C1353" s="229" t="s">
        <v>10403</v>
      </c>
      <c r="D1353" s="229" t="s">
        <v>8931</v>
      </c>
      <c r="E1353" s="229" t="s">
        <v>2418</v>
      </c>
      <c r="F1353" s="229">
        <v>5405562</v>
      </c>
    </row>
    <row r="1354" spans="1:6" ht="31.5">
      <c r="A1354" s="233"/>
      <c r="B1354" s="229">
        <v>733</v>
      </c>
      <c r="C1354" s="229" t="s">
        <v>10404</v>
      </c>
      <c r="D1354" s="229" t="s">
        <v>8931</v>
      </c>
      <c r="E1354" s="229" t="s">
        <v>2418</v>
      </c>
      <c r="F1354" s="229">
        <v>5405562</v>
      </c>
    </row>
    <row r="1355" spans="1:6" ht="31.5">
      <c r="A1355" s="233"/>
      <c r="B1355" s="229">
        <v>734</v>
      </c>
      <c r="C1355" s="229" t="s">
        <v>10405</v>
      </c>
      <c r="D1355" s="229" t="s">
        <v>8931</v>
      </c>
      <c r="E1355" s="229" t="s">
        <v>10324</v>
      </c>
      <c r="F1355" s="229">
        <v>5933103</v>
      </c>
    </row>
    <row r="1356" spans="1:6" ht="31.5">
      <c r="A1356" s="233"/>
      <c r="B1356" s="229">
        <v>735</v>
      </c>
      <c r="C1356" s="229" t="s">
        <v>10406</v>
      </c>
      <c r="D1356" s="229" t="s">
        <v>8931</v>
      </c>
      <c r="E1356" s="229" t="s">
        <v>10330</v>
      </c>
      <c r="F1356" s="229">
        <v>5464497</v>
      </c>
    </row>
    <row r="1357" spans="1:6" ht="15.75">
      <c r="A1357" s="233"/>
      <c r="B1357" s="229">
        <v>736</v>
      </c>
      <c r="C1357" s="229" t="s">
        <v>10407</v>
      </c>
      <c r="D1357" s="229" t="s">
        <v>8931</v>
      </c>
      <c r="E1357" s="229" t="s">
        <v>2418</v>
      </c>
      <c r="F1357" s="229">
        <v>5355608</v>
      </c>
    </row>
    <row r="1358" spans="1:6" ht="15.75">
      <c r="A1358" s="233"/>
      <c r="B1358" s="229">
        <v>737</v>
      </c>
      <c r="C1358" s="229" t="s">
        <v>10408</v>
      </c>
      <c r="D1358" s="229" t="s">
        <v>8931</v>
      </c>
      <c r="E1358" s="229" t="s">
        <v>2418</v>
      </c>
      <c r="F1358" s="229">
        <v>5355608</v>
      </c>
    </row>
    <row r="1359" spans="1:6" ht="15.75">
      <c r="A1359" s="233"/>
      <c r="B1359" s="229">
        <v>629</v>
      </c>
      <c r="C1359" s="229" t="s">
        <v>10409</v>
      </c>
      <c r="D1359" s="229" t="s">
        <v>8714</v>
      </c>
      <c r="E1359" s="229" t="s">
        <v>10410</v>
      </c>
      <c r="F1359" s="229" t="s">
        <v>9003</v>
      </c>
    </row>
    <row r="1360" spans="1:6" ht="15.75">
      <c r="A1360" s="233"/>
      <c r="B1360" s="229">
        <v>630</v>
      </c>
      <c r="C1360" s="229" t="s">
        <v>10411</v>
      </c>
      <c r="D1360" s="229" t="s">
        <v>8714</v>
      </c>
      <c r="E1360" s="229" t="s">
        <v>2418</v>
      </c>
      <c r="F1360" s="229">
        <v>5443831</v>
      </c>
    </row>
    <row r="1361" spans="1:6" ht="31.5">
      <c r="A1361" s="233"/>
      <c r="B1361" s="229">
        <v>631</v>
      </c>
      <c r="C1361" s="229" t="s">
        <v>10412</v>
      </c>
      <c r="D1361" s="229" t="s">
        <v>8714</v>
      </c>
      <c r="E1361" s="229" t="s">
        <v>2418</v>
      </c>
      <c r="F1361" s="229">
        <v>5398098</v>
      </c>
    </row>
    <row r="1362" spans="1:6" ht="15.75">
      <c r="A1362" s="233"/>
      <c r="B1362" s="229">
        <v>632</v>
      </c>
      <c r="C1362" s="229" t="s">
        <v>10413</v>
      </c>
      <c r="D1362" s="229" t="s">
        <v>8714</v>
      </c>
      <c r="E1362" s="229" t="s">
        <v>2418</v>
      </c>
      <c r="F1362" s="229">
        <v>7771448</v>
      </c>
    </row>
    <row r="1363" spans="1:6" ht="15.75">
      <c r="A1363" s="233"/>
      <c r="B1363" s="229">
        <v>633</v>
      </c>
      <c r="C1363" s="229" t="s">
        <v>10414</v>
      </c>
      <c r="D1363" s="229" t="s">
        <v>8714</v>
      </c>
      <c r="E1363" s="229" t="s">
        <v>2418</v>
      </c>
      <c r="F1363" s="229">
        <v>7746637</v>
      </c>
    </row>
    <row r="1364" spans="1:6" ht="31.5">
      <c r="A1364" s="233"/>
      <c r="B1364" s="229">
        <v>634</v>
      </c>
      <c r="C1364" s="229" t="s">
        <v>10415</v>
      </c>
      <c r="D1364" s="229" t="s">
        <v>8714</v>
      </c>
      <c r="E1364" s="229" t="s">
        <v>2418</v>
      </c>
      <c r="F1364" s="229">
        <v>23217</v>
      </c>
    </row>
    <row r="1365" spans="1:6" ht="31.5">
      <c r="A1365" s="233"/>
      <c r="B1365" s="229">
        <v>635</v>
      </c>
      <c r="C1365" s="229" t="s">
        <v>10416</v>
      </c>
      <c r="D1365" s="229" t="s">
        <v>8714</v>
      </c>
      <c r="E1365" s="229" t="s">
        <v>2418</v>
      </c>
      <c r="F1365" s="229">
        <v>7103273</v>
      </c>
    </row>
    <row r="1366" spans="1:6" ht="15.75">
      <c r="A1366" s="233"/>
      <c r="B1366" s="229">
        <v>636</v>
      </c>
      <c r="C1366" s="229" t="s">
        <v>10417</v>
      </c>
      <c r="D1366" s="229" t="s">
        <v>8714</v>
      </c>
      <c r="E1366" s="229" t="s">
        <v>2418</v>
      </c>
      <c r="F1366" s="229">
        <v>22945</v>
      </c>
    </row>
    <row r="1367" spans="1:6" ht="15.75">
      <c r="A1367" s="233"/>
      <c r="B1367" s="229">
        <v>738</v>
      </c>
      <c r="C1367" s="229" t="s">
        <v>10418</v>
      </c>
      <c r="D1367" s="229" t="s">
        <v>8931</v>
      </c>
      <c r="E1367" s="229" t="s">
        <v>2418</v>
      </c>
      <c r="F1367" s="229">
        <v>22945</v>
      </c>
    </row>
    <row r="1368" spans="1:6" ht="15.75">
      <c r="A1368" s="233"/>
      <c r="B1368" s="229">
        <v>637</v>
      </c>
      <c r="C1368" s="229" t="s">
        <v>10419</v>
      </c>
      <c r="D1368" s="229" t="s">
        <v>8714</v>
      </c>
      <c r="E1368" s="229" t="s">
        <v>2418</v>
      </c>
      <c r="F1368" s="229">
        <v>22945</v>
      </c>
    </row>
    <row r="1369" spans="1:6" ht="15.75">
      <c r="A1369" s="233"/>
      <c r="B1369" s="229">
        <v>638</v>
      </c>
      <c r="C1369" s="229" t="s">
        <v>10420</v>
      </c>
      <c r="D1369" s="229" t="s">
        <v>8714</v>
      </c>
      <c r="E1369" s="229" t="s">
        <v>2418</v>
      </c>
      <c r="F1369" s="229">
        <v>22945</v>
      </c>
    </row>
    <row r="1370" spans="1:6" ht="15.75">
      <c r="A1370" s="233"/>
      <c r="B1370" s="229">
        <v>639</v>
      </c>
      <c r="C1370" s="229" t="s">
        <v>10421</v>
      </c>
      <c r="D1370" s="229" t="s">
        <v>8714</v>
      </c>
      <c r="E1370" s="229" t="s">
        <v>2418</v>
      </c>
      <c r="F1370" s="229">
        <v>22945</v>
      </c>
    </row>
    <row r="1371" spans="1:6" ht="15.75">
      <c r="A1371" s="233"/>
      <c r="B1371" s="229">
        <v>640</v>
      </c>
      <c r="C1371" s="229" t="s">
        <v>10422</v>
      </c>
      <c r="D1371" s="229" t="s">
        <v>8714</v>
      </c>
      <c r="E1371" s="229" t="s">
        <v>2418</v>
      </c>
      <c r="F1371" s="229">
        <v>22945</v>
      </c>
    </row>
    <row r="1372" spans="1:6" ht="15.75">
      <c r="A1372" s="233"/>
      <c r="B1372" s="229">
        <v>641</v>
      </c>
      <c r="C1372" s="229" t="s">
        <v>10423</v>
      </c>
      <c r="D1372" s="229" t="s">
        <v>8714</v>
      </c>
      <c r="E1372" s="229" t="s">
        <v>2418</v>
      </c>
      <c r="F1372" s="229">
        <v>22945</v>
      </c>
    </row>
    <row r="1373" spans="1:6" ht="15.75">
      <c r="A1373" s="233"/>
      <c r="B1373" s="229">
        <v>642</v>
      </c>
      <c r="C1373" s="229" t="s">
        <v>10424</v>
      </c>
      <c r="D1373" s="229" t="s">
        <v>8714</v>
      </c>
      <c r="E1373" s="229" t="s">
        <v>2418</v>
      </c>
      <c r="F1373" s="229">
        <v>22945</v>
      </c>
    </row>
    <row r="1374" spans="1:6" ht="31.5">
      <c r="A1374" s="233"/>
      <c r="B1374" s="229">
        <v>643</v>
      </c>
      <c r="C1374" s="229" t="s">
        <v>10425</v>
      </c>
      <c r="D1374" s="229" t="s">
        <v>8714</v>
      </c>
      <c r="E1374" s="229" t="s">
        <v>2418</v>
      </c>
      <c r="F1374" s="229">
        <v>5964614</v>
      </c>
    </row>
    <row r="1375" spans="1:6" ht="15.75">
      <c r="A1375" s="233"/>
      <c r="B1375" s="229">
        <v>739</v>
      </c>
      <c r="C1375" s="229" t="s">
        <v>10426</v>
      </c>
      <c r="D1375" s="229" t="s">
        <v>8931</v>
      </c>
      <c r="E1375" s="229" t="s">
        <v>2418</v>
      </c>
      <c r="F1375" s="229">
        <v>27142</v>
      </c>
    </row>
    <row r="1376" spans="1:6" ht="15.75">
      <c r="A1376" s="233"/>
      <c r="B1376" s="229">
        <v>644</v>
      </c>
      <c r="C1376" s="229" t="s">
        <v>10427</v>
      </c>
      <c r="D1376" s="229" t="s">
        <v>8714</v>
      </c>
      <c r="E1376" s="229" t="s">
        <v>2418</v>
      </c>
      <c r="F1376" s="229">
        <v>24276</v>
      </c>
    </row>
    <row r="1377" spans="1:6" ht="31.5">
      <c r="A1377" s="233"/>
      <c r="B1377" s="229">
        <v>645</v>
      </c>
      <c r="C1377" s="229" t="s">
        <v>10428</v>
      </c>
      <c r="D1377" s="229" t="s">
        <v>8714</v>
      </c>
      <c r="E1377" s="229" t="s">
        <v>2418</v>
      </c>
      <c r="F1377" s="229">
        <v>24276</v>
      </c>
    </row>
    <row r="1378" spans="1:6" ht="15.75">
      <c r="A1378" s="233"/>
      <c r="B1378" s="229">
        <v>646</v>
      </c>
      <c r="C1378" s="229" t="s">
        <v>10429</v>
      </c>
      <c r="D1378" s="229" t="s">
        <v>8714</v>
      </c>
      <c r="E1378" s="229" t="s">
        <v>2418</v>
      </c>
      <c r="F1378" s="229">
        <v>24276</v>
      </c>
    </row>
    <row r="1379" spans="1:6" ht="15.75">
      <c r="A1379" s="233"/>
      <c r="B1379" s="229">
        <v>647</v>
      </c>
      <c r="C1379" s="229" t="s">
        <v>10430</v>
      </c>
      <c r="D1379" s="229" t="s">
        <v>8714</v>
      </c>
      <c r="E1379" s="229" t="s">
        <v>2418</v>
      </c>
      <c r="F1379" s="229">
        <v>24276</v>
      </c>
    </row>
    <row r="1380" spans="1:6" ht="15.75">
      <c r="A1380" s="233"/>
      <c r="B1380" s="229">
        <v>648</v>
      </c>
      <c r="C1380" s="229" t="s">
        <v>10431</v>
      </c>
      <c r="D1380" s="229" t="s">
        <v>8714</v>
      </c>
      <c r="E1380" s="229" t="s">
        <v>2418</v>
      </c>
      <c r="F1380" s="229">
        <v>24276</v>
      </c>
    </row>
    <row r="1381" spans="1:6" ht="15.75">
      <c r="A1381" s="233"/>
      <c r="B1381" s="229">
        <v>649</v>
      </c>
      <c r="C1381" s="229" t="s">
        <v>10432</v>
      </c>
      <c r="D1381" s="229" t="s">
        <v>8714</v>
      </c>
      <c r="E1381" s="229" t="s">
        <v>2418</v>
      </c>
      <c r="F1381" s="229">
        <v>24276</v>
      </c>
    </row>
    <row r="1382" spans="1:6" ht="31.5">
      <c r="A1382" s="233"/>
      <c r="B1382" s="229">
        <v>650</v>
      </c>
      <c r="C1382" s="229" t="s">
        <v>10433</v>
      </c>
      <c r="D1382" s="229" t="s">
        <v>8714</v>
      </c>
      <c r="E1382" s="229" t="s">
        <v>10330</v>
      </c>
      <c r="F1382" s="229">
        <v>5343649</v>
      </c>
    </row>
    <row r="1383" spans="1:6" ht="31.5">
      <c r="A1383" s="233"/>
      <c r="B1383" s="229">
        <v>651</v>
      </c>
      <c r="C1383" s="229" t="s">
        <v>10434</v>
      </c>
      <c r="D1383" s="229" t="s">
        <v>8714</v>
      </c>
      <c r="E1383" s="229" t="s">
        <v>10330</v>
      </c>
      <c r="F1383" s="229">
        <v>5491084</v>
      </c>
    </row>
    <row r="1384" spans="1:6" ht="15.75">
      <c r="A1384" s="233"/>
      <c r="B1384" s="229">
        <v>652</v>
      </c>
      <c r="C1384" s="229" t="s">
        <v>10435</v>
      </c>
      <c r="D1384" s="229" t="s">
        <v>8714</v>
      </c>
      <c r="E1384" s="229" t="s">
        <v>2418</v>
      </c>
      <c r="F1384" s="229">
        <v>5407976</v>
      </c>
    </row>
    <row r="1385" spans="1:6" ht="31.5">
      <c r="A1385" s="233"/>
      <c r="B1385" s="229">
        <v>653</v>
      </c>
      <c r="C1385" s="229" t="s">
        <v>10436</v>
      </c>
      <c r="D1385" s="229" t="s">
        <v>8714</v>
      </c>
      <c r="E1385" s="229" t="s">
        <v>10437</v>
      </c>
      <c r="F1385" s="229">
        <v>5435754</v>
      </c>
    </row>
    <row r="1386" spans="1:6" ht="15.75">
      <c r="A1386" s="233"/>
      <c r="B1386" s="229">
        <v>740</v>
      </c>
      <c r="C1386" s="229" t="s">
        <v>10438</v>
      </c>
      <c r="D1386" s="229" t="s">
        <v>8931</v>
      </c>
      <c r="E1386" s="229" t="s">
        <v>10439</v>
      </c>
      <c r="F1386" s="229">
        <v>5990763</v>
      </c>
    </row>
    <row r="1387" spans="1:6" ht="31.5">
      <c r="A1387" s="233"/>
      <c r="B1387" s="229">
        <v>741</v>
      </c>
      <c r="C1387" s="229" t="s">
        <v>10440</v>
      </c>
      <c r="D1387" s="229" t="s">
        <v>8931</v>
      </c>
      <c r="E1387" s="229" t="s">
        <v>10439</v>
      </c>
      <c r="F1387" s="229">
        <v>5990763</v>
      </c>
    </row>
    <row r="1388" spans="1:6" ht="15.75">
      <c r="A1388" s="233"/>
      <c r="B1388" s="229">
        <v>654</v>
      </c>
      <c r="C1388" s="229" t="s">
        <v>10441</v>
      </c>
      <c r="D1388" s="229" t="s">
        <v>8714</v>
      </c>
      <c r="E1388" s="229" t="s">
        <v>10439</v>
      </c>
      <c r="F1388" s="229">
        <v>5947467</v>
      </c>
    </row>
    <row r="1389" spans="1:6" ht="15.75">
      <c r="A1389" s="233"/>
      <c r="B1389" s="229">
        <v>742</v>
      </c>
      <c r="C1389" s="229" t="s">
        <v>10442</v>
      </c>
      <c r="D1389" s="229" t="s">
        <v>8931</v>
      </c>
      <c r="E1389" s="229" t="s">
        <v>10439</v>
      </c>
      <c r="F1389" s="229">
        <v>5947213</v>
      </c>
    </row>
    <row r="1390" spans="1:6" ht="31.5">
      <c r="A1390" s="233"/>
      <c r="B1390" s="229">
        <v>655</v>
      </c>
      <c r="C1390" s="229" t="s">
        <v>10443</v>
      </c>
      <c r="D1390" s="229" t="s">
        <v>8714</v>
      </c>
      <c r="E1390" s="229" t="s">
        <v>10439</v>
      </c>
      <c r="F1390" s="229">
        <v>5430034</v>
      </c>
    </row>
    <row r="1391" spans="1:6" ht="15.75">
      <c r="A1391" s="233"/>
      <c r="B1391" s="229">
        <v>656</v>
      </c>
      <c r="C1391" s="229" t="s">
        <v>10444</v>
      </c>
      <c r="D1391" s="229" t="s">
        <v>8714</v>
      </c>
      <c r="E1391" s="229" t="s">
        <v>10439</v>
      </c>
      <c r="F1391" s="229">
        <v>5947213</v>
      </c>
    </row>
    <row r="1392" spans="1:6" ht="31.5">
      <c r="A1392" s="233"/>
      <c r="B1392" s="229">
        <v>657</v>
      </c>
      <c r="C1392" s="229" t="s">
        <v>10445</v>
      </c>
      <c r="D1392" s="229" t="s">
        <v>8714</v>
      </c>
      <c r="E1392" s="229" t="s">
        <v>10446</v>
      </c>
      <c r="F1392" s="229">
        <v>5465150</v>
      </c>
    </row>
    <row r="1393" spans="1:6" ht="31.5">
      <c r="A1393" s="233"/>
      <c r="B1393" s="229">
        <v>743</v>
      </c>
      <c r="C1393" s="229" t="s">
        <v>10447</v>
      </c>
      <c r="D1393" s="229" t="s">
        <v>8931</v>
      </c>
      <c r="E1393" s="229" t="s">
        <v>10330</v>
      </c>
      <c r="F1393" s="229">
        <v>7796674</v>
      </c>
    </row>
    <row r="1394" spans="1:6" ht="31.5">
      <c r="A1394" s="233"/>
      <c r="B1394" s="229">
        <v>658</v>
      </c>
      <c r="C1394" s="229" t="s">
        <v>10448</v>
      </c>
      <c r="D1394" s="229" t="s">
        <v>8714</v>
      </c>
      <c r="E1394" s="229" t="s">
        <v>10330</v>
      </c>
      <c r="F1394" s="229">
        <v>5380297</v>
      </c>
    </row>
    <row r="1395" spans="1:6" ht="31.5">
      <c r="A1395" s="233"/>
      <c r="B1395" s="229">
        <v>659</v>
      </c>
      <c r="C1395" s="229" t="s">
        <v>10449</v>
      </c>
      <c r="D1395" s="229" t="s">
        <v>8714</v>
      </c>
      <c r="E1395" s="229" t="s">
        <v>10330</v>
      </c>
      <c r="F1395" s="229">
        <v>5367093</v>
      </c>
    </row>
    <row r="1396" spans="1:6" ht="31.5">
      <c r="A1396" s="233"/>
      <c r="B1396" s="229">
        <v>744</v>
      </c>
      <c r="C1396" s="229" t="s">
        <v>10450</v>
      </c>
      <c r="D1396" s="229" t="s">
        <v>8931</v>
      </c>
      <c r="E1396" s="229" t="s">
        <v>10451</v>
      </c>
      <c r="F1396" s="229">
        <v>536774</v>
      </c>
    </row>
    <row r="1397" spans="1:6" ht="31.5">
      <c r="A1397" s="233"/>
      <c r="B1397" s="229">
        <v>660</v>
      </c>
      <c r="C1397" s="229" t="s">
        <v>10452</v>
      </c>
      <c r="D1397" s="229" t="s">
        <v>8714</v>
      </c>
      <c r="E1397" s="229" t="s">
        <v>10330</v>
      </c>
      <c r="F1397" s="229">
        <v>5429334</v>
      </c>
    </row>
    <row r="1398" spans="1:6" ht="31.5">
      <c r="A1398" s="233"/>
      <c r="B1398" s="229">
        <v>661</v>
      </c>
      <c r="C1398" s="229" t="s">
        <v>10453</v>
      </c>
      <c r="D1398" s="229" t="s">
        <v>8714</v>
      </c>
      <c r="E1398" s="229" t="s">
        <v>10330</v>
      </c>
      <c r="F1398" s="229">
        <v>5657481</v>
      </c>
    </row>
    <row r="1399" spans="1:6" ht="15.75">
      <c r="A1399" s="233"/>
      <c r="B1399" s="229">
        <v>662</v>
      </c>
      <c r="C1399" s="229" t="s">
        <v>10454</v>
      </c>
      <c r="D1399" s="229" t="s">
        <v>8714</v>
      </c>
      <c r="E1399" s="229" t="s">
        <v>10410</v>
      </c>
      <c r="F1399" s="229">
        <v>5369948</v>
      </c>
    </row>
    <row r="1400" spans="1:6" ht="15.75">
      <c r="A1400" s="233"/>
      <c r="B1400" s="229">
        <v>663</v>
      </c>
      <c r="C1400" s="229" t="s">
        <v>10455</v>
      </c>
      <c r="D1400" s="229" t="s">
        <v>8714</v>
      </c>
      <c r="E1400" s="229" t="s">
        <v>10410</v>
      </c>
      <c r="F1400" s="229">
        <v>7747003</v>
      </c>
    </row>
    <row r="1401" spans="1:6" ht="15.75">
      <c r="A1401" s="233"/>
      <c r="B1401" s="229">
        <v>664</v>
      </c>
      <c r="C1401" s="229" t="s">
        <v>10456</v>
      </c>
      <c r="D1401" s="229" t="s">
        <v>8714</v>
      </c>
      <c r="E1401" s="229" t="s">
        <v>10410</v>
      </c>
      <c r="F1401" s="229">
        <v>5450606</v>
      </c>
    </row>
    <row r="1402" spans="1:6" ht="31.5">
      <c r="A1402" s="233"/>
      <c r="B1402" s="229">
        <v>745</v>
      </c>
      <c r="C1402" s="229" t="s">
        <v>10457</v>
      </c>
      <c r="D1402" s="229" t="s">
        <v>8931</v>
      </c>
      <c r="E1402" s="229" t="s">
        <v>10458</v>
      </c>
      <c r="F1402" s="229">
        <v>5368866</v>
      </c>
    </row>
    <row r="1403" spans="1:6" ht="15.75">
      <c r="A1403" s="233"/>
      <c r="B1403" s="229">
        <v>746</v>
      </c>
      <c r="C1403" s="229" t="s">
        <v>10459</v>
      </c>
      <c r="D1403" s="229" t="s">
        <v>8931</v>
      </c>
      <c r="E1403" s="229" t="s">
        <v>2418</v>
      </c>
      <c r="F1403" s="229">
        <v>5936775</v>
      </c>
    </row>
    <row r="1404" spans="1:6" ht="15.75">
      <c r="A1404" s="233"/>
      <c r="B1404" s="229">
        <v>665</v>
      </c>
      <c r="C1404" s="229" t="s">
        <v>10460</v>
      </c>
      <c r="D1404" s="229" t="s">
        <v>8714</v>
      </c>
      <c r="E1404" s="229" t="s">
        <v>2418</v>
      </c>
      <c r="F1404" s="229">
        <v>7742749</v>
      </c>
    </row>
    <row r="1405" spans="1:6" ht="15.75">
      <c r="A1405" s="233"/>
      <c r="B1405" s="229">
        <v>666</v>
      </c>
      <c r="C1405" s="229" t="s">
        <v>10461</v>
      </c>
      <c r="D1405" s="229" t="s">
        <v>8714</v>
      </c>
      <c r="E1405" s="229" t="s">
        <v>2418</v>
      </c>
      <c r="F1405" s="229">
        <v>5691293</v>
      </c>
    </row>
    <row r="1406" spans="1:6" ht="15.75">
      <c r="A1406" s="233"/>
      <c r="B1406" s="229">
        <v>667</v>
      </c>
      <c r="C1406" s="229" t="s">
        <v>10462</v>
      </c>
      <c r="D1406" s="229" t="s">
        <v>8714</v>
      </c>
      <c r="E1406" s="229" t="s">
        <v>2418</v>
      </c>
      <c r="F1406" s="229">
        <v>5450642</v>
      </c>
    </row>
    <row r="1407" spans="1:6" ht="31.5">
      <c r="A1407" s="233"/>
      <c r="B1407" s="229">
        <v>668</v>
      </c>
      <c r="C1407" s="229" t="s">
        <v>10463</v>
      </c>
      <c r="D1407" s="229" t="s">
        <v>8714</v>
      </c>
      <c r="E1407" s="229" t="s">
        <v>2418</v>
      </c>
      <c r="F1407" s="229">
        <v>5405562</v>
      </c>
    </row>
    <row r="1408" spans="1:6" ht="31.5">
      <c r="A1408" s="233"/>
      <c r="B1408" s="229">
        <v>669</v>
      </c>
      <c r="C1408" s="229" t="s">
        <v>10464</v>
      </c>
      <c r="D1408" s="229" t="s">
        <v>8714</v>
      </c>
      <c r="E1408" s="229" t="s">
        <v>10330</v>
      </c>
      <c r="F1408" s="229">
        <v>5615746</v>
      </c>
    </row>
    <row r="1409" spans="1:6" ht="15.75">
      <c r="A1409" s="233"/>
      <c r="B1409" s="229">
        <v>670</v>
      </c>
      <c r="C1409" s="229" t="s">
        <v>10465</v>
      </c>
      <c r="D1409" s="229" t="s">
        <v>8714</v>
      </c>
      <c r="E1409" s="229" t="s">
        <v>10446</v>
      </c>
      <c r="F1409" s="229">
        <v>5450804</v>
      </c>
    </row>
    <row r="1410" spans="1:6" ht="15.75">
      <c r="A1410" s="233"/>
      <c r="B1410" s="229">
        <v>671</v>
      </c>
      <c r="C1410" s="229" t="s">
        <v>10466</v>
      </c>
      <c r="D1410" s="229" t="s">
        <v>8714</v>
      </c>
      <c r="E1410" s="229" t="s">
        <v>10410</v>
      </c>
      <c r="F1410" s="229">
        <v>7768492</v>
      </c>
    </row>
    <row r="1411" spans="1:6" ht="15.75">
      <c r="A1411" s="233"/>
      <c r="B1411" s="229">
        <v>672</v>
      </c>
      <c r="C1411" s="229" t="s">
        <v>10467</v>
      </c>
      <c r="D1411" s="229" t="s">
        <v>8714</v>
      </c>
      <c r="E1411" s="229" t="s">
        <v>10410</v>
      </c>
      <c r="F1411" s="229">
        <v>5451721</v>
      </c>
    </row>
    <row r="1412" spans="1:6" ht="15.75">
      <c r="A1412" s="233"/>
      <c r="B1412" s="229">
        <v>673</v>
      </c>
      <c r="C1412" s="229" t="s">
        <v>10468</v>
      </c>
      <c r="D1412" s="229" t="s">
        <v>8714</v>
      </c>
      <c r="E1412" s="229" t="s">
        <v>10410</v>
      </c>
      <c r="F1412" s="229">
        <v>5493923</v>
      </c>
    </row>
    <row r="1413" spans="1:6" ht="15.75">
      <c r="A1413" s="233"/>
      <c r="B1413" s="229">
        <v>674</v>
      </c>
      <c r="C1413" s="229" t="s">
        <v>10469</v>
      </c>
      <c r="D1413" s="229" t="s">
        <v>8714</v>
      </c>
      <c r="E1413" s="229" t="s">
        <v>10410</v>
      </c>
      <c r="F1413" s="229">
        <v>5451721</v>
      </c>
    </row>
    <row r="1414" spans="1:6" ht="15.75">
      <c r="A1414" s="233"/>
      <c r="B1414" s="229">
        <v>675</v>
      </c>
      <c r="C1414" s="229" t="s">
        <v>10470</v>
      </c>
      <c r="D1414" s="229" t="s">
        <v>8714</v>
      </c>
      <c r="E1414" s="229" t="s">
        <v>2418</v>
      </c>
      <c r="F1414" s="229">
        <v>7769002</v>
      </c>
    </row>
    <row r="1415" spans="1:6" ht="31.5">
      <c r="A1415" s="233"/>
      <c r="B1415" s="229">
        <v>676</v>
      </c>
      <c r="C1415" s="229" t="s">
        <v>10471</v>
      </c>
      <c r="D1415" s="229" t="s">
        <v>8714</v>
      </c>
      <c r="E1415" s="229" t="s">
        <v>10472</v>
      </c>
      <c r="F1415" s="229">
        <v>5642164</v>
      </c>
    </row>
    <row r="1416" spans="1:6" ht="15.75">
      <c r="A1416" s="233"/>
      <c r="B1416" s="229">
        <v>747</v>
      </c>
      <c r="C1416" s="229" t="s">
        <v>10473</v>
      </c>
      <c r="D1416" s="229" t="s">
        <v>8931</v>
      </c>
      <c r="E1416" s="229" t="s">
        <v>2418</v>
      </c>
      <c r="F1416" s="229">
        <v>22538</v>
      </c>
    </row>
    <row r="1417" spans="1:6" ht="15.75">
      <c r="A1417" s="233"/>
      <c r="B1417" s="229">
        <v>748</v>
      </c>
      <c r="C1417" s="229" t="s">
        <v>10474</v>
      </c>
      <c r="D1417" s="229" t="s">
        <v>8931</v>
      </c>
      <c r="E1417" s="229" t="s">
        <v>2418</v>
      </c>
      <c r="F1417" s="229">
        <v>27899</v>
      </c>
    </row>
    <row r="1418" spans="1:6" ht="31.5">
      <c r="A1418" s="233"/>
      <c r="B1418" s="229">
        <v>749</v>
      </c>
      <c r="C1418" s="229" t="s">
        <v>10475</v>
      </c>
      <c r="D1418" s="229" t="s">
        <v>8931</v>
      </c>
      <c r="E1418" s="229" t="s">
        <v>2418</v>
      </c>
      <c r="F1418" s="229">
        <v>27899</v>
      </c>
    </row>
    <row r="1419" spans="1:6" ht="15.75">
      <c r="A1419" s="233"/>
      <c r="B1419" s="229">
        <v>750</v>
      </c>
      <c r="C1419" s="229" t="s">
        <v>10476</v>
      </c>
      <c r="D1419" s="229" t="s">
        <v>8931</v>
      </c>
      <c r="E1419" s="229" t="s">
        <v>2418</v>
      </c>
      <c r="F1419" s="229">
        <v>7741920</v>
      </c>
    </row>
    <row r="1420" spans="1:6" ht="31.5">
      <c r="A1420" s="235"/>
      <c r="B1420" s="232">
        <v>677</v>
      </c>
      <c r="C1420" s="232" t="s">
        <v>10477</v>
      </c>
      <c r="D1420" s="232" t="s">
        <v>8714</v>
      </c>
      <c r="E1420" s="232" t="s">
        <v>10472</v>
      </c>
      <c r="F1420" s="232">
        <v>5353074</v>
      </c>
    </row>
    <row r="1421" spans="1:6" ht="31.5">
      <c r="A1421" s="233"/>
      <c r="B1421" s="229">
        <v>678</v>
      </c>
      <c r="C1421" s="229" t="s">
        <v>10478</v>
      </c>
      <c r="D1421" s="229" t="s">
        <v>8714</v>
      </c>
      <c r="E1421" s="229" t="s">
        <v>10472</v>
      </c>
      <c r="F1421" s="229">
        <v>5923313</v>
      </c>
    </row>
    <row r="1422" spans="1:6" ht="31.5">
      <c r="A1422" s="233"/>
      <c r="B1422" s="229">
        <v>679</v>
      </c>
      <c r="C1422" s="229" t="s">
        <v>10479</v>
      </c>
      <c r="D1422" s="229" t="s">
        <v>8714</v>
      </c>
      <c r="E1422" s="229" t="s">
        <v>10472</v>
      </c>
      <c r="F1422" s="229">
        <v>7776730</v>
      </c>
    </row>
    <row r="1423" spans="1:6" ht="31.5">
      <c r="A1423" s="233"/>
      <c r="B1423" s="229">
        <v>680</v>
      </c>
      <c r="C1423" s="229" t="s">
        <v>10480</v>
      </c>
      <c r="D1423" s="229" t="s">
        <v>8714</v>
      </c>
      <c r="E1423" s="229" t="s">
        <v>10472</v>
      </c>
      <c r="F1423" s="229">
        <v>7776730</v>
      </c>
    </row>
    <row r="1424" spans="1:6" ht="31.5">
      <c r="A1424" s="233"/>
      <c r="B1424" s="229">
        <v>751</v>
      </c>
      <c r="C1424" s="229" t="s">
        <v>10481</v>
      </c>
      <c r="D1424" s="229" t="s">
        <v>8931</v>
      </c>
      <c r="E1424" s="229" t="s">
        <v>10472</v>
      </c>
      <c r="F1424" s="229">
        <v>7776730</v>
      </c>
    </row>
    <row r="1425" spans="1:6" ht="15.75">
      <c r="A1425" s="233"/>
      <c r="B1425" s="229">
        <v>753</v>
      </c>
      <c r="C1425" s="229" t="s">
        <v>10482</v>
      </c>
      <c r="D1425" s="229" t="s">
        <v>8931</v>
      </c>
      <c r="E1425" s="229" t="s">
        <v>2418</v>
      </c>
      <c r="F1425" s="229">
        <v>5434556</v>
      </c>
    </row>
    <row r="1426" spans="1:6" ht="15.75">
      <c r="A1426" s="233"/>
      <c r="B1426" s="229">
        <v>754</v>
      </c>
      <c r="C1426" s="229" t="s">
        <v>10483</v>
      </c>
      <c r="D1426" s="229" t="s">
        <v>8931</v>
      </c>
      <c r="E1426" s="229" t="s">
        <v>2418</v>
      </c>
      <c r="F1426" s="229">
        <v>5981253</v>
      </c>
    </row>
    <row r="1427" spans="1:6" ht="15.75">
      <c r="A1427" s="233"/>
      <c r="B1427" s="229">
        <v>755</v>
      </c>
      <c r="C1427" s="229" t="s">
        <v>10484</v>
      </c>
      <c r="D1427" s="229" t="s">
        <v>8931</v>
      </c>
      <c r="E1427" s="229" t="s">
        <v>2418</v>
      </c>
      <c r="F1427" s="229" t="s">
        <v>9003</v>
      </c>
    </row>
    <row r="1428" spans="1:6" ht="15.75">
      <c r="A1428" s="233"/>
      <c r="B1428" s="229">
        <v>681</v>
      </c>
      <c r="C1428" s="229" t="s">
        <v>10485</v>
      </c>
      <c r="D1428" s="229" t="s">
        <v>8714</v>
      </c>
      <c r="E1428" s="229" t="s">
        <v>2418</v>
      </c>
      <c r="F1428" s="229">
        <v>5966117</v>
      </c>
    </row>
    <row r="1429" spans="1:6" ht="15.75">
      <c r="A1429" s="233"/>
      <c r="B1429" s="229">
        <v>682</v>
      </c>
      <c r="C1429" s="229" t="s">
        <v>10486</v>
      </c>
      <c r="D1429" s="229" t="s">
        <v>8714</v>
      </c>
      <c r="E1429" s="229" t="s">
        <v>2418</v>
      </c>
      <c r="F1429" s="229">
        <v>5441554</v>
      </c>
    </row>
    <row r="1430" spans="1:6" ht="15.75">
      <c r="A1430" s="233"/>
      <c r="B1430" s="229">
        <v>683</v>
      </c>
      <c r="C1430" s="229" t="s">
        <v>10487</v>
      </c>
      <c r="D1430" s="229" t="s">
        <v>8714</v>
      </c>
      <c r="E1430" s="229" t="s">
        <v>2418</v>
      </c>
      <c r="F1430" s="229">
        <v>5938498</v>
      </c>
    </row>
    <row r="1431" spans="1:6" ht="15.75">
      <c r="A1431" s="233"/>
      <c r="B1431" s="229">
        <v>756</v>
      </c>
      <c r="C1431" s="229" t="s">
        <v>10488</v>
      </c>
      <c r="D1431" s="229" t="s">
        <v>8931</v>
      </c>
      <c r="E1431" s="229" t="s">
        <v>2418</v>
      </c>
      <c r="F1431" s="229">
        <v>5453993</v>
      </c>
    </row>
    <row r="1432" spans="1:6" ht="15.75">
      <c r="A1432" s="233"/>
      <c r="B1432" s="229">
        <v>684</v>
      </c>
      <c r="C1432" s="229" t="s">
        <v>10489</v>
      </c>
      <c r="D1432" s="229" t="s">
        <v>8714</v>
      </c>
      <c r="E1432" s="229" t="s">
        <v>2418</v>
      </c>
      <c r="F1432" s="229">
        <v>5453993</v>
      </c>
    </row>
    <row r="1433" spans="1:6" ht="15.75">
      <c r="A1433" s="233"/>
      <c r="B1433" s="229">
        <v>685</v>
      </c>
      <c r="C1433" s="229" t="s">
        <v>10490</v>
      </c>
      <c r="D1433" s="229" t="s">
        <v>8714</v>
      </c>
      <c r="E1433" s="229" t="s">
        <v>2418</v>
      </c>
      <c r="F1433" s="229">
        <v>5453993</v>
      </c>
    </row>
    <row r="1434" spans="1:6" ht="31.5">
      <c r="A1434" s="233"/>
      <c r="B1434" s="229">
        <v>757</v>
      </c>
      <c r="C1434" s="229" t="s">
        <v>10491</v>
      </c>
      <c r="D1434" s="229" t="s">
        <v>8931</v>
      </c>
      <c r="E1434" s="229" t="s">
        <v>10396</v>
      </c>
      <c r="F1434" s="229">
        <v>7772414</v>
      </c>
    </row>
    <row r="1435" spans="1:6" ht="31.5">
      <c r="A1435" s="233"/>
      <c r="B1435" s="229">
        <v>759</v>
      </c>
      <c r="C1435" s="229" t="s">
        <v>10492</v>
      </c>
      <c r="D1435" s="229" t="s">
        <v>8931</v>
      </c>
      <c r="E1435" s="229" t="s">
        <v>10396</v>
      </c>
      <c r="F1435" s="229">
        <v>5428848</v>
      </c>
    </row>
    <row r="1436" spans="1:6" ht="31.5">
      <c r="A1436" s="233"/>
      <c r="B1436" s="229">
        <v>760</v>
      </c>
      <c r="C1436" s="229" t="s">
        <v>10493</v>
      </c>
      <c r="D1436" s="229" t="s">
        <v>8931</v>
      </c>
      <c r="E1436" s="229" t="s">
        <v>10396</v>
      </c>
      <c r="F1436" s="229">
        <v>5428848</v>
      </c>
    </row>
    <row r="1437" spans="1:6" ht="31.5">
      <c r="A1437" s="233"/>
      <c r="B1437" s="229">
        <v>761</v>
      </c>
      <c r="C1437" s="229" t="s">
        <v>10494</v>
      </c>
      <c r="D1437" s="229" t="s">
        <v>8931</v>
      </c>
      <c r="E1437" s="229" t="s">
        <v>10396</v>
      </c>
      <c r="F1437" s="229">
        <v>5428848</v>
      </c>
    </row>
    <row r="1438" spans="1:6" ht="31.5">
      <c r="A1438" s="233"/>
      <c r="B1438" s="229">
        <v>762</v>
      </c>
      <c r="C1438" s="229" t="s">
        <v>10495</v>
      </c>
      <c r="D1438" s="229" t="s">
        <v>8931</v>
      </c>
      <c r="E1438" s="229" t="s">
        <v>10396</v>
      </c>
      <c r="F1438" s="229">
        <v>5428848</v>
      </c>
    </row>
    <row r="1439" spans="1:6" ht="31.5">
      <c r="A1439" s="233"/>
      <c r="B1439" s="229">
        <v>763</v>
      </c>
      <c r="C1439" s="229" t="s">
        <v>10496</v>
      </c>
      <c r="D1439" s="229" t="s">
        <v>8931</v>
      </c>
      <c r="E1439" s="229" t="s">
        <v>10396</v>
      </c>
      <c r="F1439" s="229">
        <v>5428848</v>
      </c>
    </row>
    <row r="1440" spans="1:6" ht="15.75">
      <c r="A1440" s="229" t="s">
        <v>8929</v>
      </c>
      <c r="B1440" s="229">
        <v>686</v>
      </c>
      <c r="C1440" s="229" t="s">
        <v>10497</v>
      </c>
      <c r="D1440" s="229" t="s">
        <v>8714</v>
      </c>
      <c r="E1440" s="229" t="s">
        <v>8912</v>
      </c>
      <c r="F1440" s="229">
        <v>5499205</v>
      </c>
    </row>
    <row r="1441" spans="1:6" ht="15.75">
      <c r="A1441" s="229"/>
      <c r="B1441" s="229">
        <v>687</v>
      </c>
      <c r="C1441" s="229" t="s">
        <v>10498</v>
      </c>
      <c r="D1441" s="229" t="s">
        <v>8714</v>
      </c>
      <c r="E1441" s="229" t="s">
        <v>8912</v>
      </c>
      <c r="F1441" s="229">
        <v>5456751</v>
      </c>
    </row>
    <row r="1442" spans="1:6" ht="15.75">
      <c r="A1442" s="229" t="s">
        <v>9838</v>
      </c>
      <c r="B1442" s="229">
        <v>688</v>
      </c>
      <c r="C1442" s="229" t="s">
        <v>10499</v>
      </c>
      <c r="D1442" s="229" t="s">
        <v>8714</v>
      </c>
      <c r="E1442" s="229" t="s">
        <v>594</v>
      </c>
      <c r="F1442" s="229">
        <v>7732449</v>
      </c>
    </row>
    <row r="1443" spans="1:6" ht="31.5">
      <c r="A1443" s="233"/>
      <c r="B1443" s="229">
        <v>689</v>
      </c>
      <c r="C1443" s="229" t="s">
        <v>10500</v>
      </c>
      <c r="D1443" s="229" t="s">
        <v>8714</v>
      </c>
      <c r="E1443" s="229" t="s">
        <v>594</v>
      </c>
      <c r="F1443" s="229">
        <v>5397454</v>
      </c>
    </row>
    <row r="1444" spans="1:6" ht="15.75">
      <c r="A1444" s="233"/>
      <c r="B1444" s="229">
        <v>690</v>
      </c>
      <c r="C1444" s="229" t="s">
        <v>10501</v>
      </c>
      <c r="D1444" s="229" t="s">
        <v>8714</v>
      </c>
      <c r="E1444" s="229" t="s">
        <v>594</v>
      </c>
      <c r="F1444" s="229">
        <v>7744175</v>
      </c>
    </row>
    <row r="1445" spans="1:6" ht="31.5">
      <c r="A1445" s="233"/>
      <c r="B1445" s="229">
        <v>764</v>
      </c>
      <c r="C1445" s="229" t="s">
        <v>10502</v>
      </c>
      <c r="D1445" s="229" t="s">
        <v>8931</v>
      </c>
      <c r="E1445" s="229" t="s">
        <v>594</v>
      </c>
      <c r="F1445" s="229">
        <v>27206</v>
      </c>
    </row>
    <row r="1446" spans="1:6" ht="15.75">
      <c r="A1446" s="227"/>
      <c r="B1446" s="229">
        <v>765</v>
      </c>
      <c r="C1446" s="229" t="s">
        <v>10503</v>
      </c>
      <c r="D1446" s="229" t="s">
        <v>8931</v>
      </c>
      <c r="E1446" s="229" t="s">
        <v>594</v>
      </c>
      <c r="F1446" s="229">
        <v>5633712</v>
      </c>
    </row>
    <row r="1447" spans="1:6" ht="15.75">
      <c r="A1447" s="227"/>
      <c r="B1447" s="229">
        <v>691</v>
      </c>
      <c r="C1447" s="229" t="s">
        <v>10504</v>
      </c>
      <c r="D1447" s="229" t="s">
        <v>8714</v>
      </c>
      <c r="E1447" s="229" t="s">
        <v>594</v>
      </c>
      <c r="F1447" s="229">
        <v>5926780</v>
      </c>
    </row>
    <row r="1448" spans="1:6" ht="15.75">
      <c r="A1448" s="227"/>
      <c r="B1448" s="229">
        <v>692</v>
      </c>
      <c r="C1448" s="229" t="s">
        <v>10505</v>
      </c>
      <c r="D1448" s="229" t="s">
        <v>8714</v>
      </c>
      <c r="E1448" s="229" t="s">
        <v>10506</v>
      </c>
      <c r="F1448" s="229">
        <v>5451384</v>
      </c>
    </row>
    <row r="1449" spans="1:6" ht="15.75">
      <c r="A1449" s="227"/>
      <c r="B1449" s="229">
        <v>693</v>
      </c>
      <c r="C1449" s="229" t="s">
        <v>10507</v>
      </c>
      <c r="D1449" s="229" t="s">
        <v>8714</v>
      </c>
      <c r="E1449" s="229" t="s">
        <v>10506</v>
      </c>
      <c r="F1449" s="229">
        <v>5406522</v>
      </c>
    </row>
    <row r="1450" spans="1:6" ht="15.75">
      <c r="A1450" s="227"/>
      <c r="B1450" s="229">
        <v>694</v>
      </c>
      <c r="C1450" s="229" t="s">
        <v>10508</v>
      </c>
      <c r="D1450" s="229" t="s">
        <v>8714</v>
      </c>
      <c r="E1450" s="229" t="s">
        <v>594</v>
      </c>
      <c r="F1450" s="229">
        <v>7779127</v>
      </c>
    </row>
    <row r="1451" spans="1:6" ht="15.75">
      <c r="A1451" s="227"/>
      <c r="B1451" s="229">
        <v>695</v>
      </c>
      <c r="C1451" s="229" t="s">
        <v>10509</v>
      </c>
      <c r="D1451" s="229" t="s">
        <v>8714</v>
      </c>
      <c r="E1451" s="229" t="s">
        <v>594</v>
      </c>
      <c r="F1451" s="229">
        <v>5341976</v>
      </c>
    </row>
    <row r="1452" spans="1:6" ht="31.5">
      <c r="A1452" s="229" t="s">
        <v>8929</v>
      </c>
      <c r="B1452" s="229">
        <v>766</v>
      </c>
      <c r="C1452" s="229" t="s">
        <v>10510</v>
      </c>
      <c r="D1452" s="229" t="s">
        <v>8931</v>
      </c>
      <c r="E1452" s="229" t="s">
        <v>10511</v>
      </c>
      <c r="F1452" s="229">
        <v>5665300</v>
      </c>
    </row>
    <row r="1453" spans="1:6" ht="31.5">
      <c r="A1453" s="229"/>
      <c r="B1453" s="229">
        <v>767</v>
      </c>
      <c r="C1453" s="229" t="s">
        <v>10512</v>
      </c>
      <c r="D1453" s="229" t="s">
        <v>8931</v>
      </c>
      <c r="E1453" s="229" t="s">
        <v>10511</v>
      </c>
      <c r="F1453" s="229">
        <v>5665300</v>
      </c>
    </row>
    <row r="1454" spans="1:6" ht="31.5">
      <c r="A1454" s="229"/>
      <c r="B1454" s="229">
        <v>768</v>
      </c>
      <c r="C1454" s="229" t="s">
        <v>10513</v>
      </c>
      <c r="D1454" s="229" t="s">
        <v>8931</v>
      </c>
      <c r="E1454" s="229" t="s">
        <v>10511</v>
      </c>
      <c r="F1454" s="229">
        <v>5665300</v>
      </c>
    </row>
    <row r="1455" spans="1:6" ht="31.5">
      <c r="A1455" s="229"/>
      <c r="B1455" s="229">
        <v>769</v>
      </c>
      <c r="C1455" s="229" t="s">
        <v>10514</v>
      </c>
      <c r="D1455" s="229" t="s">
        <v>8931</v>
      </c>
      <c r="E1455" s="229" t="s">
        <v>10511</v>
      </c>
      <c r="F1455" s="229">
        <v>5665300</v>
      </c>
    </row>
    <row r="1456" spans="1:6" ht="31.5">
      <c r="A1456" s="229"/>
      <c r="B1456" s="229">
        <v>770</v>
      </c>
      <c r="C1456" s="229" t="s">
        <v>10515</v>
      </c>
      <c r="D1456" s="229" t="s">
        <v>8931</v>
      </c>
      <c r="E1456" s="229" t="s">
        <v>10511</v>
      </c>
      <c r="F1456" s="229">
        <v>5665300</v>
      </c>
    </row>
    <row r="1457" spans="1:6" ht="31.5">
      <c r="A1457" s="229"/>
      <c r="B1457" s="229">
        <v>771</v>
      </c>
      <c r="C1457" s="229" t="s">
        <v>10516</v>
      </c>
      <c r="D1457" s="229" t="s">
        <v>8931</v>
      </c>
      <c r="E1457" s="229" t="s">
        <v>10511</v>
      </c>
      <c r="F1457" s="229">
        <v>5665300</v>
      </c>
    </row>
    <row r="1458" spans="1:6" ht="31.5">
      <c r="A1458" s="229"/>
      <c r="B1458" s="229">
        <v>772</v>
      </c>
      <c r="C1458" s="229" t="s">
        <v>10517</v>
      </c>
      <c r="D1458" s="229" t="s">
        <v>8931</v>
      </c>
      <c r="E1458" s="229" t="s">
        <v>10511</v>
      </c>
      <c r="F1458" s="229">
        <v>5665300</v>
      </c>
    </row>
    <row r="1459" spans="1:6" ht="31.5">
      <c r="A1459" s="229"/>
      <c r="B1459" s="229">
        <v>773</v>
      </c>
      <c r="C1459" s="229" t="s">
        <v>10518</v>
      </c>
      <c r="D1459" s="229" t="s">
        <v>8931</v>
      </c>
      <c r="E1459" s="229" t="s">
        <v>10511</v>
      </c>
      <c r="F1459" s="229">
        <v>5665300</v>
      </c>
    </row>
    <row r="1460" spans="1:6" ht="31.5">
      <c r="A1460" s="229"/>
      <c r="B1460" s="229">
        <v>774</v>
      </c>
      <c r="C1460" s="229" t="s">
        <v>10519</v>
      </c>
      <c r="D1460" s="229" t="s">
        <v>8931</v>
      </c>
      <c r="E1460" s="229" t="s">
        <v>10511</v>
      </c>
      <c r="F1460" s="229">
        <v>5665300</v>
      </c>
    </row>
    <row r="1461" spans="1:6" ht="31.5">
      <c r="A1461" s="229"/>
      <c r="B1461" s="229">
        <v>775</v>
      </c>
      <c r="C1461" s="229" t="s">
        <v>10520</v>
      </c>
      <c r="D1461" s="229" t="s">
        <v>8931</v>
      </c>
      <c r="E1461" s="229" t="s">
        <v>10511</v>
      </c>
      <c r="F1461" s="229">
        <v>5665300</v>
      </c>
    </row>
    <row r="1462" spans="1:6" ht="31.5">
      <c r="A1462" s="229"/>
      <c r="B1462" s="229">
        <v>776</v>
      </c>
      <c r="C1462" s="229" t="s">
        <v>10521</v>
      </c>
      <c r="D1462" s="229" t="s">
        <v>8931</v>
      </c>
      <c r="E1462" s="229" t="s">
        <v>10511</v>
      </c>
      <c r="F1462" s="229">
        <v>5665300</v>
      </c>
    </row>
    <row r="1463" spans="1:6" ht="31.5">
      <c r="A1463" s="229"/>
      <c r="B1463" s="229">
        <v>778</v>
      </c>
      <c r="C1463" s="229" t="s">
        <v>10522</v>
      </c>
      <c r="D1463" s="229" t="s">
        <v>8931</v>
      </c>
      <c r="E1463" s="229" t="s">
        <v>10511</v>
      </c>
      <c r="F1463" s="229">
        <v>5665300</v>
      </c>
    </row>
    <row r="1464" spans="1:6" ht="31.5">
      <c r="A1464" s="229"/>
      <c r="B1464" s="229">
        <v>779</v>
      </c>
      <c r="C1464" s="229" t="s">
        <v>10523</v>
      </c>
      <c r="D1464" s="229" t="s">
        <v>8931</v>
      </c>
      <c r="E1464" s="229" t="s">
        <v>10511</v>
      </c>
      <c r="F1464" s="229">
        <v>5665300</v>
      </c>
    </row>
    <row r="1465" spans="1:6" ht="31.5">
      <c r="A1465" s="229"/>
      <c r="B1465" s="229">
        <v>780</v>
      </c>
      <c r="C1465" s="229" t="s">
        <v>10524</v>
      </c>
      <c r="D1465" s="229" t="s">
        <v>8931</v>
      </c>
      <c r="E1465" s="229" t="s">
        <v>10511</v>
      </c>
      <c r="F1465" s="229">
        <v>5665300</v>
      </c>
    </row>
    <row r="1466" spans="1:6" ht="31.5">
      <c r="A1466" s="229"/>
      <c r="B1466" s="229">
        <v>781</v>
      </c>
      <c r="C1466" s="229" t="s">
        <v>10525</v>
      </c>
      <c r="D1466" s="229" t="s">
        <v>8931</v>
      </c>
      <c r="E1466" s="229" t="s">
        <v>10511</v>
      </c>
      <c r="F1466" s="229">
        <v>5665300</v>
      </c>
    </row>
    <row r="1467" spans="1:6" ht="31.5">
      <c r="A1467" s="229"/>
      <c r="B1467" s="229">
        <v>782</v>
      </c>
      <c r="C1467" s="229" t="s">
        <v>10526</v>
      </c>
      <c r="D1467" s="229" t="s">
        <v>8931</v>
      </c>
      <c r="E1467" s="229" t="s">
        <v>10511</v>
      </c>
      <c r="F1467" s="229">
        <v>5665300</v>
      </c>
    </row>
    <row r="1468" spans="1:6" ht="31.5">
      <c r="A1468" s="229"/>
      <c r="B1468" s="229">
        <v>783</v>
      </c>
      <c r="C1468" s="229" t="s">
        <v>10527</v>
      </c>
      <c r="D1468" s="229" t="s">
        <v>8931</v>
      </c>
      <c r="E1468" s="229" t="s">
        <v>10511</v>
      </c>
      <c r="F1468" s="229">
        <v>5665300</v>
      </c>
    </row>
    <row r="1469" spans="1:6" ht="31.5">
      <c r="A1469" s="229"/>
      <c r="B1469" s="229">
        <v>784</v>
      </c>
      <c r="C1469" s="229" t="s">
        <v>10528</v>
      </c>
      <c r="D1469" s="229" t="s">
        <v>8931</v>
      </c>
      <c r="E1469" s="229" t="s">
        <v>10511</v>
      </c>
      <c r="F1469" s="229">
        <v>5665300</v>
      </c>
    </row>
    <row r="1470" spans="1:6" ht="31.5">
      <c r="A1470" s="229"/>
      <c r="B1470" s="229">
        <v>785</v>
      </c>
      <c r="C1470" s="229" t="s">
        <v>10529</v>
      </c>
      <c r="D1470" s="229" t="s">
        <v>8931</v>
      </c>
      <c r="E1470" s="229" t="s">
        <v>10511</v>
      </c>
      <c r="F1470" s="229">
        <v>5665300</v>
      </c>
    </row>
    <row r="1471" spans="1:6" ht="31.5">
      <c r="A1471" s="229"/>
      <c r="B1471" s="229">
        <v>786</v>
      </c>
      <c r="C1471" s="229" t="s">
        <v>10530</v>
      </c>
      <c r="D1471" s="229" t="s">
        <v>8931</v>
      </c>
      <c r="E1471" s="229" t="s">
        <v>10511</v>
      </c>
      <c r="F1471" s="229">
        <v>5665300</v>
      </c>
    </row>
    <row r="1472" spans="1:6" ht="31.5">
      <c r="A1472" s="229"/>
      <c r="B1472" s="229">
        <v>787</v>
      </c>
      <c r="C1472" s="229" t="s">
        <v>10531</v>
      </c>
      <c r="D1472" s="229" t="s">
        <v>8931</v>
      </c>
      <c r="E1472" s="229" t="s">
        <v>10511</v>
      </c>
      <c r="F1472" s="229">
        <v>5665300</v>
      </c>
    </row>
    <row r="1473" spans="1:6" ht="31.5">
      <c r="A1473" s="229"/>
      <c r="B1473" s="229">
        <v>788</v>
      </c>
      <c r="C1473" s="229" t="s">
        <v>10532</v>
      </c>
      <c r="D1473" s="229" t="s">
        <v>8931</v>
      </c>
      <c r="E1473" s="229" t="s">
        <v>10511</v>
      </c>
      <c r="F1473" s="229">
        <v>5665300</v>
      </c>
    </row>
    <row r="1474" spans="1:6" ht="31.5">
      <c r="A1474" s="229"/>
      <c r="B1474" s="229">
        <v>789</v>
      </c>
      <c r="C1474" s="229" t="s">
        <v>10533</v>
      </c>
      <c r="D1474" s="229" t="s">
        <v>8931</v>
      </c>
      <c r="E1474" s="229" t="s">
        <v>10511</v>
      </c>
      <c r="F1474" s="229">
        <v>5665300</v>
      </c>
    </row>
    <row r="1475" spans="1:6" ht="31.5">
      <c r="A1475" s="229"/>
      <c r="B1475" s="229">
        <v>790</v>
      </c>
      <c r="C1475" s="229" t="s">
        <v>10534</v>
      </c>
      <c r="D1475" s="229" t="s">
        <v>8931</v>
      </c>
      <c r="E1475" s="229" t="s">
        <v>10511</v>
      </c>
      <c r="F1475" s="229">
        <v>5665300</v>
      </c>
    </row>
    <row r="1476" spans="1:6" ht="31.5">
      <c r="A1476" s="229"/>
      <c r="B1476" s="229">
        <v>791</v>
      </c>
      <c r="C1476" s="229" t="s">
        <v>10535</v>
      </c>
      <c r="D1476" s="229" t="s">
        <v>8931</v>
      </c>
      <c r="E1476" s="229" t="s">
        <v>10511</v>
      </c>
      <c r="F1476" s="229">
        <v>5665300</v>
      </c>
    </row>
    <row r="1477" spans="1:6" ht="31.5">
      <c r="A1477" s="229"/>
      <c r="B1477" s="229">
        <v>792</v>
      </c>
      <c r="C1477" s="229" t="s">
        <v>10536</v>
      </c>
      <c r="D1477" s="229" t="s">
        <v>8931</v>
      </c>
      <c r="E1477" s="229" t="s">
        <v>10511</v>
      </c>
      <c r="F1477" s="229">
        <v>5665300</v>
      </c>
    </row>
    <row r="1478" spans="1:6" ht="31.5">
      <c r="A1478" s="229"/>
      <c r="B1478" s="229">
        <v>793</v>
      </c>
      <c r="C1478" s="229" t="s">
        <v>10537</v>
      </c>
      <c r="D1478" s="229" t="s">
        <v>8931</v>
      </c>
      <c r="E1478" s="229" t="s">
        <v>10511</v>
      </c>
      <c r="F1478" s="229">
        <v>5665300</v>
      </c>
    </row>
    <row r="1479" spans="1:6" ht="31.5">
      <c r="A1479" s="229"/>
      <c r="B1479" s="229">
        <v>794</v>
      </c>
      <c r="C1479" s="229" t="s">
        <v>10538</v>
      </c>
      <c r="D1479" s="229" t="s">
        <v>8931</v>
      </c>
      <c r="E1479" s="229" t="s">
        <v>10511</v>
      </c>
      <c r="F1479" s="229">
        <v>5665300</v>
      </c>
    </row>
    <row r="1480" spans="1:6" ht="31.5">
      <c r="A1480" s="229"/>
      <c r="B1480" s="229">
        <v>795</v>
      </c>
      <c r="C1480" s="229" t="s">
        <v>10539</v>
      </c>
      <c r="D1480" s="229" t="s">
        <v>8931</v>
      </c>
      <c r="E1480" s="229" t="s">
        <v>10511</v>
      </c>
      <c r="F1480" s="229">
        <v>5665300</v>
      </c>
    </row>
    <row r="1481" spans="1:6" ht="31.5">
      <c r="A1481" s="229"/>
      <c r="B1481" s="229">
        <v>796</v>
      </c>
      <c r="C1481" s="229" t="s">
        <v>10540</v>
      </c>
      <c r="D1481" s="229" t="s">
        <v>8931</v>
      </c>
      <c r="E1481" s="229" t="s">
        <v>10511</v>
      </c>
      <c r="F1481" s="229">
        <v>5665300</v>
      </c>
    </row>
    <row r="1482" spans="1:6" ht="31.5">
      <c r="A1482" s="229"/>
      <c r="B1482" s="229">
        <v>797</v>
      </c>
      <c r="C1482" s="229" t="s">
        <v>10541</v>
      </c>
      <c r="D1482" s="229" t="s">
        <v>8931</v>
      </c>
      <c r="E1482" s="229" t="s">
        <v>10511</v>
      </c>
      <c r="F1482" s="229">
        <v>5665300</v>
      </c>
    </row>
    <row r="1483" spans="1:6" ht="31.5">
      <c r="A1483" s="229"/>
      <c r="B1483" s="229">
        <v>798</v>
      </c>
      <c r="C1483" s="229" t="s">
        <v>10542</v>
      </c>
      <c r="D1483" s="229" t="s">
        <v>8931</v>
      </c>
      <c r="E1483" s="229" t="s">
        <v>10511</v>
      </c>
      <c r="F1483" s="229">
        <v>5665300</v>
      </c>
    </row>
    <row r="1484" spans="1:6" ht="31.5">
      <c r="A1484" s="229"/>
      <c r="B1484" s="229">
        <v>799</v>
      </c>
      <c r="C1484" s="229" t="s">
        <v>10543</v>
      </c>
      <c r="D1484" s="229" t="s">
        <v>8931</v>
      </c>
      <c r="E1484" s="229" t="s">
        <v>10511</v>
      </c>
      <c r="F1484" s="229">
        <v>5665300</v>
      </c>
    </row>
    <row r="1485" spans="1:6" ht="31.5">
      <c r="A1485" s="229"/>
      <c r="B1485" s="229">
        <v>800</v>
      </c>
      <c r="C1485" s="229" t="s">
        <v>10544</v>
      </c>
      <c r="D1485" s="229" t="s">
        <v>8931</v>
      </c>
      <c r="E1485" s="229" t="s">
        <v>10511</v>
      </c>
      <c r="F1485" s="229">
        <v>5665300</v>
      </c>
    </row>
    <row r="1486" spans="1:6" ht="31.5">
      <c r="A1486" s="229"/>
      <c r="B1486" s="229">
        <v>801</v>
      </c>
      <c r="C1486" s="229" t="s">
        <v>10545</v>
      </c>
      <c r="D1486" s="229" t="s">
        <v>8931</v>
      </c>
      <c r="E1486" s="229" t="s">
        <v>10511</v>
      </c>
      <c r="F1486" s="229">
        <v>5665300</v>
      </c>
    </row>
    <row r="1487" spans="1:6" ht="31.5">
      <c r="A1487" s="229"/>
      <c r="B1487" s="229">
        <v>802</v>
      </c>
      <c r="C1487" s="229" t="s">
        <v>10546</v>
      </c>
      <c r="D1487" s="229" t="s">
        <v>8931</v>
      </c>
      <c r="E1487" s="229" t="s">
        <v>10511</v>
      </c>
      <c r="F1487" s="229">
        <v>5665300</v>
      </c>
    </row>
    <row r="1488" spans="1:6" ht="31.5">
      <c r="A1488" s="229"/>
      <c r="B1488" s="229">
        <v>803</v>
      </c>
      <c r="C1488" s="229" t="s">
        <v>10547</v>
      </c>
      <c r="D1488" s="229" t="s">
        <v>8931</v>
      </c>
      <c r="E1488" s="229" t="s">
        <v>10511</v>
      </c>
      <c r="F1488" s="229">
        <v>5665300</v>
      </c>
    </row>
    <row r="1489" spans="1:6" ht="31.5">
      <c r="A1489" s="229"/>
      <c r="B1489" s="229">
        <v>804</v>
      </c>
      <c r="C1489" s="229" t="s">
        <v>10548</v>
      </c>
      <c r="D1489" s="229" t="s">
        <v>8931</v>
      </c>
      <c r="E1489" s="229" t="s">
        <v>10511</v>
      </c>
      <c r="F1489" s="229">
        <v>5665300</v>
      </c>
    </row>
    <row r="1490" spans="1:6" ht="31.5">
      <c r="A1490" s="229"/>
      <c r="B1490" s="229">
        <v>805</v>
      </c>
      <c r="C1490" s="229" t="s">
        <v>10549</v>
      </c>
      <c r="D1490" s="229" t="s">
        <v>8931</v>
      </c>
      <c r="E1490" s="229" t="s">
        <v>10511</v>
      </c>
      <c r="F1490" s="229">
        <v>5665300</v>
      </c>
    </row>
    <row r="1491" spans="1:6" ht="31.5">
      <c r="A1491" s="229"/>
      <c r="B1491" s="229">
        <v>806</v>
      </c>
      <c r="C1491" s="229" t="s">
        <v>10550</v>
      </c>
      <c r="D1491" s="229" t="s">
        <v>8931</v>
      </c>
      <c r="E1491" s="229" t="s">
        <v>10511</v>
      </c>
      <c r="F1491" s="229">
        <v>5665300</v>
      </c>
    </row>
    <row r="1492" spans="1:6" ht="31.5">
      <c r="A1492" s="229"/>
      <c r="B1492" s="229">
        <v>807</v>
      </c>
      <c r="C1492" s="229" t="s">
        <v>10551</v>
      </c>
      <c r="D1492" s="229" t="s">
        <v>8931</v>
      </c>
      <c r="E1492" s="229" t="s">
        <v>10511</v>
      </c>
      <c r="F1492" s="229">
        <v>5665300</v>
      </c>
    </row>
    <row r="1493" spans="1:6" ht="31.5">
      <c r="A1493" s="229"/>
      <c r="B1493" s="229">
        <v>808</v>
      </c>
      <c r="C1493" s="229" t="s">
        <v>10552</v>
      </c>
      <c r="D1493" s="229" t="s">
        <v>8931</v>
      </c>
      <c r="E1493" s="229" t="s">
        <v>10511</v>
      </c>
      <c r="F1493" s="229">
        <v>5665300</v>
      </c>
    </row>
    <row r="1494" spans="1:6" ht="31.5">
      <c r="A1494" s="229"/>
      <c r="B1494" s="229">
        <v>809</v>
      </c>
      <c r="C1494" s="229" t="s">
        <v>10553</v>
      </c>
      <c r="D1494" s="229" t="s">
        <v>8931</v>
      </c>
      <c r="E1494" s="229" t="s">
        <v>10511</v>
      </c>
      <c r="F1494" s="229">
        <v>5665300</v>
      </c>
    </row>
    <row r="1495" spans="1:6" ht="31.5">
      <c r="A1495" s="229"/>
      <c r="B1495" s="229">
        <v>810</v>
      </c>
      <c r="C1495" s="229" t="s">
        <v>10554</v>
      </c>
      <c r="D1495" s="229" t="s">
        <v>8931</v>
      </c>
      <c r="E1495" s="229" t="s">
        <v>10511</v>
      </c>
      <c r="F1495" s="229">
        <v>5665300</v>
      </c>
    </row>
    <row r="1496" spans="1:6" ht="31.5">
      <c r="A1496" s="229"/>
      <c r="B1496" s="229">
        <v>811</v>
      </c>
      <c r="C1496" s="229" t="s">
        <v>10555</v>
      </c>
      <c r="D1496" s="229" t="s">
        <v>8931</v>
      </c>
      <c r="E1496" s="229" t="s">
        <v>10511</v>
      </c>
      <c r="F1496" s="229">
        <v>5665300</v>
      </c>
    </row>
    <row r="1497" spans="1:6" ht="31.5">
      <c r="A1497" s="229"/>
      <c r="B1497" s="229">
        <v>812</v>
      </c>
      <c r="C1497" s="229" t="s">
        <v>10556</v>
      </c>
      <c r="D1497" s="229" t="s">
        <v>8931</v>
      </c>
      <c r="E1497" s="229" t="s">
        <v>10511</v>
      </c>
      <c r="F1497" s="229">
        <v>5665300</v>
      </c>
    </row>
    <row r="1498" spans="1:6" ht="31.5">
      <c r="A1498" s="229"/>
      <c r="B1498" s="229">
        <v>813</v>
      </c>
      <c r="C1498" s="229" t="s">
        <v>10557</v>
      </c>
      <c r="D1498" s="229" t="s">
        <v>8931</v>
      </c>
      <c r="E1498" s="229" t="s">
        <v>10511</v>
      </c>
      <c r="F1498" s="229">
        <v>5665300</v>
      </c>
    </row>
    <row r="1499" spans="1:6" ht="31.5">
      <c r="A1499" s="229"/>
      <c r="B1499" s="229">
        <v>814</v>
      </c>
      <c r="C1499" s="229" t="s">
        <v>10558</v>
      </c>
      <c r="D1499" s="229" t="s">
        <v>8931</v>
      </c>
      <c r="E1499" s="229" t="s">
        <v>10511</v>
      </c>
      <c r="F1499" s="229">
        <v>5665300</v>
      </c>
    </row>
    <row r="1500" spans="1:6" ht="30">
      <c r="A1500" s="229"/>
      <c r="B1500" s="229">
        <v>815</v>
      </c>
      <c r="C1500" s="229" t="s">
        <v>10559</v>
      </c>
      <c r="D1500" s="229" t="s">
        <v>8931</v>
      </c>
      <c r="E1500" s="237" t="s">
        <v>10511</v>
      </c>
      <c r="F1500" s="229">
        <v>5665300</v>
      </c>
    </row>
    <row r="1501" spans="1:6" ht="31.5">
      <c r="A1501" s="229"/>
      <c r="B1501" s="229">
        <v>816</v>
      </c>
      <c r="C1501" s="229" t="s">
        <v>10560</v>
      </c>
      <c r="D1501" s="229" t="s">
        <v>8931</v>
      </c>
      <c r="E1501" s="229" t="s">
        <v>10511</v>
      </c>
      <c r="F1501" s="229">
        <v>5665300</v>
      </c>
    </row>
    <row r="1502" spans="1:6" ht="31.5">
      <c r="A1502" s="229"/>
      <c r="B1502" s="229">
        <v>817</v>
      </c>
      <c r="C1502" s="229" t="s">
        <v>10561</v>
      </c>
      <c r="D1502" s="229" t="s">
        <v>8931</v>
      </c>
      <c r="E1502" s="229" t="s">
        <v>10511</v>
      </c>
      <c r="F1502" s="229">
        <v>5665300</v>
      </c>
    </row>
    <row r="1503" spans="1:6" ht="31.5">
      <c r="A1503" s="229"/>
      <c r="B1503" s="229">
        <v>818</v>
      </c>
      <c r="C1503" s="229" t="s">
        <v>10562</v>
      </c>
      <c r="D1503" s="229" t="s">
        <v>8931</v>
      </c>
      <c r="E1503" s="229" t="s">
        <v>10511</v>
      </c>
      <c r="F1503" s="229">
        <v>5665300</v>
      </c>
    </row>
    <row r="1504" spans="1:6" ht="30">
      <c r="A1504" s="237"/>
      <c r="B1504" s="237">
        <v>819</v>
      </c>
      <c r="C1504" s="237" t="s">
        <v>10563</v>
      </c>
      <c r="D1504" s="237" t="s">
        <v>8931</v>
      </c>
      <c r="E1504" s="237" t="s">
        <v>10511</v>
      </c>
      <c r="F1504" s="237">
        <v>5665300</v>
      </c>
    </row>
    <row r="1505" spans="1:6" ht="30">
      <c r="A1505" s="237"/>
      <c r="B1505" s="237">
        <v>820</v>
      </c>
      <c r="C1505" s="237" t="s">
        <v>10564</v>
      </c>
      <c r="D1505" s="237" t="s">
        <v>8931</v>
      </c>
      <c r="E1505" s="237" t="s">
        <v>10511</v>
      </c>
      <c r="F1505" s="237">
        <v>5665300</v>
      </c>
    </row>
    <row r="1506" spans="1:6">
      <c r="A1506" s="237"/>
      <c r="B1506" s="237">
        <v>821</v>
      </c>
      <c r="C1506" s="237" t="s">
        <v>10565</v>
      </c>
      <c r="D1506" s="237" t="s">
        <v>8931</v>
      </c>
      <c r="E1506" s="237" t="s">
        <v>10566</v>
      </c>
      <c r="F1506" s="237">
        <v>5399253</v>
      </c>
    </row>
    <row r="1507" spans="1:6">
      <c r="A1507" s="237"/>
      <c r="B1507" s="237">
        <v>822</v>
      </c>
      <c r="C1507" s="237" t="s">
        <v>10567</v>
      </c>
      <c r="D1507" s="237" t="s">
        <v>8931</v>
      </c>
      <c r="E1507" s="237" t="s">
        <v>10566</v>
      </c>
      <c r="F1507" s="237">
        <v>5399253</v>
      </c>
    </row>
    <row r="1508" spans="1:6">
      <c r="A1508" s="237"/>
      <c r="B1508" s="237">
        <v>823</v>
      </c>
      <c r="C1508" s="237" t="s">
        <v>10568</v>
      </c>
      <c r="D1508" s="237" t="s">
        <v>8931</v>
      </c>
      <c r="E1508" s="237" t="s">
        <v>10566</v>
      </c>
      <c r="F1508" s="237">
        <v>5399253</v>
      </c>
    </row>
    <row r="1509" spans="1:6">
      <c r="A1509" s="237"/>
      <c r="B1509" s="237">
        <v>824</v>
      </c>
      <c r="C1509" s="237" t="s">
        <v>10569</v>
      </c>
      <c r="D1509" s="237" t="s">
        <v>8931</v>
      </c>
      <c r="E1509" s="237" t="s">
        <v>10566</v>
      </c>
      <c r="F1509" s="237">
        <v>5399253</v>
      </c>
    </row>
    <row r="1510" spans="1:6">
      <c r="A1510" s="237"/>
      <c r="B1510" s="237">
        <v>825</v>
      </c>
      <c r="C1510" s="237" t="s">
        <v>10570</v>
      </c>
      <c r="D1510" s="237" t="s">
        <v>8931</v>
      </c>
      <c r="E1510" s="237" t="s">
        <v>10566</v>
      </c>
      <c r="F1510" s="237">
        <v>5399253</v>
      </c>
    </row>
    <row r="1511" spans="1:6">
      <c r="A1511" s="237"/>
      <c r="B1511" s="237">
        <v>826</v>
      </c>
      <c r="C1511" s="237" t="s">
        <v>10571</v>
      </c>
      <c r="D1511" s="237" t="s">
        <v>8931</v>
      </c>
      <c r="E1511" s="237" t="s">
        <v>10566</v>
      </c>
      <c r="F1511" s="237">
        <v>5399253</v>
      </c>
    </row>
    <row r="1512" spans="1:6">
      <c r="A1512" s="237"/>
      <c r="B1512" s="237">
        <v>827</v>
      </c>
      <c r="C1512" s="237" t="s">
        <v>10572</v>
      </c>
      <c r="D1512" s="237" t="s">
        <v>8931</v>
      </c>
      <c r="E1512" s="237" t="s">
        <v>10566</v>
      </c>
      <c r="F1512" s="237">
        <v>5399253</v>
      </c>
    </row>
    <row r="1513" spans="1:6">
      <c r="A1513" s="237"/>
      <c r="B1513" s="237">
        <v>828</v>
      </c>
      <c r="C1513" s="237" t="s">
        <v>10573</v>
      </c>
      <c r="D1513" s="237" t="s">
        <v>8931</v>
      </c>
      <c r="E1513" s="237" t="s">
        <v>10223</v>
      </c>
      <c r="F1513" s="237">
        <v>5651568</v>
      </c>
    </row>
    <row r="1514" spans="1:6">
      <c r="A1514" s="237"/>
      <c r="B1514" s="237">
        <v>829</v>
      </c>
      <c r="C1514" s="237" t="s">
        <v>10574</v>
      </c>
      <c r="D1514" s="237" t="s">
        <v>8931</v>
      </c>
      <c r="E1514" s="237" t="s">
        <v>10223</v>
      </c>
      <c r="F1514" s="237">
        <v>5651568</v>
      </c>
    </row>
    <row r="1515" spans="1:6">
      <c r="A1515" s="237"/>
      <c r="B1515" s="237">
        <v>831</v>
      </c>
      <c r="C1515" s="237" t="s">
        <v>10575</v>
      </c>
      <c r="D1515" s="237" t="s">
        <v>8931</v>
      </c>
      <c r="E1515" s="237" t="s">
        <v>10223</v>
      </c>
      <c r="F1515" s="237">
        <v>5651568</v>
      </c>
    </row>
    <row r="1516" spans="1:6">
      <c r="A1516" s="237"/>
      <c r="B1516" s="237">
        <v>832</v>
      </c>
      <c r="C1516" s="237" t="s">
        <v>10576</v>
      </c>
      <c r="D1516" s="237" t="s">
        <v>8931</v>
      </c>
      <c r="E1516" s="237" t="s">
        <v>10223</v>
      </c>
      <c r="F1516" s="237">
        <v>5651568</v>
      </c>
    </row>
    <row r="1517" spans="1:6">
      <c r="A1517" s="237"/>
      <c r="B1517" s="237">
        <v>833</v>
      </c>
      <c r="C1517" s="237" t="s">
        <v>10577</v>
      </c>
      <c r="D1517" s="237" t="s">
        <v>8931</v>
      </c>
      <c r="E1517" s="237" t="s">
        <v>10223</v>
      </c>
      <c r="F1517" s="237">
        <v>5651568</v>
      </c>
    </row>
    <row r="1518" spans="1:6">
      <c r="A1518" s="237"/>
      <c r="B1518" s="237">
        <v>834</v>
      </c>
      <c r="C1518" s="237" t="s">
        <v>10578</v>
      </c>
      <c r="D1518" s="237" t="s">
        <v>8931</v>
      </c>
      <c r="E1518" s="237" t="s">
        <v>10223</v>
      </c>
      <c r="F1518" s="237">
        <v>5651568</v>
      </c>
    </row>
    <row r="1519" spans="1:6">
      <c r="A1519" s="237"/>
      <c r="B1519" s="237">
        <v>835</v>
      </c>
      <c r="C1519" s="237" t="s">
        <v>10579</v>
      </c>
      <c r="D1519" s="237" t="s">
        <v>8931</v>
      </c>
      <c r="E1519" s="237" t="s">
        <v>10223</v>
      </c>
      <c r="F1519" s="237">
        <v>5651568</v>
      </c>
    </row>
    <row r="1520" spans="1:6">
      <c r="A1520" s="237"/>
      <c r="B1520" s="237">
        <v>836</v>
      </c>
      <c r="C1520" s="237" t="s">
        <v>10580</v>
      </c>
      <c r="D1520" s="237" t="s">
        <v>8931</v>
      </c>
      <c r="E1520" s="237" t="s">
        <v>10223</v>
      </c>
      <c r="F1520" s="237">
        <v>5651568</v>
      </c>
    </row>
    <row r="1521" spans="1:6">
      <c r="A1521" s="237"/>
      <c r="B1521" s="237">
        <v>837</v>
      </c>
      <c r="C1521" s="237" t="s">
        <v>10581</v>
      </c>
      <c r="D1521" s="237" t="s">
        <v>8931</v>
      </c>
      <c r="E1521" s="237" t="s">
        <v>10223</v>
      </c>
      <c r="F1521" s="237">
        <v>5651568</v>
      </c>
    </row>
    <row r="1522" spans="1:6">
      <c r="A1522" s="237"/>
      <c r="B1522" s="237">
        <v>838</v>
      </c>
      <c r="C1522" s="237" t="s">
        <v>10582</v>
      </c>
      <c r="D1522" s="237" t="s">
        <v>8931</v>
      </c>
      <c r="E1522" s="237" t="s">
        <v>10223</v>
      </c>
      <c r="F1522" s="237">
        <v>5651568</v>
      </c>
    </row>
    <row r="1523" spans="1:6">
      <c r="A1523" s="237"/>
      <c r="B1523" s="237">
        <v>839</v>
      </c>
      <c r="C1523" s="237" t="s">
        <v>10583</v>
      </c>
      <c r="D1523" s="237" t="s">
        <v>8931</v>
      </c>
      <c r="E1523" s="237" t="s">
        <v>10223</v>
      </c>
      <c r="F1523" s="237">
        <v>5651568</v>
      </c>
    </row>
    <row r="1524" spans="1:6">
      <c r="A1524" s="237"/>
      <c r="B1524" s="237">
        <v>840</v>
      </c>
      <c r="C1524" s="237" t="s">
        <v>10584</v>
      </c>
      <c r="D1524" s="237" t="s">
        <v>8931</v>
      </c>
      <c r="E1524" s="237" t="s">
        <v>10223</v>
      </c>
      <c r="F1524" s="237">
        <v>5651568</v>
      </c>
    </row>
    <row r="1525" spans="1:6">
      <c r="A1525" s="237"/>
      <c r="B1525" s="237">
        <v>841</v>
      </c>
      <c r="C1525" s="237" t="s">
        <v>10585</v>
      </c>
      <c r="D1525" s="237" t="s">
        <v>8931</v>
      </c>
      <c r="E1525" s="237" t="s">
        <v>10223</v>
      </c>
      <c r="F1525" s="237">
        <v>5651568</v>
      </c>
    </row>
    <row r="1526" spans="1:6">
      <c r="A1526" s="237"/>
      <c r="B1526" s="237">
        <v>842</v>
      </c>
      <c r="C1526" s="237" t="s">
        <v>10586</v>
      </c>
      <c r="D1526" s="237" t="s">
        <v>8931</v>
      </c>
      <c r="E1526" s="237" t="s">
        <v>10223</v>
      </c>
      <c r="F1526" s="237">
        <v>5651568</v>
      </c>
    </row>
    <row r="1527" spans="1:6">
      <c r="A1527" s="237"/>
      <c r="B1527" s="237">
        <v>843</v>
      </c>
      <c r="C1527" s="237" t="s">
        <v>10587</v>
      </c>
      <c r="D1527" s="237" t="s">
        <v>8931</v>
      </c>
      <c r="E1527" s="237" t="s">
        <v>10223</v>
      </c>
      <c r="F1527" s="237">
        <v>5651568</v>
      </c>
    </row>
    <row r="1528" spans="1:6">
      <c r="A1528" s="237"/>
      <c r="B1528" s="237">
        <v>844</v>
      </c>
      <c r="C1528" s="237" t="s">
        <v>10588</v>
      </c>
      <c r="D1528" s="237" t="s">
        <v>8931</v>
      </c>
      <c r="E1528" s="237" t="s">
        <v>10223</v>
      </c>
      <c r="F1528" s="237">
        <v>5651568</v>
      </c>
    </row>
    <row r="1529" spans="1:6">
      <c r="A1529" s="237"/>
      <c r="B1529" s="237">
        <v>845</v>
      </c>
      <c r="C1529" s="237" t="s">
        <v>10589</v>
      </c>
      <c r="D1529" s="237" t="s">
        <v>8931</v>
      </c>
      <c r="E1529" s="237" t="s">
        <v>10223</v>
      </c>
      <c r="F1529" s="237">
        <v>5410620</v>
      </c>
    </row>
    <row r="1530" spans="1:6">
      <c r="A1530" s="237"/>
      <c r="B1530" s="237">
        <v>846</v>
      </c>
      <c r="C1530" s="237" t="s">
        <v>8931</v>
      </c>
      <c r="D1530" s="237"/>
      <c r="E1530" s="237" t="s">
        <v>10223</v>
      </c>
      <c r="F1530" s="237">
        <v>5410620</v>
      </c>
    </row>
    <row r="1531" spans="1:6" ht="15.75">
      <c r="A1531" s="229"/>
      <c r="B1531" s="229">
        <v>696</v>
      </c>
      <c r="C1531" s="229" t="s">
        <v>8714</v>
      </c>
      <c r="D1531" s="229"/>
      <c r="E1531" s="229" t="s">
        <v>8913</v>
      </c>
      <c r="F1531" s="229">
        <v>7783636</v>
      </c>
    </row>
    <row r="1532" spans="1:6" ht="31.5">
      <c r="A1532" s="229" t="s">
        <v>9006</v>
      </c>
      <c r="B1532" s="229">
        <v>725</v>
      </c>
      <c r="C1532" s="229" t="s">
        <v>10590</v>
      </c>
      <c r="D1532" s="229" t="s">
        <v>8714</v>
      </c>
      <c r="E1532" s="229" t="s">
        <v>10591</v>
      </c>
      <c r="F1532" s="229">
        <v>7769005</v>
      </c>
    </row>
    <row r="1533" spans="1:6" ht="15.75">
      <c r="A1533" s="229"/>
      <c r="B1533" s="229">
        <v>727</v>
      </c>
      <c r="C1533" s="229" t="s">
        <v>10592</v>
      </c>
      <c r="D1533" s="229" t="s">
        <v>8714</v>
      </c>
      <c r="E1533" s="229" t="s">
        <v>8914</v>
      </c>
      <c r="F1533" s="229">
        <v>5356923</v>
      </c>
    </row>
    <row r="1534" spans="1:6" ht="15.75">
      <c r="A1534" s="229"/>
      <c r="B1534" s="229">
        <v>728</v>
      </c>
      <c r="C1534" s="229" t="s">
        <v>10593</v>
      </c>
      <c r="D1534" s="229" t="s">
        <v>8714</v>
      </c>
      <c r="E1534" s="229" t="s">
        <v>8914</v>
      </c>
      <c r="F1534" s="229">
        <v>7799976</v>
      </c>
    </row>
    <row r="1535" spans="1:6" ht="15.75">
      <c r="A1535" s="229"/>
      <c r="B1535" s="229">
        <v>729</v>
      </c>
      <c r="C1535" s="229" t="s">
        <v>10594</v>
      </c>
      <c r="D1535" s="229" t="s">
        <v>8714</v>
      </c>
      <c r="E1535" s="229" t="s">
        <v>8914</v>
      </c>
      <c r="F1535" s="229">
        <v>5619068</v>
      </c>
    </row>
    <row r="1536" spans="1:6" ht="15.75">
      <c r="A1536" s="229"/>
      <c r="B1536" s="229">
        <v>730</v>
      </c>
      <c r="C1536" s="229" t="s">
        <v>10595</v>
      </c>
      <c r="D1536" s="229" t="s">
        <v>8714</v>
      </c>
      <c r="E1536" s="229" t="s">
        <v>8914</v>
      </c>
      <c r="F1536" s="229">
        <v>5979297</v>
      </c>
    </row>
    <row r="1537" spans="1:6" ht="15.75">
      <c r="A1537" s="229"/>
      <c r="B1537" s="229">
        <v>731</v>
      </c>
      <c r="C1537" s="229" t="s">
        <v>10596</v>
      </c>
      <c r="D1537" s="229" t="s">
        <v>8714</v>
      </c>
      <c r="E1537" s="229" t="s">
        <v>8914</v>
      </c>
      <c r="F1537" s="229">
        <v>5381202</v>
      </c>
    </row>
    <row r="1538" spans="1:6" ht="15.75">
      <c r="A1538" s="229"/>
      <c r="B1538" s="229">
        <v>732</v>
      </c>
      <c r="C1538" s="229" t="s">
        <v>10597</v>
      </c>
      <c r="D1538" s="229" t="s">
        <v>8714</v>
      </c>
      <c r="E1538" s="229" t="s">
        <v>8914</v>
      </c>
      <c r="F1538" s="229">
        <v>5619068</v>
      </c>
    </row>
    <row r="1539" spans="1:6" ht="31.5">
      <c r="A1539" s="229"/>
      <c r="B1539" s="229">
        <v>733</v>
      </c>
      <c r="C1539" s="229" t="s">
        <v>10598</v>
      </c>
      <c r="D1539" s="229" t="s">
        <v>8714</v>
      </c>
      <c r="E1539" s="229" t="s">
        <v>8914</v>
      </c>
      <c r="F1539" s="229">
        <v>5969480</v>
      </c>
    </row>
    <row r="1540" spans="1:6" ht="15.75">
      <c r="A1540" s="229"/>
      <c r="B1540" s="229">
        <v>850</v>
      </c>
      <c r="C1540" s="229" t="s">
        <v>10599</v>
      </c>
      <c r="D1540" s="229" t="s">
        <v>8931</v>
      </c>
      <c r="E1540" s="229" t="s">
        <v>8914</v>
      </c>
      <c r="F1540" s="229"/>
    </row>
    <row r="1541" spans="1:6" ht="15.75">
      <c r="A1541" s="229"/>
      <c r="B1541" s="229">
        <v>851</v>
      </c>
      <c r="C1541" s="229" t="s">
        <v>10600</v>
      </c>
      <c r="D1541" s="229" t="s">
        <v>8931</v>
      </c>
      <c r="E1541" s="229" t="s">
        <v>8914</v>
      </c>
      <c r="F1541" s="229"/>
    </row>
    <row r="1542" spans="1:6" ht="31.5">
      <c r="A1542" s="229"/>
      <c r="B1542" s="229">
        <v>852</v>
      </c>
      <c r="C1542" s="229" t="s">
        <v>10601</v>
      </c>
      <c r="D1542" s="229" t="s">
        <v>8931</v>
      </c>
      <c r="E1542" s="229" t="s">
        <v>8914</v>
      </c>
      <c r="F1542" s="229"/>
    </row>
    <row r="1543" spans="1:6" ht="15.75">
      <c r="A1543" s="229"/>
      <c r="B1543" s="229">
        <v>853</v>
      </c>
      <c r="C1543" s="229" t="s">
        <v>10602</v>
      </c>
      <c r="D1543" s="229" t="s">
        <v>8931</v>
      </c>
      <c r="E1543" s="229" t="s">
        <v>8914</v>
      </c>
      <c r="F1543" s="229">
        <v>7736813</v>
      </c>
    </row>
    <row r="1544" spans="1:6" ht="31.5">
      <c r="A1544" s="229"/>
      <c r="B1544" s="229">
        <v>734</v>
      </c>
      <c r="C1544" s="229" t="s">
        <v>10603</v>
      </c>
      <c r="D1544" s="229" t="s">
        <v>8714</v>
      </c>
      <c r="E1544" s="229" t="s">
        <v>8914</v>
      </c>
      <c r="F1544" s="229">
        <v>5415161</v>
      </c>
    </row>
    <row r="1545" spans="1:6" ht="15.75">
      <c r="A1545" s="229"/>
      <c r="B1545" s="229">
        <v>735</v>
      </c>
      <c r="C1545" s="229" t="s">
        <v>10604</v>
      </c>
      <c r="D1545" s="229" t="s">
        <v>8714</v>
      </c>
      <c r="E1545" s="229" t="s">
        <v>8914</v>
      </c>
      <c r="F1545" s="229">
        <v>5485147</v>
      </c>
    </row>
    <row r="1546" spans="1:6" ht="15.75">
      <c r="A1546" s="229"/>
      <c r="B1546" s="229">
        <v>736</v>
      </c>
      <c r="C1546" s="229" t="s">
        <v>10605</v>
      </c>
      <c r="D1546" s="229" t="s">
        <v>8714</v>
      </c>
      <c r="E1546" s="229" t="s">
        <v>8914</v>
      </c>
      <c r="F1546" s="229">
        <v>5485147</v>
      </c>
    </row>
    <row r="1547" spans="1:6" ht="15.75">
      <c r="A1547" s="229"/>
      <c r="B1547" s="229">
        <v>737</v>
      </c>
      <c r="C1547" s="229" t="s">
        <v>10606</v>
      </c>
      <c r="D1547" s="229" t="s">
        <v>8714</v>
      </c>
      <c r="E1547" s="229" t="s">
        <v>8914</v>
      </c>
      <c r="F1547" s="229">
        <v>5485147</v>
      </c>
    </row>
    <row r="1548" spans="1:6" ht="15.75">
      <c r="A1548" s="229"/>
      <c r="B1548" s="229">
        <v>738</v>
      </c>
      <c r="C1548" s="229" t="s">
        <v>10607</v>
      </c>
      <c r="D1548" s="229" t="s">
        <v>8714</v>
      </c>
      <c r="E1548" s="229" t="s">
        <v>8914</v>
      </c>
      <c r="F1548" s="229">
        <v>5485147</v>
      </c>
    </row>
    <row r="1549" spans="1:6" ht="15.75">
      <c r="A1549" s="229"/>
      <c r="B1549" s="229">
        <v>739</v>
      </c>
      <c r="C1549" s="229" t="s">
        <v>10608</v>
      </c>
      <c r="D1549" s="229" t="s">
        <v>8714</v>
      </c>
      <c r="E1549" s="229" t="s">
        <v>8914</v>
      </c>
      <c r="F1549" s="229">
        <v>5921345</v>
      </c>
    </row>
    <row r="1550" spans="1:6" ht="15.75">
      <c r="A1550" s="229"/>
      <c r="B1550" s="229">
        <v>740</v>
      </c>
      <c r="C1550" s="229" t="s">
        <v>10609</v>
      </c>
      <c r="D1550" s="229" t="s">
        <v>8714</v>
      </c>
      <c r="E1550" s="229" t="s">
        <v>8914</v>
      </c>
      <c r="F1550" s="229">
        <v>25895</v>
      </c>
    </row>
    <row r="1551" spans="1:6" ht="15.75">
      <c r="A1551" s="229" t="s">
        <v>9006</v>
      </c>
      <c r="B1551" s="229">
        <v>854</v>
      </c>
      <c r="C1551" s="229" t="s">
        <v>10610</v>
      </c>
      <c r="D1551" s="229" t="s">
        <v>8931</v>
      </c>
      <c r="E1551" s="229" t="s">
        <v>8916</v>
      </c>
      <c r="F1551" s="229">
        <v>5981501</v>
      </c>
    </row>
    <row r="1552" spans="1:6" ht="15.75">
      <c r="A1552" s="229"/>
      <c r="B1552" s="229">
        <v>855</v>
      </c>
      <c r="C1552" s="229" t="s">
        <v>10611</v>
      </c>
      <c r="D1552" s="229" t="s">
        <v>8931</v>
      </c>
      <c r="E1552" s="229" t="s">
        <v>8916</v>
      </c>
      <c r="F1552" s="229">
        <v>7798299</v>
      </c>
    </row>
    <row r="1553" spans="1:6" ht="15.75">
      <c r="A1553" s="229"/>
      <c r="B1553" s="229">
        <v>856</v>
      </c>
      <c r="C1553" s="229" t="s">
        <v>10612</v>
      </c>
      <c r="D1553" s="229" t="s">
        <v>8931</v>
      </c>
      <c r="E1553" s="229" t="s">
        <v>8916</v>
      </c>
      <c r="F1553" s="229">
        <v>5653457</v>
      </c>
    </row>
    <row r="1554" spans="1:6" ht="15.75">
      <c r="A1554" s="229"/>
      <c r="B1554" s="229">
        <v>857</v>
      </c>
      <c r="C1554" s="229" t="s">
        <v>10613</v>
      </c>
      <c r="D1554" s="229" t="s">
        <v>8931</v>
      </c>
      <c r="E1554" s="229" t="s">
        <v>8916</v>
      </c>
      <c r="F1554" s="229">
        <v>5696765</v>
      </c>
    </row>
    <row r="1555" spans="1:6" ht="15.75">
      <c r="A1555" s="229"/>
      <c r="B1555" s="229">
        <v>858</v>
      </c>
      <c r="C1555" s="229" t="s">
        <v>10614</v>
      </c>
      <c r="D1555" s="229" t="s">
        <v>8931</v>
      </c>
      <c r="E1555" s="229" t="s">
        <v>8916</v>
      </c>
      <c r="F1555" s="229">
        <v>5950420</v>
      </c>
    </row>
    <row r="1556" spans="1:6" ht="15.75">
      <c r="A1556" s="229"/>
      <c r="B1556" s="229">
        <v>859</v>
      </c>
      <c r="C1556" s="229" t="s">
        <v>10615</v>
      </c>
      <c r="D1556" s="229" t="s">
        <v>8931</v>
      </c>
      <c r="E1556" s="229" t="s">
        <v>8916</v>
      </c>
      <c r="F1556" s="229">
        <v>5657633</v>
      </c>
    </row>
    <row r="1557" spans="1:6" ht="15.75">
      <c r="A1557" s="229"/>
      <c r="B1557" s="229">
        <v>860</v>
      </c>
      <c r="C1557" s="229" t="s">
        <v>10616</v>
      </c>
      <c r="D1557" s="229" t="s">
        <v>8931</v>
      </c>
      <c r="E1557" s="229" t="s">
        <v>8916</v>
      </c>
      <c r="F1557" s="229">
        <v>7798299</v>
      </c>
    </row>
    <row r="1558" spans="1:6" ht="15.75">
      <c r="A1558" s="229"/>
      <c r="B1558" s="229">
        <v>861</v>
      </c>
      <c r="C1558" s="229" t="s">
        <v>10617</v>
      </c>
      <c r="D1558" s="229" t="s">
        <v>8931</v>
      </c>
      <c r="E1558" s="229" t="s">
        <v>8916</v>
      </c>
      <c r="F1558" s="229">
        <v>5646135</v>
      </c>
    </row>
    <row r="1559" spans="1:6" ht="15.75">
      <c r="A1559" s="229"/>
      <c r="B1559" s="229">
        <v>862</v>
      </c>
      <c r="C1559" s="229" t="s">
        <v>10618</v>
      </c>
      <c r="D1559" s="229" t="s">
        <v>8931</v>
      </c>
      <c r="E1559" s="229" t="s">
        <v>8916</v>
      </c>
      <c r="F1559" s="229">
        <v>5343713</v>
      </c>
    </row>
    <row r="1560" spans="1:6" ht="15.75">
      <c r="A1560" s="229"/>
      <c r="B1560" s="229">
        <v>863</v>
      </c>
      <c r="C1560" s="229" t="s">
        <v>10619</v>
      </c>
      <c r="D1560" s="229" t="s">
        <v>8931</v>
      </c>
      <c r="E1560" s="229" t="s">
        <v>8916</v>
      </c>
      <c r="F1560" s="229">
        <v>7105871</v>
      </c>
    </row>
    <row r="1561" spans="1:6" ht="15.75">
      <c r="A1561" s="229"/>
      <c r="B1561" s="229">
        <v>864</v>
      </c>
      <c r="C1561" s="229" t="s">
        <v>10620</v>
      </c>
      <c r="D1561" s="229" t="s">
        <v>8931</v>
      </c>
      <c r="E1561" s="229" t="s">
        <v>8916</v>
      </c>
      <c r="F1561" s="229">
        <v>7798299</v>
      </c>
    </row>
    <row r="1562" spans="1:6" ht="15.75">
      <c r="A1562" s="229"/>
      <c r="B1562" s="229">
        <v>865</v>
      </c>
      <c r="C1562" s="229" t="s">
        <v>10621</v>
      </c>
      <c r="D1562" s="229" t="s">
        <v>8931</v>
      </c>
      <c r="E1562" s="229" t="s">
        <v>8916</v>
      </c>
      <c r="F1562" s="229">
        <v>5370383</v>
      </c>
    </row>
    <row r="1563" spans="1:6" ht="15.75">
      <c r="A1563" s="229"/>
      <c r="B1563" s="229">
        <v>866</v>
      </c>
      <c r="C1563" s="229" t="s">
        <v>10622</v>
      </c>
      <c r="D1563" s="229" t="s">
        <v>8931</v>
      </c>
      <c r="E1563" s="229" t="s">
        <v>8916</v>
      </c>
      <c r="F1563" s="229">
        <v>7798299</v>
      </c>
    </row>
    <row r="1564" spans="1:6" ht="15.75">
      <c r="A1564" s="229"/>
      <c r="B1564" s="229">
        <v>867</v>
      </c>
      <c r="C1564" s="229" t="s">
        <v>10623</v>
      </c>
      <c r="D1564" s="229" t="s">
        <v>8931</v>
      </c>
      <c r="E1564" s="229" t="s">
        <v>8916</v>
      </c>
      <c r="F1564" s="229">
        <v>5350113</v>
      </c>
    </row>
    <row r="1565" spans="1:6" ht="15.75">
      <c r="A1565" s="229"/>
      <c r="B1565" s="229">
        <v>868</v>
      </c>
      <c r="C1565" s="229" t="s">
        <v>10624</v>
      </c>
      <c r="D1565" s="229" t="s">
        <v>8931</v>
      </c>
      <c r="E1565" s="229" t="s">
        <v>8916</v>
      </c>
      <c r="F1565" s="229">
        <v>5354880</v>
      </c>
    </row>
    <row r="1566" spans="1:6" ht="15.75">
      <c r="A1566" s="229"/>
      <c r="B1566" s="229">
        <v>869</v>
      </c>
      <c r="C1566" s="229" t="s">
        <v>10625</v>
      </c>
      <c r="D1566" s="229" t="s">
        <v>8931</v>
      </c>
      <c r="E1566" s="229" t="s">
        <v>8916</v>
      </c>
      <c r="F1566" s="229">
        <v>7798299</v>
      </c>
    </row>
    <row r="1567" spans="1:6" ht="15.75">
      <c r="A1567" s="229"/>
      <c r="B1567" s="229">
        <v>870</v>
      </c>
      <c r="C1567" s="229" t="s">
        <v>10626</v>
      </c>
      <c r="D1567" s="229" t="s">
        <v>8931</v>
      </c>
      <c r="E1567" s="229" t="s">
        <v>8916</v>
      </c>
      <c r="F1567" s="229">
        <v>5378795</v>
      </c>
    </row>
    <row r="1568" spans="1:6" ht="15.75">
      <c r="A1568" s="229"/>
      <c r="B1568" s="229">
        <v>871</v>
      </c>
      <c r="C1568" s="229" t="s">
        <v>10627</v>
      </c>
      <c r="D1568" s="229" t="s">
        <v>8931</v>
      </c>
      <c r="E1568" s="229" t="s">
        <v>8916</v>
      </c>
      <c r="F1568" s="229">
        <v>5958754</v>
      </c>
    </row>
    <row r="1569" spans="1:6" ht="15.75">
      <c r="A1569" s="229"/>
      <c r="B1569" s="229">
        <v>872</v>
      </c>
      <c r="C1569" s="229" t="s">
        <v>10628</v>
      </c>
      <c r="D1569" s="229" t="s">
        <v>8931</v>
      </c>
      <c r="E1569" s="229" t="s">
        <v>8916</v>
      </c>
      <c r="F1569" s="229">
        <v>5969994</v>
      </c>
    </row>
    <row r="1570" spans="1:6" ht="15.75">
      <c r="A1570" s="229"/>
      <c r="B1570" s="229">
        <v>873</v>
      </c>
      <c r="C1570" s="229" t="s">
        <v>10629</v>
      </c>
      <c r="D1570" s="229" t="s">
        <v>8931</v>
      </c>
      <c r="E1570" s="229" t="s">
        <v>8916</v>
      </c>
      <c r="F1570" s="229">
        <v>7798299</v>
      </c>
    </row>
    <row r="1571" spans="1:6" ht="15.75">
      <c r="A1571" s="229"/>
      <c r="B1571" s="229">
        <v>874</v>
      </c>
      <c r="C1571" s="229" t="s">
        <v>10630</v>
      </c>
      <c r="D1571" s="229" t="s">
        <v>8931</v>
      </c>
      <c r="E1571" s="229" t="s">
        <v>8916</v>
      </c>
      <c r="F1571" s="229">
        <v>5699500</v>
      </c>
    </row>
    <row r="1572" spans="1:6" ht="15.75">
      <c r="A1572" s="229"/>
      <c r="B1572" s="229">
        <v>875</v>
      </c>
      <c r="C1572" s="229" t="s">
        <v>10631</v>
      </c>
      <c r="D1572" s="229" t="s">
        <v>8931</v>
      </c>
      <c r="E1572" s="229" t="s">
        <v>8916</v>
      </c>
      <c r="F1572" s="229">
        <v>5918976</v>
      </c>
    </row>
    <row r="1573" spans="1:6" ht="15.75">
      <c r="A1573" s="229"/>
      <c r="B1573" s="229">
        <v>876</v>
      </c>
      <c r="C1573" s="229" t="s">
        <v>10632</v>
      </c>
      <c r="D1573" s="229" t="s">
        <v>8931</v>
      </c>
      <c r="E1573" s="229" t="s">
        <v>8916</v>
      </c>
      <c r="F1573" s="229">
        <v>5417886</v>
      </c>
    </row>
    <row r="1574" spans="1:6" ht="15.75">
      <c r="A1574" s="229"/>
      <c r="B1574" s="229">
        <v>877</v>
      </c>
      <c r="C1574" s="229" t="s">
        <v>10633</v>
      </c>
      <c r="D1574" s="229" t="s">
        <v>8931</v>
      </c>
      <c r="E1574" s="229" t="s">
        <v>8916</v>
      </c>
      <c r="F1574" s="229">
        <v>5600116</v>
      </c>
    </row>
    <row r="1575" spans="1:6" ht="15.75">
      <c r="A1575" s="229"/>
      <c r="B1575" s="229">
        <v>878</v>
      </c>
      <c r="C1575" s="229" t="s">
        <v>10634</v>
      </c>
      <c r="D1575" s="229" t="s">
        <v>8931</v>
      </c>
      <c r="E1575" s="229" t="s">
        <v>8916</v>
      </c>
      <c r="F1575" s="229">
        <v>7719156</v>
      </c>
    </row>
    <row r="1576" spans="1:6" ht="15.75">
      <c r="A1576" s="229"/>
      <c r="B1576" s="229">
        <v>879</v>
      </c>
      <c r="C1576" s="229" t="s">
        <v>10635</v>
      </c>
      <c r="D1576" s="229" t="s">
        <v>8931</v>
      </c>
      <c r="E1576" s="229" t="s">
        <v>8916</v>
      </c>
      <c r="F1576" s="229">
        <v>5440832</v>
      </c>
    </row>
    <row r="1577" spans="1:6" ht="15.75">
      <c r="A1577" s="229"/>
      <c r="B1577" s="229">
        <v>880</v>
      </c>
      <c r="C1577" s="229" t="s">
        <v>10636</v>
      </c>
      <c r="D1577" s="229" t="s">
        <v>8931</v>
      </c>
      <c r="E1577" s="229" t="s">
        <v>8916</v>
      </c>
      <c r="F1577" s="229">
        <v>7798390</v>
      </c>
    </row>
    <row r="1578" spans="1:6" ht="15.75">
      <c r="A1578" s="229"/>
      <c r="B1578" s="229">
        <v>881</v>
      </c>
      <c r="C1578" s="229" t="s">
        <v>10637</v>
      </c>
      <c r="D1578" s="229" t="s">
        <v>8931</v>
      </c>
      <c r="E1578" s="229" t="s">
        <v>8916</v>
      </c>
      <c r="F1578" s="229">
        <v>7798390</v>
      </c>
    </row>
    <row r="1579" spans="1:6" ht="15.75">
      <c r="A1579" s="229"/>
      <c r="B1579" s="229">
        <v>882</v>
      </c>
      <c r="C1579" s="229" t="s">
        <v>10638</v>
      </c>
      <c r="D1579" s="229" t="s">
        <v>8931</v>
      </c>
      <c r="E1579" s="229" t="s">
        <v>8916</v>
      </c>
      <c r="F1579" s="229">
        <v>5445108</v>
      </c>
    </row>
    <row r="1580" spans="1:6" ht="15.75">
      <c r="A1580" s="229"/>
      <c r="B1580" s="229">
        <v>883</v>
      </c>
      <c r="C1580" s="229" t="s">
        <v>10639</v>
      </c>
      <c r="D1580" s="229" t="s">
        <v>8931</v>
      </c>
      <c r="E1580" s="229" t="s">
        <v>8916</v>
      </c>
      <c r="F1580" s="229">
        <v>7798299</v>
      </c>
    </row>
    <row r="1581" spans="1:6" ht="15.75">
      <c r="A1581" s="229"/>
      <c r="B1581" s="229">
        <v>884</v>
      </c>
      <c r="C1581" s="229" t="s">
        <v>10640</v>
      </c>
      <c r="D1581" s="229" t="s">
        <v>8931</v>
      </c>
      <c r="E1581" s="229" t="s">
        <v>8916</v>
      </c>
      <c r="F1581" s="229">
        <v>7798299</v>
      </c>
    </row>
    <row r="1582" spans="1:6" ht="15.75">
      <c r="A1582" s="229"/>
      <c r="B1582" s="229">
        <v>885</v>
      </c>
      <c r="C1582" s="229" t="s">
        <v>10641</v>
      </c>
      <c r="D1582" s="229" t="s">
        <v>8931</v>
      </c>
      <c r="E1582" s="229" t="s">
        <v>10642</v>
      </c>
      <c r="F1582" s="229">
        <v>7798299</v>
      </c>
    </row>
    <row r="1583" spans="1:6" ht="15.75">
      <c r="A1583" s="229"/>
      <c r="B1583" s="229">
        <v>886</v>
      </c>
      <c r="C1583" s="229" t="s">
        <v>10643</v>
      </c>
      <c r="D1583" s="229" t="s">
        <v>8931</v>
      </c>
      <c r="E1583" s="229" t="s">
        <v>8916</v>
      </c>
      <c r="F1583" s="229">
        <v>7798299</v>
      </c>
    </row>
    <row r="1584" spans="1:6" ht="15.75">
      <c r="A1584" s="229"/>
      <c r="B1584" s="229">
        <v>887</v>
      </c>
      <c r="C1584" s="229" t="s">
        <v>10644</v>
      </c>
      <c r="D1584" s="229" t="s">
        <v>8931</v>
      </c>
      <c r="E1584" s="229" t="s">
        <v>8916</v>
      </c>
      <c r="F1584" s="229">
        <v>7798299</v>
      </c>
    </row>
    <row r="1585" spans="1:6" ht="15.75">
      <c r="A1585" s="229"/>
      <c r="B1585" s="229">
        <v>888</v>
      </c>
      <c r="C1585" s="229" t="s">
        <v>10645</v>
      </c>
      <c r="D1585" s="229" t="s">
        <v>8931</v>
      </c>
      <c r="E1585" s="229" t="s">
        <v>8916</v>
      </c>
      <c r="F1585" s="229">
        <v>7798299</v>
      </c>
    </row>
    <row r="1586" spans="1:6" ht="15.75">
      <c r="A1586" s="229"/>
      <c r="B1586" s="229">
        <v>889</v>
      </c>
      <c r="C1586" s="229" t="s">
        <v>10646</v>
      </c>
      <c r="D1586" s="229" t="s">
        <v>8931</v>
      </c>
      <c r="E1586" s="229" t="s">
        <v>8916</v>
      </c>
      <c r="F1586" s="229">
        <v>7798299</v>
      </c>
    </row>
    <row r="1587" spans="1:6" ht="15.75">
      <c r="A1587" s="229"/>
      <c r="B1587" s="229">
        <v>890</v>
      </c>
      <c r="C1587" s="229" t="s">
        <v>10647</v>
      </c>
      <c r="D1587" s="229" t="s">
        <v>8931</v>
      </c>
      <c r="E1587" s="229" t="s">
        <v>8916</v>
      </c>
      <c r="F1587" s="229">
        <v>7798299</v>
      </c>
    </row>
    <row r="1588" spans="1:6" ht="31.5">
      <c r="A1588" s="229"/>
      <c r="B1588" s="229">
        <v>891</v>
      </c>
      <c r="C1588" s="229" t="s">
        <v>10648</v>
      </c>
      <c r="D1588" s="229" t="s">
        <v>8931</v>
      </c>
      <c r="E1588" s="229" t="s">
        <v>8916</v>
      </c>
      <c r="F1588" s="229">
        <v>7798299</v>
      </c>
    </row>
    <row r="1589" spans="1:6" ht="15.75">
      <c r="A1589" s="229"/>
      <c r="B1589" s="229">
        <v>892</v>
      </c>
      <c r="C1589" s="229" t="s">
        <v>10649</v>
      </c>
      <c r="D1589" s="229" t="s">
        <v>8931</v>
      </c>
      <c r="E1589" s="229" t="s">
        <v>8916</v>
      </c>
      <c r="F1589" s="229">
        <v>7798299</v>
      </c>
    </row>
    <row r="1590" spans="1:6" ht="15.75">
      <c r="A1590" s="229" t="s">
        <v>8929</v>
      </c>
      <c r="B1590" s="229">
        <v>741</v>
      </c>
      <c r="C1590" s="229" t="s">
        <v>10650</v>
      </c>
      <c r="D1590" s="229" t="s">
        <v>8714</v>
      </c>
      <c r="E1590" s="229" t="s">
        <v>8915</v>
      </c>
      <c r="F1590" s="229">
        <v>5484215</v>
      </c>
    </row>
    <row r="1591" spans="1:6" ht="15.75">
      <c r="A1591" s="232"/>
      <c r="B1591" s="232">
        <v>742</v>
      </c>
      <c r="C1591" s="232" t="s">
        <v>10651</v>
      </c>
      <c r="D1591" s="232" t="s">
        <v>8714</v>
      </c>
      <c r="E1591" s="232" t="s">
        <v>8915</v>
      </c>
      <c r="F1591" s="232">
        <v>5484215</v>
      </c>
    </row>
    <row r="1592" spans="1:6" ht="15.75">
      <c r="A1592" s="229"/>
      <c r="B1592" s="229">
        <v>743</v>
      </c>
      <c r="C1592" s="229" t="s">
        <v>10652</v>
      </c>
      <c r="D1592" s="237" t="s">
        <v>8714</v>
      </c>
      <c r="E1592" s="229" t="s">
        <v>8915</v>
      </c>
      <c r="F1592" s="229">
        <v>5484215</v>
      </c>
    </row>
    <row r="1593" spans="1:6" ht="15.75">
      <c r="A1593" s="229"/>
      <c r="B1593" s="229">
        <v>744</v>
      </c>
      <c r="C1593" s="229" t="s">
        <v>10653</v>
      </c>
      <c r="D1593" s="237" t="s">
        <v>8714</v>
      </c>
      <c r="E1593" s="229" t="s">
        <v>8915</v>
      </c>
      <c r="F1593" s="229">
        <v>5484215</v>
      </c>
    </row>
    <row r="1594" spans="1:6" ht="15.75">
      <c r="A1594" s="229"/>
      <c r="B1594" s="229">
        <v>745</v>
      </c>
      <c r="C1594" s="229" t="s">
        <v>10654</v>
      </c>
      <c r="D1594" s="237" t="s">
        <v>8714</v>
      </c>
      <c r="E1594" s="229" t="s">
        <v>8915</v>
      </c>
      <c r="F1594" s="229">
        <v>5484215</v>
      </c>
    </row>
    <row r="1595" spans="1:6" ht="15.75">
      <c r="A1595" s="232"/>
      <c r="B1595" s="232">
        <v>746</v>
      </c>
      <c r="C1595" s="232" t="s">
        <v>10655</v>
      </c>
      <c r="D1595" s="244" t="s">
        <v>8714</v>
      </c>
      <c r="E1595" s="232" t="s">
        <v>8915</v>
      </c>
      <c r="F1595" s="232">
        <v>7759266</v>
      </c>
    </row>
    <row r="1596" spans="1:6" ht="31.5">
      <c r="A1596" s="229"/>
      <c r="B1596" s="229">
        <v>748</v>
      </c>
      <c r="C1596" s="229" t="s">
        <v>10656</v>
      </c>
      <c r="D1596" s="237" t="s">
        <v>8714</v>
      </c>
      <c r="E1596" s="229" t="s">
        <v>8915</v>
      </c>
      <c r="F1596" s="229">
        <v>7759266</v>
      </c>
    </row>
    <row r="1597" spans="1:6" ht="15.75">
      <c r="A1597" s="229"/>
      <c r="B1597" s="229">
        <v>749</v>
      </c>
      <c r="C1597" s="229" t="s">
        <v>10657</v>
      </c>
      <c r="D1597" s="237" t="s">
        <v>8714</v>
      </c>
      <c r="E1597" s="229" t="s">
        <v>8915</v>
      </c>
      <c r="F1597" s="229">
        <v>7759266</v>
      </c>
    </row>
    <row r="1598" spans="1:6" ht="15.75">
      <c r="A1598" s="229"/>
      <c r="B1598" s="229">
        <v>750</v>
      </c>
      <c r="C1598" s="229" t="s">
        <v>10658</v>
      </c>
      <c r="D1598" s="237" t="s">
        <v>8714</v>
      </c>
      <c r="E1598" s="229" t="s">
        <v>8915</v>
      </c>
      <c r="F1598" s="229">
        <v>7759266</v>
      </c>
    </row>
    <row r="1599" spans="1:6" ht="15.75">
      <c r="A1599" s="229"/>
      <c r="B1599" s="229">
        <v>751</v>
      </c>
      <c r="C1599" s="229" t="s">
        <v>10659</v>
      </c>
      <c r="D1599" s="237" t="s">
        <v>8714</v>
      </c>
      <c r="E1599" s="229" t="s">
        <v>8915</v>
      </c>
      <c r="F1599" s="229">
        <v>7759266</v>
      </c>
    </row>
    <row r="1600" spans="1:6" ht="15.75">
      <c r="A1600" s="229"/>
      <c r="B1600" s="229">
        <v>752</v>
      </c>
      <c r="C1600" s="229" t="s">
        <v>10660</v>
      </c>
      <c r="D1600" s="237" t="s">
        <v>8714</v>
      </c>
      <c r="E1600" s="229" t="s">
        <v>8915</v>
      </c>
      <c r="F1600" s="229">
        <v>7759266</v>
      </c>
    </row>
    <row r="1601" spans="1:6" ht="15.75">
      <c r="A1601" s="229"/>
      <c r="B1601" s="229">
        <v>753</v>
      </c>
      <c r="C1601" s="229" t="s">
        <v>10661</v>
      </c>
      <c r="D1601" s="237" t="s">
        <v>8714</v>
      </c>
      <c r="E1601" s="229" t="s">
        <v>8915</v>
      </c>
      <c r="F1601" s="229">
        <v>7759266</v>
      </c>
    </row>
    <row r="1602" spans="1:6" ht="15.75">
      <c r="A1602" s="229"/>
      <c r="B1602" s="229">
        <v>754</v>
      </c>
      <c r="C1602" s="229" t="s">
        <v>10662</v>
      </c>
      <c r="D1602" s="237" t="s">
        <v>8714</v>
      </c>
      <c r="E1602" s="229" t="s">
        <v>8915</v>
      </c>
      <c r="F1602" s="229">
        <v>7759266</v>
      </c>
    </row>
    <row r="1603" spans="1:6" ht="15.75">
      <c r="A1603" s="229"/>
      <c r="B1603" s="229">
        <v>755</v>
      </c>
      <c r="C1603" s="229" t="s">
        <v>10663</v>
      </c>
      <c r="D1603" s="237" t="s">
        <v>8714</v>
      </c>
      <c r="E1603" s="229" t="s">
        <v>8915</v>
      </c>
      <c r="F1603" s="229">
        <v>7759266</v>
      </c>
    </row>
    <row r="1604" spans="1:6" ht="15.75">
      <c r="A1604" s="229"/>
      <c r="B1604" s="229">
        <v>756</v>
      </c>
      <c r="C1604" s="229" t="s">
        <v>10664</v>
      </c>
      <c r="D1604" s="229" t="s">
        <v>8714</v>
      </c>
      <c r="E1604" s="229" t="s">
        <v>8915</v>
      </c>
      <c r="F1604" s="229">
        <v>5370960</v>
      </c>
    </row>
    <row r="1605" spans="1:6" ht="15.75">
      <c r="A1605" s="229"/>
      <c r="B1605" s="229">
        <v>757</v>
      </c>
      <c r="C1605" s="229" t="s">
        <v>10665</v>
      </c>
      <c r="D1605" s="229" t="s">
        <v>8714</v>
      </c>
      <c r="E1605" s="229" t="s">
        <v>8915</v>
      </c>
      <c r="F1605" s="229">
        <v>5345215</v>
      </c>
    </row>
    <row r="1606" spans="1:6" ht="15.75">
      <c r="A1606" s="229"/>
      <c r="B1606" s="229">
        <v>758</v>
      </c>
      <c r="C1606" s="229" t="s">
        <v>10666</v>
      </c>
      <c r="D1606" s="229" t="s">
        <v>8714</v>
      </c>
      <c r="E1606" s="229" t="s">
        <v>8915</v>
      </c>
      <c r="F1606" s="229"/>
    </row>
    <row r="1607" spans="1:6" ht="15.75">
      <c r="A1607" s="232"/>
      <c r="B1607" s="232">
        <v>759</v>
      </c>
      <c r="C1607" s="232" t="s">
        <v>10667</v>
      </c>
      <c r="D1607" s="232" t="s">
        <v>8714</v>
      </c>
      <c r="E1607" s="232" t="s">
        <v>8915</v>
      </c>
      <c r="F1607" s="232">
        <v>5365686</v>
      </c>
    </row>
    <row r="1608" spans="1:6" ht="15.75">
      <c r="A1608" s="229"/>
      <c r="B1608" s="229">
        <v>893</v>
      </c>
      <c r="C1608" s="229" t="s">
        <v>10668</v>
      </c>
      <c r="D1608" s="229" t="s">
        <v>8931</v>
      </c>
      <c r="E1608" s="229" t="s">
        <v>8915</v>
      </c>
      <c r="F1608" s="229">
        <v>5408705</v>
      </c>
    </row>
    <row r="1609" spans="1:6" ht="15.75">
      <c r="A1609" s="229"/>
      <c r="B1609" s="229">
        <v>894</v>
      </c>
      <c r="C1609" s="229" t="s">
        <v>10669</v>
      </c>
      <c r="D1609" s="229" t="s">
        <v>8931</v>
      </c>
      <c r="E1609" s="229" t="s">
        <v>8915</v>
      </c>
      <c r="F1609" s="229">
        <v>5357524</v>
      </c>
    </row>
    <row r="1610" spans="1:6" ht="31.5">
      <c r="A1610" s="229"/>
      <c r="B1610" s="229">
        <v>760</v>
      </c>
      <c r="C1610" s="229" t="s">
        <v>10670</v>
      </c>
      <c r="D1610" s="229" t="s">
        <v>8714</v>
      </c>
      <c r="E1610" s="229" t="s">
        <v>8915</v>
      </c>
      <c r="F1610" s="229">
        <v>5474708</v>
      </c>
    </row>
    <row r="1611" spans="1:6" ht="15.75">
      <c r="A1611" s="227"/>
      <c r="B1611" s="229">
        <v>761</v>
      </c>
      <c r="C1611" s="229" t="s">
        <v>10671</v>
      </c>
      <c r="D1611" s="229" t="s">
        <v>8931</v>
      </c>
      <c r="E1611" s="229" t="s">
        <v>8915</v>
      </c>
      <c r="F1611" s="229">
        <v>5464296</v>
      </c>
    </row>
    <row r="1612" spans="1:6" ht="15.75">
      <c r="A1612" s="227"/>
      <c r="B1612" s="229">
        <v>762</v>
      </c>
      <c r="C1612" s="229" t="s">
        <v>10672</v>
      </c>
      <c r="D1612" s="229" t="s">
        <v>8931</v>
      </c>
      <c r="E1612" s="229" t="s">
        <v>8915</v>
      </c>
      <c r="F1612" s="229">
        <v>5464296</v>
      </c>
    </row>
    <row r="1613" spans="1:6" ht="15.75">
      <c r="A1613" s="227"/>
      <c r="B1613" s="229">
        <v>763</v>
      </c>
      <c r="C1613" s="229" t="s">
        <v>10673</v>
      </c>
      <c r="D1613" s="229" t="s">
        <v>8931</v>
      </c>
      <c r="E1613" s="229" t="s">
        <v>8915</v>
      </c>
      <c r="F1613" s="229">
        <v>5464296</v>
      </c>
    </row>
    <row r="1614" spans="1:6" ht="15.75">
      <c r="A1614" s="227"/>
      <c r="B1614" s="229">
        <v>764</v>
      </c>
      <c r="C1614" s="229" t="s">
        <v>10674</v>
      </c>
      <c r="D1614" s="229" t="s">
        <v>8931</v>
      </c>
      <c r="E1614" s="229" t="s">
        <v>8915</v>
      </c>
      <c r="F1614" s="229">
        <v>5464296</v>
      </c>
    </row>
    <row r="1615" spans="1:6" ht="15.75">
      <c r="A1615" s="227"/>
      <c r="B1615" s="229">
        <v>765</v>
      </c>
      <c r="C1615" s="229" t="s">
        <v>10675</v>
      </c>
      <c r="D1615" s="229" t="s">
        <v>8931</v>
      </c>
      <c r="E1615" s="229" t="s">
        <v>8915</v>
      </c>
      <c r="F1615" s="229">
        <v>5464296</v>
      </c>
    </row>
    <row r="1616" spans="1:6" ht="15.75">
      <c r="A1616" s="227"/>
      <c r="B1616" s="229">
        <v>766</v>
      </c>
      <c r="C1616" s="229" t="s">
        <v>10676</v>
      </c>
      <c r="D1616" s="229" t="s">
        <v>8931</v>
      </c>
      <c r="E1616" s="229" t="s">
        <v>8915</v>
      </c>
      <c r="F1616" s="229">
        <v>5464296</v>
      </c>
    </row>
    <row r="1617" spans="1:6" ht="15.75">
      <c r="A1617" s="227"/>
      <c r="B1617" s="229">
        <v>767</v>
      </c>
      <c r="C1617" s="229" t="s">
        <v>10677</v>
      </c>
      <c r="D1617" s="229" t="s">
        <v>8931</v>
      </c>
      <c r="E1617" s="229" t="s">
        <v>8915</v>
      </c>
      <c r="F1617" s="229">
        <v>5464296</v>
      </c>
    </row>
    <row r="1618" spans="1:6" ht="15.75">
      <c r="A1618" s="227"/>
      <c r="B1618" s="229">
        <v>768</v>
      </c>
      <c r="C1618" s="229" t="s">
        <v>10678</v>
      </c>
      <c r="D1618" s="229" t="s">
        <v>8931</v>
      </c>
      <c r="E1618" s="229" t="s">
        <v>8915</v>
      </c>
      <c r="F1618" s="229">
        <v>5464296</v>
      </c>
    </row>
    <row r="1619" spans="1:6" ht="31.5">
      <c r="A1619" s="227"/>
      <c r="B1619" s="229">
        <v>769</v>
      </c>
      <c r="C1619" s="229" t="s">
        <v>10679</v>
      </c>
      <c r="D1619" s="229" t="s">
        <v>8931</v>
      </c>
      <c r="E1619" s="229" t="s">
        <v>8915</v>
      </c>
      <c r="F1619" s="229">
        <v>5464296</v>
      </c>
    </row>
    <row r="1620" spans="1:6" ht="15.75">
      <c r="A1620" s="227"/>
      <c r="B1620" s="229">
        <v>770</v>
      </c>
      <c r="C1620" s="229" t="s">
        <v>10680</v>
      </c>
      <c r="D1620" s="229" t="s">
        <v>8931</v>
      </c>
      <c r="E1620" s="229" t="s">
        <v>8915</v>
      </c>
      <c r="F1620" s="229">
        <v>5464296</v>
      </c>
    </row>
    <row r="1621" spans="1:6" ht="15.75">
      <c r="A1621" s="233" t="s">
        <v>9838</v>
      </c>
      <c r="B1621" s="229">
        <v>895</v>
      </c>
      <c r="C1621" s="229" t="s">
        <v>10681</v>
      </c>
      <c r="D1621" s="229" t="s">
        <v>8931</v>
      </c>
      <c r="E1621" s="229" t="s">
        <v>10682</v>
      </c>
      <c r="F1621" s="229">
        <v>27899</v>
      </c>
    </row>
    <row r="1622" spans="1:6" ht="31.5">
      <c r="A1622" s="233"/>
      <c r="B1622" s="229">
        <v>771</v>
      </c>
      <c r="C1622" s="229" t="s">
        <v>10683</v>
      </c>
      <c r="D1622" s="229" t="s">
        <v>8714</v>
      </c>
      <c r="E1622" s="229" t="s">
        <v>10682</v>
      </c>
      <c r="F1622" s="229">
        <v>5431046</v>
      </c>
    </row>
    <row r="1623" spans="1:6" ht="15.75">
      <c r="A1623" s="233"/>
      <c r="B1623" s="229">
        <v>772</v>
      </c>
      <c r="C1623" s="229" t="s">
        <v>10684</v>
      </c>
      <c r="D1623" s="229" t="s">
        <v>8714</v>
      </c>
      <c r="E1623" s="229" t="s">
        <v>10682</v>
      </c>
      <c r="F1623" s="229">
        <v>5431046</v>
      </c>
    </row>
    <row r="1624" spans="1:6" ht="15.75">
      <c r="A1624" s="233"/>
      <c r="B1624" s="229">
        <v>773</v>
      </c>
      <c r="C1624" s="229" t="s">
        <v>10685</v>
      </c>
      <c r="D1624" s="229" t="s">
        <v>8714</v>
      </c>
      <c r="E1624" s="229" t="s">
        <v>10682</v>
      </c>
      <c r="F1624" s="229">
        <v>5431046</v>
      </c>
    </row>
    <row r="1625" spans="1:6" ht="31.5">
      <c r="A1625" s="233"/>
      <c r="B1625" s="229">
        <v>774</v>
      </c>
      <c r="C1625" s="229" t="s">
        <v>10686</v>
      </c>
      <c r="D1625" s="229" t="s">
        <v>8714</v>
      </c>
      <c r="E1625" s="229" t="s">
        <v>10682</v>
      </c>
      <c r="F1625" s="229">
        <v>5431046</v>
      </c>
    </row>
    <row r="1626" spans="1:6" ht="15.75">
      <c r="A1626" s="233"/>
      <c r="B1626" s="229">
        <v>775</v>
      </c>
      <c r="C1626" s="229" t="s">
        <v>10687</v>
      </c>
      <c r="D1626" s="229" t="s">
        <v>8714</v>
      </c>
      <c r="E1626" s="229" t="s">
        <v>10682</v>
      </c>
      <c r="F1626" s="229">
        <v>5431046</v>
      </c>
    </row>
    <row r="1627" spans="1:6" ht="15.75">
      <c r="A1627" s="233"/>
      <c r="B1627" s="229">
        <v>776</v>
      </c>
      <c r="C1627" s="229" t="s">
        <v>10688</v>
      </c>
      <c r="D1627" s="229" t="s">
        <v>8714</v>
      </c>
      <c r="E1627" s="229" t="s">
        <v>10682</v>
      </c>
      <c r="F1627" s="229">
        <v>5431046</v>
      </c>
    </row>
    <row r="1628" spans="1:6" ht="31.5">
      <c r="A1628" s="233"/>
      <c r="B1628" s="229">
        <v>777</v>
      </c>
      <c r="C1628" s="229" t="s">
        <v>10689</v>
      </c>
      <c r="D1628" s="229" t="s">
        <v>8714</v>
      </c>
      <c r="E1628" s="229" t="s">
        <v>10682</v>
      </c>
      <c r="F1628" s="237">
        <v>27206</v>
      </c>
    </row>
    <row r="1629" spans="1:6" ht="15.75">
      <c r="A1629" s="233"/>
      <c r="B1629" s="229">
        <v>778</v>
      </c>
      <c r="C1629" s="229" t="s">
        <v>10690</v>
      </c>
      <c r="D1629" s="229" t="s">
        <v>8714</v>
      </c>
      <c r="E1629" s="229" t="s">
        <v>10682</v>
      </c>
      <c r="F1629" s="237">
        <v>5353800</v>
      </c>
    </row>
    <row r="1630" spans="1:6" ht="15.75">
      <c r="A1630" s="227"/>
      <c r="B1630" s="229">
        <v>779</v>
      </c>
      <c r="C1630" s="229" t="s">
        <v>10691</v>
      </c>
      <c r="D1630" s="237" t="s">
        <v>8714</v>
      </c>
      <c r="E1630" s="237" t="s">
        <v>8917</v>
      </c>
      <c r="F1630" s="237">
        <v>7710480</v>
      </c>
    </row>
    <row r="1631" spans="1:6" ht="15.75">
      <c r="A1631" s="227"/>
      <c r="B1631" s="229">
        <v>780</v>
      </c>
      <c r="C1631" s="229" t="s">
        <v>10692</v>
      </c>
      <c r="D1631" s="237" t="s">
        <v>8714</v>
      </c>
      <c r="E1631" s="237" t="s">
        <v>8917</v>
      </c>
      <c r="F1631" s="237">
        <v>5637022</v>
      </c>
    </row>
    <row r="1632" spans="1:6" ht="15.75">
      <c r="A1632" s="233" t="s">
        <v>9838</v>
      </c>
      <c r="B1632" s="229">
        <v>896</v>
      </c>
      <c r="C1632" s="229" t="s">
        <v>10693</v>
      </c>
      <c r="D1632" s="229" t="s">
        <v>8931</v>
      </c>
      <c r="E1632" s="229" t="s">
        <v>8918</v>
      </c>
      <c r="F1632" s="229">
        <v>27899</v>
      </c>
    </row>
    <row r="1633" spans="1:6" ht="31.5">
      <c r="A1633" s="238"/>
      <c r="B1633" s="229">
        <v>897</v>
      </c>
      <c r="C1633" s="229" t="s">
        <v>10694</v>
      </c>
      <c r="D1633" s="229" t="s">
        <v>8931</v>
      </c>
      <c r="E1633" s="229" t="s">
        <v>8918</v>
      </c>
      <c r="F1633" s="229">
        <v>27899</v>
      </c>
    </row>
    <row r="1634" spans="1:6" ht="31.5">
      <c r="A1634" s="238"/>
      <c r="B1634" s="229">
        <v>898</v>
      </c>
      <c r="C1634" s="229" t="s">
        <v>10695</v>
      </c>
      <c r="D1634" s="229" t="s">
        <v>8931</v>
      </c>
      <c r="E1634" s="229" t="s">
        <v>8918</v>
      </c>
      <c r="F1634" s="229">
        <v>27206</v>
      </c>
    </row>
    <row r="1635" spans="1:6" ht="31.5">
      <c r="A1635" s="238"/>
      <c r="B1635" s="229">
        <v>781</v>
      </c>
      <c r="C1635" s="229" t="s">
        <v>10696</v>
      </c>
      <c r="D1635" s="229" t="s">
        <v>8714</v>
      </c>
      <c r="E1635" s="229" t="s">
        <v>8918</v>
      </c>
      <c r="F1635" s="229">
        <v>23217</v>
      </c>
    </row>
    <row r="1636" spans="1:6" ht="15.75">
      <c r="A1636" s="238"/>
      <c r="B1636" s="229">
        <v>782</v>
      </c>
      <c r="C1636" s="229" t="s">
        <v>10697</v>
      </c>
      <c r="D1636" s="229" t="s">
        <v>8714</v>
      </c>
      <c r="E1636" s="229" t="s">
        <v>8918</v>
      </c>
      <c r="F1636" s="229">
        <v>23217</v>
      </c>
    </row>
    <row r="1637" spans="1:6" ht="15.75">
      <c r="A1637" s="238"/>
      <c r="B1637" s="229">
        <v>783</v>
      </c>
      <c r="C1637" s="229" t="s">
        <v>10698</v>
      </c>
      <c r="D1637" s="229" t="s">
        <v>8714</v>
      </c>
      <c r="E1637" s="229" t="s">
        <v>8918</v>
      </c>
      <c r="F1637" s="229">
        <v>5442368</v>
      </c>
    </row>
    <row r="1638" spans="1:6" ht="15.75">
      <c r="A1638" s="238"/>
      <c r="B1638" s="229">
        <v>784</v>
      </c>
      <c r="C1638" s="229" t="s">
        <v>10699</v>
      </c>
      <c r="D1638" s="229" t="s">
        <v>8714</v>
      </c>
      <c r="E1638" s="229" t="s">
        <v>8918</v>
      </c>
      <c r="F1638" s="229">
        <v>24276</v>
      </c>
    </row>
    <row r="1639" spans="1:6" ht="15.75">
      <c r="A1639" s="227"/>
      <c r="B1639" s="229">
        <v>785</v>
      </c>
      <c r="C1639" s="229" t="s">
        <v>10700</v>
      </c>
      <c r="D1639" s="229" t="s">
        <v>8714</v>
      </c>
      <c r="E1639" s="229" t="s">
        <v>8918</v>
      </c>
      <c r="F1639" s="229">
        <v>5553932</v>
      </c>
    </row>
    <row r="1640" spans="1:6" ht="31.5">
      <c r="A1640" s="229" t="s">
        <v>8929</v>
      </c>
      <c r="B1640" s="229">
        <v>786</v>
      </c>
      <c r="C1640" s="229" t="s">
        <v>10701</v>
      </c>
      <c r="D1640" s="237" t="s">
        <v>8714</v>
      </c>
      <c r="E1640" s="229" t="s">
        <v>8919</v>
      </c>
      <c r="F1640" s="229">
        <v>7102936</v>
      </c>
    </row>
    <row r="1641" spans="1:6" ht="31.5">
      <c r="A1641" s="229"/>
      <c r="B1641" s="229">
        <v>787</v>
      </c>
      <c r="C1641" s="229" t="s">
        <v>10702</v>
      </c>
      <c r="D1641" s="237" t="s">
        <v>8714</v>
      </c>
      <c r="E1641" s="237" t="s">
        <v>8919</v>
      </c>
      <c r="F1641" s="229">
        <v>5956183</v>
      </c>
    </row>
    <row r="1642" spans="1:6" ht="30">
      <c r="A1642" s="229"/>
      <c r="B1642" s="229">
        <v>788</v>
      </c>
      <c r="C1642" s="229" t="s">
        <v>10703</v>
      </c>
      <c r="D1642" s="237" t="s">
        <v>8714</v>
      </c>
      <c r="E1642" s="237" t="s">
        <v>8919</v>
      </c>
      <c r="F1642" s="229">
        <v>5492198</v>
      </c>
    </row>
    <row r="1643" spans="1:6" ht="30">
      <c r="A1643" s="229"/>
      <c r="B1643" s="229">
        <v>789</v>
      </c>
      <c r="C1643" s="229" t="s">
        <v>10704</v>
      </c>
      <c r="D1643" s="229" t="s">
        <v>8714</v>
      </c>
      <c r="E1643" s="237" t="s">
        <v>8919</v>
      </c>
      <c r="F1643" s="229">
        <v>5987417</v>
      </c>
    </row>
    <row r="1644" spans="1:6" ht="30">
      <c r="A1644" s="229"/>
      <c r="B1644" s="229">
        <v>899</v>
      </c>
      <c r="C1644" s="229" t="s">
        <v>10705</v>
      </c>
      <c r="D1644" s="229" t="s">
        <v>8931</v>
      </c>
      <c r="E1644" s="237" t="s">
        <v>8919</v>
      </c>
      <c r="F1644" s="229"/>
    </row>
    <row r="1645" spans="1:6" ht="31.5">
      <c r="A1645" s="229" t="s">
        <v>9006</v>
      </c>
      <c r="B1645" s="229">
        <v>900</v>
      </c>
      <c r="C1645" s="229" t="s">
        <v>10706</v>
      </c>
      <c r="D1645" s="229" t="s">
        <v>8931</v>
      </c>
      <c r="E1645" s="229" t="s">
        <v>10707</v>
      </c>
      <c r="F1645" s="229">
        <v>5931336</v>
      </c>
    </row>
    <row r="1646" spans="1:6" ht="31.5">
      <c r="A1646" s="229"/>
      <c r="B1646" s="229">
        <v>901</v>
      </c>
      <c r="C1646" s="229" t="s">
        <v>10708</v>
      </c>
      <c r="D1646" s="229" t="s">
        <v>8931</v>
      </c>
      <c r="E1646" s="229" t="s">
        <v>10707</v>
      </c>
      <c r="F1646" s="229">
        <v>5931336</v>
      </c>
    </row>
    <row r="1647" spans="1:6" ht="31.5">
      <c r="A1647" s="229"/>
      <c r="B1647" s="229">
        <v>902</v>
      </c>
      <c r="C1647" s="229" t="s">
        <v>10709</v>
      </c>
      <c r="D1647" s="229" t="s">
        <v>8931</v>
      </c>
      <c r="E1647" s="229" t="s">
        <v>10707</v>
      </c>
      <c r="F1647" s="229">
        <v>5931336</v>
      </c>
    </row>
    <row r="1648" spans="1:6" ht="31.5">
      <c r="A1648" s="229"/>
      <c r="B1648" s="229">
        <v>904</v>
      </c>
      <c r="C1648" s="229" t="s">
        <v>10710</v>
      </c>
      <c r="D1648" s="229" t="s">
        <v>8931</v>
      </c>
      <c r="E1648" s="229" t="s">
        <v>10707</v>
      </c>
      <c r="F1648" s="229">
        <v>5931336</v>
      </c>
    </row>
    <row r="1649" spans="1:6" ht="31.5">
      <c r="A1649" s="229"/>
      <c r="B1649" s="229">
        <v>905</v>
      </c>
      <c r="C1649" s="229" t="s">
        <v>10711</v>
      </c>
      <c r="D1649" s="229" t="s">
        <v>8931</v>
      </c>
      <c r="E1649" s="229" t="s">
        <v>10707</v>
      </c>
      <c r="F1649" s="229">
        <v>5931336</v>
      </c>
    </row>
    <row r="1650" spans="1:6" ht="31.5">
      <c r="A1650" s="229"/>
      <c r="B1650" s="229">
        <v>906</v>
      </c>
      <c r="C1650" s="229" t="s">
        <v>10712</v>
      </c>
      <c r="D1650" s="229" t="s">
        <v>8931</v>
      </c>
      <c r="E1650" s="229" t="s">
        <v>10707</v>
      </c>
      <c r="F1650" s="229">
        <v>5931336</v>
      </c>
    </row>
    <row r="1651" spans="1:6" ht="31.5">
      <c r="A1651" s="229"/>
      <c r="B1651" s="229">
        <v>907</v>
      </c>
      <c r="C1651" s="229" t="s">
        <v>10713</v>
      </c>
      <c r="D1651" s="229" t="s">
        <v>8931</v>
      </c>
      <c r="E1651" s="229" t="s">
        <v>10707</v>
      </c>
      <c r="F1651" s="229">
        <v>5931336</v>
      </c>
    </row>
    <row r="1652" spans="1:6" ht="31.5">
      <c r="A1652" s="229"/>
      <c r="B1652" s="229">
        <v>908</v>
      </c>
      <c r="C1652" s="229" t="s">
        <v>10714</v>
      </c>
      <c r="D1652" s="229" t="s">
        <v>8931</v>
      </c>
      <c r="E1652" s="229" t="s">
        <v>10707</v>
      </c>
      <c r="F1652" s="229">
        <v>5931336</v>
      </c>
    </row>
    <row r="1653" spans="1:6" ht="31.5">
      <c r="A1653" s="229"/>
      <c r="B1653" s="229">
        <v>910</v>
      </c>
      <c r="C1653" s="229" t="s">
        <v>10715</v>
      </c>
      <c r="D1653" s="229" t="s">
        <v>8931</v>
      </c>
      <c r="E1653" s="229" t="s">
        <v>10707</v>
      </c>
      <c r="F1653" s="229">
        <v>5931336</v>
      </c>
    </row>
    <row r="1654" spans="1:6" ht="31.5">
      <c r="A1654" s="229"/>
      <c r="B1654" s="229">
        <v>911</v>
      </c>
      <c r="C1654" s="229" t="s">
        <v>10716</v>
      </c>
      <c r="D1654" s="229" t="s">
        <v>8931</v>
      </c>
      <c r="E1654" s="229" t="s">
        <v>10707</v>
      </c>
      <c r="F1654" s="229">
        <v>5931336</v>
      </c>
    </row>
    <row r="1655" spans="1:6" ht="31.5">
      <c r="A1655" s="229" t="s">
        <v>8929</v>
      </c>
      <c r="B1655" s="229">
        <v>912</v>
      </c>
      <c r="C1655" s="229" t="s">
        <v>10717</v>
      </c>
      <c r="D1655" s="229" t="s">
        <v>8931</v>
      </c>
      <c r="E1655" s="229" t="s">
        <v>2440</v>
      </c>
      <c r="F1655" s="229">
        <v>5405907</v>
      </c>
    </row>
    <row r="1656" spans="1:6" ht="15.75">
      <c r="A1656" s="229"/>
      <c r="B1656" s="229">
        <v>913</v>
      </c>
      <c r="C1656" s="229" t="s">
        <v>10718</v>
      </c>
      <c r="D1656" s="229" t="s">
        <v>8931</v>
      </c>
      <c r="E1656" s="229" t="s">
        <v>2440</v>
      </c>
      <c r="F1656" s="229">
        <v>5405907</v>
      </c>
    </row>
    <row r="1657" spans="1:6" ht="15.75">
      <c r="A1657" s="229"/>
      <c r="B1657" s="229">
        <v>790</v>
      </c>
      <c r="C1657" s="229" t="s">
        <v>10719</v>
      </c>
      <c r="D1657" s="229" t="s">
        <v>8714</v>
      </c>
      <c r="E1657" s="229" t="s">
        <v>2440</v>
      </c>
      <c r="F1657" s="229">
        <v>5464662</v>
      </c>
    </row>
    <row r="1658" spans="1:6" ht="15.75">
      <c r="A1658" s="229"/>
      <c r="B1658" s="229">
        <v>791</v>
      </c>
      <c r="C1658" s="229" t="s">
        <v>10720</v>
      </c>
      <c r="D1658" s="229" t="s">
        <v>8714</v>
      </c>
      <c r="E1658" s="229" t="s">
        <v>2440</v>
      </c>
      <c r="F1658" s="229">
        <v>5464662</v>
      </c>
    </row>
    <row r="1659" spans="1:6" ht="31.5">
      <c r="A1659" s="233" t="s">
        <v>9006</v>
      </c>
      <c r="B1659" s="229">
        <v>792</v>
      </c>
      <c r="C1659" s="229" t="s">
        <v>10721</v>
      </c>
      <c r="D1659" s="229" t="s">
        <v>8714</v>
      </c>
      <c r="E1659" s="229" t="s">
        <v>10722</v>
      </c>
      <c r="F1659" s="229">
        <v>7738703</v>
      </c>
    </row>
    <row r="1660" spans="1:6" ht="31.5">
      <c r="A1660" s="233"/>
      <c r="B1660" s="229">
        <v>793</v>
      </c>
      <c r="C1660" s="229" t="s">
        <v>10723</v>
      </c>
      <c r="D1660" s="229" t="s">
        <v>8714</v>
      </c>
      <c r="E1660" s="229" t="s">
        <v>10724</v>
      </c>
      <c r="F1660" s="229">
        <v>5990227</v>
      </c>
    </row>
    <row r="1661" spans="1:6" ht="15.75">
      <c r="A1661" s="233"/>
      <c r="B1661" s="229">
        <v>914</v>
      </c>
      <c r="C1661" s="229" t="s">
        <v>10725</v>
      </c>
      <c r="D1661" s="229" t="s">
        <v>8931</v>
      </c>
      <c r="E1661" s="229" t="s">
        <v>2436</v>
      </c>
      <c r="F1661" s="229">
        <v>5439936</v>
      </c>
    </row>
    <row r="1662" spans="1:6" ht="15.75">
      <c r="A1662" s="233"/>
      <c r="B1662" s="229">
        <v>915</v>
      </c>
      <c r="C1662" s="229" t="s">
        <v>10726</v>
      </c>
      <c r="D1662" s="229" t="s">
        <v>8931</v>
      </c>
      <c r="E1662" s="229" t="s">
        <v>2436</v>
      </c>
      <c r="F1662" s="229">
        <v>5363879</v>
      </c>
    </row>
    <row r="1663" spans="1:6" ht="31.5">
      <c r="A1663" s="233"/>
      <c r="B1663" s="229">
        <v>916</v>
      </c>
      <c r="C1663" s="229" t="s">
        <v>10727</v>
      </c>
      <c r="D1663" s="229" t="s">
        <v>8714</v>
      </c>
      <c r="E1663" s="229" t="s">
        <v>10728</v>
      </c>
      <c r="F1663" s="229">
        <v>5443831</v>
      </c>
    </row>
    <row r="1664" spans="1:6" ht="15.75">
      <c r="A1664" s="233"/>
      <c r="B1664" s="229">
        <v>917</v>
      </c>
      <c r="C1664" s="229" t="s">
        <v>10729</v>
      </c>
      <c r="D1664" s="229" t="s">
        <v>8714</v>
      </c>
      <c r="E1664" s="229" t="s">
        <v>2436</v>
      </c>
      <c r="F1664" s="229">
        <v>23217</v>
      </c>
    </row>
    <row r="1665" spans="1:6" ht="15.75">
      <c r="A1665" s="233"/>
      <c r="B1665" s="229">
        <v>794</v>
      </c>
      <c r="C1665" s="229" t="s">
        <v>10730</v>
      </c>
      <c r="D1665" s="229" t="s">
        <v>8931</v>
      </c>
      <c r="E1665" s="229" t="s">
        <v>2436</v>
      </c>
      <c r="F1665" s="229">
        <v>22945</v>
      </c>
    </row>
    <row r="1666" spans="1:6" ht="15.75">
      <c r="A1666" s="233"/>
      <c r="B1666" s="229">
        <v>918</v>
      </c>
      <c r="C1666" s="229" t="s">
        <v>10731</v>
      </c>
      <c r="D1666" s="229" t="s">
        <v>10732</v>
      </c>
      <c r="E1666" s="229" t="s">
        <v>2436</v>
      </c>
      <c r="F1666" s="229">
        <v>24276</v>
      </c>
    </row>
    <row r="1667" spans="1:6" ht="15.75">
      <c r="A1667" s="233"/>
      <c r="B1667" s="229">
        <v>795</v>
      </c>
      <c r="C1667" s="229" t="s">
        <v>10733</v>
      </c>
      <c r="D1667" s="229" t="s">
        <v>8931</v>
      </c>
      <c r="E1667" s="229" t="s">
        <v>2436</v>
      </c>
      <c r="F1667" s="229">
        <v>7740454</v>
      </c>
    </row>
    <row r="1668" spans="1:6" ht="31.5">
      <c r="A1668" s="233"/>
      <c r="B1668" s="229">
        <v>919</v>
      </c>
      <c r="C1668" s="229" t="s">
        <v>10734</v>
      </c>
      <c r="D1668" s="229" t="s">
        <v>8714</v>
      </c>
      <c r="E1668" s="229" t="s">
        <v>10735</v>
      </c>
      <c r="F1668" s="229">
        <v>5381650</v>
      </c>
    </row>
    <row r="1669" spans="1:6" ht="31.5">
      <c r="A1669" s="233"/>
      <c r="B1669" s="229">
        <v>920</v>
      </c>
      <c r="C1669" s="229" t="s">
        <v>10736</v>
      </c>
      <c r="D1669" s="229" t="s">
        <v>8714</v>
      </c>
      <c r="E1669" s="229" t="s">
        <v>10735</v>
      </c>
      <c r="F1669" s="229">
        <v>5381650</v>
      </c>
    </row>
    <row r="1670" spans="1:6" ht="15.75">
      <c r="A1670" s="233"/>
      <c r="B1670" s="229">
        <v>796</v>
      </c>
      <c r="C1670" s="229" t="s">
        <v>10737</v>
      </c>
      <c r="D1670" s="229" t="s">
        <v>8931</v>
      </c>
      <c r="E1670" s="229" t="s">
        <v>2436</v>
      </c>
      <c r="F1670" s="229">
        <v>7712184</v>
      </c>
    </row>
    <row r="1671" spans="1:6" ht="31.5">
      <c r="A1671" s="233"/>
      <c r="B1671" s="229">
        <v>797</v>
      </c>
      <c r="C1671" s="229" t="s">
        <v>10738</v>
      </c>
      <c r="D1671" s="229" t="s">
        <v>8931</v>
      </c>
      <c r="E1671" s="229" t="s">
        <v>2436</v>
      </c>
      <c r="F1671" s="229">
        <v>7745000</v>
      </c>
    </row>
    <row r="1672" spans="1:6" ht="31.5">
      <c r="A1672" s="233"/>
      <c r="B1672" s="229">
        <v>798</v>
      </c>
      <c r="C1672" s="229" t="s">
        <v>10739</v>
      </c>
      <c r="D1672" s="229" t="s">
        <v>8931</v>
      </c>
      <c r="E1672" s="229" t="s">
        <v>2436</v>
      </c>
      <c r="F1672" s="229">
        <v>27206</v>
      </c>
    </row>
    <row r="1673" spans="1:6" ht="31.5">
      <c r="A1673" s="233"/>
      <c r="B1673" s="229">
        <v>800</v>
      </c>
      <c r="C1673" s="229" t="s">
        <v>10740</v>
      </c>
      <c r="D1673" s="229" t="s">
        <v>8931</v>
      </c>
      <c r="E1673" s="229" t="s">
        <v>10741</v>
      </c>
      <c r="F1673" s="229" t="s">
        <v>9003</v>
      </c>
    </row>
    <row r="1674" spans="1:6" ht="31.5">
      <c r="A1674" s="233"/>
      <c r="B1674" s="229">
        <v>801</v>
      </c>
      <c r="C1674" s="229" t="s">
        <v>10742</v>
      </c>
      <c r="D1674" s="229" t="s">
        <v>8931</v>
      </c>
      <c r="E1674" s="229" t="s">
        <v>10741</v>
      </c>
      <c r="F1674" s="229" t="s">
        <v>9003</v>
      </c>
    </row>
    <row r="1675" spans="1:6" ht="31.5">
      <c r="A1675" s="233"/>
      <c r="B1675" s="229">
        <v>802</v>
      </c>
      <c r="C1675" s="229" t="s">
        <v>10743</v>
      </c>
      <c r="D1675" s="229" t="s">
        <v>8931</v>
      </c>
      <c r="E1675" s="229" t="s">
        <v>10741</v>
      </c>
      <c r="F1675" s="229">
        <v>5341661</v>
      </c>
    </row>
    <row r="1676" spans="1:6" ht="31.5">
      <c r="A1676" s="233"/>
      <c r="B1676" s="229">
        <v>803</v>
      </c>
      <c r="C1676" s="229" t="s">
        <v>10744</v>
      </c>
      <c r="D1676" s="229" t="s">
        <v>8931</v>
      </c>
      <c r="E1676" s="229" t="s">
        <v>10741</v>
      </c>
      <c r="F1676" s="229">
        <v>5388865</v>
      </c>
    </row>
    <row r="1677" spans="1:6" ht="31.5">
      <c r="A1677" s="233"/>
      <c r="B1677" s="229">
        <v>804</v>
      </c>
      <c r="C1677" s="229" t="s">
        <v>10745</v>
      </c>
      <c r="D1677" s="229" t="s">
        <v>8931</v>
      </c>
      <c r="E1677" s="229" t="s">
        <v>10741</v>
      </c>
      <c r="F1677" s="229">
        <v>5395490</v>
      </c>
    </row>
    <row r="1678" spans="1:6" ht="15.75">
      <c r="A1678" s="233"/>
      <c r="B1678" s="229">
        <v>805</v>
      </c>
      <c r="C1678" s="229" t="s">
        <v>10746</v>
      </c>
      <c r="D1678" s="229" t="s">
        <v>8931</v>
      </c>
      <c r="E1678" s="229" t="s">
        <v>10747</v>
      </c>
      <c r="F1678" s="229">
        <v>5433406</v>
      </c>
    </row>
    <row r="1679" spans="1:6" ht="31.5">
      <c r="A1679" s="233"/>
      <c r="B1679" s="229">
        <v>921</v>
      </c>
      <c r="C1679" s="229" t="s">
        <v>10748</v>
      </c>
      <c r="D1679" s="229" t="s">
        <v>8714</v>
      </c>
      <c r="E1679" s="229" t="s">
        <v>10749</v>
      </c>
      <c r="F1679" s="229" t="s">
        <v>9003</v>
      </c>
    </row>
    <row r="1680" spans="1:6" ht="31.5">
      <c r="A1680" s="233"/>
      <c r="B1680" s="229">
        <v>922</v>
      </c>
      <c r="C1680" s="229" t="s">
        <v>10750</v>
      </c>
      <c r="D1680" s="229" t="s">
        <v>8714</v>
      </c>
      <c r="E1680" s="229" t="s">
        <v>2436</v>
      </c>
      <c r="F1680" s="229">
        <v>5479267</v>
      </c>
    </row>
    <row r="1681" spans="1:6" ht="31.5">
      <c r="A1681" s="233"/>
      <c r="B1681" s="229">
        <v>806</v>
      </c>
      <c r="C1681" s="229" t="s">
        <v>10751</v>
      </c>
      <c r="D1681" s="229" t="s">
        <v>8931</v>
      </c>
      <c r="E1681" s="229" t="s">
        <v>10749</v>
      </c>
      <c r="F1681" s="229">
        <v>7740454</v>
      </c>
    </row>
    <row r="1682" spans="1:6" ht="31.5">
      <c r="A1682" s="233"/>
      <c r="B1682" s="229">
        <v>807</v>
      </c>
      <c r="C1682" s="229" t="s">
        <v>10752</v>
      </c>
      <c r="D1682" s="229" t="s">
        <v>8931</v>
      </c>
      <c r="E1682" s="229" t="s">
        <v>10749</v>
      </c>
      <c r="F1682" s="229">
        <v>7740454</v>
      </c>
    </row>
    <row r="1683" spans="1:6" ht="31.5">
      <c r="A1683" s="233"/>
      <c r="B1683" s="229">
        <v>808</v>
      </c>
      <c r="C1683" s="229" t="s">
        <v>10753</v>
      </c>
      <c r="D1683" s="229" t="s">
        <v>8931</v>
      </c>
      <c r="E1683" s="229" t="s">
        <v>10749</v>
      </c>
      <c r="F1683" s="229">
        <v>7740454</v>
      </c>
    </row>
    <row r="1684" spans="1:6" ht="31.5">
      <c r="A1684" s="233"/>
      <c r="B1684" s="229">
        <v>809</v>
      </c>
      <c r="C1684" s="229" t="s">
        <v>10754</v>
      </c>
      <c r="D1684" s="229" t="s">
        <v>8931</v>
      </c>
      <c r="E1684" s="229" t="s">
        <v>10749</v>
      </c>
      <c r="F1684" s="229">
        <v>7740454</v>
      </c>
    </row>
    <row r="1685" spans="1:6" ht="31.5">
      <c r="A1685" s="233"/>
      <c r="B1685" s="229">
        <v>810</v>
      </c>
      <c r="C1685" s="229" t="s">
        <v>10755</v>
      </c>
      <c r="D1685" s="229" t="s">
        <v>8931</v>
      </c>
      <c r="E1685" s="229" t="s">
        <v>10749</v>
      </c>
      <c r="F1685" s="229">
        <v>7740454</v>
      </c>
    </row>
    <row r="1686" spans="1:6" ht="31.5">
      <c r="A1686" s="233"/>
      <c r="B1686" s="229">
        <v>811</v>
      </c>
      <c r="C1686" s="229" t="s">
        <v>10756</v>
      </c>
      <c r="D1686" s="229" t="s">
        <v>8931</v>
      </c>
      <c r="E1686" s="229" t="s">
        <v>10749</v>
      </c>
      <c r="F1686" s="229">
        <v>7740454</v>
      </c>
    </row>
    <row r="1687" spans="1:6" ht="31.5">
      <c r="A1687" s="233"/>
      <c r="B1687" s="229">
        <v>812</v>
      </c>
      <c r="C1687" s="229" t="s">
        <v>10757</v>
      </c>
      <c r="D1687" s="229" t="s">
        <v>8931</v>
      </c>
      <c r="E1687" s="229" t="s">
        <v>10749</v>
      </c>
      <c r="F1687" s="229">
        <v>7740454</v>
      </c>
    </row>
    <row r="1688" spans="1:6" ht="31.5">
      <c r="A1688" s="233"/>
      <c r="B1688" s="229">
        <v>813</v>
      </c>
      <c r="C1688" s="229" t="s">
        <v>10758</v>
      </c>
      <c r="D1688" s="229" t="s">
        <v>8931</v>
      </c>
      <c r="E1688" s="229" t="s">
        <v>10749</v>
      </c>
      <c r="F1688" s="229">
        <v>7740454</v>
      </c>
    </row>
    <row r="1689" spans="1:6" ht="31.5">
      <c r="A1689" s="233"/>
      <c r="B1689" s="229">
        <v>814</v>
      </c>
      <c r="C1689" s="229" t="s">
        <v>10759</v>
      </c>
      <c r="D1689" s="229" t="s">
        <v>8931</v>
      </c>
      <c r="E1689" s="229" t="s">
        <v>10749</v>
      </c>
      <c r="F1689" s="229">
        <v>25877</v>
      </c>
    </row>
    <row r="1690" spans="1:6" ht="31.5">
      <c r="A1690" s="233"/>
      <c r="B1690" s="229">
        <v>815</v>
      </c>
      <c r="C1690" s="229" t="s">
        <v>10760</v>
      </c>
      <c r="D1690" s="229" t="s">
        <v>8931</v>
      </c>
      <c r="E1690" s="229" t="s">
        <v>10761</v>
      </c>
      <c r="F1690" s="229">
        <v>7739658</v>
      </c>
    </row>
    <row r="1691" spans="1:6" ht="31.5">
      <c r="A1691" s="233"/>
      <c r="B1691" s="229">
        <v>816</v>
      </c>
      <c r="C1691" s="229" t="s">
        <v>10762</v>
      </c>
      <c r="D1691" s="229" t="s">
        <v>8931</v>
      </c>
      <c r="E1691" s="229" t="s">
        <v>10761</v>
      </c>
      <c r="F1691" s="229">
        <v>7739658</v>
      </c>
    </row>
    <row r="1692" spans="1:6" ht="31.5">
      <c r="A1692" s="233"/>
      <c r="B1692" s="229">
        <v>817</v>
      </c>
      <c r="C1692" s="229" t="s">
        <v>10763</v>
      </c>
      <c r="D1692" s="229" t="s">
        <v>8931</v>
      </c>
      <c r="E1692" s="229" t="s">
        <v>10761</v>
      </c>
      <c r="F1692" s="229">
        <v>7739658</v>
      </c>
    </row>
    <row r="1693" spans="1:6" ht="31.5">
      <c r="A1693" s="233"/>
      <c r="B1693" s="229">
        <v>818</v>
      </c>
      <c r="C1693" s="229" t="s">
        <v>10764</v>
      </c>
      <c r="D1693" s="229" t="s">
        <v>8931</v>
      </c>
      <c r="E1693" s="229" t="s">
        <v>10761</v>
      </c>
      <c r="F1693" s="229">
        <v>7739658</v>
      </c>
    </row>
    <row r="1694" spans="1:6" ht="31.5">
      <c r="A1694" s="233"/>
      <c r="B1694" s="229">
        <v>819</v>
      </c>
      <c r="C1694" s="229" t="s">
        <v>10765</v>
      </c>
      <c r="D1694" s="229" t="s">
        <v>8931</v>
      </c>
      <c r="E1694" s="229" t="s">
        <v>10761</v>
      </c>
      <c r="F1694" s="229">
        <v>7739658</v>
      </c>
    </row>
    <row r="1695" spans="1:6" ht="31.5">
      <c r="A1695" s="233"/>
      <c r="B1695" s="229">
        <v>821</v>
      </c>
      <c r="C1695" s="229" t="s">
        <v>10766</v>
      </c>
      <c r="D1695" s="229" t="s">
        <v>8931</v>
      </c>
      <c r="E1695" s="229" t="s">
        <v>10761</v>
      </c>
      <c r="F1695" s="229">
        <v>7739658</v>
      </c>
    </row>
    <row r="1696" spans="1:6" ht="31.5">
      <c r="A1696" s="233"/>
      <c r="B1696" s="229">
        <v>822</v>
      </c>
      <c r="C1696" s="229" t="s">
        <v>10767</v>
      </c>
      <c r="D1696" s="229" t="s">
        <v>8931</v>
      </c>
      <c r="E1696" s="229" t="s">
        <v>10761</v>
      </c>
      <c r="F1696" s="229">
        <v>7739658</v>
      </c>
    </row>
    <row r="1697" spans="1:6" ht="31.5">
      <c r="A1697" s="233"/>
      <c r="B1697" s="229">
        <v>823</v>
      </c>
      <c r="C1697" s="229" t="s">
        <v>10768</v>
      </c>
      <c r="D1697" s="229" t="s">
        <v>8931</v>
      </c>
      <c r="E1697" s="229" t="s">
        <v>10761</v>
      </c>
      <c r="F1697" s="229">
        <v>7739658</v>
      </c>
    </row>
    <row r="1698" spans="1:6" ht="15.75">
      <c r="A1698" s="233"/>
      <c r="B1698" s="229">
        <v>824</v>
      </c>
      <c r="C1698" s="229" t="s">
        <v>10769</v>
      </c>
      <c r="D1698" s="229" t="s">
        <v>8931</v>
      </c>
      <c r="E1698" s="229" t="s">
        <v>2436</v>
      </c>
      <c r="F1698" s="229">
        <v>5454091</v>
      </c>
    </row>
    <row r="1699" spans="1:6" ht="15.75">
      <c r="A1699" s="233"/>
      <c r="B1699" s="229">
        <v>825</v>
      </c>
      <c r="C1699" s="229" t="s">
        <v>10770</v>
      </c>
      <c r="D1699" s="229" t="s">
        <v>8931</v>
      </c>
      <c r="E1699" s="229" t="s">
        <v>2436</v>
      </c>
      <c r="F1699" s="229">
        <v>5454091</v>
      </c>
    </row>
    <row r="1700" spans="1:6" ht="15.75">
      <c r="A1700" s="233"/>
      <c r="B1700" s="229">
        <v>826</v>
      </c>
      <c r="C1700" s="229" t="s">
        <v>10771</v>
      </c>
      <c r="D1700" s="229" t="s">
        <v>8931</v>
      </c>
      <c r="E1700" s="229" t="s">
        <v>2436</v>
      </c>
      <c r="F1700" s="229">
        <v>5454091</v>
      </c>
    </row>
    <row r="1701" spans="1:6" ht="15.75">
      <c r="A1701" s="233"/>
      <c r="B1701" s="229">
        <v>827</v>
      </c>
      <c r="C1701" s="229" t="s">
        <v>10772</v>
      </c>
      <c r="D1701" s="229" t="s">
        <v>8931</v>
      </c>
      <c r="E1701" s="229" t="s">
        <v>2436</v>
      </c>
      <c r="F1701" s="229">
        <v>5454091</v>
      </c>
    </row>
    <row r="1702" spans="1:6" ht="15.75">
      <c r="A1702" s="233"/>
      <c r="B1702" s="229">
        <v>828</v>
      </c>
      <c r="C1702" s="229" t="s">
        <v>10773</v>
      </c>
      <c r="D1702" s="229" t="s">
        <v>8931</v>
      </c>
      <c r="E1702" s="229" t="s">
        <v>2436</v>
      </c>
      <c r="F1702" s="229">
        <v>5454091</v>
      </c>
    </row>
    <row r="1703" spans="1:6" ht="15.75">
      <c r="A1703" s="233"/>
      <c r="B1703" s="229">
        <v>829</v>
      </c>
      <c r="C1703" s="229" t="s">
        <v>10774</v>
      </c>
      <c r="D1703" s="229" t="s">
        <v>8931</v>
      </c>
      <c r="E1703" s="229" t="s">
        <v>2436</v>
      </c>
      <c r="F1703" s="229">
        <v>5454091</v>
      </c>
    </row>
    <row r="1704" spans="1:6" ht="15.75">
      <c r="A1704" s="233"/>
      <c r="B1704" s="229">
        <v>830</v>
      </c>
      <c r="C1704" s="229" t="s">
        <v>10775</v>
      </c>
      <c r="D1704" s="229" t="s">
        <v>8931</v>
      </c>
      <c r="E1704" s="229" t="s">
        <v>2436</v>
      </c>
      <c r="F1704" s="229">
        <v>5454091</v>
      </c>
    </row>
    <row r="1705" spans="1:6" ht="15.75">
      <c r="A1705" s="233"/>
      <c r="B1705" s="229">
        <v>831</v>
      </c>
      <c r="C1705" s="229" t="s">
        <v>10776</v>
      </c>
      <c r="D1705" s="229" t="s">
        <v>8931</v>
      </c>
      <c r="E1705" s="229" t="s">
        <v>2436</v>
      </c>
      <c r="F1705" s="229">
        <v>5454091</v>
      </c>
    </row>
    <row r="1706" spans="1:6" ht="31.5">
      <c r="A1706" s="233"/>
      <c r="B1706" s="229">
        <v>832</v>
      </c>
      <c r="C1706" s="229" t="s">
        <v>10777</v>
      </c>
      <c r="D1706" s="229" t="s">
        <v>8931</v>
      </c>
      <c r="E1706" s="229" t="s">
        <v>2436</v>
      </c>
      <c r="F1706" s="229">
        <v>5454091</v>
      </c>
    </row>
    <row r="1707" spans="1:6" ht="15.75">
      <c r="A1707" s="233"/>
      <c r="B1707" s="229">
        <v>833</v>
      </c>
      <c r="C1707" s="229" t="s">
        <v>10778</v>
      </c>
      <c r="D1707" s="229" t="s">
        <v>8931</v>
      </c>
      <c r="E1707" s="229" t="s">
        <v>2436</v>
      </c>
      <c r="F1707" s="229">
        <v>5454091</v>
      </c>
    </row>
    <row r="1708" spans="1:6" ht="15.75">
      <c r="A1708" s="233"/>
      <c r="B1708" s="229">
        <v>834</v>
      </c>
      <c r="C1708" s="229" t="s">
        <v>10779</v>
      </c>
      <c r="D1708" s="229" t="s">
        <v>8931</v>
      </c>
      <c r="E1708" s="229" t="s">
        <v>2436</v>
      </c>
      <c r="F1708" s="229">
        <v>5454091</v>
      </c>
    </row>
    <row r="1709" spans="1:6" ht="15.75">
      <c r="A1709" s="233"/>
      <c r="B1709" s="229">
        <v>836</v>
      </c>
      <c r="C1709" s="229" t="s">
        <v>10780</v>
      </c>
      <c r="D1709" s="229" t="s">
        <v>8931</v>
      </c>
      <c r="E1709" s="229" t="s">
        <v>2436</v>
      </c>
      <c r="F1709" s="229">
        <v>5454091</v>
      </c>
    </row>
    <row r="1710" spans="1:6" ht="15.75">
      <c r="A1710" s="233"/>
      <c r="B1710" s="229">
        <v>837</v>
      </c>
      <c r="C1710" s="229" t="s">
        <v>10781</v>
      </c>
      <c r="D1710" s="229" t="s">
        <v>8931</v>
      </c>
      <c r="E1710" s="229" t="s">
        <v>2436</v>
      </c>
      <c r="F1710" s="229">
        <v>5454091</v>
      </c>
    </row>
    <row r="1711" spans="1:6" ht="15.75">
      <c r="A1711" s="233"/>
      <c r="B1711" s="229">
        <v>838</v>
      </c>
      <c r="C1711" s="229" t="s">
        <v>10782</v>
      </c>
      <c r="D1711" s="229" t="s">
        <v>8931</v>
      </c>
      <c r="E1711" s="229" t="s">
        <v>2436</v>
      </c>
      <c r="F1711" s="229">
        <v>5454091</v>
      </c>
    </row>
    <row r="1712" spans="1:6" ht="15.75">
      <c r="A1712" s="233"/>
      <c r="B1712" s="229">
        <v>839</v>
      </c>
      <c r="C1712" s="229" t="s">
        <v>10783</v>
      </c>
      <c r="D1712" s="229" t="s">
        <v>8931</v>
      </c>
      <c r="E1712" s="229" t="s">
        <v>2436</v>
      </c>
      <c r="F1712" s="229">
        <v>5454091</v>
      </c>
    </row>
    <row r="1713" spans="1:6" ht="15.75">
      <c r="A1713" s="233"/>
      <c r="B1713" s="229">
        <v>840</v>
      </c>
      <c r="C1713" s="229" t="s">
        <v>10784</v>
      </c>
      <c r="D1713" s="229" t="s">
        <v>8931</v>
      </c>
      <c r="E1713" s="229" t="s">
        <v>2436</v>
      </c>
      <c r="F1713" s="229">
        <v>5454091</v>
      </c>
    </row>
    <row r="1714" spans="1:6" ht="47.25">
      <c r="A1714" s="233"/>
      <c r="B1714" s="229">
        <v>842</v>
      </c>
      <c r="C1714" s="229" t="s">
        <v>10785</v>
      </c>
      <c r="D1714" s="229" t="s">
        <v>8931</v>
      </c>
      <c r="E1714" s="229" t="s">
        <v>10786</v>
      </c>
      <c r="F1714" s="229">
        <v>7109491</v>
      </c>
    </row>
    <row r="1715" spans="1:6" ht="15.75">
      <c r="A1715" s="233"/>
      <c r="B1715" s="229">
        <v>843</v>
      </c>
      <c r="C1715" s="229" t="s">
        <v>10787</v>
      </c>
      <c r="D1715" s="229" t="s">
        <v>8931</v>
      </c>
      <c r="E1715" s="229" t="s">
        <v>10747</v>
      </c>
      <c r="F1715" s="229">
        <v>5433406</v>
      </c>
    </row>
    <row r="1716" spans="1:6" ht="15.75">
      <c r="A1716" s="233"/>
      <c r="B1716" s="229">
        <v>844</v>
      </c>
      <c r="C1716" s="229" t="s">
        <v>10788</v>
      </c>
      <c r="D1716" s="229" t="s">
        <v>8931</v>
      </c>
      <c r="E1716" s="229" t="s">
        <v>10747</v>
      </c>
      <c r="F1716" s="229">
        <v>5433406</v>
      </c>
    </row>
    <row r="1717" spans="1:6" ht="30">
      <c r="A1717" s="229" t="s">
        <v>8929</v>
      </c>
      <c r="B1717" s="237">
        <v>845</v>
      </c>
      <c r="C1717" s="238" t="s">
        <v>10789</v>
      </c>
      <c r="D1717" s="237" t="s">
        <v>8714</v>
      </c>
      <c r="E1717" s="237" t="s">
        <v>10790</v>
      </c>
      <c r="F1717" s="237">
        <v>5975201</v>
      </c>
    </row>
    <row r="1718" spans="1:6" ht="30">
      <c r="A1718" s="227"/>
      <c r="B1718" s="237">
        <v>846</v>
      </c>
      <c r="C1718" s="238" t="s">
        <v>10791</v>
      </c>
      <c r="D1718" s="237" t="s">
        <v>8714</v>
      </c>
      <c r="E1718" s="237" t="s">
        <v>10790</v>
      </c>
      <c r="F1718" s="237">
        <v>5975201</v>
      </c>
    </row>
    <row r="1719" spans="1:6" ht="30">
      <c r="A1719" s="227"/>
      <c r="B1719" s="237">
        <v>847</v>
      </c>
      <c r="C1719" s="238" t="s">
        <v>10792</v>
      </c>
      <c r="D1719" s="237" t="s">
        <v>8714</v>
      </c>
      <c r="E1719" s="237" t="s">
        <v>10790</v>
      </c>
      <c r="F1719" s="237">
        <v>5975201</v>
      </c>
    </row>
    <row r="1720" spans="1:6" ht="30">
      <c r="A1720" s="227"/>
      <c r="B1720" s="237">
        <v>848</v>
      </c>
      <c r="C1720" s="238" t="s">
        <v>10793</v>
      </c>
      <c r="D1720" s="237" t="s">
        <v>8714</v>
      </c>
      <c r="E1720" s="237" t="s">
        <v>10790</v>
      </c>
      <c r="F1720" s="237">
        <v>5975201</v>
      </c>
    </row>
    <row r="1721" spans="1:6" ht="30">
      <c r="A1721" s="231"/>
      <c r="B1721" s="244">
        <v>849</v>
      </c>
      <c r="C1721" s="245" t="s">
        <v>10794</v>
      </c>
      <c r="D1721" s="244" t="s">
        <v>8714</v>
      </c>
      <c r="E1721" s="244" t="s">
        <v>10790</v>
      </c>
      <c r="F1721" s="244">
        <v>5975201</v>
      </c>
    </row>
    <row r="1722" spans="1:6" ht="30">
      <c r="A1722" s="227"/>
      <c r="B1722" s="237">
        <v>850</v>
      </c>
      <c r="C1722" s="238" t="s">
        <v>10795</v>
      </c>
      <c r="D1722" s="237" t="s">
        <v>8714</v>
      </c>
      <c r="E1722" s="237" t="s">
        <v>10790</v>
      </c>
      <c r="F1722" s="237">
        <v>5975201</v>
      </c>
    </row>
    <row r="1723" spans="1:6" ht="30">
      <c r="A1723" s="227"/>
      <c r="B1723" s="237">
        <v>852</v>
      </c>
      <c r="C1723" s="238" t="s">
        <v>10796</v>
      </c>
      <c r="D1723" s="237" t="s">
        <v>8714</v>
      </c>
      <c r="E1723" s="237" t="s">
        <v>10790</v>
      </c>
      <c r="F1723" s="237">
        <v>5975201</v>
      </c>
    </row>
    <row r="1724" spans="1:6" ht="30">
      <c r="A1724" s="227"/>
      <c r="B1724" s="237">
        <v>853</v>
      </c>
      <c r="C1724" s="238" t="s">
        <v>10797</v>
      </c>
      <c r="D1724" s="237" t="s">
        <v>8714</v>
      </c>
      <c r="E1724" s="237" t="s">
        <v>10790</v>
      </c>
      <c r="F1724" s="237">
        <v>5975201</v>
      </c>
    </row>
    <row r="1725" spans="1:6" ht="30">
      <c r="A1725" s="227"/>
      <c r="B1725" s="237">
        <v>854</v>
      </c>
      <c r="C1725" s="238" t="s">
        <v>10798</v>
      </c>
      <c r="D1725" s="237" t="s">
        <v>8714</v>
      </c>
      <c r="E1725" s="237" t="s">
        <v>10790</v>
      </c>
      <c r="F1725" s="237">
        <v>5975201</v>
      </c>
    </row>
    <row r="1726" spans="1:6" ht="30">
      <c r="A1726" s="227"/>
      <c r="B1726" s="237">
        <v>855</v>
      </c>
      <c r="C1726" s="238" t="s">
        <v>10799</v>
      </c>
      <c r="D1726" s="237" t="s">
        <v>8714</v>
      </c>
      <c r="E1726" s="237" t="s">
        <v>10790</v>
      </c>
      <c r="F1726" s="237">
        <v>5975201</v>
      </c>
    </row>
    <row r="1727" spans="1:6" ht="30">
      <c r="A1727" s="227"/>
      <c r="B1727" s="237">
        <v>856</v>
      </c>
      <c r="C1727" s="238" t="s">
        <v>10800</v>
      </c>
      <c r="D1727" s="237" t="s">
        <v>8714</v>
      </c>
      <c r="E1727" s="237" t="s">
        <v>10790</v>
      </c>
      <c r="F1727" s="237">
        <v>5975201</v>
      </c>
    </row>
    <row r="1728" spans="1:6" ht="30">
      <c r="A1728" s="227"/>
      <c r="B1728" s="237">
        <v>857</v>
      </c>
      <c r="C1728" s="238" t="s">
        <v>10801</v>
      </c>
      <c r="D1728" s="237" t="s">
        <v>8714</v>
      </c>
      <c r="E1728" s="237" t="s">
        <v>10790</v>
      </c>
      <c r="F1728" s="237">
        <v>5975201</v>
      </c>
    </row>
    <row r="1729" spans="1:6" ht="30">
      <c r="A1729" s="227"/>
      <c r="B1729" s="237">
        <v>858</v>
      </c>
      <c r="C1729" s="238" t="s">
        <v>10802</v>
      </c>
      <c r="D1729" s="237" t="s">
        <v>8714</v>
      </c>
      <c r="E1729" s="237" t="s">
        <v>10790</v>
      </c>
      <c r="F1729" s="237">
        <v>5975201</v>
      </c>
    </row>
    <row r="1730" spans="1:6" ht="30">
      <c r="A1730" s="227"/>
      <c r="B1730" s="237">
        <v>859</v>
      </c>
      <c r="C1730" s="238" t="s">
        <v>10803</v>
      </c>
      <c r="D1730" s="237" t="s">
        <v>8714</v>
      </c>
      <c r="E1730" s="237" t="s">
        <v>10790</v>
      </c>
      <c r="F1730" s="237">
        <v>5975201</v>
      </c>
    </row>
    <row r="1731" spans="1:6" ht="15.75">
      <c r="A1731" s="227"/>
      <c r="B1731" s="237">
        <v>860</v>
      </c>
      <c r="C1731" s="238" t="s">
        <v>10804</v>
      </c>
      <c r="D1731" s="237" t="s">
        <v>8714</v>
      </c>
      <c r="E1731" s="237" t="s">
        <v>2411</v>
      </c>
      <c r="F1731" s="237">
        <v>5697389</v>
      </c>
    </row>
    <row r="1732" spans="1:6" ht="30">
      <c r="A1732" s="227"/>
      <c r="B1732" s="237">
        <v>861</v>
      </c>
      <c r="C1732" s="238" t="s">
        <v>10805</v>
      </c>
      <c r="D1732" s="237" t="s">
        <v>8714</v>
      </c>
      <c r="E1732" s="237" t="s">
        <v>2411</v>
      </c>
      <c r="F1732" s="237"/>
    </row>
    <row r="1733" spans="1:6" ht="30">
      <c r="A1733" s="227"/>
      <c r="B1733" s="237">
        <v>862</v>
      </c>
      <c r="C1733" s="238" t="s">
        <v>10806</v>
      </c>
      <c r="D1733" s="237" t="s">
        <v>8714</v>
      </c>
      <c r="E1733" s="237" t="s">
        <v>2411</v>
      </c>
      <c r="F1733" s="237">
        <v>5360429</v>
      </c>
    </row>
    <row r="1734" spans="1:6" ht="15.75">
      <c r="A1734" s="227"/>
      <c r="B1734" s="237">
        <v>863</v>
      </c>
      <c r="C1734" s="238" t="s">
        <v>10807</v>
      </c>
      <c r="D1734" s="237" t="s">
        <v>8714</v>
      </c>
      <c r="E1734" s="237" t="s">
        <v>2411</v>
      </c>
      <c r="F1734" s="237">
        <v>5618269</v>
      </c>
    </row>
    <row r="1735" spans="1:6" ht="15.75">
      <c r="A1735" s="227"/>
      <c r="B1735" s="237">
        <v>864</v>
      </c>
      <c r="C1735" s="238" t="s">
        <v>10808</v>
      </c>
      <c r="D1735" s="237" t="s">
        <v>8714</v>
      </c>
      <c r="E1735" s="237" t="s">
        <v>2411</v>
      </c>
      <c r="F1735" s="237">
        <v>5974668</v>
      </c>
    </row>
    <row r="1736" spans="1:6" ht="15.75">
      <c r="A1736" s="227"/>
      <c r="B1736" s="237">
        <v>865</v>
      </c>
      <c r="C1736" s="238" t="s">
        <v>10809</v>
      </c>
      <c r="D1736" s="237" t="s">
        <v>8714</v>
      </c>
      <c r="E1736" s="237" t="s">
        <v>2411</v>
      </c>
      <c r="F1736" s="237">
        <v>5450688</v>
      </c>
    </row>
    <row r="1737" spans="1:6" ht="15.75">
      <c r="A1737" s="227"/>
      <c r="B1737" s="237">
        <v>866</v>
      </c>
      <c r="C1737" s="238" t="s">
        <v>10810</v>
      </c>
      <c r="D1737" s="237" t="s">
        <v>8714</v>
      </c>
      <c r="E1737" s="237" t="s">
        <v>2411</v>
      </c>
      <c r="F1737" s="237">
        <v>5456088</v>
      </c>
    </row>
    <row r="1738" spans="1:6" ht="15.75">
      <c r="A1738" s="227"/>
      <c r="B1738" s="237">
        <v>867</v>
      </c>
      <c r="C1738" s="238" t="s">
        <v>10811</v>
      </c>
      <c r="D1738" s="237" t="s">
        <v>8714</v>
      </c>
      <c r="E1738" s="237" t="s">
        <v>2411</v>
      </c>
      <c r="F1738" s="237">
        <v>5450688</v>
      </c>
    </row>
    <row r="1739" spans="1:6" ht="15.75">
      <c r="A1739" s="227"/>
      <c r="B1739" s="237">
        <v>868</v>
      </c>
      <c r="C1739" s="238" t="s">
        <v>10812</v>
      </c>
      <c r="D1739" s="237" t="s">
        <v>8714</v>
      </c>
      <c r="E1739" s="237" t="s">
        <v>2411</v>
      </c>
      <c r="F1739" s="237">
        <v>5450688</v>
      </c>
    </row>
    <row r="1740" spans="1:6" ht="15.75">
      <c r="A1740" s="227"/>
      <c r="B1740" s="237">
        <v>869</v>
      </c>
      <c r="C1740" s="238" t="s">
        <v>10813</v>
      </c>
      <c r="D1740" s="237" t="s">
        <v>8714</v>
      </c>
      <c r="E1740" s="237" t="s">
        <v>2411</v>
      </c>
      <c r="F1740" s="237">
        <v>5450688</v>
      </c>
    </row>
    <row r="1741" spans="1:6" ht="15.75">
      <c r="A1741" s="227"/>
      <c r="B1741" s="237">
        <v>870</v>
      </c>
      <c r="C1741" s="238" t="s">
        <v>10814</v>
      </c>
      <c r="D1741" s="237" t="s">
        <v>8714</v>
      </c>
      <c r="E1741" s="237" t="s">
        <v>2411</v>
      </c>
      <c r="F1741" s="237">
        <v>5450688</v>
      </c>
    </row>
    <row r="1742" spans="1:6" ht="15.75">
      <c r="A1742" s="227"/>
      <c r="B1742" s="237">
        <v>871</v>
      </c>
      <c r="C1742" s="238" t="s">
        <v>10815</v>
      </c>
      <c r="D1742" s="237" t="s">
        <v>8714</v>
      </c>
      <c r="E1742" s="237" t="s">
        <v>2411</v>
      </c>
      <c r="F1742" s="237">
        <v>5974668</v>
      </c>
    </row>
    <row r="1743" spans="1:6" ht="30">
      <c r="A1743" s="231"/>
      <c r="B1743" s="244">
        <v>872</v>
      </c>
      <c r="C1743" s="245" t="s">
        <v>10816</v>
      </c>
      <c r="D1743" s="244" t="s">
        <v>8714</v>
      </c>
      <c r="E1743" s="244" t="s">
        <v>10817</v>
      </c>
      <c r="F1743" s="244">
        <v>7772055</v>
      </c>
    </row>
    <row r="1744" spans="1:6" ht="30">
      <c r="A1744" s="227"/>
      <c r="B1744" s="237">
        <v>873</v>
      </c>
      <c r="C1744" s="238" t="s">
        <v>10818</v>
      </c>
      <c r="D1744" s="237" t="s">
        <v>8714</v>
      </c>
      <c r="E1744" s="237" t="s">
        <v>10817</v>
      </c>
      <c r="F1744" s="237">
        <v>7772055</v>
      </c>
    </row>
    <row r="1745" spans="1:6" ht="30">
      <c r="A1745" s="227"/>
      <c r="B1745" s="237">
        <v>874</v>
      </c>
      <c r="C1745" s="238" t="s">
        <v>10819</v>
      </c>
      <c r="D1745" s="237" t="s">
        <v>8714</v>
      </c>
      <c r="E1745" s="237" t="s">
        <v>10817</v>
      </c>
      <c r="F1745" s="237">
        <v>7772055</v>
      </c>
    </row>
    <row r="1746" spans="1:6" ht="30">
      <c r="A1746" s="227"/>
      <c r="B1746" s="237">
        <v>875</v>
      </c>
      <c r="C1746" s="238" t="s">
        <v>10820</v>
      </c>
      <c r="D1746" s="237" t="s">
        <v>8714</v>
      </c>
      <c r="E1746" s="237" t="s">
        <v>10817</v>
      </c>
      <c r="F1746" s="237">
        <v>7772055</v>
      </c>
    </row>
    <row r="1747" spans="1:6" ht="30">
      <c r="A1747" s="227"/>
      <c r="B1747" s="237">
        <v>876</v>
      </c>
      <c r="C1747" s="238" t="s">
        <v>10821</v>
      </c>
      <c r="D1747" s="237" t="s">
        <v>8714</v>
      </c>
      <c r="E1747" s="237" t="s">
        <v>10817</v>
      </c>
      <c r="F1747" s="237">
        <v>7772055</v>
      </c>
    </row>
    <row r="1748" spans="1:6" ht="30">
      <c r="A1748" s="227"/>
      <c r="B1748" s="237">
        <v>877</v>
      </c>
      <c r="C1748" s="238" t="s">
        <v>10822</v>
      </c>
      <c r="D1748" s="237" t="s">
        <v>8714</v>
      </c>
      <c r="E1748" s="237" t="s">
        <v>10817</v>
      </c>
      <c r="F1748" s="237">
        <v>7772055</v>
      </c>
    </row>
    <row r="1749" spans="1:6" ht="30">
      <c r="A1749" s="227"/>
      <c r="B1749" s="237">
        <v>878</v>
      </c>
      <c r="C1749" s="238" t="s">
        <v>10823</v>
      </c>
      <c r="D1749" s="237" t="s">
        <v>8714</v>
      </c>
      <c r="E1749" s="237" t="s">
        <v>10817</v>
      </c>
      <c r="F1749" s="237">
        <v>7772055</v>
      </c>
    </row>
    <row r="1750" spans="1:6" ht="30">
      <c r="A1750" s="227"/>
      <c r="B1750" s="237">
        <v>879</v>
      </c>
      <c r="C1750" s="238" t="s">
        <v>10824</v>
      </c>
      <c r="D1750" s="237" t="s">
        <v>8714</v>
      </c>
      <c r="E1750" s="237" t="s">
        <v>10817</v>
      </c>
      <c r="F1750" s="237">
        <v>7772055</v>
      </c>
    </row>
    <row r="1751" spans="1:6" ht="30">
      <c r="A1751" s="227"/>
      <c r="B1751" s="237">
        <v>880</v>
      </c>
      <c r="C1751" s="238" t="s">
        <v>10825</v>
      </c>
      <c r="D1751" s="237" t="s">
        <v>8714</v>
      </c>
      <c r="E1751" s="237" t="s">
        <v>10817</v>
      </c>
      <c r="F1751" s="237">
        <v>7772055</v>
      </c>
    </row>
    <row r="1752" spans="1:6" ht="30">
      <c r="A1752" s="227"/>
      <c r="B1752" s="237">
        <v>881</v>
      </c>
      <c r="C1752" s="238" t="s">
        <v>10826</v>
      </c>
      <c r="D1752" s="237" t="s">
        <v>8714</v>
      </c>
      <c r="E1752" s="237" t="s">
        <v>10817</v>
      </c>
      <c r="F1752" s="237">
        <v>7772055</v>
      </c>
    </row>
    <row r="1753" spans="1:6" ht="30">
      <c r="A1753" s="227"/>
      <c r="B1753" s="237">
        <v>882</v>
      </c>
      <c r="C1753" s="238" t="s">
        <v>10827</v>
      </c>
      <c r="D1753" s="237" t="s">
        <v>8714</v>
      </c>
      <c r="E1753" s="237" t="s">
        <v>10817</v>
      </c>
      <c r="F1753" s="237">
        <v>7772055</v>
      </c>
    </row>
    <row r="1754" spans="1:6" ht="30">
      <c r="A1754" s="227"/>
      <c r="B1754" s="237">
        <v>883</v>
      </c>
      <c r="C1754" s="238" t="s">
        <v>10828</v>
      </c>
      <c r="D1754" s="237" t="s">
        <v>8714</v>
      </c>
      <c r="E1754" s="237" t="s">
        <v>10817</v>
      </c>
      <c r="F1754" s="237">
        <v>7772055</v>
      </c>
    </row>
    <row r="1755" spans="1:6" ht="30">
      <c r="A1755" s="227"/>
      <c r="B1755" s="237">
        <v>884</v>
      </c>
      <c r="C1755" s="238" t="s">
        <v>10829</v>
      </c>
      <c r="D1755" s="237" t="s">
        <v>8714</v>
      </c>
      <c r="E1755" s="237" t="s">
        <v>10817</v>
      </c>
      <c r="F1755" s="237">
        <v>7772055</v>
      </c>
    </row>
    <row r="1756" spans="1:6" ht="30">
      <c r="A1756" s="227"/>
      <c r="B1756" s="237">
        <v>885</v>
      </c>
      <c r="C1756" s="238" t="s">
        <v>10830</v>
      </c>
      <c r="D1756" s="237" t="s">
        <v>8714</v>
      </c>
      <c r="E1756" s="237" t="s">
        <v>10817</v>
      </c>
      <c r="F1756" s="237">
        <v>7772055</v>
      </c>
    </row>
    <row r="1757" spans="1:6" ht="15.75">
      <c r="A1757" s="227"/>
      <c r="B1757" s="237">
        <v>947</v>
      </c>
      <c r="C1757" s="238" t="s">
        <v>10831</v>
      </c>
      <c r="D1757" s="237" t="s">
        <v>8931</v>
      </c>
      <c r="E1757" s="237" t="s">
        <v>2411</v>
      </c>
      <c r="F1757" s="237">
        <v>5468862</v>
      </c>
    </row>
    <row r="1758" spans="1:6" ht="15.75">
      <c r="A1758" s="227"/>
      <c r="B1758" s="237">
        <v>949</v>
      </c>
      <c r="C1758" s="238" t="s">
        <v>10832</v>
      </c>
      <c r="D1758" s="237" t="s">
        <v>8931</v>
      </c>
      <c r="E1758" s="237" t="s">
        <v>2411</v>
      </c>
      <c r="F1758" s="237">
        <v>5468862</v>
      </c>
    </row>
    <row r="1759" spans="1:6" ht="15.75">
      <c r="A1759" s="227"/>
      <c r="B1759" s="237">
        <v>950</v>
      </c>
      <c r="C1759" s="238" t="s">
        <v>10833</v>
      </c>
      <c r="D1759" s="237" t="s">
        <v>8931</v>
      </c>
      <c r="E1759" s="237" t="s">
        <v>2411</v>
      </c>
      <c r="F1759" s="237">
        <v>5468862</v>
      </c>
    </row>
    <row r="1760" spans="1:6" ht="15.75">
      <c r="A1760" s="227"/>
      <c r="B1760" s="237">
        <v>951</v>
      </c>
      <c r="C1760" s="238" t="s">
        <v>10834</v>
      </c>
      <c r="D1760" s="237" t="s">
        <v>8931</v>
      </c>
      <c r="E1760" s="237" t="s">
        <v>2411</v>
      </c>
      <c r="F1760" s="237">
        <v>5468862</v>
      </c>
    </row>
    <row r="1761" spans="1:6" ht="15.75">
      <c r="A1761" s="227"/>
      <c r="B1761" s="237">
        <v>952</v>
      </c>
      <c r="C1761" s="238" t="s">
        <v>10835</v>
      </c>
      <c r="D1761" s="237" t="s">
        <v>8931</v>
      </c>
      <c r="E1761" s="237" t="s">
        <v>2411</v>
      </c>
      <c r="F1761" s="237">
        <v>5468862</v>
      </c>
    </row>
    <row r="1762" spans="1:6" ht="15.75">
      <c r="A1762" s="227"/>
      <c r="B1762" s="237">
        <v>953</v>
      </c>
      <c r="C1762" s="238" t="s">
        <v>10836</v>
      </c>
      <c r="D1762" s="237" t="s">
        <v>8931</v>
      </c>
      <c r="E1762" s="237" t="s">
        <v>2411</v>
      </c>
      <c r="F1762" s="237">
        <v>5468862</v>
      </c>
    </row>
    <row r="1763" spans="1:6" ht="15.75">
      <c r="A1763" s="227"/>
      <c r="B1763" s="237">
        <v>954</v>
      </c>
      <c r="C1763" s="238" t="s">
        <v>10837</v>
      </c>
      <c r="D1763" s="237" t="s">
        <v>8931</v>
      </c>
      <c r="E1763" s="237" t="s">
        <v>2411</v>
      </c>
      <c r="F1763" s="237" t="s">
        <v>10838</v>
      </c>
    </row>
    <row r="1764" spans="1:6" ht="15.75">
      <c r="A1764" s="227"/>
      <c r="B1764" s="237">
        <v>955</v>
      </c>
      <c r="C1764" s="238" t="s">
        <v>10839</v>
      </c>
      <c r="D1764" s="237" t="s">
        <v>8931</v>
      </c>
      <c r="E1764" s="237" t="s">
        <v>2411</v>
      </c>
      <c r="F1764" s="237">
        <v>7737356</v>
      </c>
    </row>
    <row r="1765" spans="1:6" ht="15.75">
      <c r="A1765" s="227"/>
      <c r="B1765" s="237">
        <v>956</v>
      </c>
      <c r="C1765" s="238" t="s">
        <v>10840</v>
      </c>
      <c r="D1765" s="237" t="s">
        <v>8931</v>
      </c>
      <c r="E1765" s="237" t="s">
        <v>2411</v>
      </c>
      <c r="F1765" s="237">
        <v>5977208</v>
      </c>
    </row>
    <row r="1766" spans="1:6" ht="15.75">
      <c r="A1766" s="227"/>
      <c r="B1766" s="237">
        <v>957</v>
      </c>
      <c r="C1766" s="238" t="s">
        <v>10841</v>
      </c>
      <c r="D1766" s="237" t="s">
        <v>8931</v>
      </c>
      <c r="E1766" s="237" t="s">
        <v>2411</v>
      </c>
      <c r="F1766" s="237">
        <v>23122</v>
      </c>
    </row>
    <row r="1767" spans="1:6" ht="15.75">
      <c r="A1767" s="227"/>
      <c r="B1767" s="237">
        <v>886</v>
      </c>
      <c r="C1767" s="238" t="s">
        <v>10842</v>
      </c>
      <c r="D1767" s="237" t="s">
        <v>8714</v>
      </c>
      <c r="E1767" s="237" t="s">
        <v>2411</v>
      </c>
      <c r="F1767" s="237">
        <v>5948712</v>
      </c>
    </row>
    <row r="1768" spans="1:6" ht="15.75">
      <c r="A1768" s="227"/>
      <c r="B1768" s="237">
        <v>958</v>
      </c>
      <c r="C1768" s="238" t="s">
        <v>10843</v>
      </c>
      <c r="D1768" s="237" t="s">
        <v>8931</v>
      </c>
      <c r="E1768" s="237" t="s">
        <v>2411</v>
      </c>
      <c r="F1768" s="237">
        <v>5416719</v>
      </c>
    </row>
    <row r="1769" spans="1:6" ht="30">
      <c r="A1769" s="227"/>
      <c r="B1769" s="237">
        <v>959</v>
      </c>
      <c r="C1769" s="238" t="s">
        <v>10844</v>
      </c>
      <c r="D1769" s="237" t="s">
        <v>8931</v>
      </c>
      <c r="E1769" s="237" t="s">
        <v>2411</v>
      </c>
      <c r="F1769" s="237">
        <v>23217</v>
      </c>
    </row>
    <row r="1770" spans="1:6" ht="15.75">
      <c r="A1770" s="227"/>
      <c r="B1770" s="237">
        <v>960</v>
      </c>
      <c r="C1770" s="238" t="s">
        <v>10845</v>
      </c>
      <c r="D1770" s="237" t="s">
        <v>8931</v>
      </c>
      <c r="E1770" s="237" t="s">
        <v>2411</v>
      </c>
      <c r="F1770" s="237">
        <v>23217</v>
      </c>
    </row>
    <row r="1771" spans="1:6" ht="15.75">
      <c r="A1771" s="227"/>
      <c r="B1771" s="237">
        <v>887</v>
      </c>
      <c r="C1771" s="238" t="s">
        <v>10846</v>
      </c>
      <c r="D1771" s="237" t="s">
        <v>8714</v>
      </c>
      <c r="E1771" s="237" t="s">
        <v>2411</v>
      </c>
      <c r="F1771" s="237">
        <v>22945</v>
      </c>
    </row>
    <row r="1772" spans="1:6" ht="15.75">
      <c r="A1772" s="227"/>
      <c r="B1772" s="237">
        <v>888</v>
      </c>
      <c r="C1772" s="238" t="s">
        <v>10847</v>
      </c>
      <c r="D1772" s="237" t="s">
        <v>8714</v>
      </c>
      <c r="E1772" s="237" t="s">
        <v>2411</v>
      </c>
      <c r="F1772" s="237">
        <v>22945</v>
      </c>
    </row>
    <row r="1773" spans="1:6" ht="15.75">
      <c r="A1773" s="227"/>
      <c r="B1773" s="237">
        <v>889</v>
      </c>
      <c r="C1773" s="238" t="s">
        <v>10848</v>
      </c>
      <c r="D1773" s="237" t="s">
        <v>8714</v>
      </c>
      <c r="E1773" s="237" t="s">
        <v>2411</v>
      </c>
      <c r="F1773" s="237">
        <v>24276</v>
      </c>
    </row>
    <row r="1774" spans="1:6" ht="31.5">
      <c r="A1774" s="227" t="s">
        <v>10849</v>
      </c>
      <c r="B1774" s="229">
        <v>961</v>
      </c>
      <c r="C1774" s="229" t="s">
        <v>10850</v>
      </c>
      <c r="D1774" s="229" t="s">
        <v>8931</v>
      </c>
      <c r="E1774" s="229" t="s">
        <v>10851</v>
      </c>
      <c r="F1774" s="229" t="s">
        <v>10852</v>
      </c>
    </row>
    <row r="1775" spans="1:6" ht="31.5">
      <c r="A1775" s="227" t="s">
        <v>10853</v>
      </c>
      <c r="B1775" s="229">
        <v>890</v>
      </c>
      <c r="C1775" s="229" t="s">
        <v>10854</v>
      </c>
      <c r="D1775" s="229" t="s">
        <v>8714</v>
      </c>
      <c r="E1775" s="229" t="s">
        <v>10851</v>
      </c>
      <c r="F1775" s="229" t="s">
        <v>10852</v>
      </c>
    </row>
    <row r="1776" spans="1:6" ht="31.5">
      <c r="A1776" s="229"/>
      <c r="B1776" s="229">
        <v>891</v>
      </c>
      <c r="C1776" s="229" t="s">
        <v>10855</v>
      </c>
      <c r="D1776" s="229" t="s">
        <v>8714</v>
      </c>
      <c r="E1776" s="229" t="s">
        <v>10851</v>
      </c>
      <c r="F1776" s="229" t="s">
        <v>10852</v>
      </c>
    </row>
    <row r="1777" spans="1:6" ht="31.5">
      <c r="A1777" s="229"/>
      <c r="B1777" s="229">
        <v>892</v>
      </c>
      <c r="C1777" s="229" t="s">
        <v>10856</v>
      </c>
      <c r="D1777" s="229" t="s">
        <v>8714</v>
      </c>
      <c r="E1777" s="229" t="s">
        <v>10851</v>
      </c>
      <c r="F1777" s="229" t="s">
        <v>10852</v>
      </c>
    </row>
    <row r="1778" spans="1:6" ht="31.5">
      <c r="A1778" s="229"/>
      <c r="B1778" s="229">
        <v>893</v>
      </c>
      <c r="C1778" s="229" t="s">
        <v>10857</v>
      </c>
      <c r="D1778" s="229" t="s">
        <v>8714</v>
      </c>
      <c r="E1778" s="229" t="s">
        <v>10851</v>
      </c>
      <c r="F1778" s="229" t="s">
        <v>10852</v>
      </c>
    </row>
    <row r="1779" spans="1:6" ht="31.5">
      <c r="A1779" s="229"/>
      <c r="B1779" s="229">
        <v>894</v>
      </c>
      <c r="C1779" s="229" t="s">
        <v>10858</v>
      </c>
      <c r="D1779" s="229" t="s">
        <v>8714</v>
      </c>
      <c r="E1779" s="229" t="s">
        <v>10851</v>
      </c>
      <c r="F1779" s="229" t="s">
        <v>10852</v>
      </c>
    </row>
    <row r="1780" spans="1:6" ht="31.5">
      <c r="A1780" s="229"/>
      <c r="B1780" s="229">
        <v>962</v>
      </c>
      <c r="C1780" s="229" t="s">
        <v>10859</v>
      </c>
      <c r="D1780" s="229" t="s">
        <v>8931</v>
      </c>
      <c r="E1780" s="229" t="s">
        <v>10851</v>
      </c>
      <c r="F1780" s="229" t="s">
        <v>10852</v>
      </c>
    </row>
    <row r="1781" spans="1:6" ht="31.5">
      <c r="A1781" s="229"/>
      <c r="B1781" s="229">
        <v>895</v>
      </c>
      <c r="C1781" s="229" t="s">
        <v>10860</v>
      </c>
      <c r="D1781" s="229" t="s">
        <v>8714</v>
      </c>
      <c r="E1781" s="229" t="s">
        <v>10851</v>
      </c>
      <c r="F1781" s="229" t="s">
        <v>10852</v>
      </c>
    </row>
    <row r="1782" spans="1:6" ht="31.5">
      <c r="A1782" s="229"/>
      <c r="B1782" s="229">
        <v>896</v>
      </c>
      <c r="C1782" s="229" t="s">
        <v>10861</v>
      </c>
      <c r="D1782" s="229" t="s">
        <v>8714</v>
      </c>
      <c r="E1782" s="229" t="s">
        <v>10851</v>
      </c>
      <c r="F1782" s="229" t="s">
        <v>10852</v>
      </c>
    </row>
    <row r="1783" spans="1:6" ht="15.75">
      <c r="A1783" s="229"/>
      <c r="B1783" s="229">
        <v>963</v>
      </c>
      <c r="C1783" s="229" t="s">
        <v>10862</v>
      </c>
      <c r="D1783" s="229" t="s">
        <v>8931</v>
      </c>
      <c r="E1783" s="229" t="s">
        <v>2253</v>
      </c>
      <c r="F1783" s="229">
        <v>5614038</v>
      </c>
    </row>
    <row r="1784" spans="1:6" ht="15.75">
      <c r="A1784" s="232"/>
      <c r="B1784" s="232">
        <v>897</v>
      </c>
      <c r="C1784" s="232" t="s">
        <v>10863</v>
      </c>
      <c r="D1784" s="232" t="s">
        <v>8714</v>
      </c>
      <c r="E1784" s="232" t="s">
        <v>10864</v>
      </c>
      <c r="F1784" s="232">
        <v>7745387</v>
      </c>
    </row>
    <row r="1785" spans="1:6" ht="31.5">
      <c r="A1785" s="229"/>
      <c r="B1785" s="237">
        <v>898</v>
      </c>
      <c r="C1785" s="229" t="s">
        <v>10865</v>
      </c>
      <c r="D1785" s="237" t="s">
        <v>8714</v>
      </c>
      <c r="E1785" s="229" t="s">
        <v>2253</v>
      </c>
      <c r="F1785" s="229" t="s">
        <v>10866</v>
      </c>
    </row>
    <row r="1786" spans="1:6" ht="31.5">
      <c r="A1786" s="229"/>
      <c r="B1786" s="237">
        <v>899</v>
      </c>
      <c r="C1786" s="229" t="s">
        <v>10867</v>
      </c>
      <c r="D1786" s="237" t="s">
        <v>8714</v>
      </c>
      <c r="E1786" s="229" t="s">
        <v>2253</v>
      </c>
      <c r="F1786" s="229" t="s">
        <v>10866</v>
      </c>
    </row>
    <row r="1787" spans="1:6" ht="31.5">
      <c r="A1787" s="227" t="s">
        <v>10868</v>
      </c>
      <c r="B1787" s="237">
        <v>900</v>
      </c>
      <c r="C1787" s="229" t="s">
        <v>10869</v>
      </c>
      <c r="D1787" s="237" t="s">
        <v>8714</v>
      </c>
      <c r="E1787" s="237" t="s">
        <v>2253</v>
      </c>
      <c r="F1787" s="229" t="s">
        <v>10866</v>
      </c>
    </row>
    <row r="1788" spans="1:6" ht="31.5">
      <c r="A1788" s="229"/>
      <c r="B1788" s="237">
        <v>901</v>
      </c>
      <c r="C1788" s="229" t="s">
        <v>10870</v>
      </c>
      <c r="D1788" s="237" t="s">
        <v>8714</v>
      </c>
      <c r="E1788" s="237" t="s">
        <v>2253</v>
      </c>
      <c r="F1788" s="229" t="s">
        <v>10866</v>
      </c>
    </row>
    <row r="1789" spans="1:6" ht="31.5">
      <c r="A1789" s="229"/>
      <c r="B1789" s="237">
        <v>902</v>
      </c>
      <c r="C1789" s="229" t="s">
        <v>10871</v>
      </c>
      <c r="D1789" s="237" t="s">
        <v>8714</v>
      </c>
      <c r="E1789" s="237" t="s">
        <v>2253</v>
      </c>
      <c r="F1789" s="229" t="s">
        <v>10866</v>
      </c>
    </row>
    <row r="1790" spans="1:6" ht="31.5">
      <c r="A1790" s="229"/>
      <c r="B1790" s="237">
        <v>903</v>
      </c>
      <c r="C1790" s="229" t="s">
        <v>10872</v>
      </c>
      <c r="D1790" s="237" t="s">
        <v>8714</v>
      </c>
      <c r="E1790" s="237" t="s">
        <v>2253</v>
      </c>
      <c r="F1790" s="229" t="s">
        <v>10866</v>
      </c>
    </row>
    <row r="1791" spans="1:6" ht="31.5">
      <c r="A1791" s="229"/>
      <c r="B1791" s="237">
        <v>904</v>
      </c>
      <c r="C1791" s="229" t="s">
        <v>10873</v>
      </c>
      <c r="D1791" s="237" t="s">
        <v>8714</v>
      </c>
      <c r="E1791" s="237" t="s">
        <v>2253</v>
      </c>
      <c r="F1791" s="229" t="s">
        <v>10866</v>
      </c>
    </row>
    <row r="1792" spans="1:6" ht="31.5">
      <c r="A1792" s="229"/>
      <c r="B1792" s="237">
        <v>905</v>
      </c>
      <c r="C1792" s="229" t="s">
        <v>10874</v>
      </c>
      <c r="D1792" s="237" t="s">
        <v>8714</v>
      </c>
      <c r="E1792" s="237" t="s">
        <v>2253</v>
      </c>
      <c r="F1792" s="229" t="s">
        <v>10866</v>
      </c>
    </row>
    <row r="1793" spans="1:6" ht="31.5">
      <c r="A1793" s="229"/>
      <c r="B1793" s="237">
        <v>906</v>
      </c>
      <c r="C1793" s="229" t="s">
        <v>10875</v>
      </c>
      <c r="D1793" s="237" t="s">
        <v>8714</v>
      </c>
      <c r="E1793" s="237" t="s">
        <v>2253</v>
      </c>
      <c r="F1793" s="229" t="s">
        <v>10866</v>
      </c>
    </row>
    <row r="1794" spans="1:6" ht="31.5">
      <c r="A1794" s="229"/>
      <c r="B1794" s="237">
        <v>907</v>
      </c>
      <c r="C1794" s="229" t="s">
        <v>10876</v>
      </c>
      <c r="D1794" s="237" t="s">
        <v>8714</v>
      </c>
      <c r="E1794" s="237" t="s">
        <v>2253</v>
      </c>
      <c r="F1794" s="229" t="s">
        <v>10866</v>
      </c>
    </row>
    <row r="1795" spans="1:6" ht="15.75">
      <c r="A1795" s="229"/>
      <c r="B1795" s="237">
        <v>908</v>
      </c>
      <c r="C1795" s="229" t="s">
        <v>10877</v>
      </c>
      <c r="D1795" s="237" t="s">
        <v>8714</v>
      </c>
      <c r="E1795" s="229" t="s">
        <v>2253</v>
      </c>
      <c r="F1795" s="229">
        <v>5956582</v>
      </c>
    </row>
    <row r="1796" spans="1:6" ht="15.75">
      <c r="A1796" s="229"/>
      <c r="B1796" s="237">
        <v>909</v>
      </c>
      <c r="C1796" s="229" t="s">
        <v>10878</v>
      </c>
      <c r="D1796" s="237" t="s">
        <v>8714</v>
      </c>
      <c r="E1796" s="237" t="s">
        <v>2253</v>
      </c>
      <c r="F1796" s="237">
        <v>5956582</v>
      </c>
    </row>
    <row r="1797" spans="1:6" ht="15.75">
      <c r="A1797" s="229"/>
      <c r="B1797" s="237">
        <v>910</v>
      </c>
      <c r="C1797" s="229" t="s">
        <v>10879</v>
      </c>
      <c r="D1797" s="237" t="s">
        <v>8714</v>
      </c>
      <c r="E1797" s="237" t="s">
        <v>2253</v>
      </c>
      <c r="F1797" s="237">
        <v>5956582</v>
      </c>
    </row>
    <row r="1798" spans="1:6" ht="15.75">
      <c r="A1798" s="229"/>
      <c r="B1798" s="237">
        <v>911</v>
      </c>
      <c r="C1798" s="229" t="s">
        <v>10880</v>
      </c>
      <c r="D1798" s="237" t="s">
        <v>8714</v>
      </c>
      <c r="E1798" s="237" t="s">
        <v>2253</v>
      </c>
      <c r="F1798" s="237">
        <v>5956582</v>
      </c>
    </row>
    <row r="1799" spans="1:6" ht="15.75">
      <c r="A1799" s="229"/>
      <c r="B1799" s="237">
        <v>912</v>
      </c>
      <c r="C1799" s="229" t="s">
        <v>10881</v>
      </c>
      <c r="D1799" s="237" t="s">
        <v>8714</v>
      </c>
      <c r="E1799" s="237" t="s">
        <v>2253</v>
      </c>
      <c r="F1799" s="237">
        <v>5956582</v>
      </c>
    </row>
    <row r="1800" spans="1:6" ht="15.75">
      <c r="A1800" s="229"/>
      <c r="B1800" s="237">
        <v>913</v>
      </c>
      <c r="C1800" s="229" t="s">
        <v>10882</v>
      </c>
      <c r="D1800" s="237" t="s">
        <v>8714</v>
      </c>
      <c r="E1800" s="237" t="s">
        <v>2253</v>
      </c>
      <c r="F1800" s="237">
        <v>5956582</v>
      </c>
    </row>
    <row r="1801" spans="1:6" ht="15.75">
      <c r="A1801" s="229"/>
      <c r="B1801" s="237">
        <v>914</v>
      </c>
      <c r="C1801" s="229" t="s">
        <v>10883</v>
      </c>
      <c r="D1801" s="237" t="s">
        <v>8714</v>
      </c>
      <c r="E1801" s="237" t="s">
        <v>2253</v>
      </c>
      <c r="F1801" s="237">
        <v>5956582</v>
      </c>
    </row>
    <row r="1802" spans="1:6" ht="15.75">
      <c r="A1802" s="229"/>
      <c r="B1802" s="237">
        <v>915</v>
      </c>
      <c r="C1802" s="229" t="s">
        <v>10884</v>
      </c>
      <c r="D1802" s="237" t="s">
        <v>8714</v>
      </c>
      <c r="E1802" s="237" t="s">
        <v>2253</v>
      </c>
      <c r="F1802" s="237">
        <v>5956582</v>
      </c>
    </row>
    <row r="1803" spans="1:6" ht="15.75">
      <c r="A1803" s="229"/>
      <c r="B1803" s="237">
        <v>916</v>
      </c>
      <c r="C1803" s="229" t="s">
        <v>10885</v>
      </c>
      <c r="D1803" s="237" t="s">
        <v>8714</v>
      </c>
      <c r="E1803" s="237" t="s">
        <v>2253</v>
      </c>
      <c r="F1803" s="237">
        <v>5956582</v>
      </c>
    </row>
    <row r="1804" spans="1:6" ht="31.5">
      <c r="A1804" s="229"/>
      <c r="B1804" s="237">
        <v>917</v>
      </c>
      <c r="C1804" s="229" t="s">
        <v>10886</v>
      </c>
      <c r="D1804" s="237" t="s">
        <v>8714</v>
      </c>
      <c r="E1804" s="229" t="s">
        <v>2253</v>
      </c>
      <c r="F1804" s="229" t="s">
        <v>10887</v>
      </c>
    </row>
    <row r="1805" spans="1:6" ht="31.5">
      <c r="A1805" s="229"/>
      <c r="B1805" s="237">
        <v>918</v>
      </c>
      <c r="C1805" s="229" t="s">
        <v>10888</v>
      </c>
      <c r="D1805" s="237" t="s">
        <v>8714</v>
      </c>
      <c r="E1805" s="237" t="s">
        <v>2253</v>
      </c>
      <c r="F1805" s="229" t="s">
        <v>10887</v>
      </c>
    </row>
    <row r="1806" spans="1:6" ht="31.5">
      <c r="A1806" s="229"/>
      <c r="B1806" s="237">
        <v>919</v>
      </c>
      <c r="C1806" s="229" t="s">
        <v>10889</v>
      </c>
      <c r="D1806" s="237" t="s">
        <v>8714</v>
      </c>
      <c r="E1806" s="237" t="s">
        <v>2253</v>
      </c>
      <c r="F1806" s="229" t="s">
        <v>10887</v>
      </c>
    </row>
    <row r="1807" spans="1:6" ht="31.5">
      <c r="A1807" s="229"/>
      <c r="B1807" s="237">
        <v>920</v>
      </c>
      <c r="C1807" s="229" t="s">
        <v>10890</v>
      </c>
      <c r="D1807" s="237" t="s">
        <v>8714</v>
      </c>
      <c r="E1807" s="237" t="s">
        <v>2253</v>
      </c>
      <c r="F1807" s="229" t="s">
        <v>10887</v>
      </c>
    </row>
    <row r="1808" spans="1:6" ht="31.5">
      <c r="A1808" s="229"/>
      <c r="B1808" s="237">
        <v>921</v>
      </c>
      <c r="C1808" s="229" t="s">
        <v>10891</v>
      </c>
      <c r="D1808" s="237" t="s">
        <v>8714</v>
      </c>
      <c r="E1808" s="237" t="s">
        <v>2253</v>
      </c>
      <c r="F1808" s="229" t="s">
        <v>10887</v>
      </c>
    </row>
    <row r="1809" spans="1:6" ht="31.5">
      <c r="A1809" s="229"/>
      <c r="B1809" s="237">
        <v>922</v>
      </c>
      <c r="C1809" s="229" t="s">
        <v>10892</v>
      </c>
      <c r="D1809" s="237" t="s">
        <v>8714</v>
      </c>
      <c r="E1809" s="237" t="s">
        <v>2253</v>
      </c>
      <c r="F1809" s="229" t="s">
        <v>10887</v>
      </c>
    </row>
    <row r="1810" spans="1:6" ht="31.5">
      <c r="A1810" s="229"/>
      <c r="B1810" s="237">
        <v>923</v>
      </c>
      <c r="C1810" s="229" t="s">
        <v>10893</v>
      </c>
      <c r="D1810" s="237" t="s">
        <v>8714</v>
      </c>
      <c r="E1810" s="237" t="s">
        <v>2253</v>
      </c>
      <c r="F1810" s="229" t="s">
        <v>10887</v>
      </c>
    </row>
    <row r="1811" spans="1:6" ht="31.5">
      <c r="A1811" s="229"/>
      <c r="B1811" s="237">
        <v>924</v>
      </c>
      <c r="C1811" s="229" t="s">
        <v>10894</v>
      </c>
      <c r="D1811" s="237" t="s">
        <v>8714</v>
      </c>
      <c r="E1811" s="237" t="s">
        <v>2253</v>
      </c>
      <c r="F1811" s="229" t="s">
        <v>10887</v>
      </c>
    </row>
    <row r="1812" spans="1:6" ht="15.75">
      <c r="A1812" s="229"/>
      <c r="B1812" s="237">
        <v>925</v>
      </c>
      <c r="C1812" s="229" t="s">
        <v>10895</v>
      </c>
      <c r="D1812" s="237" t="s">
        <v>8714</v>
      </c>
      <c r="E1812" s="229" t="s">
        <v>10851</v>
      </c>
      <c r="F1812" s="229">
        <v>5359329</v>
      </c>
    </row>
    <row r="1813" spans="1:6" ht="15.75">
      <c r="A1813" s="227" t="s">
        <v>10849</v>
      </c>
      <c r="B1813" s="237">
        <v>926</v>
      </c>
      <c r="C1813" s="229" t="s">
        <v>10896</v>
      </c>
      <c r="D1813" s="237" t="s">
        <v>8714</v>
      </c>
      <c r="E1813" s="237" t="s">
        <v>10851</v>
      </c>
      <c r="F1813" s="229">
        <v>5359329</v>
      </c>
    </row>
    <row r="1814" spans="1:6" ht="15.75">
      <c r="A1814" s="227" t="s">
        <v>10853</v>
      </c>
      <c r="B1814" s="237">
        <v>927</v>
      </c>
      <c r="C1814" s="229" t="s">
        <v>10897</v>
      </c>
      <c r="D1814" s="237" t="s">
        <v>8714</v>
      </c>
      <c r="E1814" s="237" t="s">
        <v>10851</v>
      </c>
      <c r="F1814" s="229">
        <v>5359329</v>
      </c>
    </row>
    <row r="1815" spans="1:6" ht="15.75">
      <c r="A1815" s="229"/>
      <c r="B1815" s="237">
        <v>928</v>
      </c>
      <c r="C1815" s="229" t="s">
        <v>10898</v>
      </c>
      <c r="D1815" s="237" t="s">
        <v>8714</v>
      </c>
      <c r="E1815" s="237" t="s">
        <v>10851</v>
      </c>
      <c r="F1815" s="229">
        <v>5359329</v>
      </c>
    </row>
    <row r="1816" spans="1:6" ht="15.75">
      <c r="A1816" s="229"/>
      <c r="B1816" s="237">
        <v>929</v>
      </c>
      <c r="C1816" s="229" t="s">
        <v>10899</v>
      </c>
      <c r="D1816" s="237" t="s">
        <v>8714</v>
      </c>
      <c r="E1816" s="237" t="s">
        <v>10851</v>
      </c>
      <c r="F1816" s="229">
        <v>5359329</v>
      </c>
    </row>
    <row r="1817" spans="1:6" ht="31.5">
      <c r="A1817" s="229"/>
      <c r="B1817" s="237">
        <v>930</v>
      </c>
      <c r="C1817" s="229" t="s">
        <v>10900</v>
      </c>
      <c r="D1817" s="237" t="s">
        <v>8714</v>
      </c>
      <c r="E1817" s="229" t="s">
        <v>10851</v>
      </c>
      <c r="F1817" s="229">
        <v>5378958</v>
      </c>
    </row>
    <row r="1818" spans="1:6" ht="15.75">
      <c r="A1818" s="232"/>
      <c r="B1818" s="244">
        <v>931</v>
      </c>
      <c r="C1818" s="232" t="s">
        <v>10901</v>
      </c>
      <c r="D1818" s="244" t="s">
        <v>8714</v>
      </c>
      <c r="E1818" s="244" t="s">
        <v>10851</v>
      </c>
      <c r="F1818" s="232">
        <v>5378958</v>
      </c>
    </row>
    <row r="1819" spans="1:6" ht="15.75">
      <c r="A1819" s="229"/>
      <c r="B1819" s="237">
        <v>932</v>
      </c>
      <c r="C1819" s="229" t="s">
        <v>10902</v>
      </c>
      <c r="D1819" s="237" t="s">
        <v>8714</v>
      </c>
      <c r="E1819" s="237" t="s">
        <v>10851</v>
      </c>
      <c r="F1819" s="229">
        <v>5378958</v>
      </c>
    </row>
    <row r="1820" spans="1:6" ht="15.75">
      <c r="A1820" s="229"/>
      <c r="B1820" s="237">
        <v>933</v>
      </c>
      <c r="C1820" s="229" t="s">
        <v>10903</v>
      </c>
      <c r="D1820" s="237" t="s">
        <v>8714</v>
      </c>
      <c r="E1820" s="237" t="s">
        <v>10851</v>
      </c>
      <c r="F1820" s="229">
        <v>5378958</v>
      </c>
    </row>
    <row r="1821" spans="1:6" ht="15.75">
      <c r="A1821" s="229"/>
      <c r="B1821" s="237">
        <v>934</v>
      </c>
      <c r="C1821" s="229" t="s">
        <v>10904</v>
      </c>
      <c r="D1821" s="237" t="s">
        <v>8714</v>
      </c>
      <c r="E1821" s="237" t="s">
        <v>10851</v>
      </c>
      <c r="F1821" s="229">
        <v>5378958</v>
      </c>
    </row>
    <row r="1822" spans="1:6" ht="15.75">
      <c r="A1822" s="229"/>
      <c r="B1822" s="237">
        <v>935</v>
      </c>
      <c r="C1822" s="229" t="s">
        <v>10905</v>
      </c>
      <c r="D1822" s="237" t="s">
        <v>8714</v>
      </c>
      <c r="E1822" s="229" t="s">
        <v>10851</v>
      </c>
      <c r="F1822" s="229">
        <v>5378958</v>
      </c>
    </row>
    <row r="1823" spans="1:6" ht="15.75">
      <c r="A1823" s="229"/>
      <c r="B1823" s="237">
        <v>936</v>
      </c>
      <c r="C1823" s="229" t="s">
        <v>10906</v>
      </c>
      <c r="D1823" s="237" t="s">
        <v>8714</v>
      </c>
      <c r="E1823" s="237" t="s">
        <v>10851</v>
      </c>
      <c r="F1823" s="229">
        <v>5378958</v>
      </c>
    </row>
    <row r="1824" spans="1:6" ht="15.75">
      <c r="A1824" s="229"/>
      <c r="B1824" s="237">
        <v>937</v>
      </c>
      <c r="C1824" s="229" t="s">
        <v>10907</v>
      </c>
      <c r="D1824" s="237" t="s">
        <v>8714</v>
      </c>
      <c r="E1824" s="237" t="s">
        <v>10851</v>
      </c>
      <c r="F1824" s="229">
        <v>5378958</v>
      </c>
    </row>
    <row r="1825" spans="1:6" ht="15.75">
      <c r="A1825" s="229"/>
      <c r="B1825" s="237">
        <v>938</v>
      </c>
      <c r="C1825" s="229" t="s">
        <v>10908</v>
      </c>
      <c r="D1825" s="237" t="s">
        <v>8714</v>
      </c>
      <c r="E1825" s="237" t="s">
        <v>10851</v>
      </c>
      <c r="F1825" s="229">
        <v>5378958</v>
      </c>
    </row>
    <row r="1826" spans="1:6" ht="15.75">
      <c r="A1826" s="227" t="s">
        <v>10868</v>
      </c>
      <c r="B1826" s="237">
        <v>941</v>
      </c>
      <c r="C1826" s="229" t="s">
        <v>10909</v>
      </c>
      <c r="D1826" s="237" t="s">
        <v>8714</v>
      </c>
      <c r="E1826" s="229" t="s">
        <v>2253</v>
      </c>
      <c r="F1826" s="237">
        <v>5977566</v>
      </c>
    </row>
    <row r="1827" spans="1:6" ht="15.75">
      <c r="A1827" s="229"/>
      <c r="B1827" s="237">
        <v>942</v>
      </c>
      <c r="C1827" s="229" t="s">
        <v>10910</v>
      </c>
      <c r="D1827" s="237" t="s">
        <v>8714</v>
      </c>
      <c r="E1827" s="229" t="s">
        <v>2253</v>
      </c>
      <c r="F1827" s="237">
        <v>5977566</v>
      </c>
    </row>
    <row r="1828" spans="1:6" ht="15.75">
      <c r="A1828" s="229"/>
      <c r="B1828" s="237">
        <v>943</v>
      </c>
      <c r="C1828" s="229" t="s">
        <v>10911</v>
      </c>
      <c r="D1828" s="237" t="s">
        <v>8714</v>
      </c>
      <c r="E1828" s="229" t="s">
        <v>2253</v>
      </c>
      <c r="F1828" s="237">
        <v>5977566</v>
      </c>
    </row>
    <row r="1829" spans="1:6" ht="15.75">
      <c r="A1829" s="229"/>
      <c r="B1829" s="237">
        <v>944</v>
      </c>
      <c r="C1829" s="229" t="s">
        <v>10912</v>
      </c>
      <c r="D1829" s="237" t="s">
        <v>8714</v>
      </c>
      <c r="E1829" s="229" t="s">
        <v>2253</v>
      </c>
      <c r="F1829" s="237">
        <v>5977566</v>
      </c>
    </row>
    <row r="1830" spans="1:6" ht="15.75">
      <c r="A1830" s="229"/>
      <c r="B1830" s="237">
        <v>945</v>
      </c>
      <c r="C1830" s="229" t="s">
        <v>10913</v>
      </c>
      <c r="D1830" s="237" t="s">
        <v>8714</v>
      </c>
      <c r="E1830" s="229" t="s">
        <v>2253</v>
      </c>
      <c r="F1830" s="237">
        <v>5977566</v>
      </c>
    </row>
    <row r="1831" spans="1:6" ht="15.75">
      <c r="A1831" s="232"/>
      <c r="B1831" s="244">
        <v>946</v>
      </c>
      <c r="C1831" s="232" t="s">
        <v>10914</v>
      </c>
      <c r="D1831" s="244" t="s">
        <v>8714</v>
      </c>
      <c r="E1831" s="232" t="s">
        <v>2253</v>
      </c>
      <c r="F1831" s="244">
        <v>5977566</v>
      </c>
    </row>
    <row r="1832" spans="1:6" ht="15.75">
      <c r="A1832" s="229"/>
      <c r="B1832" s="237">
        <v>948</v>
      </c>
      <c r="C1832" s="229" t="s">
        <v>10915</v>
      </c>
      <c r="D1832" s="237" t="s">
        <v>8714</v>
      </c>
      <c r="E1832" s="229" t="s">
        <v>2253</v>
      </c>
      <c r="F1832" s="237">
        <v>5977566</v>
      </c>
    </row>
    <row r="1833" spans="1:6" ht="31.5">
      <c r="A1833" s="229"/>
      <c r="B1833" s="237">
        <v>949</v>
      </c>
      <c r="C1833" s="229" t="s">
        <v>10916</v>
      </c>
      <c r="D1833" s="237" t="s">
        <v>8714</v>
      </c>
      <c r="E1833" s="229" t="s">
        <v>2253</v>
      </c>
      <c r="F1833" s="229">
        <v>5345838</v>
      </c>
    </row>
    <row r="1834" spans="1:6" ht="15.75">
      <c r="A1834" s="229"/>
      <c r="B1834" s="237">
        <v>950</v>
      </c>
      <c r="C1834" s="229" t="s">
        <v>10917</v>
      </c>
      <c r="D1834" s="237" t="s">
        <v>8714</v>
      </c>
      <c r="E1834" s="229" t="s">
        <v>2253</v>
      </c>
      <c r="F1834" s="229">
        <v>7742161</v>
      </c>
    </row>
    <row r="1835" spans="1:6" ht="47.25">
      <c r="A1835" s="227" t="s">
        <v>10868</v>
      </c>
      <c r="B1835" s="237">
        <v>951</v>
      </c>
      <c r="C1835" s="229" t="s">
        <v>10918</v>
      </c>
      <c r="D1835" s="237" t="s">
        <v>8714</v>
      </c>
      <c r="E1835" s="229" t="s">
        <v>10919</v>
      </c>
      <c r="F1835" s="229" t="s">
        <v>9003</v>
      </c>
    </row>
    <row r="1836" spans="1:6" ht="30">
      <c r="A1836" s="227" t="s">
        <v>10920</v>
      </c>
      <c r="B1836" s="237">
        <v>952</v>
      </c>
      <c r="C1836" s="229" t="s">
        <v>10921</v>
      </c>
      <c r="D1836" s="237" t="s">
        <v>8714</v>
      </c>
      <c r="E1836" s="237" t="s">
        <v>10919</v>
      </c>
      <c r="F1836" s="229" t="s">
        <v>9003</v>
      </c>
    </row>
    <row r="1837" spans="1:6" ht="30">
      <c r="A1837" s="227" t="s">
        <v>10922</v>
      </c>
      <c r="B1837" s="237">
        <v>953</v>
      </c>
      <c r="C1837" s="229" t="s">
        <v>10923</v>
      </c>
      <c r="D1837" s="237" t="s">
        <v>8714</v>
      </c>
      <c r="E1837" s="237" t="s">
        <v>10919</v>
      </c>
      <c r="F1837" s="229" t="s">
        <v>9003</v>
      </c>
    </row>
    <row r="1838" spans="1:6" ht="30">
      <c r="A1838" s="229"/>
      <c r="B1838" s="237">
        <v>954</v>
      </c>
      <c r="C1838" s="229" t="s">
        <v>10924</v>
      </c>
      <c r="D1838" s="237" t="s">
        <v>8714</v>
      </c>
      <c r="E1838" s="237" t="s">
        <v>10919</v>
      </c>
      <c r="F1838" s="229" t="s">
        <v>9003</v>
      </c>
    </row>
    <row r="1839" spans="1:6" ht="30">
      <c r="A1839" s="229"/>
      <c r="B1839" s="237">
        <v>955</v>
      </c>
      <c r="C1839" s="229" t="s">
        <v>10925</v>
      </c>
      <c r="D1839" s="237" t="s">
        <v>8714</v>
      </c>
      <c r="E1839" s="237" t="s">
        <v>10919</v>
      </c>
      <c r="F1839" s="229" t="s">
        <v>9003</v>
      </c>
    </row>
    <row r="1840" spans="1:6" ht="30">
      <c r="A1840" s="229"/>
      <c r="B1840" s="237">
        <v>956</v>
      </c>
      <c r="C1840" s="229" t="s">
        <v>10926</v>
      </c>
      <c r="D1840" s="237" t="s">
        <v>8714</v>
      </c>
      <c r="E1840" s="237" t="s">
        <v>10919</v>
      </c>
      <c r="F1840" s="229" t="s">
        <v>9003</v>
      </c>
    </row>
    <row r="1841" spans="1:6" ht="31.5">
      <c r="A1841" s="232"/>
      <c r="B1841" s="244">
        <v>957</v>
      </c>
      <c r="C1841" s="232" t="s">
        <v>10927</v>
      </c>
      <c r="D1841" s="244" t="s">
        <v>8714</v>
      </c>
      <c r="E1841" s="232" t="s">
        <v>8907</v>
      </c>
      <c r="F1841" s="232" t="s">
        <v>10928</v>
      </c>
    </row>
    <row r="1842" spans="1:6" ht="31.5">
      <c r="A1842" s="229"/>
      <c r="B1842" s="237">
        <v>958</v>
      </c>
      <c r="C1842" s="229" t="s">
        <v>10929</v>
      </c>
      <c r="D1842" s="237" t="s">
        <v>8714</v>
      </c>
      <c r="E1842" s="237" t="s">
        <v>8907</v>
      </c>
      <c r="F1842" s="229" t="s">
        <v>10928</v>
      </c>
    </row>
    <row r="1843" spans="1:6" ht="31.5">
      <c r="A1843" s="229"/>
      <c r="B1843" s="237">
        <v>959</v>
      </c>
      <c r="C1843" s="229" t="s">
        <v>10930</v>
      </c>
      <c r="D1843" s="237" t="s">
        <v>8714</v>
      </c>
      <c r="E1843" s="237" t="s">
        <v>8907</v>
      </c>
      <c r="F1843" s="229" t="s">
        <v>10928</v>
      </c>
    </row>
    <row r="1844" spans="1:6" ht="31.5">
      <c r="A1844" s="227" t="s">
        <v>10931</v>
      </c>
      <c r="B1844" s="237">
        <v>960</v>
      </c>
      <c r="C1844" s="229" t="s">
        <v>10932</v>
      </c>
      <c r="D1844" s="237" t="s">
        <v>8714</v>
      </c>
      <c r="E1844" s="237" t="s">
        <v>8907</v>
      </c>
      <c r="F1844" s="229" t="s">
        <v>10928</v>
      </c>
    </row>
    <row r="1845" spans="1:6" ht="31.5">
      <c r="A1845" s="227" t="s">
        <v>10933</v>
      </c>
      <c r="B1845" s="237">
        <v>961</v>
      </c>
      <c r="C1845" s="229" t="s">
        <v>10934</v>
      </c>
      <c r="D1845" s="237" t="s">
        <v>8714</v>
      </c>
      <c r="E1845" s="237" t="s">
        <v>8907</v>
      </c>
      <c r="F1845" s="229" t="s">
        <v>10928</v>
      </c>
    </row>
    <row r="1846" spans="1:6" ht="31.5">
      <c r="A1846" s="227" t="s">
        <v>10868</v>
      </c>
      <c r="B1846" s="237">
        <v>962</v>
      </c>
      <c r="C1846" s="229" t="s">
        <v>10935</v>
      </c>
      <c r="D1846" s="237" t="s">
        <v>8714</v>
      </c>
      <c r="E1846" s="237" t="s">
        <v>8907</v>
      </c>
      <c r="F1846" s="229" t="s">
        <v>10928</v>
      </c>
    </row>
    <row r="1847" spans="1:6" ht="31.5">
      <c r="A1847" s="229"/>
      <c r="B1847" s="237">
        <v>963</v>
      </c>
      <c r="C1847" s="229" t="s">
        <v>10936</v>
      </c>
      <c r="D1847" s="237" t="s">
        <v>8714</v>
      </c>
      <c r="E1847" s="237" t="s">
        <v>8907</v>
      </c>
      <c r="F1847" s="229" t="s">
        <v>10928</v>
      </c>
    </row>
    <row r="1848" spans="1:6" ht="31.5">
      <c r="A1848" s="232"/>
      <c r="B1848" s="244">
        <v>964</v>
      </c>
      <c r="C1848" s="232" t="s">
        <v>10937</v>
      </c>
      <c r="D1848" s="244" t="s">
        <v>8714</v>
      </c>
      <c r="E1848" s="244" t="s">
        <v>8907</v>
      </c>
      <c r="F1848" s="232" t="s">
        <v>10928</v>
      </c>
    </row>
    <row r="1849" spans="1:6" ht="31.5">
      <c r="A1849" s="229"/>
      <c r="B1849" s="237">
        <v>965</v>
      </c>
      <c r="C1849" s="229" t="s">
        <v>10938</v>
      </c>
      <c r="D1849" s="237" t="s">
        <v>8714</v>
      </c>
      <c r="E1849" s="237" t="s">
        <v>8907</v>
      </c>
      <c r="F1849" s="229" t="s">
        <v>10928</v>
      </c>
    </row>
    <row r="1850" spans="1:6" ht="31.5">
      <c r="A1850" s="229"/>
      <c r="B1850" s="237">
        <v>966</v>
      </c>
      <c r="C1850" s="229" t="s">
        <v>10939</v>
      </c>
      <c r="D1850" s="237" t="s">
        <v>8714</v>
      </c>
      <c r="E1850" s="237" t="s">
        <v>8907</v>
      </c>
      <c r="F1850" s="229" t="s">
        <v>10928</v>
      </c>
    </row>
    <row r="1851" spans="1:6" ht="31.5">
      <c r="A1851" s="229"/>
      <c r="B1851" s="237">
        <v>967</v>
      </c>
      <c r="C1851" s="229" t="s">
        <v>10940</v>
      </c>
      <c r="D1851" s="237" t="s">
        <v>8714</v>
      </c>
      <c r="E1851" s="237" t="s">
        <v>8907</v>
      </c>
      <c r="F1851" s="229" t="s">
        <v>10928</v>
      </c>
    </row>
    <row r="1852" spans="1:6" ht="31.5">
      <c r="A1852" s="229"/>
      <c r="B1852" s="237">
        <v>968</v>
      </c>
      <c r="C1852" s="229" t="s">
        <v>10941</v>
      </c>
      <c r="D1852" s="237" t="s">
        <v>8714</v>
      </c>
      <c r="E1852" s="237" t="s">
        <v>8907</v>
      </c>
      <c r="F1852" s="229" t="s">
        <v>10928</v>
      </c>
    </row>
    <row r="1853" spans="1:6" ht="31.5">
      <c r="A1853" s="229"/>
      <c r="B1853" s="237">
        <v>969</v>
      </c>
      <c r="C1853" s="229" t="s">
        <v>10942</v>
      </c>
      <c r="D1853" s="237" t="s">
        <v>8714</v>
      </c>
      <c r="E1853" s="237" t="s">
        <v>8907</v>
      </c>
      <c r="F1853" s="229" t="s">
        <v>10928</v>
      </c>
    </row>
    <row r="1854" spans="1:6" ht="31.5">
      <c r="A1854" s="229"/>
      <c r="B1854" s="237">
        <v>970</v>
      </c>
      <c r="C1854" s="229" t="s">
        <v>10943</v>
      </c>
      <c r="D1854" s="237" t="s">
        <v>8714</v>
      </c>
      <c r="E1854" s="237" t="s">
        <v>8907</v>
      </c>
      <c r="F1854" s="229" t="s">
        <v>10928</v>
      </c>
    </row>
    <row r="1855" spans="1:6" ht="31.5">
      <c r="A1855" s="229"/>
      <c r="B1855" s="237">
        <v>971</v>
      </c>
      <c r="C1855" s="229" t="s">
        <v>10944</v>
      </c>
      <c r="D1855" s="237" t="s">
        <v>8714</v>
      </c>
      <c r="E1855" s="237" t="s">
        <v>8907</v>
      </c>
      <c r="F1855" s="229" t="s">
        <v>10928</v>
      </c>
    </row>
    <row r="1856" spans="1:6" ht="31.5">
      <c r="A1856" s="229"/>
      <c r="B1856" s="237">
        <v>972</v>
      </c>
      <c r="C1856" s="229" t="s">
        <v>10945</v>
      </c>
      <c r="D1856" s="237" t="s">
        <v>8714</v>
      </c>
      <c r="E1856" s="237" t="s">
        <v>8907</v>
      </c>
      <c r="F1856" s="229" t="s">
        <v>10928</v>
      </c>
    </row>
    <row r="1857" spans="1:6" ht="31.5">
      <c r="A1857" s="229"/>
      <c r="B1857" s="237">
        <v>973</v>
      </c>
      <c r="C1857" s="229" t="s">
        <v>10946</v>
      </c>
      <c r="D1857" s="237" t="s">
        <v>8714</v>
      </c>
      <c r="E1857" s="237" t="s">
        <v>8907</v>
      </c>
      <c r="F1857" s="229" t="s">
        <v>10928</v>
      </c>
    </row>
    <row r="1858" spans="1:6" ht="31.5">
      <c r="A1858" s="229"/>
      <c r="B1858" s="237">
        <v>974</v>
      </c>
      <c r="C1858" s="229" t="s">
        <v>10947</v>
      </c>
      <c r="D1858" s="237" t="s">
        <v>8714</v>
      </c>
      <c r="E1858" s="237" t="s">
        <v>8907</v>
      </c>
      <c r="F1858" s="229" t="s">
        <v>10928</v>
      </c>
    </row>
    <row r="1859" spans="1:6" ht="31.5">
      <c r="A1859" s="229"/>
      <c r="B1859" s="237">
        <v>975</v>
      </c>
      <c r="C1859" s="229" t="s">
        <v>10948</v>
      </c>
      <c r="D1859" s="237" t="s">
        <v>8714</v>
      </c>
      <c r="E1859" s="237" t="s">
        <v>8907</v>
      </c>
      <c r="F1859" s="229" t="s">
        <v>10928</v>
      </c>
    </row>
    <row r="1860" spans="1:6" ht="31.5">
      <c r="A1860" s="227" t="s">
        <v>10949</v>
      </c>
      <c r="B1860" s="237">
        <v>976</v>
      </c>
      <c r="C1860" s="229" t="s">
        <v>10950</v>
      </c>
      <c r="D1860" s="237" t="s">
        <v>8714</v>
      </c>
      <c r="E1860" s="237" t="s">
        <v>10951</v>
      </c>
      <c r="F1860" s="229" t="s">
        <v>10952</v>
      </c>
    </row>
    <row r="1861" spans="1:6" ht="30">
      <c r="A1861" s="227" t="s">
        <v>10953</v>
      </c>
      <c r="B1861" s="237">
        <v>977</v>
      </c>
      <c r="C1861" s="229" t="s">
        <v>10954</v>
      </c>
      <c r="D1861" s="237" t="s">
        <v>8714</v>
      </c>
      <c r="E1861" s="237" t="s">
        <v>10951</v>
      </c>
      <c r="F1861" s="237" t="s">
        <v>10952</v>
      </c>
    </row>
    <row r="1862" spans="1:6" ht="30">
      <c r="A1862" s="231" t="s">
        <v>10868</v>
      </c>
      <c r="B1862" s="244">
        <v>978</v>
      </c>
      <c r="C1862" s="232" t="s">
        <v>10955</v>
      </c>
      <c r="D1862" s="244" t="s">
        <v>8714</v>
      </c>
      <c r="E1862" s="244" t="s">
        <v>10951</v>
      </c>
      <c r="F1862" s="244" t="s">
        <v>10952</v>
      </c>
    </row>
    <row r="1863" spans="1:6" ht="30">
      <c r="A1863" s="229"/>
      <c r="B1863" s="237">
        <v>979</v>
      </c>
      <c r="C1863" s="229" t="s">
        <v>10956</v>
      </c>
      <c r="D1863" s="237" t="s">
        <v>8714</v>
      </c>
      <c r="E1863" s="237" t="s">
        <v>10951</v>
      </c>
      <c r="F1863" s="237" t="s">
        <v>10952</v>
      </c>
    </row>
    <row r="1864" spans="1:6" ht="30">
      <c r="A1864" s="229"/>
      <c r="B1864" s="237">
        <v>980</v>
      </c>
      <c r="C1864" s="229" t="s">
        <v>10957</v>
      </c>
      <c r="D1864" s="237" t="s">
        <v>8714</v>
      </c>
      <c r="E1864" s="237" t="s">
        <v>10951</v>
      </c>
      <c r="F1864" s="237" t="s">
        <v>10952</v>
      </c>
    </row>
    <row r="1865" spans="1:6" ht="30">
      <c r="A1865" s="229"/>
      <c r="B1865" s="237">
        <v>981</v>
      </c>
      <c r="C1865" s="229" t="s">
        <v>10958</v>
      </c>
      <c r="D1865" s="237" t="s">
        <v>8714</v>
      </c>
      <c r="E1865" s="237" t="s">
        <v>10951</v>
      </c>
      <c r="F1865" s="237" t="s">
        <v>10952</v>
      </c>
    </row>
    <row r="1866" spans="1:6" ht="30">
      <c r="A1866" s="229"/>
      <c r="B1866" s="237">
        <v>982</v>
      </c>
      <c r="C1866" s="229" t="s">
        <v>10959</v>
      </c>
      <c r="D1866" s="237" t="s">
        <v>8714</v>
      </c>
      <c r="E1866" s="237" t="s">
        <v>10951</v>
      </c>
      <c r="F1866" s="237" t="s">
        <v>10952</v>
      </c>
    </row>
    <row r="1867" spans="1:6" ht="30">
      <c r="A1867" s="229"/>
      <c r="B1867" s="237">
        <v>983</v>
      </c>
      <c r="C1867" s="229" t="s">
        <v>10960</v>
      </c>
      <c r="D1867" s="237" t="s">
        <v>8714</v>
      </c>
      <c r="E1867" s="237" t="s">
        <v>10951</v>
      </c>
      <c r="F1867" s="237" t="s">
        <v>10952</v>
      </c>
    </row>
    <row r="1868" spans="1:6" ht="30">
      <c r="A1868" s="232"/>
      <c r="B1868" s="244">
        <v>984</v>
      </c>
      <c r="C1868" s="232" t="s">
        <v>10961</v>
      </c>
      <c r="D1868" s="244" t="s">
        <v>8714</v>
      </c>
      <c r="E1868" s="244" t="s">
        <v>10951</v>
      </c>
      <c r="F1868" s="244" t="s">
        <v>10952</v>
      </c>
    </row>
    <row r="1869" spans="1:6" ht="30">
      <c r="A1869" s="229"/>
      <c r="B1869" s="237">
        <v>985</v>
      </c>
      <c r="C1869" s="229" t="s">
        <v>10962</v>
      </c>
      <c r="D1869" s="237" t="s">
        <v>8714</v>
      </c>
      <c r="E1869" s="237" t="s">
        <v>10951</v>
      </c>
      <c r="F1869" s="237" t="s">
        <v>10952</v>
      </c>
    </row>
    <row r="1870" spans="1:6" ht="45">
      <c r="A1870" s="227" t="s">
        <v>10963</v>
      </c>
      <c r="B1870" s="237">
        <v>986</v>
      </c>
      <c r="C1870" s="229" t="s">
        <v>10964</v>
      </c>
      <c r="D1870" s="237" t="s">
        <v>8714</v>
      </c>
      <c r="E1870" s="237" t="s">
        <v>10965</v>
      </c>
      <c r="F1870" s="237" t="s">
        <v>10952</v>
      </c>
    </row>
    <row r="1871" spans="1:6" ht="45">
      <c r="A1871" s="227" t="s">
        <v>10953</v>
      </c>
      <c r="B1871" s="237">
        <v>987</v>
      </c>
      <c r="C1871" s="229" t="s">
        <v>10966</v>
      </c>
      <c r="D1871" s="237" t="s">
        <v>8714</v>
      </c>
      <c r="E1871" s="237" t="s">
        <v>10965</v>
      </c>
      <c r="F1871" s="237" t="s">
        <v>10952</v>
      </c>
    </row>
    <row r="1872" spans="1:6" ht="45">
      <c r="A1872" s="227" t="s">
        <v>10868</v>
      </c>
      <c r="B1872" s="237">
        <v>988</v>
      </c>
      <c r="C1872" s="229" t="s">
        <v>10967</v>
      </c>
      <c r="D1872" s="237" t="s">
        <v>8714</v>
      </c>
      <c r="E1872" s="237" t="s">
        <v>10965</v>
      </c>
      <c r="F1872" s="237" t="s">
        <v>10952</v>
      </c>
    </row>
    <row r="1873" spans="1:6" ht="45">
      <c r="A1873" s="229"/>
      <c r="B1873" s="237">
        <v>990</v>
      </c>
      <c r="C1873" s="229" t="s">
        <v>10968</v>
      </c>
      <c r="D1873" s="237" t="s">
        <v>8714</v>
      </c>
      <c r="E1873" s="237" t="s">
        <v>10965</v>
      </c>
      <c r="F1873" s="237" t="s">
        <v>10952</v>
      </c>
    </row>
    <row r="1874" spans="1:6" ht="45">
      <c r="A1874" s="229"/>
      <c r="B1874" s="237">
        <v>991</v>
      </c>
      <c r="C1874" s="229" t="s">
        <v>10969</v>
      </c>
      <c r="D1874" s="237" t="s">
        <v>8714</v>
      </c>
      <c r="E1874" s="237" t="s">
        <v>10965</v>
      </c>
      <c r="F1874" s="237" t="s">
        <v>10952</v>
      </c>
    </row>
    <row r="1875" spans="1:6" ht="45">
      <c r="A1875" s="229"/>
      <c r="B1875" s="237">
        <v>992</v>
      </c>
      <c r="C1875" s="229" t="s">
        <v>10970</v>
      </c>
      <c r="D1875" s="237" t="s">
        <v>8714</v>
      </c>
      <c r="E1875" s="237" t="s">
        <v>10965</v>
      </c>
      <c r="F1875" s="237" t="s">
        <v>10952</v>
      </c>
    </row>
    <row r="1876" spans="1:6" ht="45">
      <c r="A1876" s="229"/>
      <c r="B1876" s="237">
        <v>993</v>
      </c>
      <c r="C1876" s="229" t="s">
        <v>10971</v>
      </c>
      <c r="D1876" s="237" t="s">
        <v>8714</v>
      </c>
      <c r="E1876" s="237" t="s">
        <v>10965</v>
      </c>
      <c r="F1876" s="237" t="s">
        <v>10952</v>
      </c>
    </row>
    <row r="1877" spans="1:6" ht="45">
      <c r="A1877" s="229"/>
      <c r="B1877" s="237">
        <v>994</v>
      </c>
      <c r="C1877" s="229" t="s">
        <v>10972</v>
      </c>
      <c r="D1877" s="237" t="s">
        <v>8714</v>
      </c>
      <c r="E1877" s="237" t="s">
        <v>10965</v>
      </c>
      <c r="F1877" s="237" t="s">
        <v>10952</v>
      </c>
    </row>
    <row r="1878" spans="1:6" ht="45">
      <c r="A1878" s="229"/>
      <c r="B1878" s="237">
        <v>995</v>
      </c>
      <c r="C1878" s="229" t="s">
        <v>10973</v>
      </c>
      <c r="D1878" s="237" t="s">
        <v>8714</v>
      </c>
      <c r="E1878" s="237" t="s">
        <v>10965</v>
      </c>
      <c r="F1878" s="237" t="s">
        <v>10952</v>
      </c>
    </row>
    <row r="1879" spans="1:6" ht="45">
      <c r="A1879" s="227" t="s">
        <v>10974</v>
      </c>
      <c r="B1879" s="237">
        <v>996</v>
      </c>
      <c r="C1879" s="229" t="s">
        <v>10975</v>
      </c>
      <c r="D1879" s="237" t="s">
        <v>8714</v>
      </c>
      <c r="E1879" s="237" t="s">
        <v>10965</v>
      </c>
      <c r="F1879" s="237" t="s">
        <v>10952</v>
      </c>
    </row>
    <row r="1880" spans="1:6" ht="45">
      <c r="A1880" s="227" t="s">
        <v>10976</v>
      </c>
      <c r="B1880" s="237">
        <v>997</v>
      </c>
      <c r="C1880" s="229" t="s">
        <v>10977</v>
      </c>
      <c r="D1880" s="237" t="s">
        <v>8714</v>
      </c>
      <c r="E1880" s="237" t="s">
        <v>10965</v>
      </c>
      <c r="F1880" s="237" t="s">
        <v>10952</v>
      </c>
    </row>
    <row r="1881" spans="1:6" ht="45">
      <c r="A1881" s="227" t="s">
        <v>10868</v>
      </c>
      <c r="B1881" s="237">
        <v>998</v>
      </c>
      <c r="C1881" s="229" t="s">
        <v>10978</v>
      </c>
      <c r="D1881" s="237" t="s">
        <v>8714</v>
      </c>
      <c r="E1881" s="237" t="s">
        <v>10965</v>
      </c>
      <c r="F1881" s="237" t="s">
        <v>10952</v>
      </c>
    </row>
    <row r="1882" spans="1:6" ht="45">
      <c r="A1882" s="229"/>
      <c r="B1882" s="237">
        <v>1000</v>
      </c>
      <c r="C1882" s="229" t="s">
        <v>10979</v>
      </c>
      <c r="D1882" s="237" t="s">
        <v>8714</v>
      </c>
      <c r="E1882" s="237" t="s">
        <v>10965</v>
      </c>
      <c r="F1882" s="237" t="s">
        <v>10952</v>
      </c>
    </row>
    <row r="1883" spans="1:6" ht="45">
      <c r="A1883" s="229"/>
      <c r="B1883" s="237">
        <v>1002</v>
      </c>
      <c r="C1883" s="229" t="s">
        <v>10980</v>
      </c>
      <c r="D1883" s="237" t="s">
        <v>8714</v>
      </c>
      <c r="E1883" s="237" t="s">
        <v>10981</v>
      </c>
      <c r="F1883" s="237" t="s">
        <v>10952</v>
      </c>
    </row>
    <row r="1884" spans="1:6" ht="45">
      <c r="A1884" s="229"/>
      <c r="B1884" s="237">
        <v>1002</v>
      </c>
      <c r="C1884" s="229" t="s">
        <v>10982</v>
      </c>
      <c r="D1884" s="237" t="s">
        <v>8714</v>
      </c>
      <c r="E1884" s="237" t="s">
        <v>10981</v>
      </c>
      <c r="F1884" s="237" t="s">
        <v>10952</v>
      </c>
    </row>
    <row r="1885" spans="1:6" ht="45">
      <c r="A1885" s="229"/>
      <c r="B1885" s="237">
        <v>1003</v>
      </c>
      <c r="C1885" s="229" t="s">
        <v>10983</v>
      </c>
      <c r="D1885" s="237" t="s">
        <v>8714</v>
      </c>
      <c r="E1885" s="237" t="s">
        <v>10981</v>
      </c>
      <c r="F1885" s="237" t="s">
        <v>10952</v>
      </c>
    </row>
    <row r="1886" spans="1:6" ht="45">
      <c r="A1886" s="229"/>
      <c r="B1886" s="237">
        <v>1004</v>
      </c>
      <c r="C1886" s="229" t="s">
        <v>10984</v>
      </c>
      <c r="D1886" s="237" t="s">
        <v>8714</v>
      </c>
      <c r="E1886" s="237" t="s">
        <v>10981</v>
      </c>
      <c r="F1886" s="237" t="s">
        <v>10952</v>
      </c>
    </row>
    <row r="1887" spans="1:6" ht="45">
      <c r="A1887" s="229"/>
      <c r="B1887" s="237">
        <v>1005</v>
      </c>
      <c r="C1887" s="229" t="s">
        <v>10985</v>
      </c>
      <c r="D1887" s="237" t="s">
        <v>8714</v>
      </c>
      <c r="E1887" s="237" t="s">
        <v>10981</v>
      </c>
      <c r="F1887" s="237" t="s">
        <v>10952</v>
      </c>
    </row>
    <row r="1888" spans="1:6" ht="45">
      <c r="A1888" s="227" t="s">
        <v>10986</v>
      </c>
      <c r="B1888" s="237">
        <v>1006</v>
      </c>
      <c r="C1888" s="229" t="s">
        <v>10987</v>
      </c>
      <c r="D1888" s="237" t="s">
        <v>8714</v>
      </c>
      <c r="E1888" s="237" t="s">
        <v>10988</v>
      </c>
      <c r="F1888" s="237" t="s">
        <v>10952</v>
      </c>
    </row>
    <row r="1889" spans="1:6" ht="45">
      <c r="A1889" s="227" t="s">
        <v>10953</v>
      </c>
      <c r="B1889" s="237">
        <v>1007</v>
      </c>
      <c r="C1889" s="229" t="s">
        <v>10989</v>
      </c>
      <c r="D1889" s="237" t="s">
        <v>8714</v>
      </c>
      <c r="E1889" s="237" t="s">
        <v>10988</v>
      </c>
      <c r="F1889" s="237" t="s">
        <v>10952</v>
      </c>
    </row>
    <row r="1890" spans="1:6" ht="45">
      <c r="A1890" s="227" t="s">
        <v>10868</v>
      </c>
      <c r="B1890" s="237">
        <v>1008</v>
      </c>
      <c r="C1890" s="229" t="s">
        <v>10990</v>
      </c>
      <c r="D1890" s="237" t="s">
        <v>8714</v>
      </c>
      <c r="E1890" s="237" t="s">
        <v>10988</v>
      </c>
      <c r="F1890" s="237" t="s">
        <v>10952</v>
      </c>
    </row>
    <row r="1891" spans="1:6" ht="45">
      <c r="A1891" s="227" t="s">
        <v>8927</v>
      </c>
      <c r="B1891" s="237">
        <v>1009</v>
      </c>
      <c r="C1891" s="229" t="s">
        <v>10991</v>
      </c>
      <c r="D1891" s="237" t="s">
        <v>8714</v>
      </c>
      <c r="E1891" s="237" t="s">
        <v>10988</v>
      </c>
      <c r="F1891" s="237" t="s">
        <v>10952</v>
      </c>
    </row>
    <row r="1892" spans="1:6" ht="45">
      <c r="A1892" s="229"/>
      <c r="B1892" s="237">
        <v>1010</v>
      </c>
      <c r="C1892" s="229" t="s">
        <v>10992</v>
      </c>
      <c r="D1892" s="237" t="s">
        <v>8714</v>
      </c>
      <c r="E1892" s="237" t="s">
        <v>10988</v>
      </c>
      <c r="F1892" s="237" t="s">
        <v>10952</v>
      </c>
    </row>
    <row r="1893" spans="1:6" ht="45">
      <c r="A1893" s="229"/>
      <c r="B1893" s="237">
        <v>1011</v>
      </c>
      <c r="C1893" s="229" t="s">
        <v>10993</v>
      </c>
      <c r="D1893" s="237" t="s">
        <v>8714</v>
      </c>
      <c r="E1893" s="237" t="s">
        <v>10988</v>
      </c>
      <c r="F1893" s="237" t="s">
        <v>10952</v>
      </c>
    </row>
    <row r="1894" spans="1:6" ht="45">
      <c r="A1894" s="229"/>
      <c r="B1894" s="237">
        <v>1012</v>
      </c>
      <c r="C1894" s="229" t="s">
        <v>10994</v>
      </c>
      <c r="D1894" s="237" t="s">
        <v>8714</v>
      </c>
      <c r="E1894" s="237" t="s">
        <v>10988</v>
      </c>
      <c r="F1894" s="237" t="s">
        <v>10952</v>
      </c>
    </row>
    <row r="1895" spans="1:6" ht="45">
      <c r="A1895" s="229"/>
      <c r="B1895" s="237">
        <v>1013</v>
      </c>
      <c r="C1895" s="229" t="s">
        <v>10995</v>
      </c>
      <c r="D1895" s="237" t="s">
        <v>8714</v>
      </c>
      <c r="E1895" s="237" t="s">
        <v>10988</v>
      </c>
      <c r="F1895" s="237" t="s">
        <v>10952</v>
      </c>
    </row>
    <row r="1896" spans="1:6" ht="45">
      <c r="A1896" s="229"/>
      <c r="B1896" s="237">
        <v>1014</v>
      </c>
      <c r="C1896" s="229" t="s">
        <v>10996</v>
      </c>
      <c r="D1896" s="237" t="s">
        <v>8714</v>
      </c>
      <c r="E1896" s="237" t="s">
        <v>10988</v>
      </c>
      <c r="F1896" s="237" t="s">
        <v>10952</v>
      </c>
    </row>
    <row r="1897" spans="1:6" ht="45">
      <c r="A1897" s="229"/>
      <c r="B1897" s="237">
        <v>1015</v>
      </c>
      <c r="C1897" s="229" t="s">
        <v>10997</v>
      </c>
      <c r="D1897" s="237" t="s">
        <v>8714</v>
      </c>
      <c r="E1897" s="237" t="s">
        <v>10988</v>
      </c>
      <c r="F1897" s="237" t="s">
        <v>10952</v>
      </c>
    </row>
    <row r="1898" spans="1:6" ht="45">
      <c r="A1898" s="227" t="s">
        <v>10998</v>
      </c>
      <c r="B1898" s="237">
        <v>1016</v>
      </c>
      <c r="C1898" s="229" t="s">
        <v>10999</v>
      </c>
      <c r="D1898" s="237" t="s">
        <v>8714</v>
      </c>
      <c r="E1898" s="237" t="s">
        <v>11000</v>
      </c>
      <c r="F1898" s="237" t="s">
        <v>10952</v>
      </c>
    </row>
    <row r="1899" spans="1:6" ht="45">
      <c r="A1899" s="227" t="s">
        <v>10953</v>
      </c>
      <c r="B1899" s="237">
        <v>1017</v>
      </c>
      <c r="C1899" s="229" t="s">
        <v>11001</v>
      </c>
      <c r="D1899" s="237" t="s">
        <v>8714</v>
      </c>
      <c r="E1899" s="237" t="s">
        <v>11000</v>
      </c>
      <c r="F1899" s="237" t="s">
        <v>10952</v>
      </c>
    </row>
    <row r="1900" spans="1:6" ht="45">
      <c r="A1900" s="227" t="s">
        <v>11002</v>
      </c>
      <c r="B1900" s="237">
        <v>1018</v>
      </c>
      <c r="C1900" s="229" t="s">
        <v>11003</v>
      </c>
      <c r="D1900" s="237" t="s">
        <v>8714</v>
      </c>
      <c r="E1900" s="237" t="s">
        <v>11000</v>
      </c>
      <c r="F1900" s="237" t="s">
        <v>10952</v>
      </c>
    </row>
    <row r="1901" spans="1:6" ht="45">
      <c r="A1901" s="229"/>
      <c r="B1901" s="237">
        <v>1019</v>
      </c>
      <c r="C1901" s="229" t="s">
        <v>11004</v>
      </c>
      <c r="D1901" s="237" t="s">
        <v>8714</v>
      </c>
      <c r="E1901" s="237" t="s">
        <v>11000</v>
      </c>
      <c r="F1901" s="237" t="s">
        <v>10952</v>
      </c>
    </row>
    <row r="1902" spans="1:6" ht="45">
      <c r="A1902" s="229"/>
      <c r="B1902" s="237">
        <v>1020</v>
      </c>
      <c r="C1902" s="229" t="s">
        <v>11005</v>
      </c>
      <c r="D1902" s="237" t="s">
        <v>8714</v>
      </c>
      <c r="E1902" s="237" t="s">
        <v>11000</v>
      </c>
      <c r="F1902" s="237" t="s">
        <v>10952</v>
      </c>
    </row>
    <row r="1903" spans="1:6" ht="45">
      <c r="A1903" s="229"/>
      <c r="B1903" s="237">
        <v>1021</v>
      </c>
      <c r="C1903" s="229" t="s">
        <v>11006</v>
      </c>
      <c r="D1903" s="237" t="s">
        <v>8714</v>
      </c>
      <c r="E1903" s="237" t="s">
        <v>11000</v>
      </c>
      <c r="F1903" s="237" t="s">
        <v>10952</v>
      </c>
    </row>
    <row r="1904" spans="1:6" ht="45">
      <c r="A1904" s="229"/>
      <c r="B1904" s="237">
        <v>1022</v>
      </c>
      <c r="C1904" s="229" t="s">
        <v>11007</v>
      </c>
      <c r="D1904" s="237" t="s">
        <v>8714</v>
      </c>
      <c r="E1904" s="237" t="s">
        <v>11000</v>
      </c>
      <c r="F1904" s="237" t="s">
        <v>10952</v>
      </c>
    </row>
    <row r="1905" spans="1:6" ht="45">
      <c r="A1905" s="229"/>
      <c r="B1905" s="237">
        <v>1023</v>
      </c>
      <c r="C1905" s="229" t="s">
        <v>11008</v>
      </c>
      <c r="D1905" s="237" t="s">
        <v>8714</v>
      </c>
      <c r="E1905" s="237" t="s">
        <v>11000</v>
      </c>
      <c r="F1905" s="237" t="s">
        <v>10952</v>
      </c>
    </row>
    <row r="1906" spans="1:6" ht="45">
      <c r="A1906" s="229"/>
      <c r="B1906" s="237">
        <v>1024</v>
      </c>
      <c r="C1906" s="229" t="s">
        <v>11009</v>
      </c>
      <c r="D1906" s="237" t="s">
        <v>8714</v>
      </c>
      <c r="E1906" s="237" t="s">
        <v>11000</v>
      </c>
      <c r="F1906" s="237" t="s">
        <v>10952</v>
      </c>
    </row>
    <row r="1907" spans="1:6" ht="45">
      <c r="A1907" s="229"/>
      <c r="B1907" s="237">
        <v>1026</v>
      </c>
      <c r="C1907" s="229" t="s">
        <v>11010</v>
      </c>
      <c r="D1907" s="237" t="s">
        <v>8714</v>
      </c>
      <c r="E1907" s="237" t="s">
        <v>11000</v>
      </c>
      <c r="F1907" s="237" t="s">
        <v>10952</v>
      </c>
    </row>
    <row r="1908" spans="1:6" ht="45">
      <c r="A1908" s="229"/>
      <c r="B1908" s="237">
        <v>1027</v>
      </c>
      <c r="C1908" s="229" t="s">
        <v>11011</v>
      </c>
      <c r="D1908" s="237" t="s">
        <v>8714</v>
      </c>
      <c r="E1908" s="237" t="s">
        <v>11000</v>
      </c>
      <c r="F1908" s="237" t="s">
        <v>10952</v>
      </c>
    </row>
    <row r="1909" spans="1:6" ht="45">
      <c r="A1909" s="229"/>
      <c r="B1909" s="237">
        <v>1028</v>
      </c>
      <c r="C1909" s="229" t="s">
        <v>11012</v>
      </c>
      <c r="D1909" s="237" t="s">
        <v>8714</v>
      </c>
      <c r="E1909" s="237" t="s">
        <v>11000</v>
      </c>
      <c r="F1909" s="237" t="s">
        <v>10952</v>
      </c>
    </row>
    <row r="1910" spans="1:6" ht="45">
      <c r="A1910" s="229"/>
      <c r="B1910" s="237">
        <v>1029</v>
      </c>
      <c r="C1910" s="229" t="s">
        <v>11013</v>
      </c>
      <c r="D1910" s="237" t="s">
        <v>8714</v>
      </c>
      <c r="E1910" s="237" t="s">
        <v>11000</v>
      </c>
      <c r="F1910" s="237" t="s">
        <v>10952</v>
      </c>
    </row>
    <row r="1911" spans="1:6" ht="45">
      <c r="A1911" s="229"/>
      <c r="B1911" s="237">
        <v>1030</v>
      </c>
      <c r="C1911" s="229" t="s">
        <v>11014</v>
      </c>
      <c r="D1911" s="237" t="s">
        <v>8714</v>
      </c>
      <c r="E1911" s="237" t="s">
        <v>11000</v>
      </c>
      <c r="F1911" s="237" t="s">
        <v>10952</v>
      </c>
    </row>
    <row r="1912" spans="1:6" ht="45">
      <c r="A1912" s="229"/>
      <c r="B1912" s="237">
        <v>1031</v>
      </c>
      <c r="C1912" s="229" t="s">
        <v>11015</v>
      </c>
      <c r="D1912" s="237" t="s">
        <v>8714</v>
      </c>
      <c r="E1912" s="237" t="s">
        <v>11000</v>
      </c>
      <c r="F1912" s="237" t="s">
        <v>10952</v>
      </c>
    </row>
    <row r="1913" spans="1:6" ht="45">
      <c r="A1913" s="229"/>
      <c r="B1913" s="237">
        <v>1032</v>
      </c>
      <c r="C1913" s="229" t="s">
        <v>11016</v>
      </c>
      <c r="D1913" s="237" t="s">
        <v>8714</v>
      </c>
      <c r="E1913" s="237" t="s">
        <v>11000</v>
      </c>
      <c r="F1913" s="237" t="s">
        <v>10952</v>
      </c>
    </row>
    <row r="1914" spans="1:6" ht="45">
      <c r="A1914" s="229"/>
      <c r="B1914" s="237">
        <v>1033</v>
      </c>
      <c r="C1914" s="229" t="s">
        <v>11017</v>
      </c>
      <c r="D1914" s="237" t="s">
        <v>8714</v>
      </c>
      <c r="E1914" s="237" t="s">
        <v>11000</v>
      </c>
      <c r="F1914" s="237" t="s">
        <v>10952</v>
      </c>
    </row>
    <row r="1915" spans="1:6" ht="45">
      <c r="A1915" s="229"/>
      <c r="B1915" s="237">
        <v>1034</v>
      </c>
      <c r="C1915" s="229" t="s">
        <v>11018</v>
      </c>
      <c r="D1915" s="237" t="s">
        <v>8714</v>
      </c>
      <c r="E1915" s="237" t="s">
        <v>11000</v>
      </c>
      <c r="F1915" s="237" t="s">
        <v>10952</v>
      </c>
    </row>
    <row r="1916" spans="1:6" ht="45">
      <c r="A1916" s="229"/>
      <c r="B1916" s="237">
        <v>1035</v>
      </c>
      <c r="C1916" s="229" t="s">
        <v>11019</v>
      </c>
      <c r="D1916" s="237" t="s">
        <v>8714</v>
      </c>
      <c r="E1916" s="237" t="s">
        <v>11000</v>
      </c>
      <c r="F1916" s="237" t="s">
        <v>10952</v>
      </c>
    </row>
    <row r="1917" spans="1:6" ht="45">
      <c r="A1917" s="229"/>
      <c r="B1917" s="237">
        <v>1036</v>
      </c>
      <c r="C1917" s="229" t="s">
        <v>11020</v>
      </c>
      <c r="D1917" s="237" t="s">
        <v>8714</v>
      </c>
      <c r="E1917" s="237" t="s">
        <v>11000</v>
      </c>
      <c r="F1917" s="237" t="s">
        <v>10952</v>
      </c>
    </row>
    <row r="1918" spans="1:6" ht="45">
      <c r="A1918" s="229"/>
      <c r="B1918" s="237">
        <v>1037</v>
      </c>
      <c r="C1918" s="229" t="s">
        <v>11021</v>
      </c>
      <c r="D1918" s="237" t="s">
        <v>8714</v>
      </c>
      <c r="E1918" s="237" t="s">
        <v>11000</v>
      </c>
      <c r="F1918" s="237" t="s">
        <v>10952</v>
      </c>
    </row>
    <row r="1919" spans="1:6" ht="45">
      <c r="A1919" s="229"/>
      <c r="B1919" s="237">
        <v>1038</v>
      </c>
      <c r="C1919" s="229" t="s">
        <v>11022</v>
      </c>
      <c r="D1919" s="237" t="s">
        <v>8714</v>
      </c>
      <c r="E1919" s="237" t="s">
        <v>11000</v>
      </c>
      <c r="F1919" s="237" t="s">
        <v>10952</v>
      </c>
    </row>
    <row r="1920" spans="1:6" ht="45">
      <c r="A1920" s="227" t="s">
        <v>11023</v>
      </c>
      <c r="B1920" s="237">
        <v>1039</v>
      </c>
      <c r="C1920" s="229" t="s">
        <v>11024</v>
      </c>
      <c r="D1920" s="237" t="s">
        <v>8714</v>
      </c>
      <c r="E1920" s="237" t="s">
        <v>11025</v>
      </c>
      <c r="F1920" s="229">
        <v>5600541</v>
      </c>
    </row>
    <row r="1921" spans="1:6" ht="45">
      <c r="A1921" s="227" t="s">
        <v>10953</v>
      </c>
      <c r="B1921" s="237">
        <v>1040</v>
      </c>
      <c r="C1921" s="229" t="s">
        <v>11026</v>
      </c>
      <c r="D1921" s="237" t="s">
        <v>8714</v>
      </c>
      <c r="E1921" s="237" t="s">
        <v>11025</v>
      </c>
      <c r="F1921" s="229">
        <v>5656524</v>
      </c>
    </row>
    <row r="1922" spans="1:6" ht="45">
      <c r="A1922" s="227" t="s">
        <v>10868</v>
      </c>
      <c r="B1922" s="237">
        <v>1041</v>
      </c>
      <c r="C1922" s="229" t="s">
        <v>11027</v>
      </c>
      <c r="D1922" s="237" t="s">
        <v>8714</v>
      </c>
      <c r="E1922" s="237" t="s">
        <v>11025</v>
      </c>
      <c r="F1922" s="229">
        <v>5956582</v>
      </c>
    </row>
    <row r="1923" spans="1:6" ht="45">
      <c r="A1923" s="227" t="s">
        <v>8927</v>
      </c>
      <c r="B1923" s="237">
        <v>1042</v>
      </c>
      <c r="C1923" s="229" t="s">
        <v>11028</v>
      </c>
      <c r="D1923" s="237" t="s">
        <v>8714</v>
      </c>
      <c r="E1923" s="237" t="s">
        <v>11025</v>
      </c>
      <c r="F1923" s="229">
        <v>5600541</v>
      </c>
    </row>
    <row r="1924" spans="1:6" ht="45">
      <c r="A1924" s="229"/>
      <c r="B1924" s="237">
        <v>1043</v>
      </c>
      <c r="C1924" s="229" t="s">
        <v>11029</v>
      </c>
      <c r="D1924" s="237" t="s">
        <v>8714</v>
      </c>
      <c r="E1924" s="237" t="s">
        <v>11025</v>
      </c>
      <c r="F1924" s="229">
        <v>5600541</v>
      </c>
    </row>
    <row r="1925" spans="1:6" ht="45">
      <c r="A1925" s="229"/>
      <c r="B1925" s="237">
        <v>1044</v>
      </c>
      <c r="C1925" s="229" t="s">
        <v>11030</v>
      </c>
      <c r="D1925" s="237" t="s">
        <v>8714</v>
      </c>
      <c r="E1925" s="237" t="s">
        <v>11025</v>
      </c>
      <c r="F1925" s="229">
        <v>5600541</v>
      </c>
    </row>
    <row r="1926" spans="1:6" ht="45">
      <c r="A1926" s="229"/>
      <c r="B1926" s="237">
        <v>1045</v>
      </c>
      <c r="C1926" s="229" t="s">
        <v>11031</v>
      </c>
      <c r="D1926" s="237" t="s">
        <v>8714</v>
      </c>
      <c r="E1926" s="237" t="s">
        <v>11025</v>
      </c>
      <c r="F1926" s="229">
        <v>5600541</v>
      </c>
    </row>
    <row r="1927" spans="1:6" ht="45">
      <c r="A1927" s="229"/>
      <c r="B1927" s="237">
        <v>1047</v>
      </c>
      <c r="C1927" s="229" t="s">
        <v>11032</v>
      </c>
      <c r="D1927" s="237" t="s">
        <v>8714</v>
      </c>
      <c r="E1927" s="237" t="s">
        <v>11025</v>
      </c>
      <c r="F1927" s="229">
        <v>5600541</v>
      </c>
    </row>
    <row r="1928" spans="1:6" ht="45">
      <c r="A1928" s="229"/>
      <c r="B1928" s="237">
        <v>1048</v>
      </c>
      <c r="C1928" s="229" t="s">
        <v>11033</v>
      </c>
      <c r="D1928" s="237" t="s">
        <v>8714</v>
      </c>
      <c r="E1928" s="237" t="s">
        <v>11025</v>
      </c>
      <c r="F1928" s="229">
        <v>5600541</v>
      </c>
    </row>
    <row r="1929" spans="1:6" ht="45">
      <c r="A1929" s="229"/>
      <c r="B1929" s="237">
        <v>1049</v>
      </c>
      <c r="C1929" s="229" t="s">
        <v>11034</v>
      </c>
      <c r="D1929" s="237" t="s">
        <v>8714</v>
      </c>
      <c r="E1929" s="237" t="s">
        <v>11025</v>
      </c>
      <c r="F1929" s="229">
        <v>5600541</v>
      </c>
    </row>
    <row r="1930" spans="1:6" ht="45">
      <c r="A1930" s="229"/>
      <c r="B1930" s="237">
        <v>1050</v>
      </c>
      <c r="C1930" s="229" t="s">
        <v>11035</v>
      </c>
      <c r="D1930" s="237" t="s">
        <v>8714</v>
      </c>
      <c r="E1930" s="237" t="s">
        <v>11025</v>
      </c>
      <c r="F1930" s="229">
        <v>5600541</v>
      </c>
    </row>
    <row r="1931" spans="1:6" ht="45">
      <c r="A1931" s="229"/>
      <c r="B1931" s="237">
        <v>1052</v>
      </c>
      <c r="C1931" s="229" t="s">
        <v>11036</v>
      </c>
      <c r="D1931" s="237" t="s">
        <v>8714</v>
      </c>
      <c r="E1931" s="237" t="s">
        <v>11025</v>
      </c>
      <c r="F1931" s="229">
        <v>5600541</v>
      </c>
    </row>
    <row r="1932" spans="1:6" ht="45">
      <c r="A1932" s="229"/>
      <c r="B1932" s="237">
        <v>1053</v>
      </c>
      <c r="C1932" s="229" t="s">
        <v>11037</v>
      </c>
      <c r="D1932" s="237" t="s">
        <v>8714</v>
      </c>
      <c r="E1932" s="237" t="s">
        <v>11025</v>
      </c>
      <c r="F1932" s="229">
        <v>5600541</v>
      </c>
    </row>
    <row r="1933" spans="1:6" ht="15.75">
      <c r="A1933" s="232"/>
      <c r="B1933" s="244">
        <v>1054</v>
      </c>
      <c r="C1933" s="232" t="s">
        <v>11038</v>
      </c>
      <c r="D1933" s="244" t="s">
        <v>8714</v>
      </c>
      <c r="E1933" s="244" t="s">
        <v>2253</v>
      </c>
      <c r="F1933" s="232">
        <v>7720213</v>
      </c>
    </row>
    <row r="1934" spans="1:6" ht="15.75">
      <c r="A1934" s="229"/>
      <c r="B1934" s="237">
        <v>1055</v>
      </c>
      <c r="C1934" s="229" t="s">
        <v>11039</v>
      </c>
      <c r="D1934" s="237" t="s">
        <v>8714</v>
      </c>
      <c r="E1934" s="237" t="s">
        <v>2253</v>
      </c>
      <c r="F1934" s="229">
        <v>7760274</v>
      </c>
    </row>
    <row r="1935" spans="1:6" ht="15.75">
      <c r="A1935" s="229"/>
      <c r="B1935" s="237">
        <v>1056</v>
      </c>
      <c r="C1935" s="229" t="s">
        <v>11040</v>
      </c>
      <c r="D1935" s="237" t="s">
        <v>8714</v>
      </c>
      <c r="E1935" s="237" t="s">
        <v>2253</v>
      </c>
      <c r="F1935" s="229">
        <v>7720213</v>
      </c>
    </row>
    <row r="1936" spans="1:6" ht="15.75">
      <c r="A1936" s="229"/>
      <c r="B1936" s="237">
        <v>1057</v>
      </c>
      <c r="C1936" s="229" t="s">
        <v>11041</v>
      </c>
      <c r="D1936" s="237" t="s">
        <v>8714</v>
      </c>
      <c r="E1936" s="237" t="s">
        <v>2253</v>
      </c>
      <c r="F1936" s="229">
        <v>7765018</v>
      </c>
    </row>
    <row r="1937" spans="1:6" ht="15.75">
      <c r="A1937" s="229"/>
      <c r="B1937" s="237">
        <v>1058</v>
      </c>
      <c r="C1937" s="229" t="s">
        <v>11042</v>
      </c>
      <c r="D1937" s="237" t="s">
        <v>8714</v>
      </c>
      <c r="E1937" s="237" t="s">
        <v>2253</v>
      </c>
      <c r="F1937" s="229">
        <v>7775067</v>
      </c>
    </row>
    <row r="1938" spans="1:6" ht="15.75">
      <c r="A1938" s="229"/>
      <c r="B1938" s="237">
        <v>1059</v>
      </c>
      <c r="C1938" s="229" t="s">
        <v>11043</v>
      </c>
      <c r="D1938" s="237" t="s">
        <v>8714</v>
      </c>
      <c r="E1938" s="237" t="s">
        <v>2253</v>
      </c>
      <c r="F1938" s="229" t="s">
        <v>9003</v>
      </c>
    </row>
    <row r="1939" spans="1:6" ht="15.75">
      <c r="A1939" s="229"/>
      <c r="B1939" s="237">
        <v>1060</v>
      </c>
      <c r="C1939" s="229" t="s">
        <v>11044</v>
      </c>
      <c r="D1939" s="237" t="s">
        <v>8714</v>
      </c>
      <c r="E1939" s="237" t="s">
        <v>2253</v>
      </c>
      <c r="F1939" s="229">
        <v>7780318</v>
      </c>
    </row>
    <row r="1940" spans="1:6" ht="15.75">
      <c r="A1940" s="229"/>
      <c r="B1940" s="237">
        <v>1061</v>
      </c>
      <c r="C1940" s="229" t="s">
        <v>11045</v>
      </c>
      <c r="D1940" s="237" t="s">
        <v>8714</v>
      </c>
      <c r="E1940" s="237" t="s">
        <v>2253</v>
      </c>
      <c r="F1940" s="229" t="s">
        <v>9003</v>
      </c>
    </row>
    <row r="1941" spans="1:6" ht="15.75">
      <c r="A1941" s="229"/>
      <c r="B1941" s="237">
        <v>1062</v>
      </c>
      <c r="C1941" s="229" t="s">
        <v>11046</v>
      </c>
      <c r="D1941" s="237" t="s">
        <v>8714</v>
      </c>
      <c r="E1941" s="237" t="s">
        <v>2253</v>
      </c>
      <c r="F1941" s="229">
        <v>7709567</v>
      </c>
    </row>
    <row r="1942" spans="1:6" ht="15.75">
      <c r="A1942" s="229"/>
      <c r="B1942" s="237">
        <v>1064</v>
      </c>
      <c r="C1942" s="229" t="s">
        <v>11047</v>
      </c>
      <c r="D1942" s="237" t="s">
        <v>8714</v>
      </c>
      <c r="E1942" s="237" t="s">
        <v>2253</v>
      </c>
      <c r="F1942" s="229">
        <v>5925831</v>
      </c>
    </row>
    <row r="1943" spans="1:6" ht="15.75">
      <c r="A1943" s="229"/>
      <c r="B1943" s="237">
        <v>1065</v>
      </c>
      <c r="C1943" s="229" t="s">
        <v>11048</v>
      </c>
      <c r="D1943" s="237" t="s">
        <v>8714</v>
      </c>
      <c r="E1943" s="237" t="s">
        <v>2286</v>
      </c>
      <c r="F1943" s="229">
        <v>5357175</v>
      </c>
    </row>
    <row r="1944" spans="1:6" ht="15.75">
      <c r="A1944" s="229"/>
      <c r="B1944" s="237">
        <v>1066</v>
      </c>
      <c r="C1944" s="229" t="s">
        <v>11049</v>
      </c>
      <c r="D1944" s="237" t="s">
        <v>8714</v>
      </c>
      <c r="E1944" s="237" t="s">
        <v>2286</v>
      </c>
      <c r="F1944" s="229">
        <v>5357175</v>
      </c>
    </row>
    <row r="1945" spans="1:6" ht="31.5">
      <c r="A1945" s="229"/>
      <c r="B1945" s="237">
        <v>1067</v>
      </c>
      <c r="C1945" s="229" t="s">
        <v>11050</v>
      </c>
      <c r="D1945" s="237" t="s">
        <v>8714</v>
      </c>
      <c r="E1945" s="237" t="s">
        <v>2286</v>
      </c>
      <c r="F1945" s="229">
        <v>5658543</v>
      </c>
    </row>
    <row r="1946" spans="1:6" ht="31.5">
      <c r="A1946" s="229"/>
      <c r="B1946" s="237">
        <v>1068</v>
      </c>
      <c r="C1946" s="229" t="s">
        <v>11051</v>
      </c>
      <c r="D1946" s="237" t="s">
        <v>8714</v>
      </c>
      <c r="E1946" s="237" t="s">
        <v>2286</v>
      </c>
      <c r="F1946" s="229">
        <v>5446127</v>
      </c>
    </row>
    <row r="1947" spans="1:6" ht="15.75">
      <c r="A1947" s="229"/>
      <c r="B1947" s="237">
        <v>1069</v>
      </c>
      <c r="C1947" s="229" t="s">
        <v>11052</v>
      </c>
      <c r="D1947" s="237" t="s">
        <v>8714</v>
      </c>
      <c r="E1947" s="237" t="s">
        <v>2286</v>
      </c>
      <c r="F1947" s="229">
        <v>7110315</v>
      </c>
    </row>
    <row r="1948" spans="1:6" ht="15.75">
      <c r="A1948" s="229"/>
      <c r="B1948" s="237">
        <v>1070</v>
      </c>
      <c r="C1948" s="229" t="s">
        <v>11053</v>
      </c>
      <c r="D1948" s="237" t="s">
        <v>8714</v>
      </c>
      <c r="E1948" s="237" t="s">
        <v>2286</v>
      </c>
      <c r="F1948" s="229">
        <v>5366903</v>
      </c>
    </row>
    <row r="1949" spans="1:6" ht="15.75">
      <c r="A1949" s="229"/>
      <c r="B1949" s="237">
        <v>964</v>
      </c>
      <c r="C1949" s="229" t="s">
        <v>11054</v>
      </c>
      <c r="D1949" s="237" t="s">
        <v>8931</v>
      </c>
      <c r="E1949" s="237" t="s">
        <v>2286</v>
      </c>
      <c r="F1949" s="229" t="s">
        <v>9003</v>
      </c>
    </row>
    <row r="1950" spans="1:6" ht="31.5">
      <c r="A1950" s="227" t="s">
        <v>10849</v>
      </c>
      <c r="B1950" s="237">
        <v>965</v>
      </c>
      <c r="C1950" s="229" t="s">
        <v>11055</v>
      </c>
      <c r="D1950" s="237" t="s">
        <v>8931</v>
      </c>
      <c r="E1950" s="237" t="s">
        <v>10851</v>
      </c>
      <c r="F1950" s="229" t="s">
        <v>11056</v>
      </c>
    </row>
    <row r="1951" spans="1:6" ht="31.5">
      <c r="A1951" s="227" t="s">
        <v>10853</v>
      </c>
      <c r="B1951" s="237">
        <v>966</v>
      </c>
      <c r="C1951" s="229" t="s">
        <v>11057</v>
      </c>
      <c r="D1951" s="237" t="s">
        <v>8931</v>
      </c>
      <c r="E1951" s="229" t="s">
        <v>10851</v>
      </c>
      <c r="F1951" s="229" t="s">
        <v>11056</v>
      </c>
    </row>
    <row r="1952" spans="1:6" ht="31.5">
      <c r="A1952" s="227" t="s">
        <v>10953</v>
      </c>
      <c r="B1952" s="237">
        <v>967</v>
      </c>
      <c r="C1952" s="229" t="s">
        <v>11058</v>
      </c>
      <c r="D1952" s="237" t="s">
        <v>8931</v>
      </c>
      <c r="E1952" s="229" t="s">
        <v>10851</v>
      </c>
      <c r="F1952" s="229" t="s">
        <v>11056</v>
      </c>
    </row>
    <row r="1953" spans="1:6" ht="31.5">
      <c r="A1953" s="229"/>
      <c r="B1953" s="237">
        <v>968</v>
      </c>
      <c r="C1953" s="229" t="s">
        <v>11059</v>
      </c>
      <c r="D1953" s="237" t="s">
        <v>8931</v>
      </c>
      <c r="E1953" s="229" t="s">
        <v>10851</v>
      </c>
      <c r="F1953" s="229" t="s">
        <v>11056</v>
      </c>
    </row>
    <row r="1954" spans="1:6" ht="31.5">
      <c r="A1954" s="229"/>
      <c r="B1954" s="237">
        <v>969</v>
      </c>
      <c r="C1954" s="229" t="s">
        <v>11060</v>
      </c>
      <c r="D1954" s="237" t="s">
        <v>8931</v>
      </c>
      <c r="E1954" s="229" t="s">
        <v>10851</v>
      </c>
      <c r="F1954" s="229" t="s">
        <v>11056</v>
      </c>
    </row>
    <row r="1955" spans="1:6" ht="31.5">
      <c r="A1955" s="229"/>
      <c r="B1955" s="237">
        <v>970</v>
      </c>
      <c r="C1955" s="229" t="s">
        <v>11061</v>
      </c>
      <c r="D1955" s="237" t="s">
        <v>8931</v>
      </c>
      <c r="E1955" s="229" t="s">
        <v>10851</v>
      </c>
      <c r="F1955" s="229" t="s">
        <v>11056</v>
      </c>
    </row>
    <row r="1956" spans="1:6" ht="31.5">
      <c r="A1956" s="229"/>
      <c r="B1956" s="237">
        <v>971</v>
      </c>
      <c r="C1956" s="229" t="s">
        <v>11062</v>
      </c>
      <c r="D1956" s="237" t="s">
        <v>8931</v>
      </c>
      <c r="E1956" s="229" t="s">
        <v>10851</v>
      </c>
      <c r="F1956" s="229" t="s">
        <v>11056</v>
      </c>
    </row>
    <row r="1957" spans="1:6" ht="31.5">
      <c r="A1957" s="229"/>
      <c r="B1957" s="237">
        <v>972</v>
      </c>
      <c r="C1957" s="229" t="s">
        <v>11063</v>
      </c>
      <c r="D1957" s="237" t="s">
        <v>8931</v>
      </c>
      <c r="E1957" s="229" t="s">
        <v>10851</v>
      </c>
      <c r="F1957" s="229" t="s">
        <v>11056</v>
      </c>
    </row>
    <row r="1958" spans="1:6" ht="31.5">
      <c r="A1958" s="229"/>
      <c r="B1958" s="237">
        <v>973</v>
      </c>
      <c r="C1958" s="229" t="s">
        <v>11064</v>
      </c>
      <c r="D1958" s="237" t="s">
        <v>8931</v>
      </c>
      <c r="E1958" s="229" t="s">
        <v>10851</v>
      </c>
      <c r="F1958" s="229" t="s">
        <v>11056</v>
      </c>
    </row>
    <row r="1959" spans="1:6" ht="31.5">
      <c r="A1959" s="229"/>
      <c r="B1959" s="237">
        <v>974</v>
      </c>
      <c r="C1959" s="229" t="s">
        <v>11065</v>
      </c>
      <c r="D1959" s="237" t="s">
        <v>8931</v>
      </c>
      <c r="E1959" s="229" t="s">
        <v>10851</v>
      </c>
      <c r="F1959" s="229" t="s">
        <v>11056</v>
      </c>
    </row>
    <row r="1960" spans="1:6" ht="31.5">
      <c r="A1960" s="229"/>
      <c r="B1960" s="237">
        <v>975</v>
      </c>
      <c r="C1960" s="229" t="s">
        <v>11066</v>
      </c>
      <c r="D1960" s="237" t="s">
        <v>8931</v>
      </c>
      <c r="E1960" s="229" t="s">
        <v>10851</v>
      </c>
      <c r="F1960" s="229" t="s">
        <v>11056</v>
      </c>
    </row>
    <row r="1961" spans="1:6" ht="31.5">
      <c r="A1961" s="229"/>
      <c r="B1961" s="237">
        <v>976</v>
      </c>
      <c r="C1961" s="229" t="s">
        <v>11067</v>
      </c>
      <c r="D1961" s="237" t="s">
        <v>8931</v>
      </c>
      <c r="E1961" s="229" t="s">
        <v>10851</v>
      </c>
      <c r="F1961" s="229" t="s">
        <v>11056</v>
      </c>
    </row>
    <row r="1962" spans="1:6" ht="31.5">
      <c r="A1962" s="229"/>
      <c r="B1962" s="237">
        <v>977</v>
      </c>
      <c r="C1962" s="229" t="s">
        <v>11068</v>
      </c>
      <c r="D1962" s="237" t="s">
        <v>8931</v>
      </c>
      <c r="E1962" s="229" t="s">
        <v>10851</v>
      </c>
      <c r="F1962" s="229" t="s">
        <v>11056</v>
      </c>
    </row>
    <row r="1963" spans="1:6" ht="31.5">
      <c r="A1963" s="229"/>
      <c r="B1963" s="237">
        <v>978</v>
      </c>
      <c r="C1963" s="229" t="s">
        <v>11069</v>
      </c>
      <c r="D1963" s="237" t="s">
        <v>8931</v>
      </c>
      <c r="E1963" s="229" t="s">
        <v>10851</v>
      </c>
      <c r="F1963" s="229" t="s">
        <v>11056</v>
      </c>
    </row>
    <row r="1964" spans="1:6" ht="31.5">
      <c r="A1964" s="229"/>
      <c r="B1964" s="237">
        <v>979</v>
      </c>
      <c r="C1964" s="229" t="s">
        <v>11070</v>
      </c>
      <c r="D1964" s="237" t="s">
        <v>8931</v>
      </c>
      <c r="E1964" s="229" t="s">
        <v>10851</v>
      </c>
      <c r="F1964" s="229" t="s">
        <v>11056</v>
      </c>
    </row>
    <row r="1965" spans="1:6" ht="31.5">
      <c r="A1965" s="229"/>
      <c r="B1965" s="237">
        <v>980</v>
      </c>
      <c r="C1965" s="229" t="s">
        <v>11071</v>
      </c>
      <c r="D1965" s="237" t="s">
        <v>8931</v>
      </c>
      <c r="E1965" s="229" t="s">
        <v>10851</v>
      </c>
      <c r="F1965" s="229" t="s">
        <v>11056</v>
      </c>
    </row>
    <row r="1966" spans="1:6" ht="31.5">
      <c r="A1966" s="229"/>
      <c r="B1966" s="237">
        <v>981</v>
      </c>
      <c r="C1966" s="229" t="s">
        <v>11072</v>
      </c>
      <c r="D1966" s="237" t="s">
        <v>8931</v>
      </c>
      <c r="E1966" s="229" t="s">
        <v>10851</v>
      </c>
      <c r="F1966" s="229" t="s">
        <v>11056</v>
      </c>
    </row>
    <row r="1967" spans="1:6" ht="31.5">
      <c r="A1967" s="229"/>
      <c r="B1967" s="237">
        <v>982</v>
      </c>
      <c r="C1967" s="229" t="s">
        <v>11073</v>
      </c>
      <c r="D1967" s="237" t="s">
        <v>8931</v>
      </c>
      <c r="E1967" s="229" t="s">
        <v>10851</v>
      </c>
      <c r="F1967" s="229" t="s">
        <v>11056</v>
      </c>
    </row>
    <row r="1968" spans="1:6" ht="31.5">
      <c r="A1968" s="229"/>
      <c r="B1968" s="237">
        <v>983</v>
      </c>
      <c r="C1968" s="229" t="s">
        <v>11074</v>
      </c>
      <c r="D1968" s="237" t="s">
        <v>8931</v>
      </c>
      <c r="E1968" s="229" t="s">
        <v>10851</v>
      </c>
      <c r="F1968" s="229" t="s">
        <v>11056</v>
      </c>
    </row>
    <row r="1969" spans="1:6" ht="31.5">
      <c r="A1969" s="229"/>
      <c r="B1969" s="237">
        <v>984</v>
      </c>
      <c r="C1969" s="229" t="s">
        <v>11075</v>
      </c>
      <c r="D1969" s="237" t="s">
        <v>8931</v>
      </c>
      <c r="E1969" s="229" t="s">
        <v>10851</v>
      </c>
      <c r="F1969" s="229" t="s">
        <v>11056</v>
      </c>
    </row>
    <row r="1970" spans="1:6" ht="31.5">
      <c r="A1970" s="229"/>
      <c r="B1970" s="237">
        <v>985</v>
      </c>
      <c r="C1970" s="229" t="s">
        <v>11076</v>
      </c>
      <c r="D1970" s="237" t="s">
        <v>8931</v>
      </c>
      <c r="E1970" s="229" t="s">
        <v>10851</v>
      </c>
      <c r="F1970" s="229" t="s">
        <v>11056</v>
      </c>
    </row>
    <row r="1971" spans="1:6" ht="31.5">
      <c r="A1971" s="229"/>
      <c r="B1971" s="237">
        <v>986</v>
      </c>
      <c r="C1971" s="229" t="s">
        <v>11077</v>
      </c>
      <c r="D1971" s="237" t="s">
        <v>8931</v>
      </c>
      <c r="E1971" s="229" t="s">
        <v>10851</v>
      </c>
      <c r="F1971" s="229" t="s">
        <v>11056</v>
      </c>
    </row>
    <row r="1972" spans="1:6" ht="31.5">
      <c r="A1972" s="229"/>
      <c r="B1972" s="237">
        <v>987</v>
      </c>
      <c r="C1972" s="229" t="s">
        <v>11078</v>
      </c>
      <c r="D1972" s="237" t="s">
        <v>8931</v>
      </c>
      <c r="E1972" s="229" t="s">
        <v>10851</v>
      </c>
      <c r="F1972" s="229" t="s">
        <v>11056</v>
      </c>
    </row>
    <row r="1973" spans="1:6" ht="31.5">
      <c r="A1973" s="229"/>
      <c r="B1973" s="237">
        <v>988</v>
      </c>
      <c r="C1973" s="229" t="s">
        <v>11079</v>
      </c>
      <c r="D1973" s="237" t="s">
        <v>8931</v>
      </c>
      <c r="E1973" s="229" t="s">
        <v>10851</v>
      </c>
      <c r="F1973" s="229" t="s">
        <v>11056</v>
      </c>
    </row>
    <row r="1974" spans="1:6" ht="31.5">
      <c r="A1974" s="229"/>
      <c r="B1974" s="237">
        <v>989</v>
      </c>
      <c r="C1974" s="229" t="s">
        <v>11080</v>
      </c>
      <c r="D1974" s="237" t="s">
        <v>8931</v>
      </c>
      <c r="E1974" s="229" t="s">
        <v>10851</v>
      </c>
      <c r="F1974" s="229" t="s">
        <v>11056</v>
      </c>
    </row>
    <row r="1975" spans="1:6" ht="31.5">
      <c r="A1975" s="229"/>
      <c r="B1975" s="237">
        <v>990</v>
      </c>
      <c r="C1975" s="229" t="s">
        <v>11081</v>
      </c>
      <c r="D1975" s="237" t="s">
        <v>8931</v>
      </c>
      <c r="E1975" s="229" t="s">
        <v>10851</v>
      </c>
      <c r="F1975" s="229" t="s">
        <v>11056</v>
      </c>
    </row>
    <row r="1976" spans="1:6" ht="31.5">
      <c r="A1976" s="229"/>
      <c r="B1976" s="237">
        <v>991</v>
      </c>
      <c r="C1976" s="229" t="s">
        <v>11082</v>
      </c>
      <c r="D1976" s="237" t="s">
        <v>8931</v>
      </c>
      <c r="E1976" s="229" t="s">
        <v>10851</v>
      </c>
      <c r="F1976" s="229" t="s">
        <v>11056</v>
      </c>
    </row>
    <row r="1977" spans="1:6" ht="31.5">
      <c r="A1977" s="229"/>
      <c r="B1977" s="237">
        <v>992</v>
      </c>
      <c r="C1977" s="229" t="s">
        <v>11083</v>
      </c>
      <c r="D1977" s="237" t="s">
        <v>8931</v>
      </c>
      <c r="E1977" s="229" t="s">
        <v>10851</v>
      </c>
      <c r="F1977" s="229" t="s">
        <v>11056</v>
      </c>
    </row>
    <row r="1978" spans="1:6" ht="31.5">
      <c r="A1978" s="229"/>
      <c r="B1978" s="237">
        <v>993</v>
      </c>
      <c r="C1978" s="229" t="s">
        <v>11084</v>
      </c>
      <c r="D1978" s="237" t="s">
        <v>8931</v>
      </c>
      <c r="E1978" s="229" t="s">
        <v>10851</v>
      </c>
      <c r="F1978" s="229" t="s">
        <v>11056</v>
      </c>
    </row>
    <row r="1979" spans="1:6" ht="31.5">
      <c r="A1979" s="229"/>
      <c r="B1979" s="237">
        <v>994</v>
      </c>
      <c r="C1979" s="229" t="s">
        <v>11085</v>
      </c>
      <c r="D1979" s="237" t="s">
        <v>8931</v>
      </c>
      <c r="E1979" s="229" t="s">
        <v>10851</v>
      </c>
      <c r="F1979" s="229" t="s">
        <v>11056</v>
      </c>
    </row>
    <row r="1980" spans="1:6" ht="31.5">
      <c r="A1980" s="229"/>
      <c r="B1980" s="237">
        <v>995</v>
      </c>
      <c r="C1980" s="229" t="s">
        <v>11086</v>
      </c>
      <c r="D1980" s="237" t="s">
        <v>8931</v>
      </c>
      <c r="E1980" s="229" t="s">
        <v>10851</v>
      </c>
      <c r="F1980" s="229" t="s">
        <v>11056</v>
      </c>
    </row>
    <row r="1981" spans="1:6" ht="31.5">
      <c r="A1981" s="229"/>
      <c r="B1981" s="237">
        <v>996</v>
      </c>
      <c r="C1981" s="229" t="s">
        <v>11087</v>
      </c>
      <c r="D1981" s="237" t="s">
        <v>8931</v>
      </c>
      <c r="E1981" s="229" t="s">
        <v>10851</v>
      </c>
      <c r="F1981" s="229" t="s">
        <v>11056</v>
      </c>
    </row>
    <row r="1982" spans="1:6" ht="31.5">
      <c r="A1982" s="229"/>
      <c r="B1982" s="237">
        <v>997</v>
      </c>
      <c r="C1982" s="229" t="s">
        <v>11088</v>
      </c>
      <c r="D1982" s="237" t="s">
        <v>8931</v>
      </c>
      <c r="E1982" s="229" t="s">
        <v>10851</v>
      </c>
      <c r="F1982" s="229" t="s">
        <v>11056</v>
      </c>
    </row>
    <row r="1983" spans="1:6" ht="31.5">
      <c r="A1983" s="229"/>
      <c r="B1983" s="237">
        <v>998</v>
      </c>
      <c r="C1983" s="229" t="s">
        <v>11089</v>
      </c>
      <c r="D1983" s="237" t="s">
        <v>8931</v>
      </c>
      <c r="E1983" s="229" t="s">
        <v>10851</v>
      </c>
      <c r="F1983" s="229" t="s">
        <v>11056</v>
      </c>
    </row>
    <row r="1984" spans="1:6" ht="31.5">
      <c r="A1984" s="229"/>
      <c r="B1984" s="237">
        <v>999</v>
      </c>
      <c r="C1984" s="229" t="s">
        <v>11090</v>
      </c>
      <c r="D1984" s="237" t="s">
        <v>8931</v>
      </c>
      <c r="E1984" s="229" t="s">
        <v>10851</v>
      </c>
      <c r="F1984" s="229" t="s">
        <v>11056</v>
      </c>
    </row>
    <row r="1985" spans="1:6" ht="31.5">
      <c r="A1985" s="229"/>
      <c r="B1985" s="237">
        <v>1000</v>
      </c>
      <c r="C1985" s="229" t="s">
        <v>11091</v>
      </c>
      <c r="D1985" s="237" t="s">
        <v>8931</v>
      </c>
      <c r="E1985" s="229" t="s">
        <v>10851</v>
      </c>
      <c r="F1985" s="229" t="s">
        <v>11056</v>
      </c>
    </row>
    <row r="1986" spans="1:6" ht="31.5">
      <c r="A1986" s="229"/>
      <c r="B1986" s="237">
        <v>1001</v>
      </c>
      <c r="C1986" s="229" t="s">
        <v>11092</v>
      </c>
      <c r="D1986" s="237" t="s">
        <v>8931</v>
      </c>
      <c r="E1986" s="229" t="s">
        <v>10851</v>
      </c>
      <c r="F1986" s="229" t="s">
        <v>11056</v>
      </c>
    </row>
    <row r="1987" spans="1:6" ht="31.5">
      <c r="A1987" s="229"/>
      <c r="B1987" s="237">
        <v>1002</v>
      </c>
      <c r="C1987" s="229" t="s">
        <v>11093</v>
      </c>
      <c r="D1987" s="237" t="s">
        <v>8931</v>
      </c>
      <c r="E1987" s="229" t="s">
        <v>10851</v>
      </c>
      <c r="F1987" s="229" t="s">
        <v>11056</v>
      </c>
    </row>
    <row r="1988" spans="1:6" ht="31.5">
      <c r="A1988" s="229"/>
      <c r="B1988" s="237">
        <v>1003</v>
      </c>
      <c r="C1988" s="229" t="s">
        <v>11094</v>
      </c>
      <c r="D1988" s="237" t="s">
        <v>8931</v>
      </c>
      <c r="E1988" s="229" t="s">
        <v>10851</v>
      </c>
      <c r="F1988" s="229" t="s">
        <v>11056</v>
      </c>
    </row>
    <row r="1989" spans="1:6" ht="31.5">
      <c r="A1989" s="229"/>
      <c r="B1989" s="237">
        <v>1004</v>
      </c>
      <c r="C1989" s="229" t="s">
        <v>11095</v>
      </c>
      <c r="D1989" s="237" t="s">
        <v>8931</v>
      </c>
      <c r="E1989" s="229" t="s">
        <v>10851</v>
      </c>
      <c r="F1989" s="229" t="s">
        <v>11056</v>
      </c>
    </row>
    <row r="1990" spans="1:6" ht="31.5">
      <c r="A1990" s="229"/>
      <c r="B1990" s="237">
        <v>1005</v>
      </c>
      <c r="C1990" s="229" t="s">
        <v>11096</v>
      </c>
      <c r="D1990" s="237" t="s">
        <v>8931</v>
      </c>
      <c r="E1990" s="229" t="s">
        <v>10851</v>
      </c>
      <c r="F1990" s="229" t="s">
        <v>11056</v>
      </c>
    </row>
    <row r="1991" spans="1:6" ht="31.5">
      <c r="A1991" s="229"/>
      <c r="B1991" s="237">
        <v>1006</v>
      </c>
      <c r="C1991" s="229" t="s">
        <v>11097</v>
      </c>
      <c r="D1991" s="237" t="s">
        <v>8931</v>
      </c>
      <c r="E1991" s="229" t="s">
        <v>10851</v>
      </c>
      <c r="F1991" s="229" t="s">
        <v>11056</v>
      </c>
    </row>
    <row r="1992" spans="1:6" ht="31.5">
      <c r="A1992" s="229"/>
      <c r="B1992" s="237">
        <v>1007</v>
      </c>
      <c r="C1992" s="229" t="s">
        <v>11098</v>
      </c>
      <c r="D1992" s="237" t="s">
        <v>8931</v>
      </c>
      <c r="E1992" s="229" t="s">
        <v>10851</v>
      </c>
      <c r="F1992" s="229" t="s">
        <v>11056</v>
      </c>
    </row>
    <row r="1993" spans="1:6" ht="31.5">
      <c r="A1993" s="229"/>
      <c r="B1993" s="237">
        <v>1008</v>
      </c>
      <c r="C1993" s="229" t="s">
        <v>11099</v>
      </c>
      <c r="D1993" s="237" t="s">
        <v>8931</v>
      </c>
      <c r="E1993" s="229" t="s">
        <v>10851</v>
      </c>
      <c r="F1993" s="229" t="s">
        <v>11056</v>
      </c>
    </row>
    <row r="1994" spans="1:6" ht="31.5">
      <c r="A1994" s="232"/>
      <c r="B1994" s="244">
        <v>1010</v>
      </c>
      <c r="C1994" s="232" t="s">
        <v>11100</v>
      </c>
      <c r="D1994" s="244" t="s">
        <v>8931</v>
      </c>
      <c r="E1994" s="232" t="s">
        <v>10851</v>
      </c>
      <c r="F1994" s="232" t="s">
        <v>11056</v>
      </c>
    </row>
    <row r="1995" spans="1:6" ht="31.5">
      <c r="A1995" s="229"/>
      <c r="B1995" s="237">
        <v>1011</v>
      </c>
      <c r="C1995" s="229" t="s">
        <v>11101</v>
      </c>
      <c r="D1995" s="237" t="s">
        <v>8931</v>
      </c>
      <c r="E1995" s="229" t="s">
        <v>10851</v>
      </c>
      <c r="F1995" s="229" t="s">
        <v>11056</v>
      </c>
    </row>
    <row r="1996" spans="1:6" ht="31.5">
      <c r="A1996" s="247"/>
      <c r="B1996" s="237">
        <v>1012</v>
      </c>
      <c r="C1996" s="229" t="s">
        <v>11102</v>
      </c>
      <c r="D1996" s="237" t="s">
        <v>8931</v>
      </c>
      <c r="E1996" s="229" t="s">
        <v>10851</v>
      </c>
      <c r="F1996" s="229" t="s">
        <v>11056</v>
      </c>
    </row>
    <row r="1997" spans="1:6" ht="31.5">
      <c r="A1997" s="247"/>
      <c r="B1997" s="237">
        <v>1013</v>
      </c>
      <c r="C1997" s="229" t="s">
        <v>11103</v>
      </c>
      <c r="D1997" s="237" t="s">
        <v>8931</v>
      </c>
      <c r="E1997" s="229" t="s">
        <v>10851</v>
      </c>
      <c r="F1997" s="229" t="s">
        <v>11056</v>
      </c>
    </row>
    <row r="1998" spans="1:6" ht="30">
      <c r="A1998" s="247"/>
      <c r="B1998" s="237">
        <v>1071</v>
      </c>
      <c r="C1998" s="229" t="s">
        <v>11104</v>
      </c>
      <c r="D1998" s="237" t="s">
        <v>8714</v>
      </c>
      <c r="E1998" s="237" t="s">
        <v>11105</v>
      </c>
      <c r="F1998" s="233">
        <v>5426131</v>
      </c>
    </row>
    <row r="1999" spans="1:6" ht="30">
      <c r="A1999" s="247"/>
      <c r="B1999" s="237">
        <v>1072</v>
      </c>
      <c r="C1999" s="229" t="s">
        <v>11106</v>
      </c>
      <c r="D1999" s="237" t="s">
        <v>8714</v>
      </c>
      <c r="E1999" s="237" t="s">
        <v>11105</v>
      </c>
      <c r="F1999" s="229">
        <v>5379530</v>
      </c>
    </row>
    <row r="2000" spans="1:6" ht="15.75">
      <c r="A2000" s="248"/>
      <c r="B2000" s="237">
        <v>1073</v>
      </c>
      <c r="C2000" s="233" t="s">
        <v>11107</v>
      </c>
      <c r="D2000" s="237" t="s">
        <v>8714</v>
      </c>
      <c r="E2000" s="237" t="s">
        <v>11108</v>
      </c>
      <c r="F2000" s="229">
        <v>5427427</v>
      </c>
    </row>
    <row r="2001" spans="1:6" ht="15.75">
      <c r="A2001" s="248"/>
      <c r="B2001" s="237">
        <v>1074</v>
      </c>
      <c r="C2001" s="233" t="s">
        <v>11109</v>
      </c>
      <c r="D2001" s="237" t="s">
        <v>8714</v>
      </c>
      <c r="E2001" s="237" t="s">
        <v>10851</v>
      </c>
      <c r="F2001" s="229">
        <v>7711264</v>
      </c>
    </row>
    <row r="2002" spans="1:6" ht="15.75">
      <c r="A2002" s="247"/>
      <c r="B2002" s="237">
        <v>1075</v>
      </c>
      <c r="C2002" s="229" t="s">
        <v>11110</v>
      </c>
      <c r="D2002" s="237" t="s">
        <v>8714</v>
      </c>
      <c r="E2002" s="237" t="s">
        <v>10851</v>
      </c>
      <c r="F2002" s="229">
        <v>7711264</v>
      </c>
    </row>
    <row r="2003" spans="1:6" ht="15.75">
      <c r="A2003" s="248"/>
      <c r="B2003" s="237">
        <v>1076</v>
      </c>
      <c r="C2003" s="229" t="s">
        <v>11111</v>
      </c>
      <c r="D2003" s="237" t="s">
        <v>8714</v>
      </c>
      <c r="E2003" s="237" t="s">
        <v>10851</v>
      </c>
      <c r="F2003" s="229">
        <v>7711264</v>
      </c>
    </row>
    <row r="2004" spans="1:6" ht="15.75">
      <c r="A2004" s="248"/>
      <c r="B2004" s="237">
        <v>1077</v>
      </c>
      <c r="C2004" s="229" t="s">
        <v>11112</v>
      </c>
      <c r="D2004" s="237" t="s">
        <v>8714</v>
      </c>
      <c r="E2004" s="237" t="s">
        <v>2253</v>
      </c>
      <c r="F2004" s="229">
        <v>7109649</v>
      </c>
    </row>
    <row r="2005" spans="1:6" ht="15.75">
      <c r="A2005" s="248"/>
      <c r="B2005" s="237">
        <v>1078</v>
      </c>
      <c r="C2005" s="229" t="s">
        <v>11113</v>
      </c>
      <c r="D2005" s="237" t="s">
        <v>8714</v>
      </c>
      <c r="E2005" s="237" t="s">
        <v>2253</v>
      </c>
      <c r="F2005" s="229">
        <v>7778217</v>
      </c>
    </row>
    <row r="2006" spans="1:6" ht="32.25" thickBot="1">
      <c r="A2006" s="249"/>
      <c r="B2006" s="237">
        <v>1079</v>
      </c>
      <c r="C2006" s="229" t="s">
        <v>11114</v>
      </c>
      <c r="D2006" s="237" t="s">
        <v>8714</v>
      </c>
      <c r="E2006" s="237" t="s">
        <v>2286</v>
      </c>
      <c r="F2006" s="229">
        <v>7100229</v>
      </c>
    </row>
    <row r="2007" spans="1:6" ht="15.75">
      <c r="A2007" s="248"/>
      <c r="B2007" s="237">
        <v>1080</v>
      </c>
      <c r="C2007" s="229" t="s">
        <v>11115</v>
      </c>
      <c r="D2007" s="237" t="s">
        <v>8714</v>
      </c>
      <c r="E2007" s="237" t="s">
        <v>10851</v>
      </c>
      <c r="F2007" s="229">
        <v>5344453</v>
      </c>
    </row>
    <row r="2008" spans="1:6" ht="15.75">
      <c r="A2008" s="248"/>
      <c r="B2008" s="237">
        <v>1081</v>
      </c>
      <c r="C2008" s="229" t="s">
        <v>11116</v>
      </c>
      <c r="D2008" s="237" t="s">
        <v>8714</v>
      </c>
      <c r="E2008" s="237" t="s">
        <v>10851</v>
      </c>
      <c r="F2008" s="229">
        <v>5344453</v>
      </c>
    </row>
    <row r="2009" spans="1:6" ht="15.75">
      <c r="A2009" s="248"/>
      <c r="B2009" s="237">
        <v>1082</v>
      </c>
      <c r="C2009" s="229" t="s">
        <v>11117</v>
      </c>
      <c r="D2009" s="237" t="s">
        <v>8714</v>
      </c>
      <c r="E2009" s="237" t="s">
        <v>10851</v>
      </c>
      <c r="F2009" s="229">
        <v>5443214</v>
      </c>
    </row>
    <row r="2010" spans="1:6" ht="15.75">
      <c r="A2010" s="248"/>
      <c r="B2010" s="237">
        <v>1083</v>
      </c>
      <c r="C2010" s="229" t="s">
        <v>11118</v>
      </c>
      <c r="D2010" s="237" t="s">
        <v>8714</v>
      </c>
      <c r="E2010" s="237" t="s">
        <v>2253</v>
      </c>
      <c r="F2010" s="229">
        <v>7736742</v>
      </c>
    </row>
    <row r="2011" spans="1:6" ht="15.75">
      <c r="A2011" s="248"/>
      <c r="B2011" s="237">
        <v>1084</v>
      </c>
      <c r="C2011" s="229" t="s">
        <v>11119</v>
      </c>
      <c r="D2011" s="237" t="s">
        <v>8714</v>
      </c>
      <c r="E2011" s="237" t="s">
        <v>2253</v>
      </c>
      <c r="F2011" s="229">
        <v>7719624</v>
      </c>
    </row>
    <row r="2012" spans="1:6" ht="15.75">
      <c r="A2012" s="248"/>
      <c r="B2012" s="237">
        <v>1085</v>
      </c>
      <c r="C2012" s="229" t="s">
        <v>11120</v>
      </c>
      <c r="D2012" s="237" t="s">
        <v>8714</v>
      </c>
      <c r="E2012" s="237" t="s">
        <v>2253</v>
      </c>
      <c r="F2012" s="229">
        <v>7782104</v>
      </c>
    </row>
    <row r="2013" spans="1:6" ht="15.75">
      <c r="A2013" s="247"/>
      <c r="B2013" s="237">
        <v>1086</v>
      </c>
      <c r="C2013" s="229" t="s">
        <v>11121</v>
      </c>
      <c r="D2013" s="237" t="s">
        <v>8714</v>
      </c>
      <c r="E2013" s="237" t="s">
        <v>2253</v>
      </c>
      <c r="F2013" s="229">
        <v>5364669</v>
      </c>
    </row>
    <row r="2014" spans="1:6" ht="15.75">
      <c r="A2014" s="247"/>
      <c r="B2014" s="237">
        <v>1088</v>
      </c>
      <c r="C2014" s="229" t="s">
        <v>11122</v>
      </c>
      <c r="D2014" s="237" t="s">
        <v>8714</v>
      </c>
      <c r="E2014" s="237" t="s">
        <v>2253</v>
      </c>
      <c r="F2014" s="229">
        <v>7710247</v>
      </c>
    </row>
    <row r="2015" spans="1:6" ht="15.75">
      <c r="A2015" s="247"/>
      <c r="B2015" s="237">
        <v>1090</v>
      </c>
      <c r="C2015" s="229" t="s">
        <v>11123</v>
      </c>
      <c r="D2015" s="237" t="s">
        <v>8714</v>
      </c>
      <c r="E2015" s="237" t="s">
        <v>2253</v>
      </c>
      <c r="F2015" s="229">
        <v>7710247</v>
      </c>
    </row>
    <row r="2016" spans="1:6" ht="15.75">
      <c r="A2016" s="247"/>
      <c r="B2016" s="237">
        <v>1091</v>
      </c>
      <c r="C2016" s="229" t="s">
        <v>11124</v>
      </c>
      <c r="D2016" s="237" t="s">
        <v>8714</v>
      </c>
      <c r="E2016" s="237" t="s">
        <v>2253</v>
      </c>
      <c r="F2016" s="229">
        <v>7710247</v>
      </c>
    </row>
    <row r="2017" spans="1:6" ht="15.75">
      <c r="A2017" s="247"/>
      <c r="B2017" s="237">
        <v>1092</v>
      </c>
      <c r="C2017" s="229" t="s">
        <v>11125</v>
      </c>
      <c r="D2017" s="237" t="s">
        <v>8714</v>
      </c>
      <c r="E2017" s="237" t="s">
        <v>2253</v>
      </c>
      <c r="F2017" s="229">
        <v>7710247</v>
      </c>
    </row>
    <row r="2018" spans="1:6" ht="15.75">
      <c r="A2018" s="247"/>
      <c r="B2018" s="237">
        <v>1093</v>
      </c>
      <c r="C2018" s="229" t="s">
        <v>11126</v>
      </c>
      <c r="D2018" s="237" t="s">
        <v>8714</v>
      </c>
      <c r="E2018" s="237" t="s">
        <v>2253</v>
      </c>
      <c r="F2018" s="229">
        <v>7710247</v>
      </c>
    </row>
    <row r="2019" spans="1:6" ht="15.75">
      <c r="A2019" s="247"/>
      <c r="B2019" s="237">
        <v>1094</v>
      </c>
      <c r="C2019" s="229" t="s">
        <v>11127</v>
      </c>
      <c r="D2019" s="237" t="s">
        <v>8714</v>
      </c>
      <c r="E2019" s="237" t="s">
        <v>2253</v>
      </c>
      <c r="F2019" s="229">
        <v>7711436</v>
      </c>
    </row>
    <row r="2020" spans="1:6" ht="15.75">
      <c r="A2020" s="247"/>
      <c r="B2020" s="237">
        <v>1015</v>
      </c>
      <c r="C2020" s="229" t="s">
        <v>11128</v>
      </c>
      <c r="D2020" s="237" t="s">
        <v>8714</v>
      </c>
      <c r="E2020" s="237" t="s">
        <v>2253</v>
      </c>
      <c r="F2020" s="229">
        <v>7711436</v>
      </c>
    </row>
    <row r="2021" spans="1:6" ht="15.75">
      <c r="A2021" s="247"/>
      <c r="B2021" s="237">
        <v>1016</v>
      </c>
      <c r="C2021" s="229" t="s">
        <v>11129</v>
      </c>
      <c r="D2021" s="237" t="s">
        <v>8714</v>
      </c>
      <c r="E2021" s="237" t="s">
        <v>2253</v>
      </c>
      <c r="F2021" s="229">
        <v>7711436</v>
      </c>
    </row>
    <row r="2022" spans="1:6" ht="15.75">
      <c r="A2022" s="247"/>
      <c r="B2022" s="237">
        <v>1017</v>
      </c>
      <c r="C2022" s="229" t="s">
        <v>11130</v>
      </c>
      <c r="D2022" s="237" t="s">
        <v>8714</v>
      </c>
      <c r="E2022" s="237" t="s">
        <v>2253</v>
      </c>
      <c r="F2022" s="229">
        <v>7711436</v>
      </c>
    </row>
    <row r="2023" spans="1:6" ht="15.75">
      <c r="A2023" s="247"/>
      <c r="B2023" s="237">
        <v>1018</v>
      </c>
      <c r="C2023" s="229" t="s">
        <v>11131</v>
      </c>
      <c r="D2023" s="237" t="s">
        <v>8714</v>
      </c>
      <c r="E2023" s="237" t="s">
        <v>2253</v>
      </c>
      <c r="F2023" s="229">
        <v>7711436</v>
      </c>
    </row>
    <row r="2024" spans="1:6" ht="15.75">
      <c r="A2024" s="247"/>
      <c r="B2024" s="237">
        <v>1020</v>
      </c>
      <c r="C2024" s="229" t="s">
        <v>11132</v>
      </c>
      <c r="D2024" s="237" t="s">
        <v>8714</v>
      </c>
      <c r="E2024" s="237" t="s">
        <v>2253</v>
      </c>
      <c r="F2024" s="229">
        <v>7711436</v>
      </c>
    </row>
    <row r="2025" spans="1:6" ht="15.75">
      <c r="A2025" s="247"/>
      <c r="B2025" s="237">
        <v>1021</v>
      </c>
      <c r="C2025" s="229" t="s">
        <v>11133</v>
      </c>
      <c r="D2025" s="237" t="s">
        <v>8714</v>
      </c>
      <c r="E2025" s="237" t="s">
        <v>2253</v>
      </c>
      <c r="F2025" s="229">
        <v>7711436</v>
      </c>
    </row>
    <row r="2026" spans="1:6" ht="15.75">
      <c r="A2026" s="247"/>
      <c r="B2026" s="237">
        <v>1022</v>
      </c>
      <c r="C2026" s="229" t="s">
        <v>11134</v>
      </c>
      <c r="D2026" s="237" t="s">
        <v>8714</v>
      </c>
      <c r="E2026" s="237" t="s">
        <v>2253</v>
      </c>
      <c r="F2026" s="229">
        <v>7711436</v>
      </c>
    </row>
    <row r="2027" spans="1:6" ht="15.75">
      <c r="A2027" s="247"/>
      <c r="B2027" s="237">
        <v>1023</v>
      </c>
      <c r="C2027" s="229" t="s">
        <v>11135</v>
      </c>
      <c r="D2027" s="237" t="s">
        <v>8714</v>
      </c>
      <c r="E2027" s="237" t="s">
        <v>2253</v>
      </c>
      <c r="F2027" s="229">
        <v>7711436</v>
      </c>
    </row>
    <row r="2028" spans="1:6" ht="15.75">
      <c r="A2028" s="250"/>
      <c r="B2028" s="229">
        <v>1025</v>
      </c>
      <c r="C2028" s="229" t="s">
        <v>11136</v>
      </c>
      <c r="D2028" s="229" t="s">
        <v>8714</v>
      </c>
      <c r="E2028" s="229" t="s">
        <v>11137</v>
      </c>
      <c r="F2028" s="229">
        <v>5969287</v>
      </c>
    </row>
    <row r="2029" spans="1:6" ht="15.75">
      <c r="A2029" s="251"/>
      <c r="B2029" s="229">
        <v>1026</v>
      </c>
      <c r="C2029" s="229" t="s">
        <v>11138</v>
      </c>
      <c r="D2029" s="229" t="s">
        <v>8714</v>
      </c>
      <c r="E2029" s="229" t="s">
        <v>2253</v>
      </c>
      <c r="F2029" s="229">
        <v>5468238</v>
      </c>
    </row>
    <row r="2030" spans="1:6" ht="15.75">
      <c r="A2030" s="251"/>
      <c r="B2030" s="229">
        <v>1027</v>
      </c>
      <c r="C2030" s="229" t="s">
        <v>11139</v>
      </c>
      <c r="D2030" s="229" t="s">
        <v>8714</v>
      </c>
      <c r="E2030" s="229" t="s">
        <v>2253</v>
      </c>
      <c r="F2030" s="229">
        <v>5475403</v>
      </c>
    </row>
    <row r="2031" spans="1:6" ht="15.75">
      <c r="A2031" s="251"/>
      <c r="B2031" s="229">
        <v>1028</v>
      </c>
      <c r="C2031" s="229" t="s">
        <v>11140</v>
      </c>
      <c r="D2031" s="229" t="s">
        <v>8714</v>
      </c>
      <c r="E2031" s="229" t="s">
        <v>2253</v>
      </c>
      <c r="F2031" s="229">
        <v>5969287</v>
      </c>
    </row>
    <row r="2032" spans="1:6" ht="15.75">
      <c r="A2032" s="251"/>
      <c r="B2032" s="229">
        <v>1029</v>
      </c>
      <c r="C2032" s="229" t="s">
        <v>11141</v>
      </c>
      <c r="D2032" s="229" t="s">
        <v>8714</v>
      </c>
      <c r="E2032" s="229" t="s">
        <v>2253</v>
      </c>
      <c r="F2032" s="229">
        <v>5969287</v>
      </c>
    </row>
    <row r="2033" spans="1:6" ht="32.25" thickBot="1">
      <c r="A2033" s="252"/>
      <c r="B2033" s="229">
        <v>1030</v>
      </c>
      <c r="C2033" s="229" t="s">
        <v>11142</v>
      </c>
      <c r="D2033" s="229" t="s">
        <v>8714</v>
      </c>
      <c r="E2033" s="229" t="s">
        <v>2253</v>
      </c>
      <c r="F2033" s="229">
        <v>5969287</v>
      </c>
    </row>
    <row r="2034" spans="1:6" ht="15.75">
      <c r="A2034" s="251"/>
      <c r="B2034" s="229">
        <v>1031</v>
      </c>
      <c r="C2034" s="229" t="s">
        <v>11143</v>
      </c>
      <c r="D2034" s="229" t="s">
        <v>8714</v>
      </c>
      <c r="E2034" s="229" t="s">
        <v>2253</v>
      </c>
      <c r="F2034" s="229">
        <v>5969287</v>
      </c>
    </row>
    <row r="2035" spans="1:6" ht="31.5">
      <c r="A2035" s="251"/>
      <c r="B2035" s="229">
        <v>1032</v>
      </c>
      <c r="C2035" s="229" t="s">
        <v>11144</v>
      </c>
      <c r="D2035" s="229" t="s">
        <v>8714</v>
      </c>
      <c r="E2035" s="229" t="s">
        <v>2253</v>
      </c>
      <c r="F2035" s="229">
        <v>5969287</v>
      </c>
    </row>
    <row r="2036" spans="1:6" ht="15.75">
      <c r="A2036" s="251"/>
      <c r="B2036" s="229">
        <v>1033</v>
      </c>
      <c r="C2036" s="229" t="s">
        <v>11145</v>
      </c>
      <c r="D2036" s="229" t="s">
        <v>8714</v>
      </c>
      <c r="E2036" s="229" t="s">
        <v>2253</v>
      </c>
      <c r="F2036" s="229">
        <v>5969287</v>
      </c>
    </row>
    <row r="2037" spans="1:6" ht="31.5">
      <c r="A2037" s="251"/>
      <c r="B2037" s="229">
        <v>1034</v>
      </c>
      <c r="C2037" s="229" t="s">
        <v>11146</v>
      </c>
      <c r="D2037" s="229" t="s">
        <v>8714</v>
      </c>
      <c r="E2037" s="229" t="s">
        <v>2253</v>
      </c>
      <c r="F2037" s="229">
        <v>7744848</v>
      </c>
    </row>
    <row r="2038" spans="1:6" ht="31.5">
      <c r="A2038" s="251"/>
      <c r="B2038" s="229">
        <v>1095</v>
      </c>
      <c r="C2038" s="229" t="s">
        <v>11147</v>
      </c>
      <c r="D2038" s="229" t="s">
        <v>8931</v>
      </c>
      <c r="E2038" s="229" t="s">
        <v>11148</v>
      </c>
      <c r="F2038" s="229"/>
    </row>
    <row r="2039" spans="1:6" ht="15.75">
      <c r="A2039" s="251"/>
      <c r="B2039" s="229">
        <v>1035</v>
      </c>
      <c r="C2039" s="229" t="s">
        <v>11149</v>
      </c>
      <c r="D2039" s="229" t="s">
        <v>8714</v>
      </c>
      <c r="E2039" s="229" t="s">
        <v>2253</v>
      </c>
      <c r="F2039" s="229">
        <v>5402119</v>
      </c>
    </row>
    <row r="2040" spans="1:6" ht="15.75">
      <c r="A2040" s="251"/>
      <c r="B2040" s="229">
        <v>1036</v>
      </c>
      <c r="C2040" s="229" t="s">
        <v>11150</v>
      </c>
      <c r="D2040" s="229" t="s">
        <v>8714</v>
      </c>
      <c r="E2040" s="229" t="s">
        <v>2253</v>
      </c>
      <c r="F2040" s="229">
        <v>5938498</v>
      </c>
    </row>
    <row r="2041" spans="1:6" ht="15.75">
      <c r="A2041" s="247" t="s">
        <v>9733</v>
      </c>
      <c r="B2041" s="229">
        <v>1037</v>
      </c>
      <c r="C2041" s="229" t="s">
        <v>11151</v>
      </c>
      <c r="D2041" s="229" t="s">
        <v>8714</v>
      </c>
      <c r="E2041" s="229" t="s">
        <v>2253</v>
      </c>
      <c r="F2041" s="229">
        <v>7797529</v>
      </c>
    </row>
    <row r="2042" spans="1:6" ht="15.75">
      <c r="A2042" s="247"/>
      <c r="B2042" s="229">
        <v>1038</v>
      </c>
      <c r="C2042" s="229" t="s">
        <v>11152</v>
      </c>
      <c r="D2042" s="229" t="s">
        <v>8714</v>
      </c>
      <c r="E2042" s="229" t="s">
        <v>2253</v>
      </c>
      <c r="F2042" s="229">
        <v>5363675</v>
      </c>
    </row>
    <row r="2043" spans="1:6" ht="15.75">
      <c r="A2043" s="247"/>
      <c r="B2043" s="229">
        <v>1039</v>
      </c>
      <c r="C2043" s="229" t="s">
        <v>11153</v>
      </c>
      <c r="D2043" s="229" t="s">
        <v>8714</v>
      </c>
      <c r="E2043" s="229" t="s">
        <v>2253</v>
      </c>
      <c r="F2043" s="229">
        <v>7711625</v>
      </c>
    </row>
    <row r="2044" spans="1:6" ht="15.75">
      <c r="A2044" s="247"/>
      <c r="B2044" s="229">
        <v>1040</v>
      </c>
      <c r="C2044" s="229" t="s">
        <v>11154</v>
      </c>
      <c r="D2044" s="229" t="s">
        <v>8714</v>
      </c>
      <c r="E2044" s="229" t="s">
        <v>2253</v>
      </c>
      <c r="F2044" s="229">
        <v>5654466</v>
      </c>
    </row>
    <row r="2045" spans="1:6" ht="15.75">
      <c r="A2045" s="247"/>
      <c r="B2045" s="229">
        <v>1041</v>
      </c>
      <c r="C2045" s="229" t="s">
        <v>11155</v>
      </c>
      <c r="D2045" s="229" t="s">
        <v>8714</v>
      </c>
      <c r="E2045" s="229" t="s">
        <v>2253</v>
      </c>
      <c r="F2045" s="229">
        <v>5440104</v>
      </c>
    </row>
    <row r="2046" spans="1:6" ht="15.75">
      <c r="A2046" s="247"/>
      <c r="B2046" s="229">
        <v>1042</v>
      </c>
      <c r="C2046" s="229" t="s">
        <v>11156</v>
      </c>
      <c r="D2046" s="229" t="s">
        <v>8714</v>
      </c>
      <c r="E2046" s="229" t="s">
        <v>2253</v>
      </c>
      <c r="F2046" s="229">
        <v>5389200</v>
      </c>
    </row>
    <row r="2047" spans="1:6" ht="15.75">
      <c r="A2047" s="247"/>
      <c r="B2047" s="229">
        <v>1043</v>
      </c>
      <c r="C2047" s="229" t="s">
        <v>11157</v>
      </c>
      <c r="D2047" s="229" t="s">
        <v>8714</v>
      </c>
      <c r="E2047" s="229" t="s">
        <v>2253</v>
      </c>
      <c r="F2047" s="229">
        <v>7714291</v>
      </c>
    </row>
    <row r="2048" spans="1:6" ht="16.5" thickBot="1">
      <c r="A2048" s="253"/>
      <c r="B2048" s="229">
        <v>1046</v>
      </c>
      <c r="C2048" s="229" t="s">
        <v>11158</v>
      </c>
      <c r="D2048" s="229" t="s">
        <v>8714</v>
      </c>
      <c r="E2048" s="229" t="s">
        <v>2253</v>
      </c>
      <c r="F2048" s="229" t="s">
        <v>9003</v>
      </c>
    </row>
    <row r="2049" spans="1:6" ht="15.75">
      <c r="A2049" s="247"/>
      <c r="B2049" s="229">
        <v>1047</v>
      </c>
      <c r="C2049" s="229" t="s">
        <v>11159</v>
      </c>
      <c r="D2049" s="229" t="s">
        <v>8714</v>
      </c>
      <c r="E2049" s="229" t="s">
        <v>2253</v>
      </c>
      <c r="F2049" s="229">
        <v>7746469</v>
      </c>
    </row>
    <row r="2050" spans="1:6" ht="15.75">
      <c r="A2050" s="247"/>
      <c r="B2050" s="229">
        <v>1048</v>
      </c>
      <c r="C2050" s="229" t="s">
        <v>11160</v>
      </c>
      <c r="D2050" s="229" t="s">
        <v>8714</v>
      </c>
      <c r="E2050" s="229" t="s">
        <v>2253</v>
      </c>
      <c r="F2050" s="229">
        <v>7372327</v>
      </c>
    </row>
    <row r="2051" spans="1:6" ht="15.75">
      <c r="A2051" s="247"/>
      <c r="B2051" s="229">
        <v>1049</v>
      </c>
      <c r="C2051" s="229" t="s">
        <v>11161</v>
      </c>
      <c r="D2051" s="229" t="s">
        <v>8714</v>
      </c>
      <c r="E2051" s="229" t="s">
        <v>2253</v>
      </c>
      <c r="F2051" s="229">
        <v>5380219</v>
      </c>
    </row>
    <row r="2052" spans="1:6" ht="15.75">
      <c r="A2052" s="247"/>
      <c r="B2052" s="229">
        <v>1050</v>
      </c>
      <c r="C2052" s="229" t="s">
        <v>11162</v>
      </c>
      <c r="D2052" s="229" t="s">
        <v>8714</v>
      </c>
      <c r="E2052" s="229" t="s">
        <v>2253</v>
      </c>
      <c r="F2052" s="229">
        <v>5964815</v>
      </c>
    </row>
    <row r="2053" spans="1:6" ht="15.75">
      <c r="A2053" s="247"/>
      <c r="B2053" s="229">
        <v>1051</v>
      </c>
      <c r="C2053" s="229" t="s">
        <v>11163</v>
      </c>
      <c r="D2053" s="229" t="s">
        <v>8714</v>
      </c>
      <c r="E2053" s="229" t="s">
        <v>2253</v>
      </c>
      <c r="F2053" s="229">
        <v>5972701</v>
      </c>
    </row>
    <row r="2054" spans="1:6" ht="15.75">
      <c r="A2054" s="247"/>
      <c r="B2054" s="229">
        <v>1052</v>
      </c>
      <c r="C2054" s="229" t="s">
        <v>11164</v>
      </c>
      <c r="D2054" s="229" t="s">
        <v>8714</v>
      </c>
      <c r="E2054" s="229" t="s">
        <v>2253</v>
      </c>
      <c r="F2054" s="229">
        <v>5340515</v>
      </c>
    </row>
    <row r="2055" spans="1:6" ht="15.75">
      <c r="A2055" s="247"/>
      <c r="B2055" s="229">
        <v>1053</v>
      </c>
      <c r="C2055" s="229" t="s">
        <v>11165</v>
      </c>
      <c r="D2055" s="229" t="s">
        <v>8714</v>
      </c>
      <c r="E2055" s="229" t="s">
        <v>2253</v>
      </c>
      <c r="F2055" s="229">
        <v>7793184</v>
      </c>
    </row>
    <row r="2056" spans="1:6" ht="31.5">
      <c r="A2056" s="247"/>
      <c r="B2056" s="229">
        <v>1054</v>
      </c>
      <c r="C2056" s="229" t="s">
        <v>11166</v>
      </c>
      <c r="D2056" s="229" t="s">
        <v>8714</v>
      </c>
      <c r="E2056" s="229" t="s">
        <v>2253</v>
      </c>
      <c r="F2056" s="229">
        <v>5342477</v>
      </c>
    </row>
    <row r="2057" spans="1:6" ht="15.75">
      <c r="A2057" s="251"/>
      <c r="B2057" s="229">
        <v>1097</v>
      </c>
      <c r="C2057" s="229" t="s">
        <v>11167</v>
      </c>
      <c r="D2057" s="229" t="s">
        <v>8931</v>
      </c>
      <c r="E2057" s="229" t="s">
        <v>2253</v>
      </c>
      <c r="F2057" s="229">
        <v>5463858</v>
      </c>
    </row>
    <row r="2058" spans="1:6" ht="15.75">
      <c r="A2058" s="251"/>
      <c r="B2058" s="229">
        <v>1098</v>
      </c>
      <c r="C2058" s="229" t="s">
        <v>11168</v>
      </c>
      <c r="D2058" s="229" t="s">
        <v>8931</v>
      </c>
      <c r="E2058" s="229" t="s">
        <v>2253</v>
      </c>
      <c r="F2058" s="229">
        <v>7753171</v>
      </c>
    </row>
    <row r="2059" spans="1:6" ht="32.25" thickBot="1">
      <c r="A2059" s="252"/>
      <c r="B2059" s="229">
        <v>1068</v>
      </c>
      <c r="C2059" s="229" t="s">
        <v>11169</v>
      </c>
      <c r="D2059" s="229" t="s">
        <v>8714</v>
      </c>
      <c r="E2059" s="229" t="s">
        <v>2253</v>
      </c>
      <c r="F2059" s="229">
        <v>5434207</v>
      </c>
    </row>
    <row r="2060" spans="1:6" ht="15.75">
      <c r="A2060" s="251"/>
      <c r="B2060" s="229">
        <v>1069</v>
      </c>
      <c r="C2060" s="229" t="s">
        <v>11170</v>
      </c>
      <c r="D2060" s="229" t="s">
        <v>8714</v>
      </c>
      <c r="E2060" s="229" t="s">
        <v>2253</v>
      </c>
      <c r="F2060" s="229">
        <v>5980912</v>
      </c>
    </row>
    <row r="2061" spans="1:6" ht="15.75">
      <c r="A2061" s="251"/>
      <c r="B2061" s="229">
        <v>1070</v>
      </c>
      <c r="C2061" s="229" t="s">
        <v>11171</v>
      </c>
      <c r="D2061" s="229" t="s">
        <v>8714</v>
      </c>
      <c r="E2061" s="229" t="s">
        <v>2253</v>
      </c>
      <c r="F2061" s="229">
        <v>7100812</v>
      </c>
    </row>
    <row r="2062" spans="1:6" ht="15.75">
      <c r="A2062" s="251"/>
      <c r="B2062" s="229">
        <v>1071</v>
      </c>
      <c r="C2062" s="229" t="s">
        <v>11172</v>
      </c>
      <c r="D2062" s="229" t="s">
        <v>8714</v>
      </c>
      <c r="E2062" s="229" t="s">
        <v>2253</v>
      </c>
      <c r="F2062" s="229">
        <v>5493358</v>
      </c>
    </row>
    <row r="2063" spans="1:6" ht="15.75">
      <c r="A2063" s="251"/>
      <c r="B2063" s="229">
        <v>1072</v>
      </c>
      <c r="C2063" s="229" t="s">
        <v>11173</v>
      </c>
      <c r="D2063" s="229" t="s">
        <v>8714</v>
      </c>
      <c r="E2063" s="229" t="s">
        <v>2253</v>
      </c>
      <c r="F2063" s="229">
        <v>5493358</v>
      </c>
    </row>
    <row r="2064" spans="1:6" ht="15.75">
      <c r="A2064" s="251"/>
      <c r="B2064" s="229">
        <v>1073</v>
      </c>
      <c r="C2064" s="229" t="s">
        <v>11174</v>
      </c>
      <c r="D2064" s="229" t="s">
        <v>8714</v>
      </c>
      <c r="E2064" s="229" t="s">
        <v>2253</v>
      </c>
      <c r="F2064" s="229">
        <v>5418984</v>
      </c>
    </row>
    <row r="2065" spans="1:6" ht="16.5" thickBot="1">
      <c r="A2065" s="252"/>
      <c r="B2065" s="229">
        <v>1074</v>
      </c>
      <c r="C2065" s="229" t="s">
        <v>11175</v>
      </c>
      <c r="D2065" s="229" t="s">
        <v>8714</v>
      </c>
      <c r="E2065" s="229" t="s">
        <v>2253</v>
      </c>
      <c r="F2065" s="229">
        <v>5440414</v>
      </c>
    </row>
    <row r="2066" spans="1:6" ht="15.75">
      <c r="A2066" s="251"/>
      <c r="B2066" s="229">
        <v>1075</v>
      </c>
      <c r="C2066" s="229" t="s">
        <v>11176</v>
      </c>
      <c r="D2066" s="229" t="s">
        <v>8714</v>
      </c>
      <c r="E2066" s="229" t="s">
        <v>2253</v>
      </c>
      <c r="F2066" s="229">
        <v>7765018</v>
      </c>
    </row>
    <row r="2067" spans="1:6" ht="31.5">
      <c r="A2067" s="251"/>
      <c r="B2067" s="229">
        <v>1076</v>
      </c>
      <c r="C2067" s="229" t="s">
        <v>11177</v>
      </c>
      <c r="D2067" s="229" t="s">
        <v>8714</v>
      </c>
      <c r="E2067" s="229" t="s">
        <v>11178</v>
      </c>
      <c r="F2067" s="229">
        <v>27899</v>
      </c>
    </row>
    <row r="2068" spans="1:6" ht="31.5">
      <c r="A2068" s="251"/>
      <c r="B2068" s="229">
        <v>1077</v>
      </c>
      <c r="C2068" s="229" t="s">
        <v>11179</v>
      </c>
      <c r="D2068" s="229" t="s">
        <v>8714</v>
      </c>
      <c r="E2068" s="229" t="s">
        <v>11178</v>
      </c>
      <c r="F2068" s="229">
        <v>27206</v>
      </c>
    </row>
    <row r="2069" spans="1:6" ht="15.75">
      <c r="A2069" s="251"/>
      <c r="B2069" s="229">
        <v>1078</v>
      </c>
      <c r="C2069" s="229" t="s">
        <v>11180</v>
      </c>
      <c r="D2069" s="229" t="s">
        <v>8714</v>
      </c>
      <c r="E2069" s="229" t="s">
        <v>2286</v>
      </c>
      <c r="F2069" s="229">
        <v>7107809</v>
      </c>
    </row>
    <row r="2070" spans="1:6" ht="31.5">
      <c r="A2070" s="251"/>
      <c r="B2070" s="229">
        <v>1099</v>
      </c>
      <c r="C2070" s="229" t="s">
        <v>11181</v>
      </c>
      <c r="D2070" s="229" t="s">
        <v>8931</v>
      </c>
      <c r="E2070" s="229" t="s">
        <v>11182</v>
      </c>
      <c r="F2070" s="229">
        <v>7787527</v>
      </c>
    </row>
    <row r="2071" spans="1:6" ht="15.75">
      <c r="A2071" s="251"/>
      <c r="B2071" s="229">
        <v>1100</v>
      </c>
      <c r="C2071" s="229" t="s">
        <v>11183</v>
      </c>
      <c r="D2071" s="229" t="s">
        <v>8931</v>
      </c>
      <c r="E2071" s="229" t="s">
        <v>2253</v>
      </c>
      <c r="F2071" s="229">
        <v>7795661</v>
      </c>
    </row>
    <row r="2072" spans="1:6" ht="15.75">
      <c r="A2072" s="251"/>
      <c r="B2072" s="229">
        <v>1101</v>
      </c>
      <c r="C2072" s="229" t="s">
        <v>11184</v>
      </c>
      <c r="D2072" s="229" t="s">
        <v>8931</v>
      </c>
      <c r="E2072" s="229" t="s">
        <v>2253</v>
      </c>
      <c r="F2072" s="229">
        <v>5453851</v>
      </c>
    </row>
    <row r="2073" spans="1:6" ht="15.75">
      <c r="A2073" s="251"/>
      <c r="B2073" s="229">
        <v>1102</v>
      </c>
      <c r="C2073" s="229" t="s">
        <v>11185</v>
      </c>
      <c r="D2073" s="229" t="s">
        <v>8931</v>
      </c>
      <c r="E2073" s="229" t="s">
        <v>2253</v>
      </c>
      <c r="F2073" s="229">
        <v>7752520</v>
      </c>
    </row>
    <row r="2074" spans="1:6" ht="15.75">
      <c r="A2074" s="251"/>
      <c r="B2074" s="229">
        <v>1103</v>
      </c>
      <c r="C2074" s="229" t="s">
        <v>11186</v>
      </c>
      <c r="D2074" s="229" t="s">
        <v>8931</v>
      </c>
      <c r="E2074" s="229" t="s">
        <v>2253</v>
      </c>
      <c r="F2074" s="229">
        <v>5956582</v>
      </c>
    </row>
    <row r="2075" spans="1:6" ht="31.5">
      <c r="A2075" s="247" t="s">
        <v>9006</v>
      </c>
      <c r="B2075" s="229">
        <v>1104</v>
      </c>
      <c r="C2075" s="229" t="s">
        <v>11187</v>
      </c>
      <c r="D2075" s="229" t="s">
        <v>8714</v>
      </c>
      <c r="E2075" s="229" t="s">
        <v>8922</v>
      </c>
      <c r="F2075" s="229">
        <v>5433059</v>
      </c>
    </row>
    <row r="2076" spans="1:6" ht="31.5">
      <c r="A2076" s="247"/>
      <c r="B2076" s="229">
        <v>1105</v>
      </c>
      <c r="C2076" s="229" t="s">
        <v>11188</v>
      </c>
      <c r="D2076" s="229" t="s">
        <v>8714</v>
      </c>
      <c r="E2076" s="229" t="s">
        <v>8922</v>
      </c>
      <c r="F2076" s="229">
        <v>7102039</v>
      </c>
    </row>
    <row r="2077" spans="1:6" ht="31.5">
      <c r="A2077" s="247"/>
      <c r="B2077" s="229">
        <v>1106</v>
      </c>
      <c r="C2077" s="229" t="s">
        <v>11189</v>
      </c>
      <c r="D2077" s="229" t="s">
        <v>8714</v>
      </c>
      <c r="E2077" s="229" t="s">
        <v>8922</v>
      </c>
      <c r="F2077" s="229">
        <v>7102039</v>
      </c>
    </row>
    <row r="2078" spans="1:6" ht="15.75">
      <c r="A2078" s="247"/>
      <c r="B2078" s="229">
        <v>1107</v>
      </c>
      <c r="C2078" s="229" t="s">
        <v>11190</v>
      </c>
      <c r="D2078" s="229" t="s">
        <v>8714</v>
      </c>
      <c r="E2078" s="229" t="s">
        <v>8922</v>
      </c>
      <c r="F2078" s="229">
        <v>7102039</v>
      </c>
    </row>
    <row r="2079" spans="1:6" ht="31.5">
      <c r="A2079" s="247"/>
      <c r="B2079" s="229">
        <v>1108</v>
      </c>
      <c r="C2079" s="229" t="s">
        <v>11191</v>
      </c>
      <c r="D2079" s="229" t="s">
        <v>8714</v>
      </c>
      <c r="E2079" s="229" t="s">
        <v>8922</v>
      </c>
      <c r="F2079" s="229">
        <v>7102039</v>
      </c>
    </row>
    <row r="2080" spans="1:6" ht="15.75">
      <c r="A2080" s="247"/>
      <c r="B2080" s="229">
        <v>1109</v>
      </c>
      <c r="C2080" s="229" t="s">
        <v>11192</v>
      </c>
      <c r="D2080" s="229" t="s">
        <v>8714</v>
      </c>
      <c r="E2080" s="229" t="s">
        <v>8922</v>
      </c>
      <c r="F2080" s="229">
        <v>5395144</v>
      </c>
    </row>
    <row r="2081" spans="1:6" ht="15.75">
      <c r="A2081" s="247"/>
      <c r="B2081" s="229">
        <v>1110</v>
      </c>
      <c r="C2081" s="229" t="s">
        <v>11193</v>
      </c>
      <c r="D2081" s="229" t="s">
        <v>8714</v>
      </c>
      <c r="E2081" s="229" t="s">
        <v>8922</v>
      </c>
      <c r="F2081" s="229">
        <v>22748</v>
      </c>
    </row>
    <row r="2082" spans="1:6" ht="31.5">
      <c r="A2082" s="247"/>
      <c r="B2082" s="229">
        <v>1111</v>
      </c>
      <c r="C2082" s="229" t="s">
        <v>11194</v>
      </c>
      <c r="D2082" s="229" t="s">
        <v>8714</v>
      </c>
      <c r="E2082" s="229" t="s">
        <v>8922</v>
      </c>
      <c r="F2082" s="229">
        <v>22748</v>
      </c>
    </row>
    <row r="2083" spans="1:6" ht="15.75">
      <c r="A2083" s="247"/>
      <c r="B2083" s="229">
        <v>1112</v>
      </c>
      <c r="C2083" s="229" t="s">
        <v>11195</v>
      </c>
      <c r="D2083" s="229" t="s">
        <v>8714</v>
      </c>
      <c r="E2083" s="229" t="s">
        <v>8922</v>
      </c>
      <c r="F2083" s="229">
        <v>22748</v>
      </c>
    </row>
    <row r="2084" spans="1:6" ht="16.5" thickBot="1">
      <c r="A2084" s="253"/>
      <c r="B2084" s="229">
        <v>1113</v>
      </c>
      <c r="C2084" s="229" t="s">
        <v>11196</v>
      </c>
      <c r="D2084" s="229" t="s">
        <v>8714</v>
      </c>
      <c r="E2084" s="229" t="s">
        <v>8922</v>
      </c>
      <c r="F2084" s="229">
        <v>5987311</v>
      </c>
    </row>
    <row r="2085" spans="1:6" ht="31.5">
      <c r="A2085" s="247" t="s">
        <v>11197</v>
      </c>
      <c r="B2085" s="229">
        <v>1080</v>
      </c>
      <c r="C2085" s="229" t="s">
        <v>11198</v>
      </c>
      <c r="D2085" s="229" t="s">
        <v>8931</v>
      </c>
      <c r="E2085" s="229" t="s">
        <v>11199</v>
      </c>
      <c r="F2085" s="229"/>
    </row>
    <row r="2086" spans="1:6" ht="31.5">
      <c r="A2086" s="247"/>
      <c r="B2086" s="229">
        <v>1081</v>
      </c>
      <c r="C2086" s="229" t="s">
        <v>11200</v>
      </c>
      <c r="D2086" s="229" t="s">
        <v>8931</v>
      </c>
      <c r="E2086" s="237" t="s">
        <v>11199</v>
      </c>
      <c r="F2086" s="229"/>
    </row>
    <row r="2087" spans="1:6" ht="30">
      <c r="A2087" s="247"/>
      <c r="B2087" s="229">
        <v>1082</v>
      </c>
      <c r="C2087" s="229" t="s">
        <v>11201</v>
      </c>
      <c r="D2087" s="229" t="s">
        <v>8931</v>
      </c>
      <c r="E2087" s="237" t="s">
        <v>11199</v>
      </c>
      <c r="F2087" s="229"/>
    </row>
    <row r="2088" spans="1:6" ht="30">
      <c r="A2088" s="247"/>
      <c r="B2088" s="229">
        <v>1083</v>
      </c>
      <c r="C2088" s="229" t="s">
        <v>11202</v>
      </c>
      <c r="D2088" s="229" t="s">
        <v>8931</v>
      </c>
      <c r="E2088" s="237" t="s">
        <v>11199</v>
      </c>
      <c r="F2088" s="229"/>
    </row>
    <row r="2089" spans="1:6" ht="30">
      <c r="A2089" s="247"/>
      <c r="B2089" s="229">
        <v>1084</v>
      </c>
      <c r="C2089" s="229" t="s">
        <v>11203</v>
      </c>
      <c r="D2089" s="229" t="s">
        <v>8931</v>
      </c>
      <c r="E2089" s="237" t="s">
        <v>11199</v>
      </c>
      <c r="F2089" s="229"/>
    </row>
    <row r="2090" spans="1:6" ht="30">
      <c r="A2090" s="247"/>
      <c r="B2090" s="229">
        <v>1085</v>
      </c>
      <c r="C2090" s="229" t="s">
        <v>11204</v>
      </c>
      <c r="D2090" s="229" t="s">
        <v>8931</v>
      </c>
      <c r="E2090" s="237" t="s">
        <v>11199</v>
      </c>
      <c r="F2090" s="229"/>
    </row>
    <row r="2091" spans="1:6" ht="31.5">
      <c r="A2091" s="247"/>
      <c r="B2091" s="229">
        <v>1086</v>
      </c>
      <c r="C2091" s="229" t="s">
        <v>11205</v>
      </c>
      <c r="D2091" s="229" t="s">
        <v>8931</v>
      </c>
      <c r="E2091" s="237" t="s">
        <v>11199</v>
      </c>
      <c r="F2091" s="229"/>
    </row>
    <row r="2092" spans="1:6" ht="30">
      <c r="A2092" s="247"/>
      <c r="B2092" s="229">
        <v>1087</v>
      </c>
      <c r="C2092" s="229" t="s">
        <v>11206</v>
      </c>
      <c r="D2092" s="229" t="s">
        <v>8931</v>
      </c>
      <c r="E2092" s="237" t="s">
        <v>11199</v>
      </c>
      <c r="F2092" s="229"/>
    </row>
    <row r="2093" spans="1:6" ht="31.5">
      <c r="A2093" s="247" t="s">
        <v>11197</v>
      </c>
      <c r="B2093" s="229">
        <v>1114</v>
      </c>
      <c r="C2093" s="229" t="s">
        <v>11207</v>
      </c>
      <c r="D2093" s="229" t="s">
        <v>8714</v>
      </c>
      <c r="E2093" s="229" t="s">
        <v>11208</v>
      </c>
      <c r="F2093" s="229">
        <v>5466777</v>
      </c>
    </row>
    <row r="2094" spans="1:6" ht="32.25" thickBot="1">
      <c r="A2094" s="253"/>
      <c r="B2094" s="229">
        <v>1116</v>
      </c>
      <c r="C2094" s="229" t="s">
        <v>11209</v>
      </c>
      <c r="D2094" s="229" t="s">
        <v>8714</v>
      </c>
      <c r="E2094" s="229" t="s">
        <v>11208</v>
      </c>
      <c r="F2094" s="229"/>
    </row>
    <row r="2095" spans="1:6" ht="31.5">
      <c r="A2095" s="247"/>
      <c r="B2095" s="229">
        <v>1117</v>
      </c>
      <c r="C2095" s="229" t="s">
        <v>11210</v>
      </c>
      <c r="D2095" s="229" t="s">
        <v>8714</v>
      </c>
      <c r="E2095" s="229" t="s">
        <v>11208</v>
      </c>
      <c r="F2095" s="229">
        <v>5455847</v>
      </c>
    </row>
    <row r="2096" spans="1:6" ht="31.5">
      <c r="A2096" s="247"/>
      <c r="B2096" s="229">
        <v>1118</v>
      </c>
      <c r="C2096" s="229" t="s">
        <v>11211</v>
      </c>
      <c r="D2096" s="229" t="s">
        <v>8714</v>
      </c>
      <c r="E2096" s="229" t="s">
        <v>11208</v>
      </c>
      <c r="F2096" s="229">
        <v>5694741</v>
      </c>
    </row>
    <row r="2097" spans="1:6" ht="31.5">
      <c r="A2097" s="247"/>
      <c r="B2097" s="229">
        <v>1119</v>
      </c>
      <c r="C2097" s="229" t="s">
        <v>11212</v>
      </c>
      <c r="D2097" s="229" t="s">
        <v>8714</v>
      </c>
      <c r="E2097" s="229" t="s">
        <v>11213</v>
      </c>
      <c r="F2097" s="229">
        <v>7791202</v>
      </c>
    </row>
    <row r="2098" spans="1:6" ht="15.75">
      <c r="A2098" s="247"/>
      <c r="B2098" s="229">
        <v>1120</v>
      </c>
      <c r="C2098" s="229" t="s">
        <v>11214</v>
      </c>
      <c r="D2098" s="229" t="s">
        <v>8714</v>
      </c>
      <c r="E2098" s="229" t="s">
        <v>9213</v>
      </c>
      <c r="F2098" s="229">
        <v>5466777</v>
      </c>
    </row>
    <row r="2099" spans="1:6">
      <c r="A2099" s="71"/>
      <c r="E2099" s="71"/>
    </row>
    <row r="2100" spans="1:6" ht="21">
      <c r="A2100" s="254" t="s">
        <v>11228</v>
      </c>
      <c r="B2100" s="101"/>
    </row>
    <row r="2101" spans="1:6" ht="21">
      <c r="A2101" s="254" t="s">
        <v>11215</v>
      </c>
      <c r="B2101" s="101"/>
    </row>
  </sheetData>
  <autoFilter ref="E1:E2101"/>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B2:G16"/>
  <sheetViews>
    <sheetView workbookViewId="0">
      <selection activeCell="K15" sqref="K15"/>
    </sheetView>
  </sheetViews>
  <sheetFormatPr defaultRowHeight="15"/>
  <cols>
    <col min="1" max="1" width="9.140625" style="6"/>
    <col min="2" max="2" width="32.42578125" style="6" customWidth="1"/>
    <col min="3" max="16384" width="9.140625" style="6"/>
  </cols>
  <sheetData>
    <row r="2" spans="2:7">
      <c r="B2" s="198" t="s">
        <v>8875</v>
      </c>
      <c r="D2" s="667" t="s">
        <v>8876</v>
      </c>
      <c r="E2" s="667"/>
      <c r="F2" s="667"/>
      <c r="G2" s="667"/>
    </row>
    <row r="3" spans="2:7">
      <c r="B3" s="6" t="s">
        <v>8877</v>
      </c>
      <c r="D3" s="667"/>
      <c r="E3" s="667"/>
      <c r="F3" s="667"/>
      <c r="G3" s="667"/>
    </row>
    <row r="4" spans="2:7">
      <c r="B4" s="6" t="s">
        <v>8878</v>
      </c>
      <c r="D4" s="667"/>
      <c r="E4" s="667"/>
      <c r="F4" s="667"/>
      <c r="G4" s="667"/>
    </row>
    <row r="5" spans="2:7">
      <c r="B5" s="6" t="s">
        <v>8879</v>
      </c>
      <c r="D5" s="667"/>
      <c r="E5" s="667"/>
      <c r="F5" s="667"/>
      <c r="G5" s="667"/>
    </row>
    <row r="6" spans="2:7">
      <c r="B6" s="6" t="s">
        <v>8880</v>
      </c>
      <c r="D6" s="667"/>
      <c r="E6" s="667"/>
      <c r="F6" s="667"/>
      <c r="G6" s="667"/>
    </row>
    <row r="7" spans="2:7">
      <c r="B7" s="6" t="s">
        <v>8881</v>
      </c>
      <c r="D7" s="667"/>
      <c r="E7" s="667"/>
      <c r="F7" s="667"/>
      <c r="G7" s="667"/>
    </row>
    <row r="8" spans="2:7">
      <c r="B8" s="6" t="s">
        <v>6392</v>
      </c>
      <c r="D8" s="667"/>
      <c r="E8" s="667"/>
      <c r="F8" s="667"/>
      <c r="G8" s="667"/>
    </row>
    <row r="9" spans="2:7">
      <c r="B9" s="6" t="s">
        <v>8882</v>
      </c>
      <c r="D9" s="667"/>
      <c r="E9" s="667"/>
      <c r="F9" s="667"/>
      <c r="G9" s="667"/>
    </row>
    <row r="10" spans="2:7">
      <c r="B10" s="6" t="s">
        <v>8883</v>
      </c>
      <c r="D10" s="667"/>
      <c r="E10" s="667"/>
      <c r="F10" s="667"/>
      <c r="G10" s="667"/>
    </row>
    <row r="11" spans="2:7">
      <c r="B11" s="6" t="s">
        <v>8884</v>
      </c>
      <c r="D11" s="667" t="s">
        <v>8885</v>
      </c>
      <c r="E11" s="667"/>
      <c r="F11" s="667"/>
    </row>
    <row r="12" spans="2:7">
      <c r="D12" s="667"/>
      <c r="E12" s="667"/>
      <c r="F12" s="667"/>
    </row>
    <row r="13" spans="2:7">
      <c r="D13" s="667"/>
      <c r="E13" s="667"/>
      <c r="F13" s="667"/>
    </row>
    <row r="14" spans="2:7">
      <c r="D14" s="667"/>
      <c r="E14" s="667"/>
      <c r="F14" s="667"/>
    </row>
    <row r="15" spans="2:7">
      <c r="D15" s="667"/>
      <c r="E15" s="667"/>
      <c r="F15" s="667"/>
    </row>
    <row r="16" spans="2:7">
      <c r="D16" s="667"/>
      <c r="E16" s="667"/>
      <c r="F16" s="667"/>
    </row>
  </sheetData>
  <mergeCells count="2">
    <mergeCell ref="D2:G10"/>
    <mergeCell ref="D11:F16"/>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6" tint="-0.249977111117893"/>
  </sheetPr>
  <dimension ref="B2:V18"/>
  <sheetViews>
    <sheetView zoomScaleNormal="100" workbookViewId="0">
      <selection activeCell="H19" sqref="H19"/>
    </sheetView>
  </sheetViews>
  <sheetFormatPr defaultRowHeight="15"/>
  <cols>
    <col min="3" max="3" width="20.7109375" customWidth="1"/>
    <col min="4" max="4" width="20.7109375" style="6" customWidth="1"/>
    <col min="5" max="5" width="10.7109375" customWidth="1"/>
    <col min="6" max="14" width="10.140625" customWidth="1"/>
    <col min="15" max="15" width="10.7109375" customWidth="1"/>
    <col min="16" max="19" width="10.140625" customWidth="1"/>
    <col min="20" max="20" width="10.85546875" customWidth="1"/>
    <col min="21" max="21" width="10.140625" customWidth="1"/>
    <col min="22" max="22" width="39.140625" customWidth="1"/>
  </cols>
  <sheetData>
    <row r="2" spans="2:22" s="7" customFormat="1" ht="21">
      <c r="B2" s="668" t="s">
        <v>8809</v>
      </c>
      <c r="C2" s="669"/>
      <c r="D2" s="670"/>
      <c r="E2" s="671" t="s">
        <v>8808</v>
      </c>
      <c r="F2" s="671"/>
      <c r="G2" s="671" t="s">
        <v>8807</v>
      </c>
      <c r="H2" s="671"/>
      <c r="I2" s="671"/>
      <c r="J2" s="671"/>
      <c r="K2" s="671"/>
      <c r="L2" s="671" t="s">
        <v>8810</v>
      </c>
      <c r="M2" s="671"/>
      <c r="N2" s="671"/>
      <c r="O2" s="671"/>
      <c r="P2" s="671"/>
      <c r="Q2" s="671"/>
      <c r="R2" s="671"/>
      <c r="S2" s="671"/>
      <c r="T2" s="671"/>
      <c r="U2" s="671"/>
      <c r="V2" s="84"/>
    </row>
    <row r="3" spans="2:22" s="6" customFormat="1">
      <c r="B3" s="66"/>
      <c r="C3" s="63"/>
      <c r="D3" s="64"/>
      <c r="E3" s="49"/>
      <c r="F3" s="49"/>
      <c r="G3" s="672" t="s">
        <v>8791</v>
      </c>
      <c r="H3" s="672"/>
      <c r="I3" s="672" t="s">
        <v>8792</v>
      </c>
      <c r="J3" s="672"/>
      <c r="K3" s="672"/>
      <c r="L3" s="672" t="s">
        <v>8804</v>
      </c>
      <c r="M3" s="672"/>
      <c r="N3" s="672"/>
      <c r="O3" s="672"/>
      <c r="P3" s="672"/>
      <c r="Q3" s="673" t="s">
        <v>8805</v>
      </c>
      <c r="R3" s="673"/>
      <c r="S3" s="673"/>
      <c r="T3" s="673"/>
      <c r="U3" s="673"/>
      <c r="V3" s="73"/>
    </row>
    <row r="4" spans="2:22" s="6" customFormat="1" ht="60">
      <c r="B4" s="73" t="s">
        <v>772</v>
      </c>
      <c r="C4" s="73" t="s">
        <v>8818</v>
      </c>
      <c r="D4" s="73" t="s">
        <v>8819</v>
      </c>
      <c r="E4" s="61" t="s">
        <v>8785</v>
      </c>
      <c r="F4" s="61" t="s">
        <v>8786</v>
      </c>
      <c r="G4" s="61" t="s">
        <v>8787</v>
      </c>
      <c r="H4" s="61" t="s">
        <v>8788</v>
      </c>
      <c r="I4" s="61" t="s">
        <v>8789</v>
      </c>
      <c r="J4" s="61" t="s">
        <v>8790</v>
      </c>
      <c r="K4" s="65" t="s">
        <v>8801</v>
      </c>
      <c r="L4" s="61" t="s">
        <v>8793</v>
      </c>
      <c r="M4" s="61" t="s">
        <v>8794</v>
      </c>
      <c r="N4" s="61" t="s">
        <v>8795</v>
      </c>
      <c r="O4" s="65" t="s">
        <v>8796</v>
      </c>
      <c r="P4" s="61" t="s">
        <v>8797</v>
      </c>
      <c r="Q4" s="68" t="s">
        <v>8798</v>
      </c>
      <c r="R4" s="61" t="s">
        <v>8799</v>
      </c>
      <c r="S4" s="61" t="s">
        <v>8800</v>
      </c>
      <c r="T4" s="65" t="s">
        <v>8802</v>
      </c>
      <c r="U4" s="65" t="s">
        <v>8797</v>
      </c>
      <c r="V4" s="65" t="s">
        <v>8806</v>
      </c>
    </row>
    <row r="5" spans="2:22" s="91" customFormat="1">
      <c r="B5" s="88" t="s">
        <v>321</v>
      </c>
      <c r="C5" s="88" t="s">
        <v>8781</v>
      </c>
      <c r="D5" s="88"/>
      <c r="E5" s="82">
        <f>'Damage Data by Island'!F15</f>
        <v>29883</v>
      </c>
      <c r="F5" s="82">
        <f>'Damage Data by Island'!G15</f>
        <v>5595</v>
      </c>
      <c r="G5" s="78">
        <f>'Damage Data by Island'!H15</f>
        <v>0.23175279701651572</v>
      </c>
      <c r="H5" s="78">
        <f>'Damage Data by Island'!I15</f>
        <v>0.24205292132836087</v>
      </c>
      <c r="I5" s="82">
        <f>'Damage Data by Island'!J15</f>
        <v>1305</v>
      </c>
      <c r="J5" s="82">
        <f>'Damage Data by Island'!K15</f>
        <v>1363</v>
      </c>
      <c r="K5" s="82" t="e">
        <f>#REF!</f>
        <v>#REF!</v>
      </c>
      <c r="L5" s="88" t="e">
        <f>#REF!</f>
        <v>#REF!</v>
      </c>
      <c r="M5" s="88" t="e">
        <f>#REF!</f>
        <v>#REF!</v>
      </c>
      <c r="N5" s="82" t="e">
        <f>K5-L5-M5</f>
        <v>#REF!</v>
      </c>
      <c r="O5" s="82" t="e">
        <f>IF(N5&gt;0,ABS(N5),0)</f>
        <v>#REF!</v>
      </c>
      <c r="P5" s="82"/>
      <c r="Q5" s="82" t="e">
        <f>#REF!</f>
        <v>#REF!</v>
      </c>
      <c r="R5" s="82" t="e">
        <f>#REF!</f>
        <v>#REF!</v>
      </c>
      <c r="S5" s="82" t="e">
        <f>K5-R5</f>
        <v>#REF!</v>
      </c>
      <c r="T5" s="82" t="e">
        <f>IF(S5&gt;0,ABS(S5),0)</f>
        <v>#REF!</v>
      </c>
      <c r="U5" s="82"/>
      <c r="V5" s="89" t="s">
        <v>8816</v>
      </c>
    </row>
    <row r="6" spans="2:22" s="92" customFormat="1">
      <c r="P6" s="82"/>
      <c r="V6" s="95"/>
    </row>
    <row r="7" spans="2:22" s="91" customFormat="1">
      <c r="B7" s="88" t="s">
        <v>321</v>
      </c>
      <c r="C7" s="88" t="s">
        <v>494</v>
      </c>
      <c r="D7" s="76" t="s">
        <v>8782</v>
      </c>
      <c r="E7" s="77">
        <f>'Damage Data by Island'!F16</f>
        <v>6985</v>
      </c>
      <c r="F7" s="77">
        <f>'Damage Data by Island'!G16</f>
        <v>1153</v>
      </c>
      <c r="G7" s="78">
        <f>'Damage Data by Island'!H16</f>
        <v>0</v>
      </c>
      <c r="H7" s="78">
        <f>'Damage Data by Island'!I16</f>
        <v>0</v>
      </c>
      <c r="I7" s="82">
        <f>'Damage Data by Island'!J16</f>
        <v>2</v>
      </c>
      <c r="J7" s="82">
        <f>'Damage Data by Island'!K16</f>
        <v>573</v>
      </c>
      <c r="K7" s="82">
        <f>'Damage Data by Island'!L16</f>
        <v>575</v>
      </c>
      <c r="L7" s="88" t="e">
        <f>SUMIFS(#REF!,#REF!,'Efate by Area Council Report'!C7,#REF!,"Tarp",#REF!,"Complete")</f>
        <v>#REF!</v>
      </c>
      <c r="M7" s="88" t="e">
        <f>SUMIFS(#REF!,#REF!,'Efate by Area Council Report'!C7,#REF!,"Tarp",#REF!,"Ongoing")</f>
        <v>#REF!</v>
      </c>
      <c r="N7" s="82" t="e">
        <f>K7-L7-M7</f>
        <v>#REF!</v>
      </c>
      <c r="O7" s="82" t="e">
        <f>IF(N7&gt;0,ABS(N7),0)</f>
        <v>#REF!</v>
      </c>
      <c r="P7" s="82"/>
      <c r="Q7" s="82" t="e">
        <f>SUMIFS(#REF!,#REF!,C7,#REF!,"Tarp",#REF!,"Planned")</f>
        <v>#REF!</v>
      </c>
      <c r="R7" s="82" t="e">
        <f>L7+M7+Q7</f>
        <v>#REF!</v>
      </c>
      <c r="S7" s="82" t="e">
        <f>K7-R7</f>
        <v>#REF!</v>
      </c>
      <c r="T7" s="82" t="e">
        <f>IF(S7&gt;0,ABS(S7),0)</f>
        <v>#REF!</v>
      </c>
      <c r="U7" s="82"/>
      <c r="V7" s="89" t="s">
        <v>8816</v>
      </c>
    </row>
    <row r="8" spans="2:22" s="91" customFormat="1">
      <c r="B8" s="88" t="s">
        <v>8776</v>
      </c>
      <c r="C8" s="88" t="s">
        <v>497</v>
      </c>
      <c r="D8" s="76" t="s">
        <v>8782</v>
      </c>
      <c r="E8" s="77">
        <f>'Damage Data by Island'!F17</f>
        <v>9036</v>
      </c>
      <c r="F8" s="77">
        <f>'Damage Data by Island'!G17</f>
        <v>1940</v>
      </c>
      <c r="G8" s="78">
        <f>'Damage Data by Island'!H17</f>
        <v>0</v>
      </c>
      <c r="H8" s="78">
        <f>'Damage Data by Island'!I17</f>
        <v>0</v>
      </c>
      <c r="I8" s="82">
        <f>'Damage Data by Island'!J17</f>
        <v>300</v>
      </c>
      <c r="J8" s="82">
        <f>'Damage Data by Island'!K17</f>
        <v>546</v>
      </c>
      <c r="K8" s="82">
        <f>'Damage Data by Island'!L17</f>
        <v>846</v>
      </c>
      <c r="L8" s="88" t="e">
        <f>SUMIFS(#REF!,#REF!,'Efate by Area Council Report'!C8,#REF!,"Tarp",#REF!,"Complete")</f>
        <v>#REF!</v>
      </c>
      <c r="M8" s="88" t="e">
        <f>SUMIFS(#REF!,#REF!,'Efate by Area Council Report'!C8,#REF!,"Tarp",#REF!,"Ongoing")</f>
        <v>#REF!</v>
      </c>
      <c r="N8" s="82" t="e">
        <f t="shared" ref="N8:N14" si="0">K8-L8-M8</f>
        <v>#REF!</v>
      </c>
      <c r="O8" s="82" t="e">
        <f t="shared" ref="O8:O16" si="1">IF(N8&gt;0,ABS(N8),0)</f>
        <v>#REF!</v>
      </c>
      <c r="P8" s="82"/>
      <c r="Q8" s="82" t="e">
        <f>SUMIFS(#REF!,#REF!,C8,#REF!,"Tarp",#REF!,"Planned")</f>
        <v>#REF!</v>
      </c>
      <c r="R8" s="82" t="e">
        <f t="shared" ref="R8:R14" si="2">L8+M8+Q8</f>
        <v>#REF!</v>
      </c>
      <c r="S8" s="82" t="e">
        <f t="shared" ref="S8:S14" si="3">K8-R8</f>
        <v>#REF!</v>
      </c>
      <c r="T8" s="82" t="e">
        <f t="shared" ref="T8:T14" si="4">IF(S8&gt;0,ABS(S8),0)</f>
        <v>#REF!</v>
      </c>
      <c r="U8" s="82"/>
      <c r="V8" s="89" t="s">
        <v>8812</v>
      </c>
    </row>
    <row r="9" spans="2:22" s="91" customFormat="1">
      <c r="B9" s="88" t="s">
        <v>8776</v>
      </c>
      <c r="C9" s="88" t="s">
        <v>504</v>
      </c>
      <c r="D9" s="76" t="s">
        <v>8782</v>
      </c>
      <c r="E9" s="77">
        <f>'Damage Data by Island'!F18</f>
        <v>2690</v>
      </c>
      <c r="F9" s="77">
        <f>'Damage Data by Island'!G18</f>
        <v>189</v>
      </c>
      <c r="G9" s="78">
        <f>'Damage Data by Island'!H18</f>
        <v>0</v>
      </c>
      <c r="H9" s="78">
        <f>'Damage Data by Island'!I18</f>
        <v>0</v>
      </c>
      <c r="I9" s="82">
        <f>'Damage Data by Island'!J18</f>
        <v>83</v>
      </c>
      <c r="J9" s="82">
        <f>'Damage Data by Island'!K18</f>
        <v>8</v>
      </c>
      <c r="K9" s="82">
        <f>'Damage Data by Island'!L18</f>
        <v>91</v>
      </c>
      <c r="L9" s="88" t="e">
        <f>SUMIFS(#REF!,#REF!,'Efate by Area Council Report'!C9,#REF!,"Tarp",#REF!,"Complete")</f>
        <v>#REF!</v>
      </c>
      <c r="M9" s="88" t="e">
        <f>SUMIFS(#REF!,#REF!,'Efate by Area Council Report'!C9,#REF!,"Tarp",#REF!,"Ongoing")</f>
        <v>#REF!</v>
      </c>
      <c r="N9" s="82" t="e">
        <f t="shared" si="0"/>
        <v>#REF!</v>
      </c>
      <c r="O9" s="82" t="e">
        <f t="shared" si="1"/>
        <v>#REF!</v>
      </c>
      <c r="P9" s="82"/>
      <c r="Q9" s="82" t="e">
        <f>SUMIFS(#REF!,#REF!,C9,#REF!,"Tarp",#REF!,"Planned")</f>
        <v>#REF!</v>
      </c>
      <c r="R9" s="82" t="e">
        <f t="shared" si="2"/>
        <v>#REF!</v>
      </c>
      <c r="S9" s="82" t="e">
        <f t="shared" si="3"/>
        <v>#REF!</v>
      </c>
      <c r="T9" s="82" t="e">
        <f t="shared" si="4"/>
        <v>#REF!</v>
      </c>
      <c r="U9" s="82"/>
      <c r="V9" s="89" t="s">
        <v>8812</v>
      </c>
    </row>
    <row r="10" spans="2:22" s="91" customFormat="1">
      <c r="B10" s="88" t="s">
        <v>8776</v>
      </c>
      <c r="C10" s="88" t="s">
        <v>530</v>
      </c>
      <c r="D10" s="76" t="s">
        <v>8782</v>
      </c>
      <c r="E10" s="77">
        <f>'Damage Data by Island'!F19</f>
        <v>8543</v>
      </c>
      <c r="F10" s="77">
        <f>'Damage Data by Island'!G19</f>
        <v>1822</v>
      </c>
      <c r="G10" s="78">
        <f>'Damage Data by Island'!H19</f>
        <v>0</v>
      </c>
      <c r="H10" s="78">
        <f>'Damage Data by Island'!I19</f>
        <v>0</v>
      </c>
      <c r="I10" s="82">
        <f>'Damage Data by Island'!J19</f>
        <v>0</v>
      </c>
      <c r="J10" s="82">
        <f>'Damage Data by Island'!K19</f>
        <v>0</v>
      </c>
      <c r="K10" s="94">
        <f>'Damage Data by Island'!L19</f>
        <v>0</v>
      </c>
      <c r="L10" s="88" t="e">
        <f>SUMIFS(#REF!,#REF!,'Efate by Area Council Report'!C10,#REF!,"Tarp",#REF!,"Complete")</f>
        <v>#REF!</v>
      </c>
      <c r="M10" s="88" t="e">
        <f>SUMIFS(#REF!,#REF!,'Efate by Area Council Report'!C10,#REF!,"Tarp",#REF!,"Ongoing")</f>
        <v>#REF!</v>
      </c>
      <c r="N10" s="82" t="e">
        <f t="shared" si="0"/>
        <v>#REF!</v>
      </c>
      <c r="O10" s="82" t="e">
        <f t="shared" si="1"/>
        <v>#REF!</v>
      </c>
      <c r="P10" s="82"/>
      <c r="Q10" s="82" t="e">
        <f>SUMIFS(#REF!,#REF!,C10,#REF!,"Tarp",#REF!,"Planned")</f>
        <v>#REF!</v>
      </c>
      <c r="R10" s="82" t="e">
        <f t="shared" si="2"/>
        <v>#REF!</v>
      </c>
      <c r="S10" s="82" t="e">
        <f t="shared" si="3"/>
        <v>#REF!</v>
      </c>
      <c r="T10" s="82" t="e">
        <f t="shared" si="4"/>
        <v>#REF!</v>
      </c>
      <c r="U10" s="82"/>
      <c r="V10" s="89" t="s">
        <v>8674</v>
      </c>
    </row>
    <row r="11" spans="2:22" s="91" customFormat="1">
      <c r="B11" s="88" t="s">
        <v>321</v>
      </c>
      <c r="C11" s="88" t="s">
        <v>595</v>
      </c>
      <c r="D11" s="76" t="s">
        <v>8782</v>
      </c>
      <c r="E11" s="77">
        <f>'Damage Data by Island'!F20</f>
        <v>2629</v>
      </c>
      <c r="F11" s="77">
        <f>'Damage Data by Island'!G20</f>
        <v>491</v>
      </c>
      <c r="G11" s="78">
        <f>'Damage Data by Island'!H20</f>
        <v>0</v>
      </c>
      <c r="H11" s="78">
        <f>'Damage Data by Island'!I20</f>
        <v>0</v>
      </c>
      <c r="I11" s="82">
        <f>'Damage Data by Island'!J20</f>
        <v>137</v>
      </c>
      <c r="J11" s="82">
        <f>'Damage Data by Island'!K20</f>
        <v>110</v>
      </c>
      <c r="K11" s="82">
        <f>'Damage Data by Island'!L20</f>
        <v>247</v>
      </c>
      <c r="L11" s="88" t="e">
        <f>SUMIFS(#REF!,#REF!,'Efate by Area Council Report'!C11,#REF!,"Tarp",#REF!,"Complete")</f>
        <v>#REF!</v>
      </c>
      <c r="M11" s="88" t="e">
        <f>SUMIFS(#REF!,#REF!,'Efate by Area Council Report'!C11,#REF!,"Tarp",#REF!,"Ongoing")</f>
        <v>#REF!</v>
      </c>
      <c r="N11" s="82" t="e">
        <f t="shared" si="0"/>
        <v>#REF!</v>
      </c>
      <c r="O11" s="82" t="e">
        <f t="shared" si="1"/>
        <v>#REF!</v>
      </c>
      <c r="P11" s="82"/>
      <c r="Q11" s="82" t="e">
        <f>SUMIFS(#REF!,#REF!,C11,#REF!,"Tarp",#REF!,"Planned")</f>
        <v>#REF!</v>
      </c>
      <c r="R11" s="82" t="e">
        <f t="shared" si="2"/>
        <v>#REF!</v>
      </c>
      <c r="S11" s="82" t="e">
        <f t="shared" si="3"/>
        <v>#REF!</v>
      </c>
      <c r="T11" s="82" t="e">
        <f t="shared" si="4"/>
        <v>#REF!</v>
      </c>
      <c r="U11" s="82"/>
      <c r="V11" s="89" t="s">
        <v>8812</v>
      </c>
    </row>
    <row r="12" spans="2:22" s="91" customFormat="1">
      <c r="B12" s="88" t="s">
        <v>321</v>
      </c>
      <c r="C12" s="88" t="s">
        <v>499</v>
      </c>
      <c r="D12" s="76" t="s">
        <v>8777</v>
      </c>
      <c r="E12" s="77">
        <f>'Damage Data by Island'!F21</f>
        <v>0</v>
      </c>
      <c r="F12" s="77">
        <f>'Damage Data by Island'!G21</f>
        <v>0</v>
      </c>
      <c r="G12" s="78">
        <f>'Damage Data by Island'!H21</f>
        <v>0</v>
      </c>
      <c r="H12" s="78">
        <f>'Damage Data by Island'!I21</f>
        <v>0</v>
      </c>
      <c r="I12" s="82">
        <f>'Damage Data by Island'!J21</f>
        <v>642</v>
      </c>
      <c r="J12" s="82">
        <f>'Damage Data by Island'!K21</f>
        <v>0</v>
      </c>
      <c r="K12" s="82">
        <f>'Damage Data by Island'!L21</f>
        <v>642</v>
      </c>
      <c r="L12" s="88" t="e">
        <f>SUMIFS(#REF!,#REF!,'Efate by Area Council Report'!C12,#REF!,"Tarp",#REF!,"Complete")</f>
        <v>#REF!</v>
      </c>
      <c r="M12" s="88" t="e">
        <f>SUMIFS(#REF!,#REF!,'Efate by Area Council Report'!C12,#REF!,"Tarp",#REF!,"Ongoing")</f>
        <v>#REF!</v>
      </c>
      <c r="N12" s="82" t="e">
        <f t="shared" si="0"/>
        <v>#REF!</v>
      </c>
      <c r="O12" s="82" t="e">
        <f t="shared" si="1"/>
        <v>#REF!</v>
      </c>
      <c r="P12" s="82"/>
      <c r="Q12" s="82" t="e">
        <f>SUMIFS(#REF!,#REF!,C12,#REF!,"Tarp",#REF!,"Planned")</f>
        <v>#REF!</v>
      </c>
      <c r="R12" s="82" t="e">
        <f t="shared" si="2"/>
        <v>#REF!</v>
      </c>
      <c r="S12" s="82" t="e">
        <f t="shared" si="3"/>
        <v>#REF!</v>
      </c>
      <c r="T12" s="82" t="e">
        <f t="shared" si="4"/>
        <v>#REF!</v>
      </c>
      <c r="U12" s="82"/>
      <c r="V12" s="89" t="s">
        <v>8812</v>
      </c>
    </row>
    <row r="13" spans="2:22" s="91" customFormat="1">
      <c r="B13" s="88" t="s">
        <v>321</v>
      </c>
      <c r="C13" s="88" t="s">
        <v>521</v>
      </c>
      <c r="D13" s="76" t="s">
        <v>8777</v>
      </c>
      <c r="E13" s="77">
        <f>'Damage Data by Island'!F22</f>
        <v>0</v>
      </c>
      <c r="F13" s="77">
        <f>'Damage Data by Island'!G22</f>
        <v>0</v>
      </c>
      <c r="G13" s="78">
        <f>'Damage Data by Island'!H22</f>
        <v>0</v>
      </c>
      <c r="H13" s="78">
        <f>'Damage Data by Island'!I22</f>
        <v>0</v>
      </c>
      <c r="I13" s="82">
        <f>'Damage Data by Island'!J22</f>
        <v>0</v>
      </c>
      <c r="J13" s="82">
        <f>'Damage Data by Island'!K22</f>
        <v>0</v>
      </c>
      <c r="K13" s="94">
        <f>'Damage Data by Island'!L22</f>
        <v>0</v>
      </c>
      <c r="L13" s="88" t="e">
        <f>SUMIFS(#REF!,#REF!,'Efate by Area Council Report'!C13,#REF!,"Tarp",#REF!,"Complete")</f>
        <v>#REF!</v>
      </c>
      <c r="M13" s="88" t="e">
        <f>SUMIFS(#REF!,#REF!,'Efate by Area Council Report'!C13,#REF!,"Tarp",#REF!,"Ongoing")</f>
        <v>#REF!</v>
      </c>
      <c r="N13" s="82" t="e">
        <f t="shared" si="0"/>
        <v>#REF!</v>
      </c>
      <c r="O13" s="82" t="e">
        <f t="shared" si="1"/>
        <v>#REF!</v>
      </c>
      <c r="P13" s="82"/>
      <c r="Q13" s="82" t="e">
        <f>SUMIFS(#REF!,#REF!,C13,#REF!,"Tarp",#REF!,"Planned")</f>
        <v>#REF!</v>
      </c>
      <c r="R13" s="82" t="e">
        <f t="shared" si="2"/>
        <v>#REF!</v>
      </c>
      <c r="S13" s="82" t="e">
        <f t="shared" si="3"/>
        <v>#REF!</v>
      </c>
      <c r="T13" s="82" t="e">
        <f t="shared" si="4"/>
        <v>#REF!</v>
      </c>
      <c r="U13" s="82"/>
      <c r="V13" s="89" t="s">
        <v>8812</v>
      </c>
    </row>
    <row r="14" spans="2:22" s="91" customFormat="1">
      <c r="B14" s="88" t="s">
        <v>321</v>
      </c>
      <c r="C14" s="88" t="s">
        <v>556</v>
      </c>
      <c r="D14" s="76" t="s">
        <v>8777</v>
      </c>
      <c r="E14" s="77">
        <f>'Damage Data by Island'!F23</f>
        <v>0</v>
      </c>
      <c r="F14" s="77">
        <f>'Damage Data by Island'!G23</f>
        <v>0</v>
      </c>
      <c r="G14" s="78">
        <f>'Damage Data by Island'!H23</f>
        <v>0</v>
      </c>
      <c r="H14" s="78">
        <f>'Damage Data by Island'!I23</f>
        <v>0</v>
      </c>
      <c r="I14" s="82">
        <f>'Damage Data by Island'!J23</f>
        <v>141</v>
      </c>
      <c r="J14" s="82">
        <f>'Damage Data by Island'!K23</f>
        <v>126</v>
      </c>
      <c r="K14" s="82">
        <f>'Damage Data by Island'!L23</f>
        <v>267</v>
      </c>
      <c r="L14" s="88" t="e">
        <f>SUMIFS(#REF!,#REF!,'Efate by Area Council Report'!C14,#REF!,"Tarp",#REF!,"Complete")</f>
        <v>#REF!</v>
      </c>
      <c r="M14" s="88" t="e">
        <f>SUMIFS(#REF!,#REF!,'Efate by Area Council Report'!C14,#REF!,"Tarp",#REF!,"Ongoing")</f>
        <v>#REF!</v>
      </c>
      <c r="N14" s="82" t="e">
        <f t="shared" si="0"/>
        <v>#REF!</v>
      </c>
      <c r="O14" s="82" t="e">
        <f t="shared" si="1"/>
        <v>#REF!</v>
      </c>
      <c r="P14" s="82"/>
      <c r="Q14" s="82" t="e">
        <f>SUMIFS(#REF!,#REF!,C14,#REF!,"Tarp",#REF!,"Planned")</f>
        <v>#REF!</v>
      </c>
      <c r="R14" s="82" t="e">
        <f t="shared" si="2"/>
        <v>#REF!</v>
      </c>
      <c r="S14" s="82" t="e">
        <f t="shared" si="3"/>
        <v>#REF!</v>
      </c>
      <c r="T14" s="82" t="e">
        <f t="shared" si="4"/>
        <v>#REF!</v>
      </c>
      <c r="U14" s="82"/>
      <c r="V14" s="89" t="s">
        <v>8812</v>
      </c>
    </row>
    <row r="15" spans="2:22" s="92" customFormat="1">
      <c r="O15" s="79"/>
      <c r="P15" s="79"/>
      <c r="V15" s="95"/>
    </row>
    <row r="16" spans="2:22" s="91" customFormat="1">
      <c r="B16" s="88" t="s">
        <v>321</v>
      </c>
      <c r="C16" s="88" t="s">
        <v>363</v>
      </c>
      <c r="D16" s="88" t="s">
        <v>8780</v>
      </c>
      <c r="E16" s="67">
        <f>'Damage Data by Island'!F14</f>
        <v>58422.477511029618</v>
      </c>
      <c r="F16" s="67">
        <f>'Damage Data by Island'!G14</f>
        <v>11822</v>
      </c>
      <c r="G16" s="78">
        <f>'Damage Data by Island'!H14</f>
        <v>0.08</v>
      </c>
      <c r="H16" s="78">
        <f>'Damage Data by Island'!I14</f>
        <v>0.08</v>
      </c>
      <c r="I16" s="82">
        <f>'Damage Data by Island'!J14</f>
        <v>945.76</v>
      </c>
      <c r="J16" s="82">
        <f>'Damage Data by Island'!K14</f>
        <v>945.76</v>
      </c>
      <c r="K16" s="82">
        <f>'Damage Data by Island'!L14</f>
        <v>1891.52</v>
      </c>
      <c r="L16" s="88" t="e">
        <f>#REF!</f>
        <v>#REF!</v>
      </c>
      <c r="M16" s="88" t="e">
        <f>#REF!</f>
        <v>#REF!</v>
      </c>
      <c r="N16" s="82" t="e">
        <f>K16-L16-M16</f>
        <v>#REF!</v>
      </c>
      <c r="O16" s="82" t="e">
        <f t="shared" si="1"/>
        <v>#REF!</v>
      </c>
      <c r="P16" s="82"/>
      <c r="Q16" s="82" t="e">
        <f>#REF!</f>
        <v>#REF!</v>
      </c>
      <c r="R16" s="82" t="e">
        <f>#REF!</f>
        <v>#REF!</v>
      </c>
      <c r="S16" s="82" t="e">
        <f>#REF!</f>
        <v>#REF!</v>
      </c>
      <c r="T16" s="82" t="e">
        <f>#REF!</f>
        <v>#REF!</v>
      </c>
      <c r="U16" s="82"/>
      <c r="V16" s="89" t="s">
        <v>8816</v>
      </c>
    </row>
    <row r="18" spans="13:13">
      <c r="M18" s="34"/>
    </row>
  </sheetData>
  <mergeCells count="8">
    <mergeCell ref="B2:D2"/>
    <mergeCell ref="G2:K2"/>
    <mergeCell ref="L2:U2"/>
    <mergeCell ref="G3:H3"/>
    <mergeCell ref="I3:K3"/>
    <mergeCell ref="L3:P3"/>
    <mergeCell ref="Q3:U3"/>
    <mergeCell ref="E2:F2"/>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C12"/>
  <sheetViews>
    <sheetView workbookViewId="0">
      <selection activeCell="A2" sqref="A2:A12"/>
    </sheetView>
  </sheetViews>
  <sheetFormatPr defaultColWidth="8.85546875" defaultRowHeight="15"/>
  <cols>
    <col min="1" max="1" width="31.140625" customWidth="1"/>
    <col min="2" max="2" width="22.7109375" customWidth="1"/>
    <col min="3" max="3" width="35.28515625" customWidth="1"/>
  </cols>
  <sheetData>
    <row r="1" spans="1:3">
      <c r="A1" s="7" t="s">
        <v>18</v>
      </c>
      <c r="C1" s="7"/>
    </row>
    <row r="2" spans="1:3" s="6" customFormat="1">
      <c r="A2" s="15" t="s">
        <v>57</v>
      </c>
      <c r="C2" s="7"/>
    </row>
    <row r="3" spans="1:3">
      <c r="A3" t="s">
        <v>9</v>
      </c>
    </row>
    <row r="4" spans="1:3">
      <c r="A4" t="s">
        <v>8657</v>
      </c>
    </row>
    <row r="5" spans="1:3">
      <c r="A5" t="s">
        <v>7</v>
      </c>
    </row>
    <row r="6" spans="1:3">
      <c r="A6" t="s">
        <v>17</v>
      </c>
    </row>
    <row r="7" spans="1:3">
      <c r="A7" t="s">
        <v>14</v>
      </c>
    </row>
    <row r="8" spans="1:3">
      <c r="A8" t="s">
        <v>50</v>
      </c>
    </row>
    <row r="9" spans="1:3">
      <c r="A9" t="s">
        <v>11</v>
      </c>
    </row>
    <row r="10" spans="1:3">
      <c r="A10" s="6" t="s">
        <v>15</v>
      </c>
    </row>
    <row r="11" spans="1:3">
      <c r="A11" s="6" t="s">
        <v>13</v>
      </c>
    </row>
    <row r="12" spans="1:3">
      <c r="A12" t="s">
        <v>42</v>
      </c>
    </row>
  </sheetData>
  <sortState ref="A2:A11">
    <sortCondition ref="A2:A11"/>
  </sortState>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B25"/>
  <sheetViews>
    <sheetView workbookViewId="0"/>
  </sheetViews>
  <sheetFormatPr defaultColWidth="8.85546875" defaultRowHeight="15"/>
  <cols>
    <col min="1" max="1" width="33.140625" customWidth="1"/>
    <col min="2" max="2" width="28" style="17" customWidth="1"/>
  </cols>
  <sheetData>
    <row r="1" spans="1:2">
      <c r="A1" s="7" t="s">
        <v>86</v>
      </c>
      <c r="B1" s="16" t="s">
        <v>18</v>
      </c>
    </row>
    <row r="2" spans="1:2">
      <c r="A2" s="6" t="s">
        <v>19</v>
      </c>
      <c r="B2" s="17" t="s">
        <v>7</v>
      </c>
    </row>
    <row r="3" spans="1:2">
      <c r="A3" s="6" t="s">
        <v>58</v>
      </c>
      <c r="B3" s="17" t="s">
        <v>7</v>
      </c>
    </row>
    <row r="4" spans="1:2">
      <c r="A4" s="6" t="s">
        <v>59</v>
      </c>
      <c r="B4" s="17" t="s">
        <v>7</v>
      </c>
    </row>
    <row r="5" spans="1:2">
      <c r="A5" s="6" t="s">
        <v>20</v>
      </c>
      <c r="B5" s="17" t="s">
        <v>9</v>
      </c>
    </row>
    <row r="6" spans="1:2">
      <c r="A6" s="6" t="s">
        <v>21</v>
      </c>
      <c r="B6" s="17" t="s">
        <v>9</v>
      </c>
    </row>
    <row r="7" spans="1:2">
      <c r="A7" s="6" t="s">
        <v>22</v>
      </c>
      <c r="B7" s="17" t="s">
        <v>9</v>
      </c>
    </row>
    <row r="8" spans="1:2">
      <c r="A8" s="6" t="s">
        <v>23</v>
      </c>
      <c r="B8" s="17" t="s">
        <v>11</v>
      </c>
    </row>
    <row r="9" spans="1:2">
      <c r="A9" s="6" t="s">
        <v>24</v>
      </c>
      <c r="B9" s="17" t="s">
        <v>11</v>
      </c>
    </row>
    <row r="10" spans="1:2">
      <c r="A10" s="6" t="s">
        <v>25</v>
      </c>
      <c r="B10" s="17" t="s">
        <v>11</v>
      </c>
    </row>
    <row r="11" spans="1:2">
      <c r="A11" s="6" t="s">
        <v>26</v>
      </c>
      <c r="B11" s="17" t="s">
        <v>13</v>
      </c>
    </row>
    <row r="12" spans="1:2">
      <c r="A12" s="6" t="s">
        <v>27</v>
      </c>
      <c r="B12" s="17" t="s">
        <v>13</v>
      </c>
    </row>
    <row r="13" spans="1:2">
      <c r="A13" s="6" t="s">
        <v>28</v>
      </c>
      <c r="B13" s="17" t="s">
        <v>13</v>
      </c>
    </row>
    <row r="14" spans="1:2">
      <c r="A14" s="6" t="s">
        <v>29</v>
      </c>
      <c r="B14" s="17" t="s">
        <v>14</v>
      </c>
    </row>
    <row r="15" spans="1:2">
      <c r="A15" s="6" t="s">
        <v>33</v>
      </c>
      <c r="B15" s="17" t="s">
        <v>14</v>
      </c>
    </row>
    <row r="16" spans="1:2">
      <c r="A16" s="6" t="s">
        <v>34</v>
      </c>
      <c r="B16" s="17" t="s">
        <v>14</v>
      </c>
    </row>
    <row r="17" spans="1:2">
      <c r="A17" s="6" t="s">
        <v>30</v>
      </c>
      <c r="B17" s="17" t="s">
        <v>15</v>
      </c>
    </row>
    <row r="18" spans="1:2">
      <c r="A18" s="6" t="s">
        <v>35</v>
      </c>
      <c r="B18" s="17" t="s">
        <v>15</v>
      </c>
    </row>
    <row r="19" spans="1:2">
      <c r="A19" s="6" t="s">
        <v>36</v>
      </c>
      <c r="B19" s="17" t="s">
        <v>15</v>
      </c>
    </row>
    <row r="20" spans="1:2">
      <c r="A20" s="6" t="s">
        <v>31</v>
      </c>
      <c r="B20" s="17" t="s">
        <v>16</v>
      </c>
    </row>
    <row r="21" spans="1:2">
      <c r="A21" s="6" t="s">
        <v>37</v>
      </c>
      <c r="B21" s="17" t="s">
        <v>16</v>
      </c>
    </row>
    <row r="22" spans="1:2">
      <c r="A22" s="6" t="s">
        <v>38</v>
      </c>
      <c r="B22" s="17" t="s">
        <v>16</v>
      </c>
    </row>
    <row r="23" spans="1:2">
      <c r="A23" s="6" t="s">
        <v>32</v>
      </c>
      <c r="B23" s="17" t="s">
        <v>17</v>
      </c>
    </row>
    <row r="24" spans="1:2">
      <c r="A24" s="6" t="s">
        <v>39</v>
      </c>
      <c r="B24" s="17" t="s">
        <v>17</v>
      </c>
    </row>
    <row r="25" spans="1:2">
      <c r="A25" s="6" t="s">
        <v>40</v>
      </c>
      <c r="B25" s="17" t="s">
        <v>17</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4"/>
  <sheetViews>
    <sheetView workbookViewId="0">
      <selection activeCell="F13" sqref="F13"/>
    </sheetView>
  </sheetViews>
  <sheetFormatPr defaultColWidth="8.85546875" defaultRowHeight="15"/>
  <cols>
    <col min="1" max="1" width="15.42578125" customWidth="1"/>
  </cols>
  <sheetData>
    <row r="1" spans="1:1">
      <c r="A1" s="7" t="s">
        <v>4</v>
      </c>
    </row>
    <row r="2" spans="1:1">
      <c r="A2" s="6" t="s">
        <v>8</v>
      </c>
    </row>
    <row r="3" spans="1:1">
      <c r="A3" s="6" t="s">
        <v>10</v>
      </c>
    </row>
    <row r="4" spans="1:1">
      <c r="A4" s="6" t="s">
        <v>12</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R4061"/>
  <sheetViews>
    <sheetView topLeftCell="G1" workbookViewId="0">
      <selection activeCell="H25" sqref="H25"/>
    </sheetView>
  </sheetViews>
  <sheetFormatPr defaultColWidth="8.85546875" defaultRowHeight="15"/>
  <cols>
    <col min="1" max="1" width="5" customWidth="1"/>
    <col min="2" max="2" width="7.85546875" customWidth="1"/>
    <col min="3" max="3" width="11.7109375" customWidth="1"/>
    <col min="4" max="4" width="30" customWidth="1"/>
    <col min="5" max="5" width="18" customWidth="1"/>
    <col min="6" max="6" width="10.42578125" customWidth="1"/>
    <col min="7" max="7" width="9" customWidth="1"/>
    <col min="8" max="8" width="12.42578125" customWidth="1"/>
    <col min="9" max="9" width="10.140625" customWidth="1"/>
    <col min="10" max="10" width="10.28515625" customWidth="1"/>
    <col min="11" max="11" width="10.140625" customWidth="1"/>
    <col min="12" max="12" width="10.28515625" customWidth="1"/>
    <col min="13" max="13" width="11.42578125" customWidth="1"/>
    <col min="14" max="14" width="21.140625" customWidth="1"/>
    <col min="15" max="15" width="14.7109375" customWidth="1"/>
    <col min="16" max="16" width="37.28515625" customWidth="1"/>
    <col min="17" max="17" width="30" customWidth="1"/>
    <col min="18" max="18" width="18.85546875" customWidth="1"/>
  </cols>
  <sheetData>
    <row r="1" spans="1:18">
      <c r="A1" t="s">
        <v>96</v>
      </c>
      <c r="B1" t="s">
        <v>97</v>
      </c>
      <c r="C1" t="s">
        <v>693</v>
      </c>
      <c r="D1" t="s">
        <v>694</v>
      </c>
      <c r="E1" t="s">
        <v>695</v>
      </c>
      <c r="F1" t="s">
        <v>696</v>
      </c>
      <c r="G1" t="s">
        <v>697</v>
      </c>
      <c r="H1" t="s">
        <v>698</v>
      </c>
      <c r="I1" t="s">
        <v>98</v>
      </c>
      <c r="J1" t="s">
        <v>101</v>
      </c>
      <c r="K1" t="s">
        <v>100</v>
      </c>
      <c r="L1" t="s">
        <v>99</v>
      </c>
      <c r="M1" t="s">
        <v>117</v>
      </c>
      <c r="N1" t="s">
        <v>116</v>
      </c>
      <c r="O1" t="s">
        <v>420</v>
      </c>
      <c r="P1" t="s">
        <v>419</v>
      </c>
      <c r="Q1" t="s">
        <v>699</v>
      </c>
      <c r="R1" t="s">
        <v>700</v>
      </c>
    </row>
    <row r="2" spans="1:18">
      <c r="A2">
        <v>0</v>
      </c>
      <c r="B2" t="s">
        <v>701</v>
      </c>
      <c r="C2">
        <v>2793</v>
      </c>
      <c r="D2" t="s">
        <v>702</v>
      </c>
      <c r="E2" t="s">
        <v>703</v>
      </c>
      <c r="F2" t="s">
        <v>421</v>
      </c>
      <c r="G2">
        <v>1</v>
      </c>
      <c r="H2" t="s">
        <v>421</v>
      </c>
      <c r="I2" t="s">
        <v>103</v>
      </c>
      <c r="J2" t="s">
        <v>105</v>
      </c>
      <c r="K2" t="s">
        <v>115</v>
      </c>
      <c r="L2" t="s">
        <v>114</v>
      </c>
      <c r="M2" t="s">
        <v>400</v>
      </c>
      <c r="N2" t="s">
        <v>399</v>
      </c>
      <c r="O2" t="s">
        <v>423</v>
      </c>
      <c r="P2" t="s">
        <v>422</v>
      </c>
      <c r="Q2" t="s">
        <v>702</v>
      </c>
      <c r="R2" t="s">
        <v>704</v>
      </c>
    </row>
    <row r="3" spans="1:18">
      <c r="A3">
        <v>1</v>
      </c>
      <c r="B3" t="s">
        <v>701</v>
      </c>
      <c r="C3">
        <v>2809</v>
      </c>
      <c r="D3" t="s">
        <v>705</v>
      </c>
      <c r="E3" t="s">
        <v>706</v>
      </c>
      <c r="F3">
        <v>4</v>
      </c>
      <c r="G3">
        <v>1</v>
      </c>
      <c r="H3" t="s">
        <v>421</v>
      </c>
      <c r="I3" t="s">
        <v>103</v>
      </c>
      <c r="J3" t="s">
        <v>105</v>
      </c>
      <c r="K3" t="s">
        <v>115</v>
      </c>
      <c r="L3" t="s">
        <v>114</v>
      </c>
      <c r="M3" t="s">
        <v>400</v>
      </c>
      <c r="N3" t="s">
        <v>399</v>
      </c>
      <c r="O3" t="s">
        <v>423</v>
      </c>
      <c r="P3" t="s">
        <v>422</v>
      </c>
      <c r="Q3" t="s">
        <v>705</v>
      </c>
      <c r="R3" t="s">
        <v>707</v>
      </c>
    </row>
    <row r="4" spans="1:18">
      <c r="A4">
        <v>2</v>
      </c>
      <c r="B4" t="s">
        <v>701</v>
      </c>
      <c r="C4">
        <v>2823</v>
      </c>
      <c r="D4" t="s">
        <v>708</v>
      </c>
      <c r="E4" t="s">
        <v>706</v>
      </c>
      <c r="F4">
        <v>1</v>
      </c>
      <c r="G4">
        <v>1</v>
      </c>
      <c r="H4" t="s">
        <v>421</v>
      </c>
      <c r="I4" t="s">
        <v>103</v>
      </c>
      <c r="J4" t="s">
        <v>105</v>
      </c>
      <c r="K4" t="s">
        <v>115</v>
      </c>
      <c r="L4" t="s">
        <v>114</v>
      </c>
      <c r="M4" t="s">
        <v>400</v>
      </c>
      <c r="N4" t="s">
        <v>399</v>
      </c>
      <c r="O4" t="s">
        <v>423</v>
      </c>
      <c r="P4" t="s">
        <v>422</v>
      </c>
      <c r="Q4" t="s">
        <v>708</v>
      </c>
      <c r="R4" t="s">
        <v>709</v>
      </c>
    </row>
    <row r="5" spans="1:18">
      <c r="A5">
        <v>3</v>
      </c>
      <c r="B5" t="s">
        <v>701</v>
      </c>
      <c r="C5">
        <v>2783</v>
      </c>
      <c r="D5" t="s">
        <v>710</v>
      </c>
      <c r="E5" t="s">
        <v>706</v>
      </c>
      <c r="F5">
        <v>4</v>
      </c>
      <c r="G5">
        <v>1</v>
      </c>
      <c r="H5" t="s">
        <v>421</v>
      </c>
      <c r="I5" t="s">
        <v>103</v>
      </c>
      <c r="J5" t="s">
        <v>105</v>
      </c>
      <c r="K5" t="s">
        <v>115</v>
      </c>
      <c r="L5" t="s">
        <v>114</v>
      </c>
      <c r="M5" t="s">
        <v>400</v>
      </c>
      <c r="N5" t="s">
        <v>399</v>
      </c>
      <c r="O5" t="s">
        <v>423</v>
      </c>
      <c r="P5" t="s">
        <v>422</v>
      </c>
      <c r="Q5" t="s">
        <v>710</v>
      </c>
      <c r="R5" t="s">
        <v>711</v>
      </c>
    </row>
    <row r="6" spans="1:18">
      <c r="A6">
        <v>4</v>
      </c>
      <c r="B6" t="s">
        <v>701</v>
      </c>
      <c r="C6">
        <v>2812</v>
      </c>
      <c r="D6" t="s">
        <v>712</v>
      </c>
      <c r="E6" t="s">
        <v>706</v>
      </c>
      <c r="F6">
        <v>4</v>
      </c>
      <c r="G6">
        <v>1</v>
      </c>
      <c r="H6" t="s">
        <v>421</v>
      </c>
      <c r="I6" t="s">
        <v>103</v>
      </c>
      <c r="J6" t="s">
        <v>105</v>
      </c>
      <c r="K6" t="s">
        <v>115</v>
      </c>
      <c r="L6" t="s">
        <v>114</v>
      </c>
      <c r="M6" t="s">
        <v>400</v>
      </c>
      <c r="N6" t="s">
        <v>399</v>
      </c>
      <c r="O6" t="s">
        <v>423</v>
      </c>
      <c r="P6" t="s">
        <v>422</v>
      </c>
      <c r="Q6" t="s">
        <v>712</v>
      </c>
      <c r="R6" t="s">
        <v>713</v>
      </c>
    </row>
    <row r="7" spans="1:18">
      <c r="A7">
        <v>5</v>
      </c>
      <c r="B7" t="s">
        <v>701</v>
      </c>
      <c r="C7">
        <v>2802</v>
      </c>
      <c r="D7" t="s">
        <v>714</v>
      </c>
      <c r="E7" t="s">
        <v>706</v>
      </c>
      <c r="F7">
        <v>4</v>
      </c>
      <c r="G7">
        <v>1</v>
      </c>
      <c r="H7" t="s">
        <v>421</v>
      </c>
      <c r="I7" t="s">
        <v>103</v>
      </c>
      <c r="J7" t="s">
        <v>105</v>
      </c>
      <c r="K7" t="s">
        <v>115</v>
      </c>
      <c r="L7" t="s">
        <v>114</v>
      </c>
      <c r="M7" t="s">
        <v>400</v>
      </c>
      <c r="N7" t="s">
        <v>399</v>
      </c>
      <c r="O7" t="s">
        <v>423</v>
      </c>
      <c r="P7" t="s">
        <v>422</v>
      </c>
      <c r="Q7" t="s">
        <v>714</v>
      </c>
      <c r="R7" t="s">
        <v>715</v>
      </c>
    </row>
    <row r="8" spans="1:18">
      <c r="A8">
        <v>6</v>
      </c>
      <c r="B8" t="s">
        <v>701</v>
      </c>
      <c r="C8">
        <v>2792</v>
      </c>
      <c r="D8" t="s">
        <v>716</v>
      </c>
      <c r="E8" t="s">
        <v>706</v>
      </c>
      <c r="F8">
        <v>4</v>
      </c>
      <c r="G8">
        <v>1</v>
      </c>
      <c r="H8" t="s">
        <v>421</v>
      </c>
      <c r="I8" t="s">
        <v>103</v>
      </c>
      <c r="J8" t="s">
        <v>105</v>
      </c>
      <c r="K8" t="s">
        <v>115</v>
      </c>
      <c r="L8" t="s">
        <v>114</v>
      </c>
      <c r="M8" t="s">
        <v>400</v>
      </c>
      <c r="N8" t="s">
        <v>399</v>
      </c>
      <c r="O8" t="s">
        <v>423</v>
      </c>
      <c r="P8" t="s">
        <v>422</v>
      </c>
      <c r="Q8" t="s">
        <v>716</v>
      </c>
      <c r="R8" t="s">
        <v>717</v>
      </c>
    </row>
    <row r="9" spans="1:18">
      <c r="A9">
        <v>7</v>
      </c>
      <c r="B9" t="s">
        <v>701</v>
      </c>
      <c r="C9">
        <v>2800</v>
      </c>
      <c r="D9" t="s">
        <v>718</v>
      </c>
      <c r="E9" t="s">
        <v>706</v>
      </c>
      <c r="F9">
        <v>4</v>
      </c>
      <c r="G9">
        <v>1</v>
      </c>
      <c r="H9" t="s">
        <v>421</v>
      </c>
      <c r="I9" t="s">
        <v>103</v>
      </c>
      <c r="J9" t="s">
        <v>105</v>
      </c>
      <c r="K9" t="s">
        <v>115</v>
      </c>
      <c r="L9" t="s">
        <v>114</v>
      </c>
      <c r="M9" t="s">
        <v>400</v>
      </c>
      <c r="N9" t="s">
        <v>399</v>
      </c>
      <c r="O9" t="s">
        <v>423</v>
      </c>
      <c r="P9" t="s">
        <v>422</v>
      </c>
      <c r="Q9" t="s">
        <v>718</v>
      </c>
      <c r="R9" t="s">
        <v>719</v>
      </c>
    </row>
    <row r="10" spans="1:18">
      <c r="A10">
        <v>8</v>
      </c>
      <c r="B10" t="s">
        <v>701</v>
      </c>
      <c r="C10">
        <v>2799</v>
      </c>
      <c r="D10" t="s">
        <v>720</v>
      </c>
      <c r="E10" t="s">
        <v>706</v>
      </c>
      <c r="F10">
        <v>4</v>
      </c>
      <c r="G10">
        <v>1</v>
      </c>
      <c r="H10" t="s">
        <v>421</v>
      </c>
      <c r="I10" t="s">
        <v>103</v>
      </c>
      <c r="J10" t="s">
        <v>105</v>
      </c>
      <c r="K10" t="s">
        <v>115</v>
      </c>
      <c r="L10" t="s">
        <v>114</v>
      </c>
      <c r="M10" t="s">
        <v>400</v>
      </c>
      <c r="N10" t="s">
        <v>399</v>
      </c>
      <c r="O10" t="s">
        <v>423</v>
      </c>
      <c r="P10" t="s">
        <v>422</v>
      </c>
      <c r="Q10" t="s">
        <v>720</v>
      </c>
      <c r="R10" t="s">
        <v>721</v>
      </c>
    </row>
    <row r="11" spans="1:18">
      <c r="A11">
        <v>9</v>
      </c>
      <c r="B11" t="s">
        <v>701</v>
      </c>
      <c r="C11">
        <v>2804</v>
      </c>
      <c r="D11" t="s">
        <v>722</v>
      </c>
      <c r="E11" t="s">
        <v>706</v>
      </c>
      <c r="F11">
        <v>3</v>
      </c>
      <c r="G11">
        <v>1</v>
      </c>
      <c r="H11" t="s">
        <v>421</v>
      </c>
      <c r="I11" t="s">
        <v>103</v>
      </c>
      <c r="J11" t="s">
        <v>105</v>
      </c>
      <c r="K11" t="s">
        <v>115</v>
      </c>
      <c r="L11" t="s">
        <v>114</v>
      </c>
      <c r="M11" t="s">
        <v>400</v>
      </c>
      <c r="N11" t="s">
        <v>399</v>
      </c>
      <c r="O11" t="s">
        <v>423</v>
      </c>
      <c r="P11" t="s">
        <v>422</v>
      </c>
      <c r="Q11" t="s">
        <v>722</v>
      </c>
      <c r="R11" t="s">
        <v>723</v>
      </c>
    </row>
    <row r="12" spans="1:18">
      <c r="A12">
        <v>10</v>
      </c>
      <c r="B12" t="s">
        <v>701</v>
      </c>
      <c r="C12">
        <v>2821</v>
      </c>
      <c r="D12" t="s">
        <v>724</v>
      </c>
      <c r="E12" t="s">
        <v>706</v>
      </c>
      <c r="F12">
        <v>4</v>
      </c>
      <c r="G12">
        <v>1</v>
      </c>
      <c r="H12" t="s">
        <v>421</v>
      </c>
      <c r="I12" t="s">
        <v>103</v>
      </c>
      <c r="J12" t="s">
        <v>105</v>
      </c>
      <c r="K12" t="s">
        <v>115</v>
      </c>
      <c r="L12" t="s">
        <v>114</v>
      </c>
      <c r="M12" t="s">
        <v>400</v>
      </c>
      <c r="N12" t="s">
        <v>399</v>
      </c>
      <c r="O12" t="s">
        <v>423</v>
      </c>
      <c r="P12" t="s">
        <v>422</v>
      </c>
      <c r="Q12" t="s">
        <v>724</v>
      </c>
      <c r="R12" t="s">
        <v>725</v>
      </c>
    </row>
    <row r="13" spans="1:18">
      <c r="A13">
        <v>11</v>
      </c>
      <c r="B13" t="s">
        <v>701</v>
      </c>
      <c r="C13">
        <v>2824</v>
      </c>
      <c r="D13" t="s">
        <v>726</v>
      </c>
      <c r="E13" t="s">
        <v>706</v>
      </c>
      <c r="F13">
        <v>4</v>
      </c>
      <c r="G13">
        <v>1</v>
      </c>
      <c r="H13" t="s">
        <v>421</v>
      </c>
      <c r="I13" t="s">
        <v>103</v>
      </c>
      <c r="J13" t="s">
        <v>105</v>
      </c>
      <c r="K13" t="s">
        <v>115</v>
      </c>
      <c r="L13" t="s">
        <v>114</v>
      </c>
      <c r="M13" t="s">
        <v>400</v>
      </c>
      <c r="N13" t="s">
        <v>399</v>
      </c>
      <c r="O13" t="s">
        <v>423</v>
      </c>
      <c r="P13" t="s">
        <v>422</v>
      </c>
      <c r="Q13" t="s">
        <v>726</v>
      </c>
      <c r="R13" t="s">
        <v>727</v>
      </c>
    </row>
    <row r="14" spans="1:18">
      <c r="A14">
        <v>12</v>
      </c>
      <c r="B14" t="s">
        <v>701</v>
      </c>
      <c r="C14">
        <v>2785</v>
      </c>
      <c r="D14" t="s">
        <v>728</v>
      </c>
      <c r="E14" t="s">
        <v>706</v>
      </c>
      <c r="F14">
        <v>3</v>
      </c>
      <c r="G14">
        <v>1</v>
      </c>
      <c r="H14" t="s">
        <v>421</v>
      </c>
      <c r="I14" t="s">
        <v>103</v>
      </c>
      <c r="J14" t="s">
        <v>105</v>
      </c>
      <c r="K14" t="s">
        <v>115</v>
      </c>
      <c r="L14" t="s">
        <v>114</v>
      </c>
      <c r="M14" t="s">
        <v>400</v>
      </c>
      <c r="N14" t="s">
        <v>399</v>
      </c>
      <c r="O14" t="s">
        <v>423</v>
      </c>
      <c r="P14" t="s">
        <v>422</v>
      </c>
      <c r="Q14" t="s">
        <v>728</v>
      </c>
      <c r="R14" t="s">
        <v>729</v>
      </c>
    </row>
    <row r="15" spans="1:18">
      <c r="A15">
        <v>13</v>
      </c>
      <c r="B15" t="s">
        <v>701</v>
      </c>
      <c r="C15">
        <v>2786</v>
      </c>
      <c r="D15" t="s">
        <v>730</v>
      </c>
      <c r="E15" t="s">
        <v>706</v>
      </c>
      <c r="F15">
        <v>4</v>
      </c>
      <c r="G15">
        <v>1</v>
      </c>
      <c r="H15" t="s">
        <v>421</v>
      </c>
      <c r="I15" t="s">
        <v>103</v>
      </c>
      <c r="J15" t="s">
        <v>105</v>
      </c>
      <c r="K15" t="s">
        <v>115</v>
      </c>
      <c r="L15" t="s">
        <v>114</v>
      </c>
      <c r="M15" t="s">
        <v>400</v>
      </c>
      <c r="N15" t="s">
        <v>399</v>
      </c>
      <c r="O15" t="s">
        <v>423</v>
      </c>
      <c r="P15" t="s">
        <v>422</v>
      </c>
      <c r="Q15" t="s">
        <v>730</v>
      </c>
      <c r="R15" t="s">
        <v>731</v>
      </c>
    </row>
    <row r="16" spans="1:18">
      <c r="A16">
        <v>14</v>
      </c>
      <c r="B16" t="s">
        <v>701</v>
      </c>
      <c r="C16">
        <v>2787</v>
      </c>
      <c r="D16" t="s">
        <v>732</v>
      </c>
      <c r="E16" t="s">
        <v>706</v>
      </c>
      <c r="F16">
        <v>4</v>
      </c>
      <c r="G16">
        <v>1</v>
      </c>
      <c r="H16" t="s">
        <v>421</v>
      </c>
      <c r="I16" t="s">
        <v>103</v>
      </c>
      <c r="J16" t="s">
        <v>105</v>
      </c>
      <c r="K16" t="s">
        <v>115</v>
      </c>
      <c r="L16" t="s">
        <v>114</v>
      </c>
      <c r="M16" t="s">
        <v>400</v>
      </c>
      <c r="N16" t="s">
        <v>399</v>
      </c>
      <c r="O16" t="s">
        <v>423</v>
      </c>
      <c r="P16" t="s">
        <v>422</v>
      </c>
      <c r="Q16" t="s">
        <v>732</v>
      </c>
      <c r="R16" t="s">
        <v>733</v>
      </c>
    </row>
    <row r="17" spans="1:18">
      <c r="A17">
        <v>15</v>
      </c>
      <c r="B17" t="s">
        <v>701</v>
      </c>
      <c r="C17">
        <v>2796</v>
      </c>
      <c r="D17" t="s">
        <v>734</v>
      </c>
      <c r="E17" t="s">
        <v>706</v>
      </c>
      <c r="F17">
        <v>1</v>
      </c>
      <c r="G17">
        <v>1</v>
      </c>
      <c r="H17" t="s">
        <v>421</v>
      </c>
      <c r="I17" t="s">
        <v>103</v>
      </c>
      <c r="J17" t="s">
        <v>105</v>
      </c>
      <c r="K17" t="s">
        <v>115</v>
      </c>
      <c r="L17" t="s">
        <v>114</v>
      </c>
      <c r="M17" t="s">
        <v>400</v>
      </c>
      <c r="N17" t="s">
        <v>399</v>
      </c>
      <c r="O17" t="s">
        <v>423</v>
      </c>
      <c r="P17" t="s">
        <v>422</v>
      </c>
      <c r="Q17" t="s">
        <v>734</v>
      </c>
      <c r="R17" t="s">
        <v>735</v>
      </c>
    </row>
    <row r="18" spans="1:18">
      <c r="A18">
        <v>16</v>
      </c>
      <c r="B18" t="s">
        <v>701</v>
      </c>
      <c r="C18">
        <v>1</v>
      </c>
      <c r="D18" t="s">
        <v>736</v>
      </c>
      <c r="E18" t="s">
        <v>706</v>
      </c>
      <c r="F18">
        <v>4</v>
      </c>
      <c r="G18">
        <v>1</v>
      </c>
      <c r="H18" t="s">
        <v>421</v>
      </c>
      <c r="I18" t="s">
        <v>103</v>
      </c>
      <c r="J18" t="s">
        <v>105</v>
      </c>
      <c r="K18" t="s">
        <v>115</v>
      </c>
      <c r="L18" t="s">
        <v>114</v>
      </c>
      <c r="M18" t="s">
        <v>400</v>
      </c>
      <c r="N18" t="s">
        <v>399</v>
      </c>
      <c r="O18" t="s">
        <v>423</v>
      </c>
      <c r="P18" t="s">
        <v>422</v>
      </c>
      <c r="Q18" t="s">
        <v>736</v>
      </c>
      <c r="R18" t="s">
        <v>737</v>
      </c>
    </row>
    <row r="19" spans="1:18">
      <c r="A19">
        <v>17</v>
      </c>
      <c r="B19" t="s">
        <v>701</v>
      </c>
      <c r="C19">
        <v>2788</v>
      </c>
      <c r="D19" t="s">
        <v>738</v>
      </c>
      <c r="E19" t="s">
        <v>706</v>
      </c>
      <c r="F19">
        <v>4</v>
      </c>
      <c r="G19">
        <v>1</v>
      </c>
      <c r="H19" t="s">
        <v>421</v>
      </c>
      <c r="I19" t="s">
        <v>103</v>
      </c>
      <c r="J19" t="s">
        <v>105</v>
      </c>
      <c r="K19" t="s">
        <v>115</v>
      </c>
      <c r="L19" t="s">
        <v>114</v>
      </c>
      <c r="M19" t="s">
        <v>400</v>
      </c>
      <c r="N19" t="s">
        <v>399</v>
      </c>
      <c r="O19" t="s">
        <v>423</v>
      </c>
      <c r="P19" t="s">
        <v>422</v>
      </c>
      <c r="Q19" t="s">
        <v>738</v>
      </c>
      <c r="R19" t="s">
        <v>739</v>
      </c>
    </row>
    <row r="20" spans="1:18">
      <c r="A20">
        <v>18</v>
      </c>
      <c r="B20" t="s">
        <v>701</v>
      </c>
      <c r="C20">
        <v>2801</v>
      </c>
      <c r="D20" t="s">
        <v>740</v>
      </c>
      <c r="E20" t="s">
        <v>706</v>
      </c>
      <c r="F20">
        <v>4</v>
      </c>
      <c r="G20">
        <v>1</v>
      </c>
      <c r="H20" t="s">
        <v>421</v>
      </c>
      <c r="I20" t="s">
        <v>103</v>
      </c>
      <c r="J20" t="s">
        <v>105</v>
      </c>
      <c r="K20" t="s">
        <v>115</v>
      </c>
      <c r="L20" t="s">
        <v>114</v>
      </c>
      <c r="M20" t="s">
        <v>400</v>
      </c>
      <c r="N20" t="s">
        <v>399</v>
      </c>
      <c r="O20" t="s">
        <v>423</v>
      </c>
      <c r="P20" t="s">
        <v>422</v>
      </c>
      <c r="Q20" t="s">
        <v>740</v>
      </c>
      <c r="R20" t="s">
        <v>741</v>
      </c>
    </row>
    <row r="21" spans="1:18">
      <c r="A21">
        <v>19</v>
      </c>
      <c r="B21" t="s">
        <v>701</v>
      </c>
      <c r="C21">
        <v>2826</v>
      </c>
      <c r="D21" t="s">
        <v>742</v>
      </c>
      <c r="E21" t="s">
        <v>706</v>
      </c>
      <c r="F21">
        <v>4</v>
      </c>
      <c r="G21">
        <v>1</v>
      </c>
      <c r="H21" t="s">
        <v>421</v>
      </c>
      <c r="I21" t="s">
        <v>103</v>
      </c>
      <c r="J21" t="s">
        <v>105</v>
      </c>
      <c r="K21" t="s">
        <v>115</v>
      </c>
      <c r="L21" t="s">
        <v>114</v>
      </c>
      <c r="M21" t="s">
        <v>400</v>
      </c>
      <c r="N21" t="s">
        <v>399</v>
      </c>
      <c r="O21" t="s">
        <v>423</v>
      </c>
      <c r="P21" t="s">
        <v>422</v>
      </c>
      <c r="Q21" t="s">
        <v>742</v>
      </c>
      <c r="R21" t="s">
        <v>743</v>
      </c>
    </row>
    <row r="22" spans="1:18">
      <c r="A22">
        <v>20</v>
      </c>
      <c r="B22" t="s">
        <v>701</v>
      </c>
      <c r="C22">
        <v>2822</v>
      </c>
      <c r="D22" t="s">
        <v>744</v>
      </c>
      <c r="E22" t="s">
        <v>706</v>
      </c>
      <c r="F22">
        <v>4</v>
      </c>
      <c r="G22">
        <v>1</v>
      </c>
      <c r="H22" t="s">
        <v>421</v>
      </c>
      <c r="I22" t="s">
        <v>103</v>
      </c>
      <c r="J22" t="s">
        <v>105</v>
      </c>
      <c r="K22" t="s">
        <v>115</v>
      </c>
      <c r="L22" t="s">
        <v>114</v>
      </c>
      <c r="M22" t="s">
        <v>400</v>
      </c>
      <c r="N22" t="s">
        <v>399</v>
      </c>
      <c r="O22" t="s">
        <v>423</v>
      </c>
      <c r="P22" t="s">
        <v>422</v>
      </c>
      <c r="Q22" t="s">
        <v>744</v>
      </c>
      <c r="R22" t="s">
        <v>745</v>
      </c>
    </row>
    <row r="23" spans="1:18">
      <c r="A23">
        <v>21</v>
      </c>
      <c r="B23" t="s">
        <v>701</v>
      </c>
      <c r="C23">
        <v>2797</v>
      </c>
      <c r="D23" t="s">
        <v>746</v>
      </c>
      <c r="E23" t="s">
        <v>706</v>
      </c>
      <c r="F23">
        <v>3</v>
      </c>
      <c r="G23">
        <v>1</v>
      </c>
      <c r="H23" t="s">
        <v>421</v>
      </c>
      <c r="I23" t="s">
        <v>103</v>
      </c>
      <c r="J23" t="s">
        <v>105</v>
      </c>
      <c r="K23" t="s">
        <v>115</v>
      </c>
      <c r="L23" t="s">
        <v>114</v>
      </c>
      <c r="M23" t="s">
        <v>400</v>
      </c>
      <c r="N23" t="s">
        <v>399</v>
      </c>
      <c r="O23" t="s">
        <v>423</v>
      </c>
      <c r="P23" t="s">
        <v>422</v>
      </c>
      <c r="Q23" t="s">
        <v>746</v>
      </c>
      <c r="R23" t="s">
        <v>747</v>
      </c>
    </row>
    <row r="24" spans="1:18">
      <c r="A24">
        <v>22</v>
      </c>
      <c r="B24" t="s">
        <v>701</v>
      </c>
      <c r="C24">
        <v>2806</v>
      </c>
      <c r="D24" t="s">
        <v>748</v>
      </c>
      <c r="E24" t="s">
        <v>706</v>
      </c>
      <c r="F24">
        <v>4</v>
      </c>
      <c r="G24">
        <v>1</v>
      </c>
      <c r="H24" t="s">
        <v>421</v>
      </c>
      <c r="I24" t="s">
        <v>103</v>
      </c>
      <c r="J24" t="s">
        <v>105</v>
      </c>
      <c r="K24" t="s">
        <v>115</v>
      </c>
      <c r="L24" t="s">
        <v>114</v>
      </c>
      <c r="M24" t="s">
        <v>400</v>
      </c>
      <c r="N24" t="s">
        <v>399</v>
      </c>
      <c r="O24" t="s">
        <v>423</v>
      </c>
      <c r="P24" t="s">
        <v>422</v>
      </c>
      <c r="Q24" t="s">
        <v>748</v>
      </c>
      <c r="R24" t="s">
        <v>749</v>
      </c>
    </row>
    <row r="25" spans="1:18">
      <c r="A25">
        <v>23</v>
      </c>
      <c r="B25" t="s">
        <v>701</v>
      </c>
      <c r="C25">
        <v>2803</v>
      </c>
      <c r="D25" t="s">
        <v>750</v>
      </c>
      <c r="E25" t="s">
        <v>706</v>
      </c>
      <c r="F25">
        <v>4</v>
      </c>
      <c r="G25">
        <v>1</v>
      </c>
      <c r="H25" t="s">
        <v>421</v>
      </c>
      <c r="I25" t="s">
        <v>103</v>
      </c>
      <c r="J25" t="s">
        <v>105</v>
      </c>
      <c r="K25" t="s">
        <v>115</v>
      </c>
      <c r="L25" t="s">
        <v>114</v>
      </c>
      <c r="M25" t="s">
        <v>400</v>
      </c>
      <c r="N25" t="s">
        <v>399</v>
      </c>
      <c r="O25" t="s">
        <v>423</v>
      </c>
      <c r="P25" t="s">
        <v>422</v>
      </c>
      <c r="Q25" t="s">
        <v>750</v>
      </c>
      <c r="R25" t="s">
        <v>751</v>
      </c>
    </row>
    <row r="26" spans="1:18">
      <c r="A26">
        <v>24</v>
      </c>
      <c r="B26" t="s">
        <v>701</v>
      </c>
      <c r="C26">
        <v>2829</v>
      </c>
      <c r="D26" t="s">
        <v>752</v>
      </c>
      <c r="E26" t="s">
        <v>706</v>
      </c>
      <c r="F26">
        <v>3</v>
      </c>
      <c r="G26">
        <v>1</v>
      </c>
      <c r="H26" t="s">
        <v>421</v>
      </c>
      <c r="I26" t="s">
        <v>103</v>
      </c>
      <c r="J26" t="s">
        <v>105</v>
      </c>
      <c r="K26" t="s">
        <v>115</v>
      </c>
      <c r="L26" t="s">
        <v>114</v>
      </c>
      <c r="M26" t="s">
        <v>400</v>
      </c>
      <c r="N26" t="s">
        <v>399</v>
      </c>
      <c r="O26" t="s">
        <v>423</v>
      </c>
      <c r="P26" t="s">
        <v>422</v>
      </c>
      <c r="Q26" t="s">
        <v>752</v>
      </c>
      <c r="R26" t="s">
        <v>753</v>
      </c>
    </row>
    <row r="27" spans="1:18">
      <c r="A27">
        <v>25</v>
      </c>
      <c r="B27" t="s">
        <v>701</v>
      </c>
      <c r="C27">
        <v>2828</v>
      </c>
      <c r="D27" t="s">
        <v>754</v>
      </c>
      <c r="E27" t="s">
        <v>706</v>
      </c>
      <c r="F27">
        <v>4</v>
      </c>
      <c r="G27">
        <v>1</v>
      </c>
      <c r="H27" t="s">
        <v>421</v>
      </c>
      <c r="I27" t="s">
        <v>103</v>
      </c>
      <c r="J27" t="s">
        <v>105</v>
      </c>
      <c r="K27" t="s">
        <v>115</v>
      </c>
      <c r="L27" t="s">
        <v>114</v>
      </c>
      <c r="M27" t="s">
        <v>400</v>
      </c>
      <c r="N27" t="s">
        <v>399</v>
      </c>
      <c r="O27" t="s">
        <v>423</v>
      </c>
      <c r="P27" t="s">
        <v>422</v>
      </c>
      <c r="Q27" t="s">
        <v>754</v>
      </c>
      <c r="R27" t="s">
        <v>755</v>
      </c>
    </row>
    <row r="28" spans="1:18">
      <c r="A28">
        <v>26</v>
      </c>
      <c r="B28" t="s">
        <v>701</v>
      </c>
      <c r="C28">
        <v>2825</v>
      </c>
      <c r="D28" t="s">
        <v>756</v>
      </c>
      <c r="E28" t="s">
        <v>706</v>
      </c>
      <c r="F28">
        <v>3</v>
      </c>
      <c r="G28">
        <v>1</v>
      </c>
      <c r="H28" t="s">
        <v>421</v>
      </c>
      <c r="I28" t="s">
        <v>103</v>
      </c>
      <c r="J28" t="s">
        <v>105</v>
      </c>
      <c r="K28" t="s">
        <v>115</v>
      </c>
      <c r="L28" t="s">
        <v>114</v>
      </c>
      <c r="M28" t="s">
        <v>400</v>
      </c>
      <c r="N28" t="s">
        <v>399</v>
      </c>
      <c r="O28" t="s">
        <v>423</v>
      </c>
      <c r="P28" t="s">
        <v>422</v>
      </c>
      <c r="Q28" t="s">
        <v>756</v>
      </c>
      <c r="R28" t="s">
        <v>757</v>
      </c>
    </row>
    <row r="29" spans="1:18">
      <c r="A29">
        <v>27</v>
      </c>
      <c r="B29" t="s">
        <v>701</v>
      </c>
      <c r="C29">
        <v>2816</v>
      </c>
      <c r="D29" t="s">
        <v>758</v>
      </c>
      <c r="E29" t="s">
        <v>706</v>
      </c>
      <c r="F29">
        <v>4</v>
      </c>
      <c r="G29">
        <v>1</v>
      </c>
      <c r="H29" t="s">
        <v>421</v>
      </c>
      <c r="I29" t="s">
        <v>103</v>
      </c>
      <c r="J29" t="s">
        <v>105</v>
      </c>
      <c r="K29" t="s">
        <v>115</v>
      </c>
      <c r="L29" t="s">
        <v>114</v>
      </c>
      <c r="M29" t="s">
        <v>400</v>
      </c>
      <c r="N29" t="s">
        <v>399</v>
      </c>
      <c r="O29" t="s">
        <v>423</v>
      </c>
      <c r="P29" t="s">
        <v>422</v>
      </c>
      <c r="Q29" t="s">
        <v>758</v>
      </c>
      <c r="R29" t="s">
        <v>759</v>
      </c>
    </row>
    <row r="30" spans="1:18">
      <c r="A30">
        <v>28</v>
      </c>
      <c r="B30" t="s">
        <v>701</v>
      </c>
      <c r="C30">
        <v>2794</v>
      </c>
      <c r="D30" t="s">
        <v>760</v>
      </c>
      <c r="E30" t="s">
        <v>703</v>
      </c>
      <c r="F30" t="s">
        <v>421</v>
      </c>
      <c r="G30">
        <v>1</v>
      </c>
      <c r="H30" t="s">
        <v>421</v>
      </c>
      <c r="I30" t="s">
        <v>103</v>
      </c>
      <c r="J30" t="s">
        <v>105</v>
      </c>
      <c r="K30" t="s">
        <v>115</v>
      </c>
      <c r="L30" t="s">
        <v>114</v>
      </c>
      <c r="M30" t="s">
        <v>400</v>
      </c>
      <c r="N30" t="s">
        <v>399</v>
      </c>
      <c r="O30" t="s">
        <v>423</v>
      </c>
      <c r="P30" t="s">
        <v>422</v>
      </c>
      <c r="Q30" t="s">
        <v>760</v>
      </c>
      <c r="R30" t="s">
        <v>761</v>
      </c>
    </row>
    <row r="31" spans="1:18">
      <c r="A31">
        <v>29</v>
      </c>
      <c r="B31" t="s">
        <v>701</v>
      </c>
      <c r="C31">
        <v>2819</v>
      </c>
      <c r="D31" t="s">
        <v>762</v>
      </c>
      <c r="E31" t="s">
        <v>706</v>
      </c>
      <c r="F31">
        <v>4</v>
      </c>
      <c r="G31">
        <v>1</v>
      </c>
      <c r="H31" t="s">
        <v>421</v>
      </c>
      <c r="I31" t="s">
        <v>103</v>
      </c>
      <c r="J31" t="s">
        <v>105</v>
      </c>
      <c r="K31" t="s">
        <v>115</v>
      </c>
      <c r="L31" t="s">
        <v>114</v>
      </c>
      <c r="M31" t="s">
        <v>400</v>
      </c>
      <c r="N31" t="s">
        <v>399</v>
      </c>
      <c r="O31" t="s">
        <v>423</v>
      </c>
      <c r="P31" t="s">
        <v>422</v>
      </c>
      <c r="Q31" t="s">
        <v>762</v>
      </c>
      <c r="R31" t="s">
        <v>763</v>
      </c>
    </row>
    <row r="32" spans="1:18">
      <c r="A32">
        <v>30</v>
      </c>
      <c r="B32" t="s">
        <v>701</v>
      </c>
      <c r="C32">
        <v>2808</v>
      </c>
      <c r="D32" t="s">
        <v>764</v>
      </c>
      <c r="E32" t="s">
        <v>706</v>
      </c>
      <c r="F32">
        <v>3</v>
      </c>
      <c r="G32">
        <v>1</v>
      </c>
      <c r="H32" t="s">
        <v>421</v>
      </c>
      <c r="I32" t="s">
        <v>103</v>
      </c>
      <c r="J32" t="s">
        <v>105</v>
      </c>
      <c r="K32" t="s">
        <v>115</v>
      </c>
      <c r="L32" t="s">
        <v>114</v>
      </c>
      <c r="M32" t="s">
        <v>400</v>
      </c>
      <c r="N32" t="s">
        <v>399</v>
      </c>
      <c r="O32" t="s">
        <v>423</v>
      </c>
      <c r="P32" t="s">
        <v>422</v>
      </c>
      <c r="Q32" t="s">
        <v>764</v>
      </c>
      <c r="R32" t="s">
        <v>765</v>
      </c>
    </row>
    <row r="33" spans="1:18">
      <c r="A33">
        <v>31</v>
      </c>
      <c r="B33" t="s">
        <v>701</v>
      </c>
      <c r="C33">
        <v>2807</v>
      </c>
      <c r="D33" t="s">
        <v>766</v>
      </c>
      <c r="E33" t="s">
        <v>703</v>
      </c>
      <c r="F33" t="s">
        <v>421</v>
      </c>
      <c r="G33">
        <v>1</v>
      </c>
      <c r="H33" t="s">
        <v>421</v>
      </c>
      <c r="I33" t="s">
        <v>103</v>
      </c>
      <c r="J33" t="s">
        <v>105</v>
      </c>
      <c r="K33" t="s">
        <v>115</v>
      </c>
      <c r="L33" t="s">
        <v>114</v>
      </c>
      <c r="M33" t="s">
        <v>400</v>
      </c>
      <c r="N33" t="s">
        <v>399</v>
      </c>
      <c r="O33" t="s">
        <v>423</v>
      </c>
      <c r="P33" t="s">
        <v>422</v>
      </c>
      <c r="Q33" t="s">
        <v>766</v>
      </c>
      <c r="R33" t="s">
        <v>767</v>
      </c>
    </row>
    <row r="34" spans="1:18">
      <c r="A34">
        <v>32</v>
      </c>
      <c r="B34" t="s">
        <v>701</v>
      </c>
      <c r="C34">
        <v>2827</v>
      </c>
      <c r="D34" t="s">
        <v>768</v>
      </c>
      <c r="E34" t="s">
        <v>706</v>
      </c>
      <c r="F34">
        <v>4</v>
      </c>
      <c r="G34">
        <v>1</v>
      </c>
      <c r="H34" t="s">
        <v>421</v>
      </c>
      <c r="I34" t="s">
        <v>103</v>
      </c>
      <c r="J34" t="s">
        <v>105</v>
      </c>
      <c r="K34" t="s">
        <v>115</v>
      </c>
      <c r="L34" t="s">
        <v>114</v>
      </c>
      <c r="M34" t="s">
        <v>400</v>
      </c>
      <c r="N34" t="s">
        <v>399</v>
      </c>
      <c r="O34" t="s">
        <v>423</v>
      </c>
      <c r="P34" t="s">
        <v>422</v>
      </c>
      <c r="Q34" t="s">
        <v>768</v>
      </c>
      <c r="R34" t="s">
        <v>769</v>
      </c>
    </row>
    <row r="35" spans="1:18">
      <c r="A35">
        <v>33</v>
      </c>
      <c r="B35" t="s">
        <v>701</v>
      </c>
      <c r="C35">
        <v>2817</v>
      </c>
      <c r="D35" t="s">
        <v>770</v>
      </c>
      <c r="E35" t="s">
        <v>706</v>
      </c>
      <c r="F35">
        <v>4</v>
      </c>
      <c r="G35">
        <v>1</v>
      </c>
      <c r="H35" t="s">
        <v>421</v>
      </c>
      <c r="I35" t="s">
        <v>103</v>
      </c>
      <c r="J35" t="s">
        <v>105</v>
      </c>
      <c r="K35" t="s">
        <v>115</v>
      </c>
      <c r="L35" t="s">
        <v>114</v>
      </c>
      <c r="M35" t="s">
        <v>400</v>
      </c>
      <c r="N35" t="s">
        <v>399</v>
      </c>
      <c r="O35" t="s">
        <v>423</v>
      </c>
      <c r="P35" t="s">
        <v>422</v>
      </c>
      <c r="Q35" t="s">
        <v>770</v>
      </c>
      <c r="R35" t="s">
        <v>771</v>
      </c>
    </row>
    <row r="36" spans="1:18">
      <c r="A36">
        <v>34</v>
      </c>
      <c r="B36" t="s">
        <v>701</v>
      </c>
      <c r="C36">
        <v>1078</v>
      </c>
      <c r="D36" t="s">
        <v>399</v>
      </c>
      <c r="E36" t="s">
        <v>772</v>
      </c>
      <c r="F36">
        <v>5</v>
      </c>
      <c r="G36">
        <v>0</v>
      </c>
      <c r="H36" t="s">
        <v>421</v>
      </c>
      <c r="I36" t="s">
        <v>103</v>
      </c>
      <c r="J36" t="s">
        <v>105</v>
      </c>
      <c r="K36" t="s">
        <v>115</v>
      </c>
      <c r="L36" t="s">
        <v>114</v>
      </c>
      <c r="M36" t="s">
        <v>400</v>
      </c>
      <c r="N36" t="s">
        <v>399</v>
      </c>
      <c r="O36" t="s">
        <v>423</v>
      </c>
      <c r="P36" t="s">
        <v>422</v>
      </c>
      <c r="Q36" t="s">
        <v>399</v>
      </c>
      <c r="R36" t="s">
        <v>773</v>
      </c>
    </row>
    <row r="37" spans="1:18">
      <c r="A37">
        <v>35</v>
      </c>
      <c r="B37" t="s">
        <v>701</v>
      </c>
      <c r="C37">
        <v>2813</v>
      </c>
      <c r="D37" t="s">
        <v>774</v>
      </c>
      <c r="E37" t="s">
        <v>703</v>
      </c>
      <c r="F37" t="s">
        <v>421</v>
      </c>
      <c r="G37">
        <v>1</v>
      </c>
      <c r="H37" t="s">
        <v>421</v>
      </c>
      <c r="I37" t="s">
        <v>103</v>
      </c>
      <c r="J37" t="s">
        <v>105</v>
      </c>
      <c r="K37" t="s">
        <v>115</v>
      </c>
      <c r="L37" t="s">
        <v>114</v>
      </c>
      <c r="M37" t="s">
        <v>400</v>
      </c>
      <c r="N37" t="s">
        <v>399</v>
      </c>
      <c r="O37" t="s">
        <v>423</v>
      </c>
      <c r="P37" t="s">
        <v>422</v>
      </c>
      <c r="Q37" t="s">
        <v>774</v>
      </c>
      <c r="R37" t="s">
        <v>775</v>
      </c>
    </row>
    <row r="38" spans="1:18">
      <c r="A38">
        <v>36</v>
      </c>
      <c r="B38" t="s">
        <v>701</v>
      </c>
      <c r="C38">
        <v>2795</v>
      </c>
      <c r="D38" t="s">
        <v>776</v>
      </c>
      <c r="E38" t="s">
        <v>703</v>
      </c>
      <c r="F38" t="s">
        <v>421</v>
      </c>
      <c r="G38">
        <v>1</v>
      </c>
      <c r="H38" t="s">
        <v>421</v>
      </c>
      <c r="I38" t="s">
        <v>103</v>
      </c>
      <c r="J38" t="s">
        <v>105</v>
      </c>
      <c r="K38" t="s">
        <v>115</v>
      </c>
      <c r="L38" t="s">
        <v>114</v>
      </c>
      <c r="M38" t="s">
        <v>400</v>
      </c>
      <c r="N38" t="s">
        <v>399</v>
      </c>
      <c r="O38" t="s">
        <v>423</v>
      </c>
      <c r="P38" t="s">
        <v>422</v>
      </c>
      <c r="Q38" t="s">
        <v>776</v>
      </c>
      <c r="R38" t="s">
        <v>777</v>
      </c>
    </row>
    <row r="39" spans="1:18">
      <c r="A39">
        <v>37</v>
      </c>
      <c r="B39" t="s">
        <v>701</v>
      </c>
      <c r="C39">
        <v>2814</v>
      </c>
      <c r="D39" t="s">
        <v>778</v>
      </c>
      <c r="E39" t="s">
        <v>706</v>
      </c>
      <c r="F39">
        <v>4</v>
      </c>
      <c r="G39">
        <v>1</v>
      </c>
      <c r="H39" t="s">
        <v>421</v>
      </c>
      <c r="I39" t="s">
        <v>103</v>
      </c>
      <c r="J39" t="s">
        <v>105</v>
      </c>
      <c r="K39" t="s">
        <v>115</v>
      </c>
      <c r="L39" t="s">
        <v>114</v>
      </c>
      <c r="M39" t="s">
        <v>400</v>
      </c>
      <c r="N39" t="s">
        <v>399</v>
      </c>
      <c r="O39" t="s">
        <v>423</v>
      </c>
      <c r="P39" t="s">
        <v>422</v>
      </c>
      <c r="Q39" t="s">
        <v>778</v>
      </c>
      <c r="R39" t="s">
        <v>779</v>
      </c>
    </row>
    <row r="40" spans="1:18">
      <c r="A40">
        <v>38</v>
      </c>
      <c r="B40" t="s">
        <v>701</v>
      </c>
      <c r="C40">
        <v>2790</v>
      </c>
      <c r="D40" t="s">
        <v>780</v>
      </c>
      <c r="E40" t="s">
        <v>703</v>
      </c>
      <c r="F40" t="s">
        <v>421</v>
      </c>
      <c r="G40">
        <v>1</v>
      </c>
      <c r="H40" t="s">
        <v>421</v>
      </c>
      <c r="I40" t="s">
        <v>103</v>
      </c>
      <c r="J40" t="s">
        <v>105</v>
      </c>
      <c r="K40" t="s">
        <v>115</v>
      </c>
      <c r="L40" t="s">
        <v>114</v>
      </c>
      <c r="M40" t="s">
        <v>400</v>
      </c>
      <c r="N40" t="s">
        <v>399</v>
      </c>
      <c r="O40" t="s">
        <v>423</v>
      </c>
      <c r="P40" t="s">
        <v>422</v>
      </c>
      <c r="Q40" t="s">
        <v>780</v>
      </c>
      <c r="R40" t="s">
        <v>781</v>
      </c>
    </row>
    <row r="41" spans="1:18">
      <c r="A41">
        <v>39</v>
      </c>
      <c r="B41" t="s">
        <v>701</v>
      </c>
      <c r="C41">
        <v>2815</v>
      </c>
      <c r="D41" t="s">
        <v>782</v>
      </c>
      <c r="E41" t="s">
        <v>706</v>
      </c>
      <c r="F41">
        <v>4</v>
      </c>
      <c r="G41">
        <v>1</v>
      </c>
      <c r="H41" t="s">
        <v>421</v>
      </c>
      <c r="I41" t="s">
        <v>103</v>
      </c>
      <c r="J41" t="s">
        <v>105</v>
      </c>
      <c r="K41" t="s">
        <v>115</v>
      </c>
      <c r="L41" t="s">
        <v>114</v>
      </c>
      <c r="M41" t="s">
        <v>400</v>
      </c>
      <c r="N41" t="s">
        <v>399</v>
      </c>
      <c r="O41" t="s">
        <v>423</v>
      </c>
      <c r="P41" t="s">
        <v>422</v>
      </c>
      <c r="Q41" t="s">
        <v>782</v>
      </c>
      <c r="R41" t="s">
        <v>783</v>
      </c>
    </row>
    <row r="42" spans="1:18">
      <c r="A42">
        <v>40</v>
      </c>
      <c r="B42" t="s">
        <v>701</v>
      </c>
      <c r="C42">
        <v>2784</v>
      </c>
      <c r="D42" t="s">
        <v>784</v>
      </c>
      <c r="E42" t="s">
        <v>703</v>
      </c>
      <c r="F42" t="s">
        <v>421</v>
      </c>
      <c r="G42">
        <v>1</v>
      </c>
      <c r="H42" t="s">
        <v>421</v>
      </c>
      <c r="I42" t="s">
        <v>103</v>
      </c>
      <c r="J42" t="s">
        <v>105</v>
      </c>
      <c r="K42" t="s">
        <v>115</v>
      </c>
      <c r="L42" t="s">
        <v>114</v>
      </c>
      <c r="M42" t="s">
        <v>400</v>
      </c>
      <c r="N42" t="s">
        <v>399</v>
      </c>
      <c r="O42" t="s">
        <v>423</v>
      </c>
      <c r="P42" t="s">
        <v>422</v>
      </c>
      <c r="Q42" t="s">
        <v>784</v>
      </c>
      <c r="R42" t="s">
        <v>785</v>
      </c>
    </row>
    <row r="43" spans="1:18">
      <c r="A43">
        <v>41</v>
      </c>
      <c r="B43" t="s">
        <v>701</v>
      </c>
      <c r="C43">
        <v>2811</v>
      </c>
      <c r="D43" t="s">
        <v>786</v>
      </c>
      <c r="E43" t="s">
        <v>706</v>
      </c>
      <c r="F43">
        <v>4</v>
      </c>
      <c r="G43">
        <v>1</v>
      </c>
      <c r="H43" t="s">
        <v>421</v>
      </c>
      <c r="I43" t="s">
        <v>103</v>
      </c>
      <c r="J43" t="s">
        <v>105</v>
      </c>
      <c r="K43" t="s">
        <v>115</v>
      </c>
      <c r="L43" t="s">
        <v>114</v>
      </c>
      <c r="M43" t="s">
        <v>400</v>
      </c>
      <c r="N43" t="s">
        <v>399</v>
      </c>
      <c r="O43" t="s">
        <v>423</v>
      </c>
      <c r="P43" t="s">
        <v>422</v>
      </c>
      <c r="Q43" t="s">
        <v>786</v>
      </c>
      <c r="R43" t="s">
        <v>787</v>
      </c>
    </row>
    <row r="44" spans="1:18">
      <c r="A44">
        <v>42</v>
      </c>
      <c r="B44" t="s">
        <v>701</v>
      </c>
      <c r="C44">
        <v>2791</v>
      </c>
      <c r="D44" t="s">
        <v>780</v>
      </c>
      <c r="E44" t="s">
        <v>703</v>
      </c>
      <c r="F44" t="s">
        <v>421</v>
      </c>
      <c r="G44">
        <v>1</v>
      </c>
      <c r="H44" t="s">
        <v>421</v>
      </c>
      <c r="I44" t="s">
        <v>103</v>
      </c>
      <c r="J44" t="s">
        <v>105</v>
      </c>
      <c r="K44" t="s">
        <v>115</v>
      </c>
      <c r="L44" t="s">
        <v>114</v>
      </c>
      <c r="M44" t="s">
        <v>400</v>
      </c>
      <c r="N44" t="s">
        <v>399</v>
      </c>
      <c r="O44" t="s">
        <v>423</v>
      </c>
      <c r="P44" t="s">
        <v>422</v>
      </c>
      <c r="Q44" t="s">
        <v>780</v>
      </c>
      <c r="R44" t="s">
        <v>788</v>
      </c>
    </row>
    <row r="45" spans="1:18">
      <c r="A45">
        <v>43</v>
      </c>
      <c r="B45" t="s">
        <v>701</v>
      </c>
      <c r="C45">
        <v>2798</v>
      </c>
      <c r="D45" t="s">
        <v>789</v>
      </c>
      <c r="E45" t="s">
        <v>706</v>
      </c>
      <c r="F45">
        <v>4</v>
      </c>
      <c r="G45">
        <v>1</v>
      </c>
      <c r="H45" t="s">
        <v>421</v>
      </c>
      <c r="I45" t="s">
        <v>103</v>
      </c>
      <c r="J45" t="s">
        <v>105</v>
      </c>
      <c r="K45" t="s">
        <v>115</v>
      </c>
      <c r="L45" t="s">
        <v>114</v>
      </c>
      <c r="M45" t="s">
        <v>400</v>
      </c>
      <c r="N45" t="s">
        <v>399</v>
      </c>
      <c r="O45" t="s">
        <v>423</v>
      </c>
      <c r="P45" t="s">
        <v>422</v>
      </c>
      <c r="Q45" t="s">
        <v>789</v>
      </c>
      <c r="R45" t="s">
        <v>790</v>
      </c>
    </row>
    <row r="46" spans="1:18">
      <c r="A46">
        <v>44</v>
      </c>
      <c r="B46" t="s">
        <v>701</v>
      </c>
      <c r="C46">
        <v>2820</v>
      </c>
      <c r="D46" t="s">
        <v>791</v>
      </c>
      <c r="E46" t="s">
        <v>706</v>
      </c>
      <c r="F46">
        <v>3</v>
      </c>
      <c r="G46">
        <v>1</v>
      </c>
      <c r="H46" t="s">
        <v>421</v>
      </c>
      <c r="I46" t="s">
        <v>103</v>
      </c>
      <c r="J46" t="s">
        <v>105</v>
      </c>
      <c r="K46" t="s">
        <v>115</v>
      </c>
      <c r="L46" t="s">
        <v>114</v>
      </c>
      <c r="M46" t="s">
        <v>400</v>
      </c>
      <c r="N46" t="s">
        <v>399</v>
      </c>
      <c r="O46" t="s">
        <v>423</v>
      </c>
      <c r="P46" t="s">
        <v>422</v>
      </c>
      <c r="Q46" t="s">
        <v>791</v>
      </c>
      <c r="R46" t="s">
        <v>792</v>
      </c>
    </row>
    <row r="47" spans="1:18">
      <c r="A47">
        <v>45</v>
      </c>
      <c r="B47" t="s">
        <v>701</v>
      </c>
      <c r="C47">
        <v>2805</v>
      </c>
      <c r="D47" t="s">
        <v>793</v>
      </c>
      <c r="E47" t="s">
        <v>706</v>
      </c>
      <c r="F47">
        <v>4</v>
      </c>
      <c r="G47">
        <v>1</v>
      </c>
      <c r="H47" t="s">
        <v>421</v>
      </c>
      <c r="I47" t="s">
        <v>103</v>
      </c>
      <c r="J47" t="s">
        <v>105</v>
      </c>
      <c r="K47" t="s">
        <v>115</v>
      </c>
      <c r="L47" t="s">
        <v>114</v>
      </c>
      <c r="M47" t="s">
        <v>400</v>
      </c>
      <c r="N47" t="s">
        <v>399</v>
      </c>
      <c r="O47" t="s">
        <v>423</v>
      </c>
      <c r="P47" t="s">
        <v>422</v>
      </c>
      <c r="Q47" t="s">
        <v>793</v>
      </c>
      <c r="R47" t="s">
        <v>794</v>
      </c>
    </row>
    <row r="48" spans="1:18">
      <c r="A48">
        <v>46</v>
      </c>
      <c r="B48" t="s">
        <v>701</v>
      </c>
      <c r="C48">
        <v>2789</v>
      </c>
      <c r="D48" t="s">
        <v>795</v>
      </c>
      <c r="E48" t="s">
        <v>706</v>
      </c>
      <c r="F48">
        <v>4</v>
      </c>
      <c r="G48">
        <v>1</v>
      </c>
      <c r="H48" t="s">
        <v>421</v>
      </c>
      <c r="I48" t="s">
        <v>103</v>
      </c>
      <c r="J48" t="s">
        <v>105</v>
      </c>
      <c r="K48" t="s">
        <v>115</v>
      </c>
      <c r="L48" t="s">
        <v>114</v>
      </c>
      <c r="M48" t="s">
        <v>400</v>
      </c>
      <c r="N48" t="s">
        <v>399</v>
      </c>
      <c r="O48" t="s">
        <v>423</v>
      </c>
      <c r="P48" t="s">
        <v>422</v>
      </c>
      <c r="Q48" t="s">
        <v>795</v>
      </c>
      <c r="R48" t="s">
        <v>796</v>
      </c>
    </row>
    <row r="49" spans="1:18">
      <c r="A49">
        <v>47</v>
      </c>
      <c r="B49" t="s">
        <v>701</v>
      </c>
      <c r="C49">
        <v>2810</v>
      </c>
      <c r="D49" t="s">
        <v>797</v>
      </c>
      <c r="E49" t="s">
        <v>706</v>
      </c>
      <c r="F49">
        <v>4</v>
      </c>
      <c r="G49">
        <v>1</v>
      </c>
      <c r="H49" t="s">
        <v>421</v>
      </c>
      <c r="I49" t="s">
        <v>103</v>
      </c>
      <c r="J49" t="s">
        <v>105</v>
      </c>
      <c r="K49" t="s">
        <v>115</v>
      </c>
      <c r="L49" t="s">
        <v>114</v>
      </c>
      <c r="M49" t="s">
        <v>400</v>
      </c>
      <c r="N49" t="s">
        <v>399</v>
      </c>
      <c r="O49" t="s">
        <v>423</v>
      </c>
      <c r="P49" t="s">
        <v>422</v>
      </c>
      <c r="Q49" t="s">
        <v>797</v>
      </c>
      <c r="R49" t="s">
        <v>798</v>
      </c>
    </row>
    <row r="50" spans="1:18">
      <c r="A50">
        <v>48</v>
      </c>
      <c r="B50" t="s">
        <v>701</v>
      </c>
      <c r="C50">
        <v>2818</v>
      </c>
      <c r="D50" t="s">
        <v>799</v>
      </c>
      <c r="E50" t="s">
        <v>706</v>
      </c>
      <c r="F50">
        <v>4</v>
      </c>
      <c r="G50">
        <v>1</v>
      </c>
      <c r="H50" t="s">
        <v>421</v>
      </c>
      <c r="I50" t="s">
        <v>103</v>
      </c>
      <c r="J50" t="s">
        <v>105</v>
      </c>
      <c r="K50" t="s">
        <v>115</v>
      </c>
      <c r="L50" t="s">
        <v>114</v>
      </c>
      <c r="M50" t="s">
        <v>400</v>
      </c>
      <c r="N50" t="s">
        <v>399</v>
      </c>
      <c r="O50" t="s">
        <v>423</v>
      </c>
      <c r="P50" t="s">
        <v>422</v>
      </c>
      <c r="Q50" t="s">
        <v>799</v>
      </c>
      <c r="R50" t="s">
        <v>800</v>
      </c>
    </row>
    <row r="51" spans="1:18">
      <c r="A51">
        <v>679</v>
      </c>
      <c r="B51" t="s">
        <v>701</v>
      </c>
      <c r="C51">
        <v>2931</v>
      </c>
      <c r="D51" t="s">
        <v>2044</v>
      </c>
      <c r="E51" t="s">
        <v>706</v>
      </c>
      <c r="F51">
        <v>4</v>
      </c>
      <c r="G51">
        <v>1</v>
      </c>
      <c r="H51" t="s">
        <v>421</v>
      </c>
      <c r="I51" t="s">
        <v>103</v>
      </c>
      <c r="J51" t="s">
        <v>105</v>
      </c>
      <c r="K51" t="s">
        <v>115</v>
      </c>
      <c r="L51" t="s">
        <v>114</v>
      </c>
      <c r="M51" t="s">
        <v>402</v>
      </c>
      <c r="N51" t="s">
        <v>401</v>
      </c>
      <c r="O51" t="s">
        <v>425</v>
      </c>
      <c r="P51" t="s">
        <v>424</v>
      </c>
      <c r="Q51" t="s">
        <v>2044</v>
      </c>
      <c r="R51" t="s">
        <v>2045</v>
      </c>
    </row>
    <row r="52" spans="1:18">
      <c r="A52">
        <v>680</v>
      </c>
      <c r="B52" t="s">
        <v>701</v>
      </c>
      <c r="C52">
        <v>2930</v>
      </c>
      <c r="D52" t="s">
        <v>2046</v>
      </c>
      <c r="E52" t="s">
        <v>706</v>
      </c>
      <c r="F52">
        <v>4</v>
      </c>
      <c r="G52">
        <v>1</v>
      </c>
      <c r="H52" t="s">
        <v>421</v>
      </c>
      <c r="I52" t="s">
        <v>103</v>
      </c>
      <c r="J52" t="s">
        <v>105</v>
      </c>
      <c r="K52" t="s">
        <v>115</v>
      </c>
      <c r="L52" t="s">
        <v>114</v>
      </c>
      <c r="M52" t="s">
        <v>402</v>
      </c>
      <c r="N52" t="s">
        <v>401</v>
      </c>
      <c r="O52" t="s">
        <v>425</v>
      </c>
      <c r="P52" t="s">
        <v>424</v>
      </c>
      <c r="Q52" t="s">
        <v>2046</v>
      </c>
      <c r="R52" t="s">
        <v>2047</v>
      </c>
    </row>
    <row r="53" spans="1:18">
      <c r="A53">
        <v>681</v>
      </c>
      <c r="B53" t="s">
        <v>701</v>
      </c>
      <c r="C53">
        <v>2921</v>
      </c>
      <c r="D53" t="s">
        <v>2048</v>
      </c>
      <c r="E53" t="s">
        <v>706</v>
      </c>
      <c r="F53">
        <v>1</v>
      </c>
      <c r="G53">
        <v>1</v>
      </c>
      <c r="H53" t="s">
        <v>421</v>
      </c>
      <c r="I53" t="s">
        <v>103</v>
      </c>
      <c r="J53" t="s">
        <v>105</v>
      </c>
      <c r="K53" t="s">
        <v>115</v>
      </c>
      <c r="L53" t="s">
        <v>114</v>
      </c>
      <c r="M53" t="s">
        <v>402</v>
      </c>
      <c r="N53" t="s">
        <v>401</v>
      </c>
      <c r="O53" t="s">
        <v>425</v>
      </c>
      <c r="P53" t="s">
        <v>424</v>
      </c>
      <c r="Q53" t="s">
        <v>2048</v>
      </c>
      <c r="R53" t="s">
        <v>2049</v>
      </c>
    </row>
    <row r="54" spans="1:18">
      <c r="A54">
        <v>682</v>
      </c>
      <c r="B54" t="s">
        <v>701</v>
      </c>
      <c r="C54">
        <v>2920</v>
      </c>
      <c r="D54" t="s">
        <v>2050</v>
      </c>
      <c r="E54" t="s">
        <v>706</v>
      </c>
      <c r="F54">
        <v>3</v>
      </c>
      <c r="G54">
        <v>1</v>
      </c>
      <c r="H54" t="s">
        <v>421</v>
      </c>
      <c r="I54" t="s">
        <v>103</v>
      </c>
      <c r="J54" t="s">
        <v>105</v>
      </c>
      <c r="K54" t="s">
        <v>115</v>
      </c>
      <c r="L54" t="s">
        <v>114</v>
      </c>
      <c r="M54" t="s">
        <v>402</v>
      </c>
      <c r="N54" t="s">
        <v>401</v>
      </c>
      <c r="O54" t="s">
        <v>425</v>
      </c>
      <c r="P54" t="s">
        <v>424</v>
      </c>
      <c r="Q54" t="s">
        <v>2050</v>
      </c>
      <c r="R54" t="s">
        <v>2051</v>
      </c>
    </row>
    <row r="55" spans="1:18">
      <c r="A55">
        <v>683</v>
      </c>
      <c r="B55" t="s">
        <v>701</v>
      </c>
      <c r="C55">
        <v>2924</v>
      </c>
      <c r="D55" t="s">
        <v>2052</v>
      </c>
      <c r="E55" t="s">
        <v>706</v>
      </c>
      <c r="F55">
        <v>3</v>
      </c>
      <c r="G55">
        <v>1</v>
      </c>
      <c r="H55" t="s">
        <v>421</v>
      </c>
      <c r="I55" t="s">
        <v>103</v>
      </c>
      <c r="J55" t="s">
        <v>105</v>
      </c>
      <c r="K55" t="s">
        <v>115</v>
      </c>
      <c r="L55" t="s">
        <v>114</v>
      </c>
      <c r="M55" t="s">
        <v>402</v>
      </c>
      <c r="N55" t="s">
        <v>401</v>
      </c>
      <c r="O55" t="s">
        <v>425</v>
      </c>
      <c r="P55" t="s">
        <v>424</v>
      </c>
      <c r="Q55" t="s">
        <v>2052</v>
      </c>
      <c r="R55" t="s">
        <v>2053</v>
      </c>
    </row>
    <row r="56" spans="1:18">
      <c r="A56">
        <v>684</v>
      </c>
      <c r="B56" t="s">
        <v>701</v>
      </c>
      <c r="C56">
        <v>2929</v>
      </c>
      <c r="D56" t="s">
        <v>2054</v>
      </c>
      <c r="E56" t="s">
        <v>706</v>
      </c>
      <c r="F56">
        <v>3</v>
      </c>
      <c r="G56">
        <v>1</v>
      </c>
      <c r="H56" t="s">
        <v>421</v>
      </c>
      <c r="I56" t="s">
        <v>103</v>
      </c>
      <c r="J56" t="s">
        <v>105</v>
      </c>
      <c r="K56" t="s">
        <v>115</v>
      </c>
      <c r="L56" t="s">
        <v>114</v>
      </c>
      <c r="M56" t="s">
        <v>402</v>
      </c>
      <c r="N56" t="s">
        <v>401</v>
      </c>
      <c r="O56" t="s">
        <v>425</v>
      </c>
      <c r="P56" t="s">
        <v>424</v>
      </c>
      <c r="Q56" t="s">
        <v>2054</v>
      </c>
      <c r="R56" t="s">
        <v>2055</v>
      </c>
    </row>
    <row r="57" spans="1:18">
      <c r="A57">
        <v>685</v>
      </c>
      <c r="B57" t="s">
        <v>701</v>
      </c>
      <c r="C57">
        <v>2926</v>
      </c>
      <c r="D57" t="s">
        <v>2056</v>
      </c>
      <c r="E57" t="s">
        <v>706</v>
      </c>
      <c r="F57">
        <v>1</v>
      </c>
      <c r="G57">
        <v>1</v>
      </c>
      <c r="H57" t="s">
        <v>421</v>
      </c>
      <c r="I57" t="s">
        <v>103</v>
      </c>
      <c r="J57" t="s">
        <v>105</v>
      </c>
      <c r="K57" t="s">
        <v>115</v>
      </c>
      <c r="L57" t="s">
        <v>114</v>
      </c>
      <c r="M57" t="s">
        <v>402</v>
      </c>
      <c r="N57" t="s">
        <v>401</v>
      </c>
      <c r="O57" t="s">
        <v>425</v>
      </c>
      <c r="P57" t="s">
        <v>424</v>
      </c>
      <c r="Q57" t="s">
        <v>2056</v>
      </c>
      <c r="R57" t="s">
        <v>2057</v>
      </c>
    </row>
    <row r="58" spans="1:18">
      <c r="A58">
        <v>686</v>
      </c>
      <c r="B58" t="s">
        <v>701</v>
      </c>
      <c r="C58">
        <v>2923</v>
      </c>
      <c r="D58" t="s">
        <v>1417</v>
      </c>
      <c r="E58" t="s">
        <v>706</v>
      </c>
      <c r="F58">
        <v>3</v>
      </c>
      <c r="G58">
        <v>1</v>
      </c>
      <c r="H58" t="s">
        <v>421</v>
      </c>
      <c r="I58" t="s">
        <v>103</v>
      </c>
      <c r="J58" t="s">
        <v>105</v>
      </c>
      <c r="K58" t="s">
        <v>115</v>
      </c>
      <c r="L58" t="s">
        <v>114</v>
      </c>
      <c r="M58" t="s">
        <v>402</v>
      </c>
      <c r="N58" t="s">
        <v>401</v>
      </c>
      <c r="O58" t="s">
        <v>425</v>
      </c>
      <c r="P58" t="s">
        <v>424</v>
      </c>
      <c r="Q58" t="s">
        <v>1417</v>
      </c>
      <c r="R58" t="s">
        <v>2058</v>
      </c>
    </row>
    <row r="59" spans="1:18">
      <c r="A59">
        <v>687</v>
      </c>
      <c r="B59" t="s">
        <v>701</v>
      </c>
      <c r="C59">
        <v>2925</v>
      </c>
      <c r="D59" t="s">
        <v>2059</v>
      </c>
      <c r="E59" t="s">
        <v>703</v>
      </c>
      <c r="F59" t="s">
        <v>421</v>
      </c>
      <c r="G59">
        <v>1</v>
      </c>
      <c r="H59" t="s">
        <v>421</v>
      </c>
      <c r="I59" t="s">
        <v>103</v>
      </c>
      <c r="J59" t="s">
        <v>105</v>
      </c>
      <c r="K59" t="s">
        <v>115</v>
      </c>
      <c r="L59" t="s">
        <v>114</v>
      </c>
      <c r="M59" t="s">
        <v>402</v>
      </c>
      <c r="N59" t="s">
        <v>401</v>
      </c>
      <c r="O59" t="s">
        <v>425</v>
      </c>
      <c r="P59" t="s">
        <v>424</v>
      </c>
      <c r="Q59" t="s">
        <v>2059</v>
      </c>
      <c r="R59" t="s">
        <v>2060</v>
      </c>
    </row>
    <row r="60" spans="1:18">
      <c r="A60">
        <v>688</v>
      </c>
      <c r="B60" t="s">
        <v>701</v>
      </c>
      <c r="C60">
        <v>2922</v>
      </c>
      <c r="D60" t="s">
        <v>2061</v>
      </c>
      <c r="E60" t="s">
        <v>703</v>
      </c>
      <c r="F60" t="s">
        <v>421</v>
      </c>
      <c r="G60">
        <v>1</v>
      </c>
      <c r="H60" t="s">
        <v>421</v>
      </c>
      <c r="I60" t="s">
        <v>103</v>
      </c>
      <c r="J60" t="s">
        <v>105</v>
      </c>
      <c r="K60" t="s">
        <v>115</v>
      </c>
      <c r="L60" t="s">
        <v>114</v>
      </c>
      <c r="M60" t="s">
        <v>402</v>
      </c>
      <c r="N60" t="s">
        <v>401</v>
      </c>
      <c r="O60" t="s">
        <v>425</v>
      </c>
      <c r="P60" t="s">
        <v>424</v>
      </c>
      <c r="Q60" t="s">
        <v>2061</v>
      </c>
      <c r="R60" t="s">
        <v>2062</v>
      </c>
    </row>
    <row r="61" spans="1:18">
      <c r="A61">
        <v>689</v>
      </c>
      <c r="B61" t="s">
        <v>701</v>
      </c>
      <c r="C61">
        <v>2919</v>
      </c>
      <c r="D61" t="s">
        <v>2063</v>
      </c>
      <c r="E61" t="s">
        <v>703</v>
      </c>
      <c r="F61" t="s">
        <v>421</v>
      </c>
      <c r="G61">
        <v>1</v>
      </c>
      <c r="H61" t="s">
        <v>421</v>
      </c>
      <c r="I61" t="s">
        <v>103</v>
      </c>
      <c r="J61" t="s">
        <v>105</v>
      </c>
      <c r="K61" t="s">
        <v>115</v>
      </c>
      <c r="L61" t="s">
        <v>114</v>
      </c>
      <c r="M61" t="s">
        <v>402</v>
      </c>
      <c r="N61" t="s">
        <v>401</v>
      </c>
      <c r="O61" t="s">
        <v>425</v>
      </c>
      <c r="P61" t="s">
        <v>424</v>
      </c>
      <c r="Q61" t="s">
        <v>2063</v>
      </c>
      <c r="R61" t="s">
        <v>2064</v>
      </c>
    </row>
    <row r="62" spans="1:18">
      <c r="A62">
        <v>690</v>
      </c>
      <c r="B62" t="s">
        <v>701</v>
      </c>
      <c r="C62">
        <v>2928</v>
      </c>
      <c r="D62" t="s">
        <v>2065</v>
      </c>
      <c r="E62" t="s">
        <v>703</v>
      </c>
      <c r="F62" t="s">
        <v>421</v>
      </c>
      <c r="G62">
        <v>1</v>
      </c>
      <c r="H62" t="s">
        <v>421</v>
      </c>
      <c r="I62" t="s">
        <v>103</v>
      </c>
      <c r="J62" t="s">
        <v>105</v>
      </c>
      <c r="K62" t="s">
        <v>115</v>
      </c>
      <c r="L62" t="s">
        <v>114</v>
      </c>
      <c r="M62" t="s">
        <v>402</v>
      </c>
      <c r="N62" t="s">
        <v>401</v>
      </c>
      <c r="O62" t="s">
        <v>425</v>
      </c>
      <c r="P62" t="s">
        <v>424</v>
      </c>
      <c r="Q62" t="s">
        <v>2065</v>
      </c>
      <c r="R62" t="s">
        <v>2066</v>
      </c>
    </row>
    <row r="63" spans="1:18">
      <c r="A63">
        <v>691</v>
      </c>
      <c r="B63" t="s">
        <v>701</v>
      </c>
      <c r="C63">
        <v>2918</v>
      </c>
      <c r="D63" t="s">
        <v>2067</v>
      </c>
      <c r="E63" t="s">
        <v>703</v>
      </c>
      <c r="F63" t="s">
        <v>421</v>
      </c>
      <c r="G63">
        <v>1</v>
      </c>
      <c r="H63" t="s">
        <v>421</v>
      </c>
      <c r="I63" t="s">
        <v>103</v>
      </c>
      <c r="J63" t="s">
        <v>105</v>
      </c>
      <c r="K63" t="s">
        <v>115</v>
      </c>
      <c r="L63" t="s">
        <v>114</v>
      </c>
      <c r="M63" t="s">
        <v>402</v>
      </c>
      <c r="N63" t="s">
        <v>401</v>
      </c>
      <c r="O63" t="s">
        <v>425</v>
      </c>
      <c r="P63" t="s">
        <v>424</v>
      </c>
      <c r="Q63" t="s">
        <v>2067</v>
      </c>
      <c r="R63" t="s">
        <v>2068</v>
      </c>
    </row>
    <row r="64" spans="1:18">
      <c r="A64">
        <v>692</v>
      </c>
      <c r="B64" t="s">
        <v>701</v>
      </c>
      <c r="C64">
        <v>2932</v>
      </c>
      <c r="D64" t="s">
        <v>2069</v>
      </c>
      <c r="E64" t="s">
        <v>703</v>
      </c>
      <c r="F64" t="s">
        <v>421</v>
      </c>
      <c r="G64">
        <v>1</v>
      </c>
      <c r="H64" t="s">
        <v>421</v>
      </c>
      <c r="I64" t="s">
        <v>103</v>
      </c>
      <c r="J64" t="s">
        <v>105</v>
      </c>
      <c r="K64" t="s">
        <v>115</v>
      </c>
      <c r="L64" t="s">
        <v>114</v>
      </c>
      <c r="M64" t="s">
        <v>402</v>
      </c>
      <c r="N64" t="s">
        <v>401</v>
      </c>
      <c r="O64" t="s">
        <v>425</v>
      </c>
      <c r="P64" t="s">
        <v>424</v>
      </c>
      <c r="Q64" t="s">
        <v>2069</v>
      </c>
      <c r="R64" t="s">
        <v>2070</v>
      </c>
    </row>
    <row r="65" spans="1:18">
      <c r="A65">
        <v>693</v>
      </c>
      <c r="B65" t="s">
        <v>701</v>
      </c>
      <c r="C65">
        <v>1071</v>
      </c>
      <c r="D65" t="s">
        <v>2071</v>
      </c>
      <c r="E65" t="s">
        <v>2072</v>
      </c>
      <c r="F65">
        <v>5</v>
      </c>
      <c r="G65">
        <v>0</v>
      </c>
      <c r="H65" t="s">
        <v>421</v>
      </c>
      <c r="I65" t="s">
        <v>103</v>
      </c>
      <c r="J65" t="s">
        <v>105</v>
      </c>
      <c r="K65" t="s">
        <v>115</v>
      </c>
      <c r="L65" t="s">
        <v>114</v>
      </c>
      <c r="M65" t="s">
        <v>402</v>
      </c>
      <c r="N65" t="s">
        <v>401</v>
      </c>
      <c r="O65" t="s">
        <v>425</v>
      </c>
      <c r="P65" t="s">
        <v>424</v>
      </c>
      <c r="Q65" t="s">
        <v>2071</v>
      </c>
      <c r="R65" t="s">
        <v>2073</v>
      </c>
    </row>
    <row r="66" spans="1:18">
      <c r="A66">
        <v>694</v>
      </c>
      <c r="B66" t="s">
        <v>701</v>
      </c>
      <c r="C66">
        <v>2933</v>
      </c>
      <c r="D66" t="s">
        <v>2074</v>
      </c>
      <c r="E66" t="s">
        <v>703</v>
      </c>
      <c r="F66" t="s">
        <v>421</v>
      </c>
      <c r="G66">
        <v>1</v>
      </c>
      <c r="H66" t="s">
        <v>421</v>
      </c>
      <c r="I66" t="s">
        <v>103</v>
      </c>
      <c r="J66" t="s">
        <v>105</v>
      </c>
      <c r="K66" t="s">
        <v>115</v>
      </c>
      <c r="L66" t="s">
        <v>114</v>
      </c>
      <c r="M66" t="s">
        <v>402</v>
      </c>
      <c r="N66" t="s">
        <v>401</v>
      </c>
      <c r="O66" t="s">
        <v>425</v>
      </c>
      <c r="P66" t="s">
        <v>424</v>
      </c>
      <c r="Q66" t="s">
        <v>2074</v>
      </c>
      <c r="R66" t="s">
        <v>2075</v>
      </c>
    </row>
    <row r="67" spans="1:18">
      <c r="A67">
        <v>695</v>
      </c>
      <c r="B67" t="s">
        <v>701</v>
      </c>
      <c r="C67">
        <v>2927</v>
      </c>
      <c r="D67" t="s">
        <v>2076</v>
      </c>
      <c r="E67" t="s">
        <v>703</v>
      </c>
      <c r="F67" t="s">
        <v>421</v>
      </c>
      <c r="G67">
        <v>1</v>
      </c>
      <c r="H67" t="s">
        <v>421</v>
      </c>
      <c r="I67" t="s">
        <v>103</v>
      </c>
      <c r="J67" t="s">
        <v>105</v>
      </c>
      <c r="K67" t="s">
        <v>115</v>
      </c>
      <c r="L67" t="s">
        <v>114</v>
      </c>
      <c r="M67" t="s">
        <v>402</v>
      </c>
      <c r="N67" t="s">
        <v>401</v>
      </c>
      <c r="O67" t="s">
        <v>425</v>
      </c>
      <c r="P67" t="s">
        <v>424</v>
      </c>
      <c r="Q67" t="s">
        <v>2076</v>
      </c>
      <c r="R67" t="s">
        <v>2077</v>
      </c>
    </row>
    <row r="68" spans="1:18">
      <c r="A68">
        <v>2602</v>
      </c>
      <c r="B68" t="s">
        <v>701</v>
      </c>
      <c r="C68">
        <v>934</v>
      </c>
      <c r="D68" t="s">
        <v>5795</v>
      </c>
      <c r="E68" t="s">
        <v>703</v>
      </c>
      <c r="F68">
        <v>4</v>
      </c>
      <c r="G68">
        <v>1</v>
      </c>
      <c r="H68" t="s">
        <v>421</v>
      </c>
      <c r="I68" t="s">
        <v>103</v>
      </c>
      <c r="J68" t="s">
        <v>105</v>
      </c>
      <c r="K68" t="s">
        <v>109</v>
      </c>
      <c r="L68" t="s">
        <v>108</v>
      </c>
      <c r="M68" t="s">
        <v>168</v>
      </c>
      <c r="N68" t="s">
        <v>167</v>
      </c>
      <c r="O68" t="s">
        <v>429</v>
      </c>
      <c r="P68" t="s">
        <v>428</v>
      </c>
      <c r="Q68" t="s">
        <v>5795</v>
      </c>
      <c r="R68" t="s">
        <v>5796</v>
      </c>
    </row>
    <row r="69" spans="1:18">
      <c r="A69">
        <v>2613</v>
      </c>
      <c r="B69" t="s">
        <v>701</v>
      </c>
      <c r="C69">
        <v>935</v>
      </c>
      <c r="D69" t="s">
        <v>5817</v>
      </c>
      <c r="E69" t="s">
        <v>703</v>
      </c>
      <c r="F69">
        <v>5</v>
      </c>
      <c r="G69">
        <v>1</v>
      </c>
      <c r="H69" t="s">
        <v>421</v>
      </c>
      <c r="I69" t="s">
        <v>103</v>
      </c>
      <c r="J69" t="s">
        <v>105</v>
      </c>
      <c r="K69" t="s">
        <v>109</v>
      </c>
      <c r="L69" t="s">
        <v>108</v>
      </c>
      <c r="M69" t="s">
        <v>168</v>
      </c>
      <c r="N69" t="s">
        <v>167</v>
      </c>
      <c r="O69" t="s">
        <v>429</v>
      </c>
      <c r="P69" t="s">
        <v>428</v>
      </c>
      <c r="Q69" t="s">
        <v>5817</v>
      </c>
      <c r="R69" t="s">
        <v>5818</v>
      </c>
    </row>
    <row r="70" spans="1:18">
      <c r="A70">
        <v>2709</v>
      </c>
      <c r="B70" t="s">
        <v>701</v>
      </c>
      <c r="C70">
        <v>858</v>
      </c>
      <c r="D70" t="s">
        <v>6000</v>
      </c>
      <c r="E70" t="s">
        <v>706</v>
      </c>
      <c r="F70">
        <v>3</v>
      </c>
      <c r="G70">
        <v>1</v>
      </c>
      <c r="H70" t="s">
        <v>421</v>
      </c>
      <c r="I70" t="s">
        <v>103</v>
      </c>
      <c r="J70" t="s">
        <v>105</v>
      </c>
      <c r="K70" t="s">
        <v>109</v>
      </c>
      <c r="L70" t="s">
        <v>108</v>
      </c>
      <c r="M70" t="s">
        <v>168</v>
      </c>
      <c r="N70" t="s">
        <v>167</v>
      </c>
      <c r="O70" t="s">
        <v>429</v>
      </c>
      <c r="P70" t="s">
        <v>428</v>
      </c>
      <c r="Q70" t="s">
        <v>6000</v>
      </c>
      <c r="R70" t="s">
        <v>6001</v>
      </c>
    </row>
    <row r="71" spans="1:18">
      <c r="A71">
        <v>2722</v>
      </c>
      <c r="B71" t="s">
        <v>701</v>
      </c>
      <c r="C71">
        <v>857</v>
      </c>
      <c r="D71" t="s">
        <v>6025</v>
      </c>
      <c r="E71" t="s">
        <v>706</v>
      </c>
      <c r="F71">
        <v>3</v>
      </c>
      <c r="G71">
        <v>1</v>
      </c>
      <c r="H71" t="s">
        <v>421</v>
      </c>
      <c r="I71" t="s">
        <v>103</v>
      </c>
      <c r="J71" t="s">
        <v>105</v>
      </c>
      <c r="K71" t="s">
        <v>109</v>
      </c>
      <c r="L71" t="s">
        <v>108</v>
      </c>
      <c r="M71" t="s">
        <v>168</v>
      </c>
      <c r="N71" t="s">
        <v>167</v>
      </c>
      <c r="O71" t="s">
        <v>429</v>
      </c>
      <c r="P71" t="s">
        <v>428</v>
      </c>
      <c r="Q71" t="s">
        <v>6025</v>
      </c>
      <c r="R71" t="s">
        <v>6026</v>
      </c>
    </row>
    <row r="72" spans="1:18">
      <c r="A72">
        <v>2734</v>
      </c>
      <c r="B72" t="s">
        <v>701</v>
      </c>
      <c r="C72">
        <v>936</v>
      </c>
      <c r="D72" t="s">
        <v>6049</v>
      </c>
      <c r="E72" t="s">
        <v>706</v>
      </c>
      <c r="F72">
        <v>3</v>
      </c>
      <c r="G72">
        <v>1</v>
      </c>
      <c r="H72" t="s">
        <v>421</v>
      </c>
      <c r="I72" t="s">
        <v>103</v>
      </c>
      <c r="J72" t="s">
        <v>105</v>
      </c>
      <c r="K72" t="s">
        <v>109</v>
      </c>
      <c r="L72" t="s">
        <v>108</v>
      </c>
      <c r="M72" t="s">
        <v>168</v>
      </c>
      <c r="N72" t="s">
        <v>167</v>
      </c>
      <c r="O72" t="s">
        <v>429</v>
      </c>
      <c r="P72" t="s">
        <v>428</v>
      </c>
      <c r="Q72" t="s">
        <v>6049</v>
      </c>
      <c r="R72" t="s">
        <v>6050</v>
      </c>
    </row>
    <row r="73" spans="1:18">
      <c r="A73">
        <v>2618</v>
      </c>
      <c r="B73" t="s">
        <v>701</v>
      </c>
      <c r="C73">
        <v>906</v>
      </c>
      <c r="D73" t="s">
        <v>5826</v>
      </c>
      <c r="E73" t="s">
        <v>703</v>
      </c>
      <c r="F73">
        <v>5</v>
      </c>
      <c r="G73">
        <v>1</v>
      </c>
      <c r="H73" t="s">
        <v>421</v>
      </c>
      <c r="I73" t="s">
        <v>103</v>
      </c>
      <c r="J73" t="s">
        <v>105</v>
      </c>
      <c r="K73" t="s">
        <v>109</v>
      </c>
      <c r="L73" t="s">
        <v>108</v>
      </c>
      <c r="M73" t="s">
        <v>165</v>
      </c>
      <c r="N73" t="s">
        <v>166</v>
      </c>
      <c r="O73" t="s">
        <v>427</v>
      </c>
      <c r="P73" t="s">
        <v>426</v>
      </c>
      <c r="Q73" t="s">
        <v>5826</v>
      </c>
      <c r="R73" t="s">
        <v>5827</v>
      </c>
    </row>
    <row r="74" spans="1:18">
      <c r="A74">
        <v>2629</v>
      </c>
      <c r="B74" t="s">
        <v>701</v>
      </c>
      <c r="C74">
        <v>905</v>
      </c>
      <c r="D74" t="s">
        <v>5847</v>
      </c>
      <c r="E74" t="s">
        <v>703</v>
      </c>
      <c r="F74">
        <v>4</v>
      </c>
      <c r="G74">
        <v>1</v>
      </c>
      <c r="H74" t="s">
        <v>421</v>
      </c>
      <c r="I74" t="s">
        <v>103</v>
      </c>
      <c r="J74" t="s">
        <v>105</v>
      </c>
      <c r="K74" t="s">
        <v>109</v>
      </c>
      <c r="L74" t="s">
        <v>108</v>
      </c>
      <c r="M74" t="s">
        <v>165</v>
      </c>
      <c r="N74" t="s">
        <v>166</v>
      </c>
      <c r="O74" t="s">
        <v>427</v>
      </c>
      <c r="P74" t="s">
        <v>426</v>
      </c>
      <c r="Q74" t="s">
        <v>5847</v>
      </c>
      <c r="R74" t="s">
        <v>5848</v>
      </c>
    </row>
    <row r="75" spans="1:18">
      <c r="A75">
        <v>2673</v>
      </c>
      <c r="B75" t="s">
        <v>701</v>
      </c>
      <c r="C75">
        <v>860</v>
      </c>
      <c r="D75" t="s">
        <v>5931</v>
      </c>
      <c r="E75" t="s">
        <v>703</v>
      </c>
      <c r="F75">
        <v>5</v>
      </c>
      <c r="G75">
        <v>1</v>
      </c>
      <c r="H75" t="s">
        <v>421</v>
      </c>
      <c r="I75" t="s">
        <v>103</v>
      </c>
      <c r="J75" t="s">
        <v>105</v>
      </c>
      <c r="K75" t="s">
        <v>109</v>
      </c>
      <c r="L75" t="s">
        <v>108</v>
      </c>
      <c r="M75" t="s">
        <v>165</v>
      </c>
      <c r="N75" t="s">
        <v>166</v>
      </c>
      <c r="O75" t="s">
        <v>427</v>
      </c>
      <c r="P75" t="s">
        <v>426</v>
      </c>
      <c r="Q75" t="s">
        <v>5931</v>
      </c>
      <c r="R75" t="s">
        <v>5932</v>
      </c>
    </row>
    <row r="76" spans="1:18">
      <c r="A76">
        <v>2675</v>
      </c>
      <c r="B76" t="s">
        <v>701</v>
      </c>
      <c r="C76">
        <v>902</v>
      </c>
      <c r="D76" t="s">
        <v>5935</v>
      </c>
      <c r="E76" t="s">
        <v>706</v>
      </c>
      <c r="F76">
        <v>4</v>
      </c>
      <c r="G76">
        <v>1</v>
      </c>
      <c r="H76" t="s">
        <v>421</v>
      </c>
      <c r="I76" t="s">
        <v>103</v>
      </c>
      <c r="J76" t="s">
        <v>105</v>
      </c>
      <c r="K76" t="s">
        <v>109</v>
      </c>
      <c r="L76" t="s">
        <v>108</v>
      </c>
      <c r="M76" t="s">
        <v>165</v>
      </c>
      <c r="N76" t="s">
        <v>166</v>
      </c>
      <c r="O76" t="s">
        <v>427</v>
      </c>
      <c r="P76" t="s">
        <v>426</v>
      </c>
      <c r="Q76" t="s">
        <v>5935</v>
      </c>
      <c r="R76" t="s">
        <v>5936</v>
      </c>
    </row>
    <row r="77" spans="1:18">
      <c r="A77">
        <v>2676</v>
      </c>
      <c r="B77" t="s">
        <v>701</v>
      </c>
      <c r="C77">
        <v>856</v>
      </c>
      <c r="D77" t="s">
        <v>207</v>
      </c>
      <c r="E77" t="s">
        <v>706</v>
      </c>
      <c r="F77">
        <v>4</v>
      </c>
      <c r="G77">
        <v>1</v>
      </c>
      <c r="H77" t="s">
        <v>421</v>
      </c>
      <c r="I77" t="s">
        <v>103</v>
      </c>
      <c r="J77" t="s">
        <v>105</v>
      </c>
      <c r="K77" t="s">
        <v>109</v>
      </c>
      <c r="L77" t="s">
        <v>108</v>
      </c>
      <c r="M77" t="s">
        <v>165</v>
      </c>
      <c r="N77" t="s">
        <v>166</v>
      </c>
      <c r="O77" t="s">
        <v>427</v>
      </c>
      <c r="P77" t="s">
        <v>426</v>
      </c>
      <c r="Q77" t="s">
        <v>207</v>
      </c>
      <c r="R77" t="s">
        <v>5937</v>
      </c>
    </row>
    <row r="78" spans="1:18">
      <c r="A78">
        <v>2680</v>
      </c>
      <c r="B78" t="s">
        <v>701</v>
      </c>
      <c r="C78">
        <v>859</v>
      </c>
      <c r="D78" t="s">
        <v>5944</v>
      </c>
      <c r="E78" t="s">
        <v>706</v>
      </c>
      <c r="F78">
        <v>4</v>
      </c>
      <c r="G78">
        <v>1</v>
      </c>
      <c r="H78" t="s">
        <v>421</v>
      </c>
      <c r="I78" t="s">
        <v>103</v>
      </c>
      <c r="J78" t="s">
        <v>105</v>
      </c>
      <c r="K78" t="s">
        <v>109</v>
      </c>
      <c r="L78" t="s">
        <v>108</v>
      </c>
      <c r="M78" t="s">
        <v>165</v>
      </c>
      <c r="N78" t="s">
        <v>166</v>
      </c>
      <c r="O78" t="s">
        <v>427</v>
      </c>
      <c r="P78" t="s">
        <v>426</v>
      </c>
      <c r="Q78" t="s">
        <v>5944</v>
      </c>
      <c r="R78" t="s">
        <v>5945</v>
      </c>
    </row>
    <row r="79" spans="1:18">
      <c r="A79">
        <v>2682</v>
      </c>
      <c r="B79" t="s">
        <v>701</v>
      </c>
      <c r="C79">
        <v>898</v>
      </c>
      <c r="D79" t="s">
        <v>5948</v>
      </c>
      <c r="E79" t="s">
        <v>703</v>
      </c>
      <c r="F79">
        <v>4</v>
      </c>
      <c r="G79">
        <v>1</v>
      </c>
      <c r="H79" t="s">
        <v>421</v>
      </c>
      <c r="I79" t="s">
        <v>103</v>
      </c>
      <c r="J79" t="s">
        <v>105</v>
      </c>
      <c r="K79" t="s">
        <v>109</v>
      </c>
      <c r="L79" t="s">
        <v>108</v>
      </c>
      <c r="M79" t="s">
        <v>165</v>
      </c>
      <c r="N79" t="s">
        <v>166</v>
      </c>
      <c r="O79" t="s">
        <v>427</v>
      </c>
      <c r="P79" t="s">
        <v>426</v>
      </c>
      <c r="Q79" t="s">
        <v>5948</v>
      </c>
      <c r="R79" t="s">
        <v>5949</v>
      </c>
    </row>
    <row r="80" spans="1:18">
      <c r="A80">
        <v>2701</v>
      </c>
      <c r="B80" t="s">
        <v>701</v>
      </c>
      <c r="C80">
        <v>899</v>
      </c>
      <c r="D80" t="s">
        <v>5984</v>
      </c>
      <c r="E80" t="s">
        <v>703</v>
      </c>
      <c r="F80">
        <v>2</v>
      </c>
      <c r="G80">
        <v>1</v>
      </c>
      <c r="H80" t="s">
        <v>421</v>
      </c>
      <c r="I80" t="s">
        <v>103</v>
      </c>
      <c r="J80" t="s">
        <v>105</v>
      </c>
      <c r="K80" t="s">
        <v>109</v>
      </c>
      <c r="L80" t="s">
        <v>108</v>
      </c>
      <c r="M80" t="s">
        <v>165</v>
      </c>
      <c r="N80" t="s">
        <v>166</v>
      </c>
      <c r="O80" t="s">
        <v>427</v>
      </c>
      <c r="P80" t="s">
        <v>426</v>
      </c>
      <c r="Q80" t="s">
        <v>5984</v>
      </c>
      <c r="R80" t="s">
        <v>5985</v>
      </c>
    </row>
    <row r="81" spans="1:18">
      <c r="A81">
        <v>2741</v>
      </c>
      <c r="B81" t="s">
        <v>701</v>
      </c>
      <c r="C81">
        <v>904</v>
      </c>
      <c r="D81" t="s">
        <v>6063</v>
      </c>
      <c r="E81" t="s">
        <v>703</v>
      </c>
      <c r="F81">
        <v>5</v>
      </c>
      <c r="G81">
        <v>1</v>
      </c>
      <c r="H81" t="s">
        <v>421</v>
      </c>
      <c r="I81" t="s">
        <v>103</v>
      </c>
      <c r="J81" t="s">
        <v>105</v>
      </c>
      <c r="K81" t="s">
        <v>109</v>
      </c>
      <c r="L81" t="s">
        <v>108</v>
      </c>
      <c r="M81" t="s">
        <v>165</v>
      </c>
      <c r="N81" t="s">
        <v>166</v>
      </c>
      <c r="O81" t="s">
        <v>427</v>
      </c>
      <c r="P81" t="s">
        <v>426</v>
      </c>
      <c r="Q81" t="s">
        <v>6063</v>
      </c>
      <c r="R81" t="s">
        <v>6064</v>
      </c>
    </row>
    <row r="82" spans="1:18">
      <c r="A82">
        <v>2744</v>
      </c>
      <c r="B82" t="s">
        <v>701</v>
      </c>
      <c r="C82">
        <v>897</v>
      </c>
      <c r="D82" t="s">
        <v>6069</v>
      </c>
      <c r="E82" t="s">
        <v>703</v>
      </c>
      <c r="F82">
        <v>4</v>
      </c>
      <c r="G82">
        <v>1</v>
      </c>
      <c r="H82" t="s">
        <v>421</v>
      </c>
      <c r="I82" t="s">
        <v>103</v>
      </c>
      <c r="J82" t="s">
        <v>105</v>
      </c>
      <c r="K82" t="s">
        <v>109</v>
      </c>
      <c r="L82" t="s">
        <v>108</v>
      </c>
      <c r="M82" t="s">
        <v>165</v>
      </c>
      <c r="N82" t="s">
        <v>166</v>
      </c>
      <c r="O82" t="s">
        <v>427</v>
      </c>
      <c r="P82" t="s">
        <v>426</v>
      </c>
      <c r="Q82" t="s">
        <v>6069</v>
      </c>
      <c r="R82" t="s">
        <v>6070</v>
      </c>
    </row>
    <row r="83" spans="1:18">
      <c r="A83">
        <v>2793</v>
      </c>
      <c r="B83" t="s">
        <v>701</v>
      </c>
      <c r="C83">
        <v>903</v>
      </c>
      <c r="D83" t="s">
        <v>6163</v>
      </c>
      <c r="E83" t="s">
        <v>706</v>
      </c>
      <c r="F83">
        <v>2</v>
      </c>
      <c r="G83">
        <v>1</v>
      </c>
      <c r="H83" t="s">
        <v>421</v>
      </c>
      <c r="I83" t="s">
        <v>103</v>
      </c>
      <c r="J83" t="s">
        <v>105</v>
      </c>
      <c r="K83" t="s">
        <v>109</v>
      </c>
      <c r="L83" t="s">
        <v>108</v>
      </c>
      <c r="M83" t="s">
        <v>165</v>
      </c>
      <c r="N83" t="s">
        <v>166</v>
      </c>
      <c r="O83" t="s">
        <v>427</v>
      </c>
      <c r="P83" t="s">
        <v>426</v>
      </c>
      <c r="Q83" t="s">
        <v>6163</v>
      </c>
      <c r="R83" t="s">
        <v>6164</v>
      </c>
    </row>
    <row r="84" spans="1:18">
      <c r="A84">
        <v>2859</v>
      </c>
      <c r="B84" t="s">
        <v>701</v>
      </c>
      <c r="C84">
        <v>1025</v>
      </c>
      <c r="D84" t="s">
        <v>6293</v>
      </c>
      <c r="E84" t="s">
        <v>706</v>
      </c>
      <c r="F84">
        <v>3</v>
      </c>
      <c r="G84">
        <v>1</v>
      </c>
      <c r="H84" t="s">
        <v>421</v>
      </c>
      <c r="I84" t="s">
        <v>103</v>
      </c>
      <c r="J84" t="s">
        <v>105</v>
      </c>
      <c r="K84" t="s">
        <v>109</v>
      </c>
      <c r="L84" t="s">
        <v>108</v>
      </c>
      <c r="M84" t="s">
        <v>165</v>
      </c>
      <c r="N84" t="s">
        <v>166</v>
      </c>
      <c r="O84" t="s">
        <v>427</v>
      </c>
      <c r="P84" t="s">
        <v>426</v>
      </c>
      <c r="Q84" t="s">
        <v>6293</v>
      </c>
      <c r="R84" t="s">
        <v>6294</v>
      </c>
    </row>
    <row r="85" spans="1:18">
      <c r="A85">
        <v>2871</v>
      </c>
      <c r="B85" t="s">
        <v>701</v>
      </c>
      <c r="C85">
        <v>1024</v>
      </c>
      <c r="D85" t="s">
        <v>6316</v>
      </c>
      <c r="E85" t="s">
        <v>706</v>
      </c>
      <c r="F85">
        <v>4</v>
      </c>
      <c r="G85">
        <v>1</v>
      </c>
      <c r="H85" t="s">
        <v>421</v>
      </c>
      <c r="I85" t="s">
        <v>103</v>
      </c>
      <c r="J85" t="s">
        <v>105</v>
      </c>
      <c r="K85" t="s">
        <v>109</v>
      </c>
      <c r="L85" t="s">
        <v>108</v>
      </c>
      <c r="M85" t="s">
        <v>165</v>
      </c>
      <c r="N85" t="s">
        <v>166</v>
      </c>
      <c r="O85" t="s">
        <v>427</v>
      </c>
      <c r="P85" t="s">
        <v>426</v>
      </c>
      <c r="Q85" t="s">
        <v>6316</v>
      </c>
      <c r="R85" t="s">
        <v>6317</v>
      </c>
    </row>
    <row r="86" spans="1:18">
      <c r="A86">
        <v>2888</v>
      </c>
      <c r="B86" t="s">
        <v>701</v>
      </c>
      <c r="C86">
        <v>942</v>
      </c>
      <c r="D86" t="s">
        <v>6349</v>
      </c>
      <c r="E86" t="s">
        <v>706</v>
      </c>
      <c r="F86">
        <v>3</v>
      </c>
      <c r="G86">
        <v>1</v>
      </c>
      <c r="H86" t="s">
        <v>421</v>
      </c>
      <c r="I86" t="s">
        <v>103</v>
      </c>
      <c r="J86" t="s">
        <v>105</v>
      </c>
      <c r="K86" t="s">
        <v>109</v>
      </c>
      <c r="L86" t="s">
        <v>108</v>
      </c>
      <c r="M86" t="s">
        <v>165</v>
      </c>
      <c r="N86" t="s">
        <v>166</v>
      </c>
      <c r="O86" t="s">
        <v>427</v>
      </c>
      <c r="P86" t="s">
        <v>426</v>
      </c>
      <c r="Q86" t="s">
        <v>6349</v>
      </c>
      <c r="R86" t="s">
        <v>6350</v>
      </c>
    </row>
    <row r="87" spans="1:18">
      <c r="A87">
        <v>2899</v>
      </c>
      <c r="B87" t="s">
        <v>701</v>
      </c>
      <c r="C87">
        <v>2231</v>
      </c>
      <c r="D87" t="s">
        <v>6371</v>
      </c>
      <c r="E87" t="s">
        <v>703</v>
      </c>
      <c r="F87">
        <v>0</v>
      </c>
      <c r="G87">
        <v>1</v>
      </c>
      <c r="H87" t="s">
        <v>421</v>
      </c>
      <c r="I87" t="s">
        <v>103</v>
      </c>
      <c r="J87" t="s">
        <v>105</v>
      </c>
      <c r="K87" t="s">
        <v>109</v>
      </c>
      <c r="L87" t="s">
        <v>108</v>
      </c>
      <c r="M87" t="s">
        <v>165</v>
      </c>
      <c r="N87" t="s">
        <v>166</v>
      </c>
      <c r="O87" t="s">
        <v>427</v>
      </c>
      <c r="P87" t="s">
        <v>426</v>
      </c>
      <c r="Q87" t="s">
        <v>6371</v>
      </c>
      <c r="R87" t="s">
        <v>6372</v>
      </c>
    </row>
    <row r="88" spans="1:18">
      <c r="A88">
        <v>2912</v>
      </c>
      <c r="B88" t="s">
        <v>701</v>
      </c>
      <c r="C88">
        <v>2240</v>
      </c>
      <c r="D88" t="s">
        <v>6396</v>
      </c>
      <c r="E88" t="s">
        <v>706</v>
      </c>
      <c r="F88">
        <v>4</v>
      </c>
      <c r="G88">
        <v>1</v>
      </c>
      <c r="H88" t="s">
        <v>421</v>
      </c>
      <c r="I88" t="s">
        <v>103</v>
      </c>
      <c r="J88" t="s">
        <v>105</v>
      </c>
      <c r="K88" t="s">
        <v>109</v>
      </c>
      <c r="L88" t="s">
        <v>108</v>
      </c>
      <c r="M88" t="s">
        <v>165</v>
      </c>
      <c r="N88" t="s">
        <v>166</v>
      </c>
      <c r="O88" t="s">
        <v>427</v>
      </c>
      <c r="P88" t="s">
        <v>426</v>
      </c>
      <c r="Q88" t="s">
        <v>6396</v>
      </c>
      <c r="R88" t="s">
        <v>6397</v>
      </c>
    </row>
    <row r="89" spans="1:18">
      <c r="A89">
        <v>2925</v>
      </c>
      <c r="B89" t="s">
        <v>701</v>
      </c>
      <c r="C89">
        <v>2239</v>
      </c>
      <c r="D89" t="s">
        <v>6422</v>
      </c>
      <c r="E89" t="s">
        <v>706</v>
      </c>
      <c r="F89">
        <v>3</v>
      </c>
      <c r="G89">
        <v>1</v>
      </c>
      <c r="H89" t="s">
        <v>421</v>
      </c>
      <c r="I89" t="s">
        <v>103</v>
      </c>
      <c r="J89" t="s">
        <v>105</v>
      </c>
      <c r="K89" t="s">
        <v>109</v>
      </c>
      <c r="L89" t="s">
        <v>108</v>
      </c>
      <c r="M89" t="s">
        <v>165</v>
      </c>
      <c r="N89" t="s">
        <v>166</v>
      </c>
      <c r="O89" t="s">
        <v>427</v>
      </c>
      <c r="P89" t="s">
        <v>426</v>
      </c>
      <c r="Q89" t="s">
        <v>6422</v>
      </c>
      <c r="R89" t="s">
        <v>6423</v>
      </c>
    </row>
    <row r="90" spans="1:18">
      <c r="A90">
        <v>2933</v>
      </c>
      <c r="B90" t="s">
        <v>701</v>
      </c>
      <c r="C90">
        <v>2290</v>
      </c>
      <c r="D90" t="s">
        <v>6438</v>
      </c>
      <c r="E90" t="s">
        <v>4996</v>
      </c>
      <c r="F90">
        <v>3</v>
      </c>
      <c r="G90">
        <v>1</v>
      </c>
      <c r="H90" t="s">
        <v>421</v>
      </c>
      <c r="I90" t="s">
        <v>103</v>
      </c>
      <c r="J90" t="s">
        <v>105</v>
      </c>
      <c r="K90" t="s">
        <v>109</v>
      </c>
      <c r="L90" t="s">
        <v>108</v>
      </c>
      <c r="M90" t="s">
        <v>165</v>
      </c>
      <c r="N90" t="s">
        <v>166</v>
      </c>
      <c r="O90" t="s">
        <v>427</v>
      </c>
      <c r="P90" t="s">
        <v>426</v>
      </c>
      <c r="Q90" t="s">
        <v>6438</v>
      </c>
      <c r="R90" t="s">
        <v>6439</v>
      </c>
    </row>
    <row r="91" spans="1:18">
      <c r="A91">
        <v>2946</v>
      </c>
      <c r="B91" t="s">
        <v>701</v>
      </c>
      <c r="C91">
        <v>2291</v>
      </c>
      <c r="D91" t="s">
        <v>6464</v>
      </c>
      <c r="E91" t="s">
        <v>3613</v>
      </c>
      <c r="F91">
        <v>3</v>
      </c>
      <c r="G91">
        <v>1</v>
      </c>
      <c r="H91" t="s">
        <v>421</v>
      </c>
      <c r="I91" t="s">
        <v>103</v>
      </c>
      <c r="J91" t="s">
        <v>105</v>
      </c>
      <c r="K91" t="s">
        <v>109</v>
      </c>
      <c r="L91" t="s">
        <v>108</v>
      </c>
      <c r="M91" t="s">
        <v>165</v>
      </c>
      <c r="N91" t="s">
        <v>166</v>
      </c>
      <c r="O91" t="s">
        <v>427</v>
      </c>
      <c r="P91" t="s">
        <v>426</v>
      </c>
      <c r="Q91" t="s">
        <v>6464</v>
      </c>
      <c r="R91" t="s">
        <v>6465</v>
      </c>
    </row>
    <row r="92" spans="1:18">
      <c r="A92">
        <v>2949</v>
      </c>
      <c r="B92" t="s">
        <v>701</v>
      </c>
      <c r="C92">
        <v>2238</v>
      </c>
      <c r="D92" t="s">
        <v>6470</v>
      </c>
      <c r="E92" t="s">
        <v>706</v>
      </c>
      <c r="F92">
        <v>3</v>
      </c>
      <c r="G92">
        <v>1</v>
      </c>
      <c r="H92" t="s">
        <v>421</v>
      </c>
      <c r="I92" t="s">
        <v>103</v>
      </c>
      <c r="J92" t="s">
        <v>105</v>
      </c>
      <c r="K92" t="s">
        <v>109</v>
      </c>
      <c r="L92" t="s">
        <v>108</v>
      </c>
      <c r="M92" t="s">
        <v>165</v>
      </c>
      <c r="N92" t="s">
        <v>166</v>
      </c>
      <c r="O92" t="s">
        <v>427</v>
      </c>
      <c r="P92" t="s">
        <v>426</v>
      </c>
      <c r="Q92" t="s">
        <v>6470</v>
      </c>
      <c r="R92" t="s">
        <v>6471</v>
      </c>
    </row>
    <row r="93" spans="1:18">
      <c r="A93">
        <v>2961</v>
      </c>
      <c r="B93" t="s">
        <v>701</v>
      </c>
      <c r="C93">
        <v>2237</v>
      </c>
      <c r="D93" t="s">
        <v>6493</v>
      </c>
      <c r="E93" t="s">
        <v>706</v>
      </c>
      <c r="F93">
        <v>3</v>
      </c>
      <c r="G93">
        <v>1</v>
      </c>
      <c r="H93" t="s">
        <v>421</v>
      </c>
      <c r="I93" t="s">
        <v>103</v>
      </c>
      <c r="J93" t="s">
        <v>105</v>
      </c>
      <c r="K93" t="s">
        <v>109</v>
      </c>
      <c r="L93" t="s">
        <v>108</v>
      </c>
      <c r="M93" t="s">
        <v>165</v>
      </c>
      <c r="N93" t="s">
        <v>166</v>
      </c>
      <c r="O93" t="s">
        <v>427</v>
      </c>
      <c r="P93" t="s">
        <v>426</v>
      </c>
      <c r="Q93" t="s">
        <v>6493</v>
      </c>
      <c r="R93" t="s">
        <v>6494</v>
      </c>
    </row>
    <row r="94" spans="1:18">
      <c r="A94">
        <v>2998</v>
      </c>
      <c r="B94" t="s">
        <v>701</v>
      </c>
      <c r="C94">
        <v>2260</v>
      </c>
      <c r="D94" t="s">
        <v>6566</v>
      </c>
      <c r="E94" t="s">
        <v>706</v>
      </c>
      <c r="F94">
        <v>3</v>
      </c>
      <c r="G94">
        <v>1</v>
      </c>
      <c r="H94" t="s">
        <v>421</v>
      </c>
      <c r="I94" t="s">
        <v>103</v>
      </c>
      <c r="J94" t="s">
        <v>105</v>
      </c>
      <c r="K94" t="s">
        <v>109</v>
      </c>
      <c r="L94" t="s">
        <v>108</v>
      </c>
      <c r="M94" t="s">
        <v>165</v>
      </c>
      <c r="N94" t="s">
        <v>166</v>
      </c>
      <c r="O94" t="s">
        <v>427</v>
      </c>
      <c r="P94" t="s">
        <v>426</v>
      </c>
      <c r="Q94" t="s">
        <v>6566</v>
      </c>
      <c r="R94" t="s">
        <v>6567</v>
      </c>
    </row>
    <row r="95" spans="1:18">
      <c r="A95">
        <v>3006</v>
      </c>
      <c r="B95" t="s">
        <v>701</v>
      </c>
      <c r="C95">
        <v>2236</v>
      </c>
      <c r="D95" t="s">
        <v>6582</v>
      </c>
      <c r="E95" t="s">
        <v>703</v>
      </c>
      <c r="F95">
        <v>5</v>
      </c>
      <c r="G95">
        <v>1</v>
      </c>
      <c r="H95" t="s">
        <v>421</v>
      </c>
      <c r="I95" t="s">
        <v>103</v>
      </c>
      <c r="J95" t="s">
        <v>105</v>
      </c>
      <c r="K95" t="s">
        <v>109</v>
      </c>
      <c r="L95" t="s">
        <v>108</v>
      </c>
      <c r="M95" t="s">
        <v>165</v>
      </c>
      <c r="N95" t="s">
        <v>166</v>
      </c>
      <c r="O95" t="s">
        <v>427</v>
      </c>
      <c r="P95" t="s">
        <v>426</v>
      </c>
      <c r="Q95" t="s">
        <v>6582</v>
      </c>
      <c r="R95" t="s">
        <v>6583</v>
      </c>
    </row>
    <row r="96" spans="1:18">
      <c r="A96">
        <v>3010</v>
      </c>
      <c r="B96" t="s">
        <v>701</v>
      </c>
      <c r="C96">
        <v>2292</v>
      </c>
      <c r="D96" t="s">
        <v>6589</v>
      </c>
      <c r="E96" t="s">
        <v>3613</v>
      </c>
      <c r="F96">
        <v>3</v>
      </c>
      <c r="G96">
        <v>1</v>
      </c>
      <c r="H96" t="s">
        <v>421</v>
      </c>
      <c r="I96" t="s">
        <v>103</v>
      </c>
      <c r="J96" t="s">
        <v>105</v>
      </c>
      <c r="K96" t="s">
        <v>109</v>
      </c>
      <c r="L96" t="s">
        <v>108</v>
      </c>
      <c r="M96" t="s">
        <v>165</v>
      </c>
      <c r="N96" t="s">
        <v>166</v>
      </c>
      <c r="O96" t="s">
        <v>427</v>
      </c>
      <c r="P96" t="s">
        <v>426</v>
      </c>
      <c r="Q96" t="s">
        <v>6589</v>
      </c>
      <c r="R96" t="s">
        <v>6590</v>
      </c>
    </row>
    <row r="97" spans="1:18">
      <c r="A97">
        <v>3013</v>
      </c>
      <c r="B97" t="s">
        <v>701</v>
      </c>
      <c r="C97">
        <v>2234</v>
      </c>
      <c r="D97" t="s">
        <v>6595</v>
      </c>
      <c r="E97" t="s">
        <v>706</v>
      </c>
      <c r="F97">
        <v>1</v>
      </c>
      <c r="G97">
        <v>1</v>
      </c>
      <c r="H97" t="s">
        <v>421</v>
      </c>
      <c r="I97" t="s">
        <v>103</v>
      </c>
      <c r="J97" t="s">
        <v>105</v>
      </c>
      <c r="K97" t="s">
        <v>109</v>
      </c>
      <c r="L97" t="s">
        <v>108</v>
      </c>
      <c r="M97" t="s">
        <v>165</v>
      </c>
      <c r="N97" t="s">
        <v>166</v>
      </c>
      <c r="O97" t="s">
        <v>427</v>
      </c>
      <c r="P97" t="s">
        <v>426</v>
      </c>
      <c r="Q97" t="s">
        <v>6595</v>
      </c>
      <c r="R97" t="s">
        <v>6596</v>
      </c>
    </row>
    <row r="98" spans="1:18">
      <c r="A98">
        <v>3015</v>
      </c>
      <c r="B98" t="s">
        <v>701</v>
      </c>
      <c r="C98">
        <v>2295</v>
      </c>
      <c r="D98" t="s">
        <v>6599</v>
      </c>
      <c r="E98" t="s">
        <v>3613</v>
      </c>
      <c r="F98">
        <v>3</v>
      </c>
      <c r="G98">
        <v>1</v>
      </c>
      <c r="H98" t="s">
        <v>421</v>
      </c>
      <c r="I98" t="s">
        <v>103</v>
      </c>
      <c r="J98" t="s">
        <v>105</v>
      </c>
      <c r="K98" t="s">
        <v>109</v>
      </c>
      <c r="L98" t="s">
        <v>108</v>
      </c>
      <c r="M98" t="s">
        <v>165</v>
      </c>
      <c r="N98" t="s">
        <v>166</v>
      </c>
      <c r="O98" t="s">
        <v>427</v>
      </c>
      <c r="P98" t="s">
        <v>426</v>
      </c>
      <c r="Q98" t="s">
        <v>6599</v>
      </c>
      <c r="R98" t="s">
        <v>6600</v>
      </c>
    </row>
    <row r="99" spans="1:18">
      <c r="A99">
        <v>3019</v>
      </c>
      <c r="B99" t="s">
        <v>701</v>
      </c>
      <c r="C99">
        <v>2294</v>
      </c>
      <c r="D99" t="s">
        <v>6607</v>
      </c>
      <c r="E99" t="s">
        <v>3613</v>
      </c>
      <c r="F99">
        <v>3</v>
      </c>
      <c r="G99">
        <v>1</v>
      </c>
      <c r="H99" t="s">
        <v>421</v>
      </c>
      <c r="I99" t="s">
        <v>103</v>
      </c>
      <c r="J99" t="s">
        <v>105</v>
      </c>
      <c r="K99" t="s">
        <v>109</v>
      </c>
      <c r="L99" t="s">
        <v>108</v>
      </c>
      <c r="M99" t="s">
        <v>165</v>
      </c>
      <c r="N99" t="s">
        <v>166</v>
      </c>
      <c r="O99" t="s">
        <v>427</v>
      </c>
      <c r="P99" t="s">
        <v>426</v>
      </c>
      <c r="Q99" t="s">
        <v>6607</v>
      </c>
      <c r="R99" t="s">
        <v>6608</v>
      </c>
    </row>
    <row r="100" spans="1:18">
      <c r="A100">
        <v>3021</v>
      </c>
      <c r="B100" t="s">
        <v>701</v>
      </c>
      <c r="C100">
        <v>2293</v>
      </c>
      <c r="D100" t="s">
        <v>6611</v>
      </c>
      <c r="E100" t="s">
        <v>3613</v>
      </c>
      <c r="F100">
        <v>3</v>
      </c>
      <c r="G100">
        <v>1</v>
      </c>
      <c r="H100" t="s">
        <v>421</v>
      </c>
      <c r="I100" t="s">
        <v>103</v>
      </c>
      <c r="J100" t="s">
        <v>105</v>
      </c>
      <c r="K100" t="s">
        <v>109</v>
      </c>
      <c r="L100" t="s">
        <v>108</v>
      </c>
      <c r="M100" t="s">
        <v>165</v>
      </c>
      <c r="N100" t="s">
        <v>166</v>
      </c>
      <c r="O100" t="s">
        <v>427</v>
      </c>
      <c r="P100" t="s">
        <v>426</v>
      </c>
      <c r="Q100" t="s">
        <v>6611</v>
      </c>
      <c r="R100" t="s">
        <v>6612</v>
      </c>
    </row>
    <row r="101" spans="1:18">
      <c r="A101">
        <v>3023</v>
      </c>
      <c r="B101" t="s">
        <v>701</v>
      </c>
      <c r="C101">
        <v>2235</v>
      </c>
      <c r="D101" t="s">
        <v>6615</v>
      </c>
      <c r="E101" t="s">
        <v>706</v>
      </c>
      <c r="F101">
        <v>3</v>
      </c>
      <c r="G101">
        <v>1</v>
      </c>
      <c r="H101" t="s">
        <v>421</v>
      </c>
      <c r="I101" t="s">
        <v>103</v>
      </c>
      <c r="J101" t="s">
        <v>105</v>
      </c>
      <c r="K101" t="s">
        <v>109</v>
      </c>
      <c r="L101" t="s">
        <v>108</v>
      </c>
      <c r="M101" t="s">
        <v>165</v>
      </c>
      <c r="N101" t="s">
        <v>166</v>
      </c>
      <c r="O101" t="s">
        <v>427</v>
      </c>
      <c r="P101" t="s">
        <v>426</v>
      </c>
      <c r="Q101" t="s">
        <v>6615</v>
      </c>
      <c r="R101" t="s">
        <v>6616</v>
      </c>
    </row>
    <row r="102" spans="1:18">
      <c r="A102">
        <v>3024</v>
      </c>
      <c r="B102" t="s">
        <v>701</v>
      </c>
      <c r="C102">
        <v>2265</v>
      </c>
      <c r="D102" t="s">
        <v>6617</v>
      </c>
      <c r="E102" t="s">
        <v>703</v>
      </c>
      <c r="F102">
        <v>5</v>
      </c>
      <c r="G102">
        <v>1</v>
      </c>
      <c r="H102" t="s">
        <v>421</v>
      </c>
      <c r="I102" t="s">
        <v>103</v>
      </c>
      <c r="J102" t="s">
        <v>105</v>
      </c>
      <c r="K102" t="s">
        <v>109</v>
      </c>
      <c r="L102" t="s">
        <v>108</v>
      </c>
      <c r="M102" t="s">
        <v>165</v>
      </c>
      <c r="N102" t="s">
        <v>166</v>
      </c>
      <c r="O102" t="s">
        <v>427</v>
      </c>
      <c r="P102" t="s">
        <v>426</v>
      </c>
      <c r="Q102" t="s">
        <v>6617</v>
      </c>
      <c r="R102" t="s">
        <v>6618</v>
      </c>
    </row>
    <row r="103" spans="1:18">
      <c r="A103">
        <v>3033</v>
      </c>
      <c r="B103" t="s">
        <v>701</v>
      </c>
      <c r="C103">
        <v>2259</v>
      </c>
      <c r="D103" t="s">
        <v>6635</v>
      </c>
      <c r="E103" t="s">
        <v>703</v>
      </c>
      <c r="F103">
        <v>5</v>
      </c>
      <c r="G103">
        <v>1</v>
      </c>
      <c r="H103" t="s">
        <v>421</v>
      </c>
      <c r="I103" t="s">
        <v>103</v>
      </c>
      <c r="J103" t="s">
        <v>105</v>
      </c>
      <c r="K103" t="s">
        <v>109</v>
      </c>
      <c r="L103" t="s">
        <v>108</v>
      </c>
      <c r="M103" t="s">
        <v>165</v>
      </c>
      <c r="N103" t="s">
        <v>166</v>
      </c>
      <c r="O103" t="s">
        <v>427</v>
      </c>
      <c r="P103" t="s">
        <v>426</v>
      </c>
      <c r="Q103" t="s">
        <v>6635</v>
      </c>
      <c r="R103" t="s">
        <v>6636</v>
      </c>
    </row>
    <row r="104" spans="1:18">
      <c r="A104">
        <v>3071</v>
      </c>
      <c r="B104" t="s">
        <v>701</v>
      </c>
      <c r="C104">
        <v>2257</v>
      </c>
      <c r="D104" t="s">
        <v>6710</v>
      </c>
      <c r="E104" t="s">
        <v>706</v>
      </c>
      <c r="F104">
        <v>3</v>
      </c>
      <c r="G104">
        <v>1</v>
      </c>
      <c r="H104" t="s">
        <v>421</v>
      </c>
      <c r="I104" t="s">
        <v>103</v>
      </c>
      <c r="J104" t="s">
        <v>105</v>
      </c>
      <c r="K104" t="s">
        <v>109</v>
      </c>
      <c r="L104" t="s">
        <v>108</v>
      </c>
      <c r="M104" t="s">
        <v>165</v>
      </c>
      <c r="N104" t="s">
        <v>166</v>
      </c>
      <c r="O104" t="s">
        <v>427</v>
      </c>
      <c r="P104" t="s">
        <v>426</v>
      </c>
      <c r="Q104" t="s">
        <v>6710</v>
      </c>
      <c r="R104" t="s">
        <v>6711</v>
      </c>
    </row>
    <row r="105" spans="1:18">
      <c r="A105">
        <v>3083</v>
      </c>
      <c r="B105" t="s">
        <v>701</v>
      </c>
      <c r="C105">
        <v>2296</v>
      </c>
      <c r="D105" t="s">
        <v>6734</v>
      </c>
      <c r="E105" t="s">
        <v>706</v>
      </c>
      <c r="F105">
        <v>4</v>
      </c>
      <c r="G105">
        <v>1</v>
      </c>
      <c r="H105" t="s">
        <v>421</v>
      </c>
      <c r="I105" t="s">
        <v>103</v>
      </c>
      <c r="J105" t="s">
        <v>105</v>
      </c>
      <c r="K105" t="s">
        <v>109</v>
      </c>
      <c r="L105" t="s">
        <v>108</v>
      </c>
      <c r="M105" t="s">
        <v>165</v>
      </c>
      <c r="N105" t="s">
        <v>166</v>
      </c>
      <c r="O105" t="s">
        <v>427</v>
      </c>
      <c r="P105" t="s">
        <v>426</v>
      </c>
      <c r="Q105" t="s">
        <v>6734</v>
      </c>
      <c r="R105" t="s">
        <v>6735</v>
      </c>
    </row>
    <row r="106" spans="1:18">
      <c r="A106">
        <v>3091</v>
      </c>
      <c r="B106" t="s">
        <v>701</v>
      </c>
      <c r="C106">
        <v>2297</v>
      </c>
      <c r="D106" t="s">
        <v>6750</v>
      </c>
      <c r="E106" t="s">
        <v>706</v>
      </c>
      <c r="F106">
        <v>4</v>
      </c>
      <c r="G106">
        <v>1</v>
      </c>
      <c r="H106" t="s">
        <v>421</v>
      </c>
      <c r="I106" t="s">
        <v>103</v>
      </c>
      <c r="J106" t="s">
        <v>105</v>
      </c>
      <c r="K106" t="s">
        <v>109</v>
      </c>
      <c r="L106" t="s">
        <v>108</v>
      </c>
      <c r="M106" t="s">
        <v>165</v>
      </c>
      <c r="N106" t="s">
        <v>166</v>
      </c>
      <c r="O106" t="s">
        <v>427</v>
      </c>
      <c r="P106" t="s">
        <v>426</v>
      </c>
      <c r="Q106" t="s">
        <v>6750</v>
      </c>
      <c r="R106" t="s">
        <v>6751</v>
      </c>
    </row>
    <row r="107" spans="1:18">
      <c r="A107">
        <v>3122</v>
      </c>
      <c r="B107" t="s">
        <v>701</v>
      </c>
      <c r="C107">
        <v>2299</v>
      </c>
      <c r="D107" t="s">
        <v>6812</v>
      </c>
      <c r="E107" t="s">
        <v>706</v>
      </c>
      <c r="F107">
        <v>1</v>
      </c>
      <c r="G107">
        <v>1</v>
      </c>
      <c r="H107" t="s">
        <v>421</v>
      </c>
      <c r="I107" t="s">
        <v>103</v>
      </c>
      <c r="J107" t="s">
        <v>105</v>
      </c>
      <c r="K107" t="s">
        <v>109</v>
      </c>
      <c r="L107" t="s">
        <v>108</v>
      </c>
      <c r="M107" t="s">
        <v>165</v>
      </c>
      <c r="N107" t="s">
        <v>166</v>
      </c>
      <c r="O107" t="s">
        <v>427</v>
      </c>
      <c r="P107" t="s">
        <v>426</v>
      </c>
      <c r="Q107" t="s">
        <v>6812</v>
      </c>
      <c r="R107" t="s">
        <v>6813</v>
      </c>
    </row>
    <row r="108" spans="1:18">
      <c r="A108">
        <v>2677</v>
      </c>
      <c r="B108" t="s">
        <v>701</v>
      </c>
      <c r="C108">
        <v>941</v>
      </c>
      <c r="D108" t="s">
        <v>5938</v>
      </c>
      <c r="E108" t="s">
        <v>706</v>
      </c>
      <c r="F108">
        <v>2</v>
      </c>
      <c r="G108">
        <v>1</v>
      </c>
      <c r="H108" t="s">
        <v>421</v>
      </c>
      <c r="I108" t="s">
        <v>103</v>
      </c>
      <c r="J108" t="s">
        <v>105</v>
      </c>
      <c r="K108" t="s">
        <v>109</v>
      </c>
      <c r="L108" t="s">
        <v>108</v>
      </c>
      <c r="M108" t="s">
        <v>202</v>
      </c>
      <c r="N108" t="s">
        <v>201</v>
      </c>
      <c r="O108" t="s">
        <v>431</v>
      </c>
      <c r="P108" t="s">
        <v>430</v>
      </c>
      <c r="Q108" t="s">
        <v>5938</v>
      </c>
      <c r="R108" t="s">
        <v>5939</v>
      </c>
    </row>
    <row r="109" spans="1:18">
      <c r="A109">
        <v>2693</v>
      </c>
      <c r="B109" t="s">
        <v>701</v>
      </c>
      <c r="C109">
        <v>940</v>
      </c>
      <c r="D109" t="s">
        <v>5969</v>
      </c>
      <c r="E109" t="s">
        <v>706</v>
      </c>
      <c r="F109">
        <v>3</v>
      </c>
      <c r="G109">
        <v>1</v>
      </c>
      <c r="H109" t="s">
        <v>421</v>
      </c>
      <c r="I109" t="s">
        <v>103</v>
      </c>
      <c r="J109" t="s">
        <v>105</v>
      </c>
      <c r="K109" t="s">
        <v>109</v>
      </c>
      <c r="L109" t="s">
        <v>108</v>
      </c>
      <c r="M109" t="s">
        <v>202</v>
      </c>
      <c r="N109" t="s">
        <v>201</v>
      </c>
      <c r="O109" t="s">
        <v>431</v>
      </c>
      <c r="P109" t="s">
        <v>430</v>
      </c>
      <c r="Q109" t="s">
        <v>5969</v>
      </c>
      <c r="R109" t="s">
        <v>5970</v>
      </c>
    </row>
    <row r="110" spans="1:18">
      <c r="A110">
        <v>2697</v>
      </c>
      <c r="B110" t="s">
        <v>701</v>
      </c>
      <c r="C110">
        <v>933</v>
      </c>
      <c r="D110" t="s">
        <v>5977</v>
      </c>
      <c r="E110" t="s">
        <v>706</v>
      </c>
      <c r="F110">
        <v>3</v>
      </c>
      <c r="G110">
        <v>1</v>
      </c>
      <c r="H110" t="s">
        <v>421</v>
      </c>
      <c r="I110" t="s">
        <v>103</v>
      </c>
      <c r="J110" t="s">
        <v>105</v>
      </c>
      <c r="K110" t="s">
        <v>109</v>
      </c>
      <c r="L110" t="s">
        <v>108</v>
      </c>
      <c r="M110" t="s">
        <v>202</v>
      </c>
      <c r="N110" t="s">
        <v>201</v>
      </c>
      <c r="O110" t="s">
        <v>431</v>
      </c>
      <c r="P110" t="s">
        <v>430</v>
      </c>
      <c r="Q110" t="s">
        <v>5977</v>
      </c>
      <c r="R110" t="s">
        <v>5978</v>
      </c>
    </row>
    <row r="111" spans="1:18">
      <c r="A111">
        <v>2699</v>
      </c>
      <c r="B111" t="s">
        <v>701</v>
      </c>
      <c r="C111">
        <v>939</v>
      </c>
      <c r="D111" t="s">
        <v>5980</v>
      </c>
      <c r="E111" t="s">
        <v>706</v>
      </c>
      <c r="F111">
        <v>4</v>
      </c>
      <c r="G111">
        <v>1</v>
      </c>
      <c r="H111" t="s">
        <v>421</v>
      </c>
      <c r="I111" t="s">
        <v>103</v>
      </c>
      <c r="J111" t="s">
        <v>105</v>
      </c>
      <c r="K111" t="s">
        <v>109</v>
      </c>
      <c r="L111" t="s">
        <v>108</v>
      </c>
      <c r="M111" t="s">
        <v>202</v>
      </c>
      <c r="N111" t="s">
        <v>201</v>
      </c>
      <c r="O111" t="s">
        <v>431</v>
      </c>
      <c r="P111" t="s">
        <v>430</v>
      </c>
      <c r="Q111" t="s">
        <v>5980</v>
      </c>
      <c r="R111" t="s">
        <v>5981</v>
      </c>
    </row>
    <row r="112" spans="1:18">
      <c r="A112">
        <v>2704</v>
      </c>
      <c r="B112" t="s">
        <v>701</v>
      </c>
      <c r="C112">
        <v>938</v>
      </c>
      <c r="D112" t="s">
        <v>5990</v>
      </c>
      <c r="E112" t="s">
        <v>706</v>
      </c>
      <c r="F112">
        <v>3</v>
      </c>
      <c r="G112">
        <v>1</v>
      </c>
      <c r="H112" t="s">
        <v>421</v>
      </c>
      <c r="I112" t="s">
        <v>103</v>
      </c>
      <c r="J112" t="s">
        <v>105</v>
      </c>
      <c r="K112" t="s">
        <v>109</v>
      </c>
      <c r="L112" t="s">
        <v>108</v>
      </c>
      <c r="M112" t="s">
        <v>202</v>
      </c>
      <c r="N112" t="s">
        <v>201</v>
      </c>
      <c r="O112" t="s">
        <v>431</v>
      </c>
      <c r="P112" t="s">
        <v>430</v>
      </c>
      <c r="Q112" t="s">
        <v>5990</v>
      </c>
      <c r="R112" t="s">
        <v>5991</v>
      </c>
    </row>
    <row r="113" spans="1:18">
      <c r="A113">
        <v>2707</v>
      </c>
      <c r="B113" t="s">
        <v>701</v>
      </c>
      <c r="C113">
        <v>937</v>
      </c>
      <c r="D113" t="s">
        <v>5996</v>
      </c>
      <c r="E113" t="s">
        <v>706</v>
      </c>
      <c r="F113">
        <v>3</v>
      </c>
      <c r="G113">
        <v>1</v>
      </c>
      <c r="H113" t="s">
        <v>421</v>
      </c>
      <c r="I113" t="s">
        <v>103</v>
      </c>
      <c r="J113" t="s">
        <v>105</v>
      </c>
      <c r="K113" t="s">
        <v>109</v>
      </c>
      <c r="L113" t="s">
        <v>108</v>
      </c>
      <c r="M113" t="s">
        <v>202</v>
      </c>
      <c r="N113" t="s">
        <v>201</v>
      </c>
      <c r="O113" t="s">
        <v>431</v>
      </c>
      <c r="P113" t="s">
        <v>430</v>
      </c>
      <c r="Q113" t="s">
        <v>5996</v>
      </c>
      <c r="R113" t="s">
        <v>5997</v>
      </c>
    </row>
    <row r="114" spans="1:18">
      <c r="A114">
        <v>2713</v>
      </c>
      <c r="B114" t="s">
        <v>701</v>
      </c>
      <c r="C114">
        <v>2255</v>
      </c>
      <c r="D114" t="s">
        <v>6008</v>
      </c>
      <c r="E114" t="s">
        <v>706</v>
      </c>
      <c r="F114">
        <v>3</v>
      </c>
      <c r="G114">
        <v>1</v>
      </c>
      <c r="H114" t="s">
        <v>421</v>
      </c>
      <c r="I114" t="s">
        <v>103</v>
      </c>
      <c r="J114" t="s">
        <v>105</v>
      </c>
      <c r="K114" t="s">
        <v>109</v>
      </c>
      <c r="L114" t="s">
        <v>108</v>
      </c>
      <c r="M114" t="s">
        <v>202</v>
      </c>
      <c r="N114" t="s">
        <v>201</v>
      </c>
      <c r="O114" t="s">
        <v>431</v>
      </c>
      <c r="P114" t="s">
        <v>430</v>
      </c>
      <c r="Q114" t="s">
        <v>6008</v>
      </c>
      <c r="R114" t="s">
        <v>6009</v>
      </c>
    </row>
    <row r="115" spans="1:18">
      <c r="A115">
        <v>2715</v>
      </c>
      <c r="B115" t="s">
        <v>701</v>
      </c>
      <c r="C115">
        <v>2254</v>
      </c>
      <c r="D115" t="s">
        <v>6012</v>
      </c>
      <c r="E115" t="s">
        <v>706</v>
      </c>
      <c r="F115">
        <v>3</v>
      </c>
      <c r="G115">
        <v>1</v>
      </c>
      <c r="H115" t="s">
        <v>421</v>
      </c>
      <c r="I115" t="s">
        <v>103</v>
      </c>
      <c r="J115" t="s">
        <v>105</v>
      </c>
      <c r="K115" t="s">
        <v>109</v>
      </c>
      <c r="L115" t="s">
        <v>108</v>
      </c>
      <c r="M115" t="s">
        <v>202</v>
      </c>
      <c r="N115" t="s">
        <v>201</v>
      </c>
      <c r="O115" t="s">
        <v>431</v>
      </c>
      <c r="P115" t="s">
        <v>430</v>
      </c>
      <c r="Q115" t="s">
        <v>6012</v>
      </c>
      <c r="R115" t="s">
        <v>6013</v>
      </c>
    </row>
    <row r="116" spans="1:18">
      <c r="A116">
        <v>2721</v>
      </c>
      <c r="B116" t="s">
        <v>701</v>
      </c>
      <c r="C116">
        <v>2304</v>
      </c>
      <c r="D116" t="s">
        <v>5996</v>
      </c>
      <c r="E116" t="s">
        <v>706</v>
      </c>
      <c r="F116">
        <v>3</v>
      </c>
      <c r="G116">
        <v>1</v>
      </c>
      <c r="H116" t="s">
        <v>421</v>
      </c>
      <c r="I116" t="s">
        <v>103</v>
      </c>
      <c r="J116" t="s">
        <v>105</v>
      </c>
      <c r="K116" t="s">
        <v>109</v>
      </c>
      <c r="L116" t="s">
        <v>108</v>
      </c>
      <c r="M116" t="s">
        <v>202</v>
      </c>
      <c r="N116" t="s">
        <v>201</v>
      </c>
      <c r="O116" t="s">
        <v>431</v>
      </c>
      <c r="P116" t="s">
        <v>430</v>
      </c>
      <c r="Q116" t="s">
        <v>5996</v>
      </c>
      <c r="R116" t="s">
        <v>6024</v>
      </c>
    </row>
    <row r="117" spans="1:18">
      <c r="A117">
        <v>2733</v>
      </c>
      <c r="B117" t="s">
        <v>701</v>
      </c>
      <c r="C117">
        <v>2253</v>
      </c>
      <c r="D117" t="s">
        <v>6047</v>
      </c>
      <c r="E117" t="s">
        <v>706</v>
      </c>
      <c r="F117">
        <v>2</v>
      </c>
      <c r="G117">
        <v>1</v>
      </c>
      <c r="H117" t="s">
        <v>421</v>
      </c>
      <c r="I117" t="s">
        <v>103</v>
      </c>
      <c r="J117" t="s">
        <v>105</v>
      </c>
      <c r="K117" t="s">
        <v>109</v>
      </c>
      <c r="L117" t="s">
        <v>108</v>
      </c>
      <c r="M117" t="s">
        <v>202</v>
      </c>
      <c r="N117" t="s">
        <v>201</v>
      </c>
      <c r="O117" t="s">
        <v>431</v>
      </c>
      <c r="P117" t="s">
        <v>430</v>
      </c>
      <c r="Q117" t="s">
        <v>6047</v>
      </c>
      <c r="R117" t="s">
        <v>6048</v>
      </c>
    </row>
    <row r="118" spans="1:18">
      <c r="A118">
        <v>3948</v>
      </c>
      <c r="B118" t="s">
        <v>701</v>
      </c>
      <c r="C118">
        <v>1510</v>
      </c>
      <c r="D118" t="s">
        <v>136</v>
      </c>
      <c r="E118" t="s">
        <v>706</v>
      </c>
      <c r="F118">
        <v>3</v>
      </c>
      <c r="G118">
        <v>1</v>
      </c>
      <c r="H118" t="s">
        <v>421</v>
      </c>
      <c r="I118" t="s">
        <v>103</v>
      </c>
      <c r="J118" t="s">
        <v>105</v>
      </c>
      <c r="K118" t="s">
        <v>104</v>
      </c>
      <c r="L118" t="s">
        <v>102</v>
      </c>
      <c r="M118" t="s">
        <v>137</v>
      </c>
      <c r="N118" t="s">
        <v>136</v>
      </c>
      <c r="O118" t="s">
        <v>446</v>
      </c>
      <c r="P118" t="s">
        <v>445</v>
      </c>
      <c r="Q118" t="s">
        <v>136</v>
      </c>
      <c r="R118" t="s">
        <v>8431</v>
      </c>
    </row>
    <row r="119" spans="1:18">
      <c r="A119">
        <v>4011</v>
      </c>
      <c r="B119" t="s">
        <v>701</v>
      </c>
      <c r="C119">
        <v>1553</v>
      </c>
      <c r="D119" t="s">
        <v>8555</v>
      </c>
      <c r="E119" t="s">
        <v>8556</v>
      </c>
      <c r="F119">
        <v>0</v>
      </c>
      <c r="G119">
        <v>1</v>
      </c>
      <c r="H119" t="s">
        <v>421</v>
      </c>
      <c r="I119" t="s">
        <v>103</v>
      </c>
      <c r="J119" t="s">
        <v>105</v>
      </c>
      <c r="K119" t="s">
        <v>104</v>
      </c>
      <c r="L119" t="s">
        <v>102</v>
      </c>
      <c r="M119" t="s">
        <v>127</v>
      </c>
      <c r="N119" t="s">
        <v>126</v>
      </c>
      <c r="O119" t="s">
        <v>442</v>
      </c>
      <c r="P119" t="s">
        <v>441</v>
      </c>
      <c r="Q119" t="s">
        <v>8555</v>
      </c>
      <c r="R119" t="s">
        <v>8557</v>
      </c>
    </row>
    <row r="120" spans="1:18">
      <c r="A120">
        <v>4012</v>
      </c>
      <c r="B120" t="s">
        <v>701</v>
      </c>
      <c r="C120">
        <v>1550</v>
      </c>
      <c r="D120" t="s">
        <v>8558</v>
      </c>
      <c r="E120" t="s">
        <v>706</v>
      </c>
      <c r="F120">
        <v>4</v>
      </c>
      <c r="G120">
        <v>1</v>
      </c>
      <c r="H120" t="s">
        <v>421</v>
      </c>
      <c r="I120" t="s">
        <v>103</v>
      </c>
      <c r="J120" t="s">
        <v>105</v>
      </c>
      <c r="K120" t="s">
        <v>104</v>
      </c>
      <c r="L120" t="s">
        <v>102</v>
      </c>
      <c r="M120" t="s">
        <v>127</v>
      </c>
      <c r="N120" t="s">
        <v>126</v>
      </c>
      <c r="O120" t="s">
        <v>442</v>
      </c>
      <c r="P120" t="s">
        <v>441</v>
      </c>
      <c r="Q120" t="s">
        <v>8558</v>
      </c>
      <c r="R120" t="s">
        <v>8559</v>
      </c>
    </row>
    <row r="121" spans="1:18">
      <c r="A121">
        <v>4013</v>
      </c>
      <c r="B121" t="s">
        <v>701</v>
      </c>
      <c r="C121">
        <v>1546</v>
      </c>
      <c r="D121" t="s">
        <v>8560</v>
      </c>
      <c r="E121" t="s">
        <v>984</v>
      </c>
      <c r="F121">
        <v>0</v>
      </c>
      <c r="G121">
        <v>1</v>
      </c>
      <c r="H121" t="s">
        <v>421</v>
      </c>
      <c r="I121" t="s">
        <v>103</v>
      </c>
      <c r="J121" t="s">
        <v>105</v>
      </c>
      <c r="K121" t="s">
        <v>104</v>
      </c>
      <c r="L121" t="s">
        <v>102</v>
      </c>
      <c r="M121" t="s">
        <v>127</v>
      </c>
      <c r="N121" t="s">
        <v>126</v>
      </c>
      <c r="O121" t="s">
        <v>442</v>
      </c>
      <c r="P121" t="s">
        <v>441</v>
      </c>
      <c r="Q121" t="s">
        <v>8560</v>
      </c>
      <c r="R121" t="s">
        <v>8561</v>
      </c>
    </row>
    <row r="122" spans="1:18">
      <c r="A122">
        <v>4014</v>
      </c>
      <c r="B122" t="s">
        <v>701</v>
      </c>
      <c r="C122">
        <v>1545</v>
      </c>
      <c r="D122" t="s">
        <v>8562</v>
      </c>
      <c r="E122" t="s">
        <v>703</v>
      </c>
      <c r="F122">
        <v>0</v>
      </c>
      <c r="G122">
        <v>1</v>
      </c>
      <c r="H122" t="s">
        <v>421</v>
      </c>
      <c r="I122" t="s">
        <v>103</v>
      </c>
      <c r="J122" t="s">
        <v>105</v>
      </c>
      <c r="K122" t="s">
        <v>104</v>
      </c>
      <c r="L122" t="s">
        <v>102</v>
      </c>
      <c r="M122" t="s">
        <v>127</v>
      </c>
      <c r="N122" t="s">
        <v>126</v>
      </c>
      <c r="O122" t="s">
        <v>442</v>
      </c>
      <c r="P122" t="s">
        <v>441</v>
      </c>
      <c r="Q122" t="s">
        <v>8562</v>
      </c>
      <c r="R122" t="s">
        <v>8563</v>
      </c>
    </row>
    <row r="123" spans="1:18">
      <c r="A123">
        <v>4015</v>
      </c>
      <c r="B123" t="s">
        <v>701</v>
      </c>
      <c r="C123">
        <v>1571</v>
      </c>
      <c r="D123" t="s">
        <v>8564</v>
      </c>
      <c r="E123" t="s">
        <v>706</v>
      </c>
      <c r="F123">
        <v>4</v>
      </c>
      <c r="G123">
        <v>1</v>
      </c>
      <c r="H123" t="s">
        <v>421</v>
      </c>
      <c r="I123" t="s">
        <v>103</v>
      </c>
      <c r="J123" t="s">
        <v>105</v>
      </c>
      <c r="K123" t="s">
        <v>104</v>
      </c>
      <c r="L123" t="s">
        <v>102</v>
      </c>
      <c r="M123" t="s">
        <v>127</v>
      </c>
      <c r="N123" t="s">
        <v>126</v>
      </c>
      <c r="O123" t="s">
        <v>442</v>
      </c>
      <c r="P123" t="s">
        <v>441</v>
      </c>
      <c r="Q123" t="s">
        <v>8564</v>
      </c>
      <c r="R123" t="s">
        <v>8565</v>
      </c>
    </row>
    <row r="124" spans="1:18">
      <c r="A124">
        <v>4016</v>
      </c>
      <c r="B124" t="s">
        <v>701</v>
      </c>
      <c r="C124">
        <v>1572</v>
      </c>
      <c r="D124" t="s">
        <v>8566</v>
      </c>
      <c r="E124" t="s">
        <v>8506</v>
      </c>
      <c r="F124">
        <v>3</v>
      </c>
      <c r="G124">
        <v>1</v>
      </c>
      <c r="H124" t="s">
        <v>421</v>
      </c>
      <c r="I124" t="s">
        <v>103</v>
      </c>
      <c r="J124" t="s">
        <v>105</v>
      </c>
      <c r="K124" t="s">
        <v>104</v>
      </c>
      <c r="L124" t="s">
        <v>102</v>
      </c>
      <c r="M124" t="s">
        <v>127</v>
      </c>
      <c r="N124" t="s">
        <v>126</v>
      </c>
      <c r="O124" t="s">
        <v>442</v>
      </c>
      <c r="P124" t="s">
        <v>441</v>
      </c>
      <c r="Q124" t="s">
        <v>8566</v>
      </c>
      <c r="R124" t="s">
        <v>8567</v>
      </c>
    </row>
    <row r="125" spans="1:18">
      <c r="A125">
        <v>4017</v>
      </c>
      <c r="B125" t="s">
        <v>701</v>
      </c>
      <c r="C125">
        <v>1548</v>
      </c>
      <c r="D125" t="s">
        <v>8568</v>
      </c>
      <c r="E125" t="s">
        <v>706</v>
      </c>
      <c r="F125">
        <v>3</v>
      </c>
      <c r="G125">
        <v>1</v>
      </c>
      <c r="H125" t="s">
        <v>421</v>
      </c>
      <c r="I125" t="s">
        <v>103</v>
      </c>
      <c r="J125" t="s">
        <v>105</v>
      </c>
      <c r="K125" t="s">
        <v>104</v>
      </c>
      <c r="L125" t="s">
        <v>102</v>
      </c>
      <c r="M125" t="s">
        <v>127</v>
      </c>
      <c r="N125" t="s">
        <v>126</v>
      </c>
      <c r="O125" t="s">
        <v>442</v>
      </c>
      <c r="P125" t="s">
        <v>441</v>
      </c>
      <c r="Q125" t="s">
        <v>8568</v>
      </c>
      <c r="R125" t="s">
        <v>8569</v>
      </c>
    </row>
    <row r="126" spans="1:18">
      <c r="A126">
        <v>4018</v>
      </c>
      <c r="B126" t="s">
        <v>701</v>
      </c>
      <c r="C126">
        <v>1552</v>
      </c>
      <c r="D126" t="s">
        <v>8570</v>
      </c>
      <c r="E126" t="s">
        <v>706</v>
      </c>
      <c r="F126">
        <v>3</v>
      </c>
      <c r="G126">
        <v>1</v>
      </c>
      <c r="H126" t="s">
        <v>421</v>
      </c>
      <c r="I126" t="s">
        <v>103</v>
      </c>
      <c r="J126" t="s">
        <v>105</v>
      </c>
      <c r="K126" t="s">
        <v>104</v>
      </c>
      <c r="L126" t="s">
        <v>102</v>
      </c>
      <c r="M126" t="s">
        <v>127</v>
      </c>
      <c r="N126" t="s">
        <v>126</v>
      </c>
      <c r="O126" t="s">
        <v>442</v>
      </c>
      <c r="P126" t="s">
        <v>441</v>
      </c>
      <c r="Q126" t="s">
        <v>8570</v>
      </c>
      <c r="R126" t="s">
        <v>8571</v>
      </c>
    </row>
    <row r="127" spans="1:18">
      <c r="A127">
        <v>4019</v>
      </c>
      <c r="B127" t="s">
        <v>701</v>
      </c>
      <c r="C127">
        <v>1549</v>
      </c>
      <c r="D127" t="s">
        <v>8572</v>
      </c>
      <c r="E127" t="s">
        <v>706</v>
      </c>
      <c r="F127">
        <v>3</v>
      </c>
      <c r="G127">
        <v>0</v>
      </c>
      <c r="H127" t="s">
        <v>421</v>
      </c>
      <c r="I127" t="s">
        <v>103</v>
      </c>
      <c r="J127" t="s">
        <v>105</v>
      </c>
      <c r="K127" t="s">
        <v>104</v>
      </c>
      <c r="L127" t="s">
        <v>102</v>
      </c>
      <c r="M127" t="s">
        <v>127</v>
      </c>
      <c r="N127" t="s">
        <v>126</v>
      </c>
      <c r="O127" t="s">
        <v>442</v>
      </c>
      <c r="P127" t="s">
        <v>441</v>
      </c>
      <c r="Q127" t="s">
        <v>8572</v>
      </c>
      <c r="R127" t="s">
        <v>8573</v>
      </c>
    </row>
    <row r="128" spans="1:18">
      <c r="A128">
        <v>4020</v>
      </c>
      <c r="B128" t="s">
        <v>701</v>
      </c>
      <c r="C128">
        <v>1551</v>
      </c>
      <c r="D128" t="s">
        <v>8574</v>
      </c>
      <c r="E128" t="s">
        <v>706</v>
      </c>
      <c r="F128">
        <v>3</v>
      </c>
      <c r="G128">
        <v>1</v>
      </c>
      <c r="H128" t="s">
        <v>421</v>
      </c>
      <c r="I128" t="s">
        <v>103</v>
      </c>
      <c r="J128" t="s">
        <v>105</v>
      </c>
      <c r="K128" t="s">
        <v>104</v>
      </c>
      <c r="L128" t="s">
        <v>102</v>
      </c>
      <c r="M128" t="s">
        <v>127</v>
      </c>
      <c r="N128" t="s">
        <v>126</v>
      </c>
      <c r="O128" t="s">
        <v>442</v>
      </c>
      <c r="P128" t="s">
        <v>441</v>
      </c>
      <c r="Q128" t="s">
        <v>8574</v>
      </c>
      <c r="R128" t="s">
        <v>8575</v>
      </c>
    </row>
    <row r="129" spans="1:18">
      <c r="A129">
        <v>4021</v>
      </c>
      <c r="B129" t="s">
        <v>701</v>
      </c>
      <c r="C129">
        <v>1569</v>
      </c>
      <c r="D129" t="s">
        <v>8576</v>
      </c>
      <c r="E129" t="s">
        <v>706</v>
      </c>
      <c r="F129">
        <v>4</v>
      </c>
      <c r="G129">
        <v>1</v>
      </c>
      <c r="H129" t="s">
        <v>421</v>
      </c>
      <c r="I129" t="s">
        <v>103</v>
      </c>
      <c r="J129" t="s">
        <v>105</v>
      </c>
      <c r="K129" t="s">
        <v>104</v>
      </c>
      <c r="L129" t="s">
        <v>102</v>
      </c>
      <c r="M129" t="s">
        <v>127</v>
      </c>
      <c r="N129" t="s">
        <v>126</v>
      </c>
      <c r="O129" t="s">
        <v>442</v>
      </c>
      <c r="P129" t="s">
        <v>441</v>
      </c>
      <c r="Q129" t="s">
        <v>8576</v>
      </c>
      <c r="R129" t="s">
        <v>8577</v>
      </c>
    </row>
    <row r="130" spans="1:18">
      <c r="A130">
        <v>4022</v>
      </c>
      <c r="B130" t="s">
        <v>701</v>
      </c>
      <c r="C130">
        <v>1570</v>
      </c>
      <c r="D130" t="s">
        <v>8578</v>
      </c>
      <c r="E130" t="s">
        <v>706</v>
      </c>
      <c r="F130">
        <v>4</v>
      </c>
      <c r="G130">
        <v>1</v>
      </c>
      <c r="H130" t="s">
        <v>421</v>
      </c>
      <c r="I130" t="s">
        <v>103</v>
      </c>
      <c r="J130" t="s">
        <v>105</v>
      </c>
      <c r="K130" t="s">
        <v>104</v>
      </c>
      <c r="L130" t="s">
        <v>102</v>
      </c>
      <c r="M130" t="s">
        <v>127</v>
      </c>
      <c r="N130" t="s">
        <v>126</v>
      </c>
      <c r="O130" t="s">
        <v>442</v>
      </c>
      <c r="P130" t="s">
        <v>441</v>
      </c>
      <c r="Q130" t="s">
        <v>8578</v>
      </c>
      <c r="R130" t="s">
        <v>8579</v>
      </c>
    </row>
    <row r="131" spans="1:18">
      <c r="A131">
        <v>4023</v>
      </c>
      <c r="B131" t="s">
        <v>701</v>
      </c>
      <c r="C131">
        <v>1568</v>
      </c>
      <c r="D131" t="s">
        <v>8580</v>
      </c>
      <c r="E131" t="s">
        <v>706</v>
      </c>
      <c r="F131">
        <v>4</v>
      </c>
      <c r="G131">
        <v>1</v>
      </c>
      <c r="H131" t="s">
        <v>421</v>
      </c>
      <c r="I131" t="s">
        <v>103</v>
      </c>
      <c r="J131" t="s">
        <v>105</v>
      </c>
      <c r="K131" t="s">
        <v>104</v>
      </c>
      <c r="L131" t="s">
        <v>102</v>
      </c>
      <c r="M131" t="s">
        <v>127</v>
      </c>
      <c r="N131" t="s">
        <v>126</v>
      </c>
      <c r="O131" t="s">
        <v>442</v>
      </c>
      <c r="P131" t="s">
        <v>441</v>
      </c>
      <c r="Q131" t="s">
        <v>8580</v>
      </c>
      <c r="R131" t="s">
        <v>8581</v>
      </c>
    </row>
    <row r="132" spans="1:18">
      <c r="A132">
        <v>4024</v>
      </c>
      <c r="B132" t="s">
        <v>701</v>
      </c>
      <c r="C132">
        <v>1567</v>
      </c>
      <c r="D132" t="s">
        <v>8582</v>
      </c>
      <c r="E132" t="s">
        <v>706</v>
      </c>
      <c r="F132">
        <v>4</v>
      </c>
      <c r="G132">
        <v>1</v>
      </c>
      <c r="H132" t="s">
        <v>421</v>
      </c>
      <c r="I132" t="s">
        <v>103</v>
      </c>
      <c r="J132" t="s">
        <v>105</v>
      </c>
      <c r="K132" t="s">
        <v>104</v>
      </c>
      <c r="L132" t="s">
        <v>102</v>
      </c>
      <c r="M132" t="s">
        <v>127</v>
      </c>
      <c r="N132" t="s">
        <v>126</v>
      </c>
      <c r="O132" t="s">
        <v>442</v>
      </c>
      <c r="P132" t="s">
        <v>441</v>
      </c>
      <c r="Q132" t="s">
        <v>8582</v>
      </c>
      <c r="R132" t="s">
        <v>8583</v>
      </c>
    </row>
    <row r="133" spans="1:18">
      <c r="A133">
        <v>4025</v>
      </c>
      <c r="B133" t="s">
        <v>701</v>
      </c>
      <c r="C133">
        <v>1566</v>
      </c>
      <c r="D133" t="s">
        <v>8584</v>
      </c>
      <c r="E133" t="s">
        <v>706</v>
      </c>
      <c r="F133">
        <v>4</v>
      </c>
      <c r="G133">
        <v>1</v>
      </c>
      <c r="H133" t="s">
        <v>421</v>
      </c>
      <c r="I133" t="s">
        <v>103</v>
      </c>
      <c r="J133" t="s">
        <v>105</v>
      </c>
      <c r="K133" t="s">
        <v>104</v>
      </c>
      <c r="L133" t="s">
        <v>102</v>
      </c>
      <c r="M133" t="s">
        <v>127</v>
      </c>
      <c r="N133" t="s">
        <v>126</v>
      </c>
      <c r="O133" t="s">
        <v>442</v>
      </c>
      <c r="P133" t="s">
        <v>441</v>
      </c>
      <c r="Q133" t="s">
        <v>8584</v>
      </c>
      <c r="R133" t="s">
        <v>8585</v>
      </c>
    </row>
    <row r="134" spans="1:18">
      <c r="A134">
        <v>4026</v>
      </c>
      <c r="B134" t="s">
        <v>701</v>
      </c>
      <c r="C134">
        <v>1563</v>
      </c>
      <c r="D134" t="s">
        <v>8586</v>
      </c>
      <c r="E134" t="s">
        <v>706</v>
      </c>
      <c r="F134">
        <v>4</v>
      </c>
      <c r="G134">
        <v>1</v>
      </c>
      <c r="H134" t="s">
        <v>421</v>
      </c>
      <c r="I134" t="s">
        <v>103</v>
      </c>
      <c r="J134" t="s">
        <v>105</v>
      </c>
      <c r="K134" t="s">
        <v>104</v>
      </c>
      <c r="L134" t="s">
        <v>102</v>
      </c>
      <c r="M134" t="s">
        <v>127</v>
      </c>
      <c r="N134" t="s">
        <v>126</v>
      </c>
      <c r="O134" t="s">
        <v>442</v>
      </c>
      <c r="P134" t="s">
        <v>441</v>
      </c>
      <c r="Q134" t="s">
        <v>8586</v>
      </c>
      <c r="R134" t="s">
        <v>8587</v>
      </c>
    </row>
    <row r="135" spans="1:18">
      <c r="A135">
        <v>4027</v>
      </c>
      <c r="B135" t="s">
        <v>701</v>
      </c>
      <c r="C135">
        <v>1564</v>
      </c>
      <c r="D135" t="s">
        <v>8588</v>
      </c>
      <c r="E135" t="s">
        <v>703</v>
      </c>
      <c r="F135">
        <v>0</v>
      </c>
      <c r="G135">
        <v>1</v>
      </c>
      <c r="H135" t="s">
        <v>421</v>
      </c>
      <c r="I135" t="s">
        <v>103</v>
      </c>
      <c r="J135" t="s">
        <v>105</v>
      </c>
      <c r="K135" t="s">
        <v>104</v>
      </c>
      <c r="L135" t="s">
        <v>102</v>
      </c>
      <c r="M135" t="s">
        <v>127</v>
      </c>
      <c r="N135" t="s">
        <v>126</v>
      </c>
      <c r="O135" t="s">
        <v>442</v>
      </c>
      <c r="P135" t="s">
        <v>441</v>
      </c>
      <c r="Q135" t="s">
        <v>8588</v>
      </c>
      <c r="R135" t="s">
        <v>8589</v>
      </c>
    </row>
    <row r="136" spans="1:18">
      <c r="A136">
        <v>4028</v>
      </c>
      <c r="B136" t="s">
        <v>701</v>
      </c>
      <c r="C136">
        <v>1562</v>
      </c>
      <c r="D136" t="s">
        <v>8590</v>
      </c>
      <c r="E136" t="s">
        <v>706</v>
      </c>
      <c r="F136">
        <v>4</v>
      </c>
      <c r="G136">
        <v>1</v>
      </c>
      <c r="H136" t="s">
        <v>421</v>
      </c>
      <c r="I136" t="s">
        <v>103</v>
      </c>
      <c r="J136" t="s">
        <v>105</v>
      </c>
      <c r="K136" t="s">
        <v>104</v>
      </c>
      <c r="L136" t="s">
        <v>102</v>
      </c>
      <c r="M136" t="s">
        <v>127</v>
      </c>
      <c r="N136" t="s">
        <v>126</v>
      </c>
      <c r="O136" t="s">
        <v>442</v>
      </c>
      <c r="P136" t="s">
        <v>441</v>
      </c>
      <c r="Q136" t="s">
        <v>8590</v>
      </c>
      <c r="R136" t="s">
        <v>8591</v>
      </c>
    </row>
    <row r="137" spans="1:18">
      <c r="A137">
        <v>4029</v>
      </c>
      <c r="B137" t="s">
        <v>701</v>
      </c>
      <c r="C137">
        <v>1557</v>
      </c>
      <c r="D137" t="s">
        <v>8592</v>
      </c>
      <c r="E137" t="s">
        <v>706</v>
      </c>
      <c r="F137">
        <v>2</v>
      </c>
      <c r="G137">
        <v>1</v>
      </c>
      <c r="H137" t="s">
        <v>421</v>
      </c>
      <c r="I137" t="s">
        <v>103</v>
      </c>
      <c r="J137" t="s">
        <v>105</v>
      </c>
      <c r="K137" t="s">
        <v>104</v>
      </c>
      <c r="L137" t="s">
        <v>102</v>
      </c>
      <c r="M137" t="s">
        <v>127</v>
      </c>
      <c r="N137" t="s">
        <v>126</v>
      </c>
      <c r="O137" t="s">
        <v>442</v>
      </c>
      <c r="P137" t="s">
        <v>441</v>
      </c>
      <c r="Q137" t="s">
        <v>8592</v>
      </c>
      <c r="R137" t="s">
        <v>8593</v>
      </c>
    </row>
    <row r="138" spans="1:18">
      <c r="A138">
        <v>4030</v>
      </c>
      <c r="B138" t="s">
        <v>701</v>
      </c>
      <c r="C138">
        <v>1561</v>
      </c>
      <c r="D138" t="s">
        <v>8594</v>
      </c>
      <c r="E138" t="s">
        <v>706</v>
      </c>
      <c r="F138">
        <v>4</v>
      </c>
      <c r="G138">
        <v>1</v>
      </c>
      <c r="H138" t="s">
        <v>421</v>
      </c>
      <c r="I138" t="s">
        <v>103</v>
      </c>
      <c r="J138" t="s">
        <v>105</v>
      </c>
      <c r="K138" t="s">
        <v>104</v>
      </c>
      <c r="L138" t="s">
        <v>102</v>
      </c>
      <c r="M138" t="s">
        <v>127</v>
      </c>
      <c r="N138" t="s">
        <v>126</v>
      </c>
      <c r="O138" t="s">
        <v>442</v>
      </c>
      <c r="P138" t="s">
        <v>441</v>
      </c>
      <c r="Q138" t="s">
        <v>8594</v>
      </c>
      <c r="R138" t="s">
        <v>8595</v>
      </c>
    </row>
    <row r="139" spans="1:18">
      <c r="A139">
        <v>4031</v>
      </c>
      <c r="B139" t="s">
        <v>701</v>
      </c>
      <c r="C139">
        <v>1558</v>
      </c>
      <c r="D139" t="s">
        <v>8596</v>
      </c>
      <c r="E139" t="s">
        <v>706</v>
      </c>
      <c r="F139">
        <v>3</v>
      </c>
      <c r="G139">
        <v>1</v>
      </c>
      <c r="H139" t="s">
        <v>421</v>
      </c>
      <c r="I139" t="s">
        <v>103</v>
      </c>
      <c r="J139" t="s">
        <v>105</v>
      </c>
      <c r="K139" t="s">
        <v>104</v>
      </c>
      <c r="L139" t="s">
        <v>102</v>
      </c>
      <c r="M139" t="s">
        <v>127</v>
      </c>
      <c r="N139" t="s">
        <v>126</v>
      </c>
      <c r="O139" t="s">
        <v>442</v>
      </c>
      <c r="P139" t="s">
        <v>441</v>
      </c>
      <c r="Q139" t="s">
        <v>8596</v>
      </c>
      <c r="R139" t="s">
        <v>8597</v>
      </c>
    </row>
    <row r="140" spans="1:18">
      <c r="A140">
        <v>4032</v>
      </c>
      <c r="B140" t="s">
        <v>701</v>
      </c>
      <c r="C140">
        <v>1560</v>
      </c>
      <c r="D140" t="s">
        <v>8598</v>
      </c>
      <c r="E140" t="s">
        <v>706</v>
      </c>
      <c r="F140">
        <v>4</v>
      </c>
      <c r="G140">
        <v>1</v>
      </c>
      <c r="H140" t="s">
        <v>421</v>
      </c>
      <c r="I140" t="s">
        <v>103</v>
      </c>
      <c r="J140" t="s">
        <v>105</v>
      </c>
      <c r="K140" t="s">
        <v>104</v>
      </c>
      <c r="L140" t="s">
        <v>102</v>
      </c>
      <c r="M140" t="s">
        <v>127</v>
      </c>
      <c r="N140" t="s">
        <v>126</v>
      </c>
      <c r="O140" t="s">
        <v>442</v>
      </c>
      <c r="P140" t="s">
        <v>441</v>
      </c>
      <c r="Q140" t="s">
        <v>8598</v>
      </c>
      <c r="R140" t="s">
        <v>8599</v>
      </c>
    </row>
    <row r="141" spans="1:18">
      <c r="A141">
        <v>4033</v>
      </c>
      <c r="B141" t="s">
        <v>701</v>
      </c>
      <c r="C141">
        <v>1555</v>
      </c>
      <c r="D141" t="s">
        <v>8600</v>
      </c>
      <c r="E141" t="s">
        <v>706</v>
      </c>
      <c r="F141">
        <v>2</v>
      </c>
      <c r="G141">
        <v>1</v>
      </c>
      <c r="H141" t="s">
        <v>421</v>
      </c>
      <c r="I141" t="s">
        <v>103</v>
      </c>
      <c r="J141" t="s">
        <v>105</v>
      </c>
      <c r="K141" t="s">
        <v>104</v>
      </c>
      <c r="L141" t="s">
        <v>102</v>
      </c>
      <c r="M141" t="s">
        <v>127</v>
      </c>
      <c r="N141" t="s">
        <v>126</v>
      </c>
      <c r="O141" t="s">
        <v>442</v>
      </c>
      <c r="P141" t="s">
        <v>441</v>
      </c>
      <c r="Q141" t="s">
        <v>8600</v>
      </c>
      <c r="R141" t="s">
        <v>8601</v>
      </c>
    </row>
    <row r="142" spans="1:18">
      <c r="A142">
        <v>4034</v>
      </c>
      <c r="B142" t="s">
        <v>701</v>
      </c>
      <c r="C142">
        <v>1556</v>
      </c>
      <c r="D142" t="s">
        <v>8602</v>
      </c>
      <c r="E142" t="s">
        <v>706</v>
      </c>
      <c r="F142">
        <v>3</v>
      </c>
      <c r="G142">
        <v>1</v>
      </c>
      <c r="H142" t="s">
        <v>421</v>
      </c>
      <c r="I142" t="s">
        <v>103</v>
      </c>
      <c r="J142" t="s">
        <v>105</v>
      </c>
      <c r="K142" t="s">
        <v>104</v>
      </c>
      <c r="L142" t="s">
        <v>102</v>
      </c>
      <c r="M142" t="s">
        <v>127</v>
      </c>
      <c r="N142" t="s">
        <v>126</v>
      </c>
      <c r="O142" t="s">
        <v>442</v>
      </c>
      <c r="P142" t="s">
        <v>441</v>
      </c>
      <c r="Q142" t="s">
        <v>8602</v>
      </c>
      <c r="R142" t="s">
        <v>8603</v>
      </c>
    </row>
    <row r="143" spans="1:18">
      <c r="A143">
        <v>4035</v>
      </c>
      <c r="B143" t="s">
        <v>701</v>
      </c>
      <c r="C143">
        <v>1554</v>
      </c>
      <c r="D143" t="s">
        <v>8604</v>
      </c>
      <c r="E143" t="s">
        <v>706</v>
      </c>
      <c r="F143">
        <v>4</v>
      </c>
      <c r="G143">
        <v>1</v>
      </c>
      <c r="H143" t="s">
        <v>421</v>
      </c>
      <c r="I143" t="s">
        <v>103</v>
      </c>
      <c r="J143" t="s">
        <v>105</v>
      </c>
      <c r="K143" t="s">
        <v>104</v>
      </c>
      <c r="L143" t="s">
        <v>102</v>
      </c>
      <c r="M143" t="s">
        <v>127</v>
      </c>
      <c r="N143" t="s">
        <v>126</v>
      </c>
      <c r="O143" t="s">
        <v>442</v>
      </c>
      <c r="P143" t="s">
        <v>441</v>
      </c>
      <c r="Q143" t="s">
        <v>8604</v>
      </c>
      <c r="R143" t="s">
        <v>8605</v>
      </c>
    </row>
    <row r="144" spans="1:18">
      <c r="A144">
        <v>3952</v>
      </c>
      <c r="B144" t="s">
        <v>701</v>
      </c>
      <c r="C144">
        <v>1529</v>
      </c>
      <c r="D144" t="s">
        <v>8438</v>
      </c>
      <c r="E144" t="s">
        <v>706</v>
      </c>
      <c r="F144">
        <v>3</v>
      </c>
      <c r="G144">
        <v>1</v>
      </c>
      <c r="H144" t="s">
        <v>421</v>
      </c>
      <c r="I144" t="s">
        <v>103</v>
      </c>
      <c r="J144" t="s">
        <v>105</v>
      </c>
      <c r="K144" t="s">
        <v>104</v>
      </c>
      <c r="L144" t="s">
        <v>102</v>
      </c>
      <c r="M144" t="s">
        <v>143</v>
      </c>
      <c r="N144" t="s">
        <v>142</v>
      </c>
      <c r="O144" t="s">
        <v>444</v>
      </c>
      <c r="P144" t="s">
        <v>443</v>
      </c>
      <c r="Q144" t="s">
        <v>8438</v>
      </c>
      <c r="R144" t="s">
        <v>8439</v>
      </c>
    </row>
    <row r="145" spans="1:18">
      <c r="A145">
        <v>3953</v>
      </c>
      <c r="B145" t="s">
        <v>701</v>
      </c>
      <c r="C145">
        <v>1525</v>
      </c>
      <c r="D145" t="s">
        <v>7716</v>
      </c>
      <c r="E145" t="s">
        <v>706</v>
      </c>
      <c r="F145">
        <v>2</v>
      </c>
      <c r="G145">
        <v>1</v>
      </c>
      <c r="H145" t="s">
        <v>421</v>
      </c>
      <c r="I145" t="s">
        <v>103</v>
      </c>
      <c r="J145" t="s">
        <v>105</v>
      </c>
      <c r="K145" t="s">
        <v>104</v>
      </c>
      <c r="L145" t="s">
        <v>102</v>
      </c>
      <c r="M145" t="s">
        <v>143</v>
      </c>
      <c r="N145" t="s">
        <v>142</v>
      </c>
      <c r="O145" t="s">
        <v>444</v>
      </c>
      <c r="P145" t="s">
        <v>443</v>
      </c>
      <c r="Q145" t="s">
        <v>7716</v>
      </c>
      <c r="R145" t="s">
        <v>8440</v>
      </c>
    </row>
    <row r="146" spans="1:18">
      <c r="A146">
        <v>3954</v>
      </c>
      <c r="B146" t="s">
        <v>701</v>
      </c>
      <c r="C146">
        <v>1527</v>
      </c>
      <c r="D146" t="s">
        <v>8441</v>
      </c>
      <c r="E146" t="s">
        <v>706</v>
      </c>
      <c r="F146">
        <v>2</v>
      </c>
      <c r="G146">
        <v>1</v>
      </c>
      <c r="H146" t="s">
        <v>421</v>
      </c>
      <c r="I146" t="s">
        <v>103</v>
      </c>
      <c r="J146" t="s">
        <v>105</v>
      </c>
      <c r="K146" t="s">
        <v>104</v>
      </c>
      <c r="L146" t="s">
        <v>102</v>
      </c>
      <c r="M146" t="s">
        <v>143</v>
      </c>
      <c r="N146" t="s">
        <v>142</v>
      </c>
      <c r="O146" t="s">
        <v>444</v>
      </c>
      <c r="P146" t="s">
        <v>443</v>
      </c>
      <c r="Q146" t="s">
        <v>8441</v>
      </c>
      <c r="R146" t="s">
        <v>8442</v>
      </c>
    </row>
    <row r="147" spans="1:18">
      <c r="A147">
        <v>3956</v>
      </c>
      <c r="B147" t="s">
        <v>701</v>
      </c>
      <c r="C147">
        <v>1528</v>
      </c>
      <c r="D147" t="s">
        <v>8445</v>
      </c>
      <c r="E147" t="s">
        <v>706</v>
      </c>
      <c r="F147">
        <v>3</v>
      </c>
      <c r="G147">
        <v>1</v>
      </c>
      <c r="H147" t="s">
        <v>421</v>
      </c>
      <c r="I147" t="s">
        <v>103</v>
      </c>
      <c r="J147" t="s">
        <v>105</v>
      </c>
      <c r="K147" t="s">
        <v>104</v>
      </c>
      <c r="L147" t="s">
        <v>102</v>
      </c>
      <c r="M147" t="s">
        <v>143</v>
      </c>
      <c r="N147" t="s">
        <v>142</v>
      </c>
      <c r="O147" t="s">
        <v>444</v>
      </c>
      <c r="P147" t="s">
        <v>443</v>
      </c>
      <c r="Q147" t="s">
        <v>8445</v>
      </c>
      <c r="R147" t="s">
        <v>8446</v>
      </c>
    </row>
    <row r="148" spans="1:18">
      <c r="A148">
        <v>3958</v>
      </c>
      <c r="B148" t="s">
        <v>701</v>
      </c>
      <c r="C148">
        <v>1524</v>
      </c>
      <c r="D148" t="s">
        <v>8449</v>
      </c>
      <c r="E148" t="s">
        <v>706</v>
      </c>
      <c r="F148">
        <v>1</v>
      </c>
      <c r="G148">
        <v>1</v>
      </c>
      <c r="H148" t="s">
        <v>421</v>
      </c>
      <c r="I148" t="s">
        <v>103</v>
      </c>
      <c r="J148" t="s">
        <v>105</v>
      </c>
      <c r="K148" t="s">
        <v>104</v>
      </c>
      <c r="L148" t="s">
        <v>102</v>
      </c>
      <c r="M148" t="s">
        <v>143</v>
      </c>
      <c r="N148" t="s">
        <v>142</v>
      </c>
      <c r="O148" t="s">
        <v>444</v>
      </c>
      <c r="P148" t="s">
        <v>443</v>
      </c>
      <c r="Q148" t="s">
        <v>8449</v>
      </c>
      <c r="R148" t="s">
        <v>8450</v>
      </c>
    </row>
    <row r="149" spans="1:18">
      <c r="A149">
        <v>3959</v>
      </c>
      <c r="B149" t="s">
        <v>701</v>
      </c>
      <c r="C149">
        <v>1522</v>
      </c>
      <c r="D149" t="s">
        <v>8451</v>
      </c>
      <c r="E149" t="s">
        <v>706</v>
      </c>
      <c r="F149">
        <v>2</v>
      </c>
      <c r="G149">
        <v>1</v>
      </c>
      <c r="H149" t="s">
        <v>421</v>
      </c>
      <c r="I149" t="s">
        <v>103</v>
      </c>
      <c r="J149" t="s">
        <v>105</v>
      </c>
      <c r="K149" t="s">
        <v>104</v>
      </c>
      <c r="L149" t="s">
        <v>102</v>
      </c>
      <c r="M149" t="s">
        <v>143</v>
      </c>
      <c r="N149" t="s">
        <v>142</v>
      </c>
      <c r="O149" t="s">
        <v>444</v>
      </c>
      <c r="P149" t="s">
        <v>443</v>
      </c>
      <c r="Q149" t="s">
        <v>8451</v>
      </c>
      <c r="R149" t="s">
        <v>8452</v>
      </c>
    </row>
    <row r="150" spans="1:18">
      <c r="A150">
        <v>3960</v>
      </c>
      <c r="B150" t="s">
        <v>701</v>
      </c>
      <c r="C150">
        <v>1531</v>
      </c>
      <c r="D150" t="s">
        <v>8453</v>
      </c>
      <c r="E150" t="s">
        <v>706</v>
      </c>
      <c r="F150">
        <v>2</v>
      </c>
      <c r="G150">
        <v>1</v>
      </c>
      <c r="H150" t="s">
        <v>421</v>
      </c>
      <c r="I150" t="s">
        <v>103</v>
      </c>
      <c r="J150" t="s">
        <v>105</v>
      </c>
      <c r="K150" t="s">
        <v>104</v>
      </c>
      <c r="L150" t="s">
        <v>102</v>
      </c>
      <c r="M150" t="s">
        <v>143</v>
      </c>
      <c r="N150" t="s">
        <v>142</v>
      </c>
      <c r="O150" t="s">
        <v>444</v>
      </c>
      <c r="P150" t="s">
        <v>443</v>
      </c>
      <c r="Q150" t="s">
        <v>8453</v>
      </c>
      <c r="R150" t="s">
        <v>8454</v>
      </c>
    </row>
    <row r="151" spans="1:18">
      <c r="A151">
        <v>3961</v>
      </c>
      <c r="B151" t="s">
        <v>701</v>
      </c>
      <c r="C151">
        <v>1523</v>
      </c>
      <c r="D151" t="s">
        <v>8455</v>
      </c>
      <c r="E151" t="s">
        <v>706</v>
      </c>
      <c r="F151">
        <v>3</v>
      </c>
      <c r="G151">
        <v>1</v>
      </c>
      <c r="H151" t="s">
        <v>421</v>
      </c>
      <c r="I151" t="s">
        <v>103</v>
      </c>
      <c r="J151" t="s">
        <v>105</v>
      </c>
      <c r="K151" t="s">
        <v>104</v>
      </c>
      <c r="L151" t="s">
        <v>102</v>
      </c>
      <c r="M151" t="s">
        <v>143</v>
      </c>
      <c r="N151" t="s">
        <v>142</v>
      </c>
      <c r="O151" t="s">
        <v>444</v>
      </c>
      <c r="P151" t="s">
        <v>443</v>
      </c>
      <c r="Q151" t="s">
        <v>8455</v>
      </c>
      <c r="R151" t="s">
        <v>8456</v>
      </c>
    </row>
    <row r="152" spans="1:18">
      <c r="A152">
        <v>3962</v>
      </c>
      <c r="B152" t="s">
        <v>701</v>
      </c>
      <c r="C152">
        <v>1530</v>
      </c>
      <c r="D152" t="s">
        <v>8457</v>
      </c>
      <c r="E152" t="s">
        <v>703</v>
      </c>
      <c r="F152">
        <v>0</v>
      </c>
      <c r="G152">
        <v>1</v>
      </c>
      <c r="H152" t="s">
        <v>421</v>
      </c>
      <c r="I152" t="s">
        <v>103</v>
      </c>
      <c r="J152" t="s">
        <v>105</v>
      </c>
      <c r="K152" t="s">
        <v>104</v>
      </c>
      <c r="L152" t="s">
        <v>102</v>
      </c>
      <c r="M152" t="s">
        <v>143</v>
      </c>
      <c r="N152" t="s">
        <v>142</v>
      </c>
      <c r="O152" t="s">
        <v>444</v>
      </c>
      <c r="P152" t="s">
        <v>443</v>
      </c>
      <c r="Q152" t="s">
        <v>8457</v>
      </c>
      <c r="R152" t="s">
        <v>8458</v>
      </c>
    </row>
    <row r="153" spans="1:18">
      <c r="A153">
        <v>3964</v>
      </c>
      <c r="B153" t="s">
        <v>701</v>
      </c>
      <c r="C153">
        <v>1526</v>
      </c>
      <c r="D153" t="s">
        <v>8461</v>
      </c>
      <c r="E153" t="s">
        <v>706</v>
      </c>
      <c r="F153">
        <v>2</v>
      </c>
      <c r="G153">
        <v>1</v>
      </c>
      <c r="H153" t="s">
        <v>421</v>
      </c>
      <c r="I153" t="s">
        <v>103</v>
      </c>
      <c r="J153" t="s">
        <v>105</v>
      </c>
      <c r="K153" t="s">
        <v>104</v>
      </c>
      <c r="L153" t="s">
        <v>102</v>
      </c>
      <c r="M153" t="s">
        <v>143</v>
      </c>
      <c r="N153" t="s">
        <v>142</v>
      </c>
      <c r="O153" t="s">
        <v>444</v>
      </c>
      <c r="P153" t="s">
        <v>443</v>
      </c>
      <c r="Q153" t="s">
        <v>8461</v>
      </c>
      <c r="R153" t="s">
        <v>8462</v>
      </c>
    </row>
    <row r="154" spans="1:18">
      <c r="A154">
        <v>3986</v>
      </c>
      <c r="B154" t="s">
        <v>701</v>
      </c>
      <c r="C154">
        <v>1589</v>
      </c>
      <c r="D154" t="s">
        <v>8505</v>
      </c>
      <c r="E154" t="s">
        <v>8506</v>
      </c>
      <c r="F154">
        <v>3</v>
      </c>
      <c r="G154">
        <v>1</v>
      </c>
      <c r="H154" t="s">
        <v>421</v>
      </c>
      <c r="I154" t="s">
        <v>103</v>
      </c>
      <c r="J154" t="s">
        <v>105</v>
      </c>
      <c r="K154" t="s">
        <v>104</v>
      </c>
      <c r="L154" t="s">
        <v>102</v>
      </c>
      <c r="M154" t="s">
        <v>145</v>
      </c>
      <c r="N154" t="s">
        <v>144</v>
      </c>
      <c r="O154" t="s">
        <v>450</v>
      </c>
      <c r="P154" t="s">
        <v>449</v>
      </c>
      <c r="Q154" t="s">
        <v>8505</v>
      </c>
      <c r="R154" t="s">
        <v>8507</v>
      </c>
    </row>
    <row r="155" spans="1:18">
      <c r="A155">
        <v>3987</v>
      </c>
      <c r="B155" t="s">
        <v>701</v>
      </c>
      <c r="C155">
        <v>1578</v>
      </c>
      <c r="D155" t="s">
        <v>8508</v>
      </c>
      <c r="E155" t="s">
        <v>8506</v>
      </c>
      <c r="F155">
        <v>3</v>
      </c>
      <c r="G155">
        <v>1</v>
      </c>
      <c r="H155" t="s">
        <v>421</v>
      </c>
      <c r="I155" t="s">
        <v>103</v>
      </c>
      <c r="J155" t="s">
        <v>105</v>
      </c>
      <c r="K155" t="s">
        <v>104</v>
      </c>
      <c r="L155" t="s">
        <v>102</v>
      </c>
      <c r="M155" t="s">
        <v>145</v>
      </c>
      <c r="N155" t="s">
        <v>144</v>
      </c>
      <c r="O155" t="s">
        <v>450</v>
      </c>
      <c r="P155" t="s">
        <v>449</v>
      </c>
      <c r="Q155" t="s">
        <v>8508</v>
      </c>
      <c r="R155" t="s">
        <v>8509</v>
      </c>
    </row>
    <row r="156" spans="1:18">
      <c r="A156">
        <v>3988</v>
      </c>
      <c r="B156" t="s">
        <v>701</v>
      </c>
      <c r="C156">
        <v>1579</v>
      </c>
      <c r="D156" t="s">
        <v>8510</v>
      </c>
      <c r="E156" t="s">
        <v>8506</v>
      </c>
      <c r="F156">
        <v>3</v>
      </c>
      <c r="G156">
        <v>1</v>
      </c>
      <c r="H156" t="s">
        <v>421</v>
      </c>
      <c r="I156" t="s">
        <v>103</v>
      </c>
      <c r="J156" t="s">
        <v>105</v>
      </c>
      <c r="K156" t="s">
        <v>104</v>
      </c>
      <c r="L156" t="s">
        <v>102</v>
      </c>
      <c r="M156" t="s">
        <v>145</v>
      </c>
      <c r="N156" t="s">
        <v>144</v>
      </c>
      <c r="O156" t="s">
        <v>450</v>
      </c>
      <c r="P156" t="s">
        <v>449</v>
      </c>
      <c r="Q156" t="s">
        <v>8510</v>
      </c>
      <c r="R156" t="s">
        <v>8511</v>
      </c>
    </row>
    <row r="157" spans="1:18">
      <c r="A157">
        <v>3990</v>
      </c>
      <c r="B157" t="s">
        <v>701</v>
      </c>
      <c r="C157">
        <v>1577</v>
      </c>
      <c r="D157" t="s">
        <v>8514</v>
      </c>
      <c r="E157" t="s">
        <v>8506</v>
      </c>
      <c r="F157">
        <v>3</v>
      </c>
      <c r="G157">
        <v>1</v>
      </c>
      <c r="H157" t="s">
        <v>421</v>
      </c>
      <c r="I157" t="s">
        <v>103</v>
      </c>
      <c r="J157" t="s">
        <v>105</v>
      </c>
      <c r="K157" t="s">
        <v>104</v>
      </c>
      <c r="L157" t="s">
        <v>102</v>
      </c>
      <c r="M157" t="s">
        <v>145</v>
      </c>
      <c r="N157" t="s">
        <v>144</v>
      </c>
      <c r="O157" t="s">
        <v>450</v>
      </c>
      <c r="P157" t="s">
        <v>449</v>
      </c>
      <c r="Q157" t="s">
        <v>8514</v>
      </c>
      <c r="R157" t="s">
        <v>8515</v>
      </c>
    </row>
    <row r="158" spans="1:18">
      <c r="A158">
        <v>3991</v>
      </c>
      <c r="B158" t="s">
        <v>701</v>
      </c>
      <c r="C158">
        <v>1593</v>
      </c>
      <c r="D158" t="s">
        <v>8516</v>
      </c>
      <c r="E158" t="s">
        <v>8506</v>
      </c>
      <c r="F158">
        <v>3</v>
      </c>
      <c r="G158">
        <v>1</v>
      </c>
      <c r="H158" t="s">
        <v>421</v>
      </c>
      <c r="I158" t="s">
        <v>103</v>
      </c>
      <c r="J158" t="s">
        <v>105</v>
      </c>
      <c r="K158" t="s">
        <v>104</v>
      </c>
      <c r="L158" t="s">
        <v>102</v>
      </c>
      <c r="M158" t="s">
        <v>145</v>
      </c>
      <c r="N158" t="s">
        <v>144</v>
      </c>
      <c r="O158" t="s">
        <v>450</v>
      </c>
      <c r="P158" t="s">
        <v>449</v>
      </c>
      <c r="Q158" t="s">
        <v>8516</v>
      </c>
      <c r="R158" t="s">
        <v>8517</v>
      </c>
    </row>
    <row r="159" spans="1:18">
      <c r="A159">
        <v>3992</v>
      </c>
      <c r="B159" t="s">
        <v>701</v>
      </c>
      <c r="C159">
        <v>1594</v>
      </c>
      <c r="D159" t="s">
        <v>8518</v>
      </c>
      <c r="E159" t="s">
        <v>8506</v>
      </c>
      <c r="F159">
        <v>3</v>
      </c>
      <c r="G159">
        <v>1</v>
      </c>
      <c r="H159" t="s">
        <v>421</v>
      </c>
      <c r="I159" t="s">
        <v>103</v>
      </c>
      <c r="J159" t="s">
        <v>105</v>
      </c>
      <c r="K159" t="s">
        <v>104</v>
      </c>
      <c r="L159" t="s">
        <v>102</v>
      </c>
      <c r="M159" t="s">
        <v>145</v>
      </c>
      <c r="N159" t="s">
        <v>144</v>
      </c>
      <c r="O159" t="s">
        <v>450</v>
      </c>
      <c r="P159" t="s">
        <v>449</v>
      </c>
      <c r="Q159" t="s">
        <v>8518</v>
      </c>
      <c r="R159" t="s">
        <v>8519</v>
      </c>
    </row>
    <row r="160" spans="1:18">
      <c r="A160">
        <v>3993</v>
      </c>
      <c r="B160" t="s">
        <v>701</v>
      </c>
      <c r="C160">
        <v>1573</v>
      </c>
      <c r="D160" t="s">
        <v>8520</v>
      </c>
      <c r="E160" t="s">
        <v>8506</v>
      </c>
      <c r="F160">
        <v>3</v>
      </c>
      <c r="G160">
        <v>1</v>
      </c>
      <c r="H160" t="s">
        <v>421</v>
      </c>
      <c r="I160" t="s">
        <v>103</v>
      </c>
      <c r="J160" t="s">
        <v>105</v>
      </c>
      <c r="K160" t="s">
        <v>104</v>
      </c>
      <c r="L160" t="s">
        <v>102</v>
      </c>
      <c r="M160" t="s">
        <v>145</v>
      </c>
      <c r="N160" t="s">
        <v>144</v>
      </c>
      <c r="O160" t="s">
        <v>450</v>
      </c>
      <c r="P160" t="s">
        <v>449</v>
      </c>
      <c r="Q160" t="s">
        <v>8520</v>
      </c>
      <c r="R160" t="s">
        <v>8521</v>
      </c>
    </row>
    <row r="161" spans="1:18">
      <c r="A161">
        <v>3994</v>
      </c>
      <c r="B161" t="s">
        <v>701</v>
      </c>
      <c r="C161">
        <v>1576</v>
      </c>
      <c r="D161" t="s">
        <v>8522</v>
      </c>
      <c r="E161" t="s">
        <v>8506</v>
      </c>
      <c r="F161">
        <v>3</v>
      </c>
      <c r="G161">
        <v>1</v>
      </c>
      <c r="H161" t="s">
        <v>421</v>
      </c>
      <c r="I161" t="s">
        <v>103</v>
      </c>
      <c r="J161" t="s">
        <v>105</v>
      </c>
      <c r="K161" t="s">
        <v>104</v>
      </c>
      <c r="L161" t="s">
        <v>102</v>
      </c>
      <c r="M161" t="s">
        <v>145</v>
      </c>
      <c r="N161" t="s">
        <v>144</v>
      </c>
      <c r="O161" t="s">
        <v>450</v>
      </c>
      <c r="P161" t="s">
        <v>449</v>
      </c>
      <c r="Q161" t="s">
        <v>8522</v>
      </c>
      <c r="R161" t="s">
        <v>8523</v>
      </c>
    </row>
    <row r="162" spans="1:18">
      <c r="A162">
        <v>3995</v>
      </c>
      <c r="B162" t="s">
        <v>701</v>
      </c>
      <c r="C162">
        <v>1575</v>
      </c>
      <c r="D162" t="s">
        <v>8524</v>
      </c>
      <c r="E162" t="s">
        <v>8506</v>
      </c>
      <c r="F162">
        <v>4</v>
      </c>
      <c r="G162">
        <v>1</v>
      </c>
      <c r="H162" t="s">
        <v>421</v>
      </c>
      <c r="I162" t="s">
        <v>103</v>
      </c>
      <c r="J162" t="s">
        <v>105</v>
      </c>
      <c r="K162" t="s">
        <v>104</v>
      </c>
      <c r="L162" t="s">
        <v>102</v>
      </c>
      <c r="M162" t="s">
        <v>145</v>
      </c>
      <c r="N162" t="s">
        <v>144</v>
      </c>
      <c r="O162" t="s">
        <v>450</v>
      </c>
      <c r="P162" t="s">
        <v>449</v>
      </c>
      <c r="Q162" t="s">
        <v>8524</v>
      </c>
      <c r="R162" t="s">
        <v>8525</v>
      </c>
    </row>
    <row r="163" spans="1:18">
      <c r="A163">
        <v>3996</v>
      </c>
      <c r="B163" t="s">
        <v>701</v>
      </c>
      <c r="C163">
        <v>1580</v>
      </c>
      <c r="D163" t="s">
        <v>8526</v>
      </c>
      <c r="E163" t="s">
        <v>8506</v>
      </c>
      <c r="F163">
        <v>4</v>
      </c>
      <c r="G163">
        <v>1</v>
      </c>
      <c r="H163" t="s">
        <v>421</v>
      </c>
      <c r="I163" t="s">
        <v>103</v>
      </c>
      <c r="J163" t="s">
        <v>105</v>
      </c>
      <c r="K163" t="s">
        <v>104</v>
      </c>
      <c r="L163" t="s">
        <v>102</v>
      </c>
      <c r="M163" t="s">
        <v>145</v>
      </c>
      <c r="N163" t="s">
        <v>144</v>
      </c>
      <c r="O163" t="s">
        <v>450</v>
      </c>
      <c r="P163" t="s">
        <v>449</v>
      </c>
      <c r="Q163" t="s">
        <v>8526</v>
      </c>
      <c r="R163" t="s">
        <v>8527</v>
      </c>
    </row>
    <row r="164" spans="1:18">
      <c r="A164">
        <v>3997</v>
      </c>
      <c r="B164" t="s">
        <v>701</v>
      </c>
      <c r="C164">
        <v>1559</v>
      </c>
      <c r="D164" t="s">
        <v>8528</v>
      </c>
      <c r="E164" t="s">
        <v>2362</v>
      </c>
      <c r="F164">
        <v>2</v>
      </c>
      <c r="G164">
        <v>1</v>
      </c>
      <c r="H164" t="s">
        <v>421</v>
      </c>
      <c r="I164" t="s">
        <v>103</v>
      </c>
      <c r="J164" t="s">
        <v>105</v>
      </c>
      <c r="K164" t="s">
        <v>104</v>
      </c>
      <c r="L164" t="s">
        <v>102</v>
      </c>
      <c r="M164" t="s">
        <v>145</v>
      </c>
      <c r="N164" t="s">
        <v>144</v>
      </c>
      <c r="O164" t="s">
        <v>450</v>
      </c>
      <c r="P164" t="s">
        <v>449</v>
      </c>
      <c r="Q164" t="s">
        <v>8528</v>
      </c>
      <c r="R164" t="s">
        <v>8529</v>
      </c>
    </row>
    <row r="165" spans="1:18">
      <c r="A165">
        <v>3998</v>
      </c>
      <c r="B165" t="s">
        <v>701</v>
      </c>
      <c r="C165">
        <v>1595</v>
      </c>
      <c r="D165" t="s">
        <v>6999</v>
      </c>
      <c r="E165" t="s">
        <v>8506</v>
      </c>
      <c r="F165">
        <v>3</v>
      </c>
      <c r="G165">
        <v>0</v>
      </c>
      <c r="H165" t="s">
        <v>421</v>
      </c>
      <c r="I165" t="s">
        <v>103</v>
      </c>
      <c r="J165" t="s">
        <v>105</v>
      </c>
      <c r="K165" t="s">
        <v>104</v>
      </c>
      <c r="L165" t="s">
        <v>102</v>
      </c>
      <c r="M165" t="s">
        <v>145</v>
      </c>
      <c r="N165" t="s">
        <v>144</v>
      </c>
      <c r="O165" t="s">
        <v>450</v>
      </c>
      <c r="P165" t="s">
        <v>449</v>
      </c>
      <c r="Q165" t="s">
        <v>6999</v>
      </c>
      <c r="R165" t="s">
        <v>8530</v>
      </c>
    </row>
    <row r="166" spans="1:18">
      <c r="A166">
        <v>3999</v>
      </c>
      <c r="B166" t="s">
        <v>701</v>
      </c>
      <c r="C166">
        <v>1574</v>
      </c>
      <c r="D166" t="s">
        <v>8531</v>
      </c>
      <c r="E166" t="s">
        <v>8506</v>
      </c>
      <c r="F166">
        <v>3</v>
      </c>
      <c r="G166">
        <v>1</v>
      </c>
      <c r="H166" t="s">
        <v>421</v>
      </c>
      <c r="I166" t="s">
        <v>103</v>
      </c>
      <c r="J166" t="s">
        <v>105</v>
      </c>
      <c r="K166" t="s">
        <v>104</v>
      </c>
      <c r="L166" t="s">
        <v>102</v>
      </c>
      <c r="M166" t="s">
        <v>145</v>
      </c>
      <c r="N166" t="s">
        <v>144</v>
      </c>
      <c r="O166" t="s">
        <v>450</v>
      </c>
      <c r="P166" t="s">
        <v>449</v>
      </c>
      <c r="Q166" t="s">
        <v>8531</v>
      </c>
      <c r="R166" t="s">
        <v>8532</v>
      </c>
    </row>
    <row r="167" spans="1:18">
      <c r="A167">
        <v>4000</v>
      </c>
      <c r="B167" t="s">
        <v>701</v>
      </c>
      <c r="C167">
        <v>1591</v>
      </c>
      <c r="D167" t="s">
        <v>8533</v>
      </c>
      <c r="E167" t="s">
        <v>8506</v>
      </c>
      <c r="F167">
        <v>3</v>
      </c>
      <c r="G167">
        <v>1</v>
      </c>
      <c r="H167" t="s">
        <v>421</v>
      </c>
      <c r="I167" t="s">
        <v>103</v>
      </c>
      <c r="J167" t="s">
        <v>105</v>
      </c>
      <c r="K167" t="s">
        <v>104</v>
      </c>
      <c r="L167" t="s">
        <v>102</v>
      </c>
      <c r="M167" t="s">
        <v>145</v>
      </c>
      <c r="N167" t="s">
        <v>144</v>
      </c>
      <c r="O167" t="s">
        <v>450</v>
      </c>
      <c r="P167" t="s">
        <v>449</v>
      </c>
      <c r="Q167" t="s">
        <v>8533</v>
      </c>
      <c r="R167" t="s">
        <v>8534</v>
      </c>
    </row>
    <row r="168" spans="1:18">
      <c r="A168">
        <v>4001</v>
      </c>
      <c r="B168" t="s">
        <v>701</v>
      </c>
      <c r="C168">
        <v>1581</v>
      </c>
      <c r="D168" t="s">
        <v>8535</v>
      </c>
      <c r="E168" t="s">
        <v>8506</v>
      </c>
      <c r="F168">
        <v>4</v>
      </c>
      <c r="G168">
        <v>1</v>
      </c>
      <c r="H168" t="s">
        <v>421</v>
      </c>
      <c r="I168" t="s">
        <v>103</v>
      </c>
      <c r="J168" t="s">
        <v>105</v>
      </c>
      <c r="K168" t="s">
        <v>104</v>
      </c>
      <c r="L168" t="s">
        <v>102</v>
      </c>
      <c r="M168" t="s">
        <v>145</v>
      </c>
      <c r="N168" t="s">
        <v>144</v>
      </c>
      <c r="O168" t="s">
        <v>450</v>
      </c>
      <c r="P168" t="s">
        <v>449</v>
      </c>
      <c r="Q168" t="s">
        <v>8535</v>
      </c>
      <c r="R168" t="s">
        <v>8536</v>
      </c>
    </row>
    <row r="169" spans="1:18">
      <c r="A169">
        <v>4002</v>
      </c>
      <c r="B169" t="s">
        <v>701</v>
      </c>
      <c r="C169">
        <v>1588</v>
      </c>
      <c r="D169" t="s">
        <v>8537</v>
      </c>
      <c r="E169" t="s">
        <v>8506</v>
      </c>
      <c r="F169">
        <v>4</v>
      </c>
      <c r="G169">
        <v>1</v>
      </c>
      <c r="H169" t="s">
        <v>421</v>
      </c>
      <c r="I169" t="s">
        <v>103</v>
      </c>
      <c r="J169" t="s">
        <v>105</v>
      </c>
      <c r="K169" t="s">
        <v>104</v>
      </c>
      <c r="L169" t="s">
        <v>102</v>
      </c>
      <c r="M169" t="s">
        <v>145</v>
      </c>
      <c r="N169" t="s">
        <v>144</v>
      </c>
      <c r="O169" t="s">
        <v>450</v>
      </c>
      <c r="P169" t="s">
        <v>449</v>
      </c>
      <c r="Q169" t="s">
        <v>8537</v>
      </c>
      <c r="R169" t="s">
        <v>8538</v>
      </c>
    </row>
    <row r="170" spans="1:18">
      <c r="A170">
        <v>4003</v>
      </c>
      <c r="B170" t="s">
        <v>701</v>
      </c>
      <c r="C170">
        <v>1587</v>
      </c>
      <c r="D170" t="s">
        <v>8539</v>
      </c>
      <c r="E170" t="s">
        <v>8506</v>
      </c>
      <c r="F170">
        <v>3</v>
      </c>
      <c r="G170">
        <v>1</v>
      </c>
      <c r="H170" t="s">
        <v>421</v>
      </c>
      <c r="I170" t="s">
        <v>103</v>
      </c>
      <c r="J170" t="s">
        <v>105</v>
      </c>
      <c r="K170" t="s">
        <v>104</v>
      </c>
      <c r="L170" t="s">
        <v>102</v>
      </c>
      <c r="M170" t="s">
        <v>145</v>
      </c>
      <c r="N170" t="s">
        <v>144</v>
      </c>
      <c r="O170" t="s">
        <v>450</v>
      </c>
      <c r="P170" t="s">
        <v>449</v>
      </c>
      <c r="Q170" t="s">
        <v>8539</v>
      </c>
      <c r="R170" t="s">
        <v>8540</v>
      </c>
    </row>
    <row r="171" spans="1:18">
      <c r="A171">
        <v>4004</v>
      </c>
      <c r="B171" t="s">
        <v>701</v>
      </c>
      <c r="C171">
        <v>1582</v>
      </c>
      <c r="D171" t="s">
        <v>8541</v>
      </c>
      <c r="E171" t="s">
        <v>8506</v>
      </c>
      <c r="F171">
        <v>3</v>
      </c>
      <c r="G171">
        <v>1</v>
      </c>
      <c r="H171" t="s">
        <v>421</v>
      </c>
      <c r="I171" t="s">
        <v>103</v>
      </c>
      <c r="J171" t="s">
        <v>105</v>
      </c>
      <c r="K171" t="s">
        <v>104</v>
      </c>
      <c r="L171" t="s">
        <v>102</v>
      </c>
      <c r="M171" t="s">
        <v>145</v>
      </c>
      <c r="N171" t="s">
        <v>144</v>
      </c>
      <c r="O171" t="s">
        <v>450</v>
      </c>
      <c r="P171" t="s">
        <v>449</v>
      </c>
      <c r="Q171" t="s">
        <v>8541</v>
      </c>
      <c r="R171" t="s">
        <v>8542</v>
      </c>
    </row>
    <row r="172" spans="1:18">
      <c r="A172">
        <v>4005</v>
      </c>
      <c r="B172" t="s">
        <v>701</v>
      </c>
      <c r="C172">
        <v>1583</v>
      </c>
      <c r="D172" t="s">
        <v>8543</v>
      </c>
      <c r="E172" t="s">
        <v>8506</v>
      </c>
      <c r="F172">
        <v>3</v>
      </c>
      <c r="G172">
        <v>1</v>
      </c>
      <c r="H172" t="s">
        <v>421</v>
      </c>
      <c r="I172" t="s">
        <v>103</v>
      </c>
      <c r="J172" t="s">
        <v>105</v>
      </c>
      <c r="K172" t="s">
        <v>104</v>
      </c>
      <c r="L172" t="s">
        <v>102</v>
      </c>
      <c r="M172" t="s">
        <v>145</v>
      </c>
      <c r="N172" t="s">
        <v>144</v>
      </c>
      <c r="O172" t="s">
        <v>450</v>
      </c>
      <c r="P172" t="s">
        <v>449</v>
      </c>
      <c r="Q172" t="s">
        <v>8543</v>
      </c>
      <c r="R172" t="s">
        <v>8544</v>
      </c>
    </row>
    <row r="173" spans="1:18">
      <c r="A173">
        <v>4006</v>
      </c>
      <c r="B173" t="s">
        <v>701</v>
      </c>
      <c r="C173">
        <v>1592</v>
      </c>
      <c r="D173" t="s">
        <v>8545</v>
      </c>
      <c r="E173" t="s">
        <v>8506</v>
      </c>
      <c r="F173">
        <v>4</v>
      </c>
      <c r="G173">
        <v>1</v>
      </c>
      <c r="H173" t="s">
        <v>421</v>
      </c>
      <c r="I173" t="s">
        <v>103</v>
      </c>
      <c r="J173" t="s">
        <v>105</v>
      </c>
      <c r="K173" t="s">
        <v>104</v>
      </c>
      <c r="L173" t="s">
        <v>102</v>
      </c>
      <c r="M173" t="s">
        <v>145</v>
      </c>
      <c r="N173" t="s">
        <v>144</v>
      </c>
      <c r="O173" t="s">
        <v>450</v>
      </c>
      <c r="P173" t="s">
        <v>449</v>
      </c>
      <c r="Q173" t="s">
        <v>8545</v>
      </c>
      <c r="R173" t="s">
        <v>8546</v>
      </c>
    </row>
    <row r="174" spans="1:18">
      <c r="A174">
        <v>4007</v>
      </c>
      <c r="B174" t="s">
        <v>701</v>
      </c>
      <c r="C174">
        <v>1586</v>
      </c>
      <c r="D174" t="s">
        <v>8547</v>
      </c>
      <c r="E174" t="s">
        <v>8506</v>
      </c>
      <c r="F174">
        <v>4</v>
      </c>
      <c r="G174">
        <v>1</v>
      </c>
      <c r="H174" t="s">
        <v>421</v>
      </c>
      <c r="I174" t="s">
        <v>103</v>
      </c>
      <c r="J174" t="s">
        <v>105</v>
      </c>
      <c r="K174" t="s">
        <v>104</v>
      </c>
      <c r="L174" t="s">
        <v>102</v>
      </c>
      <c r="M174" t="s">
        <v>145</v>
      </c>
      <c r="N174" t="s">
        <v>144</v>
      </c>
      <c r="O174" t="s">
        <v>450</v>
      </c>
      <c r="P174" t="s">
        <v>449</v>
      </c>
      <c r="Q174" t="s">
        <v>8547</v>
      </c>
      <c r="R174" t="s">
        <v>8548</v>
      </c>
    </row>
    <row r="175" spans="1:18">
      <c r="A175">
        <v>4008</v>
      </c>
      <c r="B175" t="s">
        <v>701</v>
      </c>
      <c r="C175">
        <v>1585</v>
      </c>
      <c r="D175" t="s">
        <v>8549</v>
      </c>
      <c r="E175" t="s">
        <v>8506</v>
      </c>
      <c r="F175">
        <v>4</v>
      </c>
      <c r="G175">
        <v>1</v>
      </c>
      <c r="H175" t="s">
        <v>421</v>
      </c>
      <c r="I175" t="s">
        <v>103</v>
      </c>
      <c r="J175" t="s">
        <v>105</v>
      </c>
      <c r="K175" t="s">
        <v>104</v>
      </c>
      <c r="L175" t="s">
        <v>102</v>
      </c>
      <c r="M175" t="s">
        <v>145</v>
      </c>
      <c r="N175" t="s">
        <v>144</v>
      </c>
      <c r="O175" t="s">
        <v>450</v>
      </c>
      <c r="P175" t="s">
        <v>449</v>
      </c>
      <c r="Q175" t="s">
        <v>8549</v>
      </c>
      <c r="R175" t="s">
        <v>8550</v>
      </c>
    </row>
    <row r="176" spans="1:18">
      <c r="A176">
        <v>4009</v>
      </c>
      <c r="B176" t="s">
        <v>701</v>
      </c>
      <c r="C176">
        <v>1590</v>
      </c>
      <c r="D176" t="s">
        <v>8551</v>
      </c>
      <c r="E176" t="s">
        <v>8506</v>
      </c>
      <c r="F176">
        <v>4</v>
      </c>
      <c r="G176">
        <v>1</v>
      </c>
      <c r="H176" t="s">
        <v>421</v>
      </c>
      <c r="I176" t="s">
        <v>103</v>
      </c>
      <c r="J176" t="s">
        <v>105</v>
      </c>
      <c r="K176" t="s">
        <v>104</v>
      </c>
      <c r="L176" t="s">
        <v>102</v>
      </c>
      <c r="M176" t="s">
        <v>145</v>
      </c>
      <c r="N176" t="s">
        <v>144</v>
      </c>
      <c r="O176" t="s">
        <v>450</v>
      </c>
      <c r="P176" t="s">
        <v>449</v>
      </c>
      <c r="Q176" t="s">
        <v>8551</v>
      </c>
      <c r="R176" t="s">
        <v>8552</v>
      </c>
    </row>
    <row r="177" spans="1:18">
      <c r="A177">
        <v>4010</v>
      </c>
      <c r="B177" t="s">
        <v>701</v>
      </c>
      <c r="C177">
        <v>1584</v>
      </c>
      <c r="D177" t="s">
        <v>8553</v>
      </c>
      <c r="E177" t="s">
        <v>8506</v>
      </c>
      <c r="F177">
        <v>3</v>
      </c>
      <c r="G177">
        <v>1</v>
      </c>
      <c r="H177" t="s">
        <v>421</v>
      </c>
      <c r="I177" t="s">
        <v>103</v>
      </c>
      <c r="J177" t="s">
        <v>105</v>
      </c>
      <c r="K177" t="s">
        <v>104</v>
      </c>
      <c r="L177" t="s">
        <v>102</v>
      </c>
      <c r="M177" t="s">
        <v>145</v>
      </c>
      <c r="N177" t="s">
        <v>144</v>
      </c>
      <c r="O177" t="s">
        <v>450</v>
      </c>
      <c r="P177" t="s">
        <v>449</v>
      </c>
      <c r="Q177" t="s">
        <v>8553</v>
      </c>
      <c r="R177" t="s">
        <v>8554</v>
      </c>
    </row>
    <row r="178" spans="1:18">
      <c r="A178">
        <v>4036</v>
      </c>
      <c r="B178" t="s">
        <v>701</v>
      </c>
      <c r="C178">
        <v>2330</v>
      </c>
      <c r="D178" t="s">
        <v>8606</v>
      </c>
      <c r="E178" t="s">
        <v>706</v>
      </c>
      <c r="F178">
        <v>1</v>
      </c>
      <c r="G178">
        <v>1</v>
      </c>
      <c r="H178" t="s">
        <v>421</v>
      </c>
      <c r="I178" t="s">
        <v>103</v>
      </c>
      <c r="J178" t="s">
        <v>105</v>
      </c>
      <c r="K178" t="s">
        <v>104</v>
      </c>
      <c r="L178" t="s">
        <v>102</v>
      </c>
      <c r="M178" t="s">
        <v>133</v>
      </c>
      <c r="N178" t="s">
        <v>132</v>
      </c>
      <c r="O178" t="s">
        <v>440</v>
      </c>
      <c r="P178" t="s">
        <v>439</v>
      </c>
      <c r="Q178" t="s">
        <v>8606</v>
      </c>
      <c r="R178" t="s">
        <v>8607</v>
      </c>
    </row>
    <row r="179" spans="1:18">
      <c r="A179">
        <v>4037</v>
      </c>
      <c r="B179" t="s">
        <v>701</v>
      </c>
      <c r="C179">
        <v>2331</v>
      </c>
      <c r="D179" t="s">
        <v>8608</v>
      </c>
      <c r="E179" t="s">
        <v>706</v>
      </c>
      <c r="F179">
        <v>2</v>
      </c>
      <c r="G179">
        <v>1</v>
      </c>
      <c r="H179" t="s">
        <v>421</v>
      </c>
      <c r="I179" t="s">
        <v>103</v>
      </c>
      <c r="J179" t="s">
        <v>105</v>
      </c>
      <c r="K179" t="s">
        <v>104</v>
      </c>
      <c r="L179" t="s">
        <v>102</v>
      </c>
      <c r="M179" t="s">
        <v>133</v>
      </c>
      <c r="N179" t="s">
        <v>132</v>
      </c>
      <c r="O179" t="s">
        <v>440</v>
      </c>
      <c r="P179" t="s">
        <v>439</v>
      </c>
      <c r="Q179" t="s">
        <v>8608</v>
      </c>
      <c r="R179" t="s">
        <v>8609</v>
      </c>
    </row>
    <row r="180" spans="1:18">
      <c r="A180">
        <v>4038</v>
      </c>
      <c r="B180" t="s">
        <v>701</v>
      </c>
      <c r="C180">
        <v>2334</v>
      </c>
      <c r="D180" t="s">
        <v>8610</v>
      </c>
      <c r="E180" t="s">
        <v>706</v>
      </c>
      <c r="F180">
        <v>4</v>
      </c>
      <c r="G180">
        <v>1</v>
      </c>
      <c r="H180" t="s">
        <v>421</v>
      </c>
      <c r="I180" t="s">
        <v>103</v>
      </c>
      <c r="J180" t="s">
        <v>105</v>
      </c>
      <c r="K180" t="s">
        <v>104</v>
      </c>
      <c r="L180" t="s">
        <v>102</v>
      </c>
      <c r="M180" t="s">
        <v>133</v>
      </c>
      <c r="N180" t="s">
        <v>132</v>
      </c>
      <c r="O180" t="s">
        <v>440</v>
      </c>
      <c r="P180" t="s">
        <v>439</v>
      </c>
      <c r="Q180" t="s">
        <v>8610</v>
      </c>
      <c r="R180" t="s">
        <v>8611</v>
      </c>
    </row>
    <row r="181" spans="1:18">
      <c r="A181">
        <v>4039</v>
      </c>
      <c r="B181" t="s">
        <v>701</v>
      </c>
      <c r="C181">
        <v>2332</v>
      </c>
      <c r="D181" t="s">
        <v>8612</v>
      </c>
      <c r="E181" t="s">
        <v>421</v>
      </c>
      <c r="F181">
        <v>2</v>
      </c>
      <c r="G181">
        <v>1</v>
      </c>
      <c r="H181" t="s">
        <v>421</v>
      </c>
      <c r="I181" t="s">
        <v>103</v>
      </c>
      <c r="J181" t="s">
        <v>105</v>
      </c>
      <c r="K181" t="s">
        <v>104</v>
      </c>
      <c r="L181" t="s">
        <v>102</v>
      </c>
      <c r="M181" t="s">
        <v>133</v>
      </c>
      <c r="N181" t="s">
        <v>132</v>
      </c>
      <c r="O181" t="s">
        <v>440</v>
      </c>
      <c r="P181" t="s">
        <v>439</v>
      </c>
      <c r="Q181" t="s">
        <v>8612</v>
      </c>
      <c r="R181" t="s">
        <v>8613</v>
      </c>
    </row>
    <row r="182" spans="1:18">
      <c r="A182">
        <v>4040</v>
      </c>
      <c r="B182" t="s">
        <v>701</v>
      </c>
      <c r="C182">
        <v>2333</v>
      </c>
      <c r="D182" t="s">
        <v>8614</v>
      </c>
      <c r="E182" t="s">
        <v>706</v>
      </c>
      <c r="F182">
        <v>3</v>
      </c>
      <c r="G182">
        <v>1</v>
      </c>
      <c r="H182" t="s">
        <v>421</v>
      </c>
      <c r="I182" t="s">
        <v>103</v>
      </c>
      <c r="J182" t="s">
        <v>105</v>
      </c>
      <c r="K182" t="s">
        <v>104</v>
      </c>
      <c r="L182" t="s">
        <v>102</v>
      </c>
      <c r="M182" t="s">
        <v>133</v>
      </c>
      <c r="N182" t="s">
        <v>132</v>
      </c>
      <c r="O182" t="s">
        <v>440</v>
      </c>
      <c r="P182" t="s">
        <v>439</v>
      </c>
      <c r="Q182" t="s">
        <v>8614</v>
      </c>
      <c r="R182" t="s">
        <v>8615</v>
      </c>
    </row>
    <row r="183" spans="1:18">
      <c r="A183">
        <v>3928</v>
      </c>
      <c r="B183" t="s">
        <v>701</v>
      </c>
      <c r="C183">
        <v>2380</v>
      </c>
      <c r="D183" t="s">
        <v>8393</v>
      </c>
      <c r="E183" t="s">
        <v>706</v>
      </c>
      <c r="F183">
        <v>3</v>
      </c>
      <c r="G183">
        <v>1</v>
      </c>
      <c r="H183" t="s">
        <v>421</v>
      </c>
      <c r="I183" t="s">
        <v>103</v>
      </c>
      <c r="J183" t="s">
        <v>105</v>
      </c>
      <c r="K183" t="s">
        <v>104</v>
      </c>
      <c r="L183" t="s">
        <v>102</v>
      </c>
      <c r="M183" t="s">
        <v>135</v>
      </c>
      <c r="N183" t="s">
        <v>134</v>
      </c>
      <c r="O183" t="s">
        <v>438</v>
      </c>
      <c r="P183" t="s">
        <v>437</v>
      </c>
      <c r="Q183" t="s">
        <v>8393</v>
      </c>
      <c r="R183" t="s">
        <v>8394</v>
      </c>
    </row>
    <row r="184" spans="1:18">
      <c r="A184">
        <v>3929</v>
      </c>
      <c r="B184" t="s">
        <v>701</v>
      </c>
      <c r="C184">
        <v>2373</v>
      </c>
      <c r="D184" t="s">
        <v>8395</v>
      </c>
      <c r="E184" t="s">
        <v>706</v>
      </c>
      <c r="F184">
        <v>1</v>
      </c>
      <c r="G184">
        <v>1</v>
      </c>
      <c r="H184" t="s">
        <v>421</v>
      </c>
      <c r="I184" t="s">
        <v>103</v>
      </c>
      <c r="J184" t="s">
        <v>105</v>
      </c>
      <c r="K184" t="s">
        <v>104</v>
      </c>
      <c r="L184" t="s">
        <v>102</v>
      </c>
      <c r="M184" t="s">
        <v>135</v>
      </c>
      <c r="N184" t="s">
        <v>134</v>
      </c>
      <c r="O184" t="s">
        <v>438</v>
      </c>
      <c r="P184" t="s">
        <v>437</v>
      </c>
      <c r="Q184" t="s">
        <v>8395</v>
      </c>
      <c r="R184" t="s">
        <v>8396</v>
      </c>
    </row>
    <row r="185" spans="1:18">
      <c r="A185">
        <v>3930</v>
      </c>
      <c r="B185" t="s">
        <v>701</v>
      </c>
      <c r="C185">
        <v>2377</v>
      </c>
      <c r="D185" t="s">
        <v>8397</v>
      </c>
      <c r="E185" t="s">
        <v>706</v>
      </c>
      <c r="F185">
        <v>3</v>
      </c>
      <c r="G185">
        <v>1</v>
      </c>
      <c r="H185" t="s">
        <v>421</v>
      </c>
      <c r="I185" t="s">
        <v>103</v>
      </c>
      <c r="J185" t="s">
        <v>105</v>
      </c>
      <c r="K185" t="s">
        <v>104</v>
      </c>
      <c r="L185" t="s">
        <v>102</v>
      </c>
      <c r="M185" t="s">
        <v>135</v>
      </c>
      <c r="N185" t="s">
        <v>134</v>
      </c>
      <c r="O185" t="s">
        <v>438</v>
      </c>
      <c r="P185" t="s">
        <v>437</v>
      </c>
      <c r="Q185" t="s">
        <v>8397</v>
      </c>
      <c r="R185" t="s">
        <v>8398</v>
      </c>
    </row>
    <row r="186" spans="1:18">
      <c r="A186">
        <v>3931</v>
      </c>
      <c r="B186" t="s">
        <v>701</v>
      </c>
      <c r="C186">
        <v>2350</v>
      </c>
      <c r="D186" t="s">
        <v>8399</v>
      </c>
      <c r="E186" t="s">
        <v>421</v>
      </c>
      <c r="F186" t="s">
        <v>421</v>
      </c>
      <c r="G186">
        <v>0</v>
      </c>
      <c r="H186" t="s">
        <v>421</v>
      </c>
      <c r="I186" t="s">
        <v>103</v>
      </c>
      <c r="J186" t="s">
        <v>105</v>
      </c>
      <c r="K186" t="s">
        <v>104</v>
      </c>
      <c r="L186" t="s">
        <v>102</v>
      </c>
      <c r="M186" t="s">
        <v>135</v>
      </c>
      <c r="N186" t="s">
        <v>134</v>
      </c>
      <c r="O186" t="s">
        <v>438</v>
      </c>
      <c r="P186" t="s">
        <v>437</v>
      </c>
      <c r="Q186" t="s">
        <v>8399</v>
      </c>
      <c r="R186" t="s">
        <v>8400</v>
      </c>
    </row>
    <row r="187" spans="1:18">
      <c r="A187">
        <v>3932</v>
      </c>
      <c r="B187" t="s">
        <v>701</v>
      </c>
      <c r="C187">
        <v>2376</v>
      </c>
      <c r="D187" t="s">
        <v>136</v>
      </c>
      <c r="E187" t="s">
        <v>706</v>
      </c>
      <c r="F187">
        <v>2</v>
      </c>
      <c r="G187">
        <v>1</v>
      </c>
      <c r="H187" t="s">
        <v>421</v>
      </c>
      <c r="I187" t="s">
        <v>103</v>
      </c>
      <c r="J187" t="s">
        <v>105</v>
      </c>
      <c r="K187" t="s">
        <v>104</v>
      </c>
      <c r="L187" t="s">
        <v>102</v>
      </c>
      <c r="M187" t="s">
        <v>135</v>
      </c>
      <c r="N187" t="s">
        <v>134</v>
      </c>
      <c r="O187" t="s">
        <v>438</v>
      </c>
      <c r="P187" t="s">
        <v>437</v>
      </c>
      <c r="Q187" t="s">
        <v>136</v>
      </c>
      <c r="R187" t="s">
        <v>8401</v>
      </c>
    </row>
    <row r="188" spans="1:18">
      <c r="A188">
        <v>3933</v>
      </c>
      <c r="B188" t="s">
        <v>701</v>
      </c>
      <c r="C188">
        <v>2375</v>
      </c>
      <c r="D188" t="s">
        <v>8402</v>
      </c>
      <c r="E188" t="s">
        <v>706</v>
      </c>
      <c r="F188">
        <v>1</v>
      </c>
      <c r="G188">
        <v>1</v>
      </c>
      <c r="H188" t="s">
        <v>421</v>
      </c>
      <c r="I188" t="s">
        <v>103</v>
      </c>
      <c r="J188" t="s">
        <v>105</v>
      </c>
      <c r="K188" t="s">
        <v>104</v>
      </c>
      <c r="L188" t="s">
        <v>102</v>
      </c>
      <c r="M188" t="s">
        <v>135</v>
      </c>
      <c r="N188" t="s">
        <v>134</v>
      </c>
      <c r="O188" t="s">
        <v>438</v>
      </c>
      <c r="P188" t="s">
        <v>437</v>
      </c>
      <c r="Q188" t="s">
        <v>8402</v>
      </c>
      <c r="R188" t="s">
        <v>8403</v>
      </c>
    </row>
    <row r="189" spans="1:18">
      <c r="A189">
        <v>3934</v>
      </c>
      <c r="B189" t="s">
        <v>701</v>
      </c>
      <c r="C189">
        <v>1518</v>
      </c>
      <c r="D189" t="s">
        <v>8404</v>
      </c>
      <c r="E189" t="s">
        <v>703</v>
      </c>
      <c r="F189">
        <v>0</v>
      </c>
      <c r="G189">
        <v>1</v>
      </c>
      <c r="H189" t="s">
        <v>421</v>
      </c>
      <c r="I189" t="s">
        <v>103</v>
      </c>
      <c r="J189" t="s">
        <v>105</v>
      </c>
      <c r="K189" t="s">
        <v>104</v>
      </c>
      <c r="L189" t="s">
        <v>102</v>
      </c>
      <c r="M189" t="s">
        <v>135</v>
      </c>
      <c r="N189" t="s">
        <v>134</v>
      </c>
      <c r="O189" t="s">
        <v>438</v>
      </c>
      <c r="P189" t="s">
        <v>437</v>
      </c>
      <c r="Q189" t="s">
        <v>8404</v>
      </c>
      <c r="R189" t="s">
        <v>8405</v>
      </c>
    </row>
    <row r="190" spans="1:18">
      <c r="A190">
        <v>3935</v>
      </c>
      <c r="B190" t="s">
        <v>701</v>
      </c>
      <c r="C190">
        <v>1544</v>
      </c>
      <c r="D190" t="s">
        <v>8406</v>
      </c>
      <c r="E190" t="s">
        <v>706</v>
      </c>
      <c r="F190">
        <v>2</v>
      </c>
      <c r="G190">
        <v>1</v>
      </c>
      <c r="H190" t="s">
        <v>421</v>
      </c>
      <c r="I190" t="s">
        <v>103</v>
      </c>
      <c r="J190" t="s">
        <v>105</v>
      </c>
      <c r="K190" t="s">
        <v>104</v>
      </c>
      <c r="L190" t="s">
        <v>102</v>
      </c>
      <c r="M190" t="s">
        <v>135</v>
      </c>
      <c r="N190" t="s">
        <v>134</v>
      </c>
      <c r="O190" t="s">
        <v>438</v>
      </c>
      <c r="P190" t="s">
        <v>437</v>
      </c>
      <c r="Q190" t="s">
        <v>8406</v>
      </c>
      <c r="R190" t="s">
        <v>8407</v>
      </c>
    </row>
    <row r="191" spans="1:18">
      <c r="A191">
        <v>3936</v>
      </c>
      <c r="B191" t="s">
        <v>701</v>
      </c>
      <c r="C191">
        <v>1543</v>
      </c>
      <c r="D191" t="s">
        <v>8408</v>
      </c>
      <c r="E191" t="s">
        <v>706</v>
      </c>
      <c r="F191">
        <v>3</v>
      </c>
      <c r="G191">
        <v>1</v>
      </c>
      <c r="H191" t="s">
        <v>421</v>
      </c>
      <c r="I191" t="s">
        <v>103</v>
      </c>
      <c r="J191" t="s">
        <v>105</v>
      </c>
      <c r="K191" t="s">
        <v>104</v>
      </c>
      <c r="L191" t="s">
        <v>102</v>
      </c>
      <c r="M191" t="s">
        <v>135</v>
      </c>
      <c r="N191" t="s">
        <v>134</v>
      </c>
      <c r="O191" t="s">
        <v>438</v>
      </c>
      <c r="P191" t="s">
        <v>437</v>
      </c>
      <c r="Q191" t="s">
        <v>8408</v>
      </c>
      <c r="R191" t="s">
        <v>8409</v>
      </c>
    </row>
    <row r="192" spans="1:18">
      <c r="A192">
        <v>3937</v>
      </c>
      <c r="B192" t="s">
        <v>701</v>
      </c>
      <c r="C192">
        <v>2383</v>
      </c>
      <c r="D192" t="s">
        <v>8410</v>
      </c>
      <c r="E192" t="s">
        <v>706</v>
      </c>
      <c r="F192">
        <v>3</v>
      </c>
      <c r="G192">
        <v>1</v>
      </c>
      <c r="H192" t="s">
        <v>421</v>
      </c>
      <c r="I192" t="s">
        <v>103</v>
      </c>
      <c r="J192" t="s">
        <v>105</v>
      </c>
      <c r="K192" t="s">
        <v>104</v>
      </c>
      <c r="L192" t="s">
        <v>102</v>
      </c>
      <c r="M192" t="s">
        <v>135</v>
      </c>
      <c r="N192" t="s">
        <v>134</v>
      </c>
      <c r="O192" t="s">
        <v>438</v>
      </c>
      <c r="P192" t="s">
        <v>437</v>
      </c>
      <c r="Q192" t="s">
        <v>8410</v>
      </c>
      <c r="R192" t="s">
        <v>8411</v>
      </c>
    </row>
    <row r="193" spans="1:18">
      <c r="A193">
        <v>3938</v>
      </c>
      <c r="B193" t="s">
        <v>701</v>
      </c>
      <c r="C193">
        <v>1533</v>
      </c>
      <c r="D193" t="s">
        <v>8412</v>
      </c>
      <c r="E193" t="s">
        <v>706</v>
      </c>
      <c r="F193">
        <v>4</v>
      </c>
      <c r="G193">
        <v>1</v>
      </c>
      <c r="H193" t="s">
        <v>421</v>
      </c>
      <c r="I193" t="s">
        <v>103</v>
      </c>
      <c r="J193" t="s">
        <v>105</v>
      </c>
      <c r="K193" t="s">
        <v>104</v>
      </c>
      <c r="L193" t="s">
        <v>102</v>
      </c>
      <c r="M193" t="s">
        <v>135</v>
      </c>
      <c r="N193" t="s">
        <v>134</v>
      </c>
      <c r="O193" t="s">
        <v>438</v>
      </c>
      <c r="P193" t="s">
        <v>437</v>
      </c>
      <c r="Q193" t="s">
        <v>8412</v>
      </c>
      <c r="R193" t="s">
        <v>8413</v>
      </c>
    </row>
    <row r="194" spans="1:18">
      <c r="A194">
        <v>3939</v>
      </c>
      <c r="B194" t="s">
        <v>701</v>
      </c>
      <c r="C194">
        <v>1534</v>
      </c>
      <c r="D194" t="s">
        <v>5433</v>
      </c>
      <c r="E194" t="s">
        <v>706</v>
      </c>
      <c r="F194">
        <v>4</v>
      </c>
      <c r="G194">
        <v>1</v>
      </c>
      <c r="H194" t="s">
        <v>421</v>
      </c>
      <c r="I194" t="s">
        <v>103</v>
      </c>
      <c r="J194" t="s">
        <v>105</v>
      </c>
      <c r="K194" t="s">
        <v>104</v>
      </c>
      <c r="L194" t="s">
        <v>102</v>
      </c>
      <c r="M194" t="s">
        <v>135</v>
      </c>
      <c r="N194" t="s">
        <v>134</v>
      </c>
      <c r="O194" t="s">
        <v>438</v>
      </c>
      <c r="P194" t="s">
        <v>437</v>
      </c>
      <c r="Q194" t="s">
        <v>5433</v>
      </c>
      <c r="R194" t="s">
        <v>8414</v>
      </c>
    </row>
    <row r="195" spans="1:18">
      <c r="A195">
        <v>3940</v>
      </c>
      <c r="B195" t="s">
        <v>701</v>
      </c>
      <c r="C195">
        <v>1535</v>
      </c>
      <c r="D195" t="s">
        <v>8415</v>
      </c>
      <c r="E195" t="s">
        <v>706</v>
      </c>
      <c r="F195">
        <v>4</v>
      </c>
      <c r="G195">
        <v>1</v>
      </c>
      <c r="H195" t="s">
        <v>421</v>
      </c>
      <c r="I195" t="s">
        <v>103</v>
      </c>
      <c r="J195" t="s">
        <v>105</v>
      </c>
      <c r="K195" t="s">
        <v>104</v>
      </c>
      <c r="L195" t="s">
        <v>102</v>
      </c>
      <c r="M195" t="s">
        <v>135</v>
      </c>
      <c r="N195" t="s">
        <v>134</v>
      </c>
      <c r="O195" t="s">
        <v>438</v>
      </c>
      <c r="P195" t="s">
        <v>437</v>
      </c>
      <c r="Q195" t="s">
        <v>8415</v>
      </c>
      <c r="R195" t="s">
        <v>8416</v>
      </c>
    </row>
    <row r="196" spans="1:18">
      <c r="A196">
        <v>3941</v>
      </c>
      <c r="B196" t="s">
        <v>701</v>
      </c>
      <c r="C196">
        <v>1532</v>
      </c>
      <c r="D196" t="s">
        <v>8417</v>
      </c>
      <c r="E196" t="s">
        <v>706</v>
      </c>
      <c r="F196">
        <v>3</v>
      </c>
      <c r="G196">
        <v>1</v>
      </c>
      <c r="H196" t="s">
        <v>421</v>
      </c>
      <c r="I196" t="s">
        <v>103</v>
      </c>
      <c r="J196" t="s">
        <v>105</v>
      </c>
      <c r="K196" t="s">
        <v>104</v>
      </c>
      <c r="L196" t="s">
        <v>102</v>
      </c>
      <c r="M196" t="s">
        <v>135</v>
      </c>
      <c r="N196" t="s">
        <v>134</v>
      </c>
      <c r="O196" t="s">
        <v>438</v>
      </c>
      <c r="P196" t="s">
        <v>437</v>
      </c>
      <c r="Q196" t="s">
        <v>8417</v>
      </c>
      <c r="R196" t="s">
        <v>8418</v>
      </c>
    </row>
    <row r="197" spans="1:18">
      <c r="A197">
        <v>3942</v>
      </c>
      <c r="B197" t="s">
        <v>701</v>
      </c>
      <c r="C197">
        <v>1519</v>
      </c>
      <c r="D197" t="s">
        <v>8419</v>
      </c>
      <c r="E197" t="s">
        <v>706</v>
      </c>
      <c r="F197">
        <v>3</v>
      </c>
      <c r="G197">
        <v>1</v>
      </c>
      <c r="H197" t="s">
        <v>421</v>
      </c>
      <c r="I197" t="s">
        <v>103</v>
      </c>
      <c r="J197" t="s">
        <v>105</v>
      </c>
      <c r="K197" t="s">
        <v>104</v>
      </c>
      <c r="L197" t="s">
        <v>102</v>
      </c>
      <c r="M197" t="s">
        <v>135</v>
      </c>
      <c r="N197" t="s">
        <v>134</v>
      </c>
      <c r="O197" t="s">
        <v>438</v>
      </c>
      <c r="P197" t="s">
        <v>437</v>
      </c>
      <c r="Q197" t="s">
        <v>8419</v>
      </c>
      <c r="R197" t="s">
        <v>8420</v>
      </c>
    </row>
    <row r="198" spans="1:18">
      <c r="A198">
        <v>3943</v>
      </c>
      <c r="B198" t="s">
        <v>701</v>
      </c>
      <c r="C198">
        <v>2379</v>
      </c>
      <c r="D198" t="s">
        <v>8421</v>
      </c>
      <c r="E198" t="s">
        <v>706</v>
      </c>
      <c r="F198">
        <v>1</v>
      </c>
      <c r="G198">
        <v>1</v>
      </c>
      <c r="H198" t="s">
        <v>421</v>
      </c>
      <c r="I198" t="s">
        <v>103</v>
      </c>
      <c r="J198" t="s">
        <v>105</v>
      </c>
      <c r="K198" t="s">
        <v>104</v>
      </c>
      <c r="L198" t="s">
        <v>102</v>
      </c>
      <c r="M198" t="s">
        <v>135</v>
      </c>
      <c r="N198" t="s">
        <v>134</v>
      </c>
      <c r="O198" t="s">
        <v>438</v>
      </c>
      <c r="P198" t="s">
        <v>437</v>
      </c>
      <c r="Q198" t="s">
        <v>8421</v>
      </c>
      <c r="R198" t="s">
        <v>8422</v>
      </c>
    </row>
    <row r="199" spans="1:18">
      <c r="A199">
        <v>3944</v>
      </c>
      <c r="B199" t="s">
        <v>701</v>
      </c>
      <c r="C199">
        <v>1520</v>
      </c>
      <c r="D199" t="s">
        <v>8423</v>
      </c>
      <c r="E199" t="s">
        <v>706</v>
      </c>
      <c r="F199">
        <v>1</v>
      </c>
      <c r="G199">
        <v>1</v>
      </c>
      <c r="H199" t="s">
        <v>421</v>
      </c>
      <c r="I199" t="s">
        <v>103</v>
      </c>
      <c r="J199" t="s">
        <v>105</v>
      </c>
      <c r="K199" t="s">
        <v>104</v>
      </c>
      <c r="L199" t="s">
        <v>102</v>
      </c>
      <c r="M199" t="s">
        <v>135</v>
      </c>
      <c r="N199" t="s">
        <v>134</v>
      </c>
      <c r="O199" t="s">
        <v>438</v>
      </c>
      <c r="P199" t="s">
        <v>437</v>
      </c>
      <c r="Q199" t="s">
        <v>8423</v>
      </c>
      <c r="R199" t="s">
        <v>8424</v>
      </c>
    </row>
    <row r="200" spans="1:18">
      <c r="A200">
        <v>3945</v>
      </c>
      <c r="B200" t="s">
        <v>701</v>
      </c>
      <c r="C200">
        <v>1536</v>
      </c>
      <c r="D200" t="s">
        <v>8425</v>
      </c>
      <c r="E200" t="s">
        <v>706</v>
      </c>
      <c r="F200">
        <v>4</v>
      </c>
      <c r="G200">
        <v>1</v>
      </c>
      <c r="H200" t="s">
        <v>421</v>
      </c>
      <c r="I200" t="s">
        <v>103</v>
      </c>
      <c r="J200" t="s">
        <v>105</v>
      </c>
      <c r="K200" t="s">
        <v>104</v>
      </c>
      <c r="L200" t="s">
        <v>102</v>
      </c>
      <c r="M200" t="s">
        <v>135</v>
      </c>
      <c r="N200" t="s">
        <v>134</v>
      </c>
      <c r="O200" t="s">
        <v>438</v>
      </c>
      <c r="P200" t="s">
        <v>437</v>
      </c>
      <c r="Q200" t="s">
        <v>8425</v>
      </c>
      <c r="R200" t="s">
        <v>8426</v>
      </c>
    </row>
    <row r="201" spans="1:18">
      <c r="A201">
        <v>3946</v>
      </c>
      <c r="B201" t="s">
        <v>701</v>
      </c>
      <c r="C201">
        <v>2372</v>
      </c>
      <c r="D201" t="s">
        <v>8427</v>
      </c>
      <c r="E201" t="s">
        <v>421</v>
      </c>
      <c r="F201" t="s">
        <v>421</v>
      </c>
      <c r="G201">
        <v>0</v>
      </c>
      <c r="H201" t="s">
        <v>421</v>
      </c>
      <c r="I201" t="s">
        <v>103</v>
      </c>
      <c r="J201" t="s">
        <v>105</v>
      </c>
      <c r="K201" t="s">
        <v>104</v>
      </c>
      <c r="L201" t="s">
        <v>102</v>
      </c>
      <c r="M201" t="s">
        <v>135</v>
      </c>
      <c r="N201" t="s">
        <v>134</v>
      </c>
      <c r="O201" t="s">
        <v>438</v>
      </c>
      <c r="P201" t="s">
        <v>437</v>
      </c>
      <c r="Q201" t="s">
        <v>8427</v>
      </c>
      <c r="R201" t="s">
        <v>8428</v>
      </c>
    </row>
    <row r="202" spans="1:18">
      <c r="A202">
        <v>3947</v>
      </c>
      <c r="B202" t="s">
        <v>701</v>
      </c>
      <c r="C202">
        <v>1537</v>
      </c>
      <c r="D202" t="s">
        <v>8429</v>
      </c>
      <c r="E202" t="s">
        <v>706</v>
      </c>
      <c r="F202">
        <v>3</v>
      </c>
      <c r="G202">
        <v>1</v>
      </c>
      <c r="H202" t="s">
        <v>421</v>
      </c>
      <c r="I202" t="s">
        <v>103</v>
      </c>
      <c r="J202" t="s">
        <v>105</v>
      </c>
      <c r="K202" t="s">
        <v>104</v>
      </c>
      <c r="L202" t="s">
        <v>102</v>
      </c>
      <c r="M202" t="s">
        <v>135</v>
      </c>
      <c r="N202" t="s">
        <v>134</v>
      </c>
      <c r="O202" t="s">
        <v>438</v>
      </c>
      <c r="P202" t="s">
        <v>437</v>
      </c>
      <c r="Q202" t="s">
        <v>8429</v>
      </c>
      <c r="R202" t="s">
        <v>8430</v>
      </c>
    </row>
    <row r="203" spans="1:18">
      <c r="A203">
        <v>3949</v>
      </c>
      <c r="B203" t="s">
        <v>701</v>
      </c>
      <c r="C203">
        <v>1540</v>
      </c>
      <c r="D203" t="s">
        <v>8432</v>
      </c>
      <c r="E203" t="s">
        <v>706</v>
      </c>
      <c r="F203">
        <v>1</v>
      </c>
      <c r="G203">
        <v>1</v>
      </c>
      <c r="H203" t="s">
        <v>421</v>
      </c>
      <c r="I203" t="s">
        <v>103</v>
      </c>
      <c r="J203" t="s">
        <v>105</v>
      </c>
      <c r="K203" t="s">
        <v>104</v>
      </c>
      <c r="L203" t="s">
        <v>102</v>
      </c>
      <c r="M203" t="s">
        <v>135</v>
      </c>
      <c r="N203" t="s">
        <v>134</v>
      </c>
      <c r="O203" t="s">
        <v>438</v>
      </c>
      <c r="P203" t="s">
        <v>437</v>
      </c>
      <c r="Q203" t="s">
        <v>8432</v>
      </c>
      <c r="R203" t="s">
        <v>8433</v>
      </c>
    </row>
    <row r="204" spans="1:18">
      <c r="A204">
        <v>3950</v>
      </c>
      <c r="B204" t="s">
        <v>701</v>
      </c>
      <c r="C204">
        <v>1538</v>
      </c>
      <c r="D204" t="s">
        <v>8434</v>
      </c>
      <c r="E204" t="s">
        <v>706</v>
      </c>
      <c r="F204">
        <v>4</v>
      </c>
      <c r="G204">
        <v>1</v>
      </c>
      <c r="H204" t="s">
        <v>421</v>
      </c>
      <c r="I204" t="s">
        <v>103</v>
      </c>
      <c r="J204" t="s">
        <v>105</v>
      </c>
      <c r="K204" t="s">
        <v>104</v>
      </c>
      <c r="L204" t="s">
        <v>102</v>
      </c>
      <c r="M204" t="s">
        <v>135</v>
      </c>
      <c r="N204" t="s">
        <v>134</v>
      </c>
      <c r="O204" t="s">
        <v>438</v>
      </c>
      <c r="P204" t="s">
        <v>437</v>
      </c>
      <c r="Q204" t="s">
        <v>8434</v>
      </c>
      <c r="R204" t="s">
        <v>8435</v>
      </c>
    </row>
    <row r="205" spans="1:18">
      <c r="A205">
        <v>3951</v>
      </c>
      <c r="B205" t="s">
        <v>701</v>
      </c>
      <c r="C205">
        <v>1542</v>
      </c>
      <c r="D205" t="s">
        <v>8436</v>
      </c>
      <c r="E205" t="s">
        <v>703</v>
      </c>
      <c r="F205">
        <v>0</v>
      </c>
      <c r="G205">
        <v>1</v>
      </c>
      <c r="H205" t="s">
        <v>421</v>
      </c>
      <c r="I205" t="s">
        <v>103</v>
      </c>
      <c r="J205" t="s">
        <v>105</v>
      </c>
      <c r="K205" t="s">
        <v>104</v>
      </c>
      <c r="L205" t="s">
        <v>102</v>
      </c>
      <c r="M205" t="s">
        <v>135</v>
      </c>
      <c r="N205" t="s">
        <v>134</v>
      </c>
      <c r="O205" t="s">
        <v>438</v>
      </c>
      <c r="P205" t="s">
        <v>437</v>
      </c>
      <c r="Q205" t="s">
        <v>8436</v>
      </c>
      <c r="R205" t="s">
        <v>8437</v>
      </c>
    </row>
    <row r="206" spans="1:18">
      <c r="A206">
        <v>3955</v>
      </c>
      <c r="B206" t="s">
        <v>701</v>
      </c>
      <c r="C206">
        <v>2378</v>
      </c>
      <c r="D206" t="s">
        <v>8443</v>
      </c>
      <c r="E206" t="s">
        <v>706</v>
      </c>
      <c r="F206">
        <v>3</v>
      </c>
      <c r="G206">
        <v>1</v>
      </c>
      <c r="H206" t="s">
        <v>421</v>
      </c>
      <c r="I206" t="s">
        <v>103</v>
      </c>
      <c r="J206" t="s">
        <v>105</v>
      </c>
      <c r="K206" t="s">
        <v>104</v>
      </c>
      <c r="L206" t="s">
        <v>102</v>
      </c>
      <c r="M206" t="s">
        <v>135</v>
      </c>
      <c r="N206" t="s">
        <v>134</v>
      </c>
      <c r="O206" t="s">
        <v>438</v>
      </c>
      <c r="P206" t="s">
        <v>437</v>
      </c>
      <c r="Q206" t="s">
        <v>8443</v>
      </c>
      <c r="R206" t="s">
        <v>8444</v>
      </c>
    </row>
    <row r="207" spans="1:18">
      <c r="A207">
        <v>3957</v>
      </c>
      <c r="B207" t="s">
        <v>701</v>
      </c>
      <c r="C207">
        <v>2382</v>
      </c>
      <c r="D207" t="s">
        <v>8447</v>
      </c>
      <c r="E207" t="s">
        <v>706</v>
      </c>
      <c r="F207">
        <v>3</v>
      </c>
      <c r="G207">
        <v>1</v>
      </c>
      <c r="H207" t="s">
        <v>421</v>
      </c>
      <c r="I207" t="s">
        <v>103</v>
      </c>
      <c r="J207" t="s">
        <v>105</v>
      </c>
      <c r="K207" t="s">
        <v>104</v>
      </c>
      <c r="L207" t="s">
        <v>102</v>
      </c>
      <c r="M207" t="s">
        <v>135</v>
      </c>
      <c r="N207" t="s">
        <v>134</v>
      </c>
      <c r="O207" t="s">
        <v>438</v>
      </c>
      <c r="P207" t="s">
        <v>437</v>
      </c>
      <c r="Q207" t="s">
        <v>8447</v>
      </c>
      <c r="R207" t="s">
        <v>8448</v>
      </c>
    </row>
    <row r="208" spans="1:18">
      <c r="A208">
        <v>3963</v>
      </c>
      <c r="B208" t="s">
        <v>701</v>
      </c>
      <c r="C208">
        <v>1517</v>
      </c>
      <c r="D208" t="s">
        <v>8459</v>
      </c>
      <c r="E208" t="s">
        <v>706</v>
      </c>
      <c r="F208">
        <v>3</v>
      </c>
      <c r="G208">
        <v>1</v>
      </c>
      <c r="H208" t="s">
        <v>421</v>
      </c>
      <c r="I208" t="s">
        <v>103</v>
      </c>
      <c r="J208" t="s">
        <v>105</v>
      </c>
      <c r="K208" t="s">
        <v>104</v>
      </c>
      <c r="L208" t="s">
        <v>102</v>
      </c>
      <c r="M208" t="s">
        <v>135</v>
      </c>
      <c r="N208" t="s">
        <v>134</v>
      </c>
      <c r="O208" t="s">
        <v>438</v>
      </c>
      <c r="P208" t="s">
        <v>437</v>
      </c>
      <c r="Q208" t="s">
        <v>8459</v>
      </c>
      <c r="R208" t="s">
        <v>8460</v>
      </c>
    </row>
    <row r="209" spans="1:18">
      <c r="A209">
        <v>3965</v>
      </c>
      <c r="B209" t="s">
        <v>701</v>
      </c>
      <c r="C209">
        <v>1513</v>
      </c>
      <c r="D209" t="s">
        <v>8463</v>
      </c>
      <c r="E209" t="s">
        <v>703</v>
      </c>
      <c r="F209">
        <v>0</v>
      </c>
      <c r="G209">
        <v>1</v>
      </c>
      <c r="H209" t="s">
        <v>421</v>
      </c>
      <c r="I209" t="s">
        <v>103</v>
      </c>
      <c r="J209" t="s">
        <v>105</v>
      </c>
      <c r="K209" t="s">
        <v>104</v>
      </c>
      <c r="L209" t="s">
        <v>102</v>
      </c>
      <c r="M209" t="s">
        <v>135</v>
      </c>
      <c r="N209" t="s">
        <v>134</v>
      </c>
      <c r="O209" t="s">
        <v>438</v>
      </c>
      <c r="P209" t="s">
        <v>437</v>
      </c>
      <c r="Q209" t="s">
        <v>8463</v>
      </c>
      <c r="R209" t="s">
        <v>8464</v>
      </c>
    </row>
    <row r="210" spans="1:18">
      <c r="A210">
        <v>3966</v>
      </c>
      <c r="B210" t="s">
        <v>701</v>
      </c>
      <c r="C210">
        <v>1516</v>
      </c>
      <c r="D210" t="s">
        <v>8465</v>
      </c>
      <c r="E210" t="s">
        <v>703</v>
      </c>
      <c r="F210">
        <v>0</v>
      </c>
      <c r="G210">
        <v>1</v>
      </c>
      <c r="H210" t="s">
        <v>421</v>
      </c>
      <c r="I210" t="s">
        <v>103</v>
      </c>
      <c r="J210" t="s">
        <v>105</v>
      </c>
      <c r="K210" t="s">
        <v>104</v>
      </c>
      <c r="L210" t="s">
        <v>102</v>
      </c>
      <c r="M210" t="s">
        <v>135</v>
      </c>
      <c r="N210" t="s">
        <v>134</v>
      </c>
      <c r="O210" t="s">
        <v>438</v>
      </c>
      <c r="P210" t="s">
        <v>437</v>
      </c>
      <c r="Q210" t="s">
        <v>8465</v>
      </c>
      <c r="R210" t="s">
        <v>8466</v>
      </c>
    </row>
    <row r="211" spans="1:18">
      <c r="A211">
        <v>3967</v>
      </c>
      <c r="B211" t="s">
        <v>701</v>
      </c>
      <c r="C211">
        <v>1539</v>
      </c>
      <c r="D211" t="s">
        <v>8467</v>
      </c>
      <c r="E211" t="s">
        <v>706</v>
      </c>
      <c r="F211">
        <v>4</v>
      </c>
      <c r="G211">
        <v>1</v>
      </c>
      <c r="H211" t="s">
        <v>421</v>
      </c>
      <c r="I211" t="s">
        <v>103</v>
      </c>
      <c r="J211" t="s">
        <v>105</v>
      </c>
      <c r="K211" t="s">
        <v>104</v>
      </c>
      <c r="L211" t="s">
        <v>102</v>
      </c>
      <c r="M211" t="s">
        <v>135</v>
      </c>
      <c r="N211" t="s">
        <v>134</v>
      </c>
      <c r="O211" t="s">
        <v>438</v>
      </c>
      <c r="P211" t="s">
        <v>437</v>
      </c>
      <c r="Q211" t="s">
        <v>8467</v>
      </c>
      <c r="R211" t="s">
        <v>8468</v>
      </c>
    </row>
    <row r="212" spans="1:18">
      <c r="A212">
        <v>3968</v>
      </c>
      <c r="B212" t="s">
        <v>701</v>
      </c>
      <c r="C212">
        <v>1541</v>
      </c>
      <c r="D212" t="s">
        <v>8469</v>
      </c>
      <c r="E212" t="s">
        <v>706</v>
      </c>
      <c r="F212">
        <v>3</v>
      </c>
      <c r="G212">
        <v>1</v>
      </c>
      <c r="H212" t="s">
        <v>421</v>
      </c>
      <c r="I212" t="s">
        <v>103</v>
      </c>
      <c r="J212" t="s">
        <v>105</v>
      </c>
      <c r="K212" t="s">
        <v>104</v>
      </c>
      <c r="L212" t="s">
        <v>102</v>
      </c>
      <c r="M212" t="s">
        <v>135</v>
      </c>
      <c r="N212" t="s">
        <v>134</v>
      </c>
      <c r="O212" t="s">
        <v>438</v>
      </c>
      <c r="P212" t="s">
        <v>437</v>
      </c>
      <c r="Q212" t="s">
        <v>8469</v>
      </c>
      <c r="R212" t="s">
        <v>8470</v>
      </c>
    </row>
    <row r="213" spans="1:18">
      <c r="A213">
        <v>3969</v>
      </c>
      <c r="B213" t="s">
        <v>701</v>
      </c>
      <c r="C213">
        <v>1502</v>
      </c>
      <c r="D213" t="s">
        <v>8471</v>
      </c>
      <c r="E213" t="s">
        <v>706</v>
      </c>
      <c r="F213">
        <v>4</v>
      </c>
      <c r="G213">
        <v>1</v>
      </c>
      <c r="H213" t="s">
        <v>421</v>
      </c>
      <c r="I213" t="s">
        <v>103</v>
      </c>
      <c r="J213" t="s">
        <v>105</v>
      </c>
      <c r="K213" t="s">
        <v>104</v>
      </c>
      <c r="L213" t="s">
        <v>102</v>
      </c>
      <c r="M213" t="s">
        <v>135</v>
      </c>
      <c r="N213" t="s">
        <v>134</v>
      </c>
      <c r="O213" t="s">
        <v>438</v>
      </c>
      <c r="P213" t="s">
        <v>437</v>
      </c>
      <c r="Q213" t="s">
        <v>8471</v>
      </c>
      <c r="R213" t="s">
        <v>8472</v>
      </c>
    </row>
    <row r="214" spans="1:18">
      <c r="A214">
        <v>3970</v>
      </c>
      <c r="B214" t="s">
        <v>701</v>
      </c>
      <c r="C214">
        <v>1501</v>
      </c>
      <c r="D214" t="s">
        <v>8473</v>
      </c>
      <c r="E214" t="s">
        <v>706</v>
      </c>
      <c r="F214">
        <v>4</v>
      </c>
      <c r="G214">
        <v>1</v>
      </c>
      <c r="H214" t="s">
        <v>421</v>
      </c>
      <c r="I214" t="s">
        <v>103</v>
      </c>
      <c r="J214" t="s">
        <v>105</v>
      </c>
      <c r="K214" t="s">
        <v>104</v>
      </c>
      <c r="L214" t="s">
        <v>102</v>
      </c>
      <c r="M214" t="s">
        <v>135</v>
      </c>
      <c r="N214" t="s">
        <v>134</v>
      </c>
      <c r="O214" t="s">
        <v>438</v>
      </c>
      <c r="P214" t="s">
        <v>437</v>
      </c>
      <c r="Q214" t="s">
        <v>8473</v>
      </c>
      <c r="R214" t="s">
        <v>8474</v>
      </c>
    </row>
    <row r="215" spans="1:18">
      <c r="A215">
        <v>3971</v>
      </c>
      <c r="B215" t="s">
        <v>701</v>
      </c>
      <c r="C215">
        <v>1515</v>
      </c>
      <c r="D215" t="s">
        <v>8475</v>
      </c>
      <c r="E215" t="s">
        <v>703</v>
      </c>
      <c r="F215">
        <v>0</v>
      </c>
      <c r="G215">
        <v>1</v>
      </c>
      <c r="H215" t="s">
        <v>421</v>
      </c>
      <c r="I215" t="s">
        <v>103</v>
      </c>
      <c r="J215" t="s">
        <v>105</v>
      </c>
      <c r="K215" t="s">
        <v>104</v>
      </c>
      <c r="L215" t="s">
        <v>102</v>
      </c>
      <c r="M215" t="s">
        <v>135</v>
      </c>
      <c r="N215" t="s">
        <v>134</v>
      </c>
      <c r="O215" t="s">
        <v>438</v>
      </c>
      <c r="P215" t="s">
        <v>437</v>
      </c>
      <c r="Q215" t="s">
        <v>8475</v>
      </c>
      <c r="R215" t="s">
        <v>8476</v>
      </c>
    </row>
    <row r="216" spans="1:18">
      <c r="A216">
        <v>3972</v>
      </c>
      <c r="B216" t="s">
        <v>701</v>
      </c>
      <c r="C216">
        <v>1500</v>
      </c>
      <c r="D216" t="s">
        <v>8477</v>
      </c>
      <c r="E216" t="s">
        <v>706</v>
      </c>
      <c r="F216">
        <v>3</v>
      </c>
      <c r="G216">
        <v>1</v>
      </c>
      <c r="H216" t="s">
        <v>421</v>
      </c>
      <c r="I216" t="s">
        <v>103</v>
      </c>
      <c r="J216" t="s">
        <v>105</v>
      </c>
      <c r="K216" t="s">
        <v>104</v>
      </c>
      <c r="L216" t="s">
        <v>102</v>
      </c>
      <c r="M216" t="s">
        <v>135</v>
      </c>
      <c r="N216" t="s">
        <v>134</v>
      </c>
      <c r="O216" t="s">
        <v>438</v>
      </c>
      <c r="P216" t="s">
        <v>437</v>
      </c>
      <c r="Q216" t="s">
        <v>8477</v>
      </c>
      <c r="R216" t="s">
        <v>8478</v>
      </c>
    </row>
    <row r="217" spans="1:18">
      <c r="A217">
        <v>3973</v>
      </c>
      <c r="B217" t="s">
        <v>701</v>
      </c>
      <c r="C217">
        <v>2374</v>
      </c>
      <c r="D217" t="s">
        <v>8479</v>
      </c>
      <c r="E217" t="s">
        <v>703</v>
      </c>
      <c r="F217">
        <v>0</v>
      </c>
      <c r="G217">
        <v>1</v>
      </c>
      <c r="H217" t="s">
        <v>421</v>
      </c>
      <c r="I217" t="s">
        <v>103</v>
      </c>
      <c r="J217" t="s">
        <v>105</v>
      </c>
      <c r="K217" t="s">
        <v>104</v>
      </c>
      <c r="L217" t="s">
        <v>102</v>
      </c>
      <c r="M217" t="s">
        <v>135</v>
      </c>
      <c r="N217" t="s">
        <v>134</v>
      </c>
      <c r="O217" t="s">
        <v>438</v>
      </c>
      <c r="P217" t="s">
        <v>437</v>
      </c>
      <c r="Q217" t="s">
        <v>8479</v>
      </c>
      <c r="R217" t="s">
        <v>8480</v>
      </c>
    </row>
    <row r="218" spans="1:18">
      <c r="A218">
        <v>3974</v>
      </c>
      <c r="B218" t="s">
        <v>701</v>
      </c>
      <c r="C218">
        <v>1499</v>
      </c>
      <c r="D218" t="s">
        <v>8481</v>
      </c>
      <c r="E218" t="s">
        <v>703</v>
      </c>
      <c r="F218">
        <v>0</v>
      </c>
      <c r="G218">
        <v>1</v>
      </c>
      <c r="H218" t="s">
        <v>421</v>
      </c>
      <c r="I218" t="s">
        <v>103</v>
      </c>
      <c r="J218" t="s">
        <v>105</v>
      </c>
      <c r="K218" t="s">
        <v>104</v>
      </c>
      <c r="L218" t="s">
        <v>102</v>
      </c>
      <c r="M218" t="s">
        <v>135</v>
      </c>
      <c r="N218" t="s">
        <v>134</v>
      </c>
      <c r="O218" t="s">
        <v>438</v>
      </c>
      <c r="P218" t="s">
        <v>437</v>
      </c>
      <c r="Q218" t="s">
        <v>8481</v>
      </c>
      <c r="R218" t="s">
        <v>8482</v>
      </c>
    </row>
    <row r="219" spans="1:18">
      <c r="A219">
        <v>3975</v>
      </c>
      <c r="B219" t="s">
        <v>701</v>
      </c>
      <c r="C219">
        <v>1503</v>
      </c>
      <c r="D219" t="s">
        <v>8483</v>
      </c>
      <c r="E219" t="s">
        <v>706</v>
      </c>
      <c r="F219">
        <v>4</v>
      </c>
      <c r="G219">
        <v>1</v>
      </c>
      <c r="H219" t="s">
        <v>421</v>
      </c>
      <c r="I219" t="s">
        <v>103</v>
      </c>
      <c r="J219" t="s">
        <v>105</v>
      </c>
      <c r="K219" t="s">
        <v>104</v>
      </c>
      <c r="L219" t="s">
        <v>102</v>
      </c>
      <c r="M219" t="s">
        <v>135</v>
      </c>
      <c r="N219" t="s">
        <v>134</v>
      </c>
      <c r="O219" t="s">
        <v>438</v>
      </c>
      <c r="P219" t="s">
        <v>437</v>
      </c>
      <c r="Q219" t="s">
        <v>8483</v>
      </c>
      <c r="R219" t="s">
        <v>8484</v>
      </c>
    </row>
    <row r="220" spans="1:18">
      <c r="A220">
        <v>3976</v>
      </c>
      <c r="B220" t="s">
        <v>701</v>
      </c>
      <c r="C220">
        <v>1504</v>
      </c>
      <c r="D220" t="s">
        <v>8485</v>
      </c>
      <c r="E220" t="s">
        <v>706</v>
      </c>
      <c r="F220">
        <v>3</v>
      </c>
      <c r="G220">
        <v>1</v>
      </c>
      <c r="H220" t="s">
        <v>421</v>
      </c>
      <c r="I220" t="s">
        <v>103</v>
      </c>
      <c r="J220" t="s">
        <v>105</v>
      </c>
      <c r="K220" t="s">
        <v>104</v>
      </c>
      <c r="L220" t="s">
        <v>102</v>
      </c>
      <c r="M220" t="s">
        <v>135</v>
      </c>
      <c r="N220" t="s">
        <v>134</v>
      </c>
      <c r="O220" t="s">
        <v>438</v>
      </c>
      <c r="P220" t="s">
        <v>437</v>
      </c>
      <c r="Q220" t="s">
        <v>8485</v>
      </c>
      <c r="R220" t="s">
        <v>8486</v>
      </c>
    </row>
    <row r="221" spans="1:18">
      <c r="A221">
        <v>3977</v>
      </c>
      <c r="B221" t="s">
        <v>701</v>
      </c>
      <c r="C221">
        <v>1505</v>
      </c>
      <c r="D221" t="s">
        <v>8487</v>
      </c>
      <c r="E221" t="s">
        <v>706</v>
      </c>
      <c r="F221">
        <v>3</v>
      </c>
      <c r="G221">
        <v>1</v>
      </c>
      <c r="H221" t="s">
        <v>421</v>
      </c>
      <c r="I221" t="s">
        <v>103</v>
      </c>
      <c r="J221" t="s">
        <v>105</v>
      </c>
      <c r="K221" t="s">
        <v>104</v>
      </c>
      <c r="L221" t="s">
        <v>102</v>
      </c>
      <c r="M221" t="s">
        <v>135</v>
      </c>
      <c r="N221" t="s">
        <v>134</v>
      </c>
      <c r="O221" t="s">
        <v>438</v>
      </c>
      <c r="P221" t="s">
        <v>437</v>
      </c>
      <c r="Q221" t="s">
        <v>8487</v>
      </c>
      <c r="R221" t="s">
        <v>8488</v>
      </c>
    </row>
    <row r="222" spans="1:18">
      <c r="A222">
        <v>3978</v>
      </c>
      <c r="B222" t="s">
        <v>701</v>
      </c>
      <c r="C222">
        <v>1506</v>
      </c>
      <c r="D222" t="s">
        <v>8489</v>
      </c>
      <c r="E222" t="s">
        <v>706</v>
      </c>
      <c r="F222">
        <v>3</v>
      </c>
      <c r="G222">
        <v>1</v>
      </c>
      <c r="H222" t="s">
        <v>421</v>
      </c>
      <c r="I222" t="s">
        <v>103</v>
      </c>
      <c r="J222" t="s">
        <v>105</v>
      </c>
      <c r="K222" t="s">
        <v>104</v>
      </c>
      <c r="L222" t="s">
        <v>102</v>
      </c>
      <c r="M222" t="s">
        <v>135</v>
      </c>
      <c r="N222" t="s">
        <v>134</v>
      </c>
      <c r="O222" t="s">
        <v>438</v>
      </c>
      <c r="P222" t="s">
        <v>437</v>
      </c>
      <c r="Q222" t="s">
        <v>8489</v>
      </c>
      <c r="R222" t="s">
        <v>8490</v>
      </c>
    </row>
    <row r="223" spans="1:18">
      <c r="A223">
        <v>3979</v>
      </c>
      <c r="B223" t="s">
        <v>701</v>
      </c>
      <c r="C223">
        <v>1507</v>
      </c>
      <c r="D223" t="s">
        <v>8491</v>
      </c>
      <c r="E223" t="s">
        <v>706</v>
      </c>
      <c r="F223">
        <v>4</v>
      </c>
      <c r="G223">
        <v>1</v>
      </c>
      <c r="H223" t="s">
        <v>421</v>
      </c>
      <c r="I223" t="s">
        <v>103</v>
      </c>
      <c r="J223" t="s">
        <v>105</v>
      </c>
      <c r="K223" t="s">
        <v>104</v>
      </c>
      <c r="L223" t="s">
        <v>102</v>
      </c>
      <c r="M223" t="s">
        <v>135</v>
      </c>
      <c r="N223" t="s">
        <v>134</v>
      </c>
      <c r="O223" t="s">
        <v>438</v>
      </c>
      <c r="P223" t="s">
        <v>437</v>
      </c>
      <c r="Q223" t="s">
        <v>8491</v>
      </c>
      <c r="R223" t="s">
        <v>8492</v>
      </c>
    </row>
    <row r="224" spans="1:18">
      <c r="A224">
        <v>3980</v>
      </c>
      <c r="B224" t="s">
        <v>701</v>
      </c>
      <c r="C224">
        <v>1508</v>
      </c>
      <c r="D224" t="s">
        <v>8493</v>
      </c>
      <c r="E224" t="s">
        <v>706</v>
      </c>
      <c r="F224">
        <v>3</v>
      </c>
      <c r="G224">
        <v>1</v>
      </c>
      <c r="H224" t="s">
        <v>421</v>
      </c>
      <c r="I224" t="s">
        <v>103</v>
      </c>
      <c r="J224" t="s">
        <v>105</v>
      </c>
      <c r="K224" t="s">
        <v>104</v>
      </c>
      <c r="L224" t="s">
        <v>102</v>
      </c>
      <c r="M224" t="s">
        <v>135</v>
      </c>
      <c r="N224" t="s">
        <v>134</v>
      </c>
      <c r="O224" t="s">
        <v>438</v>
      </c>
      <c r="P224" t="s">
        <v>437</v>
      </c>
      <c r="Q224" t="s">
        <v>8493</v>
      </c>
      <c r="R224" t="s">
        <v>8494</v>
      </c>
    </row>
    <row r="225" spans="1:18">
      <c r="A225">
        <v>3981</v>
      </c>
      <c r="B225" t="s">
        <v>701</v>
      </c>
      <c r="C225">
        <v>1509</v>
      </c>
      <c r="D225" t="s">
        <v>8495</v>
      </c>
      <c r="E225" t="s">
        <v>706</v>
      </c>
      <c r="F225">
        <v>4</v>
      </c>
      <c r="G225">
        <v>1</v>
      </c>
      <c r="H225" t="s">
        <v>421</v>
      </c>
      <c r="I225" t="s">
        <v>103</v>
      </c>
      <c r="J225" t="s">
        <v>105</v>
      </c>
      <c r="K225" t="s">
        <v>104</v>
      </c>
      <c r="L225" t="s">
        <v>102</v>
      </c>
      <c r="M225" t="s">
        <v>135</v>
      </c>
      <c r="N225" t="s">
        <v>134</v>
      </c>
      <c r="O225" t="s">
        <v>438</v>
      </c>
      <c r="P225" t="s">
        <v>437</v>
      </c>
      <c r="Q225" t="s">
        <v>8495</v>
      </c>
      <c r="R225" t="s">
        <v>8496</v>
      </c>
    </row>
    <row r="226" spans="1:18">
      <c r="A226">
        <v>3982</v>
      </c>
      <c r="B226" t="s">
        <v>701</v>
      </c>
      <c r="C226">
        <v>1514</v>
      </c>
      <c r="D226" t="s">
        <v>8497</v>
      </c>
      <c r="E226" t="s">
        <v>703</v>
      </c>
      <c r="F226">
        <v>0</v>
      </c>
      <c r="G226">
        <v>1</v>
      </c>
      <c r="H226" t="s">
        <v>421</v>
      </c>
      <c r="I226" t="s">
        <v>103</v>
      </c>
      <c r="J226" t="s">
        <v>105</v>
      </c>
      <c r="K226" t="s">
        <v>104</v>
      </c>
      <c r="L226" t="s">
        <v>102</v>
      </c>
      <c r="M226" t="s">
        <v>135</v>
      </c>
      <c r="N226" t="s">
        <v>134</v>
      </c>
      <c r="O226" t="s">
        <v>438</v>
      </c>
      <c r="P226" t="s">
        <v>437</v>
      </c>
      <c r="Q226" t="s">
        <v>8497</v>
      </c>
      <c r="R226" t="s">
        <v>8498</v>
      </c>
    </row>
    <row r="227" spans="1:18">
      <c r="A227">
        <v>3983</v>
      </c>
      <c r="B227" t="s">
        <v>701</v>
      </c>
      <c r="C227">
        <v>2381</v>
      </c>
      <c r="D227" t="s">
        <v>8499</v>
      </c>
      <c r="E227" t="s">
        <v>706</v>
      </c>
      <c r="F227">
        <v>3</v>
      </c>
      <c r="G227">
        <v>1</v>
      </c>
      <c r="H227" t="s">
        <v>421</v>
      </c>
      <c r="I227" t="s">
        <v>103</v>
      </c>
      <c r="J227" t="s">
        <v>105</v>
      </c>
      <c r="K227" t="s">
        <v>104</v>
      </c>
      <c r="L227" t="s">
        <v>102</v>
      </c>
      <c r="M227" t="s">
        <v>135</v>
      </c>
      <c r="N227" t="s">
        <v>134</v>
      </c>
      <c r="O227" t="s">
        <v>438</v>
      </c>
      <c r="P227" t="s">
        <v>437</v>
      </c>
      <c r="Q227" t="s">
        <v>8499</v>
      </c>
      <c r="R227" t="s">
        <v>8500</v>
      </c>
    </row>
    <row r="228" spans="1:18">
      <c r="A228">
        <v>3984</v>
      </c>
      <c r="B228" t="s">
        <v>701</v>
      </c>
      <c r="C228">
        <v>2336</v>
      </c>
      <c r="D228" t="s">
        <v>8501</v>
      </c>
      <c r="E228" t="s">
        <v>703</v>
      </c>
      <c r="F228">
        <v>0</v>
      </c>
      <c r="G228">
        <v>1</v>
      </c>
      <c r="H228" t="s">
        <v>421</v>
      </c>
      <c r="I228" t="s">
        <v>103</v>
      </c>
      <c r="J228" t="s">
        <v>105</v>
      </c>
      <c r="K228" t="s">
        <v>104</v>
      </c>
      <c r="L228" t="s">
        <v>102</v>
      </c>
      <c r="M228" t="s">
        <v>135</v>
      </c>
      <c r="N228" t="s">
        <v>134</v>
      </c>
      <c r="O228" t="s">
        <v>438</v>
      </c>
      <c r="P228" t="s">
        <v>437</v>
      </c>
      <c r="Q228" t="s">
        <v>8501</v>
      </c>
      <c r="R228" t="s">
        <v>8502</v>
      </c>
    </row>
    <row r="229" spans="1:18">
      <c r="A229">
        <v>3985</v>
      </c>
      <c r="B229" t="s">
        <v>701</v>
      </c>
      <c r="C229">
        <v>2337</v>
      </c>
      <c r="D229" t="s">
        <v>8503</v>
      </c>
      <c r="E229" t="s">
        <v>706</v>
      </c>
      <c r="F229">
        <v>4</v>
      </c>
      <c r="G229">
        <v>1</v>
      </c>
      <c r="H229" t="s">
        <v>421</v>
      </c>
      <c r="I229" t="s">
        <v>103</v>
      </c>
      <c r="J229" t="s">
        <v>105</v>
      </c>
      <c r="K229" t="s">
        <v>104</v>
      </c>
      <c r="L229" t="s">
        <v>102</v>
      </c>
      <c r="M229" t="s">
        <v>135</v>
      </c>
      <c r="N229" t="s">
        <v>134</v>
      </c>
      <c r="O229" t="s">
        <v>438</v>
      </c>
      <c r="P229" t="s">
        <v>437</v>
      </c>
      <c r="Q229" t="s">
        <v>8503</v>
      </c>
      <c r="R229" t="s">
        <v>8504</v>
      </c>
    </row>
    <row r="230" spans="1:18">
      <c r="A230">
        <v>3989</v>
      </c>
      <c r="B230" t="s">
        <v>701</v>
      </c>
      <c r="C230">
        <v>2335</v>
      </c>
      <c r="D230" t="s">
        <v>8512</v>
      </c>
      <c r="E230" t="s">
        <v>706</v>
      </c>
      <c r="F230">
        <v>3</v>
      </c>
      <c r="G230">
        <v>1</v>
      </c>
      <c r="H230" t="s">
        <v>421</v>
      </c>
      <c r="I230" t="s">
        <v>103</v>
      </c>
      <c r="J230" t="s">
        <v>105</v>
      </c>
      <c r="K230" t="s">
        <v>104</v>
      </c>
      <c r="L230" t="s">
        <v>102</v>
      </c>
      <c r="M230" t="s">
        <v>135</v>
      </c>
      <c r="N230" t="s">
        <v>134</v>
      </c>
      <c r="O230" t="s">
        <v>438</v>
      </c>
      <c r="P230" t="s">
        <v>437</v>
      </c>
      <c r="Q230" t="s">
        <v>8512</v>
      </c>
      <c r="R230" t="s">
        <v>8513</v>
      </c>
    </row>
    <row r="231" spans="1:18">
      <c r="A231">
        <v>1489</v>
      </c>
      <c r="B231" t="s">
        <v>701</v>
      </c>
      <c r="C231">
        <v>591</v>
      </c>
      <c r="D231" t="s">
        <v>3606</v>
      </c>
      <c r="E231" t="s">
        <v>706</v>
      </c>
      <c r="F231">
        <v>3</v>
      </c>
      <c r="G231">
        <v>1</v>
      </c>
      <c r="H231" t="s">
        <v>421</v>
      </c>
      <c r="I231" t="s">
        <v>103</v>
      </c>
      <c r="J231" t="s">
        <v>105</v>
      </c>
      <c r="K231" t="s">
        <v>111</v>
      </c>
      <c r="L231" t="s">
        <v>110</v>
      </c>
      <c r="M231" t="s">
        <v>264</v>
      </c>
      <c r="N231" t="s">
        <v>263</v>
      </c>
      <c r="O231" t="s">
        <v>453</v>
      </c>
      <c r="P231" t="s">
        <v>452</v>
      </c>
      <c r="Q231" t="s">
        <v>3606</v>
      </c>
      <c r="R231" t="s">
        <v>3607</v>
      </c>
    </row>
    <row r="232" spans="1:18">
      <c r="A232">
        <v>1492</v>
      </c>
      <c r="B232" t="s">
        <v>701</v>
      </c>
      <c r="C232">
        <v>590</v>
      </c>
      <c r="D232" t="s">
        <v>3612</v>
      </c>
      <c r="E232" t="s">
        <v>3613</v>
      </c>
      <c r="F232">
        <v>1</v>
      </c>
      <c r="G232">
        <v>1</v>
      </c>
      <c r="H232" t="s">
        <v>421</v>
      </c>
      <c r="I232" t="s">
        <v>103</v>
      </c>
      <c r="J232" t="s">
        <v>105</v>
      </c>
      <c r="K232" t="s">
        <v>111</v>
      </c>
      <c r="L232" t="s">
        <v>110</v>
      </c>
      <c r="M232" t="s">
        <v>264</v>
      </c>
      <c r="N232" t="s">
        <v>263</v>
      </c>
      <c r="O232" t="s">
        <v>453</v>
      </c>
      <c r="P232" t="s">
        <v>452</v>
      </c>
      <c r="Q232" t="s">
        <v>3612</v>
      </c>
      <c r="R232" t="s">
        <v>3614</v>
      </c>
    </row>
    <row r="233" spans="1:18">
      <c r="A233">
        <v>1557</v>
      </c>
      <c r="B233" t="s">
        <v>701</v>
      </c>
      <c r="C233">
        <v>592</v>
      </c>
      <c r="D233" t="s">
        <v>3744</v>
      </c>
      <c r="E233" t="s">
        <v>706</v>
      </c>
      <c r="F233">
        <v>3</v>
      </c>
      <c r="G233">
        <v>1</v>
      </c>
      <c r="H233" t="s">
        <v>421</v>
      </c>
      <c r="I233" t="s">
        <v>103</v>
      </c>
      <c r="J233" t="s">
        <v>105</v>
      </c>
      <c r="K233" t="s">
        <v>111</v>
      </c>
      <c r="L233" t="s">
        <v>110</v>
      </c>
      <c r="M233" t="s">
        <v>264</v>
      </c>
      <c r="N233" t="s">
        <v>263</v>
      </c>
      <c r="O233" t="s">
        <v>453</v>
      </c>
      <c r="P233" t="s">
        <v>452</v>
      </c>
      <c r="Q233" t="s">
        <v>3744</v>
      </c>
      <c r="R233" t="s">
        <v>3745</v>
      </c>
    </row>
    <row r="234" spans="1:18">
      <c r="A234">
        <v>1569</v>
      </c>
      <c r="B234" t="s">
        <v>701</v>
      </c>
      <c r="C234">
        <v>556</v>
      </c>
      <c r="D234" t="s">
        <v>3768</v>
      </c>
      <c r="E234" t="s">
        <v>706</v>
      </c>
      <c r="F234">
        <v>1</v>
      </c>
      <c r="G234">
        <v>1</v>
      </c>
      <c r="H234" t="s">
        <v>421</v>
      </c>
      <c r="I234" t="s">
        <v>103</v>
      </c>
      <c r="J234" t="s">
        <v>105</v>
      </c>
      <c r="K234" t="s">
        <v>111</v>
      </c>
      <c r="L234" t="s">
        <v>110</v>
      </c>
      <c r="M234" t="s">
        <v>264</v>
      </c>
      <c r="N234" t="s">
        <v>263</v>
      </c>
      <c r="O234" t="s">
        <v>453</v>
      </c>
      <c r="P234" t="s">
        <v>452</v>
      </c>
      <c r="Q234" t="s">
        <v>3768</v>
      </c>
      <c r="R234" t="s">
        <v>3769</v>
      </c>
    </row>
    <row r="235" spans="1:18">
      <c r="A235">
        <v>1576</v>
      </c>
      <c r="B235" t="s">
        <v>701</v>
      </c>
      <c r="C235">
        <v>545</v>
      </c>
      <c r="D235" t="s">
        <v>3782</v>
      </c>
      <c r="E235" t="s">
        <v>706</v>
      </c>
      <c r="F235">
        <v>3</v>
      </c>
      <c r="G235">
        <v>1</v>
      </c>
      <c r="H235" t="s">
        <v>421</v>
      </c>
      <c r="I235" t="s">
        <v>103</v>
      </c>
      <c r="J235" t="s">
        <v>105</v>
      </c>
      <c r="K235" t="s">
        <v>111</v>
      </c>
      <c r="L235" t="s">
        <v>110</v>
      </c>
      <c r="M235" t="s">
        <v>264</v>
      </c>
      <c r="N235" t="s">
        <v>263</v>
      </c>
      <c r="O235" t="s">
        <v>453</v>
      </c>
      <c r="P235" t="s">
        <v>452</v>
      </c>
      <c r="Q235" t="s">
        <v>3782</v>
      </c>
      <c r="R235" t="s">
        <v>3783</v>
      </c>
    </row>
    <row r="236" spans="1:18">
      <c r="A236">
        <v>1578</v>
      </c>
      <c r="B236" t="s">
        <v>701</v>
      </c>
      <c r="C236">
        <v>588</v>
      </c>
      <c r="D236" t="s">
        <v>3786</v>
      </c>
      <c r="E236" t="s">
        <v>703</v>
      </c>
      <c r="F236">
        <v>3</v>
      </c>
      <c r="G236">
        <v>1</v>
      </c>
      <c r="H236" t="s">
        <v>421</v>
      </c>
      <c r="I236" t="s">
        <v>103</v>
      </c>
      <c r="J236" t="s">
        <v>105</v>
      </c>
      <c r="K236" t="s">
        <v>111</v>
      </c>
      <c r="L236" t="s">
        <v>110</v>
      </c>
      <c r="M236" t="s">
        <v>264</v>
      </c>
      <c r="N236" t="s">
        <v>263</v>
      </c>
      <c r="O236" t="s">
        <v>453</v>
      </c>
      <c r="P236" t="s">
        <v>452</v>
      </c>
      <c r="Q236" t="s">
        <v>3786</v>
      </c>
      <c r="R236" t="s">
        <v>3787</v>
      </c>
    </row>
    <row r="237" spans="1:18">
      <c r="A237">
        <v>1585</v>
      </c>
      <c r="B237" t="s">
        <v>701</v>
      </c>
      <c r="C237">
        <v>546</v>
      </c>
      <c r="D237" t="s">
        <v>3800</v>
      </c>
      <c r="E237" t="s">
        <v>706</v>
      </c>
      <c r="F237">
        <v>4</v>
      </c>
      <c r="G237">
        <v>1</v>
      </c>
      <c r="H237" t="s">
        <v>421</v>
      </c>
      <c r="I237" t="s">
        <v>103</v>
      </c>
      <c r="J237" t="s">
        <v>105</v>
      </c>
      <c r="K237" t="s">
        <v>111</v>
      </c>
      <c r="L237" t="s">
        <v>110</v>
      </c>
      <c r="M237" t="s">
        <v>264</v>
      </c>
      <c r="N237" t="s">
        <v>263</v>
      </c>
      <c r="O237" t="s">
        <v>453</v>
      </c>
      <c r="P237" t="s">
        <v>452</v>
      </c>
      <c r="Q237" t="s">
        <v>3800</v>
      </c>
      <c r="R237" t="s">
        <v>3801</v>
      </c>
    </row>
    <row r="238" spans="1:18">
      <c r="A238">
        <v>1586</v>
      </c>
      <c r="B238" t="s">
        <v>701</v>
      </c>
      <c r="C238">
        <v>544</v>
      </c>
      <c r="D238" t="s">
        <v>3802</v>
      </c>
      <c r="E238" t="s">
        <v>706</v>
      </c>
      <c r="F238">
        <v>3</v>
      </c>
      <c r="G238">
        <v>1</v>
      </c>
      <c r="H238" t="s">
        <v>421</v>
      </c>
      <c r="I238" t="s">
        <v>103</v>
      </c>
      <c r="J238" t="s">
        <v>105</v>
      </c>
      <c r="K238" t="s">
        <v>111</v>
      </c>
      <c r="L238" t="s">
        <v>110</v>
      </c>
      <c r="M238" t="s">
        <v>264</v>
      </c>
      <c r="N238" t="s">
        <v>263</v>
      </c>
      <c r="O238" t="s">
        <v>453</v>
      </c>
      <c r="P238" t="s">
        <v>452</v>
      </c>
      <c r="Q238" t="s">
        <v>3802</v>
      </c>
      <c r="R238" t="s">
        <v>3803</v>
      </c>
    </row>
    <row r="239" spans="1:18">
      <c r="A239">
        <v>1587</v>
      </c>
      <c r="B239" t="s">
        <v>701</v>
      </c>
      <c r="C239">
        <v>542</v>
      </c>
      <c r="D239" t="s">
        <v>3804</v>
      </c>
      <c r="E239" t="s">
        <v>706</v>
      </c>
      <c r="F239">
        <v>3</v>
      </c>
      <c r="G239">
        <v>1</v>
      </c>
      <c r="H239" t="s">
        <v>421</v>
      </c>
      <c r="I239" t="s">
        <v>103</v>
      </c>
      <c r="J239" t="s">
        <v>105</v>
      </c>
      <c r="K239" t="s">
        <v>111</v>
      </c>
      <c r="L239" t="s">
        <v>110</v>
      </c>
      <c r="M239" t="s">
        <v>264</v>
      </c>
      <c r="N239" t="s">
        <v>263</v>
      </c>
      <c r="O239" t="s">
        <v>453</v>
      </c>
      <c r="P239" t="s">
        <v>452</v>
      </c>
      <c r="Q239" t="s">
        <v>3804</v>
      </c>
      <c r="R239" t="s">
        <v>3805</v>
      </c>
    </row>
    <row r="240" spans="1:18">
      <c r="A240">
        <v>1588</v>
      </c>
      <c r="B240" t="s">
        <v>701</v>
      </c>
      <c r="C240">
        <v>543</v>
      </c>
      <c r="D240" t="s">
        <v>3806</v>
      </c>
      <c r="E240" t="s">
        <v>421</v>
      </c>
      <c r="F240">
        <v>3</v>
      </c>
      <c r="G240">
        <v>1</v>
      </c>
      <c r="H240" t="s">
        <v>421</v>
      </c>
      <c r="I240" t="s">
        <v>103</v>
      </c>
      <c r="J240" t="s">
        <v>105</v>
      </c>
      <c r="K240" t="s">
        <v>111</v>
      </c>
      <c r="L240" t="s">
        <v>110</v>
      </c>
      <c r="M240" t="s">
        <v>264</v>
      </c>
      <c r="N240" t="s">
        <v>263</v>
      </c>
      <c r="O240" t="s">
        <v>453</v>
      </c>
      <c r="P240" t="s">
        <v>452</v>
      </c>
      <c r="Q240" t="s">
        <v>3806</v>
      </c>
      <c r="R240" t="s">
        <v>3807</v>
      </c>
    </row>
    <row r="241" spans="1:18">
      <c r="A241">
        <v>1589</v>
      </c>
      <c r="B241" t="s">
        <v>701</v>
      </c>
      <c r="C241">
        <v>535</v>
      </c>
      <c r="D241" t="s">
        <v>3806</v>
      </c>
      <c r="E241" t="s">
        <v>706</v>
      </c>
      <c r="F241">
        <v>3</v>
      </c>
      <c r="G241">
        <v>1</v>
      </c>
      <c r="H241" t="s">
        <v>421</v>
      </c>
      <c r="I241" t="s">
        <v>103</v>
      </c>
      <c r="J241" t="s">
        <v>105</v>
      </c>
      <c r="K241" t="s">
        <v>111</v>
      </c>
      <c r="L241" t="s">
        <v>110</v>
      </c>
      <c r="M241" t="s">
        <v>264</v>
      </c>
      <c r="N241" t="s">
        <v>263</v>
      </c>
      <c r="O241" t="s">
        <v>453</v>
      </c>
      <c r="P241" t="s">
        <v>452</v>
      </c>
      <c r="Q241" t="s">
        <v>3806</v>
      </c>
      <c r="R241" t="s">
        <v>3808</v>
      </c>
    </row>
    <row r="242" spans="1:18">
      <c r="A242">
        <v>1591</v>
      </c>
      <c r="B242" t="s">
        <v>701</v>
      </c>
      <c r="C242">
        <v>568</v>
      </c>
      <c r="D242" t="s">
        <v>3811</v>
      </c>
      <c r="E242" t="s">
        <v>706</v>
      </c>
      <c r="F242">
        <v>3</v>
      </c>
      <c r="G242">
        <v>1</v>
      </c>
      <c r="H242" t="s">
        <v>421</v>
      </c>
      <c r="I242" t="s">
        <v>103</v>
      </c>
      <c r="J242" t="s">
        <v>105</v>
      </c>
      <c r="K242" t="s">
        <v>111</v>
      </c>
      <c r="L242" t="s">
        <v>110</v>
      </c>
      <c r="M242" t="s">
        <v>264</v>
      </c>
      <c r="N242" t="s">
        <v>263</v>
      </c>
      <c r="O242" t="s">
        <v>453</v>
      </c>
      <c r="P242" t="s">
        <v>452</v>
      </c>
      <c r="Q242" t="s">
        <v>3811</v>
      </c>
      <c r="R242" t="s">
        <v>3812</v>
      </c>
    </row>
    <row r="243" spans="1:18">
      <c r="A243">
        <v>1592</v>
      </c>
      <c r="B243" t="s">
        <v>701</v>
      </c>
      <c r="C243">
        <v>541</v>
      </c>
      <c r="D243" t="s">
        <v>3813</v>
      </c>
      <c r="E243" t="s">
        <v>706</v>
      </c>
      <c r="F243">
        <v>4</v>
      </c>
      <c r="G243">
        <v>1</v>
      </c>
      <c r="H243" t="s">
        <v>421</v>
      </c>
      <c r="I243" t="s">
        <v>103</v>
      </c>
      <c r="J243" t="s">
        <v>105</v>
      </c>
      <c r="K243" t="s">
        <v>111</v>
      </c>
      <c r="L243" t="s">
        <v>110</v>
      </c>
      <c r="M243" t="s">
        <v>264</v>
      </c>
      <c r="N243" t="s">
        <v>263</v>
      </c>
      <c r="O243" t="s">
        <v>453</v>
      </c>
      <c r="P243" t="s">
        <v>452</v>
      </c>
      <c r="Q243" t="s">
        <v>3813</v>
      </c>
      <c r="R243" t="s">
        <v>3814</v>
      </c>
    </row>
    <row r="244" spans="1:18">
      <c r="A244">
        <v>1593</v>
      </c>
      <c r="B244" t="s">
        <v>701</v>
      </c>
      <c r="C244">
        <v>549</v>
      </c>
      <c r="D244" t="s">
        <v>3815</v>
      </c>
      <c r="E244" t="s">
        <v>706</v>
      </c>
      <c r="F244">
        <v>3</v>
      </c>
      <c r="G244">
        <v>1</v>
      </c>
      <c r="H244" t="s">
        <v>421</v>
      </c>
      <c r="I244" t="s">
        <v>103</v>
      </c>
      <c r="J244" t="s">
        <v>105</v>
      </c>
      <c r="K244" t="s">
        <v>111</v>
      </c>
      <c r="L244" t="s">
        <v>110</v>
      </c>
      <c r="M244" t="s">
        <v>264</v>
      </c>
      <c r="N244" t="s">
        <v>263</v>
      </c>
      <c r="O244" t="s">
        <v>453</v>
      </c>
      <c r="P244" t="s">
        <v>452</v>
      </c>
      <c r="Q244" t="s">
        <v>3815</v>
      </c>
      <c r="R244" t="s">
        <v>3816</v>
      </c>
    </row>
    <row r="245" spans="1:18">
      <c r="A245">
        <v>1594</v>
      </c>
      <c r="B245" t="s">
        <v>701</v>
      </c>
      <c r="C245">
        <v>548</v>
      </c>
      <c r="D245" t="s">
        <v>3817</v>
      </c>
      <c r="E245" t="s">
        <v>706</v>
      </c>
      <c r="F245">
        <v>3</v>
      </c>
      <c r="G245">
        <v>1</v>
      </c>
      <c r="H245" t="s">
        <v>421</v>
      </c>
      <c r="I245" t="s">
        <v>103</v>
      </c>
      <c r="J245" t="s">
        <v>105</v>
      </c>
      <c r="K245" t="s">
        <v>111</v>
      </c>
      <c r="L245" t="s">
        <v>110</v>
      </c>
      <c r="M245" t="s">
        <v>264</v>
      </c>
      <c r="N245" t="s">
        <v>263</v>
      </c>
      <c r="O245" t="s">
        <v>453</v>
      </c>
      <c r="P245" t="s">
        <v>452</v>
      </c>
      <c r="Q245" t="s">
        <v>3817</v>
      </c>
      <c r="R245" t="s">
        <v>3818</v>
      </c>
    </row>
    <row r="246" spans="1:18">
      <c r="A246">
        <v>1595</v>
      </c>
      <c r="B246" t="s">
        <v>701</v>
      </c>
      <c r="C246">
        <v>540</v>
      </c>
      <c r="D246" t="s">
        <v>3819</v>
      </c>
      <c r="E246" t="s">
        <v>706</v>
      </c>
      <c r="F246">
        <v>3</v>
      </c>
      <c r="G246">
        <v>1</v>
      </c>
      <c r="H246" t="s">
        <v>421</v>
      </c>
      <c r="I246" t="s">
        <v>103</v>
      </c>
      <c r="J246" t="s">
        <v>105</v>
      </c>
      <c r="K246" t="s">
        <v>111</v>
      </c>
      <c r="L246" t="s">
        <v>110</v>
      </c>
      <c r="M246" t="s">
        <v>264</v>
      </c>
      <c r="N246" t="s">
        <v>263</v>
      </c>
      <c r="O246" t="s">
        <v>453</v>
      </c>
      <c r="P246" t="s">
        <v>452</v>
      </c>
      <c r="Q246" t="s">
        <v>3819</v>
      </c>
      <c r="R246" t="s">
        <v>3820</v>
      </c>
    </row>
    <row r="247" spans="1:18">
      <c r="A247">
        <v>1596</v>
      </c>
      <c r="B247" t="s">
        <v>701</v>
      </c>
      <c r="C247">
        <v>566</v>
      </c>
      <c r="D247" t="s">
        <v>3821</v>
      </c>
      <c r="E247" t="s">
        <v>706</v>
      </c>
      <c r="F247">
        <v>3</v>
      </c>
      <c r="G247">
        <v>1</v>
      </c>
      <c r="H247" t="s">
        <v>421</v>
      </c>
      <c r="I247" t="s">
        <v>103</v>
      </c>
      <c r="J247" t="s">
        <v>105</v>
      </c>
      <c r="K247" t="s">
        <v>111</v>
      </c>
      <c r="L247" t="s">
        <v>110</v>
      </c>
      <c r="M247" t="s">
        <v>264</v>
      </c>
      <c r="N247" t="s">
        <v>263</v>
      </c>
      <c r="O247" t="s">
        <v>453</v>
      </c>
      <c r="P247" t="s">
        <v>452</v>
      </c>
      <c r="Q247" t="s">
        <v>3821</v>
      </c>
      <c r="R247" t="s">
        <v>3822</v>
      </c>
    </row>
    <row r="248" spans="1:18">
      <c r="A248">
        <v>1597</v>
      </c>
      <c r="B248" t="s">
        <v>701</v>
      </c>
      <c r="C248">
        <v>539</v>
      </c>
      <c r="D248" t="s">
        <v>3823</v>
      </c>
      <c r="E248" t="s">
        <v>706</v>
      </c>
      <c r="F248">
        <v>3</v>
      </c>
      <c r="G248">
        <v>1</v>
      </c>
      <c r="H248" t="s">
        <v>421</v>
      </c>
      <c r="I248" t="s">
        <v>103</v>
      </c>
      <c r="J248" t="s">
        <v>105</v>
      </c>
      <c r="K248" t="s">
        <v>111</v>
      </c>
      <c r="L248" t="s">
        <v>110</v>
      </c>
      <c r="M248" t="s">
        <v>264</v>
      </c>
      <c r="N248" t="s">
        <v>263</v>
      </c>
      <c r="O248" t="s">
        <v>453</v>
      </c>
      <c r="P248" t="s">
        <v>452</v>
      </c>
      <c r="Q248" t="s">
        <v>3823</v>
      </c>
      <c r="R248" t="s">
        <v>3824</v>
      </c>
    </row>
    <row r="249" spans="1:18">
      <c r="A249">
        <v>1598</v>
      </c>
      <c r="B249" t="s">
        <v>701</v>
      </c>
      <c r="C249">
        <v>534</v>
      </c>
      <c r="D249" t="s">
        <v>3825</v>
      </c>
      <c r="E249" t="s">
        <v>703</v>
      </c>
      <c r="F249">
        <v>2</v>
      </c>
      <c r="G249">
        <v>1</v>
      </c>
      <c r="H249" t="s">
        <v>421</v>
      </c>
      <c r="I249" t="s">
        <v>103</v>
      </c>
      <c r="J249" t="s">
        <v>105</v>
      </c>
      <c r="K249" t="s">
        <v>111</v>
      </c>
      <c r="L249" t="s">
        <v>110</v>
      </c>
      <c r="M249" t="s">
        <v>264</v>
      </c>
      <c r="N249" t="s">
        <v>263</v>
      </c>
      <c r="O249" t="s">
        <v>453</v>
      </c>
      <c r="P249" t="s">
        <v>452</v>
      </c>
      <c r="Q249" t="s">
        <v>3825</v>
      </c>
      <c r="R249" t="s">
        <v>3826</v>
      </c>
    </row>
    <row r="250" spans="1:18">
      <c r="A250">
        <v>1599</v>
      </c>
      <c r="B250" t="s">
        <v>701</v>
      </c>
      <c r="C250">
        <v>565</v>
      </c>
      <c r="D250" t="s">
        <v>3827</v>
      </c>
      <c r="E250" t="s">
        <v>706</v>
      </c>
      <c r="F250">
        <v>2</v>
      </c>
      <c r="G250">
        <v>1</v>
      </c>
      <c r="H250" t="s">
        <v>421</v>
      </c>
      <c r="I250" t="s">
        <v>103</v>
      </c>
      <c r="J250" t="s">
        <v>105</v>
      </c>
      <c r="K250" t="s">
        <v>111</v>
      </c>
      <c r="L250" t="s">
        <v>110</v>
      </c>
      <c r="M250" t="s">
        <v>264</v>
      </c>
      <c r="N250" t="s">
        <v>263</v>
      </c>
      <c r="O250" t="s">
        <v>453</v>
      </c>
      <c r="P250" t="s">
        <v>452</v>
      </c>
      <c r="Q250" t="s">
        <v>3827</v>
      </c>
      <c r="R250" t="s">
        <v>3828</v>
      </c>
    </row>
    <row r="251" spans="1:18">
      <c r="A251">
        <v>1600</v>
      </c>
      <c r="B251" t="s">
        <v>701</v>
      </c>
      <c r="C251">
        <v>555</v>
      </c>
      <c r="D251" t="s">
        <v>3829</v>
      </c>
      <c r="E251" t="s">
        <v>706</v>
      </c>
      <c r="F251">
        <v>2</v>
      </c>
      <c r="G251">
        <v>1</v>
      </c>
      <c r="H251" t="s">
        <v>421</v>
      </c>
      <c r="I251" t="s">
        <v>103</v>
      </c>
      <c r="J251" t="s">
        <v>105</v>
      </c>
      <c r="K251" t="s">
        <v>111</v>
      </c>
      <c r="L251" t="s">
        <v>110</v>
      </c>
      <c r="M251" t="s">
        <v>264</v>
      </c>
      <c r="N251" t="s">
        <v>263</v>
      </c>
      <c r="O251" t="s">
        <v>453</v>
      </c>
      <c r="P251" t="s">
        <v>452</v>
      </c>
      <c r="Q251" t="s">
        <v>3829</v>
      </c>
      <c r="R251" t="s">
        <v>3830</v>
      </c>
    </row>
    <row r="252" spans="1:18">
      <c r="A252">
        <v>1602</v>
      </c>
      <c r="B252" t="s">
        <v>701</v>
      </c>
      <c r="C252">
        <v>569</v>
      </c>
      <c r="D252" t="s">
        <v>3833</v>
      </c>
      <c r="E252" t="s">
        <v>706</v>
      </c>
      <c r="F252">
        <v>4</v>
      </c>
      <c r="G252">
        <v>1</v>
      </c>
      <c r="H252" t="s">
        <v>421</v>
      </c>
      <c r="I252" t="s">
        <v>103</v>
      </c>
      <c r="J252" t="s">
        <v>105</v>
      </c>
      <c r="K252" t="s">
        <v>111</v>
      </c>
      <c r="L252" t="s">
        <v>110</v>
      </c>
      <c r="M252" t="s">
        <v>264</v>
      </c>
      <c r="N252" t="s">
        <v>263</v>
      </c>
      <c r="O252" t="s">
        <v>453</v>
      </c>
      <c r="P252" t="s">
        <v>452</v>
      </c>
      <c r="Q252" t="s">
        <v>3833</v>
      </c>
      <c r="R252" t="s">
        <v>3834</v>
      </c>
    </row>
    <row r="253" spans="1:18">
      <c r="A253">
        <v>1603</v>
      </c>
      <c r="B253" t="s">
        <v>701</v>
      </c>
      <c r="C253">
        <v>564</v>
      </c>
      <c r="D253" t="s">
        <v>3835</v>
      </c>
      <c r="E253" t="s">
        <v>706</v>
      </c>
      <c r="F253">
        <v>3</v>
      </c>
      <c r="G253">
        <v>1</v>
      </c>
      <c r="H253" t="s">
        <v>421</v>
      </c>
      <c r="I253" t="s">
        <v>103</v>
      </c>
      <c r="J253" t="s">
        <v>105</v>
      </c>
      <c r="K253" t="s">
        <v>111</v>
      </c>
      <c r="L253" t="s">
        <v>110</v>
      </c>
      <c r="M253" t="s">
        <v>264</v>
      </c>
      <c r="N253" t="s">
        <v>263</v>
      </c>
      <c r="O253" t="s">
        <v>453</v>
      </c>
      <c r="P253" t="s">
        <v>452</v>
      </c>
      <c r="Q253" t="s">
        <v>3835</v>
      </c>
      <c r="R253" t="s">
        <v>3836</v>
      </c>
    </row>
    <row r="254" spans="1:18">
      <c r="A254">
        <v>1604</v>
      </c>
      <c r="B254" t="s">
        <v>701</v>
      </c>
      <c r="C254">
        <v>551</v>
      </c>
      <c r="D254" t="s">
        <v>3837</v>
      </c>
      <c r="E254" t="s">
        <v>706</v>
      </c>
      <c r="F254">
        <v>1</v>
      </c>
      <c r="G254">
        <v>1</v>
      </c>
      <c r="H254" t="s">
        <v>421</v>
      </c>
      <c r="I254" t="s">
        <v>103</v>
      </c>
      <c r="J254" t="s">
        <v>105</v>
      </c>
      <c r="K254" t="s">
        <v>111</v>
      </c>
      <c r="L254" t="s">
        <v>110</v>
      </c>
      <c r="M254" t="s">
        <v>264</v>
      </c>
      <c r="N254" t="s">
        <v>263</v>
      </c>
      <c r="O254" t="s">
        <v>453</v>
      </c>
      <c r="P254" t="s">
        <v>452</v>
      </c>
      <c r="Q254" t="s">
        <v>3837</v>
      </c>
      <c r="R254" t="s">
        <v>3838</v>
      </c>
    </row>
    <row r="255" spans="1:18">
      <c r="A255">
        <v>1606</v>
      </c>
      <c r="B255" t="s">
        <v>701</v>
      </c>
      <c r="C255">
        <v>589</v>
      </c>
      <c r="D255" t="s">
        <v>3841</v>
      </c>
      <c r="E255" t="s">
        <v>706</v>
      </c>
      <c r="F255">
        <v>4</v>
      </c>
      <c r="G255">
        <v>1</v>
      </c>
      <c r="H255" t="s">
        <v>421</v>
      </c>
      <c r="I255" t="s">
        <v>103</v>
      </c>
      <c r="J255" t="s">
        <v>105</v>
      </c>
      <c r="K255" t="s">
        <v>111</v>
      </c>
      <c r="L255" t="s">
        <v>110</v>
      </c>
      <c r="M255" t="s">
        <v>264</v>
      </c>
      <c r="N255" t="s">
        <v>263</v>
      </c>
      <c r="O255" t="s">
        <v>453</v>
      </c>
      <c r="P255" t="s">
        <v>452</v>
      </c>
      <c r="Q255" t="s">
        <v>3841</v>
      </c>
      <c r="R255" t="s">
        <v>3842</v>
      </c>
    </row>
    <row r="256" spans="1:18">
      <c r="A256">
        <v>1608</v>
      </c>
      <c r="B256" t="s">
        <v>701</v>
      </c>
      <c r="C256">
        <v>567</v>
      </c>
      <c r="D256" t="s">
        <v>3845</v>
      </c>
      <c r="E256" t="s">
        <v>706</v>
      </c>
      <c r="F256">
        <v>4</v>
      </c>
      <c r="G256">
        <v>1</v>
      </c>
      <c r="H256" t="s">
        <v>421</v>
      </c>
      <c r="I256" t="s">
        <v>103</v>
      </c>
      <c r="J256" t="s">
        <v>105</v>
      </c>
      <c r="K256" t="s">
        <v>111</v>
      </c>
      <c r="L256" t="s">
        <v>110</v>
      </c>
      <c r="M256" t="s">
        <v>264</v>
      </c>
      <c r="N256" t="s">
        <v>263</v>
      </c>
      <c r="O256" t="s">
        <v>453</v>
      </c>
      <c r="P256" t="s">
        <v>452</v>
      </c>
      <c r="Q256" t="s">
        <v>3845</v>
      </c>
      <c r="R256" t="s">
        <v>3846</v>
      </c>
    </row>
    <row r="257" spans="1:18">
      <c r="A257">
        <v>1609</v>
      </c>
      <c r="B257" t="s">
        <v>701</v>
      </c>
      <c r="C257">
        <v>563</v>
      </c>
      <c r="D257" t="s">
        <v>3441</v>
      </c>
      <c r="E257" t="s">
        <v>706</v>
      </c>
      <c r="F257">
        <v>4</v>
      </c>
      <c r="G257">
        <v>1</v>
      </c>
      <c r="H257" t="s">
        <v>421</v>
      </c>
      <c r="I257" t="s">
        <v>103</v>
      </c>
      <c r="J257" t="s">
        <v>105</v>
      </c>
      <c r="K257" t="s">
        <v>111</v>
      </c>
      <c r="L257" t="s">
        <v>110</v>
      </c>
      <c r="M257" t="s">
        <v>264</v>
      </c>
      <c r="N257" t="s">
        <v>263</v>
      </c>
      <c r="O257" t="s">
        <v>453</v>
      </c>
      <c r="P257" t="s">
        <v>452</v>
      </c>
      <c r="Q257" t="s">
        <v>3441</v>
      </c>
      <c r="R257" t="s">
        <v>3847</v>
      </c>
    </row>
    <row r="258" spans="1:18">
      <c r="A258">
        <v>1611</v>
      </c>
      <c r="B258" t="s">
        <v>701</v>
      </c>
      <c r="C258">
        <v>593</v>
      </c>
      <c r="D258" t="s">
        <v>3850</v>
      </c>
      <c r="E258" t="s">
        <v>703</v>
      </c>
      <c r="F258">
        <v>4</v>
      </c>
      <c r="G258">
        <v>1</v>
      </c>
      <c r="H258" t="s">
        <v>421</v>
      </c>
      <c r="I258" t="s">
        <v>103</v>
      </c>
      <c r="J258" t="s">
        <v>105</v>
      </c>
      <c r="K258" t="s">
        <v>111</v>
      </c>
      <c r="L258" t="s">
        <v>110</v>
      </c>
      <c r="M258" t="s">
        <v>264</v>
      </c>
      <c r="N258" t="s">
        <v>263</v>
      </c>
      <c r="O258" t="s">
        <v>453</v>
      </c>
      <c r="P258" t="s">
        <v>452</v>
      </c>
      <c r="Q258" t="s">
        <v>3850</v>
      </c>
      <c r="R258" t="s">
        <v>3851</v>
      </c>
    </row>
    <row r="259" spans="1:18">
      <c r="A259">
        <v>1612</v>
      </c>
      <c r="B259" t="s">
        <v>701</v>
      </c>
      <c r="C259">
        <v>547</v>
      </c>
      <c r="D259" t="s">
        <v>3852</v>
      </c>
      <c r="E259" t="s">
        <v>706</v>
      </c>
      <c r="F259">
        <v>3</v>
      </c>
      <c r="G259">
        <v>1</v>
      </c>
      <c r="H259" t="s">
        <v>421</v>
      </c>
      <c r="I259" t="s">
        <v>103</v>
      </c>
      <c r="J259" t="s">
        <v>105</v>
      </c>
      <c r="K259" t="s">
        <v>111</v>
      </c>
      <c r="L259" t="s">
        <v>110</v>
      </c>
      <c r="M259" t="s">
        <v>264</v>
      </c>
      <c r="N259" t="s">
        <v>263</v>
      </c>
      <c r="O259" t="s">
        <v>453</v>
      </c>
      <c r="P259" t="s">
        <v>452</v>
      </c>
      <c r="Q259" t="s">
        <v>3852</v>
      </c>
      <c r="R259" t="s">
        <v>3853</v>
      </c>
    </row>
    <row r="260" spans="1:18">
      <c r="A260">
        <v>1613</v>
      </c>
      <c r="B260" t="s">
        <v>701</v>
      </c>
      <c r="C260">
        <v>570</v>
      </c>
      <c r="D260" t="s">
        <v>3854</v>
      </c>
      <c r="E260" t="s">
        <v>706</v>
      </c>
      <c r="F260">
        <v>4</v>
      </c>
      <c r="G260">
        <v>1</v>
      </c>
      <c r="H260" t="s">
        <v>421</v>
      </c>
      <c r="I260" t="s">
        <v>103</v>
      </c>
      <c r="J260" t="s">
        <v>105</v>
      </c>
      <c r="K260" t="s">
        <v>111</v>
      </c>
      <c r="L260" t="s">
        <v>110</v>
      </c>
      <c r="M260" t="s">
        <v>264</v>
      </c>
      <c r="N260" t="s">
        <v>263</v>
      </c>
      <c r="O260" t="s">
        <v>453</v>
      </c>
      <c r="P260" t="s">
        <v>452</v>
      </c>
      <c r="Q260" t="s">
        <v>3854</v>
      </c>
      <c r="R260" t="s">
        <v>3855</v>
      </c>
    </row>
    <row r="261" spans="1:18">
      <c r="A261">
        <v>1615</v>
      </c>
      <c r="B261" t="s">
        <v>701</v>
      </c>
      <c r="C261">
        <v>552</v>
      </c>
      <c r="D261" t="s">
        <v>3858</v>
      </c>
      <c r="E261" t="s">
        <v>706</v>
      </c>
      <c r="F261">
        <v>1</v>
      </c>
      <c r="G261">
        <v>1</v>
      </c>
      <c r="H261" t="s">
        <v>421</v>
      </c>
      <c r="I261" t="s">
        <v>103</v>
      </c>
      <c r="J261" t="s">
        <v>105</v>
      </c>
      <c r="K261" t="s">
        <v>111</v>
      </c>
      <c r="L261" t="s">
        <v>110</v>
      </c>
      <c r="M261" t="s">
        <v>264</v>
      </c>
      <c r="N261" t="s">
        <v>263</v>
      </c>
      <c r="O261" t="s">
        <v>453</v>
      </c>
      <c r="P261" t="s">
        <v>452</v>
      </c>
      <c r="Q261" t="s">
        <v>3858</v>
      </c>
      <c r="R261" t="s">
        <v>3859</v>
      </c>
    </row>
    <row r="262" spans="1:18">
      <c r="A262">
        <v>1616</v>
      </c>
      <c r="B262" t="s">
        <v>701</v>
      </c>
      <c r="C262">
        <v>537</v>
      </c>
      <c r="D262" t="s">
        <v>3860</v>
      </c>
      <c r="E262" t="s">
        <v>2353</v>
      </c>
      <c r="F262">
        <v>3</v>
      </c>
      <c r="G262">
        <v>1</v>
      </c>
      <c r="H262" t="s">
        <v>421</v>
      </c>
      <c r="I262" t="s">
        <v>103</v>
      </c>
      <c r="J262" t="s">
        <v>105</v>
      </c>
      <c r="K262" t="s">
        <v>111</v>
      </c>
      <c r="L262" t="s">
        <v>110</v>
      </c>
      <c r="M262" t="s">
        <v>264</v>
      </c>
      <c r="N262" t="s">
        <v>263</v>
      </c>
      <c r="O262" t="s">
        <v>453</v>
      </c>
      <c r="P262" t="s">
        <v>452</v>
      </c>
      <c r="Q262" t="s">
        <v>3860</v>
      </c>
      <c r="R262" t="s">
        <v>3861</v>
      </c>
    </row>
    <row r="263" spans="1:18">
      <c r="A263">
        <v>1619</v>
      </c>
      <c r="B263" t="s">
        <v>701</v>
      </c>
      <c r="C263">
        <v>538</v>
      </c>
      <c r="D263" t="s">
        <v>3866</v>
      </c>
      <c r="E263" t="s">
        <v>706</v>
      </c>
      <c r="F263">
        <v>3</v>
      </c>
      <c r="G263">
        <v>1</v>
      </c>
      <c r="H263" t="s">
        <v>421</v>
      </c>
      <c r="I263" t="s">
        <v>103</v>
      </c>
      <c r="J263" t="s">
        <v>105</v>
      </c>
      <c r="K263" t="s">
        <v>111</v>
      </c>
      <c r="L263" t="s">
        <v>110</v>
      </c>
      <c r="M263" t="s">
        <v>264</v>
      </c>
      <c r="N263" t="s">
        <v>263</v>
      </c>
      <c r="O263" t="s">
        <v>453</v>
      </c>
      <c r="P263" t="s">
        <v>452</v>
      </c>
      <c r="Q263" t="s">
        <v>3866</v>
      </c>
      <c r="R263" t="s">
        <v>3867</v>
      </c>
    </row>
    <row r="264" spans="1:18">
      <c r="A264">
        <v>1624</v>
      </c>
      <c r="B264" t="s">
        <v>701</v>
      </c>
      <c r="C264">
        <v>561</v>
      </c>
      <c r="D264" t="s">
        <v>3876</v>
      </c>
      <c r="E264" t="s">
        <v>706</v>
      </c>
      <c r="F264">
        <v>3</v>
      </c>
      <c r="G264">
        <v>1</v>
      </c>
      <c r="H264" t="s">
        <v>421</v>
      </c>
      <c r="I264" t="s">
        <v>103</v>
      </c>
      <c r="J264" t="s">
        <v>105</v>
      </c>
      <c r="K264" t="s">
        <v>111</v>
      </c>
      <c r="L264" t="s">
        <v>110</v>
      </c>
      <c r="M264" t="s">
        <v>264</v>
      </c>
      <c r="N264" t="s">
        <v>263</v>
      </c>
      <c r="O264" t="s">
        <v>453</v>
      </c>
      <c r="P264" t="s">
        <v>452</v>
      </c>
      <c r="Q264" t="s">
        <v>3876</v>
      </c>
      <c r="R264" t="s">
        <v>3877</v>
      </c>
    </row>
    <row r="265" spans="1:18">
      <c r="A265">
        <v>1627</v>
      </c>
      <c r="B265" t="s">
        <v>701</v>
      </c>
      <c r="C265">
        <v>562</v>
      </c>
      <c r="D265" t="s">
        <v>3882</v>
      </c>
      <c r="E265" t="s">
        <v>706</v>
      </c>
      <c r="F265">
        <v>4</v>
      </c>
      <c r="G265">
        <v>1</v>
      </c>
      <c r="H265" t="s">
        <v>421</v>
      </c>
      <c r="I265" t="s">
        <v>103</v>
      </c>
      <c r="J265" t="s">
        <v>105</v>
      </c>
      <c r="K265" t="s">
        <v>111</v>
      </c>
      <c r="L265" t="s">
        <v>110</v>
      </c>
      <c r="M265" t="s">
        <v>264</v>
      </c>
      <c r="N265" t="s">
        <v>263</v>
      </c>
      <c r="O265" t="s">
        <v>453</v>
      </c>
      <c r="P265" t="s">
        <v>452</v>
      </c>
      <c r="Q265" t="s">
        <v>3882</v>
      </c>
      <c r="R265" t="s">
        <v>3883</v>
      </c>
    </row>
    <row r="266" spans="1:18">
      <c r="A266">
        <v>1628</v>
      </c>
      <c r="B266" t="s">
        <v>701</v>
      </c>
      <c r="C266">
        <v>583</v>
      </c>
      <c r="D266" t="s">
        <v>3884</v>
      </c>
      <c r="E266" t="s">
        <v>706</v>
      </c>
      <c r="F266">
        <v>3</v>
      </c>
      <c r="G266">
        <v>1</v>
      </c>
      <c r="H266" t="s">
        <v>421</v>
      </c>
      <c r="I266" t="s">
        <v>103</v>
      </c>
      <c r="J266" t="s">
        <v>105</v>
      </c>
      <c r="K266" t="s">
        <v>111</v>
      </c>
      <c r="L266" t="s">
        <v>110</v>
      </c>
      <c r="M266" t="s">
        <v>264</v>
      </c>
      <c r="N266" t="s">
        <v>263</v>
      </c>
      <c r="O266" t="s">
        <v>453</v>
      </c>
      <c r="P266" t="s">
        <v>452</v>
      </c>
      <c r="Q266" t="s">
        <v>3884</v>
      </c>
      <c r="R266" t="s">
        <v>3885</v>
      </c>
    </row>
    <row r="267" spans="1:18">
      <c r="A267">
        <v>1631</v>
      </c>
      <c r="B267" t="s">
        <v>701</v>
      </c>
      <c r="C267">
        <v>558</v>
      </c>
      <c r="D267" t="s">
        <v>3890</v>
      </c>
      <c r="E267" t="s">
        <v>706</v>
      </c>
      <c r="F267">
        <v>4</v>
      </c>
      <c r="G267">
        <v>1</v>
      </c>
      <c r="H267" t="s">
        <v>421</v>
      </c>
      <c r="I267" t="s">
        <v>103</v>
      </c>
      <c r="J267" t="s">
        <v>105</v>
      </c>
      <c r="K267" t="s">
        <v>111</v>
      </c>
      <c r="L267" t="s">
        <v>110</v>
      </c>
      <c r="M267" t="s">
        <v>264</v>
      </c>
      <c r="N267" t="s">
        <v>263</v>
      </c>
      <c r="O267" t="s">
        <v>453</v>
      </c>
      <c r="P267" t="s">
        <v>452</v>
      </c>
      <c r="Q267" t="s">
        <v>3890</v>
      </c>
      <c r="R267" t="s">
        <v>3891</v>
      </c>
    </row>
    <row r="268" spans="1:18">
      <c r="A268">
        <v>1632</v>
      </c>
      <c r="B268" t="s">
        <v>701</v>
      </c>
      <c r="C268">
        <v>533</v>
      </c>
      <c r="D268" t="s">
        <v>3892</v>
      </c>
      <c r="E268" t="s">
        <v>706</v>
      </c>
      <c r="F268">
        <v>3</v>
      </c>
      <c r="G268">
        <v>1</v>
      </c>
      <c r="H268" t="s">
        <v>421</v>
      </c>
      <c r="I268" t="s">
        <v>103</v>
      </c>
      <c r="J268" t="s">
        <v>105</v>
      </c>
      <c r="K268" t="s">
        <v>111</v>
      </c>
      <c r="L268" t="s">
        <v>110</v>
      </c>
      <c r="M268" t="s">
        <v>264</v>
      </c>
      <c r="N268" t="s">
        <v>263</v>
      </c>
      <c r="O268" t="s">
        <v>453</v>
      </c>
      <c r="P268" t="s">
        <v>452</v>
      </c>
      <c r="Q268" t="s">
        <v>3892</v>
      </c>
      <c r="R268" t="s">
        <v>3893</v>
      </c>
    </row>
    <row r="269" spans="1:18">
      <c r="A269">
        <v>1634</v>
      </c>
      <c r="B269" t="s">
        <v>701</v>
      </c>
      <c r="C269">
        <v>554</v>
      </c>
      <c r="D269" t="s">
        <v>3896</v>
      </c>
      <c r="E269" t="s">
        <v>706</v>
      </c>
      <c r="F269">
        <v>4</v>
      </c>
      <c r="G269">
        <v>1</v>
      </c>
      <c r="H269" t="s">
        <v>421</v>
      </c>
      <c r="I269" t="s">
        <v>103</v>
      </c>
      <c r="J269" t="s">
        <v>105</v>
      </c>
      <c r="K269" t="s">
        <v>111</v>
      </c>
      <c r="L269" t="s">
        <v>110</v>
      </c>
      <c r="M269" t="s">
        <v>264</v>
      </c>
      <c r="N269" t="s">
        <v>263</v>
      </c>
      <c r="O269" t="s">
        <v>453</v>
      </c>
      <c r="P269" t="s">
        <v>452</v>
      </c>
      <c r="Q269" t="s">
        <v>3896</v>
      </c>
      <c r="R269" t="s">
        <v>3897</v>
      </c>
    </row>
    <row r="270" spans="1:18">
      <c r="A270">
        <v>1637</v>
      </c>
      <c r="B270" t="s">
        <v>701</v>
      </c>
      <c r="C270">
        <v>559</v>
      </c>
      <c r="D270" t="s">
        <v>3902</v>
      </c>
      <c r="E270" t="s">
        <v>706</v>
      </c>
      <c r="F270">
        <v>3</v>
      </c>
      <c r="G270">
        <v>1</v>
      </c>
      <c r="H270" t="s">
        <v>421</v>
      </c>
      <c r="I270" t="s">
        <v>103</v>
      </c>
      <c r="J270" t="s">
        <v>105</v>
      </c>
      <c r="K270" t="s">
        <v>111</v>
      </c>
      <c r="L270" t="s">
        <v>110</v>
      </c>
      <c r="M270" t="s">
        <v>264</v>
      </c>
      <c r="N270" t="s">
        <v>263</v>
      </c>
      <c r="O270" t="s">
        <v>453</v>
      </c>
      <c r="P270" t="s">
        <v>452</v>
      </c>
      <c r="Q270" t="s">
        <v>3902</v>
      </c>
      <c r="R270" t="s">
        <v>3903</v>
      </c>
    </row>
    <row r="271" spans="1:18">
      <c r="A271">
        <v>1639</v>
      </c>
      <c r="B271" t="s">
        <v>701</v>
      </c>
      <c r="C271">
        <v>553</v>
      </c>
      <c r="D271" t="s">
        <v>3906</v>
      </c>
      <c r="E271" t="s">
        <v>706</v>
      </c>
      <c r="F271">
        <v>3</v>
      </c>
      <c r="G271">
        <v>1</v>
      </c>
      <c r="H271" t="s">
        <v>421</v>
      </c>
      <c r="I271" t="s">
        <v>103</v>
      </c>
      <c r="J271" t="s">
        <v>105</v>
      </c>
      <c r="K271" t="s">
        <v>111</v>
      </c>
      <c r="L271" t="s">
        <v>110</v>
      </c>
      <c r="M271" t="s">
        <v>264</v>
      </c>
      <c r="N271" t="s">
        <v>263</v>
      </c>
      <c r="O271" t="s">
        <v>453</v>
      </c>
      <c r="P271" t="s">
        <v>452</v>
      </c>
      <c r="Q271" t="s">
        <v>3906</v>
      </c>
      <c r="R271" t="s">
        <v>3907</v>
      </c>
    </row>
    <row r="272" spans="1:18">
      <c r="A272">
        <v>1643</v>
      </c>
      <c r="B272" t="s">
        <v>701</v>
      </c>
      <c r="C272">
        <v>560</v>
      </c>
      <c r="D272" t="s">
        <v>3914</v>
      </c>
      <c r="E272" t="s">
        <v>706</v>
      </c>
      <c r="F272">
        <v>4</v>
      </c>
      <c r="G272">
        <v>1</v>
      </c>
      <c r="H272" t="s">
        <v>421</v>
      </c>
      <c r="I272" t="s">
        <v>103</v>
      </c>
      <c r="J272" t="s">
        <v>105</v>
      </c>
      <c r="K272" t="s">
        <v>111</v>
      </c>
      <c r="L272" t="s">
        <v>110</v>
      </c>
      <c r="M272" t="s">
        <v>264</v>
      </c>
      <c r="N272" t="s">
        <v>263</v>
      </c>
      <c r="O272" t="s">
        <v>453</v>
      </c>
      <c r="P272" t="s">
        <v>452</v>
      </c>
      <c r="Q272" t="s">
        <v>3914</v>
      </c>
      <c r="R272" t="s">
        <v>3915</v>
      </c>
    </row>
    <row r="273" spans="1:18">
      <c r="A273">
        <v>1654</v>
      </c>
      <c r="B273" t="s">
        <v>701</v>
      </c>
      <c r="C273">
        <v>582</v>
      </c>
      <c r="D273" t="s">
        <v>3936</v>
      </c>
      <c r="E273" t="s">
        <v>3613</v>
      </c>
      <c r="F273">
        <v>4</v>
      </c>
      <c r="G273">
        <v>1</v>
      </c>
      <c r="H273" t="s">
        <v>421</v>
      </c>
      <c r="I273" t="s">
        <v>103</v>
      </c>
      <c r="J273" t="s">
        <v>105</v>
      </c>
      <c r="K273" t="s">
        <v>111</v>
      </c>
      <c r="L273" t="s">
        <v>110</v>
      </c>
      <c r="M273" t="s">
        <v>264</v>
      </c>
      <c r="N273" t="s">
        <v>263</v>
      </c>
      <c r="O273" t="s">
        <v>453</v>
      </c>
      <c r="P273" t="s">
        <v>452</v>
      </c>
      <c r="Q273" t="s">
        <v>3936</v>
      </c>
      <c r="R273" t="s">
        <v>3937</v>
      </c>
    </row>
    <row r="274" spans="1:18">
      <c r="A274">
        <v>1700</v>
      </c>
      <c r="B274" t="s">
        <v>701</v>
      </c>
      <c r="C274">
        <v>550</v>
      </c>
      <c r="D274" t="s">
        <v>4025</v>
      </c>
      <c r="E274" t="s">
        <v>3613</v>
      </c>
      <c r="F274">
        <v>3</v>
      </c>
      <c r="G274">
        <v>1</v>
      </c>
      <c r="H274" t="s">
        <v>421</v>
      </c>
      <c r="I274" t="s">
        <v>103</v>
      </c>
      <c r="J274" t="s">
        <v>105</v>
      </c>
      <c r="K274" t="s">
        <v>111</v>
      </c>
      <c r="L274" t="s">
        <v>110</v>
      </c>
      <c r="M274" t="s">
        <v>264</v>
      </c>
      <c r="N274" t="s">
        <v>263</v>
      </c>
      <c r="O274" t="s">
        <v>453</v>
      </c>
      <c r="P274" t="s">
        <v>452</v>
      </c>
      <c r="Q274" t="s">
        <v>4025</v>
      </c>
      <c r="R274" t="s">
        <v>4026</v>
      </c>
    </row>
    <row r="275" spans="1:18">
      <c r="A275">
        <v>1707</v>
      </c>
      <c r="B275" t="s">
        <v>701</v>
      </c>
      <c r="C275">
        <v>272</v>
      </c>
      <c r="D275" t="s">
        <v>4038</v>
      </c>
      <c r="E275" t="s">
        <v>3613</v>
      </c>
      <c r="F275">
        <v>4</v>
      </c>
      <c r="G275">
        <v>1</v>
      </c>
      <c r="H275" t="s">
        <v>421</v>
      </c>
      <c r="I275" t="s">
        <v>103</v>
      </c>
      <c r="J275" t="s">
        <v>105</v>
      </c>
      <c r="K275" t="s">
        <v>111</v>
      </c>
      <c r="L275" t="s">
        <v>110</v>
      </c>
      <c r="M275" t="s">
        <v>264</v>
      </c>
      <c r="N275" t="s">
        <v>263</v>
      </c>
      <c r="O275" t="s">
        <v>453</v>
      </c>
      <c r="P275" t="s">
        <v>452</v>
      </c>
      <c r="Q275" t="s">
        <v>4038</v>
      </c>
      <c r="R275" t="s">
        <v>4039</v>
      </c>
    </row>
    <row r="276" spans="1:18">
      <c r="A276">
        <v>1711</v>
      </c>
      <c r="B276" t="s">
        <v>701</v>
      </c>
      <c r="C276">
        <v>179</v>
      </c>
      <c r="D276" t="s">
        <v>4046</v>
      </c>
      <c r="E276" t="s">
        <v>706</v>
      </c>
      <c r="F276">
        <v>1</v>
      </c>
      <c r="G276">
        <v>1</v>
      </c>
      <c r="H276" t="s">
        <v>421</v>
      </c>
      <c r="I276" t="s">
        <v>103</v>
      </c>
      <c r="J276" t="s">
        <v>105</v>
      </c>
      <c r="K276" t="s">
        <v>111</v>
      </c>
      <c r="L276" t="s">
        <v>110</v>
      </c>
      <c r="M276" t="s">
        <v>264</v>
      </c>
      <c r="N276" t="s">
        <v>263</v>
      </c>
      <c r="O276" t="s">
        <v>453</v>
      </c>
      <c r="P276" t="s">
        <v>452</v>
      </c>
      <c r="Q276" t="s">
        <v>4046</v>
      </c>
      <c r="R276" t="s">
        <v>4047</v>
      </c>
    </row>
    <row r="277" spans="1:18">
      <c r="A277">
        <v>1725</v>
      </c>
      <c r="B277" t="s">
        <v>701</v>
      </c>
      <c r="C277">
        <v>174</v>
      </c>
      <c r="D277" t="s">
        <v>4074</v>
      </c>
      <c r="E277" t="s">
        <v>703</v>
      </c>
      <c r="F277">
        <v>1</v>
      </c>
      <c r="G277">
        <v>1</v>
      </c>
      <c r="H277" t="s">
        <v>421</v>
      </c>
      <c r="I277" t="s">
        <v>103</v>
      </c>
      <c r="J277" t="s">
        <v>105</v>
      </c>
      <c r="K277" t="s">
        <v>111</v>
      </c>
      <c r="L277" t="s">
        <v>110</v>
      </c>
      <c r="M277" t="s">
        <v>264</v>
      </c>
      <c r="N277" t="s">
        <v>263</v>
      </c>
      <c r="O277" t="s">
        <v>453</v>
      </c>
      <c r="P277" t="s">
        <v>452</v>
      </c>
      <c r="Q277" t="s">
        <v>4074</v>
      </c>
      <c r="R277" t="s">
        <v>4075</v>
      </c>
    </row>
    <row r="278" spans="1:18">
      <c r="A278">
        <v>1726</v>
      </c>
      <c r="B278" t="s">
        <v>701</v>
      </c>
      <c r="C278">
        <v>110</v>
      </c>
      <c r="D278" t="s">
        <v>4076</v>
      </c>
      <c r="E278" t="s">
        <v>706</v>
      </c>
      <c r="F278">
        <v>4</v>
      </c>
      <c r="G278">
        <v>1</v>
      </c>
      <c r="H278" t="s">
        <v>421</v>
      </c>
      <c r="I278" t="s">
        <v>103</v>
      </c>
      <c r="J278" t="s">
        <v>105</v>
      </c>
      <c r="K278" t="s">
        <v>111</v>
      </c>
      <c r="L278" t="s">
        <v>110</v>
      </c>
      <c r="M278" t="s">
        <v>264</v>
      </c>
      <c r="N278" t="s">
        <v>263</v>
      </c>
      <c r="O278" t="s">
        <v>453</v>
      </c>
      <c r="P278" t="s">
        <v>452</v>
      </c>
      <c r="Q278" t="s">
        <v>4076</v>
      </c>
      <c r="R278" t="s">
        <v>4077</v>
      </c>
    </row>
    <row r="279" spans="1:18">
      <c r="A279">
        <v>1729</v>
      </c>
      <c r="B279" t="s">
        <v>701</v>
      </c>
      <c r="C279">
        <v>270</v>
      </c>
      <c r="D279" t="s">
        <v>4082</v>
      </c>
      <c r="E279" t="s">
        <v>3613</v>
      </c>
      <c r="F279">
        <v>4</v>
      </c>
      <c r="G279">
        <v>1</v>
      </c>
      <c r="H279" t="s">
        <v>421</v>
      </c>
      <c r="I279" t="s">
        <v>103</v>
      </c>
      <c r="J279" t="s">
        <v>105</v>
      </c>
      <c r="K279" t="s">
        <v>111</v>
      </c>
      <c r="L279" t="s">
        <v>110</v>
      </c>
      <c r="M279" t="s">
        <v>264</v>
      </c>
      <c r="N279" t="s">
        <v>263</v>
      </c>
      <c r="O279" t="s">
        <v>453</v>
      </c>
      <c r="P279" t="s">
        <v>452</v>
      </c>
      <c r="Q279" t="s">
        <v>4082</v>
      </c>
      <c r="R279" t="s">
        <v>4083</v>
      </c>
    </row>
    <row r="280" spans="1:18">
      <c r="A280">
        <v>1730</v>
      </c>
      <c r="B280" t="s">
        <v>701</v>
      </c>
      <c r="C280">
        <v>350</v>
      </c>
      <c r="D280" t="s">
        <v>4084</v>
      </c>
      <c r="E280" t="s">
        <v>706</v>
      </c>
      <c r="F280">
        <v>4</v>
      </c>
      <c r="G280">
        <v>1</v>
      </c>
      <c r="H280" t="s">
        <v>421</v>
      </c>
      <c r="I280" t="s">
        <v>103</v>
      </c>
      <c r="J280" t="s">
        <v>105</v>
      </c>
      <c r="K280" t="s">
        <v>111</v>
      </c>
      <c r="L280" t="s">
        <v>110</v>
      </c>
      <c r="M280" t="s">
        <v>264</v>
      </c>
      <c r="N280" t="s">
        <v>263</v>
      </c>
      <c r="O280" t="s">
        <v>453</v>
      </c>
      <c r="P280" t="s">
        <v>452</v>
      </c>
      <c r="Q280" t="s">
        <v>4084</v>
      </c>
      <c r="R280" t="s">
        <v>4085</v>
      </c>
    </row>
    <row r="281" spans="1:18">
      <c r="A281">
        <v>1733</v>
      </c>
      <c r="B281" t="s">
        <v>701</v>
      </c>
      <c r="C281">
        <v>178</v>
      </c>
      <c r="D281" t="s">
        <v>4090</v>
      </c>
      <c r="E281" t="s">
        <v>706</v>
      </c>
      <c r="F281">
        <v>3</v>
      </c>
      <c r="G281">
        <v>1</v>
      </c>
      <c r="H281" t="s">
        <v>421</v>
      </c>
      <c r="I281" t="s">
        <v>103</v>
      </c>
      <c r="J281" t="s">
        <v>105</v>
      </c>
      <c r="K281" t="s">
        <v>111</v>
      </c>
      <c r="L281" t="s">
        <v>110</v>
      </c>
      <c r="M281" t="s">
        <v>264</v>
      </c>
      <c r="N281" t="s">
        <v>263</v>
      </c>
      <c r="O281" t="s">
        <v>453</v>
      </c>
      <c r="P281" t="s">
        <v>452</v>
      </c>
      <c r="Q281" t="s">
        <v>4090</v>
      </c>
      <c r="R281" t="s">
        <v>4091</v>
      </c>
    </row>
    <row r="282" spans="1:18">
      <c r="A282">
        <v>1737</v>
      </c>
      <c r="B282" t="s">
        <v>701</v>
      </c>
      <c r="C282">
        <v>303</v>
      </c>
      <c r="D282" t="s">
        <v>4098</v>
      </c>
      <c r="E282" t="s">
        <v>706</v>
      </c>
      <c r="F282">
        <v>3</v>
      </c>
      <c r="G282">
        <v>1</v>
      </c>
      <c r="H282" t="s">
        <v>421</v>
      </c>
      <c r="I282" t="s">
        <v>103</v>
      </c>
      <c r="J282" t="s">
        <v>105</v>
      </c>
      <c r="K282" t="s">
        <v>111</v>
      </c>
      <c r="L282" t="s">
        <v>110</v>
      </c>
      <c r="M282" t="s">
        <v>264</v>
      </c>
      <c r="N282" t="s">
        <v>263</v>
      </c>
      <c r="O282" t="s">
        <v>453</v>
      </c>
      <c r="P282" t="s">
        <v>452</v>
      </c>
      <c r="Q282" t="s">
        <v>4098</v>
      </c>
      <c r="R282" t="s">
        <v>4099</v>
      </c>
    </row>
    <row r="283" spans="1:18">
      <c r="A283">
        <v>1752</v>
      </c>
      <c r="B283" t="s">
        <v>701</v>
      </c>
      <c r="C283">
        <v>101</v>
      </c>
      <c r="D283" t="s">
        <v>4126</v>
      </c>
      <c r="E283" t="s">
        <v>421</v>
      </c>
      <c r="F283" t="s">
        <v>421</v>
      </c>
      <c r="G283">
        <v>0</v>
      </c>
      <c r="H283" t="s">
        <v>421</v>
      </c>
      <c r="I283" t="s">
        <v>103</v>
      </c>
      <c r="J283" t="s">
        <v>105</v>
      </c>
      <c r="K283" t="s">
        <v>111</v>
      </c>
      <c r="L283" t="s">
        <v>110</v>
      </c>
      <c r="M283" t="s">
        <v>264</v>
      </c>
      <c r="N283" t="s">
        <v>263</v>
      </c>
      <c r="O283" t="s">
        <v>453</v>
      </c>
      <c r="P283" t="s">
        <v>452</v>
      </c>
      <c r="Q283" t="s">
        <v>4126</v>
      </c>
      <c r="R283" t="s">
        <v>4127</v>
      </c>
    </row>
    <row r="284" spans="1:18">
      <c r="A284">
        <v>1753</v>
      </c>
      <c r="B284" t="s">
        <v>701</v>
      </c>
      <c r="C284">
        <v>349</v>
      </c>
      <c r="D284" t="s">
        <v>4128</v>
      </c>
      <c r="E284" t="s">
        <v>706</v>
      </c>
      <c r="F284">
        <v>3</v>
      </c>
      <c r="G284">
        <v>1</v>
      </c>
      <c r="H284" t="s">
        <v>421</v>
      </c>
      <c r="I284" t="s">
        <v>103</v>
      </c>
      <c r="J284" t="s">
        <v>105</v>
      </c>
      <c r="K284" t="s">
        <v>111</v>
      </c>
      <c r="L284" t="s">
        <v>110</v>
      </c>
      <c r="M284" t="s">
        <v>264</v>
      </c>
      <c r="N284" t="s">
        <v>263</v>
      </c>
      <c r="O284" t="s">
        <v>453</v>
      </c>
      <c r="P284" t="s">
        <v>452</v>
      </c>
      <c r="Q284" t="s">
        <v>4128</v>
      </c>
      <c r="R284" t="s">
        <v>4129</v>
      </c>
    </row>
    <row r="285" spans="1:18">
      <c r="A285">
        <v>1755</v>
      </c>
      <c r="B285" t="s">
        <v>701</v>
      </c>
      <c r="C285">
        <v>280</v>
      </c>
      <c r="D285" t="s">
        <v>4132</v>
      </c>
      <c r="E285" t="s">
        <v>421</v>
      </c>
      <c r="F285" t="s">
        <v>421</v>
      </c>
      <c r="G285">
        <v>0</v>
      </c>
      <c r="H285" t="s">
        <v>421</v>
      </c>
      <c r="I285" t="s">
        <v>103</v>
      </c>
      <c r="J285" t="s">
        <v>105</v>
      </c>
      <c r="K285" t="s">
        <v>111</v>
      </c>
      <c r="L285" t="s">
        <v>110</v>
      </c>
      <c r="M285" t="s">
        <v>264</v>
      </c>
      <c r="N285" t="s">
        <v>263</v>
      </c>
      <c r="O285" t="s">
        <v>453</v>
      </c>
      <c r="P285" t="s">
        <v>452</v>
      </c>
      <c r="Q285" t="s">
        <v>4132</v>
      </c>
      <c r="R285" t="s">
        <v>4133</v>
      </c>
    </row>
    <row r="286" spans="1:18">
      <c r="A286">
        <v>1756</v>
      </c>
      <c r="B286" t="s">
        <v>701</v>
      </c>
      <c r="C286">
        <v>304</v>
      </c>
      <c r="D286" t="s">
        <v>4134</v>
      </c>
      <c r="E286" t="s">
        <v>706</v>
      </c>
      <c r="F286">
        <v>3</v>
      </c>
      <c r="G286">
        <v>1</v>
      </c>
      <c r="H286" t="s">
        <v>421</v>
      </c>
      <c r="I286" t="s">
        <v>103</v>
      </c>
      <c r="J286" t="s">
        <v>105</v>
      </c>
      <c r="K286" t="s">
        <v>111</v>
      </c>
      <c r="L286" t="s">
        <v>110</v>
      </c>
      <c r="M286" t="s">
        <v>264</v>
      </c>
      <c r="N286" t="s">
        <v>263</v>
      </c>
      <c r="O286" t="s">
        <v>453</v>
      </c>
      <c r="P286" t="s">
        <v>452</v>
      </c>
      <c r="Q286" t="s">
        <v>4134</v>
      </c>
      <c r="R286" t="s">
        <v>4135</v>
      </c>
    </row>
    <row r="287" spans="1:18">
      <c r="A287">
        <v>1763</v>
      </c>
      <c r="B287" t="s">
        <v>701</v>
      </c>
      <c r="C287">
        <v>279</v>
      </c>
      <c r="D287" t="s">
        <v>4147</v>
      </c>
      <c r="E287" t="s">
        <v>421</v>
      </c>
      <c r="F287" t="s">
        <v>421</v>
      </c>
      <c r="G287">
        <v>0</v>
      </c>
      <c r="H287" t="s">
        <v>421</v>
      </c>
      <c r="I287" t="s">
        <v>103</v>
      </c>
      <c r="J287" t="s">
        <v>105</v>
      </c>
      <c r="K287" t="s">
        <v>111</v>
      </c>
      <c r="L287" t="s">
        <v>110</v>
      </c>
      <c r="M287" t="s">
        <v>264</v>
      </c>
      <c r="N287" t="s">
        <v>263</v>
      </c>
      <c r="O287" t="s">
        <v>453</v>
      </c>
      <c r="P287" t="s">
        <v>452</v>
      </c>
      <c r="Q287" t="s">
        <v>4147</v>
      </c>
      <c r="R287" t="s">
        <v>4148</v>
      </c>
    </row>
    <row r="288" spans="1:18">
      <c r="A288">
        <v>1769</v>
      </c>
      <c r="B288" t="s">
        <v>701</v>
      </c>
      <c r="C288">
        <v>329</v>
      </c>
      <c r="D288" t="s">
        <v>4158</v>
      </c>
      <c r="E288" t="s">
        <v>706</v>
      </c>
      <c r="F288">
        <v>1</v>
      </c>
      <c r="G288">
        <v>1</v>
      </c>
      <c r="H288" t="s">
        <v>421</v>
      </c>
      <c r="I288" t="s">
        <v>103</v>
      </c>
      <c r="J288" t="s">
        <v>105</v>
      </c>
      <c r="K288" t="s">
        <v>111</v>
      </c>
      <c r="L288" t="s">
        <v>110</v>
      </c>
      <c r="M288" t="s">
        <v>264</v>
      </c>
      <c r="N288" t="s">
        <v>263</v>
      </c>
      <c r="O288" t="s">
        <v>453</v>
      </c>
      <c r="P288" t="s">
        <v>452</v>
      </c>
      <c r="Q288" t="s">
        <v>4158</v>
      </c>
      <c r="R288" t="s">
        <v>4159</v>
      </c>
    </row>
    <row r="289" spans="1:18">
      <c r="A289">
        <v>1771</v>
      </c>
      <c r="B289" t="s">
        <v>701</v>
      </c>
      <c r="C289">
        <v>352</v>
      </c>
      <c r="D289" t="s">
        <v>4162</v>
      </c>
      <c r="E289" t="s">
        <v>703</v>
      </c>
      <c r="F289">
        <v>4</v>
      </c>
      <c r="G289">
        <v>1</v>
      </c>
      <c r="H289" t="s">
        <v>421</v>
      </c>
      <c r="I289" t="s">
        <v>103</v>
      </c>
      <c r="J289" t="s">
        <v>105</v>
      </c>
      <c r="K289" t="s">
        <v>111</v>
      </c>
      <c r="L289" t="s">
        <v>110</v>
      </c>
      <c r="M289" t="s">
        <v>264</v>
      </c>
      <c r="N289" t="s">
        <v>263</v>
      </c>
      <c r="O289" t="s">
        <v>453</v>
      </c>
      <c r="P289" t="s">
        <v>452</v>
      </c>
      <c r="Q289" t="s">
        <v>4162</v>
      </c>
      <c r="R289" t="s">
        <v>4163</v>
      </c>
    </row>
    <row r="290" spans="1:18">
      <c r="A290">
        <v>1772</v>
      </c>
      <c r="B290" t="s">
        <v>701</v>
      </c>
      <c r="C290">
        <v>330</v>
      </c>
      <c r="D290" t="s">
        <v>4164</v>
      </c>
      <c r="E290" t="s">
        <v>706</v>
      </c>
      <c r="F290">
        <v>1</v>
      </c>
      <c r="G290">
        <v>1</v>
      </c>
      <c r="H290" t="s">
        <v>421</v>
      </c>
      <c r="I290" t="s">
        <v>103</v>
      </c>
      <c r="J290" t="s">
        <v>105</v>
      </c>
      <c r="K290" t="s">
        <v>111</v>
      </c>
      <c r="L290" t="s">
        <v>110</v>
      </c>
      <c r="M290" t="s">
        <v>264</v>
      </c>
      <c r="N290" t="s">
        <v>263</v>
      </c>
      <c r="O290" t="s">
        <v>453</v>
      </c>
      <c r="P290" t="s">
        <v>452</v>
      </c>
      <c r="Q290" t="s">
        <v>4164</v>
      </c>
      <c r="R290" t="s">
        <v>4165</v>
      </c>
    </row>
    <row r="291" spans="1:18">
      <c r="A291">
        <v>1774</v>
      </c>
      <c r="B291" t="s">
        <v>701</v>
      </c>
      <c r="C291">
        <v>274</v>
      </c>
      <c r="D291" t="s">
        <v>4168</v>
      </c>
      <c r="E291" t="s">
        <v>421</v>
      </c>
      <c r="F291" t="s">
        <v>421</v>
      </c>
      <c r="G291">
        <v>0</v>
      </c>
      <c r="H291" t="s">
        <v>421</v>
      </c>
      <c r="I291" t="s">
        <v>103</v>
      </c>
      <c r="J291" t="s">
        <v>105</v>
      </c>
      <c r="K291" t="s">
        <v>111</v>
      </c>
      <c r="L291" t="s">
        <v>110</v>
      </c>
      <c r="M291" t="s">
        <v>264</v>
      </c>
      <c r="N291" t="s">
        <v>263</v>
      </c>
      <c r="O291" t="s">
        <v>453</v>
      </c>
      <c r="P291" t="s">
        <v>452</v>
      </c>
      <c r="Q291" t="s">
        <v>4168</v>
      </c>
      <c r="R291" t="s">
        <v>4169</v>
      </c>
    </row>
    <row r="292" spans="1:18">
      <c r="A292">
        <v>1775</v>
      </c>
      <c r="B292" t="s">
        <v>701</v>
      </c>
      <c r="C292">
        <v>331</v>
      </c>
      <c r="D292" t="s">
        <v>4170</v>
      </c>
      <c r="E292" t="s">
        <v>706</v>
      </c>
      <c r="F292">
        <v>3</v>
      </c>
      <c r="G292">
        <v>1</v>
      </c>
      <c r="H292" t="s">
        <v>421</v>
      </c>
      <c r="I292" t="s">
        <v>103</v>
      </c>
      <c r="J292" t="s">
        <v>105</v>
      </c>
      <c r="K292" t="s">
        <v>111</v>
      </c>
      <c r="L292" t="s">
        <v>110</v>
      </c>
      <c r="M292" t="s">
        <v>264</v>
      </c>
      <c r="N292" t="s">
        <v>263</v>
      </c>
      <c r="O292" t="s">
        <v>453</v>
      </c>
      <c r="P292" t="s">
        <v>452</v>
      </c>
      <c r="Q292" t="s">
        <v>4170</v>
      </c>
      <c r="R292" t="s">
        <v>4171</v>
      </c>
    </row>
    <row r="293" spans="1:18">
      <c r="A293">
        <v>1777</v>
      </c>
      <c r="B293" t="s">
        <v>701</v>
      </c>
      <c r="C293">
        <v>335</v>
      </c>
      <c r="D293" t="s">
        <v>4174</v>
      </c>
      <c r="E293" t="s">
        <v>706</v>
      </c>
      <c r="F293">
        <v>3</v>
      </c>
      <c r="G293">
        <v>1</v>
      </c>
      <c r="H293" t="s">
        <v>421</v>
      </c>
      <c r="I293" t="s">
        <v>103</v>
      </c>
      <c r="J293" t="s">
        <v>105</v>
      </c>
      <c r="K293" t="s">
        <v>111</v>
      </c>
      <c r="L293" t="s">
        <v>110</v>
      </c>
      <c r="M293" t="s">
        <v>264</v>
      </c>
      <c r="N293" t="s">
        <v>263</v>
      </c>
      <c r="O293" t="s">
        <v>453</v>
      </c>
      <c r="P293" t="s">
        <v>452</v>
      </c>
      <c r="Q293" t="s">
        <v>4174</v>
      </c>
      <c r="R293" t="s">
        <v>4175</v>
      </c>
    </row>
    <row r="294" spans="1:18">
      <c r="A294">
        <v>1780</v>
      </c>
      <c r="B294" t="s">
        <v>701</v>
      </c>
      <c r="C294">
        <v>273</v>
      </c>
      <c r="D294" t="s">
        <v>4162</v>
      </c>
      <c r="E294" t="s">
        <v>421</v>
      </c>
      <c r="F294" t="s">
        <v>421</v>
      </c>
      <c r="G294">
        <v>0</v>
      </c>
      <c r="H294" t="s">
        <v>421</v>
      </c>
      <c r="I294" t="s">
        <v>103</v>
      </c>
      <c r="J294" t="s">
        <v>105</v>
      </c>
      <c r="K294" t="s">
        <v>111</v>
      </c>
      <c r="L294" t="s">
        <v>110</v>
      </c>
      <c r="M294" t="s">
        <v>264</v>
      </c>
      <c r="N294" t="s">
        <v>263</v>
      </c>
      <c r="O294" t="s">
        <v>453</v>
      </c>
      <c r="P294" t="s">
        <v>452</v>
      </c>
      <c r="Q294" t="s">
        <v>4162</v>
      </c>
      <c r="R294" t="s">
        <v>4180</v>
      </c>
    </row>
    <row r="295" spans="1:18">
      <c r="A295">
        <v>1784</v>
      </c>
      <c r="B295" t="s">
        <v>701</v>
      </c>
      <c r="C295">
        <v>332</v>
      </c>
      <c r="D295" t="s">
        <v>4187</v>
      </c>
      <c r="E295" t="s">
        <v>706</v>
      </c>
      <c r="F295">
        <v>3</v>
      </c>
      <c r="G295">
        <v>1</v>
      </c>
      <c r="H295" t="s">
        <v>421</v>
      </c>
      <c r="I295" t="s">
        <v>103</v>
      </c>
      <c r="J295" t="s">
        <v>105</v>
      </c>
      <c r="K295" t="s">
        <v>111</v>
      </c>
      <c r="L295" t="s">
        <v>110</v>
      </c>
      <c r="M295" t="s">
        <v>264</v>
      </c>
      <c r="N295" t="s">
        <v>263</v>
      </c>
      <c r="O295" t="s">
        <v>453</v>
      </c>
      <c r="P295" t="s">
        <v>452</v>
      </c>
      <c r="Q295" t="s">
        <v>4187</v>
      </c>
      <c r="R295" t="s">
        <v>4188</v>
      </c>
    </row>
    <row r="296" spans="1:18">
      <c r="A296">
        <v>1789</v>
      </c>
      <c r="B296" t="s">
        <v>701</v>
      </c>
      <c r="C296">
        <v>333</v>
      </c>
      <c r="D296" t="s">
        <v>4197</v>
      </c>
      <c r="E296" t="s">
        <v>706</v>
      </c>
      <c r="F296">
        <v>3</v>
      </c>
      <c r="G296">
        <v>1</v>
      </c>
      <c r="H296" t="s">
        <v>421</v>
      </c>
      <c r="I296" t="s">
        <v>103</v>
      </c>
      <c r="J296" t="s">
        <v>105</v>
      </c>
      <c r="K296" t="s">
        <v>111</v>
      </c>
      <c r="L296" t="s">
        <v>110</v>
      </c>
      <c r="M296" t="s">
        <v>264</v>
      </c>
      <c r="N296" t="s">
        <v>263</v>
      </c>
      <c r="O296" t="s">
        <v>453</v>
      </c>
      <c r="P296" t="s">
        <v>452</v>
      </c>
      <c r="Q296" t="s">
        <v>4197</v>
      </c>
      <c r="R296" t="s">
        <v>4198</v>
      </c>
    </row>
    <row r="297" spans="1:18">
      <c r="A297">
        <v>1790</v>
      </c>
      <c r="B297" t="s">
        <v>701</v>
      </c>
      <c r="C297">
        <v>334</v>
      </c>
      <c r="D297" t="s">
        <v>4199</v>
      </c>
      <c r="E297" t="s">
        <v>706</v>
      </c>
      <c r="F297">
        <v>3</v>
      </c>
      <c r="G297">
        <v>1</v>
      </c>
      <c r="H297" t="s">
        <v>421</v>
      </c>
      <c r="I297" t="s">
        <v>103</v>
      </c>
      <c r="J297" t="s">
        <v>105</v>
      </c>
      <c r="K297" t="s">
        <v>111</v>
      </c>
      <c r="L297" t="s">
        <v>110</v>
      </c>
      <c r="M297" t="s">
        <v>264</v>
      </c>
      <c r="N297" t="s">
        <v>263</v>
      </c>
      <c r="O297" t="s">
        <v>453</v>
      </c>
      <c r="P297" t="s">
        <v>452</v>
      </c>
      <c r="Q297" t="s">
        <v>4199</v>
      </c>
      <c r="R297" t="s">
        <v>4200</v>
      </c>
    </row>
    <row r="298" spans="1:18">
      <c r="A298">
        <v>1792</v>
      </c>
      <c r="B298" t="s">
        <v>701</v>
      </c>
      <c r="C298">
        <v>338</v>
      </c>
      <c r="D298" t="s">
        <v>4202</v>
      </c>
      <c r="E298" t="s">
        <v>706</v>
      </c>
      <c r="F298">
        <v>3</v>
      </c>
      <c r="G298">
        <v>1</v>
      </c>
      <c r="H298" t="s">
        <v>421</v>
      </c>
      <c r="I298" t="s">
        <v>103</v>
      </c>
      <c r="J298" t="s">
        <v>105</v>
      </c>
      <c r="K298" t="s">
        <v>111</v>
      </c>
      <c r="L298" t="s">
        <v>110</v>
      </c>
      <c r="M298" t="s">
        <v>264</v>
      </c>
      <c r="N298" t="s">
        <v>263</v>
      </c>
      <c r="O298" t="s">
        <v>453</v>
      </c>
      <c r="P298" t="s">
        <v>452</v>
      </c>
      <c r="Q298" t="s">
        <v>4202</v>
      </c>
      <c r="R298" t="s">
        <v>4203</v>
      </c>
    </row>
    <row r="299" spans="1:18">
      <c r="A299">
        <v>1794</v>
      </c>
      <c r="B299" t="s">
        <v>701</v>
      </c>
      <c r="C299">
        <v>271</v>
      </c>
      <c r="D299" t="s">
        <v>4206</v>
      </c>
      <c r="E299" t="s">
        <v>3613</v>
      </c>
      <c r="F299">
        <v>4</v>
      </c>
      <c r="G299">
        <v>1</v>
      </c>
      <c r="H299" t="s">
        <v>421</v>
      </c>
      <c r="I299" t="s">
        <v>103</v>
      </c>
      <c r="J299" t="s">
        <v>105</v>
      </c>
      <c r="K299" t="s">
        <v>111</v>
      </c>
      <c r="L299" t="s">
        <v>110</v>
      </c>
      <c r="M299" t="s">
        <v>264</v>
      </c>
      <c r="N299" t="s">
        <v>263</v>
      </c>
      <c r="O299" t="s">
        <v>453</v>
      </c>
      <c r="P299" t="s">
        <v>452</v>
      </c>
      <c r="Q299" t="s">
        <v>4206</v>
      </c>
      <c r="R299" t="s">
        <v>4207</v>
      </c>
    </row>
    <row r="300" spans="1:18">
      <c r="A300">
        <v>1795</v>
      </c>
      <c r="B300" t="s">
        <v>701</v>
      </c>
      <c r="C300">
        <v>336</v>
      </c>
      <c r="D300" t="s">
        <v>4208</v>
      </c>
      <c r="E300" t="s">
        <v>706</v>
      </c>
      <c r="F300">
        <v>3</v>
      </c>
      <c r="G300">
        <v>1</v>
      </c>
      <c r="H300" t="s">
        <v>421</v>
      </c>
      <c r="I300" t="s">
        <v>103</v>
      </c>
      <c r="J300" t="s">
        <v>105</v>
      </c>
      <c r="K300" t="s">
        <v>111</v>
      </c>
      <c r="L300" t="s">
        <v>110</v>
      </c>
      <c r="M300" t="s">
        <v>264</v>
      </c>
      <c r="N300" t="s">
        <v>263</v>
      </c>
      <c r="O300" t="s">
        <v>453</v>
      </c>
      <c r="P300" t="s">
        <v>452</v>
      </c>
      <c r="Q300" t="s">
        <v>4208</v>
      </c>
      <c r="R300" t="s">
        <v>4209</v>
      </c>
    </row>
    <row r="301" spans="1:18">
      <c r="A301">
        <v>1798</v>
      </c>
      <c r="B301" t="s">
        <v>701</v>
      </c>
      <c r="C301">
        <v>277</v>
      </c>
      <c r="D301" t="s">
        <v>4214</v>
      </c>
      <c r="E301" t="s">
        <v>421</v>
      </c>
      <c r="F301" t="s">
        <v>421</v>
      </c>
      <c r="G301">
        <v>0</v>
      </c>
      <c r="H301" t="s">
        <v>421</v>
      </c>
      <c r="I301" t="s">
        <v>103</v>
      </c>
      <c r="J301" t="s">
        <v>105</v>
      </c>
      <c r="K301" t="s">
        <v>111</v>
      </c>
      <c r="L301" t="s">
        <v>110</v>
      </c>
      <c r="M301" t="s">
        <v>264</v>
      </c>
      <c r="N301" t="s">
        <v>263</v>
      </c>
      <c r="O301" t="s">
        <v>453</v>
      </c>
      <c r="P301" t="s">
        <v>452</v>
      </c>
      <c r="Q301" t="s">
        <v>4214</v>
      </c>
      <c r="R301" t="s">
        <v>4215</v>
      </c>
    </row>
    <row r="302" spans="1:18">
      <c r="A302">
        <v>1800</v>
      </c>
      <c r="B302" t="s">
        <v>701</v>
      </c>
      <c r="C302">
        <v>337</v>
      </c>
      <c r="D302" t="s">
        <v>4218</v>
      </c>
      <c r="E302" t="s">
        <v>706</v>
      </c>
      <c r="F302">
        <v>2</v>
      </c>
      <c r="G302">
        <v>1</v>
      </c>
      <c r="H302" t="s">
        <v>421</v>
      </c>
      <c r="I302" t="s">
        <v>103</v>
      </c>
      <c r="J302" t="s">
        <v>105</v>
      </c>
      <c r="K302" t="s">
        <v>111</v>
      </c>
      <c r="L302" t="s">
        <v>110</v>
      </c>
      <c r="M302" t="s">
        <v>264</v>
      </c>
      <c r="N302" t="s">
        <v>263</v>
      </c>
      <c r="O302" t="s">
        <v>453</v>
      </c>
      <c r="P302" t="s">
        <v>452</v>
      </c>
      <c r="Q302" t="s">
        <v>4218</v>
      </c>
      <c r="R302" t="s">
        <v>4219</v>
      </c>
    </row>
    <row r="303" spans="1:18">
      <c r="A303">
        <v>1802</v>
      </c>
      <c r="B303" t="s">
        <v>701</v>
      </c>
      <c r="C303">
        <v>300</v>
      </c>
      <c r="D303" t="s">
        <v>4222</v>
      </c>
      <c r="E303" t="s">
        <v>706</v>
      </c>
      <c r="F303">
        <v>3</v>
      </c>
      <c r="G303">
        <v>1</v>
      </c>
      <c r="H303" t="s">
        <v>421</v>
      </c>
      <c r="I303" t="s">
        <v>103</v>
      </c>
      <c r="J303" t="s">
        <v>105</v>
      </c>
      <c r="K303" t="s">
        <v>111</v>
      </c>
      <c r="L303" t="s">
        <v>110</v>
      </c>
      <c r="M303" t="s">
        <v>264</v>
      </c>
      <c r="N303" t="s">
        <v>263</v>
      </c>
      <c r="O303" t="s">
        <v>453</v>
      </c>
      <c r="P303" t="s">
        <v>452</v>
      </c>
      <c r="Q303" t="s">
        <v>4222</v>
      </c>
      <c r="R303" t="s">
        <v>4223</v>
      </c>
    </row>
    <row r="304" spans="1:18">
      <c r="A304">
        <v>1803</v>
      </c>
      <c r="B304" t="s">
        <v>701</v>
      </c>
      <c r="C304">
        <v>299</v>
      </c>
      <c r="D304" t="s">
        <v>3858</v>
      </c>
      <c r="E304" t="s">
        <v>706</v>
      </c>
      <c r="F304">
        <v>3</v>
      </c>
      <c r="G304">
        <v>1</v>
      </c>
      <c r="H304" t="s">
        <v>421</v>
      </c>
      <c r="I304" t="s">
        <v>103</v>
      </c>
      <c r="J304" t="s">
        <v>105</v>
      </c>
      <c r="K304" t="s">
        <v>111</v>
      </c>
      <c r="L304" t="s">
        <v>110</v>
      </c>
      <c r="M304" t="s">
        <v>264</v>
      </c>
      <c r="N304" t="s">
        <v>263</v>
      </c>
      <c r="O304" t="s">
        <v>453</v>
      </c>
      <c r="P304" t="s">
        <v>452</v>
      </c>
      <c r="Q304" t="s">
        <v>3858</v>
      </c>
      <c r="R304" t="s">
        <v>4224</v>
      </c>
    </row>
    <row r="305" spans="1:18">
      <c r="A305">
        <v>1804</v>
      </c>
      <c r="B305" t="s">
        <v>701</v>
      </c>
      <c r="C305">
        <v>298</v>
      </c>
      <c r="D305" t="s">
        <v>4225</v>
      </c>
      <c r="E305" t="s">
        <v>706</v>
      </c>
      <c r="F305">
        <v>2</v>
      </c>
      <c r="G305">
        <v>1</v>
      </c>
      <c r="H305" t="s">
        <v>421</v>
      </c>
      <c r="I305" t="s">
        <v>103</v>
      </c>
      <c r="J305" t="s">
        <v>105</v>
      </c>
      <c r="K305" t="s">
        <v>111</v>
      </c>
      <c r="L305" t="s">
        <v>110</v>
      </c>
      <c r="M305" t="s">
        <v>264</v>
      </c>
      <c r="N305" t="s">
        <v>263</v>
      </c>
      <c r="O305" t="s">
        <v>453</v>
      </c>
      <c r="P305" t="s">
        <v>452</v>
      </c>
      <c r="Q305" t="s">
        <v>4225</v>
      </c>
      <c r="R305" t="s">
        <v>4226</v>
      </c>
    </row>
    <row r="306" spans="1:18">
      <c r="A306">
        <v>1805</v>
      </c>
      <c r="B306" t="s">
        <v>701</v>
      </c>
      <c r="C306">
        <v>278</v>
      </c>
      <c r="D306" t="s">
        <v>4227</v>
      </c>
      <c r="E306" t="s">
        <v>421</v>
      </c>
      <c r="F306" t="s">
        <v>421</v>
      </c>
      <c r="G306">
        <v>0</v>
      </c>
      <c r="H306" t="s">
        <v>421</v>
      </c>
      <c r="I306" t="s">
        <v>103</v>
      </c>
      <c r="J306" t="s">
        <v>105</v>
      </c>
      <c r="K306" t="s">
        <v>111</v>
      </c>
      <c r="L306" t="s">
        <v>110</v>
      </c>
      <c r="M306" t="s">
        <v>264</v>
      </c>
      <c r="N306" t="s">
        <v>263</v>
      </c>
      <c r="O306" t="s">
        <v>453</v>
      </c>
      <c r="P306" t="s">
        <v>452</v>
      </c>
      <c r="Q306" t="s">
        <v>4227</v>
      </c>
      <c r="R306" t="s">
        <v>4228</v>
      </c>
    </row>
    <row r="307" spans="1:18">
      <c r="A307">
        <v>1809</v>
      </c>
      <c r="B307" t="s">
        <v>701</v>
      </c>
      <c r="C307">
        <v>99</v>
      </c>
      <c r="D307" t="s">
        <v>4235</v>
      </c>
      <c r="E307" t="s">
        <v>421</v>
      </c>
      <c r="F307" t="s">
        <v>421</v>
      </c>
      <c r="G307">
        <v>0</v>
      </c>
      <c r="H307" t="s">
        <v>421</v>
      </c>
      <c r="I307" t="s">
        <v>103</v>
      </c>
      <c r="J307" t="s">
        <v>105</v>
      </c>
      <c r="K307" t="s">
        <v>111</v>
      </c>
      <c r="L307" t="s">
        <v>110</v>
      </c>
      <c r="M307" t="s">
        <v>264</v>
      </c>
      <c r="N307" t="s">
        <v>263</v>
      </c>
      <c r="O307" t="s">
        <v>453</v>
      </c>
      <c r="P307" t="s">
        <v>452</v>
      </c>
      <c r="Q307" t="s">
        <v>4235</v>
      </c>
      <c r="R307" t="s">
        <v>4236</v>
      </c>
    </row>
    <row r="308" spans="1:18">
      <c r="A308">
        <v>1810</v>
      </c>
      <c r="B308" t="s">
        <v>701</v>
      </c>
      <c r="C308">
        <v>109</v>
      </c>
      <c r="D308" t="s">
        <v>4237</v>
      </c>
      <c r="E308" t="s">
        <v>421</v>
      </c>
      <c r="F308" t="s">
        <v>421</v>
      </c>
      <c r="G308">
        <v>0</v>
      </c>
      <c r="H308" t="s">
        <v>421</v>
      </c>
      <c r="I308" t="s">
        <v>103</v>
      </c>
      <c r="J308" t="s">
        <v>105</v>
      </c>
      <c r="K308" t="s">
        <v>111</v>
      </c>
      <c r="L308" t="s">
        <v>110</v>
      </c>
      <c r="M308" t="s">
        <v>264</v>
      </c>
      <c r="N308" t="s">
        <v>263</v>
      </c>
      <c r="O308" t="s">
        <v>453</v>
      </c>
      <c r="P308" t="s">
        <v>452</v>
      </c>
      <c r="Q308" t="s">
        <v>4237</v>
      </c>
      <c r="R308" t="s">
        <v>4238</v>
      </c>
    </row>
    <row r="309" spans="1:18">
      <c r="A309">
        <v>1812</v>
      </c>
      <c r="B309" t="s">
        <v>701</v>
      </c>
      <c r="C309">
        <v>251</v>
      </c>
      <c r="D309" t="s">
        <v>4241</v>
      </c>
      <c r="E309" t="s">
        <v>706</v>
      </c>
      <c r="F309">
        <v>3</v>
      </c>
      <c r="G309">
        <v>1</v>
      </c>
      <c r="H309" t="s">
        <v>421</v>
      </c>
      <c r="I309" t="s">
        <v>103</v>
      </c>
      <c r="J309" t="s">
        <v>105</v>
      </c>
      <c r="K309" t="s">
        <v>111</v>
      </c>
      <c r="L309" t="s">
        <v>110</v>
      </c>
      <c r="M309" t="s">
        <v>264</v>
      </c>
      <c r="N309" t="s">
        <v>263</v>
      </c>
      <c r="O309" t="s">
        <v>453</v>
      </c>
      <c r="P309" t="s">
        <v>452</v>
      </c>
      <c r="Q309" t="s">
        <v>4241</v>
      </c>
      <c r="R309" t="s">
        <v>4242</v>
      </c>
    </row>
    <row r="310" spans="1:18">
      <c r="A310">
        <v>1813</v>
      </c>
      <c r="B310" t="s">
        <v>701</v>
      </c>
      <c r="C310">
        <v>355</v>
      </c>
      <c r="D310" t="s">
        <v>4237</v>
      </c>
      <c r="E310" t="s">
        <v>703</v>
      </c>
      <c r="F310">
        <v>4</v>
      </c>
      <c r="G310">
        <v>1</v>
      </c>
      <c r="H310" t="s">
        <v>421</v>
      </c>
      <c r="I310" t="s">
        <v>103</v>
      </c>
      <c r="J310" t="s">
        <v>105</v>
      </c>
      <c r="K310" t="s">
        <v>111</v>
      </c>
      <c r="L310" t="s">
        <v>110</v>
      </c>
      <c r="M310" t="s">
        <v>264</v>
      </c>
      <c r="N310" t="s">
        <v>263</v>
      </c>
      <c r="O310" t="s">
        <v>453</v>
      </c>
      <c r="P310" t="s">
        <v>452</v>
      </c>
      <c r="Q310" t="s">
        <v>4237</v>
      </c>
      <c r="R310" t="s">
        <v>4243</v>
      </c>
    </row>
    <row r="311" spans="1:18">
      <c r="A311">
        <v>1816</v>
      </c>
      <c r="B311" t="s">
        <v>701</v>
      </c>
      <c r="C311">
        <v>252</v>
      </c>
      <c r="D311" t="s">
        <v>4248</v>
      </c>
      <c r="E311" t="s">
        <v>706</v>
      </c>
      <c r="F311">
        <v>3</v>
      </c>
      <c r="G311">
        <v>1</v>
      </c>
      <c r="H311" t="s">
        <v>421</v>
      </c>
      <c r="I311" t="s">
        <v>103</v>
      </c>
      <c r="J311" t="s">
        <v>105</v>
      </c>
      <c r="K311" t="s">
        <v>111</v>
      </c>
      <c r="L311" t="s">
        <v>110</v>
      </c>
      <c r="M311" t="s">
        <v>264</v>
      </c>
      <c r="N311" t="s">
        <v>263</v>
      </c>
      <c r="O311" t="s">
        <v>453</v>
      </c>
      <c r="P311" t="s">
        <v>452</v>
      </c>
      <c r="Q311" t="s">
        <v>4248</v>
      </c>
      <c r="R311" t="s">
        <v>4249</v>
      </c>
    </row>
    <row r="312" spans="1:18">
      <c r="A312">
        <v>1817</v>
      </c>
      <c r="B312" t="s">
        <v>701</v>
      </c>
      <c r="C312">
        <v>250</v>
      </c>
      <c r="D312" t="s">
        <v>4250</v>
      </c>
      <c r="E312" t="s">
        <v>706</v>
      </c>
      <c r="F312">
        <v>3</v>
      </c>
      <c r="G312">
        <v>1</v>
      </c>
      <c r="H312" t="s">
        <v>421</v>
      </c>
      <c r="I312" t="s">
        <v>103</v>
      </c>
      <c r="J312" t="s">
        <v>105</v>
      </c>
      <c r="K312" t="s">
        <v>111</v>
      </c>
      <c r="L312" t="s">
        <v>110</v>
      </c>
      <c r="M312" t="s">
        <v>264</v>
      </c>
      <c r="N312" t="s">
        <v>263</v>
      </c>
      <c r="O312" t="s">
        <v>453</v>
      </c>
      <c r="P312" t="s">
        <v>452</v>
      </c>
      <c r="Q312" t="s">
        <v>4250</v>
      </c>
      <c r="R312" t="s">
        <v>4251</v>
      </c>
    </row>
    <row r="313" spans="1:18">
      <c r="A313">
        <v>1818</v>
      </c>
      <c r="B313" t="s">
        <v>701</v>
      </c>
      <c r="C313">
        <v>275</v>
      </c>
      <c r="D313" t="s">
        <v>4252</v>
      </c>
      <c r="E313" t="s">
        <v>421</v>
      </c>
      <c r="F313" t="s">
        <v>421</v>
      </c>
      <c r="G313">
        <v>0</v>
      </c>
      <c r="H313" t="s">
        <v>421</v>
      </c>
      <c r="I313" t="s">
        <v>103</v>
      </c>
      <c r="J313" t="s">
        <v>105</v>
      </c>
      <c r="K313" t="s">
        <v>111</v>
      </c>
      <c r="L313" t="s">
        <v>110</v>
      </c>
      <c r="M313" t="s">
        <v>264</v>
      </c>
      <c r="N313" t="s">
        <v>263</v>
      </c>
      <c r="O313" t="s">
        <v>453</v>
      </c>
      <c r="P313" t="s">
        <v>452</v>
      </c>
      <c r="Q313" t="s">
        <v>4252</v>
      </c>
      <c r="R313" t="s">
        <v>4253</v>
      </c>
    </row>
    <row r="314" spans="1:18">
      <c r="A314">
        <v>1819</v>
      </c>
      <c r="B314" t="s">
        <v>701</v>
      </c>
      <c r="C314">
        <v>246</v>
      </c>
      <c r="D314" t="s">
        <v>4254</v>
      </c>
      <c r="E314" t="s">
        <v>706</v>
      </c>
      <c r="F314">
        <v>3</v>
      </c>
      <c r="G314">
        <v>1</v>
      </c>
      <c r="H314" t="s">
        <v>421</v>
      </c>
      <c r="I314" t="s">
        <v>103</v>
      </c>
      <c r="J314" t="s">
        <v>105</v>
      </c>
      <c r="K314" t="s">
        <v>111</v>
      </c>
      <c r="L314" t="s">
        <v>110</v>
      </c>
      <c r="M314" t="s">
        <v>264</v>
      </c>
      <c r="N314" t="s">
        <v>263</v>
      </c>
      <c r="O314" t="s">
        <v>453</v>
      </c>
      <c r="P314" t="s">
        <v>452</v>
      </c>
      <c r="Q314" t="s">
        <v>4254</v>
      </c>
      <c r="R314" t="s">
        <v>4255</v>
      </c>
    </row>
    <row r="315" spans="1:18">
      <c r="A315">
        <v>1820</v>
      </c>
      <c r="B315" t="s">
        <v>701</v>
      </c>
      <c r="C315">
        <v>254</v>
      </c>
      <c r="D315" t="s">
        <v>4256</v>
      </c>
      <c r="E315" t="s">
        <v>706</v>
      </c>
      <c r="F315">
        <v>4</v>
      </c>
      <c r="G315">
        <v>1</v>
      </c>
      <c r="H315" t="s">
        <v>421</v>
      </c>
      <c r="I315" t="s">
        <v>103</v>
      </c>
      <c r="J315" t="s">
        <v>105</v>
      </c>
      <c r="K315" t="s">
        <v>111</v>
      </c>
      <c r="L315" t="s">
        <v>110</v>
      </c>
      <c r="M315" t="s">
        <v>264</v>
      </c>
      <c r="N315" t="s">
        <v>263</v>
      </c>
      <c r="O315" t="s">
        <v>453</v>
      </c>
      <c r="P315" t="s">
        <v>452</v>
      </c>
      <c r="Q315" t="s">
        <v>4256</v>
      </c>
      <c r="R315" t="s">
        <v>4257</v>
      </c>
    </row>
    <row r="316" spans="1:18">
      <c r="A316">
        <v>1821</v>
      </c>
      <c r="B316" t="s">
        <v>701</v>
      </c>
      <c r="C316">
        <v>353</v>
      </c>
      <c r="D316" t="s">
        <v>4258</v>
      </c>
      <c r="E316" t="s">
        <v>706</v>
      </c>
      <c r="F316">
        <v>2</v>
      </c>
      <c r="G316">
        <v>1</v>
      </c>
      <c r="H316" t="s">
        <v>421</v>
      </c>
      <c r="I316" t="s">
        <v>103</v>
      </c>
      <c r="J316" t="s">
        <v>105</v>
      </c>
      <c r="K316" t="s">
        <v>111</v>
      </c>
      <c r="L316" t="s">
        <v>110</v>
      </c>
      <c r="M316" t="s">
        <v>264</v>
      </c>
      <c r="N316" t="s">
        <v>263</v>
      </c>
      <c r="O316" t="s">
        <v>453</v>
      </c>
      <c r="P316" t="s">
        <v>452</v>
      </c>
      <c r="Q316" t="s">
        <v>4258</v>
      </c>
      <c r="R316" t="s">
        <v>4259</v>
      </c>
    </row>
    <row r="317" spans="1:18">
      <c r="A317">
        <v>1822</v>
      </c>
      <c r="B317" t="s">
        <v>701</v>
      </c>
      <c r="C317">
        <v>176</v>
      </c>
      <c r="D317" t="s">
        <v>4260</v>
      </c>
      <c r="E317" t="s">
        <v>706</v>
      </c>
      <c r="F317">
        <v>1</v>
      </c>
      <c r="G317">
        <v>1</v>
      </c>
      <c r="H317" t="s">
        <v>421</v>
      </c>
      <c r="I317" t="s">
        <v>103</v>
      </c>
      <c r="J317" t="s">
        <v>105</v>
      </c>
      <c r="K317" t="s">
        <v>111</v>
      </c>
      <c r="L317" t="s">
        <v>110</v>
      </c>
      <c r="M317" t="s">
        <v>264</v>
      </c>
      <c r="N317" t="s">
        <v>263</v>
      </c>
      <c r="O317" t="s">
        <v>453</v>
      </c>
      <c r="P317" t="s">
        <v>452</v>
      </c>
      <c r="Q317" t="s">
        <v>4260</v>
      </c>
      <c r="R317" t="s">
        <v>4261</v>
      </c>
    </row>
    <row r="318" spans="1:18">
      <c r="A318">
        <v>1823</v>
      </c>
      <c r="B318" t="s">
        <v>701</v>
      </c>
      <c r="C318">
        <v>354</v>
      </c>
      <c r="D318" t="s">
        <v>4262</v>
      </c>
      <c r="E318" t="s">
        <v>706</v>
      </c>
      <c r="F318">
        <v>3</v>
      </c>
      <c r="G318">
        <v>1</v>
      </c>
      <c r="H318" t="s">
        <v>421</v>
      </c>
      <c r="I318" t="s">
        <v>103</v>
      </c>
      <c r="J318" t="s">
        <v>105</v>
      </c>
      <c r="K318" t="s">
        <v>111</v>
      </c>
      <c r="L318" t="s">
        <v>110</v>
      </c>
      <c r="M318" t="s">
        <v>264</v>
      </c>
      <c r="N318" t="s">
        <v>263</v>
      </c>
      <c r="O318" t="s">
        <v>453</v>
      </c>
      <c r="P318" t="s">
        <v>452</v>
      </c>
      <c r="Q318" t="s">
        <v>4262</v>
      </c>
      <c r="R318" t="s">
        <v>4263</v>
      </c>
    </row>
    <row r="319" spans="1:18">
      <c r="A319">
        <v>1824</v>
      </c>
      <c r="B319" t="s">
        <v>701</v>
      </c>
      <c r="C319">
        <v>108</v>
      </c>
      <c r="D319" t="s">
        <v>4264</v>
      </c>
      <c r="E319" t="s">
        <v>421</v>
      </c>
      <c r="F319" t="s">
        <v>421</v>
      </c>
      <c r="G319">
        <v>0</v>
      </c>
      <c r="H319" t="s">
        <v>421</v>
      </c>
      <c r="I319" t="s">
        <v>103</v>
      </c>
      <c r="J319" t="s">
        <v>105</v>
      </c>
      <c r="K319" t="s">
        <v>111</v>
      </c>
      <c r="L319" t="s">
        <v>110</v>
      </c>
      <c r="M319" t="s">
        <v>264</v>
      </c>
      <c r="N319" t="s">
        <v>263</v>
      </c>
      <c r="O319" t="s">
        <v>453</v>
      </c>
      <c r="P319" t="s">
        <v>452</v>
      </c>
      <c r="Q319" t="s">
        <v>4264</v>
      </c>
      <c r="R319" t="s">
        <v>4265</v>
      </c>
    </row>
    <row r="320" spans="1:18">
      <c r="A320">
        <v>1825</v>
      </c>
      <c r="B320" t="s">
        <v>701</v>
      </c>
      <c r="C320">
        <v>245</v>
      </c>
      <c r="D320" t="s">
        <v>4266</v>
      </c>
      <c r="E320" t="s">
        <v>706</v>
      </c>
      <c r="F320">
        <v>3</v>
      </c>
      <c r="G320">
        <v>1</v>
      </c>
      <c r="H320" t="s">
        <v>421</v>
      </c>
      <c r="I320" t="s">
        <v>103</v>
      </c>
      <c r="J320" t="s">
        <v>105</v>
      </c>
      <c r="K320" t="s">
        <v>111</v>
      </c>
      <c r="L320" t="s">
        <v>110</v>
      </c>
      <c r="M320" t="s">
        <v>264</v>
      </c>
      <c r="N320" t="s">
        <v>263</v>
      </c>
      <c r="O320" t="s">
        <v>453</v>
      </c>
      <c r="P320" t="s">
        <v>452</v>
      </c>
      <c r="Q320" t="s">
        <v>4266</v>
      </c>
      <c r="R320" t="s">
        <v>4267</v>
      </c>
    </row>
    <row r="321" spans="1:18">
      <c r="A321">
        <v>1826</v>
      </c>
      <c r="B321" t="s">
        <v>701</v>
      </c>
      <c r="C321">
        <v>242</v>
      </c>
      <c r="D321" t="s">
        <v>4268</v>
      </c>
      <c r="E321" t="s">
        <v>706</v>
      </c>
      <c r="F321">
        <v>3</v>
      </c>
      <c r="G321">
        <v>1</v>
      </c>
      <c r="H321" t="s">
        <v>421</v>
      </c>
      <c r="I321" t="s">
        <v>103</v>
      </c>
      <c r="J321" t="s">
        <v>105</v>
      </c>
      <c r="K321" t="s">
        <v>111</v>
      </c>
      <c r="L321" t="s">
        <v>110</v>
      </c>
      <c r="M321" t="s">
        <v>264</v>
      </c>
      <c r="N321" t="s">
        <v>263</v>
      </c>
      <c r="O321" t="s">
        <v>453</v>
      </c>
      <c r="P321" t="s">
        <v>452</v>
      </c>
      <c r="Q321" t="s">
        <v>4268</v>
      </c>
      <c r="R321" t="s">
        <v>4269</v>
      </c>
    </row>
    <row r="322" spans="1:18">
      <c r="A322">
        <v>1827</v>
      </c>
      <c r="B322" t="s">
        <v>701</v>
      </c>
      <c r="C322">
        <v>249</v>
      </c>
      <c r="D322" t="s">
        <v>4270</v>
      </c>
      <c r="E322" t="s">
        <v>706</v>
      </c>
      <c r="F322">
        <v>3</v>
      </c>
      <c r="G322">
        <v>1</v>
      </c>
      <c r="H322" t="s">
        <v>421</v>
      </c>
      <c r="I322" t="s">
        <v>103</v>
      </c>
      <c r="J322" t="s">
        <v>105</v>
      </c>
      <c r="K322" t="s">
        <v>111</v>
      </c>
      <c r="L322" t="s">
        <v>110</v>
      </c>
      <c r="M322" t="s">
        <v>264</v>
      </c>
      <c r="N322" t="s">
        <v>263</v>
      </c>
      <c r="O322" t="s">
        <v>453</v>
      </c>
      <c r="P322" t="s">
        <v>452</v>
      </c>
      <c r="Q322" t="s">
        <v>4270</v>
      </c>
      <c r="R322" t="s">
        <v>4271</v>
      </c>
    </row>
    <row r="323" spans="1:18">
      <c r="A323">
        <v>1828</v>
      </c>
      <c r="B323" t="s">
        <v>701</v>
      </c>
      <c r="C323">
        <v>276</v>
      </c>
      <c r="D323" t="s">
        <v>4272</v>
      </c>
      <c r="E323" t="s">
        <v>421</v>
      </c>
      <c r="F323" t="s">
        <v>421</v>
      </c>
      <c r="G323">
        <v>0</v>
      </c>
      <c r="H323" t="s">
        <v>421</v>
      </c>
      <c r="I323" t="s">
        <v>103</v>
      </c>
      <c r="J323" t="s">
        <v>105</v>
      </c>
      <c r="K323" t="s">
        <v>111</v>
      </c>
      <c r="L323" t="s">
        <v>110</v>
      </c>
      <c r="M323" t="s">
        <v>264</v>
      </c>
      <c r="N323" t="s">
        <v>263</v>
      </c>
      <c r="O323" t="s">
        <v>453</v>
      </c>
      <c r="P323" t="s">
        <v>452</v>
      </c>
      <c r="Q323" t="s">
        <v>4272</v>
      </c>
      <c r="R323" t="s">
        <v>4273</v>
      </c>
    </row>
    <row r="324" spans="1:18">
      <c r="A324">
        <v>1830</v>
      </c>
      <c r="B324" t="s">
        <v>701</v>
      </c>
      <c r="C324">
        <v>301</v>
      </c>
      <c r="D324" t="s">
        <v>4276</v>
      </c>
      <c r="E324" t="s">
        <v>706</v>
      </c>
      <c r="F324">
        <v>4</v>
      </c>
      <c r="G324">
        <v>1</v>
      </c>
      <c r="H324" t="s">
        <v>421</v>
      </c>
      <c r="I324" t="s">
        <v>103</v>
      </c>
      <c r="J324" t="s">
        <v>105</v>
      </c>
      <c r="K324" t="s">
        <v>111</v>
      </c>
      <c r="L324" t="s">
        <v>110</v>
      </c>
      <c r="M324" t="s">
        <v>264</v>
      </c>
      <c r="N324" t="s">
        <v>263</v>
      </c>
      <c r="O324" t="s">
        <v>453</v>
      </c>
      <c r="P324" t="s">
        <v>452</v>
      </c>
      <c r="Q324" t="s">
        <v>4276</v>
      </c>
      <c r="R324" t="s">
        <v>4277</v>
      </c>
    </row>
    <row r="325" spans="1:18">
      <c r="A325">
        <v>1831</v>
      </c>
      <c r="B325" t="s">
        <v>701</v>
      </c>
      <c r="C325">
        <v>243</v>
      </c>
      <c r="D325" t="s">
        <v>2895</v>
      </c>
      <c r="E325" t="s">
        <v>706</v>
      </c>
      <c r="F325">
        <v>3</v>
      </c>
      <c r="G325">
        <v>1</v>
      </c>
      <c r="H325" t="s">
        <v>421</v>
      </c>
      <c r="I325" t="s">
        <v>103</v>
      </c>
      <c r="J325" t="s">
        <v>105</v>
      </c>
      <c r="K325" t="s">
        <v>111</v>
      </c>
      <c r="L325" t="s">
        <v>110</v>
      </c>
      <c r="M325" t="s">
        <v>264</v>
      </c>
      <c r="N325" t="s">
        <v>263</v>
      </c>
      <c r="O325" t="s">
        <v>453</v>
      </c>
      <c r="P325" t="s">
        <v>452</v>
      </c>
      <c r="Q325" t="s">
        <v>2895</v>
      </c>
      <c r="R325" t="s">
        <v>4278</v>
      </c>
    </row>
    <row r="326" spans="1:18">
      <c r="A326">
        <v>1833</v>
      </c>
      <c r="B326" t="s">
        <v>701</v>
      </c>
      <c r="C326">
        <v>253</v>
      </c>
      <c r="D326" t="s">
        <v>4281</v>
      </c>
      <c r="E326" t="s">
        <v>706</v>
      </c>
      <c r="F326">
        <v>3</v>
      </c>
      <c r="G326">
        <v>1</v>
      </c>
      <c r="H326" t="s">
        <v>421</v>
      </c>
      <c r="I326" t="s">
        <v>103</v>
      </c>
      <c r="J326" t="s">
        <v>105</v>
      </c>
      <c r="K326" t="s">
        <v>111</v>
      </c>
      <c r="L326" t="s">
        <v>110</v>
      </c>
      <c r="M326" t="s">
        <v>264</v>
      </c>
      <c r="N326" t="s">
        <v>263</v>
      </c>
      <c r="O326" t="s">
        <v>453</v>
      </c>
      <c r="P326" t="s">
        <v>452</v>
      </c>
      <c r="Q326" t="s">
        <v>4281</v>
      </c>
      <c r="R326" t="s">
        <v>4282</v>
      </c>
    </row>
    <row r="327" spans="1:18">
      <c r="A327">
        <v>1834</v>
      </c>
      <c r="B327" t="s">
        <v>701</v>
      </c>
      <c r="C327">
        <v>244</v>
      </c>
      <c r="D327" t="s">
        <v>4283</v>
      </c>
      <c r="E327" t="s">
        <v>706</v>
      </c>
      <c r="F327">
        <v>3</v>
      </c>
      <c r="G327">
        <v>1</v>
      </c>
      <c r="H327" t="s">
        <v>421</v>
      </c>
      <c r="I327" t="s">
        <v>103</v>
      </c>
      <c r="J327" t="s">
        <v>105</v>
      </c>
      <c r="K327" t="s">
        <v>111</v>
      </c>
      <c r="L327" t="s">
        <v>110</v>
      </c>
      <c r="M327" t="s">
        <v>264</v>
      </c>
      <c r="N327" t="s">
        <v>263</v>
      </c>
      <c r="O327" t="s">
        <v>453</v>
      </c>
      <c r="P327" t="s">
        <v>452</v>
      </c>
      <c r="Q327" t="s">
        <v>4283</v>
      </c>
      <c r="R327" t="s">
        <v>4284</v>
      </c>
    </row>
    <row r="328" spans="1:18">
      <c r="A328">
        <v>1835</v>
      </c>
      <c r="B328" t="s">
        <v>701</v>
      </c>
      <c r="C328">
        <v>356</v>
      </c>
      <c r="D328" t="s">
        <v>4285</v>
      </c>
      <c r="E328" t="s">
        <v>706</v>
      </c>
      <c r="F328">
        <v>4</v>
      </c>
      <c r="G328">
        <v>1</v>
      </c>
      <c r="H328" t="s">
        <v>421</v>
      </c>
      <c r="I328" t="s">
        <v>103</v>
      </c>
      <c r="J328" t="s">
        <v>105</v>
      </c>
      <c r="K328" t="s">
        <v>111</v>
      </c>
      <c r="L328" t="s">
        <v>110</v>
      </c>
      <c r="M328" t="s">
        <v>264</v>
      </c>
      <c r="N328" t="s">
        <v>263</v>
      </c>
      <c r="O328" t="s">
        <v>453</v>
      </c>
      <c r="P328" t="s">
        <v>452</v>
      </c>
      <c r="Q328" t="s">
        <v>4285</v>
      </c>
      <c r="R328" t="s">
        <v>4286</v>
      </c>
    </row>
    <row r="329" spans="1:18">
      <c r="A329">
        <v>1839</v>
      </c>
      <c r="B329" t="s">
        <v>701</v>
      </c>
      <c r="C329">
        <v>206</v>
      </c>
      <c r="D329" t="s">
        <v>4293</v>
      </c>
      <c r="E329" t="s">
        <v>706</v>
      </c>
      <c r="F329">
        <v>3</v>
      </c>
      <c r="G329">
        <v>1</v>
      </c>
      <c r="H329" t="s">
        <v>421</v>
      </c>
      <c r="I329" t="s">
        <v>103</v>
      </c>
      <c r="J329" t="s">
        <v>105</v>
      </c>
      <c r="K329" t="s">
        <v>111</v>
      </c>
      <c r="L329" t="s">
        <v>110</v>
      </c>
      <c r="M329" t="s">
        <v>264</v>
      </c>
      <c r="N329" t="s">
        <v>263</v>
      </c>
      <c r="O329" t="s">
        <v>453</v>
      </c>
      <c r="P329" t="s">
        <v>452</v>
      </c>
      <c r="Q329" t="s">
        <v>4293</v>
      </c>
      <c r="R329" t="s">
        <v>4294</v>
      </c>
    </row>
    <row r="330" spans="1:18">
      <c r="A330">
        <v>1843</v>
      </c>
      <c r="B330" t="s">
        <v>701</v>
      </c>
      <c r="C330">
        <v>205</v>
      </c>
      <c r="D330" t="s">
        <v>4301</v>
      </c>
      <c r="E330" t="s">
        <v>706</v>
      </c>
      <c r="F330">
        <v>3</v>
      </c>
      <c r="G330">
        <v>1</v>
      </c>
      <c r="H330" t="s">
        <v>421</v>
      </c>
      <c r="I330" t="s">
        <v>103</v>
      </c>
      <c r="J330" t="s">
        <v>105</v>
      </c>
      <c r="K330" t="s">
        <v>111</v>
      </c>
      <c r="L330" t="s">
        <v>110</v>
      </c>
      <c r="M330" t="s">
        <v>264</v>
      </c>
      <c r="N330" t="s">
        <v>263</v>
      </c>
      <c r="O330" t="s">
        <v>453</v>
      </c>
      <c r="P330" t="s">
        <v>452</v>
      </c>
      <c r="Q330" t="s">
        <v>4301</v>
      </c>
      <c r="R330" t="s">
        <v>4302</v>
      </c>
    </row>
    <row r="331" spans="1:18">
      <c r="A331">
        <v>1845</v>
      </c>
      <c r="B331" t="s">
        <v>701</v>
      </c>
      <c r="C331">
        <v>204</v>
      </c>
      <c r="D331" t="s">
        <v>4305</v>
      </c>
      <c r="E331" t="s">
        <v>706</v>
      </c>
      <c r="F331">
        <v>4</v>
      </c>
      <c r="G331">
        <v>1</v>
      </c>
      <c r="H331" t="s">
        <v>421</v>
      </c>
      <c r="I331" t="s">
        <v>103</v>
      </c>
      <c r="J331" t="s">
        <v>105</v>
      </c>
      <c r="K331" t="s">
        <v>111</v>
      </c>
      <c r="L331" t="s">
        <v>110</v>
      </c>
      <c r="M331" t="s">
        <v>264</v>
      </c>
      <c r="N331" t="s">
        <v>263</v>
      </c>
      <c r="O331" t="s">
        <v>453</v>
      </c>
      <c r="P331" t="s">
        <v>452</v>
      </c>
      <c r="Q331" t="s">
        <v>4305</v>
      </c>
      <c r="R331" t="s">
        <v>4306</v>
      </c>
    </row>
    <row r="332" spans="1:18">
      <c r="A332">
        <v>1847</v>
      </c>
      <c r="B332" t="s">
        <v>701</v>
      </c>
      <c r="C332">
        <v>358</v>
      </c>
      <c r="D332" t="s">
        <v>4309</v>
      </c>
      <c r="E332" t="s">
        <v>706</v>
      </c>
      <c r="F332">
        <v>3</v>
      </c>
      <c r="G332">
        <v>1</v>
      </c>
      <c r="H332" t="s">
        <v>421</v>
      </c>
      <c r="I332" t="s">
        <v>103</v>
      </c>
      <c r="J332" t="s">
        <v>105</v>
      </c>
      <c r="K332" t="s">
        <v>111</v>
      </c>
      <c r="L332" t="s">
        <v>110</v>
      </c>
      <c r="M332" t="s">
        <v>264</v>
      </c>
      <c r="N332" t="s">
        <v>263</v>
      </c>
      <c r="O332" t="s">
        <v>453</v>
      </c>
      <c r="P332" t="s">
        <v>452</v>
      </c>
      <c r="Q332" t="s">
        <v>4309</v>
      </c>
      <c r="R332" t="s">
        <v>4310</v>
      </c>
    </row>
    <row r="333" spans="1:18">
      <c r="A333">
        <v>1853</v>
      </c>
      <c r="B333" t="s">
        <v>701</v>
      </c>
      <c r="C333">
        <v>248</v>
      </c>
      <c r="D333" t="s">
        <v>4320</v>
      </c>
      <c r="E333" t="s">
        <v>421</v>
      </c>
      <c r="F333" t="s">
        <v>421</v>
      </c>
      <c r="G333">
        <v>0</v>
      </c>
      <c r="H333" t="s">
        <v>421</v>
      </c>
      <c r="I333" t="s">
        <v>103</v>
      </c>
      <c r="J333" t="s">
        <v>105</v>
      </c>
      <c r="K333" t="s">
        <v>111</v>
      </c>
      <c r="L333" t="s">
        <v>110</v>
      </c>
      <c r="M333" t="s">
        <v>264</v>
      </c>
      <c r="N333" t="s">
        <v>263</v>
      </c>
      <c r="O333" t="s">
        <v>453</v>
      </c>
      <c r="P333" t="s">
        <v>452</v>
      </c>
      <c r="Q333" t="s">
        <v>4320</v>
      </c>
      <c r="R333" t="s">
        <v>4321</v>
      </c>
    </row>
    <row r="334" spans="1:18">
      <c r="A334">
        <v>1862</v>
      </c>
      <c r="B334" t="s">
        <v>701</v>
      </c>
      <c r="C334">
        <v>261</v>
      </c>
      <c r="D334" t="s">
        <v>4338</v>
      </c>
      <c r="E334" t="s">
        <v>706</v>
      </c>
      <c r="F334">
        <v>4</v>
      </c>
      <c r="G334">
        <v>1</v>
      </c>
      <c r="H334" t="s">
        <v>421</v>
      </c>
      <c r="I334" t="s">
        <v>103</v>
      </c>
      <c r="J334" t="s">
        <v>105</v>
      </c>
      <c r="K334" t="s">
        <v>111</v>
      </c>
      <c r="L334" t="s">
        <v>110</v>
      </c>
      <c r="M334" t="s">
        <v>264</v>
      </c>
      <c r="N334" t="s">
        <v>263</v>
      </c>
      <c r="O334" t="s">
        <v>453</v>
      </c>
      <c r="P334" t="s">
        <v>452</v>
      </c>
      <c r="Q334" t="s">
        <v>4338</v>
      </c>
      <c r="R334" t="s">
        <v>4339</v>
      </c>
    </row>
    <row r="335" spans="1:18">
      <c r="A335">
        <v>1760</v>
      </c>
      <c r="B335" t="s">
        <v>701</v>
      </c>
      <c r="C335">
        <v>341</v>
      </c>
      <c r="D335" t="s">
        <v>4142</v>
      </c>
      <c r="E335" t="s">
        <v>706</v>
      </c>
      <c r="F335">
        <v>4</v>
      </c>
      <c r="G335">
        <v>1</v>
      </c>
      <c r="H335" t="s">
        <v>421</v>
      </c>
      <c r="I335" t="s">
        <v>103</v>
      </c>
      <c r="J335" t="s">
        <v>105</v>
      </c>
      <c r="K335" t="s">
        <v>111</v>
      </c>
      <c r="L335" t="s">
        <v>110</v>
      </c>
      <c r="M335" t="s">
        <v>292</v>
      </c>
      <c r="N335" t="s">
        <v>291</v>
      </c>
      <c r="O335" t="s">
        <v>455</v>
      </c>
      <c r="P335" t="s">
        <v>454</v>
      </c>
      <c r="Q335" t="s">
        <v>4142</v>
      </c>
      <c r="R335" t="s">
        <v>4143</v>
      </c>
    </row>
    <row r="336" spans="1:18">
      <c r="A336">
        <v>1761</v>
      </c>
      <c r="B336" t="s">
        <v>701</v>
      </c>
      <c r="C336">
        <v>102</v>
      </c>
      <c r="D336" t="s">
        <v>4144</v>
      </c>
      <c r="E336" t="s">
        <v>421</v>
      </c>
      <c r="F336" t="s">
        <v>421</v>
      </c>
      <c r="G336">
        <v>0</v>
      </c>
      <c r="H336" t="s">
        <v>421</v>
      </c>
      <c r="I336" t="s">
        <v>103</v>
      </c>
      <c r="J336" t="s">
        <v>105</v>
      </c>
      <c r="K336" t="s">
        <v>111</v>
      </c>
      <c r="L336" t="s">
        <v>110</v>
      </c>
      <c r="M336" t="s">
        <v>292</v>
      </c>
      <c r="N336" t="s">
        <v>291</v>
      </c>
      <c r="O336" t="s">
        <v>455</v>
      </c>
      <c r="P336" t="s">
        <v>454</v>
      </c>
      <c r="Q336" t="s">
        <v>4144</v>
      </c>
      <c r="R336" t="s">
        <v>4145</v>
      </c>
    </row>
    <row r="337" spans="1:18">
      <c r="A337">
        <v>1773</v>
      </c>
      <c r="B337" t="s">
        <v>701</v>
      </c>
      <c r="C337">
        <v>103</v>
      </c>
      <c r="D337" t="s">
        <v>4166</v>
      </c>
      <c r="E337" t="s">
        <v>421</v>
      </c>
      <c r="F337" t="s">
        <v>421</v>
      </c>
      <c r="G337">
        <v>0</v>
      </c>
      <c r="H337" t="s">
        <v>421</v>
      </c>
      <c r="I337" t="s">
        <v>103</v>
      </c>
      <c r="J337" t="s">
        <v>105</v>
      </c>
      <c r="K337" t="s">
        <v>111</v>
      </c>
      <c r="L337" t="s">
        <v>110</v>
      </c>
      <c r="M337" t="s">
        <v>294</v>
      </c>
      <c r="N337" t="s">
        <v>293</v>
      </c>
      <c r="O337" t="s">
        <v>457</v>
      </c>
      <c r="P337" t="s">
        <v>456</v>
      </c>
      <c r="Q337" t="s">
        <v>4166</v>
      </c>
      <c r="R337" t="s">
        <v>4167</v>
      </c>
    </row>
    <row r="338" spans="1:18">
      <c r="A338">
        <v>1778</v>
      </c>
      <c r="B338" t="s">
        <v>701</v>
      </c>
      <c r="C338">
        <v>348</v>
      </c>
      <c r="D338" t="s">
        <v>4176</v>
      </c>
      <c r="E338" t="s">
        <v>706</v>
      </c>
      <c r="F338">
        <v>2</v>
      </c>
      <c r="G338">
        <v>1</v>
      </c>
      <c r="H338" t="s">
        <v>421</v>
      </c>
      <c r="I338" t="s">
        <v>103</v>
      </c>
      <c r="J338" t="s">
        <v>105</v>
      </c>
      <c r="K338" t="s">
        <v>111</v>
      </c>
      <c r="L338" t="s">
        <v>110</v>
      </c>
      <c r="M338" t="s">
        <v>294</v>
      </c>
      <c r="N338" t="s">
        <v>293</v>
      </c>
      <c r="O338" t="s">
        <v>457</v>
      </c>
      <c r="P338" t="s">
        <v>456</v>
      </c>
      <c r="Q338" t="s">
        <v>4176</v>
      </c>
      <c r="R338" t="s">
        <v>4177</v>
      </c>
    </row>
    <row r="339" spans="1:18">
      <c r="A339">
        <v>1779</v>
      </c>
      <c r="B339" t="s">
        <v>701</v>
      </c>
      <c r="C339">
        <v>104</v>
      </c>
      <c r="D339" t="s">
        <v>4178</v>
      </c>
      <c r="E339" t="s">
        <v>421</v>
      </c>
      <c r="F339" t="s">
        <v>421</v>
      </c>
      <c r="G339">
        <v>0</v>
      </c>
      <c r="H339" t="s">
        <v>421</v>
      </c>
      <c r="I339" t="s">
        <v>103</v>
      </c>
      <c r="J339" t="s">
        <v>105</v>
      </c>
      <c r="K339" t="s">
        <v>111</v>
      </c>
      <c r="L339" t="s">
        <v>110</v>
      </c>
      <c r="M339" t="s">
        <v>294</v>
      </c>
      <c r="N339" t="s">
        <v>293</v>
      </c>
      <c r="O339" t="s">
        <v>457</v>
      </c>
      <c r="P339" t="s">
        <v>456</v>
      </c>
      <c r="Q339" t="s">
        <v>4178</v>
      </c>
      <c r="R339" t="s">
        <v>4179</v>
      </c>
    </row>
    <row r="340" spans="1:18">
      <c r="A340">
        <v>1781</v>
      </c>
      <c r="B340" t="s">
        <v>701</v>
      </c>
      <c r="C340">
        <v>347</v>
      </c>
      <c r="D340" t="s">
        <v>4181</v>
      </c>
      <c r="E340" t="s">
        <v>706</v>
      </c>
      <c r="F340">
        <v>2</v>
      </c>
      <c r="G340">
        <v>1</v>
      </c>
      <c r="H340" t="s">
        <v>421</v>
      </c>
      <c r="I340" t="s">
        <v>103</v>
      </c>
      <c r="J340" t="s">
        <v>105</v>
      </c>
      <c r="K340" t="s">
        <v>111</v>
      </c>
      <c r="L340" t="s">
        <v>110</v>
      </c>
      <c r="M340" t="s">
        <v>294</v>
      </c>
      <c r="N340" t="s">
        <v>293</v>
      </c>
      <c r="O340" t="s">
        <v>457</v>
      </c>
      <c r="P340" t="s">
        <v>456</v>
      </c>
      <c r="Q340" t="s">
        <v>4181</v>
      </c>
      <c r="R340" t="s">
        <v>4182</v>
      </c>
    </row>
    <row r="341" spans="1:18">
      <c r="A341">
        <v>1783</v>
      </c>
      <c r="B341" t="s">
        <v>701</v>
      </c>
      <c r="C341">
        <v>105</v>
      </c>
      <c r="D341" t="s">
        <v>4185</v>
      </c>
      <c r="E341" t="s">
        <v>421</v>
      </c>
      <c r="F341" t="s">
        <v>421</v>
      </c>
      <c r="G341">
        <v>0</v>
      </c>
      <c r="H341" t="s">
        <v>421</v>
      </c>
      <c r="I341" t="s">
        <v>103</v>
      </c>
      <c r="J341" t="s">
        <v>105</v>
      </c>
      <c r="K341" t="s">
        <v>111</v>
      </c>
      <c r="L341" t="s">
        <v>110</v>
      </c>
      <c r="M341" t="s">
        <v>294</v>
      </c>
      <c r="N341" t="s">
        <v>293</v>
      </c>
      <c r="O341" t="s">
        <v>457</v>
      </c>
      <c r="P341" t="s">
        <v>456</v>
      </c>
      <c r="Q341" t="s">
        <v>4185</v>
      </c>
      <c r="R341" t="s">
        <v>4186</v>
      </c>
    </row>
    <row r="342" spans="1:18">
      <c r="A342">
        <v>1785</v>
      </c>
      <c r="B342" t="s">
        <v>701</v>
      </c>
      <c r="C342">
        <v>346</v>
      </c>
      <c r="D342" t="s">
        <v>4189</v>
      </c>
      <c r="E342" t="s">
        <v>706</v>
      </c>
      <c r="F342">
        <v>2</v>
      </c>
      <c r="G342">
        <v>1</v>
      </c>
      <c r="H342" t="s">
        <v>421</v>
      </c>
      <c r="I342" t="s">
        <v>103</v>
      </c>
      <c r="J342" t="s">
        <v>105</v>
      </c>
      <c r="K342" t="s">
        <v>111</v>
      </c>
      <c r="L342" t="s">
        <v>110</v>
      </c>
      <c r="M342" t="s">
        <v>294</v>
      </c>
      <c r="N342" t="s">
        <v>293</v>
      </c>
      <c r="O342" t="s">
        <v>457</v>
      </c>
      <c r="P342" t="s">
        <v>456</v>
      </c>
      <c r="Q342" t="s">
        <v>4189</v>
      </c>
      <c r="R342" t="s">
        <v>4190</v>
      </c>
    </row>
    <row r="343" spans="1:18">
      <c r="A343">
        <v>1793</v>
      </c>
      <c r="B343" t="s">
        <v>701</v>
      </c>
      <c r="C343">
        <v>106</v>
      </c>
      <c r="D343" t="s">
        <v>4204</v>
      </c>
      <c r="E343" t="s">
        <v>421</v>
      </c>
      <c r="F343" t="s">
        <v>421</v>
      </c>
      <c r="G343">
        <v>0</v>
      </c>
      <c r="H343" t="s">
        <v>421</v>
      </c>
      <c r="I343" t="s">
        <v>103</v>
      </c>
      <c r="J343" t="s">
        <v>105</v>
      </c>
      <c r="K343" t="s">
        <v>111</v>
      </c>
      <c r="L343" t="s">
        <v>110</v>
      </c>
      <c r="M343" t="s">
        <v>294</v>
      </c>
      <c r="N343" t="s">
        <v>293</v>
      </c>
      <c r="O343" t="s">
        <v>457</v>
      </c>
      <c r="P343" t="s">
        <v>456</v>
      </c>
      <c r="Q343" t="s">
        <v>4204</v>
      </c>
      <c r="R343" t="s">
        <v>4205</v>
      </c>
    </row>
    <row r="344" spans="1:18">
      <c r="A344">
        <v>1799</v>
      </c>
      <c r="B344" t="s">
        <v>701</v>
      </c>
      <c r="C344">
        <v>345</v>
      </c>
      <c r="D344" t="s">
        <v>4216</v>
      </c>
      <c r="E344" t="s">
        <v>706</v>
      </c>
      <c r="F344">
        <v>3</v>
      </c>
      <c r="G344">
        <v>1</v>
      </c>
      <c r="H344" t="s">
        <v>421</v>
      </c>
      <c r="I344" t="s">
        <v>103</v>
      </c>
      <c r="J344" t="s">
        <v>105</v>
      </c>
      <c r="K344" t="s">
        <v>111</v>
      </c>
      <c r="L344" t="s">
        <v>110</v>
      </c>
      <c r="M344" t="s">
        <v>294</v>
      </c>
      <c r="N344" t="s">
        <v>293</v>
      </c>
      <c r="O344" t="s">
        <v>457</v>
      </c>
      <c r="P344" t="s">
        <v>456</v>
      </c>
      <c r="Q344" t="s">
        <v>4216</v>
      </c>
      <c r="R344" t="s">
        <v>4217</v>
      </c>
    </row>
    <row r="345" spans="1:18">
      <c r="A345">
        <v>1806</v>
      </c>
      <c r="B345" t="s">
        <v>701</v>
      </c>
      <c r="C345">
        <v>107</v>
      </c>
      <c r="D345" t="s">
        <v>4229</v>
      </c>
      <c r="E345" t="s">
        <v>421</v>
      </c>
      <c r="F345" t="s">
        <v>421</v>
      </c>
      <c r="G345">
        <v>0</v>
      </c>
      <c r="H345" t="s">
        <v>421</v>
      </c>
      <c r="I345" t="s">
        <v>103</v>
      </c>
      <c r="J345" t="s">
        <v>105</v>
      </c>
      <c r="K345" t="s">
        <v>111</v>
      </c>
      <c r="L345" t="s">
        <v>110</v>
      </c>
      <c r="M345" t="s">
        <v>294</v>
      </c>
      <c r="N345" t="s">
        <v>293</v>
      </c>
      <c r="O345" t="s">
        <v>457</v>
      </c>
      <c r="P345" t="s">
        <v>456</v>
      </c>
      <c r="Q345" t="s">
        <v>4229</v>
      </c>
      <c r="R345" t="s">
        <v>4230</v>
      </c>
    </row>
    <row r="346" spans="1:18">
      <c r="A346">
        <v>1807</v>
      </c>
      <c r="B346" t="s">
        <v>701</v>
      </c>
      <c r="C346">
        <v>344</v>
      </c>
      <c r="D346" t="s">
        <v>4231</v>
      </c>
      <c r="E346" t="s">
        <v>706</v>
      </c>
      <c r="F346">
        <v>3</v>
      </c>
      <c r="G346">
        <v>1</v>
      </c>
      <c r="H346" t="s">
        <v>421</v>
      </c>
      <c r="I346" t="s">
        <v>103</v>
      </c>
      <c r="J346" t="s">
        <v>105</v>
      </c>
      <c r="K346" t="s">
        <v>111</v>
      </c>
      <c r="L346" t="s">
        <v>110</v>
      </c>
      <c r="M346" t="s">
        <v>294</v>
      </c>
      <c r="N346" t="s">
        <v>293</v>
      </c>
      <c r="O346" t="s">
        <v>457</v>
      </c>
      <c r="P346" t="s">
        <v>456</v>
      </c>
      <c r="Q346" t="s">
        <v>4231</v>
      </c>
      <c r="R346" t="s">
        <v>4232</v>
      </c>
    </row>
    <row r="347" spans="1:18">
      <c r="A347">
        <v>2330</v>
      </c>
      <c r="B347" t="s">
        <v>701</v>
      </c>
      <c r="C347">
        <v>1371</v>
      </c>
      <c r="D347" t="s">
        <v>5263</v>
      </c>
      <c r="E347" t="s">
        <v>706</v>
      </c>
      <c r="F347">
        <v>1</v>
      </c>
      <c r="G347">
        <v>1</v>
      </c>
      <c r="H347" t="s">
        <v>421</v>
      </c>
      <c r="I347" t="s">
        <v>103</v>
      </c>
      <c r="J347" t="s">
        <v>105</v>
      </c>
      <c r="K347" t="s">
        <v>107</v>
      </c>
      <c r="L347" t="s">
        <v>106</v>
      </c>
      <c r="M347" t="s">
        <v>258</v>
      </c>
      <c r="N347" t="s">
        <v>257</v>
      </c>
      <c r="O347" t="s">
        <v>463</v>
      </c>
      <c r="P347" t="s">
        <v>462</v>
      </c>
      <c r="Q347" t="s">
        <v>5263</v>
      </c>
      <c r="R347" t="s">
        <v>5264</v>
      </c>
    </row>
    <row r="348" spans="1:18">
      <c r="A348">
        <v>2333</v>
      </c>
      <c r="B348" t="s">
        <v>701</v>
      </c>
      <c r="C348">
        <v>1392</v>
      </c>
      <c r="D348" t="s">
        <v>5269</v>
      </c>
      <c r="E348" t="s">
        <v>706</v>
      </c>
      <c r="F348">
        <v>4</v>
      </c>
      <c r="G348">
        <v>1</v>
      </c>
      <c r="H348" t="s">
        <v>421</v>
      </c>
      <c r="I348" t="s">
        <v>103</v>
      </c>
      <c r="J348" t="s">
        <v>105</v>
      </c>
      <c r="K348" t="s">
        <v>107</v>
      </c>
      <c r="L348" t="s">
        <v>106</v>
      </c>
      <c r="M348" t="s">
        <v>258</v>
      </c>
      <c r="N348" t="s">
        <v>257</v>
      </c>
      <c r="O348" t="s">
        <v>463</v>
      </c>
      <c r="P348" t="s">
        <v>462</v>
      </c>
      <c r="Q348" t="s">
        <v>5269</v>
      </c>
      <c r="R348" t="s">
        <v>5270</v>
      </c>
    </row>
    <row r="349" spans="1:18">
      <c r="A349">
        <v>2344</v>
      </c>
      <c r="B349" t="s">
        <v>701</v>
      </c>
      <c r="C349">
        <v>1372</v>
      </c>
      <c r="D349" t="s">
        <v>5291</v>
      </c>
      <c r="E349" t="s">
        <v>706</v>
      </c>
      <c r="F349">
        <v>4</v>
      </c>
      <c r="G349">
        <v>1</v>
      </c>
      <c r="H349" t="s">
        <v>421</v>
      </c>
      <c r="I349" t="s">
        <v>103</v>
      </c>
      <c r="J349" t="s">
        <v>105</v>
      </c>
      <c r="K349" t="s">
        <v>107</v>
      </c>
      <c r="L349" t="s">
        <v>106</v>
      </c>
      <c r="M349" t="s">
        <v>258</v>
      </c>
      <c r="N349" t="s">
        <v>257</v>
      </c>
      <c r="O349" t="s">
        <v>463</v>
      </c>
      <c r="P349" t="s">
        <v>462</v>
      </c>
      <c r="Q349" t="s">
        <v>5291</v>
      </c>
      <c r="R349" t="s">
        <v>5292</v>
      </c>
    </row>
    <row r="350" spans="1:18">
      <c r="A350">
        <v>2350</v>
      </c>
      <c r="B350" t="s">
        <v>701</v>
      </c>
      <c r="C350">
        <v>1374</v>
      </c>
      <c r="D350" t="s">
        <v>5303</v>
      </c>
      <c r="E350" t="s">
        <v>706</v>
      </c>
      <c r="F350">
        <v>4</v>
      </c>
      <c r="G350">
        <v>1</v>
      </c>
      <c r="H350" t="s">
        <v>421</v>
      </c>
      <c r="I350" t="s">
        <v>103</v>
      </c>
      <c r="J350" t="s">
        <v>105</v>
      </c>
      <c r="K350" t="s">
        <v>107</v>
      </c>
      <c r="L350" t="s">
        <v>106</v>
      </c>
      <c r="M350" t="s">
        <v>258</v>
      </c>
      <c r="N350" t="s">
        <v>257</v>
      </c>
      <c r="O350" t="s">
        <v>463</v>
      </c>
      <c r="P350" t="s">
        <v>462</v>
      </c>
      <c r="Q350" t="s">
        <v>5303</v>
      </c>
      <c r="R350" t="s">
        <v>5304</v>
      </c>
    </row>
    <row r="351" spans="1:18">
      <c r="A351">
        <v>2355</v>
      </c>
      <c r="B351" t="s">
        <v>701</v>
      </c>
      <c r="C351">
        <v>1373</v>
      </c>
      <c r="D351" t="s">
        <v>5313</v>
      </c>
      <c r="E351" t="s">
        <v>706</v>
      </c>
      <c r="F351">
        <v>3</v>
      </c>
      <c r="G351">
        <v>1</v>
      </c>
      <c r="H351" t="s">
        <v>421</v>
      </c>
      <c r="I351" t="s">
        <v>103</v>
      </c>
      <c r="J351" t="s">
        <v>105</v>
      </c>
      <c r="K351" t="s">
        <v>107</v>
      </c>
      <c r="L351" t="s">
        <v>106</v>
      </c>
      <c r="M351" t="s">
        <v>258</v>
      </c>
      <c r="N351" t="s">
        <v>257</v>
      </c>
      <c r="O351" t="s">
        <v>463</v>
      </c>
      <c r="P351" t="s">
        <v>462</v>
      </c>
      <c r="Q351" t="s">
        <v>5313</v>
      </c>
      <c r="R351" t="s">
        <v>5314</v>
      </c>
    </row>
    <row r="352" spans="1:18">
      <c r="A352">
        <v>2358</v>
      </c>
      <c r="B352" t="s">
        <v>701</v>
      </c>
      <c r="C352">
        <v>1276</v>
      </c>
      <c r="D352" t="s">
        <v>5319</v>
      </c>
      <c r="E352" t="s">
        <v>706</v>
      </c>
      <c r="F352">
        <v>3</v>
      </c>
      <c r="G352">
        <v>1</v>
      </c>
      <c r="H352" t="s">
        <v>421</v>
      </c>
      <c r="I352" t="s">
        <v>103</v>
      </c>
      <c r="J352" t="s">
        <v>105</v>
      </c>
      <c r="K352" t="s">
        <v>107</v>
      </c>
      <c r="L352" t="s">
        <v>106</v>
      </c>
      <c r="M352" t="s">
        <v>258</v>
      </c>
      <c r="N352" t="s">
        <v>257</v>
      </c>
      <c r="O352" t="s">
        <v>463</v>
      </c>
      <c r="P352" t="s">
        <v>462</v>
      </c>
      <c r="Q352" t="s">
        <v>5319</v>
      </c>
      <c r="R352" t="s">
        <v>5320</v>
      </c>
    </row>
    <row r="353" spans="1:18">
      <c r="A353">
        <v>2359</v>
      </c>
      <c r="B353" t="s">
        <v>701</v>
      </c>
      <c r="C353">
        <v>1375</v>
      </c>
      <c r="D353" t="s">
        <v>5321</v>
      </c>
      <c r="E353" t="s">
        <v>706</v>
      </c>
      <c r="F353">
        <v>3</v>
      </c>
      <c r="G353">
        <v>1</v>
      </c>
      <c r="H353" t="s">
        <v>421</v>
      </c>
      <c r="I353" t="s">
        <v>103</v>
      </c>
      <c r="J353" t="s">
        <v>105</v>
      </c>
      <c r="K353" t="s">
        <v>107</v>
      </c>
      <c r="L353" t="s">
        <v>106</v>
      </c>
      <c r="M353" t="s">
        <v>258</v>
      </c>
      <c r="N353" t="s">
        <v>257</v>
      </c>
      <c r="O353" t="s">
        <v>463</v>
      </c>
      <c r="P353" t="s">
        <v>462</v>
      </c>
      <c r="Q353" t="s">
        <v>5321</v>
      </c>
      <c r="R353" t="s">
        <v>5322</v>
      </c>
    </row>
    <row r="354" spans="1:18">
      <c r="A354">
        <v>2368</v>
      </c>
      <c r="B354" t="s">
        <v>701</v>
      </c>
      <c r="C354">
        <v>1251</v>
      </c>
      <c r="D354" t="s">
        <v>5338</v>
      </c>
      <c r="E354" t="s">
        <v>703</v>
      </c>
      <c r="F354">
        <v>0</v>
      </c>
      <c r="G354">
        <v>1</v>
      </c>
      <c r="H354" t="s">
        <v>421</v>
      </c>
      <c r="I354" t="s">
        <v>103</v>
      </c>
      <c r="J354" t="s">
        <v>105</v>
      </c>
      <c r="K354" t="s">
        <v>107</v>
      </c>
      <c r="L354" t="s">
        <v>106</v>
      </c>
      <c r="M354" t="s">
        <v>258</v>
      </c>
      <c r="N354" t="s">
        <v>257</v>
      </c>
      <c r="O354" t="s">
        <v>463</v>
      </c>
      <c r="P354" t="s">
        <v>462</v>
      </c>
      <c r="Q354" t="s">
        <v>5338</v>
      </c>
      <c r="R354" t="s">
        <v>5339</v>
      </c>
    </row>
    <row r="355" spans="1:18">
      <c r="A355">
        <v>2369</v>
      </c>
      <c r="B355" t="s">
        <v>701</v>
      </c>
      <c r="C355">
        <v>1275</v>
      </c>
      <c r="D355" t="s">
        <v>5340</v>
      </c>
      <c r="E355" t="s">
        <v>706</v>
      </c>
      <c r="F355">
        <v>3</v>
      </c>
      <c r="G355">
        <v>1</v>
      </c>
      <c r="H355" t="s">
        <v>421</v>
      </c>
      <c r="I355" t="s">
        <v>103</v>
      </c>
      <c r="J355" t="s">
        <v>105</v>
      </c>
      <c r="K355" t="s">
        <v>107</v>
      </c>
      <c r="L355" t="s">
        <v>106</v>
      </c>
      <c r="M355" t="s">
        <v>258</v>
      </c>
      <c r="N355" t="s">
        <v>257</v>
      </c>
      <c r="O355" t="s">
        <v>463</v>
      </c>
      <c r="P355" t="s">
        <v>462</v>
      </c>
      <c r="Q355" t="s">
        <v>5340</v>
      </c>
      <c r="R355" t="s">
        <v>5341</v>
      </c>
    </row>
    <row r="356" spans="1:18">
      <c r="A356">
        <v>2373</v>
      </c>
      <c r="B356" t="s">
        <v>701</v>
      </c>
      <c r="C356">
        <v>1376</v>
      </c>
      <c r="D356" t="s">
        <v>5348</v>
      </c>
      <c r="E356" t="s">
        <v>706</v>
      </c>
      <c r="F356">
        <v>2</v>
      </c>
      <c r="G356">
        <v>1</v>
      </c>
      <c r="H356" t="s">
        <v>421</v>
      </c>
      <c r="I356" t="s">
        <v>103</v>
      </c>
      <c r="J356" t="s">
        <v>105</v>
      </c>
      <c r="K356" t="s">
        <v>107</v>
      </c>
      <c r="L356" t="s">
        <v>106</v>
      </c>
      <c r="M356" t="s">
        <v>258</v>
      </c>
      <c r="N356" t="s">
        <v>257</v>
      </c>
      <c r="O356" t="s">
        <v>463</v>
      </c>
      <c r="P356" t="s">
        <v>462</v>
      </c>
      <c r="Q356" t="s">
        <v>5348</v>
      </c>
      <c r="R356" t="s">
        <v>5349</v>
      </c>
    </row>
    <row r="357" spans="1:18">
      <c r="A357">
        <v>2375</v>
      </c>
      <c r="B357" t="s">
        <v>701</v>
      </c>
      <c r="C357">
        <v>1274</v>
      </c>
      <c r="D357" t="s">
        <v>5351</v>
      </c>
      <c r="E357" t="s">
        <v>706</v>
      </c>
      <c r="F357">
        <v>3</v>
      </c>
      <c r="G357">
        <v>1</v>
      </c>
      <c r="H357" t="s">
        <v>421</v>
      </c>
      <c r="I357" t="s">
        <v>103</v>
      </c>
      <c r="J357" t="s">
        <v>105</v>
      </c>
      <c r="K357" t="s">
        <v>107</v>
      </c>
      <c r="L357" t="s">
        <v>106</v>
      </c>
      <c r="M357" t="s">
        <v>258</v>
      </c>
      <c r="N357" t="s">
        <v>257</v>
      </c>
      <c r="O357" t="s">
        <v>463</v>
      </c>
      <c r="P357" t="s">
        <v>462</v>
      </c>
      <c r="Q357" t="s">
        <v>5351</v>
      </c>
      <c r="R357" t="s">
        <v>5352</v>
      </c>
    </row>
    <row r="358" spans="1:18">
      <c r="A358">
        <v>2376</v>
      </c>
      <c r="B358" t="s">
        <v>701</v>
      </c>
      <c r="C358">
        <v>1377</v>
      </c>
      <c r="D358" t="s">
        <v>5353</v>
      </c>
      <c r="E358" t="s">
        <v>706</v>
      </c>
      <c r="F358">
        <v>3</v>
      </c>
      <c r="G358">
        <v>1</v>
      </c>
      <c r="H358" t="s">
        <v>421</v>
      </c>
      <c r="I358" t="s">
        <v>103</v>
      </c>
      <c r="J358" t="s">
        <v>105</v>
      </c>
      <c r="K358" t="s">
        <v>107</v>
      </c>
      <c r="L358" t="s">
        <v>106</v>
      </c>
      <c r="M358" t="s">
        <v>258</v>
      </c>
      <c r="N358" t="s">
        <v>257</v>
      </c>
      <c r="O358" t="s">
        <v>463</v>
      </c>
      <c r="P358" t="s">
        <v>462</v>
      </c>
      <c r="Q358" t="s">
        <v>5353</v>
      </c>
      <c r="R358" t="s">
        <v>5354</v>
      </c>
    </row>
    <row r="359" spans="1:18">
      <c r="A359">
        <v>2377</v>
      </c>
      <c r="B359" t="s">
        <v>701</v>
      </c>
      <c r="C359">
        <v>1363</v>
      </c>
      <c r="D359" t="s">
        <v>5355</v>
      </c>
      <c r="E359" t="s">
        <v>706</v>
      </c>
      <c r="F359">
        <v>3</v>
      </c>
      <c r="G359">
        <v>1</v>
      </c>
      <c r="H359" t="s">
        <v>421</v>
      </c>
      <c r="I359" t="s">
        <v>103</v>
      </c>
      <c r="J359" t="s">
        <v>105</v>
      </c>
      <c r="K359" t="s">
        <v>107</v>
      </c>
      <c r="L359" t="s">
        <v>106</v>
      </c>
      <c r="M359" t="s">
        <v>258</v>
      </c>
      <c r="N359" t="s">
        <v>257</v>
      </c>
      <c r="O359" t="s">
        <v>463</v>
      </c>
      <c r="P359" t="s">
        <v>462</v>
      </c>
      <c r="Q359" t="s">
        <v>5355</v>
      </c>
      <c r="R359" t="s">
        <v>5356</v>
      </c>
    </row>
    <row r="360" spans="1:18">
      <c r="A360">
        <v>2378</v>
      </c>
      <c r="B360" t="s">
        <v>701</v>
      </c>
      <c r="C360">
        <v>1362</v>
      </c>
      <c r="D360" t="s">
        <v>5357</v>
      </c>
      <c r="E360" t="s">
        <v>706</v>
      </c>
      <c r="F360">
        <v>1</v>
      </c>
      <c r="G360">
        <v>1</v>
      </c>
      <c r="H360" t="s">
        <v>421</v>
      </c>
      <c r="I360" t="s">
        <v>103</v>
      </c>
      <c r="J360" t="s">
        <v>105</v>
      </c>
      <c r="K360" t="s">
        <v>107</v>
      </c>
      <c r="L360" t="s">
        <v>106</v>
      </c>
      <c r="M360" t="s">
        <v>258</v>
      </c>
      <c r="N360" t="s">
        <v>257</v>
      </c>
      <c r="O360" t="s">
        <v>463</v>
      </c>
      <c r="P360" t="s">
        <v>462</v>
      </c>
      <c r="Q360" t="s">
        <v>5357</v>
      </c>
      <c r="R360" t="s">
        <v>5358</v>
      </c>
    </row>
    <row r="361" spans="1:18">
      <c r="A361">
        <v>2380</v>
      </c>
      <c r="B361" t="s">
        <v>701</v>
      </c>
      <c r="C361">
        <v>1388</v>
      </c>
      <c r="D361" t="s">
        <v>5361</v>
      </c>
      <c r="E361" t="s">
        <v>706</v>
      </c>
      <c r="F361">
        <v>3</v>
      </c>
      <c r="G361">
        <v>1</v>
      </c>
      <c r="H361" t="s">
        <v>421</v>
      </c>
      <c r="I361" t="s">
        <v>103</v>
      </c>
      <c r="J361" t="s">
        <v>105</v>
      </c>
      <c r="K361" t="s">
        <v>107</v>
      </c>
      <c r="L361" t="s">
        <v>106</v>
      </c>
      <c r="M361" t="s">
        <v>258</v>
      </c>
      <c r="N361" t="s">
        <v>257</v>
      </c>
      <c r="O361" t="s">
        <v>463</v>
      </c>
      <c r="P361" t="s">
        <v>462</v>
      </c>
      <c r="Q361" t="s">
        <v>5361</v>
      </c>
      <c r="R361" t="s">
        <v>5362</v>
      </c>
    </row>
    <row r="362" spans="1:18">
      <c r="A362">
        <v>2381</v>
      </c>
      <c r="B362" t="s">
        <v>701</v>
      </c>
      <c r="C362">
        <v>1379</v>
      </c>
      <c r="D362" t="s">
        <v>5363</v>
      </c>
      <c r="E362" t="s">
        <v>706</v>
      </c>
      <c r="F362">
        <v>3</v>
      </c>
      <c r="G362">
        <v>1</v>
      </c>
      <c r="H362" t="s">
        <v>421</v>
      </c>
      <c r="I362" t="s">
        <v>103</v>
      </c>
      <c r="J362" t="s">
        <v>105</v>
      </c>
      <c r="K362" t="s">
        <v>107</v>
      </c>
      <c r="L362" t="s">
        <v>106</v>
      </c>
      <c r="M362" t="s">
        <v>258</v>
      </c>
      <c r="N362" t="s">
        <v>257</v>
      </c>
      <c r="O362" t="s">
        <v>463</v>
      </c>
      <c r="P362" t="s">
        <v>462</v>
      </c>
      <c r="Q362" t="s">
        <v>5363</v>
      </c>
      <c r="R362" t="s">
        <v>5364</v>
      </c>
    </row>
    <row r="363" spans="1:18">
      <c r="A363">
        <v>2382</v>
      </c>
      <c r="B363" t="s">
        <v>701</v>
      </c>
      <c r="C363">
        <v>1278</v>
      </c>
      <c r="D363" t="s">
        <v>5365</v>
      </c>
      <c r="E363" t="s">
        <v>706</v>
      </c>
      <c r="F363">
        <v>3</v>
      </c>
      <c r="G363">
        <v>1</v>
      </c>
      <c r="H363" t="s">
        <v>421</v>
      </c>
      <c r="I363" t="s">
        <v>103</v>
      </c>
      <c r="J363" t="s">
        <v>105</v>
      </c>
      <c r="K363" t="s">
        <v>107</v>
      </c>
      <c r="L363" t="s">
        <v>106</v>
      </c>
      <c r="M363" t="s">
        <v>258</v>
      </c>
      <c r="N363" t="s">
        <v>257</v>
      </c>
      <c r="O363" t="s">
        <v>463</v>
      </c>
      <c r="P363" t="s">
        <v>462</v>
      </c>
      <c r="Q363" t="s">
        <v>5365</v>
      </c>
      <c r="R363" t="s">
        <v>5366</v>
      </c>
    </row>
    <row r="364" spans="1:18">
      <c r="A364">
        <v>2387</v>
      </c>
      <c r="B364" t="s">
        <v>701</v>
      </c>
      <c r="C364">
        <v>1252</v>
      </c>
      <c r="D364" t="s">
        <v>5375</v>
      </c>
      <c r="E364" t="s">
        <v>706</v>
      </c>
      <c r="F364">
        <v>4</v>
      </c>
      <c r="G364">
        <v>1</v>
      </c>
      <c r="H364" t="s">
        <v>421</v>
      </c>
      <c r="I364" t="s">
        <v>103</v>
      </c>
      <c r="J364" t="s">
        <v>105</v>
      </c>
      <c r="K364" t="s">
        <v>107</v>
      </c>
      <c r="L364" t="s">
        <v>106</v>
      </c>
      <c r="M364" t="s">
        <v>258</v>
      </c>
      <c r="N364" t="s">
        <v>257</v>
      </c>
      <c r="O364" t="s">
        <v>463</v>
      </c>
      <c r="P364" t="s">
        <v>462</v>
      </c>
      <c r="Q364" t="s">
        <v>5375</v>
      </c>
      <c r="R364" t="s">
        <v>5376</v>
      </c>
    </row>
    <row r="365" spans="1:18">
      <c r="A365">
        <v>2388</v>
      </c>
      <c r="B365" t="s">
        <v>701</v>
      </c>
      <c r="C365">
        <v>1189</v>
      </c>
      <c r="D365" t="s">
        <v>5377</v>
      </c>
      <c r="E365" t="s">
        <v>706</v>
      </c>
      <c r="F365">
        <v>4</v>
      </c>
      <c r="G365">
        <v>1</v>
      </c>
      <c r="H365" t="s">
        <v>421</v>
      </c>
      <c r="I365" t="s">
        <v>103</v>
      </c>
      <c r="J365" t="s">
        <v>105</v>
      </c>
      <c r="K365" t="s">
        <v>107</v>
      </c>
      <c r="L365" t="s">
        <v>106</v>
      </c>
      <c r="M365" t="s">
        <v>258</v>
      </c>
      <c r="N365" t="s">
        <v>257</v>
      </c>
      <c r="O365" t="s">
        <v>463</v>
      </c>
      <c r="P365" t="s">
        <v>462</v>
      </c>
      <c r="Q365" t="s">
        <v>5377</v>
      </c>
      <c r="R365" t="s">
        <v>5378</v>
      </c>
    </row>
    <row r="366" spans="1:18">
      <c r="A366">
        <v>2389</v>
      </c>
      <c r="B366" t="s">
        <v>701</v>
      </c>
      <c r="C366">
        <v>1192</v>
      </c>
      <c r="D366" t="s">
        <v>5379</v>
      </c>
      <c r="E366" t="s">
        <v>706</v>
      </c>
      <c r="F366">
        <v>3</v>
      </c>
      <c r="G366">
        <v>1</v>
      </c>
      <c r="H366" t="s">
        <v>421</v>
      </c>
      <c r="I366" t="s">
        <v>103</v>
      </c>
      <c r="J366" t="s">
        <v>105</v>
      </c>
      <c r="K366" t="s">
        <v>107</v>
      </c>
      <c r="L366" t="s">
        <v>106</v>
      </c>
      <c r="M366" t="s">
        <v>258</v>
      </c>
      <c r="N366" t="s">
        <v>257</v>
      </c>
      <c r="O366" t="s">
        <v>463</v>
      </c>
      <c r="P366" t="s">
        <v>462</v>
      </c>
      <c r="Q366" t="s">
        <v>5379</v>
      </c>
      <c r="R366" t="s">
        <v>5380</v>
      </c>
    </row>
    <row r="367" spans="1:18">
      <c r="A367">
        <v>2390</v>
      </c>
      <c r="B367" t="s">
        <v>701</v>
      </c>
      <c r="C367">
        <v>1273</v>
      </c>
      <c r="D367" t="s">
        <v>5381</v>
      </c>
      <c r="E367" t="s">
        <v>706</v>
      </c>
      <c r="F367">
        <v>2</v>
      </c>
      <c r="G367">
        <v>1</v>
      </c>
      <c r="H367" t="s">
        <v>421</v>
      </c>
      <c r="I367" t="s">
        <v>103</v>
      </c>
      <c r="J367" t="s">
        <v>105</v>
      </c>
      <c r="K367" t="s">
        <v>107</v>
      </c>
      <c r="L367" t="s">
        <v>106</v>
      </c>
      <c r="M367" t="s">
        <v>258</v>
      </c>
      <c r="N367" t="s">
        <v>257</v>
      </c>
      <c r="O367" t="s">
        <v>463</v>
      </c>
      <c r="P367" t="s">
        <v>462</v>
      </c>
      <c r="Q367" t="s">
        <v>5381</v>
      </c>
      <c r="R367" t="s">
        <v>5382</v>
      </c>
    </row>
    <row r="368" spans="1:18">
      <c r="A368">
        <v>2391</v>
      </c>
      <c r="B368" t="s">
        <v>701</v>
      </c>
      <c r="C368">
        <v>1382</v>
      </c>
      <c r="D368" t="s">
        <v>5383</v>
      </c>
      <c r="E368" t="s">
        <v>706</v>
      </c>
      <c r="F368">
        <v>3</v>
      </c>
      <c r="G368">
        <v>1</v>
      </c>
      <c r="H368" t="s">
        <v>421</v>
      </c>
      <c r="I368" t="s">
        <v>103</v>
      </c>
      <c r="J368" t="s">
        <v>105</v>
      </c>
      <c r="K368" t="s">
        <v>107</v>
      </c>
      <c r="L368" t="s">
        <v>106</v>
      </c>
      <c r="M368" t="s">
        <v>258</v>
      </c>
      <c r="N368" t="s">
        <v>257</v>
      </c>
      <c r="O368" t="s">
        <v>463</v>
      </c>
      <c r="P368" t="s">
        <v>462</v>
      </c>
      <c r="Q368" t="s">
        <v>5383</v>
      </c>
      <c r="R368" t="s">
        <v>5384</v>
      </c>
    </row>
    <row r="369" spans="1:18">
      <c r="A369">
        <v>2392</v>
      </c>
      <c r="B369" t="s">
        <v>701</v>
      </c>
      <c r="C369">
        <v>1270</v>
      </c>
      <c r="D369" t="s">
        <v>5385</v>
      </c>
      <c r="E369" t="s">
        <v>706</v>
      </c>
      <c r="F369">
        <v>3</v>
      </c>
      <c r="G369">
        <v>1</v>
      </c>
      <c r="H369" t="s">
        <v>421</v>
      </c>
      <c r="I369" t="s">
        <v>103</v>
      </c>
      <c r="J369" t="s">
        <v>105</v>
      </c>
      <c r="K369" t="s">
        <v>107</v>
      </c>
      <c r="L369" t="s">
        <v>106</v>
      </c>
      <c r="M369" t="s">
        <v>258</v>
      </c>
      <c r="N369" t="s">
        <v>257</v>
      </c>
      <c r="O369" t="s">
        <v>463</v>
      </c>
      <c r="P369" t="s">
        <v>462</v>
      </c>
      <c r="Q369" t="s">
        <v>5385</v>
      </c>
      <c r="R369" t="s">
        <v>5386</v>
      </c>
    </row>
    <row r="370" spans="1:18">
      <c r="A370">
        <v>2394</v>
      </c>
      <c r="B370" t="s">
        <v>701</v>
      </c>
      <c r="C370">
        <v>1380</v>
      </c>
      <c r="D370" t="s">
        <v>5389</v>
      </c>
      <c r="E370" t="s">
        <v>706</v>
      </c>
      <c r="F370">
        <v>3</v>
      </c>
      <c r="G370">
        <v>1</v>
      </c>
      <c r="H370" t="s">
        <v>421</v>
      </c>
      <c r="I370" t="s">
        <v>103</v>
      </c>
      <c r="J370" t="s">
        <v>105</v>
      </c>
      <c r="K370" t="s">
        <v>107</v>
      </c>
      <c r="L370" t="s">
        <v>106</v>
      </c>
      <c r="M370" t="s">
        <v>258</v>
      </c>
      <c r="N370" t="s">
        <v>257</v>
      </c>
      <c r="O370" t="s">
        <v>463</v>
      </c>
      <c r="P370" t="s">
        <v>462</v>
      </c>
      <c r="Q370" t="s">
        <v>5389</v>
      </c>
      <c r="R370" t="s">
        <v>5390</v>
      </c>
    </row>
    <row r="371" spans="1:18">
      <c r="A371">
        <v>2395</v>
      </c>
      <c r="B371" t="s">
        <v>701</v>
      </c>
      <c r="C371">
        <v>1364</v>
      </c>
      <c r="D371" t="s">
        <v>5391</v>
      </c>
      <c r="E371" t="s">
        <v>706</v>
      </c>
      <c r="F371">
        <v>3</v>
      </c>
      <c r="G371">
        <v>1</v>
      </c>
      <c r="H371" t="s">
        <v>421</v>
      </c>
      <c r="I371" t="s">
        <v>103</v>
      </c>
      <c r="J371" t="s">
        <v>105</v>
      </c>
      <c r="K371" t="s">
        <v>107</v>
      </c>
      <c r="L371" t="s">
        <v>106</v>
      </c>
      <c r="M371" t="s">
        <v>258</v>
      </c>
      <c r="N371" t="s">
        <v>257</v>
      </c>
      <c r="O371" t="s">
        <v>463</v>
      </c>
      <c r="P371" t="s">
        <v>462</v>
      </c>
      <c r="Q371" t="s">
        <v>5391</v>
      </c>
      <c r="R371" t="s">
        <v>5392</v>
      </c>
    </row>
    <row r="372" spans="1:18">
      <c r="A372">
        <v>2397</v>
      </c>
      <c r="B372" t="s">
        <v>701</v>
      </c>
      <c r="C372">
        <v>1383</v>
      </c>
      <c r="D372" t="s">
        <v>5395</v>
      </c>
      <c r="E372" t="s">
        <v>706</v>
      </c>
      <c r="F372">
        <v>4</v>
      </c>
      <c r="G372">
        <v>1</v>
      </c>
      <c r="H372" t="s">
        <v>421</v>
      </c>
      <c r="I372" t="s">
        <v>103</v>
      </c>
      <c r="J372" t="s">
        <v>105</v>
      </c>
      <c r="K372" t="s">
        <v>107</v>
      </c>
      <c r="L372" t="s">
        <v>106</v>
      </c>
      <c r="M372" t="s">
        <v>258</v>
      </c>
      <c r="N372" t="s">
        <v>257</v>
      </c>
      <c r="O372" t="s">
        <v>463</v>
      </c>
      <c r="P372" t="s">
        <v>462</v>
      </c>
      <c r="Q372" t="s">
        <v>5395</v>
      </c>
      <c r="R372" t="s">
        <v>5396</v>
      </c>
    </row>
    <row r="373" spans="1:18">
      <c r="A373">
        <v>2398</v>
      </c>
      <c r="B373" t="s">
        <v>701</v>
      </c>
      <c r="C373">
        <v>1277</v>
      </c>
      <c r="D373" t="s">
        <v>5397</v>
      </c>
      <c r="E373" t="s">
        <v>706</v>
      </c>
      <c r="F373">
        <v>4</v>
      </c>
      <c r="G373">
        <v>1</v>
      </c>
      <c r="H373" t="s">
        <v>421</v>
      </c>
      <c r="I373" t="s">
        <v>103</v>
      </c>
      <c r="J373" t="s">
        <v>105</v>
      </c>
      <c r="K373" t="s">
        <v>107</v>
      </c>
      <c r="L373" t="s">
        <v>106</v>
      </c>
      <c r="M373" t="s">
        <v>258</v>
      </c>
      <c r="N373" t="s">
        <v>257</v>
      </c>
      <c r="O373" t="s">
        <v>463</v>
      </c>
      <c r="P373" t="s">
        <v>462</v>
      </c>
      <c r="Q373" t="s">
        <v>5397</v>
      </c>
      <c r="R373" t="s">
        <v>5398</v>
      </c>
    </row>
    <row r="374" spans="1:18">
      <c r="A374">
        <v>2400</v>
      </c>
      <c r="B374" t="s">
        <v>701</v>
      </c>
      <c r="C374">
        <v>1381</v>
      </c>
      <c r="D374" t="s">
        <v>5401</v>
      </c>
      <c r="E374" t="s">
        <v>706</v>
      </c>
      <c r="F374">
        <v>3</v>
      </c>
      <c r="G374">
        <v>1</v>
      </c>
      <c r="H374" t="s">
        <v>421</v>
      </c>
      <c r="I374" t="s">
        <v>103</v>
      </c>
      <c r="J374" t="s">
        <v>105</v>
      </c>
      <c r="K374" t="s">
        <v>107</v>
      </c>
      <c r="L374" t="s">
        <v>106</v>
      </c>
      <c r="M374" t="s">
        <v>258</v>
      </c>
      <c r="N374" t="s">
        <v>257</v>
      </c>
      <c r="O374" t="s">
        <v>463</v>
      </c>
      <c r="P374" t="s">
        <v>462</v>
      </c>
      <c r="Q374" t="s">
        <v>5401</v>
      </c>
      <c r="R374" t="s">
        <v>5402</v>
      </c>
    </row>
    <row r="375" spans="1:18">
      <c r="A375">
        <v>2401</v>
      </c>
      <c r="B375" t="s">
        <v>701</v>
      </c>
      <c r="C375">
        <v>1253</v>
      </c>
      <c r="D375" t="s">
        <v>5403</v>
      </c>
      <c r="E375" t="s">
        <v>706</v>
      </c>
      <c r="F375">
        <v>4</v>
      </c>
      <c r="G375">
        <v>1</v>
      </c>
      <c r="H375" t="s">
        <v>421</v>
      </c>
      <c r="I375" t="s">
        <v>103</v>
      </c>
      <c r="J375" t="s">
        <v>105</v>
      </c>
      <c r="K375" t="s">
        <v>107</v>
      </c>
      <c r="L375" t="s">
        <v>106</v>
      </c>
      <c r="M375" t="s">
        <v>258</v>
      </c>
      <c r="N375" t="s">
        <v>257</v>
      </c>
      <c r="O375" t="s">
        <v>463</v>
      </c>
      <c r="P375" t="s">
        <v>462</v>
      </c>
      <c r="Q375" t="s">
        <v>5403</v>
      </c>
      <c r="R375" t="s">
        <v>5404</v>
      </c>
    </row>
    <row r="376" spans="1:18">
      <c r="A376">
        <v>2402</v>
      </c>
      <c r="B376" t="s">
        <v>701</v>
      </c>
      <c r="C376">
        <v>1387</v>
      </c>
      <c r="D376" t="s">
        <v>5405</v>
      </c>
      <c r="E376" t="s">
        <v>706</v>
      </c>
      <c r="F376">
        <v>3</v>
      </c>
      <c r="G376">
        <v>1</v>
      </c>
      <c r="H376" t="s">
        <v>421</v>
      </c>
      <c r="I376" t="s">
        <v>103</v>
      </c>
      <c r="J376" t="s">
        <v>105</v>
      </c>
      <c r="K376" t="s">
        <v>107</v>
      </c>
      <c r="L376" t="s">
        <v>106</v>
      </c>
      <c r="M376" t="s">
        <v>258</v>
      </c>
      <c r="N376" t="s">
        <v>257</v>
      </c>
      <c r="O376" t="s">
        <v>463</v>
      </c>
      <c r="P376" t="s">
        <v>462</v>
      </c>
      <c r="Q376" t="s">
        <v>5405</v>
      </c>
      <c r="R376" t="s">
        <v>5406</v>
      </c>
    </row>
    <row r="377" spans="1:18">
      <c r="A377">
        <v>2403</v>
      </c>
      <c r="B377" t="s">
        <v>701</v>
      </c>
      <c r="C377">
        <v>1271</v>
      </c>
      <c r="D377" t="s">
        <v>5407</v>
      </c>
      <c r="E377" t="s">
        <v>706</v>
      </c>
      <c r="F377">
        <v>3</v>
      </c>
      <c r="G377">
        <v>1</v>
      </c>
      <c r="H377" t="s">
        <v>421</v>
      </c>
      <c r="I377" t="s">
        <v>103</v>
      </c>
      <c r="J377" t="s">
        <v>105</v>
      </c>
      <c r="K377" t="s">
        <v>107</v>
      </c>
      <c r="L377" t="s">
        <v>106</v>
      </c>
      <c r="M377" t="s">
        <v>258</v>
      </c>
      <c r="N377" t="s">
        <v>257</v>
      </c>
      <c r="O377" t="s">
        <v>463</v>
      </c>
      <c r="P377" t="s">
        <v>462</v>
      </c>
      <c r="Q377" t="s">
        <v>5407</v>
      </c>
      <c r="R377" t="s">
        <v>5408</v>
      </c>
    </row>
    <row r="378" spans="1:18">
      <c r="A378">
        <v>2404</v>
      </c>
      <c r="B378" t="s">
        <v>701</v>
      </c>
      <c r="C378">
        <v>1389</v>
      </c>
      <c r="D378" t="s">
        <v>5409</v>
      </c>
      <c r="E378" t="s">
        <v>706</v>
      </c>
      <c r="F378">
        <v>4</v>
      </c>
      <c r="G378">
        <v>1</v>
      </c>
      <c r="H378" t="s">
        <v>421</v>
      </c>
      <c r="I378" t="s">
        <v>103</v>
      </c>
      <c r="J378" t="s">
        <v>105</v>
      </c>
      <c r="K378" t="s">
        <v>107</v>
      </c>
      <c r="L378" t="s">
        <v>106</v>
      </c>
      <c r="M378" t="s">
        <v>258</v>
      </c>
      <c r="N378" t="s">
        <v>257</v>
      </c>
      <c r="O378" t="s">
        <v>463</v>
      </c>
      <c r="P378" t="s">
        <v>462</v>
      </c>
      <c r="Q378" t="s">
        <v>5409</v>
      </c>
      <c r="R378" t="s">
        <v>5410</v>
      </c>
    </row>
    <row r="379" spans="1:18">
      <c r="A379">
        <v>2405</v>
      </c>
      <c r="B379" t="s">
        <v>701</v>
      </c>
      <c r="C379">
        <v>1378</v>
      </c>
      <c r="D379" t="s">
        <v>5411</v>
      </c>
      <c r="E379" t="s">
        <v>706</v>
      </c>
      <c r="F379">
        <v>3</v>
      </c>
      <c r="G379">
        <v>1</v>
      </c>
      <c r="H379" t="s">
        <v>421</v>
      </c>
      <c r="I379" t="s">
        <v>103</v>
      </c>
      <c r="J379" t="s">
        <v>105</v>
      </c>
      <c r="K379" t="s">
        <v>107</v>
      </c>
      <c r="L379" t="s">
        <v>106</v>
      </c>
      <c r="M379" t="s">
        <v>258</v>
      </c>
      <c r="N379" t="s">
        <v>257</v>
      </c>
      <c r="O379" t="s">
        <v>463</v>
      </c>
      <c r="P379" t="s">
        <v>462</v>
      </c>
      <c r="Q379" t="s">
        <v>5411</v>
      </c>
      <c r="R379" t="s">
        <v>5412</v>
      </c>
    </row>
    <row r="380" spans="1:18">
      <c r="A380">
        <v>2406</v>
      </c>
      <c r="B380" t="s">
        <v>701</v>
      </c>
      <c r="C380">
        <v>1384</v>
      </c>
      <c r="D380" t="s">
        <v>5413</v>
      </c>
      <c r="E380" t="s">
        <v>706</v>
      </c>
      <c r="F380">
        <v>4</v>
      </c>
      <c r="G380">
        <v>1</v>
      </c>
      <c r="H380" t="s">
        <v>421</v>
      </c>
      <c r="I380" t="s">
        <v>103</v>
      </c>
      <c r="J380" t="s">
        <v>105</v>
      </c>
      <c r="K380" t="s">
        <v>107</v>
      </c>
      <c r="L380" t="s">
        <v>106</v>
      </c>
      <c r="M380" t="s">
        <v>258</v>
      </c>
      <c r="N380" t="s">
        <v>257</v>
      </c>
      <c r="O380" t="s">
        <v>463</v>
      </c>
      <c r="P380" t="s">
        <v>462</v>
      </c>
      <c r="Q380" t="s">
        <v>5413</v>
      </c>
      <c r="R380" t="s">
        <v>5414</v>
      </c>
    </row>
    <row r="381" spans="1:18">
      <c r="A381">
        <v>2407</v>
      </c>
      <c r="B381" t="s">
        <v>701</v>
      </c>
      <c r="C381">
        <v>1399</v>
      </c>
      <c r="D381" t="s">
        <v>5415</v>
      </c>
      <c r="E381" t="s">
        <v>706</v>
      </c>
      <c r="F381">
        <v>4</v>
      </c>
      <c r="G381">
        <v>1</v>
      </c>
      <c r="H381" t="s">
        <v>421</v>
      </c>
      <c r="I381" t="s">
        <v>103</v>
      </c>
      <c r="J381" t="s">
        <v>105</v>
      </c>
      <c r="K381" t="s">
        <v>107</v>
      </c>
      <c r="L381" t="s">
        <v>106</v>
      </c>
      <c r="M381" t="s">
        <v>258</v>
      </c>
      <c r="N381" t="s">
        <v>257</v>
      </c>
      <c r="O381" t="s">
        <v>463</v>
      </c>
      <c r="P381" t="s">
        <v>462</v>
      </c>
      <c r="Q381" t="s">
        <v>5415</v>
      </c>
      <c r="R381" t="s">
        <v>5416</v>
      </c>
    </row>
    <row r="382" spans="1:18">
      <c r="A382">
        <v>2408</v>
      </c>
      <c r="B382" t="s">
        <v>701</v>
      </c>
      <c r="C382">
        <v>1386</v>
      </c>
      <c r="D382" t="s">
        <v>5417</v>
      </c>
      <c r="E382" t="s">
        <v>706</v>
      </c>
      <c r="F382">
        <v>3</v>
      </c>
      <c r="G382">
        <v>1</v>
      </c>
      <c r="H382" t="s">
        <v>421</v>
      </c>
      <c r="I382" t="s">
        <v>103</v>
      </c>
      <c r="J382" t="s">
        <v>105</v>
      </c>
      <c r="K382" t="s">
        <v>107</v>
      </c>
      <c r="L382" t="s">
        <v>106</v>
      </c>
      <c r="M382" t="s">
        <v>258</v>
      </c>
      <c r="N382" t="s">
        <v>257</v>
      </c>
      <c r="O382" t="s">
        <v>463</v>
      </c>
      <c r="P382" t="s">
        <v>462</v>
      </c>
      <c r="Q382" t="s">
        <v>5417</v>
      </c>
      <c r="R382" t="s">
        <v>5418</v>
      </c>
    </row>
    <row r="383" spans="1:18">
      <c r="A383">
        <v>2409</v>
      </c>
      <c r="B383" t="s">
        <v>701</v>
      </c>
      <c r="C383">
        <v>1254</v>
      </c>
      <c r="D383" t="s">
        <v>5419</v>
      </c>
      <c r="E383" t="s">
        <v>706</v>
      </c>
      <c r="F383">
        <v>3</v>
      </c>
      <c r="G383">
        <v>1</v>
      </c>
      <c r="H383" t="s">
        <v>421</v>
      </c>
      <c r="I383" t="s">
        <v>103</v>
      </c>
      <c r="J383" t="s">
        <v>105</v>
      </c>
      <c r="K383" t="s">
        <v>107</v>
      </c>
      <c r="L383" t="s">
        <v>106</v>
      </c>
      <c r="M383" t="s">
        <v>258</v>
      </c>
      <c r="N383" t="s">
        <v>257</v>
      </c>
      <c r="O383" t="s">
        <v>463</v>
      </c>
      <c r="P383" t="s">
        <v>462</v>
      </c>
      <c r="Q383" t="s">
        <v>5419</v>
      </c>
      <c r="R383" t="s">
        <v>5420</v>
      </c>
    </row>
    <row r="384" spans="1:18">
      <c r="A384">
        <v>2410</v>
      </c>
      <c r="B384" t="s">
        <v>701</v>
      </c>
      <c r="C384">
        <v>1269</v>
      </c>
      <c r="D384" t="s">
        <v>5421</v>
      </c>
      <c r="E384" t="s">
        <v>706</v>
      </c>
      <c r="F384">
        <v>3</v>
      </c>
      <c r="G384">
        <v>1</v>
      </c>
      <c r="H384" t="s">
        <v>421</v>
      </c>
      <c r="I384" t="s">
        <v>103</v>
      </c>
      <c r="J384" t="s">
        <v>105</v>
      </c>
      <c r="K384" t="s">
        <v>107</v>
      </c>
      <c r="L384" t="s">
        <v>106</v>
      </c>
      <c r="M384" t="s">
        <v>258</v>
      </c>
      <c r="N384" t="s">
        <v>257</v>
      </c>
      <c r="O384" t="s">
        <v>463</v>
      </c>
      <c r="P384" t="s">
        <v>462</v>
      </c>
      <c r="Q384" t="s">
        <v>5421</v>
      </c>
      <c r="R384" t="s">
        <v>5422</v>
      </c>
    </row>
    <row r="385" spans="1:18">
      <c r="A385">
        <v>2411</v>
      </c>
      <c r="B385" t="s">
        <v>701</v>
      </c>
      <c r="C385">
        <v>1258</v>
      </c>
      <c r="D385" t="s">
        <v>5423</v>
      </c>
      <c r="E385" t="s">
        <v>706</v>
      </c>
      <c r="F385">
        <v>2</v>
      </c>
      <c r="G385">
        <v>1</v>
      </c>
      <c r="H385" t="s">
        <v>421</v>
      </c>
      <c r="I385" t="s">
        <v>103</v>
      </c>
      <c r="J385" t="s">
        <v>105</v>
      </c>
      <c r="K385" t="s">
        <v>107</v>
      </c>
      <c r="L385" t="s">
        <v>106</v>
      </c>
      <c r="M385" t="s">
        <v>258</v>
      </c>
      <c r="N385" t="s">
        <v>257</v>
      </c>
      <c r="O385" t="s">
        <v>463</v>
      </c>
      <c r="P385" t="s">
        <v>462</v>
      </c>
      <c r="Q385" t="s">
        <v>5423</v>
      </c>
      <c r="R385" t="s">
        <v>5424</v>
      </c>
    </row>
    <row r="386" spans="1:18">
      <c r="A386">
        <v>2412</v>
      </c>
      <c r="B386" t="s">
        <v>701</v>
      </c>
      <c r="C386">
        <v>1190</v>
      </c>
      <c r="D386" t="s">
        <v>5425</v>
      </c>
      <c r="E386" t="s">
        <v>706</v>
      </c>
      <c r="F386">
        <v>2</v>
      </c>
      <c r="G386">
        <v>1</v>
      </c>
      <c r="H386" t="s">
        <v>421</v>
      </c>
      <c r="I386" t="s">
        <v>103</v>
      </c>
      <c r="J386" t="s">
        <v>105</v>
      </c>
      <c r="K386" t="s">
        <v>107</v>
      </c>
      <c r="L386" t="s">
        <v>106</v>
      </c>
      <c r="M386" t="s">
        <v>258</v>
      </c>
      <c r="N386" t="s">
        <v>257</v>
      </c>
      <c r="O386" t="s">
        <v>463</v>
      </c>
      <c r="P386" t="s">
        <v>462</v>
      </c>
      <c r="Q386" t="s">
        <v>5425</v>
      </c>
      <c r="R386" t="s">
        <v>5426</v>
      </c>
    </row>
    <row r="387" spans="1:18">
      <c r="A387">
        <v>2414</v>
      </c>
      <c r="B387" t="s">
        <v>701</v>
      </c>
      <c r="C387">
        <v>1186</v>
      </c>
      <c r="D387" t="s">
        <v>5429</v>
      </c>
      <c r="E387" t="s">
        <v>706</v>
      </c>
      <c r="F387">
        <v>3</v>
      </c>
      <c r="G387">
        <v>1</v>
      </c>
      <c r="H387" t="s">
        <v>421</v>
      </c>
      <c r="I387" t="s">
        <v>103</v>
      </c>
      <c r="J387" t="s">
        <v>105</v>
      </c>
      <c r="K387" t="s">
        <v>107</v>
      </c>
      <c r="L387" t="s">
        <v>106</v>
      </c>
      <c r="M387" t="s">
        <v>258</v>
      </c>
      <c r="N387" t="s">
        <v>257</v>
      </c>
      <c r="O387" t="s">
        <v>463</v>
      </c>
      <c r="P387" t="s">
        <v>462</v>
      </c>
      <c r="Q387" t="s">
        <v>5429</v>
      </c>
      <c r="R387" t="s">
        <v>5430</v>
      </c>
    </row>
    <row r="388" spans="1:18">
      <c r="A388">
        <v>2417</v>
      </c>
      <c r="B388" t="s">
        <v>701</v>
      </c>
      <c r="C388">
        <v>1272</v>
      </c>
      <c r="D388" t="s">
        <v>5435</v>
      </c>
      <c r="E388" t="s">
        <v>706</v>
      </c>
      <c r="F388">
        <v>3</v>
      </c>
      <c r="G388">
        <v>1</v>
      </c>
      <c r="H388" t="s">
        <v>421</v>
      </c>
      <c r="I388" t="s">
        <v>103</v>
      </c>
      <c r="J388" t="s">
        <v>105</v>
      </c>
      <c r="K388" t="s">
        <v>107</v>
      </c>
      <c r="L388" t="s">
        <v>106</v>
      </c>
      <c r="M388" t="s">
        <v>258</v>
      </c>
      <c r="N388" t="s">
        <v>257</v>
      </c>
      <c r="O388" t="s">
        <v>463</v>
      </c>
      <c r="P388" t="s">
        <v>462</v>
      </c>
      <c r="Q388" t="s">
        <v>5435</v>
      </c>
      <c r="R388" t="s">
        <v>5436</v>
      </c>
    </row>
    <row r="389" spans="1:18">
      <c r="A389">
        <v>2419</v>
      </c>
      <c r="B389" t="s">
        <v>701</v>
      </c>
      <c r="C389">
        <v>1398</v>
      </c>
      <c r="D389" t="s">
        <v>5439</v>
      </c>
      <c r="E389" t="s">
        <v>706</v>
      </c>
      <c r="F389">
        <v>4</v>
      </c>
      <c r="G389">
        <v>1</v>
      </c>
      <c r="H389" t="s">
        <v>421</v>
      </c>
      <c r="I389" t="s">
        <v>103</v>
      </c>
      <c r="J389" t="s">
        <v>105</v>
      </c>
      <c r="K389" t="s">
        <v>107</v>
      </c>
      <c r="L389" t="s">
        <v>106</v>
      </c>
      <c r="M389" t="s">
        <v>258</v>
      </c>
      <c r="N389" t="s">
        <v>257</v>
      </c>
      <c r="O389" t="s">
        <v>463</v>
      </c>
      <c r="P389" t="s">
        <v>462</v>
      </c>
      <c r="Q389" t="s">
        <v>5439</v>
      </c>
      <c r="R389" t="s">
        <v>5440</v>
      </c>
    </row>
    <row r="390" spans="1:18">
      <c r="A390">
        <v>2423</v>
      </c>
      <c r="B390" t="s">
        <v>701</v>
      </c>
      <c r="C390">
        <v>1188</v>
      </c>
      <c r="D390" t="s">
        <v>5447</v>
      </c>
      <c r="E390" t="s">
        <v>706</v>
      </c>
      <c r="F390">
        <v>3</v>
      </c>
      <c r="G390">
        <v>1</v>
      </c>
      <c r="H390" t="s">
        <v>421</v>
      </c>
      <c r="I390" t="s">
        <v>103</v>
      </c>
      <c r="J390" t="s">
        <v>105</v>
      </c>
      <c r="K390" t="s">
        <v>107</v>
      </c>
      <c r="L390" t="s">
        <v>106</v>
      </c>
      <c r="M390" t="s">
        <v>258</v>
      </c>
      <c r="N390" t="s">
        <v>257</v>
      </c>
      <c r="O390" t="s">
        <v>463</v>
      </c>
      <c r="P390" t="s">
        <v>462</v>
      </c>
      <c r="Q390" t="s">
        <v>5447</v>
      </c>
      <c r="R390" t="s">
        <v>5448</v>
      </c>
    </row>
    <row r="391" spans="1:18">
      <c r="A391">
        <v>2424</v>
      </c>
      <c r="B391" t="s">
        <v>701</v>
      </c>
      <c r="C391">
        <v>1385</v>
      </c>
      <c r="D391" t="s">
        <v>5449</v>
      </c>
      <c r="E391" t="s">
        <v>706</v>
      </c>
      <c r="F391">
        <v>4</v>
      </c>
      <c r="G391">
        <v>1</v>
      </c>
      <c r="H391" t="s">
        <v>421</v>
      </c>
      <c r="I391" t="s">
        <v>103</v>
      </c>
      <c r="J391" t="s">
        <v>105</v>
      </c>
      <c r="K391" t="s">
        <v>107</v>
      </c>
      <c r="L391" t="s">
        <v>106</v>
      </c>
      <c r="M391" t="s">
        <v>258</v>
      </c>
      <c r="N391" t="s">
        <v>257</v>
      </c>
      <c r="O391" t="s">
        <v>463</v>
      </c>
      <c r="P391" t="s">
        <v>462</v>
      </c>
      <c r="Q391" t="s">
        <v>5449</v>
      </c>
      <c r="R391" t="s">
        <v>5450</v>
      </c>
    </row>
    <row r="392" spans="1:18">
      <c r="A392">
        <v>2426</v>
      </c>
      <c r="B392" t="s">
        <v>701</v>
      </c>
      <c r="C392">
        <v>1255</v>
      </c>
      <c r="D392" t="s">
        <v>5452</v>
      </c>
      <c r="E392" t="s">
        <v>706</v>
      </c>
      <c r="F392">
        <v>3</v>
      </c>
      <c r="G392">
        <v>1</v>
      </c>
      <c r="H392" t="s">
        <v>421</v>
      </c>
      <c r="I392" t="s">
        <v>103</v>
      </c>
      <c r="J392" t="s">
        <v>105</v>
      </c>
      <c r="K392" t="s">
        <v>107</v>
      </c>
      <c r="L392" t="s">
        <v>106</v>
      </c>
      <c r="M392" t="s">
        <v>258</v>
      </c>
      <c r="N392" t="s">
        <v>257</v>
      </c>
      <c r="O392" t="s">
        <v>463</v>
      </c>
      <c r="P392" t="s">
        <v>462</v>
      </c>
      <c r="Q392" t="s">
        <v>5452</v>
      </c>
      <c r="R392" t="s">
        <v>5453</v>
      </c>
    </row>
    <row r="393" spans="1:18">
      <c r="A393">
        <v>2427</v>
      </c>
      <c r="B393" t="s">
        <v>701</v>
      </c>
      <c r="C393">
        <v>1183</v>
      </c>
      <c r="D393" t="s">
        <v>5454</v>
      </c>
      <c r="E393" t="s">
        <v>706</v>
      </c>
      <c r="F393">
        <v>1</v>
      </c>
      <c r="G393">
        <v>1</v>
      </c>
      <c r="H393" t="s">
        <v>421</v>
      </c>
      <c r="I393" t="s">
        <v>103</v>
      </c>
      <c r="J393" t="s">
        <v>105</v>
      </c>
      <c r="K393" t="s">
        <v>107</v>
      </c>
      <c r="L393" t="s">
        <v>106</v>
      </c>
      <c r="M393" t="s">
        <v>258</v>
      </c>
      <c r="N393" t="s">
        <v>257</v>
      </c>
      <c r="O393" t="s">
        <v>463</v>
      </c>
      <c r="P393" t="s">
        <v>462</v>
      </c>
      <c r="Q393" t="s">
        <v>5454</v>
      </c>
      <c r="R393" t="s">
        <v>5455</v>
      </c>
    </row>
    <row r="394" spans="1:18">
      <c r="A394">
        <v>2428</v>
      </c>
      <c r="B394" t="s">
        <v>701</v>
      </c>
      <c r="C394">
        <v>1256</v>
      </c>
      <c r="D394" t="s">
        <v>5456</v>
      </c>
      <c r="E394" t="s">
        <v>706</v>
      </c>
      <c r="F394">
        <v>3</v>
      </c>
      <c r="G394">
        <v>1</v>
      </c>
      <c r="H394" t="s">
        <v>421</v>
      </c>
      <c r="I394" t="s">
        <v>103</v>
      </c>
      <c r="J394" t="s">
        <v>105</v>
      </c>
      <c r="K394" t="s">
        <v>107</v>
      </c>
      <c r="L394" t="s">
        <v>106</v>
      </c>
      <c r="M394" t="s">
        <v>258</v>
      </c>
      <c r="N394" t="s">
        <v>257</v>
      </c>
      <c r="O394" t="s">
        <v>463</v>
      </c>
      <c r="P394" t="s">
        <v>462</v>
      </c>
      <c r="Q394" t="s">
        <v>5456</v>
      </c>
      <c r="R394" t="s">
        <v>5457</v>
      </c>
    </row>
    <row r="395" spans="1:18">
      <c r="A395">
        <v>2430</v>
      </c>
      <c r="B395" t="s">
        <v>701</v>
      </c>
      <c r="C395">
        <v>1257</v>
      </c>
      <c r="D395" t="s">
        <v>5460</v>
      </c>
      <c r="E395" t="s">
        <v>706</v>
      </c>
      <c r="F395">
        <v>3</v>
      </c>
      <c r="G395">
        <v>1</v>
      </c>
      <c r="H395" t="s">
        <v>421</v>
      </c>
      <c r="I395" t="s">
        <v>103</v>
      </c>
      <c r="J395" t="s">
        <v>105</v>
      </c>
      <c r="K395" t="s">
        <v>107</v>
      </c>
      <c r="L395" t="s">
        <v>106</v>
      </c>
      <c r="M395" t="s">
        <v>258</v>
      </c>
      <c r="N395" t="s">
        <v>257</v>
      </c>
      <c r="O395" t="s">
        <v>463</v>
      </c>
      <c r="P395" t="s">
        <v>462</v>
      </c>
      <c r="Q395" t="s">
        <v>5460</v>
      </c>
      <c r="R395" t="s">
        <v>5461</v>
      </c>
    </row>
    <row r="396" spans="1:18">
      <c r="A396">
        <v>2432</v>
      </c>
      <c r="B396" t="s">
        <v>701</v>
      </c>
      <c r="C396">
        <v>1268</v>
      </c>
      <c r="D396" t="s">
        <v>5464</v>
      </c>
      <c r="E396" t="s">
        <v>706</v>
      </c>
      <c r="F396">
        <v>4</v>
      </c>
      <c r="G396">
        <v>1</v>
      </c>
      <c r="H396" t="s">
        <v>421</v>
      </c>
      <c r="I396" t="s">
        <v>103</v>
      </c>
      <c r="J396" t="s">
        <v>105</v>
      </c>
      <c r="K396" t="s">
        <v>107</v>
      </c>
      <c r="L396" t="s">
        <v>106</v>
      </c>
      <c r="M396" t="s">
        <v>258</v>
      </c>
      <c r="N396" t="s">
        <v>257</v>
      </c>
      <c r="O396" t="s">
        <v>463</v>
      </c>
      <c r="P396" t="s">
        <v>462</v>
      </c>
      <c r="Q396" t="s">
        <v>5464</v>
      </c>
      <c r="R396" t="s">
        <v>5465</v>
      </c>
    </row>
    <row r="397" spans="1:18">
      <c r="A397">
        <v>2433</v>
      </c>
      <c r="B397" t="s">
        <v>701</v>
      </c>
      <c r="C397">
        <v>1187</v>
      </c>
      <c r="D397" t="s">
        <v>5466</v>
      </c>
      <c r="E397" t="s">
        <v>706</v>
      </c>
      <c r="F397">
        <v>4</v>
      </c>
      <c r="G397">
        <v>1</v>
      </c>
      <c r="H397" t="s">
        <v>421</v>
      </c>
      <c r="I397" t="s">
        <v>103</v>
      </c>
      <c r="J397" t="s">
        <v>105</v>
      </c>
      <c r="K397" t="s">
        <v>107</v>
      </c>
      <c r="L397" t="s">
        <v>106</v>
      </c>
      <c r="M397" t="s">
        <v>258</v>
      </c>
      <c r="N397" t="s">
        <v>257</v>
      </c>
      <c r="O397" t="s">
        <v>463</v>
      </c>
      <c r="P397" t="s">
        <v>462</v>
      </c>
      <c r="Q397" t="s">
        <v>5466</v>
      </c>
      <c r="R397" t="s">
        <v>5467</v>
      </c>
    </row>
    <row r="398" spans="1:18">
      <c r="A398">
        <v>2434</v>
      </c>
      <c r="B398" t="s">
        <v>701</v>
      </c>
      <c r="C398">
        <v>1185</v>
      </c>
      <c r="D398" t="s">
        <v>5468</v>
      </c>
      <c r="E398" t="s">
        <v>706</v>
      </c>
      <c r="F398">
        <v>3</v>
      </c>
      <c r="G398">
        <v>1</v>
      </c>
      <c r="H398" t="s">
        <v>421</v>
      </c>
      <c r="I398" t="s">
        <v>103</v>
      </c>
      <c r="J398" t="s">
        <v>105</v>
      </c>
      <c r="K398" t="s">
        <v>107</v>
      </c>
      <c r="L398" t="s">
        <v>106</v>
      </c>
      <c r="M398" t="s">
        <v>258</v>
      </c>
      <c r="N398" t="s">
        <v>257</v>
      </c>
      <c r="O398" t="s">
        <v>463</v>
      </c>
      <c r="P398" t="s">
        <v>462</v>
      </c>
      <c r="Q398" t="s">
        <v>5468</v>
      </c>
      <c r="R398" t="s">
        <v>5469</v>
      </c>
    </row>
    <row r="399" spans="1:18">
      <c r="A399">
        <v>2437</v>
      </c>
      <c r="B399" t="s">
        <v>701</v>
      </c>
      <c r="C399">
        <v>1229</v>
      </c>
      <c r="D399" t="s">
        <v>5474</v>
      </c>
      <c r="E399" t="s">
        <v>706</v>
      </c>
      <c r="F399">
        <v>3</v>
      </c>
      <c r="G399">
        <v>1</v>
      </c>
      <c r="H399" t="s">
        <v>421</v>
      </c>
      <c r="I399" t="s">
        <v>103</v>
      </c>
      <c r="J399" t="s">
        <v>105</v>
      </c>
      <c r="K399" t="s">
        <v>107</v>
      </c>
      <c r="L399" t="s">
        <v>106</v>
      </c>
      <c r="M399" t="s">
        <v>258</v>
      </c>
      <c r="N399" t="s">
        <v>257</v>
      </c>
      <c r="O399" t="s">
        <v>463</v>
      </c>
      <c r="P399" t="s">
        <v>462</v>
      </c>
      <c r="Q399" t="s">
        <v>5474</v>
      </c>
      <c r="R399" t="s">
        <v>5475</v>
      </c>
    </row>
    <row r="400" spans="1:18">
      <c r="A400">
        <v>2439</v>
      </c>
      <c r="B400" t="s">
        <v>701</v>
      </c>
      <c r="C400">
        <v>1243</v>
      </c>
      <c r="D400" t="s">
        <v>5478</v>
      </c>
      <c r="E400" t="s">
        <v>706</v>
      </c>
      <c r="F400">
        <v>3</v>
      </c>
      <c r="G400">
        <v>1</v>
      </c>
      <c r="H400" t="s">
        <v>421</v>
      </c>
      <c r="I400" t="s">
        <v>103</v>
      </c>
      <c r="J400" t="s">
        <v>105</v>
      </c>
      <c r="K400" t="s">
        <v>107</v>
      </c>
      <c r="L400" t="s">
        <v>106</v>
      </c>
      <c r="M400" t="s">
        <v>258</v>
      </c>
      <c r="N400" t="s">
        <v>257</v>
      </c>
      <c r="O400" t="s">
        <v>463</v>
      </c>
      <c r="P400" t="s">
        <v>462</v>
      </c>
      <c r="Q400" t="s">
        <v>5478</v>
      </c>
      <c r="R400" t="s">
        <v>5479</v>
      </c>
    </row>
    <row r="401" spans="1:18">
      <c r="A401">
        <v>2441</v>
      </c>
      <c r="B401" t="s">
        <v>701</v>
      </c>
      <c r="C401">
        <v>1226</v>
      </c>
      <c r="D401" t="s">
        <v>5482</v>
      </c>
      <c r="E401" t="s">
        <v>706</v>
      </c>
      <c r="F401">
        <v>3</v>
      </c>
      <c r="G401">
        <v>1</v>
      </c>
      <c r="H401" t="s">
        <v>421</v>
      </c>
      <c r="I401" t="s">
        <v>103</v>
      </c>
      <c r="J401" t="s">
        <v>105</v>
      </c>
      <c r="K401" t="s">
        <v>107</v>
      </c>
      <c r="L401" t="s">
        <v>106</v>
      </c>
      <c r="M401" t="s">
        <v>258</v>
      </c>
      <c r="N401" t="s">
        <v>257</v>
      </c>
      <c r="O401" t="s">
        <v>463</v>
      </c>
      <c r="P401" t="s">
        <v>462</v>
      </c>
      <c r="Q401" t="s">
        <v>5482</v>
      </c>
      <c r="R401" t="s">
        <v>5483</v>
      </c>
    </row>
    <row r="402" spans="1:18">
      <c r="A402">
        <v>2443</v>
      </c>
      <c r="B402" t="s">
        <v>701</v>
      </c>
      <c r="C402">
        <v>1242</v>
      </c>
      <c r="D402" t="s">
        <v>5485</v>
      </c>
      <c r="E402" t="s">
        <v>706</v>
      </c>
      <c r="F402">
        <v>3</v>
      </c>
      <c r="G402">
        <v>1</v>
      </c>
      <c r="H402" t="s">
        <v>421</v>
      </c>
      <c r="I402" t="s">
        <v>103</v>
      </c>
      <c r="J402" t="s">
        <v>105</v>
      </c>
      <c r="K402" t="s">
        <v>107</v>
      </c>
      <c r="L402" t="s">
        <v>106</v>
      </c>
      <c r="M402" t="s">
        <v>258</v>
      </c>
      <c r="N402" t="s">
        <v>257</v>
      </c>
      <c r="O402" t="s">
        <v>463</v>
      </c>
      <c r="P402" t="s">
        <v>462</v>
      </c>
      <c r="Q402" t="s">
        <v>5485</v>
      </c>
      <c r="R402" t="s">
        <v>5486</v>
      </c>
    </row>
    <row r="403" spans="1:18">
      <c r="A403">
        <v>2445</v>
      </c>
      <c r="B403" t="s">
        <v>701</v>
      </c>
      <c r="C403">
        <v>1225</v>
      </c>
      <c r="D403" t="s">
        <v>5489</v>
      </c>
      <c r="E403" t="s">
        <v>706</v>
      </c>
      <c r="F403">
        <v>4</v>
      </c>
      <c r="G403">
        <v>1</v>
      </c>
      <c r="H403" t="s">
        <v>421</v>
      </c>
      <c r="I403" t="s">
        <v>103</v>
      </c>
      <c r="J403" t="s">
        <v>105</v>
      </c>
      <c r="K403" t="s">
        <v>107</v>
      </c>
      <c r="L403" t="s">
        <v>106</v>
      </c>
      <c r="M403" t="s">
        <v>258</v>
      </c>
      <c r="N403" t="s">
        <v>257</v>
      </c>
      <c r="O403" t="s">
        <v>463</v>
      </c>
      <c r="P403" t="s">
        <v>462</v>
      </c>
      <c r="Q403" t="s">
        <v>5489</v>
      </c>
      <c r="R403" t="s">
        <v>5490</v>
      </c>
    </row>
    <row r="404" spans="1:18">
      <c r="A404">
        <v>2446</v>
      </c>
      <c r="B404" t="s">
        <v>701</v>
      </c>
      <c r="C404">
        <v>1227</v>
      </c>
      <c r="D404" t="s">
        <v>4861</v>
      </c>
      <c r="E404" t="s">
        <v>706</v>
      </c>
      <c r="F404">
        <v>3</v>
      </c>
      <c r="G404">
        <v>1</v>
      </c>
      <c r="H404" t="s">
        <v>421</v>
      </c>
      <c r="I404" t="s">
        <v>103</v>
      </c>
      <c r="J404" t="s">
        <v>105</v>
      </c>
      <c r="K404" t="s">
        <v>107</v>
      </c>
      <c r="L404" t="s">
        <v>106</v>
      </c>
      <c r="M404" t="s">
        <v>258</v>
      </c>
      <c r="N404" t="s">
        <v>257</v>
      </c>
      <c r="O404" t="s">
        <v>463</v>
      </c>
      <c r="P404" t="s">
        <v>462</v>
      </c>
      <c r="Q404" t="s">
        <v>4861</v>
      </c>
      <c r="R404" t="s">
        <v>5491</v>
      </c>
    </row>
    <row r="405" spans="1:18">
      <c r="A405">
        <v>2447</v>
      </c>
      <c r="B405" t="s">
        <v>701</v>
      </c>
      <c r="C405">
        <v>1246</v>
      </c>
      <c r="D405" t="s">
        <v>5492</v>
      </c>
      <c r="E405" t="s">
        <v>706</v>
      </c>
      <c r="F405">
        <v>4</v>
      </c>
      <c r="G405">
        <v>1</v>
      </c>
      <c r="H405" t="s">
        <v>421</v>
      </c>
      <c r="I405" t="s">
        <v>103</v>
      </c>
      <c r="J405" t="s">
        <v>105</v>
      </c>
      <c r="K405" t="s">
        <v>107</v>
      </c>
      <c r="L405" t="s">
        <v>106</v>
      </c>
      <c r="M405" t="s">
        <v>258</v>
      </c>
      <c r="N405" t="s">
        <v>257</v>
      </c>
      <c r="O405" t="s">
        <v>463</v>
      </c>
      <c r="P405" t="s">
        <v>462</v>
      </c>
      <c r="Q405" t="s">
        <v>5492</v>
      </c>
      <c r="R405" t="s">
        <v>5493</v>
      </c>
    </row>
    <row r="406" spans="1:18">
      <c r="A406">
        <v>2449</v>
      </c>
      <c r="B406" t="s">
        <v>701</v>
      </c>
      <c r="C406">
        <v>1228</v>
      </c>
      <c r="D406" t="s">
        <v>5496</v>
      </c>
      <c r="E406" t="s">
        <v>706</v>
      </c>
      <c r="F406">
        <v>4</v>
      </c>
      <c r="G406">
        <v>1</v>
      </c>
      <c r="H406" t="s">
        <v>421</v>
      </c>
      <c r="I406" t="s">
        <v>103</v>
      </c>
      <c r="J406" t="s">
        <v>105</v>
      </c>
      <c r="K406" t="s">
        <v>107</v>
      </c>
      <c r="L406" t="s">
        <v>106</v>
      </c>
      <c r="M406" t="s">
        <v>258</v>
      </c>
      <c r="N406" t="s">
        <v>257</v>
      </c>
      <c r="O406" t="s">
        <v>463</v>
      </c>
      <c r="P406" t="s">
        <v>462</v>
      </c>
      <c r="Q406" t="s">
        <v>5496</v>
      </c>
      <c r="R406" t="s">
        <v>5497</v>
      </c>
    </row>
    <row r="407" spans="1:18">
      <c r="A407">
        <v>2453</v>
      </c>
      <c r="B407" t="s">
        <v>701</v>
      </c>
      <c r="C407">
        <v>1241</v>
      </c>
      <c r="D407" t="s">
        <v>5504</v>
      </c>
      <c r="E407" t="s">
        <v>706</v>
      </c>
      <c r="F407">
        <v>4</v>
      </c>
      <c r="G407">
        <v>1</v>
      </c>
      <c r="H407" t="s">
        <v>421</v>
      </c>
      <c r="I407" t="s">
        <v>103</v>
      </c>
      <c r="J407" t="s">
        <v>105</v>
      </c>
      <c r="K407" t="s">
        <v>107</v>
      </c>
      <c r="L407" t="s">
        <v>106</v>
      </c>
      <c r="M407" t="s">
        <v>258</v>
      </c>
      <c r="N407" t="s">
        <v>257</v>
      </c>
      <c r="O407" t="s">
        <v>463</v>
      </c>
      <c r="P407" t="s">
        <v>462</v>
      </c>
      <c r="Q407" t="s">
        <v>5504</v>
      </c>
      <c r="R407" t="s">
        <v>5505</v>
      </c>
    </row>
    <row r="408" spans="1:18">
      <c r="A408">
        <v>2454</v>
      </c>
      <c r="B408" t="s">
        <v>701</v>
      </c>
      <c r="C408">
        <v>1181</v>
      </c>
      <c r="D408" t="s">
        <v>5506</v>
      </c>
      <c r="E408" t="s">
        <v>706</v>
      </c>
      <c r="F408">
        <v>4</v>
      </c>
      <c r="G408">
        <v>1</v>
      </c>
      <c r="H408" t="s">
        <v>421</v>
      </c>
      <c r="I408" t="s">
        <v>103</v>
      </c>
      <c r="J408" t="s">
        <v>105</v>
      </c>
      <c r="K408" t="s">
        <v>107</v>
      </c>
      <c r="L408" t="s">
        <v>106</v>
      </c>
      <c r="M408" t="s">
        <v>258</v>
      </c>
      <c r="N408" t="s">
        <v>257</v>
      </c>
      <c r="O408" t="s">
        <v>463</v>
      </c>
      <c r="P408" t="s">
        <v>462</v>
      </c>
      <c r="Q408" t="s">
        <v>5506</v>
      </c>
      <c r="R408" t="s">
        <v>5507</v>
      </c>
    </row>
    <row r="409" spans="1:18">
      <c r="A409">
        <v>2456</v>
      </c>
      <c r="B409" t="s">
        <v>701</v>
      </c>
      <c r="C409">
        <v>1232</v>
      </c>
      <c r="D409" t="s">
        <v>5510</v>
      </c>
      <c r="E409" t="s">
        <v>706</v>
      </c>
      <c r="F409">
        <v>4</v>
      </c>
      <c r="G409">
        <v>1</v>
      </c>
      <c r="H409" t="s">
        <v>421</v>
      </c>
      <c r="I409" t="s">
        <v>103</v>
      </c>
      <c r="J409" t="s">
        <v>105</v>
      </c>
      <c r="K409" t="s">
        <v>107</v>
      </c>
      <c r="L409" t="s">
        <v>106</v>
      </c>
      <c r="M409" t="s">
        <v>258</v>
      </c>
      <c r="N409" t="s">
        <v>257</v>
      </c>
      <c r="O409" t="s">
        <v>463</v>
      </c>
      <c r="P409" t="s">
        <v>462</v>
      </c>
      <c r="Q409" t="s">
        <v>5510</v>
      </c>
      <c r="R409" t="s">
        <v>5511</v>
      </c>
    </row>
    <row r="410" spans="1:18">
      <c r="A410">
        <v>2459</v>
      </c>
      <c r="B410" t="s">
        <v>701</v>
      </c>
      <c r="C410">
        <v>1245</v>
      </c>
      <c r="D410" t="s">
        <v>5516</v>
      </c>
      <c r="E410" t="s">
        <v>706</v>
      </c>
      <c r="F410">
        <v>3</v>
      </c>
      <c r="G410">
        <v>1</v>
      </c>
      <c r="H410" t="s">
        <v>421</v>
      </c>
      <c r="I410" t="s">
        <v>103</v>
      </c>
      <c r="J410" t="s">
        <v>105</v>
      </c>
      <c r="K410" t="s">
        <v>107</v>
      </c>
      <c r="L410" t="s">
        <v>106</v>
      </c>
      <c r="M410" t="s">
        <v>258</v>
      </c>
      <c r="N410" t="s">
        <v>257</v>
      </c>
      <c r="O410" t="s">
        <v>463</v>
      </c>
      <c r="P410" t="s">
        <v>462</v>
      </c>
      <c r="Q410" t="s">
        <v>5516</v>
      </c>
      <c r="R410" t="s">
        <v>5517</v>
      </c>
    </row>
    <row r="411" spans="1:18">
      <c r="A411">
        <v>2460</v>
      </c>
      <c r="B411" t="s">
        <v>701</v>
      </c>
      <c r="C411">
        <v>1182</v>
      </c>
      <c r="D411" t="s">
        <v>5518</v>
      </c>
      <c r="E411" t="s">
        <v>706</v>
      </c>
      <c r="F411">
        <v>3</v>
      </c>
      <c r="G411">
        <v>1</v>
      </c>
      <c r="H411" t="s">
        <v>421</v>
      </c>
      <c r="I411" t="s">
        <v>103</v>
      </c>
      <c r="J411" t="s">
        <v>105</v>
      </c>
      <c r="K411" t="s">
        <v>107</v>
      </c>
      <c r="L411" t="s">
        <v>106</v>
      </c>
      <c r="M411" t="s">
        <v>258</v>
      </c>
      <c r="N411" t="s">
        <v>257</v>
      </c>
      <c r="O411" t="s">
        <v>463</v>
      </c>
      <c r="P411" t="s">
        <v>462</v>
      </c>
      <c r="Q411" t="s">
        <v>5518</v>
      </c>
      <c r="R411" t="s">
        <v>5519</v>
      </c>
    </row>
    <row r="412" spans="1:18">
      <c r="A412">
        <v>2463</v>
      </c>
      <c r="B412" t="s">
        <v>701</v>
      </c>
      <c r="C412">
        <v>1230</v>
      </c>
      <c r="D412" t="s">
        <v>5524</v>
      </c>
      <c r="E412" t="s">
        <v>706</v>
      </c>
      <c r="F412">
        <v>3</v>
      </c>
      <c r="G412">
        <v>1</v>
      </c>
      <c r="H412" t="s">
        <v>421</v>
      </c>
      <c r="I412" t="s">
        <v>103</v>
      </c>
      <c r="J412" t="s">
        <v>105</v>
      </c>
      <c r="K412" t="s">
        <v>107</v>
      </c>
      <c r="L412" t="s">
        <v>106</v>
      </c>
      <c r="M412" t="s">
        <v>258</v>
      </c>
      <c r="N412" t="s">
        <v>257</v>
      </c>
      <c r="O412" t="s">
        <v>463</v>
      </c>
      <c r="P412" t="s">
        <v>462</v>
      </c>
      <c r="Q412" t="s">
        <v>5524</v>
      </c>
      <c r="R412" t="s">
        <v>5525</v>
      </c>
    </row>
    <row r="413" spans="1:18">
      <c r="A413">
        <v>2472</v>
      </c>
      <c r="B413" t="s">
        <v>701</v>
      </c>
      <c r="C413">
        <v>1244</v>
      </c>
      <c r="D413" t="s">
        <v>5542</v>
      </c>
      <c r="E413" t="s">
        <v>706</v>
      </c>
      <c r="F413">
        <v>3</v>
      </c>
      <c r="G413">
        <v>1</v>
      </c>
      <c r="H413" t="s">
        <v>421</v>
      </c>
      <c r="I413" t="s">
        <v>103</v>
      </c>
      <c r="J413" t="s">
        <v>105</v>
      </c>
      <c r="K413" t="s">
        <v>107</v>
      </c>
      <c r="L413" t="s">
        <v>106</v>
      </c>
      <c r="M413" t="s">
        <v>258</v>
      </c>
      <c r="N413" t="s">
        <v>257</v>
      </c>
      <c r="O413" t="s">
        <v>463</v>
      </c>
      <c r="P413" t="s">
        <v>462</v>
      </c>
      <c r="Q413" t="s">
        <v>5542</v>
      </c>
      <c r="R413" t="s">
        <v>5543</v>
      </c>
    </row>
    <row r="414" spans="1:18">
      <c r="A414">
        <v>2474</v>
      </c>
      <c r="B414" t="s">
        <v>701</v>
      </c>
      <c r="C414">
        <v>1352</v>
      </c>
      <c r="D414" t="s">
        <v>5546</v>
      </c>
      <c r="E414" t="s">
        <v>706</v>
      </c>
      <c r="F414">
        <v>4</v>
      </c>
      <c r="G414">
        <v>1</v>
      </c>
      <c r="H414" t="s">
        <v>421</v>
      </c>
      <c r="I414" t="s">
        <v>103</v>
      </c>
      <c r="J414" t="s">
        <v>105</v>
      </c>
      <c r="K414" t="s">
        <v>107</v>
      </c>
      <c r="L414" t="s">
        <v>106</v>
      </c>
      <c r="M414" t="s">
        <v>258</v>
      </c>
      <c r="N414" t="s">
        <v>257</v>
      </c>
      <c r="O414" t="s">
        <v>463</v>
      </c>
      <c r="P414" t="s">
        <v>462</v>
      </c>
      <c r="Q414" t="s">
        <v>5546</v>
      </c>
      <c r="R414" t="s">
        <v>5547</v>
      </c>
    </row>
    <row r="415" spans="1:18">
      <c r="A415">
        <v>2476</v>
      </c>
      <c r="B415" t="s">
        <v>701</v>
      </c>
      <c r="C415">
        <v>1351</v>
      </c>
      <c r="D415" t="s">
        <v>5550</v>
      </c>
      <c r="E415" t="s">
        <v>706</v>
      </c>
      <c r="F415">
        <v>4</v>
      </c>
      <c r="G415">
        <v>1</v>
      </c>
      <c r="H415" t="s">
        <v>421</v>
      </c>
      <c r="I415" t="s">
        <v>103</v>
      </c>
      <c r="J415" t="s">
        <v>105</v>
      </c>
      <c r="K415" t="s">
        <v>107</v>
      </c>
      <c r="L415" t="s">
        <v>106</v>
      </c>
      <c r="M415" t="s">
        <v>258</v>
      </c>
      <c r="N415" t="s">
        <v>257</v>
      </c>
      <c r="O415" t="s">
        <v>463</v>
      </c>
      <c r="P415" t="s">
        <v>462</v>
      </c>
      <c r="Q415" t="s">
        <v>5550</v>
      </c>
      <c r="R415" t="s">
        <v>5551</v>
      </c>
    </row>
    <row r="416" spans="1:18">
      <c r="A416">
        <v>2477</v>
      </c>
      <c r="B416" t="s">
        <v>701</v>
      </c>
      <c r="C416">
        <v>1353</v>
      </c>
      <c r="D416" t="s">
        <v>5552</v>
      </c>
      <c r="E416" t="s">
        <v>706</v>
      </c>
      <c r="F416">
        <v>4</v>
      </c>
      <c r="G416">
        <v>1</v>
      </c>
      <c r="H416" t="s">
        <v>421</v>
      </c>
      <c r="I416" t="s">
        <v>103</v>
      </c>
      <c r="J416" t="s">
        <v>105</v>
      </c>
      <c r="K416" t="s">
        <v>107</v>
      </c>
      <c r="L416" t="s">
        <v>106</v>
      </c>
      <c r="M416" t="s">
        <v>258</v>
      </c>
      <c r="N416" t="s">
        <v>257</v>
      </c>
      <c r="O416" t="s">
        <v>463</v>
      </c>
      <c r="P416" t="s">
        <v>462</v>
      </c>
      <c r="Q416" t="s">
        <v>5552</v>
      </c>
      <c r="R416" t="s">
        <v>5553</v>
      </c>
    </row>
    <row r="417" spans="1:18">
      <c r="A417">
        <v>2481</v>
      </c>
      <c r="B417" t="s">
        <v>701</v>
      </c>
      <c r="C417">
        <v>1224</v>
      </c>
      <c r="D417" t="s">
        <v>5560</v>
      </c>
      <c r="E417" t="s">
        <v>706</v>
      </c>
      <c r="F417">
        <v>4</v>
      </c>
      <c r="G417">
        <v>1</v>
      </c>
      <c r="H417" t="s">
        <v>421</v>
      </c>
      <c r="I417" t="s">
        <v>103</v>
      </c>
      <c r="J417" t="s">
        <v>105</v>
      </c>
      <c r="K417" t="s">
        <v>107</v>
      </c>
      <c r="L417" t="s">
        <v>106</v>
      </c>
      <c r="M417" t="s">
        <v>258</v>
      </c>
      <c r="N417" t="s">
        <v>257</v>
      </c>
      <c r="O417" t="s">
        <v>463</v>
      </c>
      <c r="P417" t="s">
        <v>462</v>
      </c>
      <c r="Q417" t="s">
        <v>5560</v>
      </c>
      <c r="R417" t="s">
        <v>5561</v>
      </c>
    </row>
    <row r="418" spans="1:18">
      <c r="A418">
        <v>2488</v>
      </c>
      <c r="B418" t="s">
        <v>701</v>
      </c>
      <c r="C418">
        <v>1223</v>
      </c>
      <c r="D418" t="s">
        <v>5574</v>
      </c>
      <c r="E418" t="s">
        <v>706</v>
      </c>
      <c r="F418">
        <v>3</v>
      </c>
      <c r="G418">
        <v>1</v>
      </c>
      <c r="H418" t="s">
        <v>421</v>
      </c>
      <c r="I418" t="s">
        <v>103</v>
      </c>
      <c r="J418" t="s">
        <v>105</v>
      </c>
      <c r="K418" t="s">
        <v>107</v>
      </c>
      <c r="L418" t="s">
        <v>106</v>
      </c>
      <c r="M418" t="s">
        <v>258</v>
      </c>
      <c r="N418" t="s">
        <v>257</v>
      </c>
      <c r="O418" t="s">
        <v>463</v>
      </c>
      <c r="P418" t="s">
        <v>462</v>
      </c>
      <c r="Q418" t="s">
        <v>5574</v>
      </c>
      <c r="R418" t="s">
        <v>5575</v>
      </c>
    </row>
    <row r="419" spans="1:18">
      <c r="A419">
        <v>2491</v>
      </c>
      <c r="B419" t="s">
        <v>701</v>
      </c>
      <c r="C419">
        <v>1221</v>
      </c>
      <c r="D419" t="s">
        <v>5580</v>
      </c>
      <c r="E419" t="s">
        <v>706</v>
      </c>
      <c r="F419">
        <v>3</v>
      </c>
      <c r="G419">
        <v>1</v>
      </c>
      <c r="H419" t="s">
        <v>421</v>
      </c>
      <c r="I419" t="s">
        <v>103</v>
      </c>
      <c r="J419" t="s">
        <v>105</v>
      </c>
      <c r="K419" t="s">
        <v>107</v>
      </c>
      <c r="L419" t="s">
        <v>106</v>
      </c>
      <c r="M419" t="s">
        <v>258</v>
      </c>
      <c r="N419" t="s">
        <v>257</v>
      </c>
      <c r="O419" t="s">
        <v>463</v>
      </c>
      <c r="P419" t="s">
        <v>462</v>
      </c>
      <c r="Q419" t="s">
        <v>5580</v>
      </c>
      <c r="R419" t="s">
        <v>5581</v>
      </c>
    </row>
    <row r="420" spans="1:18">
      <c r="A420">
        <v>2496</v>
      </c>
      <c r="B420" t="s">
        <v>701</v>
      </c>
      <c r="C420">
        <v>1350</v>
      </c>
      <c r="D420" t="s">
        <v>5590</v>
      </c>
      <c r="E420" t="s">
        <v>706</v>
      </c>
      <c r="F420">
        <v>4</v>
      </c>
      <c r="G420">
        <v>1</v>
      </c>
      <c r="H420" t="s">
        <v>421</v>
      </c>
      <c r="I420" t="s">
        <v>103</v>
      </c>
      <c r="J420" t="s">
        <v>105</v>
      </c>
      <c r="K420" t="s">
        <v>107</v>
      </c>
      <c r="L420" t="s">
        <v>106</v>
      </c>
      <c r="M420" t="s">
        <v>258</v>
      </c>
      <c r="N420" t="s">
        <v>257</v>
      </c>
      <c r="O420" t="s">
        <v>463</v>
      </c>
      <c r="P420" t="s">
        <v>462</v>
      </c>
      <c r="Q420" t="s">
        <v>5590</v>
      </c>
      <c r="R420" t="s">
        <v>5591</v>
      </c>
    </row>
    <row r="421" spans="1:18">
      <c r="A421">
        <v>2498</v>
      </c>
      <c r="B421" t="s">
        <v>701</v>
      </c>
      <c r="C421">
        <v>1231</v>
      </c>
      <c r="D421" t="s">
        <v>5594</v>
      </c>
      <c r="E421" t="s">
        <v>706</v>
      </c>
      <c r="F421">
        <v>3</v>
      </c>
      <c r="G421">
        <v>1</v>
      </c>
      <c r="H421" t="s">
        <v>421</v>
      </c>
      <c r="I421" t="s">
        <v>103</v>
      </c>
      <c r="J421" t="s">
        <v>105</v>
      </c>
      <c r="K421" t="s">
        <v>107</v>
      </c>
      <c r="L421" t="s">
        <v>106</v>
      </c>
      <c r="M421" t="s">
        <v>258</v>
      </c>
      <c r="N421" t="s">
        <v>257</v>
      </c>
      <c r="O421" t="s">
        <v>463</v>
      </c>
      <c r="P421" t="s">
        <v>462</v>
      </c>
      <c r="Q421" t="s">
        <v>5594</v>
      </c>
      <c r="R421" t="s">
        <v>5595</v>
      </c>
    </row>
    <row r="422" spans="1:18">
      <c r="A422">
        <v>2503</v>
      </c>
      <c r="B422" t="s">
        <v>701</v>
      </c>
      <c r="C422">
        <v>1222</v>
      </c>
      <c r="D422" t="s">
        <v>5604</v>
      </c>
      <c r="E422" t="s">
        <v>706</v>
      </c>
      <c r="F422">
        <v>4</v>
      </c>
      <c r="G422">
        <v>1</v>
      </c>
      <c r="H422" t="s">
        <v>421</v>
      </c>
      <c r="I422" t="s">
        <v>103</v>
      </c>
      <c r="J422" t="s">
        <v>105</v>
      </c>
      <c r="K422" t="s">
        <v>107</v>
      </c>
      <c r="L422" t="s">
        <v>106</v>
      </c>
      <c r="M422" t="s">
        <v>258</v>
      </c>
      <c r="N422" t="s">
        <v>257</v>
      </c>
      <c r="O422" t="s">
        <v>463</v>
      </c>
      <c r="P422" t="s">
        <v>462</v>
      </c>
      <c r="Q422" t="s">
        <v>5604</v>
      </c>
      <c r="R422" t="s">
        <v>5605</v>
      </c>
    </row>
    <row r="423" spans="1:18">
      <c r="A423">
        <v>2504</v>
      </c>
      <c r="B423" t="s">
        <v>701</v>
      </c>
      <c r="C423">
        <v>1220</v>
      </c>
      <c r="D423" t="s">
        <v>5606</v>
      </c>
      <c r="E423" t="s">
        <v>706</v>
      </c>
      <c r="F423">
        <v>4</v>
      </c>
      <c r="G423">
        <v>1</v>
      </c>
      <c r="H423" t="s">
        <v>421</v>
      </c>
      <c r="I423" t="s">
        <v>103</v>
      </c>
      <c r="J423" t="s">
        <v>105</v>
      </c>
      <c r="K423" t="s">
        <v>107</v>
      </c>
      <c r="L423" t="s">
        <v>106</v>
      </c>
      <c r="M423" t="s">
        <v>258</v>
      </c>
      <c r="N423" t="s">
        <v>257</v>
      </c>
      <c r="O423" t="s">
        <v>463</v>
      </c>
      <c r="P423" t="s">
        <v>462</v>
      </c>
      <c r="Q423" t="s">
        <v>5606</v>
      </c>
      <c r="R423" t="s">
        <v>5607</v>
      </c>
    </row>
    <row r="424" spans="1:18">
      <c r="A424">
        <v>2506</v>
      </c>
      <c r="B424" t="s">
        <v>701</v>
      </c>
      <c r="C424">
        <v>1233</v>
      </c>
      <c r="D424" t="s">
        <v>5610</v>
      </c>
      <c r="E424" t="s">
        <v>706</v>
      </c>
      <c r="F424">
        <v>3</v>
      </c>
      <c r="G424">
        <v>1</v>
      </c>
      <c r="H424" t="s">
        <v>421</v>
      </c>
      <c r="I424" t="s">
        <v>103</v>
      </c>
      <c r="J424" t="s">
        <v>105</v>
      </c>
      <c r="K424" t="s">
        <v>107</v>
      </c>
      <c r="L424" t="s">
        <v>106</v>
      </c>
      <c r="M424" t="s">
        <v>258</v>
      </c>
      <c r="N424" t="s">
        <v>257</v>
      </c>
      <c r="O424" t="s">
        <v>463</v>
      </c>
      <c r="P424" t="s">
        <v>462</v>
      </c>
      <c r="Q424" t="s">
        <v>5610</v>
      </c>
      <c r="R424" t="s">
        <v>5611</v>
      </c>
    </row>
    <row r="425" spans="1:18">
      <c r="A425">
        <v>2509</v>
      </c>
      <c r="B425" t="s">
        <v>701</v>
      </c>
      <c r="C425">
        <v>1216</v>
      </c>
      <c r="D425" t="s">
        <v>5616</v>
      </c>
      <c r="E425" t="s">
        <v>706</v>
      </c>
      <c r="F425">
        <v>4</v>
      </c>
      <c r="G425">
        <v>1</v>
      </c>
      <c r="H425" t="s">
        <v>421</v>
      </c>
      <c r="I425" t="s">
        <v>103</v>
      </c>
      <c r="J425" t="s">
        <v>105</v>
      </c>
      <c r="K425" t="s">
        <v>107</v>
      </c>
      <c r="L425" t="s">
        <v>106</v>
      </c>
      <c r="M425" t="s">
        <v>258</v>
      </c>
      <c r="N425" t="s">
        <v>257</v>
      </c>
      <c r="O425" t="s">
        <v>463</v>
      </c>
      <c r="P425" t="s">
        <v>462</v>
      </c>
      <c r="Q425" t="s">
        <v>5616</v>
      </c>
      <c r="R425" t="s">
        <v>5617</v>
      </c>
    </row>
    <row r="426" spans="1:18">
      <c r="A426">
        <v>2512</v>
      </c>
      <c r="B426" t="s">
        <v>701</v>
      </c>
      <c r="C426">
        <v>1219</v>
      </c>
      <c r="D426" t="s">
        <v>5622</v>
      </c>
      <c r="E426" t="s">
        <v>706</v>
      </c>
      <c r="F426">
        <v>3</v>
      </c>
      <c r="G426">
        <v>1</v>
      </c>
      <c r="H426" t="s">
        <v>421</v>
      </c>
      <c r="I426" t="s">
        <v>103</v>
      </c>
      <c r="J426" t="s">
        <v>105</v>
      </c>
      <c r="K426" t="s">
        <v>107</v>
      </c>
      <c r="L426" t="s">
        <v>106</v>
      </c>
      <c r="M426" t="s">
        <v>258</v>
      </c>
      <c r="N426" t="s">
        <v>257</v>
      </c>
      <c r="O426" t="s">
        <v>463</v>
      </c>
      <c r="P426" t="s">
        <v>462</v>
      </c>
      <c r="Q426" t="s">
        <v>5622</v>
      </c>
      <c r="R426" t="s">
        <v>5623</v>
      </c>
    </row>
    <row r="427" spans="1:18">
      <c r="A427">
        <v>2513</v>
      </c>
      <c r="B427" t="s">
        <v>701</v>
      </c>
      <c r="C427">
        <v>1211</v>
      </c>
      <c r="D427" t="s">
        <v>5624</v>
      </c>
      <c r="E427" t="s">
        <v>706</v>
      </c>
      <c r="F427">
        <v>3</v>
      </c>
      <c r="G427">
        <v>1</v>
      </c>
      <c r="H427" t="s">
        <v>421</v>
      </c>
      <c r="I427" t="s">
        <v>103</v>
      </c>
      <c r="J427" t="s">
        <v>105</v>
      </c>
      <c r="K427" t="s">
        <v>107</v>
      </c>
      <c r="L427" t="s">
        <v>106</v>
      </c>
      <c r="M427" t="s">
        <v>258</v>
      </c>
      <c r="N427" t="s">
        <v>257</v>
      </c>
      <c r="O427" t="s">
        <v>463</v>
      </c>
      <c r="P427" t="s">
        <v>462</v>
      </c>
      <c r="Q427" t="s">
        <v>5624</v>
      </c>
      <c r="R427" t="s">
        <v>5625</v>
      </c>
    </row>
    <row r="428" spans="1:18">
      <c r="A428">
        <v>2518</v>
      </c>
      <c r="B428" t="s">
        <v>701</v>
      </c>
      <c r="C428">
        <v>1234</v>
      </c>
      <c r="D428" t="s">
        <v>5634</v>
      </c>
      <c r="E428" t="s">
        <v>706</v>
      </c>
      <c r="F428">
        <v>4</v>
      </c>
      <c r="G428">
        <v>1</v>
      </c>
      <c r="H428" t="s">
        <v>421</v>
      </c>
      <c r="I428" t="s">
        <v>103</v>
      </c>
      <c r="J428" t="s">
        <v>105</v>
      </c>
      <c r="K428" t="s">
        <v>107</v>
      </c>
      <c r="L428" t="s">
        <v>106</v>
      </c>
      <c r="M428" t="s">
        <v>258</v>
      </c>
      <c r="N428" t="s">
        <v>257</v>
      </c>
      <c r="O428" t="s">
        <v>463</v>
      </c>
      <c r="P428" t="s">
        <v>462</v>
      </c>
      <c r="Q428" t="s">
        <v>5634</v>
      </c>
      <c r="R428" t="s">
        <v>5635</v>
      </c>
    </row>
    <row r="429" spans="1:18">
      <c r="A429">
        <v>2521</v>
      </c>
      <c r="B429" t="s">
        <v>701</v>
      </c>
      <c r="C429">
        <v>1215</v>
      </c>
      <c r="D429" t="s">
        <v>5639</v>
      </c>
      <c r="E429" t="s">
        <v>703</v>
      </c>
      <c r="F429">
        <v>0</v>
      </c>
      <c r="G429">
        <v>1</v>
      </c>
      <c r="H429" t="s">
        <v>421</v>
      </c>
      <c r="I429" t="s">
        <v>103</v>
      </c>
      <c r="J429" t="s">
        <v>105</v>
      </c>
      <c r="K429" t="s">
        <v>107</v>
      </c>
      <c r="L429" t="s">
        <v>106</v>
      </c>
      <c r="M429" t="s">
        <v>258</v>
      </c>
      <c r="N429" t="s">
        <v>257</v>
      </c>
      <c r="O429" t="s">
        <v>463</v>
      </c>
      <c r="P429" t="s">
        <v>462</v>
      </c>
      <c r="Q429" t="s">
        <v>5639</v>
      </c>
      <c r="R429" t="s">
        <v>5640</v>
      </c>
    </row>
    <row r="430" spans="1:18">
      <c r="A430">
        <v>2524</v>
      </c>
      <c r="B430" t="s">
        <v>701</v>
      </c>
      <c r="C430">
        <v>1212</v>
      </c>
      <c r="D430" t="s">
        <v>5645</v>
      </c>
      <c r="E430" t="s">
        <v>706</v>
      </c>
      <c r="F430">
        <v>4</v>
      </c>
      <c r="G430">
        <v>1</v>
      </c>
      <c r="H430" t="s">
        <v>421</v>
      </c>
      <c r="I430" t="s">
        <v>103</v>
      </c>
      <c r="J430" t="s">
        <v>105</v>
      </c>
      <c r="K430" t="s">
        <v>107</v>
      </c>
      <c r="L430" t="s">
        <v>106</v>
      </c>
      <c r="M430" t="s">
        <v>258</v>
      </c>
      <c r="N430" t="s">
        <v>257</v>
      </c>
      <c r="O430" t="s">
        <v>463</v>
      </c>
      <c r="P430" t="s">
        <v>462</v>
      </c>
      <c r="Q430" t="s">
        <v>5645</v>
      </c>
      <c r="R430" t="s">
        <v>5646</v>
      </c>
    </row>
    <row r="431" spans="1:18">
      <c r="A431">
        <v>2525</v>
      </c>
      <c r="B431" t="s">
        <v>701</v>
      </c>
      <c r="C431">
        <v>1209</v>
      </c>
      <c r="D431" t="s">
        <v>5647</v>
      </c>
      <c r="E431" t="s">
        <v>706</v>
      </c>
      <c r="F431">
        <v>4</v>
      </c>
      <c r="G431">
        <v>1</v>
      </c>
      <c r="H431" t="s">
        <v>421</v>
      </c>
      <c r="I431" t="s">
        <v>103</v>
      </c>
      <c r="J431" t="s">
        <v>105</v>
      </c>
      <c r="K431" t="s">
        <v>107</v>
      </c>
      <c r="L431" t="s">
        <v>106</v>
      </c>
      <c r="M431" t="s">
        <v>258</v>
      </c>
      <c r="N431" t="s">
        <v>257</v>
      </c>
      <c r="O431" t="s">
        <v>463</v>
      </c>
      <c r="P431" t="s">
        <v>462</v>
      </c>
      <c r="Q431" t="s">
        <v>5647</v>
      </c>
      <c r="R431" t="s">
        <v>5648</v>
      </c>
    </row>
    <row r="432" spans="1:18">
      <c r="A432">
        <v>2526</v>
      </c>
      <c r="B432" t="s">
        <v>701</v>
      </c>
      <c r="C432">
        <v>1210</v>
      </c>
      <c r="D432" t="s">
        <v>5649</v>
      </c>
      <c r="E432" t="s">
        <v>706</v>
      </c>
      <c r="F432">
        <v>3</v>
      </c>
      <c r="G432">
        <v>1</v>
      </c>
      <c r="H432" t="s">
        <v>421</v>
      </c>
      <c r="I432" t="s">
        <v>103</v>
      </c>
      <c r="J432" t="s">
        <v>105</v>
      </c>
      <c r="K432" t="s">
        <v>107</v>
      </c>
      <c r="L432" t="s">
        <v>106</v>
      </c>
      <c r="M432" t="s">
        <v>258</v>
      </c>
      <c r="N432" t="s">
        <v>257</v>
      </c>
      <c r="O432" t="s">
        <v>463</v>
      </c>
      <c r="P432" t="s">
        <v>462</v>
      </c>
      <c r="Q432" t="s">
        <v>5649</v>
      </c>
      <c r="R432" t="s">
        <v>5650</v>
      </c>
    </row>
    <row r="433" spans="1:18">
      <c r="A433">
        <v>2534</v>
      </c>
      <c r="B433" t="s">
        <v>701</v>
      </c>
      <c r="C433">
        <v>1214</v>
      </c>
      <c r="D433" t="s">
        <v>5662</v>
      </c>
      <c r="E433" t="s">
        <v>706</v>
      </c>
      <c r="F433">
        <v>4</v>
      </c>
      <c r="G433">
        <v>1</v>
      </c>
      <c r="H433" t="s">
        <v>421</v>
      </c>
      <c r="I433" t="s">
        <v>103</v>
      </c>
      <c r="J433" t="s">
        <v>105</v>
      </c>
      <c r="K433" t="s">
        <v>107</v>
      </c>
      <c r="L433" t="s">
        <v>106</v>
      </c>
      <c r="M433" t="s">
        <v>258</v>
      </c>
      <c r="N433" t="s">
        <v>257</v>
      </c>
      <c r="O433" t="s">
        <v>463</v>
      </c>
      <c r="P433" t="s">
        <v>462</v>
      </c>
      <c r="Q433" t="s">
        <v>5662</v>
      </c>
      <c r="R433" t="s">
        <v>5663</v>
      </c>
    </row>
    <row r="434" spans="1:18">
      <c r="A434">
        <v>2535</v>
      </c>
      <c r="B434" t="s">
        <v>701</v>
      </c>
      <c r="C434">
        <v>1218</v>
      </c>
      <c r="D434" t="s">
        <v>5664</v>
      </c>
      <c r="E434" t="s">
        <v>706</v>
      </c>
      <c r="F434">
        <v>4</v>
      </c>
      <c r="G434">
        <v>1</v>
      </c>
      <c r="H434" t="s">
        <v>421</v>
      </c>
      <c r="I434" t="s">
        <v>103</v>
      </c>
      <c r="J434" t="s">
        <v>105</v>
      </c>
      <c r="K434" t="s">
        <v>107</v>
      </c>
      <c r="L434" t="s">
        <v>106</v>
      </c>
      <c r="M434" t="s">
        <v>258</v>
      </c>
      <c r="N434" t="s">
        <v>257</v>
      </c>
      <c r="O434" t="s">
        <v>463</v>
      </c>
      <c r="P434" t="s">
        <v>462</v>
      </c>
      <c r="Q434" t="s">
        <v>5664</v>
      </c>
      <c r="R434" t="s">
        <v>5665</v>
      </c>
    </row>
    <row r="435" spans="1:18">
      <c r="A435">
        <v>2536</v>
      </c>
      <c r="B435" t="s">
        <v>701</v>
      </c>
      <c r="C435">
        <v>1217</v>
      </c>
      <c r="D435" t="s">
        <v>5666</v>
      </c>
      <c r="E435" t="s">
        <v>706</v>
      </c>
      <c r="F435">
        <v>4</v>
      </c>
      <c r="G435">
        <v>1</v>
      </c>
      <c r="H435" t="s">
        <v>421</v>
      </c>
      <c r="I435" t="s">
        <v>103</v>
      </c>
      <c r="J435" t="s">
        <v>105</v>
      </c>
      <c r="K435" t="s">
        <v>107</v>
      </c>
      <c r="L435" t="s">
        <v>106</v>
      </c>
      <c r="M435" t="s">
        <v>258</v>
      </c>
      <c r="N435" t="s">
        <v>257</v>
      </c>
      <c r="O435" t="s">
        <v>463</v>
      </c>
      <c r="P435" t="s">
        <v>462</v>
      </c>
      <c r="Q435" t="s">
        <v>5666</v>
      </c>
      <c r="R435" t="s">
        <v>5667</v>
      </c>
    </row>
    <row r="436" spans="1:18">
      <c r="A436">
        <v>2541</v>
      </c>
      <c r="B436" t="s">
        <v>701</v>
      </c>
      <c r="C436">
        <v>1213</v>
      </c>
      <c r="D436" t="s">
        <v>5675</v>
      </c>
      <c r="E436" t="s">
        <v>706</v>
      </c>
      <c r="F436">
        <v>3</v>
      </c>
      <c r="G436">
        <v>1</v>
      </c>
      <c r="H436" t="s">
        <v>421</v>
      </c>
      <c r="I436" t="s">
        <v>103</v>
      </c>
      <c r="J436" t="s">
        <v>105</v>
      </c>
      <c r="K436" t="s">
        <v>107</v>
      </c>
      <c r="L436" t="s">
        <v>106</v>
      </c>
      <c r="M436" t="s">
        <v>258</v>
      </c>
      <c r="N436" t="s">
        <v>257</v>
      </c>
      <c r="O436" t="s">
        <v>463</v>
      </c>
      <c r="P436" t="s">
        <v>462</v>
      </c>
      <c r="Q436" t="s">
        <v>5675</v>
      </c>
      <c r="R436" t="s">
        <v>5676</v>
      </c>
    </row>
    <row r="437" spans="1:18">
      <c r="A437">
        <v>2544</v>
      </c>
      <c r="B437" t="s">
        <v>701</v>
      </c>
      <c r="C437">
        <v>1208</v>
      </c>
      <c r="D437" t="s">
        <v>5681</v>
      </c>
      <c r="E437" t="s">
        <v>706</v>
      </c>
      <c r="F437">
        <v>2</v>
      </c>
      <c r="G437">
        <v>1</v>
      </c>
      <c r="H437" t="s">
        <v>421</v>
      </c>
      <c r="I437" t="s">
        <v>103</v>
      </c>
      <c r="J437" t="s">
        <v>105</v>
      </c>
      <c r="K437" t="s">
        <v>107</v>
      </c>
      <c r="L437" t="s">
        <v>106</v>
      </c>
      <c r="M437" t="s">
        <v>258</v>
      </c>
      <c r="N437" t="s">
        <v>257</v>
      </c>
      <c r="O437" t="s">
        <v>463</v>
      </c>
      <c r="P437" t="s">
        <v>462</v>
      </c>
      <c r="Q437" t="s">
        <v>5681</v>
      </c>
      <c r="R437" t="s">
        <v>5682</v>
      </c>
    </row>
    <row r="438" spans="1:18">
      <c r="A438">
        <v>2546</v>
      </c>
      <c r="B438" t="s">
        <v>701</v>
      </c>
      <c r="C438">
        <v>1348</v>
      </c>
      <c r="D438" t="s">
        <v>5223</v>
      </c>
      <c r="E438" t="s">
        <v>706</v>
      </c>
      <c r="F438">
        <v>3</v>
      </c>
      <c r="G438">
        <v>1</v>
      </c>
      <c r="H438" t="s">
        <v>421</v>
      </c>
      <c r="I438" t="s">
        <v>103</v>
      </c>
      <c r="J438" t="s">
        <v>105</v>
      </c>
      <c r="K438" t="s">
        <v>107</v>
      </c>
      <c r="L438" t="s">
        <v>106</v>
      </c>
      <c r="M438" t="s">
        <v>258</v>
      </c>
      <c r="N438" t="s">
        <v>257</v>
      </c>
      <c r="O438" t="s">
        <v>463</v>
      </c>
      <c r="P438" t="s">
        <v>462</v>
      </c>
      <c r="Q438" t="s">
        <v>5223</v>
      </c>
      <c r="R438" t="s">
        <v>5685</v>
      </c>
    </row>
    <row r="439" spans="1:18">
      <c r="A439">
        <v>2548</v>
      </c>
      <c r="B439" t="s">
        <v>701</v>
      </c>
      <c r="C439">
        <v>1206</v>
      </c>
      <c r="D439" t="s">
        <v>5688</v>
      </c>
      <c r="E439" t="s">
        <v>706</v>
      </c>
      <c r="F439">
        <v>4</v>
      </c>
      <c r="G439">
        <v>1</v>
      </c>
      <c r="H439" t="s">
        <v>421</v>
      </c>
      <c r="I439" t="s">
        <v>103</v>
      </c>
      <c r="J439" t="s">
        <v>105</v>
      </c>
      <c r="K439" t="s">
        <v>107</v>
      </c>
      <c r="L439" t="s">
        <v>106</v>
      </c>
      <c r="M439" t="s">
        <v>258</v>
      </c>
      <c r="N439" t="s">
        <v>257</v>
      </c>
      <c r="O439" t="s">
        <v>463</v>
      </c>
      <c r="P439" t="s">
        <v>462</v>
      </c>
      <c r="Q439" t="s">
        <v>5688</v>
      </c>
      <c r="R439" t="s">
        <v>5689</v>
      </c>
    </row>
    <row r="440" spans="1:18">
      <c r="A440">
        <v>2556</v>
      </c>
      <c r="B440" t="s">
        <v>701</v>
      </c>
      <c r="C440">
        <v>1205</v>
      </c>
      <c r="D440" t="s">
        <v>5704</v>
      </c>
      <c r="E440" t="s">
        <v>706</v>
      </c>
      <c r="F440">
        <v>3</v>
      </c>
      <c r="G440">
        <v>1</v>
      </c>
      <c r="H440" t="s">
        <v>421</v>
      </c>
      <c r="I440" t="s">
        <v>103</v>
      </c>
      <c r="J440" t="s">
        <v>105</v>
      </c>
      <c r="K440" t="s">
        <v>107</v>
      </c>
      <c r="L440" t="s">
        <v>106</v>
      </c>
      <c r="M440" t="s">
        <v>258</v>
      </c>
      <c r="N440" t="s">
        <v>257</v>
      </c>
      <c r="O440" t="s">
        <v>463</v>
      </c>
      <c r="P440" t="s">
        <v>462</v>
      </c>
      <c r="Q440" t="s">
        <v>5704</v>
      </c>
      <c r="R440" t="s">
        <v>5705</v>
      </c>
    </row>
    <row r="441" spans="1:18">
      <c r="A441">
        <v>2563</v>
      </c>
      <c r="B441" t="s">
        <v>701</v>
      </c>
      <c r="C441">
        <v>1203</v>
      </c>
      <c r="D441" t="s">
        <v>5718</v>
      </c>
      <c r="E441" t="s">
        <v>706</v>
      </c>
      <c r="F441">
        <v>4</v>
      </c>
      <c r="G441">
        <v>1</v>
      </c>
      <c r="H441" t="s">
        <v>421</v>
      </c>
      <c r="I441" t="s">
        <v>103</v>
      </c>
      <c r="J441" t="s">
        <v>105</v>
      </c>
      <c r="K441" t="s">
        <v>107</v>
      </c>
      <c r="L441" t="s">
        <v>106</v>
      </c>
      <c r="M441" t="s">
        <v>258</v>
      </c>
      <c r="N441" t="s">
        <v>257</v>
      </c>
      <c r="O441" t="s">
        <v>463</v>
      </c>
      <c r="P441" t="s">
        <v>462</v>
      </c>
      <c r="Q441" t="s">
        <v>5718</v>
      </c>
      <c r="R441" t="s">
        <v>5719</v>
      </c>
    </row>
    <row r="442" spans="1:18">
      <c r="A442">
        <v>2572</v>
      </c>
      <c r="B442" t="s">
        <v>701</v>
      </c>
      <c r="C442">
        <v>1204</v>
      </c>
      <c r="D442" t="s">
        <v>5736</v>
      </c>
      <c r="E442" t="s">
        <v>706</v>
      </c>
      <c r="F442">
        <v>3</v>
      </c>
      <c r="G442">
        <v>1</v>
      </c>
      <c r="H442" t="s">
        <v>421</v>
      </c>
      <c r="I442" t="s">
        <v>103</v>
      </c>
      <c r="J442" t="s">
        <v>105</v>
      </c>
      <c r="K442" t="s">
        <v>107</v>
      </c>
      <c r="L442" t="s">
        <v>106</v>
      </c>
      <c r="M442" t="s">
        <v>258</v>
      </c>
      <c r="N442" t="s">
        <v>257</v>
      </c>
      <c r="O442" t="s">
        <v>463</v>
      </c>
      <c r="P442" t="s">
        <v>462</v>
      </c>
      <c r="Q442" t="s">
        <v>5736</v>
      </c>
      <c r="R442" t="s">
        <v>5737</v>
      </c>
    </row>
    <row r="443" spans="1:18">
      <c r="A443">
        <v>2573</v>
      </c>
      <c r="B443" t="s">
        <v>701</v>
      </c>
      <c r="C443">
        <v>1207</v>
      </c>
      <c r="D443" t="s">
        <v>5738</v>
      </c>
      <c r="E443" t="s">
        <v>706</v>
      </c>
      <c r="F443">
        <v>4</v>
      </c>
      <c r="G443">
        <v>1</v>
      </c>
      <c r="H443" t="s">
        <v>421</v>
      </c>
      <c r="I443" t="s">
        <v>103</v>
      </c>
      <c r="J443" t="s">
        <v>105</v>
      </c>
      <c r="K443" t="s">
        <v>107</v>
      </c>
      <c r="L443" t="s">
        <v>106</v>
      </c>
      <c r="M443" t="s">
        <v>258</v>
      </c>
      <c r="N443" t="s">
        <v>257</v>
      </c>
      <c r="O443" t="s">
        <v>463</v>
      </c>
      <c r="P443" t="s">
        <v>462</v>
      </c>
      <c r="Q443" t="s">
        <v>5738</v>
      </c>
      <c r="R443" t="s">
        <v>5739</v>
      </c>
    </row>
    <row r="444" spans="1:18">
      <c r="A444">
        <v>2577</v>
      </c>
      <c r="B444" t="s">
        <v>701</v>
      </c>
      <c r="C444">
        <v>1202</v>
      </c>
      <c r="D444" t="s">
        <v>5746</v>
      </c>
      <c r="E444" t="s">
        <v>706</v>
      </c>
      <c r="F444">
        <v>3</v>
      </c>
      <c r="G444">
        <v>1</v>
      </c>
      <c r="H444" t="s">
        <v>421</v>
      </c>
      <c r="I444" t="s">
        <v>103</v>
      </c>
      <c r="J444" t="s">
        <v>105</v>
      </c>
      <c r="K444" t="s">
        <v>107</v>
      </c>
      <c r="L444" t="s">
        <v>106</v>
      </c>
      <c r="M444" t="s">
        <v>258</v>
      </c>
      <c r="N444" t="s">
        <v>257</v>
      </c>
      <c r="O444" t="s">
        <v>463</v>
      </c>
      <c r="P444" t="s">
        <v>462</v>
      </c>
      <c r="Q444" t="s">
        <v>5746</v>
      </c>
      <c r="R444" t="s">
        <v>5747</v>
      </c>
    </row>
    <row r="445" spans="1:18">
      <c r="A445">
        <v>2583</v>
      </c>
      <c r="B445" t="s">
        <v>701</v>
      </c>
      <c r="C445">
        <v>1193</v>
      </c>
      <c r="D445" t="s">
        <v>5758</v>
      </c>
      <c r="E445" t="s">
        <v>706</v>
      </c>
      <c r="F445">
        <v>4</v>
      </c>
      <c r="G445">
        <v>1</v>
      </c>
      <c r="H445" t="s">
        <v>421</v>
      </c>
      <c r="I445" t="s">
        <v>103</v>
      </c>
      <c r="J445" t="s">
        <v>105</v>
      </c>
      <c r="K445" t="s">
        <v>107</v>
      </c>
      <c r="L445" t="s">
        <v>106</v>
      </c>
      <c r="M445" t="s">
        <v>258</v>
      </c>
      <c r="N445" t="s">
        <v>257</v>
      </c>
      <c r="O445" t="s">
        <v>463</v>
      </c>
      <c r="P445" t="s">
        <v>462</v>
      </c>
      <c r="Q445" t="s">
        <v>5758</v>
      </c>
      <c r="R445" t="s">
        <v>5759</v>
      </c>
    </row>
    <row r="446" spans="1:18">
      <c r="A446">
        <v>2585</v>
      </c>
      <c r="B446" t="s">
        <v>701</v>
      </c>
      <c r="C446">
        <v>1194</v>
      </c>
      <c r="D446" t="s">
        <v>5762</v>
      </c>
      <c r="E446" t="s">
        <v>706</v>
      </c>
      <c r="F446">
        <v>4</v>
      </c>
      <c r="G446">
        <v>1</v>
      </c>
      <c r="H446" t="s">
        <v>421</v>
      </c>
      <c r="I446" t="s">
        <v>103</v>
      </c>
      <c r="J446" t="s">
        <v>105</v>
      </c>
      <c r="K446" t="s">
        <v>107</v>
      </c>
      <c r="L446" t="s">
        <v>106</v>
      </c>
      <c r="M446" t="s">
        <v>258</v>
      </c>
      <c r="N446" t="s">
        <v>257</v>
      </c>
      <c r="O446" t="s">
        <v>463</v>
      </c>
      <c r="P446" t="s">
        <v>462</v>
      </c>
      <c r="Q446" t="s">
        <v>5762</v>
      </c>
      <c r="R446" t="s">
        <v>5763</v>
      </c>
    </row>
    <row r="447" spans="1:18">
      <c r="A447">
        <v>2589</v>
      </c>
      <c r="B447" t="s">
        <v>701</v>
      </c>
      <c r="C447">
        <v>1347</v>
      </c>
      <c r="D447" t="s">
        <v>5770</v>
      </c>
      <c r="E447" t="s">
        <v>706</v>
      </c>
      <c r="F447">
        <v>3</v>
      </c>
      <c r="G447">
        <v>1</v>
      </c>
      <c r="H447" t="s">
        <v>421</v>
      </c>
      <c r="I447" t="s">
        <v>103</v>
      </c>
      <c r="J447" t="s">
        <v>105</v>
      </c>
      <c r="K447" t="s">
        <v>107</v>
      </c>
      <c r="L447" t="s">
        <v>106</v>
      </c>
      <c r="M447" t="s">
        <v>258</v>
      </c>
      <c r="N447" t="s">
        <v>257</v>
      </c>
      <c r="O447" t="s">
        <v>463</v>
      </c>
      <c r="P447" t="s">
        <v>462</v>
      </c>
      <c r="Q447" t="s">
        <v>5770</v>
      </c>
      <c r="R447" t="s">
        <v>5771</v>
      </c>
    </row>
    <row r="448" spans="1:18">
      <c r="A448">
        <v>2592</v>
      </c>
      <c r="B448" t="s">
        <v>701</v>
      </c>
      <c r="C448">
        <v>1346</v>
      </c>
      <c r="D448" t="s">
        <v>5776</v>
      </c>
      <c r="E448" t="s">
        <v>706</v>
      </c>
      <c r="F448">
        <v>4</v>
      </c>
      <c r="G448">
        <v>1</v>
      </c>
      <c r="H448" t="s">
        <v>421</v>
      </c>
      <c r="I448" t="s">
        <v>103</v>
      </c>
      <c r="J448" t="s">
        <v>105</v>
      </c>
      <c r="K448" t="s">
        <v>107</v>
      </c>
      <c r="L448" t="s">
        <v>106</v>
      </c>
      <c r="M448" t="s">
        <v>258</v>
      </c>
      <c r="N448" t="s">
        <v>257</v>
      </c>
      <c r="O448" t="s">
        <v>463</v>
      </c>
      <c r="P448" t="s">
        <v>462</v>
      </c>
      <c r="Q448" t="s">
        <v>5776</v>
      </c>
      <c r="R448" t="s">
        <v>5777</v>
      </c>
    </row>
    <row r="449" spans="1:18">
      <c r="A449">
        <v>2606</v>
      </c>
      <c r="B449" t="s">
        <v>701</v>
      </c>
      <c r="C449">
        <v>1345</v>
      </c>
      <c r="D449" t="s">
        <v>5803</v>
      </c>
      <c r="E449" t="s">
        <v>706</v>
      </c>
      <c r="F449">
        <v>3</v>
      </c>
      <c r="G449">
        <v>1</v>
      </c>
      <c r="H449" t="s">
        <v>421</v>
      </c>
      <c r="I449" t="s">
        <v>103</v>
      </c>
      <c r="J449" t="s">
        <v>105</v>
      </c>
      <c r="K449" t="s">
        <v>107</v>
      </c>
      <c r="L449" t="s">
        <v>106</v>
      </c>
      <c r="M449" t="s">
        <v>258</v>
      </c>
      <c r="N449" t="s">
        <v>257</v>
      </c>
      <c r="O449" t="s">
        <v>463</v>
      </c>
      <c r="P449" t="s">
        <v>462</v>
      </c>
      <c r="Q449" t="s">
        <v>5803</v>
      </c>
      <c r="R449" t="s">
        <v>5804</v>
      </c>
    </row>
    <row r="450" spans="1:18">
      <c r="A450">
        <v>2607</v>
      </c>
      <c r="B450" t="s">
        <v>701</v>
      </c>
      <c r="C450">
        <v>1344</v>
      </c>
      <c r="D450" t="s">
        <v>5805</v>
      </c>
      <c r="E450" t="s">
        <v>706</v>
      </c>
      <c r="F450">
        <v>3</v>
      </c>
      <c r="G450">
        <v>1</v>
      </c>
      <c r="H450" t="s">
        <v>421</v>
      </c>
      <c r="I450" t="s">
        <v>103</v>
      </c>
      <c r="J450" t="s">
        <v>105</v>
      </c>
      <c r="K450" t="s">
        <v>107</v>
      </c>
      <c r="L450" t="s">
        <v>106</v>
      </c>
      <c r="M450" t="s">
        <v>258</v>
      </c>
      <c r="N450" t="s">
        <v>257</v>
      </c>
      <c r="O450" t="s">
        <v>463</v>
      </c>
      <c r="P450" t="s">
        <v>462</v>
      </c>
      <c r="Q450" t="s">
        <v>5805</v>
      </c>
      <c r="R450" t="s">
        <v>5806</v>
      </c>
    </row>
    <row r="451" spans="1:18">
      <c r="A451">
        <v>2113</v>
      </c>
      <c r="B451" t="s">
        <v>701</v>
      </c>
      <c r="C451">
        <v>2917</v>
      </c>
      <c r="D451" t="s">
        <v>4834</v>
      </c>
      <c r="E451" t="s">
        <v>706</v>
      </c>
      <c r="F451">
        <v>4</v>
      </c>
      <c r="G451">
        <v>1</v>
      </c>
      <c r="H451" t="s">
        <v>421</v>
      </c>
      <c r="I451" t="s">
        <v>103</v>
      </c>
      <c r="J451" t="s">
        <v>105</v>
      </c>
      <c r="K451" t="s">
        <v>107</v>
      </c>
      <c r="L451" t="s">
        <v>106</v>
      </c>
      <c r="M451" t="s">
        <v>258</v>
      </c>
      <c r="N451" t="s">
        <v>257</v>
      </c>
      <c r="O451" t="s">
        <v>465</v>
      </c>
      <c r="P451" t="s">
        <v>464</v>
      </c>
      <c r="Q451" t="s">
        <v>4834</v>
      </c>
      <c r="R451" t="s">
        <v>4835</v>
      </c>
    </row>
    <row r="452" spans="1:18">
      <c r="A452">
        <v>2132</v>
      </c>
      <c r="B452" t="s">
        <v>701</v>
      </c>
      <c r="C452">
        <v>2904</v>
      </c>
      <c r="D452" t="s">
        <v>4870</v>
      </c>
      <c r="E452" t="s">
        <v>706</v>
      </c>
      <c r="F452">
        <v>4</v>
      </c>
      <c r="G452">
        <v>1</v>
      </c>
      <c r="H452" t="s">
        <v>421</v>
      </c>
      <c r="I452" t="s">
        <v>103</v>
      </c>
      <c r="J452" t="s">
        <v>105</v>
      </c>
      <c r="K452" t="s">
        <v>107</v>
      </c>
      <c r="L452" t="s">
        <v>106</v>
      </c>
      <c r="M452" t="s">
        <v>258</v>
      </c>
      <c r="N452" t="s">
        <v>257</v>
      </c>
      <c r="O452" t="s">
        <v>465</v>
      </c>
      <c r="P452" t="s">
        <v>464</v>
      </c>
      <c r="Q452" t="s">
        <v>4870</v>
      </c>
      <c r="R452" t="s">
        <v>4871</v>
      </c>
    </row>
    <row r="453" spans="1:18">
      <c r="A453">
        <v>2134</v>
      </c>
      <c r="B453" t="s">
        <v>701</v>
      </c>
      <c r="C453">
        <v>2903</v>
      </c>
      <c r="D453" t="s">
        <v>4874</v>
      </c>
      <c r="E453" t="s">
        <v>706</v>
      </c>
      <c r="F453">
        <v>4</v>
      </c>
      <c r="G453">
        <v>1</v>
      </c>
      <c r="H453" t="s">
        <v>421</v>
      </c>
      <c r="I453" t="s">
        <v>103</v>
      </c>
      <c r="J453" t="s">
        <v>105</v>
      </c>
      <c r="K453" t="s">
        <v>107</v>
      </c>
      <c r="L453" t="s">
        <v>106</v>
      </c>
      <c r="M453" t="s">
        <v>258</v>
      </c>
      <c r="N453" t="s">
        <v>257</v>
      </c>
      <c r="O453" t="s">
        <v>465</v>
      </c>
      <c r="P453" t="s">
        <v>464</v>
      </c>
      <c r="Q453" t="s">
        <v>4874</v>
      </c>
      <c r="R453" t="s">
        <v>4875</v>
      </c>
    </row>
    <row r="454" spans="1:18">
      <c r="A454">
        <v>2137</v>
      </c>
      <c r="B454" t="s">
        <v>701</v>
      </c>
      <c r="C454">
        <v>2892</v>
      </c>
      <c r="D454" t="s">
        <v>4880</v>
      </c>
      <c r="E454" t="s">
        <v>706</v>
      </c>
      <c r="F454">
        <v>3</v>
      </c>
      <c r="G454">
        <v>1</v>
      </c>
      <c r="H454" t="s">
        <v>421</v>
      </c>
      <c r="I454" t="s">
        <v>103</v>
      </c>
      <c r="J454" t="s">
        <v>105</v>
      </c>
      <c r="K454" t="s">
        <v>107</v>
      </c>
      <c r="L454" t="s">
        <v>106</v>
      </c>
      <c r="M454" t="s">
        <v>258</v>
      </c>
      <c r="N454" t="s">
        <v>257</v>
      </c>
      <c r="O454" t="s">
        <v>465</v>
      </c>
      <c r="P454" t="s">
        <v>464</v>
      </c>
      <c r="Q454" t="s">
        <v>4880</v>
      </c>
      <c r="R454" t="s">
        <v>4881</v>
      </c>
    </row>
    <row r="455" spans="1:18">
      <c r="A455">
        <v>2138</v>
      </c>
      <c r="B455" t="s">
        <v>701</v>
      </c>
      <c r="C455">
        <v>2902</v>
      </c>
      <c r="D455" t="s">
        <v>4882</v>
      </c>
      <c r="E455" t="s">
        <v>706</v>
      </c>
      <c r="F455">
        <v>4</v>
      </c>
      <c r="G455">
        <v>1</v>
      </c>
      <c r="H455" t="s">
        <v>421</v>
      </c>
      <c r="I455" t="s">
        <v>103</v>
      </c>
      <c r="J455" t="s">
        <v>105</v>
      </c>
      <c r="K455" t="s">
        <v>107</v>
      </c>
      <c r="L455" t="s">
        <v>106</v>
      </c>
      <c r="M455" t="s">
        <v>258</v>
      </c>
      <c r="N455" t="s">
        <v>257</v>
      </c>
      <c r="O455" t="s">
        <v>465</v>
      </c>
      <c r="P455" t="s">
        <v>464</v>
      </c>
      <c r="Q455" t="s">
        <v>4882</v>
      </c>
      <c r="R455" t="s">
        <v>4883</v>
      </c>
    </row>
    <row r="456" spans="1:18">
      <c r="A456">
        <v>2139</v>
      </c>
      <c r="B456" t="s">
        <v>701</v>
      </c>
      <c r="C456">
        <v>2891</v>
      </c>
      <c r="D456" t="s">
        <v>4884</v>
      </c>
      <c r="E456" t="s">
        <v>706</v>
      </c>
      <c r="F456">
        <v>2</v>
      </c>
      <c r="G456">
        <v>1</v>
      </c>
      <c r="H456" t="s">
        <v>421</v>
      </c>
      <c r="I456" t="s">
        <v>103</v>
      </c>
      <c r="J456" t="s">
        <v>105</v>
      </c>
      <c r="K456" t="s">
        <v>107</v>
      </c>
      <c r="L456" t="s">
        <v>106</v>
      </c>
      <c r="M456" t="s">
        <v>258</v>
      </c>
      <c r="N456" t="s">
        <v>257</v>
      </c>
      <c r="O456" t="s">
        <v>465</v>
      </c>
      <c r="P456" t="s">
        <v>464</v>
      </c>
      <c r="Q456" t="s">
        <v>4884</v>
      </c>
      <c r="R456" t="s">
        <v>4885</v>
      </c>
    </row>
    <row r="457" spans="1:18">
      <c r="A457">
        <v>2140</v>
      </c>
      <c r="B457" t="s">
        <v>701</v>
      </c>
      <c r="C457">
        <v>2832</v>
      </c>
      <c r="D457" t="s">
        <v>4886</v>
      </c>
      <c r="E457" t="s">
        <v>706</v>
      </c>
      <c r="F457">
        <v>4</v>
      </c>
      <c r="G457">
        <v>1</v>
      </c>
      <c r="H457" t="s">
        <v>421</v>
      </c>
      <c r="I457" t="s">
        <v>103</v>
      </c>
      <c r="J457" t="s">
        <v>105</v>
      </c>
      <c r="K457" t="s">
        <v>107</v>
      </c>
      <c r="L457" t="s">
        <v>106</v>
      </c>
      <c r="M457" t="s">
        <v>258</v>
      </c>
      <c r="N457" t="s">
        <v>257</v>
      </c>
      <c r="O457" t="s">
        <v>465</v>
      </c>
      <c r="P457" t="s">
        <v>464</v>
      </c>
      <c r="Q457" t="s">
        <v>4886</v>
      </c>
      <c r="R457" t="s">
        <v>4887</v>
      </c>
    </row>
    <row r="458" spans="1:18">
      <c r="A458">
        <v>2141</v>
      </c>
      <c r="B458" t="s">
        <v>701</v>
      </c>
      <c r="C458">
        <v>2890</v>
      </c>
      <c r="D458" t="s">
        <v>4888</v>
      </c>
      <c r="E458" t="s">
        <v>706</v>
      </c>
      <c r="F458">
        <v>1</v>
      </c>
      <c r="G458">
        <v>1</v>
      </c>
      <c r="H458" t="s">
        <v>421</v>
      </c>
      <c r="I458" t="s">
        <v>103</v>
      </c>
      <c r="J458" t="s">
        <v>105</v>
      </c>
      <c r="K458" t="s">
        <v>107</v>
      </c>
      <c r="L458" t="s">
        <v>106</v>
      </c>
      <c r="M458" t="s">
        <v>258</v>
      </c>
      <c r="N458" t="s">
        <v>257</v>
      </c>
      <c r="O458" t="s">
        <v>465</v>
      </c>
      <c r="P458" t="s">
        <v>464</v>
      </c>
      <c r="Q458" t="s">
        <v>4888</v>
      </c>
      <c r="R458" t="s">
        <v>4889</v>
      </c>
    </row>
    <row r="459" spans="1:18">
      <c r="A459">
        <v>2142</v>
      </c>
      <c r="B459" t="s">
        <v>701</v>
      </c>
      <c r="C459">
        <v>2889</v>
      </c>
      <c r="D459" t="s">
        <v>4890</v>
      </c>
      <c r="E459" t="s">
        <v>706</v>
      </c>
      <c r="F459">
        <v>3</v>
      </c>
      <c r="G459">
        <v>1</v>
      </c>
      <c r="H459" t="s">
        <v>421</v>
      </c>
      <c r="I459" t="s">
        <v>103</v>
      </c>
      <c r="J459" t="s">
        <v>105</v>
      </c>
      <c r="K459" t="s">
        <v>107</v>
      </c>
      <c r="L459" t="s">
        <v>106</v>
      </c>
      <c r="M459" t="s">
        <v>258</v>
      </c>
      <c r="N459" t="s">
        <v>257</v>
      </c>
      <c r="O459" t="s">
        <v>465</v>
      </c>
      <c r="P459" t="s">
        <v>464</v>
      </c>
      <c r="Q459" t="s">
        <v>4890</v>
      </c>
      <c r="R459" t="s">
        <v>4891</v>
      </c>
    </row>
    <row r="460" spans="1:18">
      <c r="A460">
        <v>2143</v>
      </c>
      <c r="B460" t="s">
        <v>701</v>
      </c>
      <c r="C460">
        <v>2888</v>
      </c>
      <c r="D460" t="s">
        <v>4892</v>
      </c>
      <c r="E460" t="s">
        <v>706</v>
      </c>
      <c r="F460">
        <v>3</v>
      </c>
      <c r="G460">
        <v>1</v>
      </c>
      <c r="H460" t="s">
        <v>421</v>
      </c>
      <c r="I460" t="s">
        <v>103</v>
      </c>
      <c r="J460" t="s">
        <v>105</v>
      </c>
      <c r="K460" t="s">
        <v>107</v>
      </c>
      <c r="L460" t="s">
        <v>106</v>
      </c>
      <c r="M460" t="s">
        <v>258</v>
      </c>
      <c r="N460" t="s">
        <v>257</v>
      </c>
      <c r="O460" t="s">
        <v>465</v>
      </c>
      <c r="P460" t="s">
        <v>464</v>
      </c>
      <c r="Q460" t="s">
        <v>4892</v>
      </c>
      <c r="R460" t="s">
        <v>4893</v>
      </c>
    </row>
    <row r="461" spans="1:18">
      <c r="A461">
        <v>2144</v>
      </c>
      <c r="B461" t="s">
        <v>701</v>
      </c>
      <c r="C461">
        <v>2847</v>
      </c>
      <c r="D461" t="s">
        <v>4894</v>
      </c>
      <c r="E461" t="s">
        <v>706</v>
      </c>
      <c r="F461">
        <v>3</v>
      </c>
      <c r="G461">
        <v>1</v>
      </c>
      <c r="H461" t="s">
        <v>421</v>
      </c>
      <c r="I461" t="s">
        <v>103</v>
      </c>
      <c r="J461" t="s">
        <v>105</v>
      </c>
      <c r="K461" t="s">
        <v>107</v>
      </c>
      <c r="L461" t="s">
        <v>106</v>
      </c>
      <c r="M461" t="s">
        <v>258</v>
      </c>
      <c r="N461" t="s">
        <v>257</v>
      </c>
      <c r="O461" t="s">
        <v>465</v>
      </c>
      <c r="P461" t="s">
        <v>464</v>
      </c>
      <c r="Q461" t="s">
        <v>4894</v>
      </c>
      <c r="R461" t="s">
        <v>4895</v>
      </c>
    </row>
    <row r="462" spans="1:18">
      <c r="A462">
        <v>2145</v>
      </c>
      <c r="B462" t="s">
        <v>701</v>
      </c>
      <c r="C462">
        <v>2896</v>
      </c>
      <c r="D462" t="s">
        <v>4896</v>
      </c>
      <c r="E462" t="s">
        <v>706</v>
      </c>
      <c r="F462">
        <v>3</v>
      </c>
      <c r="G462">
        <v>1</v>
      </c>
      <c r="H462" t="s">
        <v>421</v>
      </c>
      <c r="I462" t="s">
        <v>103</v>
      </c>
      <c r="J462" t="s">
        <v>105</v>
      </c>
      <c r="K462" t="s">
        <v>107</v>
      </c>
      <c r="L462" t="s">
        <v>106</v>
      </c>
      <c r="M462" t="s">
        <v>258</v>
      </c>
      <c r="N462" t="s">
        <v>257</v>
      </c>
      <c r="O462" t="s">
        <v>465</v>
      </c>
      <c r="P462" t="s">
        <v>464</v>
      </c>
      <c r="Q462" t="s">
        <v>4896</v>
      </c>
      <c r="R462" t="s">
        <v>4897</v>
      </c>
    </row>
    <row r="463" spans="1:18">
      <c r="A463">
        <v>2146</v>
      </c>
      <c r="B463" t="s">
        <v>701</v>
      </c>
      <c r="C463">
        <v>2887</v>
      </c>
      <c r="D463" t="s">
        <v>4898</v>
      </c>
      <c r="E463" t="s">
        <v>706</v>
      </c>
      <c r="F463">
        <v>3</v>
      </c>
      <c r="G463">
        <v>1</v>
      </c>
      <c r="H463" t="s">
        <v>421</v>
      </c>
      <c r="I463" t="s">
        <v>103</v>
      </c>
      <c r="J463" t="s">
        <v>105</v>
      </c>
      <c r="K463" t="s">
        <v>107</v>
      </c>
      <c r="L463" t="s">
        <v>106</v>
      </c>
      <c r="M463" t="s">
        <v>258</v>
      </c>
      <c r="N463" t="s">
        <v>257</v>
      </c>
      <c r="O463" t="s">
        <v>465</v>
      </c>
      <c r="P463" t="s">
        <v>464</v>
      </c>
      <c r="Q463" t="s">
        <v>4898</v>
      </c>
      <c r="R463" t="s">
        <v>4899</v>
      </c>
    </row>
    <row r="464" spans="1:18">
      <c r="A464">
        <v>2148</v>
      </c>
      <c r="B464" t="s">
        <v>701</v>
      </c>
      <c r="C464">
        <v>98</v>
      </c>
      <c r="D464" t="s">
        <v>4902</v>
      </c>
      <c r="E464" t="s">
        <v>706</v>
      </c>
      <c r="F464">
        <v>3</v>
      </c>
      <c r="G464">
        <v>1</v>
      </c>
      <c r="H464" t="s">
        <v>421</v>
      </c>
      <c r="I464" t="s">
        <v>103</v>
      </c>
      <c r="J464" t="s">
        <v>105</v>
      </c>
      <c r="K464" t="s">
        <v>107</v>
      </c>
      <c r="L464" t="s">
        <v>106</v>
      </c>
      <c r="M464" t="s">
        <v>258</v>
      </c>
      <c r="N464" t="s">
        <v>257</v>
      </c>
      <c r="O464" t="s">
        <v>465</v>
      </c>
      <c r="P464" t="s">
        <v>464</v>
      </c>
      <c r="Q464" t="s">
        <v>4902</v>
      </c>
      <c r="R464" t="s">
        <v>4903</v>
      </c>
    </row>
    <row r="465" spans="1:18">
      <c r="A465">
        <v>2149</v>
      </c>
      <c r="B465" t="s">
        <v>701</v>
      </c>
      <c r="C465">
        <v>1492</v>
      </c>
      <c r="D465" t="s">
        <v>4902</v>
      </c>
      <c r="E465" t="s">
        <v>706</v>
      </c>
      <c r="F465">
        <v>3</v>
      </c>
      <c r="G465">
        <v>0</v>
      </c>
      <c r="H465" t="s">
        <v>421</v>
      </c>
      <c r="I465" t="s">
        <v>103</v>
      </c>
      <c r="J465" t="s">
        <v>105</v>
      </c>
      <c r="K465" t="s">
        <v>107</v>
      </c>
      <c r="L465" t="s">
        <v>106</v>
      </c>
      <c r="M465" t="s">
        <v>258</v>
      </c>
      <c r="N465" t="s">
        <v>257</v>
      </c>
      <c r="O465" t="s">
        <v>465</v>
      </c>
      <c r="P465" t="s">
        <v>464</v>
      </c>
      <c r="Q465" t="s">
        <v>4902</v>
      </c>
      <c r="R465" t="s">
        <v>4904</v>
      </c>
    </row>
    <row r="466" spans="1:18">
      <c r="A466">
        <v>2150</v>
      </c>
      <c r="B466" t="s">
        <v>701</v>
      </c>
      <c r="C466">
        <v>1490</v>
      </c>
      <c r="D466" t="s">
        <v>4905</v>
      </c>
      <c r="E466" t="s">
        <v>706</v>
      </c>
      <c r="F466">
        <v>3</v>
      </c>
      <c r="G466">
        <v>1</v>
      </c>
      <c r="H466" t="s">
        <v>421</v>
      </c>
      <c r="I466" t="s">
        <v>103</v>
      </c>
      <c r="J466" t="s">
        <v>105</v>
      </c>
      <c r="K466" t="s">
        <v>107</v>
      </c>
      <c r="L466" t="s">
        <v>106</v>
      </c>
      <c r="M466" t="s">
        <v>258</v>
      </c>
      <c r="N466" t="s">
        <v>257</v>
      </c>
      <c r="O466" t="s">
        <v>465</v>
      </c>
      <c r="P466" t="s">
        <v>464</v>
      </c>
      <c r="Q466" t="s">
        <v>4905</v>
      </c>
      <c r="R466" t="s">
        <v>4906</v>
      </c>
    </row>
    <row r="467" spans="1:18">
      <c r="A467">
        <v>2155</v>
      </c>
      <c r="B467" t="s">
        <v>701</v>
      </c>
      <c r="C467">
        <v>1474</v>
      </c>
      <c r="D467" t="s">
        <v>4915</v>
      </c>
      <c r="E467" t="s">
        <v>706</v>
      </c>
      <c r="F467">
        <v>2</v>
      </c>
      <c r="G467">
        <v>1</v>
      </c>
      <c r="H467" t="s">
        <v>421</v>
      </c>
      <c r="I467" t="s">
        <v>103</v>
      </c>
      <c r="J467" t="s">
        <v>105</v>
      </c>
      <c r="K467" t="s">
        <v>107</v>
      </c>
      <c r="L467" t="s">
        <v>106</v>
      </c>
      <c r="M467" t="s">
        <v>258</v>
      </c>
      <c r="N467" t="s">
        <v>257</v>
      </c>
      <c r="O467" t="s">
        <v>465</v>
      </c>
      <c r="P467" t="s">
        <v>464</v>
      </c>
      <c r="Q467" t="s">
        <v>4915</v>
      </c>
      <c r="R467" t="s">
        <v>4916</v>
      </c>
    </row>
    <row r="468" spans="1:18">
      <c r="A468">
        <v>2156</v>
      </c>
      <c r="B468" t="s">
        <v>701</v>
      </c>
      <c r="C468">
        <v>1473</v>
      </c>
      <c r="D468" t="s">
        <v>4917</v>
      </c>
      <c r="E468" t="s">
        <v>706</v>
      </c>
      <c r="F468">
        <v>3</v>
      </c>
      <c r="G468">
        <v>1</v>
      </c>
      <c r="H468" t="s">
        <v>421</v>
      </c>
      <c r="I468" t="s">
        <v>103</v>
      </c>
      <c r="J468" t="s">
        <v>105</v>
      </c>
      <c r="K468" t="s">
        <v>107</v>
      </c>
      <c r="L468" t="s">
        <v>106</v>
      </c>
      <c r="M468" t="s">
        <v>258</v>
      </c>
      <c r="N468" t="s">
        <v>257</v>
      </c>
      <c r="O468" t="s">
        <v>465</v>
      </c>
      <c r="P468" t="s">
        <v>464</v>
      </c>
      <c r="Q468" t="s">
        <v>4917</v>
      </c>
      <c r="R468" t="s">
        <v>4918</v>
      </c>
    </row>
    <row r="469" spans="1:18">
      <c r="A469">
        <v>2157</v>
      </c>
      <c r="B469" t="s">
        <v>701</v>
      </c>
      <c r="C469">
        <v>1480</v>
      </c>
      <c r="D469" t="s">
        <v>4919</v>
      </c>
      <c r="E469" t="s">
        <v>706</v>
      </c>
      <c r="F469">
        <v>3</v>
      </c>
      <c r="G469">
        <v>1</v>
      </c>
      <c r="H469" t="s">
        <v>421</v>
      </c>
      <c r="I469" t="s">
        <v>103</v>
      </c>
      <c r="J469" t="s">
        <v>105</v>
      </c>
      <c r="K469" t="s">
        <v>107</v>
      </c>
      <c r="L469" t="s">
        <v>106</v>
      </c>
      <c r="M469" t="s">
        <v>258</v>
      </c>
      <c r="N469" t="s">
        <v>257</v>
      </c>
      <c r="O469" t="s">
        <v>465</v>
      </c>
      <c r="P469" t="s">
        <v>464</v>
      </c>
      <c r="Q469" t="s">
        <v>4919</v>
      </c>
      <c r="R469" t="s">
        <v>4920</v>
      </c>
    </row>
    <row r="470" spans="1:18">
      <c r="A470">
        <v>2158</v>
      </c>
      <c r="B470" t="s">
        <v>701</v>
      </c>
      <c r="C470">
        <v>1477</v>
      </c>
      <c r="D470" t="s">
        <v>4921</v>
      </c>
      <c r="E470" t="s">
        <v>706</v>
      </c>
      <c r="F470">
        <v>4</v>
      </c>
      <c r="G470">
        <v>1</v>
      </c>
      <c r="H470" t="s">
        <v>421</v>
      </c>
      <c r="I470" t="s">
        <v>103</v>
      </c>
      <c r="J470" t="s">
        <v>105</v>
      </c>
      <c r="K470" t="s">
        <v>107</v>
      </c>
      <c r="L470" t="s">
        <v>106</v>
      </c>
      <c r="M470" t="s">
        <v>258</v>
      </c>
      <c r="N470" t="s">
        <v>257</v>
      </c>
      <c r="O470" t="s">
        <v>465</v>
      </c>
      <c r="P470" t="s">
        <v>464</v>
      </c>
      <c r="Q470" t="s">
        <v>4921</v>
      </c>
      <c r="R470" t="s">
        <v>4922</v>
      </c>
    </row>
    <row r="471" spans="1:18">
      <c r="A471">
        <v>2159</v>
      </c>
      <c r="B471" t="s">
        <v>701</v>
      </c>
      <c r="C471">
        <v>1481</v>
      </c>
      <c r="D471" t="s">
        <v>4923</v>
      </c>
      <c r="E471" t="s">
        <v>706</v>
      </c>
      <c r="F471">
        <v>2</v>
      </c>
      <c r="G471">
        <v>1</v>
      </c>
      <c r="H471" t="s">
        <v>421</v>
      </c>
      <c r="I471" t="s">
        <v>103</v>
      </c>
      <c r="J471" t="s">
        <v>105</v>
      </c>
      <c r="K471" t="s">
        <v>107</v>
      </c>
      <c r="L471" t="s">
        <v>106</v>
      </c>
      <c r="M471" t="s">
        <v>258</v>
      </c>
      <c r="N471" t="s">
        <v>257</v>
      </c>
      <c r="O471" t="s">
        <v>465</v>
      </c>
      <c r="P471" t="s">
        <v>464</v>
      </c>
      <c r="Q471" t="s">
        <v>4923</v>
      </c>
      <c r="R471" t="s">
        <v>4924</v>
      </c>
    </row>
    <row r="472" spans="1:18">
      <c r="A472">
        <v>2162</v>
      </c>
      <c r="B472" t="s">
        <v>701</v>
      </c>
      <c r="C472">
        <v>1475</v>
      </c>
      <c r="D472" t="s">
        <v>4929</v>
      </c>
      <c r="E472" t="s">
        <v>706</v>
      </c>
      <c r="F472">
        <v>3</v>
      </c>
      <c r="G472">
        <v>1</v>
      </c>
      <c r="H472" t="s">
        <v>421</v>
      </c>
      <c r="I472" t="s">
        <v>103</v>
      </c>
      <c r="J472" t="s">
        <v>105</v>
      </c>
      <c r="K472" t="s">
        <v>107</v>
      </c>
      <c r="L472" t="s">
        <v>106</v>
      </c>
      <c r="M472" t="s">
        <v>258</v>
      </c>
      <c r="N472" t="s">
        <v>257</v>
      </c>
      <c r="O472" t="s">
        <v>465</v>
      </c>
      <c r="P472" t="s">
        <v>464</v>
      </c>
      <c r="Q472" t="s">
        <v>4929</v>
      </c>
      <c r="R472" t="s">
        <v>4930</v>
      </c>
    </row>
    <row r="473" spans="1:18">
      <c r="A473">
        <v>2164</v>
      </c>
      <c r="B473" t="s">
        <v>701</v>
      </c>
      <c r="C473">
        <v>1479</v>
      </c>
      <c r="D473" t="s">
        <v>4933</v>
      </c>
      <c r="E473" t="s">
        <v>706</v>
      </c>
      <c r="F473">
        <v>3</v>
      </c>
      <c r="G473">
        <v>1</v>
      </c>
      <c r="H473" t="s">
        <v>421</v>
      </c>
      <c r="I473" t="s">
        <v>103</v>
      </c>
      <c r="J473" t="s">
        <v>105</v>
      </c>
      <c r="K473" t="s">
        <v>107</v>
      </c>
      <c r="L473" t="s">
        <v>106</v>
      </c>
      <c r="M473" t="s">
        <v>258</v>
      </c>
      <c r="N473" t="s">
        <v>257</v>
      </c>
      <c r="O473" t="s">
        <v>465</v>
      </c>
      <c r="P473" t="s">
        <v>464</v>
      </c>
      <c r="Q473" t="s">
        <v>4933</v>
      </c>
      <c r="R473" t="s">
        <v>4934</v>
      </c>
    </row>
    <row r="474" spans="1:18">
      <c r="A474">
        <v>2166</v>
      </c>
      <c r="B474" t="s">
        <v>701</v>
      </c>
      <c r="C474">
        <v>1471</v>
      </c>
      <c r="D474" t="s">
        <v>4937</v>
      </c>
      <c r="E474" t="s">
        <v>706</v>
      </c>
      <c r="F474">
        <v>1</v>
      </c>
      <c r="G474">
        <v>1</v>
      </c>
      <c r="H474" t="s">
        <v>421</v>
      </c>
      <c r="I474" t="s">
        <v>103</v>
      </c>
      <c r="J474" t="s">
        <v>105</v>
      </c>
      <c r="K474" t="s">
        <v>107</v>
      </c>
      <c r="L474" t="s">
        <v>106</v>
      </c>
      <c r="M474" t="s">
        <v>258</v>
      </c>
      <c r="N474" t="s">
        <v>257</v>
      </c>
      <c r="O474" t="s">
        <v>465</v>
      </c>
      <c r="P474" t="s">
        <v>464</v>
      </c>
      <c r="Q474" t="s">
        <v>4937</v>
      </c>
      <c r="R474" t="s">
        <v>4938</v>
      </c>
    </row>
    <row r="475" spans="1:18">
      <c r="A475">
        <v>2167</v>
      </c>
      <c r="B475" t="s">
        <v>701</v>
      </c>
      <c r="C475">
        <v>1476</v>
      </c>
      <c r="D475" t="s">
        <v>4939</v>
      </c>
      <c r="E475" t="s">
        <v>706</v>
      </c>
      <c r="F475">
        <v>3</v>
      </c>
      <c r="G475">
        <v>1</v>
      </c>
      <c r="H475" t="s">
        <v>421</v>
      </c>
      <c r="I475" t="s">
        <v>103</v>
      </c>
      <c r="J475" t="s">
        <v>105</v>
      </c>
      <c r="K475" t="s">
        <v>107</v>
      </c>
      <c r="L475" t="s">
        <v>106</v>
      </c>
      <c r="M475" t="s">
        <v>258</v>
      </c>
      <c r="N475" t="s">
        <v>257</v>
      </c>
      <c r="O475" t="s">
        <v>465</v>
      </c>
      <c r="P475" t="s">
        <v>464</v>
      </c>
      <c r="Q475" t="s">
        <v>4939</v>
      </c>
      <c r="R475" t="s">
        <v>4940</v>
      </c>
    </row>
    <row r="476" spans="1:18">
      <c r="A476">
        <v>2169</v>
      </c>
      <c r="B476" t="s">
        <v>701</v>
      </c>
      <c r="C476">
        <v>1472</v>
      </c>
      <c r="D476" t="s">
        <v>4943</v>
      </c>
      <c r="E476" t="s">
        <v>706</v>
      </c>
      <c r="F476">
        <v>4</v>
      </c>
      <c r="G476">
        <v>1</v>
      </c>
      <c r="H476" t="s">
        <v>421</v>
      </c>
      <c r="I476" t="s">
        <v>103</v>
      </c>
      <c r="J476" t="s">
        <v>105</v>
      </c>
      <c r="K476" t="s">
        <v>107</v>
      </c>
      <c r="L476" t="s">
        <v>106</v>
      </c>
      <c r="M476" t="s">
        <v>258</v>
      </c>
      <c r="N476" t="s">
        <v>257</v>
      </c>
      <c r="O476" t="s">
        <v>465</v>
      </c>
      <c r="P476" t="s">
        <v>464</v>
      </c>
      <c r="Q476" t="s">
        <v>4943</v>
      </c>
      <c r="R476" t="s">
        <v>4944</v>
      </c>
    </row>
    <row r="477" spans="1:18">
      <c r="A477">
        <v>2170</v>
      </c>
      <c r="B477" t="s">
        <v>701</v>
      </c>
      <c r="C477">
        <v>1478</v>
      </c>
      <c r="D477" t="s">
        <v>4945</v>
      </c>
      <c r="E477" t="s">
        <v>706</v>
      </c>
      <c r="F477">
        <v>2</v>
      </c>
      <c r="G477">
        <v>1</v>
      </c>
      <c r="H477" t="s">
        <v>421</v>
      </c>
      <c r="I477" t="s">
        <v>103</v>
      </c>
      <c r="J477" t="s">
        <v>105</v>
      </c>
      <c r="K477" t="s">
        <v>107</v>
      </c>
      <c r="L477" t="s">
        <v>106</v>
      </c>
      <c r="M477" t="s">
        <v>258</v>
      </c>
      <c r="N477" t="s">
        <v>257</v>
      </c>
      <c r="O477" t="s">
        <v>465</v>
      </c>
      <c r="P477" t="s">
        <v>464</v>
      </c>
      <c r="Q477" t="s">
        <v>4945</v>
      </c>
      <c r="R477" t="s">
        <v>4946</v>
      </c>
    </row>
    <row r="478" spans="1:18">
      <c r="A478">
        <v>2176</v>
      </c>
      <c r="B478" t="s">
        <v>701</v>
      </c>
      <c r="C478">
        <v>1448</v>
      </c>
      <c r="D478" t="s">
        <v>4956</v>
      </c>
      <c r="E478" t="s">
        <v>703</v>
      </c>
      <c r="F478">
        <v>0</v>
      </c>
      <c r="G478">
        <v>1</v>
      </c>
      <c r="H478" t="s">
        <v>421</v>
      </c>
      <c r="I478" t="s">
        <v>103</v>
      </c>
      <c r="J478" t="s">
        <v>105</v>
      </c>
      <c r="K478" t="s">
        <v>107</v>
      </c>
      <c r="L478" t="s">
        <v>106</v>
      </c>
      <c r="M478" t="s">
        <v>258</v>
      </c>
      <c r="N478" t="s">
        <v>257</v>
      </c>
      <c r="O478" t="s">
        <v>465</v>
      </c>
      <c r="P478" t="s">
        <v>464</v>
      </c>
      <c r="Q478" t="s">
        <v>4956</v>
      </c>
      <c r="R478" t="s">
        <v>4957</v>
      </c>
    </row>
    <row r="479" spans="1:18">
      <c r="A479">
        <v>2178</v>
      </c>
      <c r="B479" t="s">
        <v>701</v>
      </c>
      <c r="C479">
        <v>1445</v>
      </c>
      <c r="D479" t="s">
        <v>4929</v>
      </c>
      <c r="E479" t="s">
        <v>706</v>
      </c>
      <c r="F479">
        <v>4</v>
      </c>
      <c r="G479">
        <v>1</v>
      </c>
      <c r="H479" t="s">
        <v>421</v>
      </c>
      <c r="I479" t="s">
        <v>103</v>
      </c>
      <c r="J479" t="s">
        <v>105</v>
      </c>
      <c r="K479" t="s">
        <v>107</v>
      </c>
      <c r="L479" t="s">
        <v>106</v>
      </c>
      <c r="M479" t="s">
        <v>258</v>
      </c>
      <c r="N479" t="s">
        <v>257</v>
      </c>
      <c r="O479" t="s">
        <v>465</v>
      </c>
      <c r="P479" t="s">
        <v>464</v>
      </c>
      <c r="Q479" t="s">
        <v>4929</v>
      </c>
      <c r="R479" t="s">
        <v>4960</v>
      </c>
    </row>
    <row r="480" spans="1:18">
      <c r="A480">
        <v>2179</v>
      </c>
      <c r="B480" t="s">
        <v>701</v>
      </c>
      <c r="C480">
        <v>1433</v>
      </c>
      <c r="D480" t="s">
        <v>4961</v>
      </c>
      <c r="E480" t="s">
        <v>706</v>
      </c>
      <c r="F480">
        <v>3</v>
      </c>
      <c r="G480">
        <v>1</v>
      </c>
      <c r="H480" t="s">
        <v>421</v>
      </c>
      <c r="I480" t="s">
        <v>103</v>
      </c>
      <c r="J480" t="s">
        <v>105</v>
      </c>
      <c r="K480" t="s">
        <v>107</v>
      </c>
      <c r="L480" t="s">
        <v>106</v>
      </c>
      <c r="M480" t="s">
        <v>258</v>
      </c>
      <c r="N480" t="s">
        <v>257</v>
      </c>
      <c r="O480" t="s">
        <v>465</v>
      </c>
      <c r="P480" t="s">
        <v>464</v>
      </c>
      <c r="Q480" t="s">
        <v>4961</v>
      </c>
      <c r="R480" t="s">
        <v>4962</v>
      </c>
    </row>
    <row r="481" spans="1:18">
      <c r="A481">
        <v>2180</v>
      </c>
      <c r="B481" t="s">
        <v>701</v>
      </c>
      <c r="C481">
        <v>1470</v>
      </c>
      <c r="D481" t="s">
        <v>4963</v>
      </c>
      <c r="E481" t="s">
        <v>706</v>
      </c>
      <c r="F481">
        <v>3</v>
      </c>
      <c r="G481">
        <v>1</v>
      </c>
      <c r="H481" t="s">
        <v>421</v>
      </c>
      <c r="I481" t="s">
        <v>103</v>
      </c>
      <c r="J481" t="s">
        <v>105</v>
      </c>
      <c r="K481" t="s">
        <v>107</v>
      </c>
      <c r="L481" t="s">
        <v>106</v>
      </c>
      <c r="M481" t="s">
        <v>258</v>
      </c>
      <c r="N481" t="s">
        <v>257</v>
      </c>
      <c r="O481" t="s">
        <v>465</v>
      </c>
      <c r="P481" t="s">
        <v>464</v>
      </c>
      <c r="Q481" t="s">
        <v>4963</v>
      </c>
      <c r="R481" t="s">
        <v>4964</v>
      </c>
    </row>
    <row r="482" spans="1:18">
      <c r="A482">
        <v>2183</v>
      </c>
      <c r="B482" t="s">
        <v>701</v>
      </c>
      <c r="C482">
        <v>1435</v>
      </c>
      <c r="D482" t="s">
        <v>4969</v>
      </c>
      <c r="E482" t="s">
        <v>706</v>
      </c>
      <c r="F482">
        <v>4</v>
      </c>
      <c r="G482">
        <v>1</v>
      </c>
      <c r="H482" t="s">
        <v>421</v>
      </c>
      <c r="I482" t="s">
        <v>103</v>
      </c>
      <c r="J482" t="s">
        <v>105</v>
      </c>
      <c r="K482" t="s">
        <v>107</v>
      </c>
      <c r="L482" t="s">
        <v>106</v>
      </c>
      <c r="M482" t="s">
        <v>258</v>
      </c>
      <c r="N482" t="s">
        <v>257</v>
      </c>
      <c r="O482" t="s">
        <v>465</v>
      </c>
      <c r="P482" t="s">
        <v>464</v>
      </c>
      <c r="Q482" t="s">
        <v>4969</v>
      </c>
      <c r="R482" t="s">
        <v>4970</v>
      </c>
    </row>
    <row r="483" spans="1:18">
      <c r="A483">
        <v>2184</v>
      </c>
      <c r="B483" t="s">
        <v>701</v>
      </c>
      <c r="C483">
        <v>1469</v>
      </c>
      <c r="D483" t="s">
        <v>4971</v>
      </c>
      <c r="E483" t="s">
        <v>706</v>
      </c>
      <c r="F483">
        <v>4</v>
      </c>
      <c r="G483">
        <v>1</v>
      </c>
      <c r="H483" t="s">
        <v>421</v>
      </c>
      <c r="I483" t="s">
        <v>103</v>
      </c>
      <c r="J483" t="s">
        <v>105</v>
      </c>
      <c r="K483" t="s">
        <v>107</v>
      </c>
      <c r="L483" t="s">
        <v>106</v>
      </c>
      <c r="M483" t="s">
        <v>258</v>
      </c>
      <c r="N483" t="s">
        <v>257</v>
      </c>
      <c r="O483" t="s">
        <v>465</v>
      </c>
      <c r="P483" t="s">
        <v>464</v>
      </c>
      <c r="Q483" t="s">
        <v>4971</v>
      </c>
      <c r="R483" t="s">
        <v>4972</v>
      </c>
    </row>
    <row r="484" spans="1:18">
      <c r="A484">
        <v>2185</v>
      </c>
      <c r="B484" t="s">
        <v>701</v>
      </c>
      <c r="C484">
        <v>1434</v>
      </c>
      <c r="D484" t="s">
        <v>4973</v>
      </c>
      <c r="E484" t="s">
        <v>706</v>
      </c>
      <c r="F484">
        <v>4</v>
      </c>
      <c r="G484">
        <v>1</v>
      </c>
      <c r="H484" t="s">
        <v>421</v>
      </c>
      <c r="I484" t="s">
        <v>103</v>
      </c>
      <c r="J484" t="s">
        <v>105</v>
      </c>
      <c r="K484" t="s">
        <v>107</v>
      </c>
      <c r="L484" t="s">
        <v>106</v>
      </c>
      <c r="M484" t="s">
        <v>258</v>
      </c>
      <c r="N484" t="s">
        <v>257</v>
      </c>
      <c r="O484" t="s">
        <v>465</v>
      </c>
      <c r="P484" t="s">
        <v>464</v>
      </c>
      <c r="Q484" t="s">
        <v>4973</v>
      </c>
      <c r="R484" t="s">
        <v>4974</v>
      </c>
    </row>
    <row r="485" spans="1:18">
      <c r="A485">
        <v>2186</v>
      </c>
      <c r="B485" t="s">
        <v>701</v>
      </c>
      <c r="C485">
        <v>1444</v>
      </c>
      <c r="D485" t="s">
        <v>4975</v>
      </c>
      <c r="E485" t="s">
        <v>706</v>
      </c>
      <c r="F485">
        <v>2</v>
      </c>
      <c r="G485">
        <v>1</v>
      </c>
      <c r="H485" t="s">
        <v>421</v>
      </c>
      <c r="I485" t="s">
        <v>103</v>
      </c>
      <c r="J485" t="s">
        <v>105</v>
      </c>
      <c r="K485" t="s">
        <v>107</v>
      </c>
      <c r="L485" t="s">
        <v>106</v>
      </c>
      <c r="M485" t="s">
        <v>258</v>
      </c>
      <c r="N485" t="s">
        <v>257</v>
      </c>
      <c r="O485" t="s">
        <v>465</v>
      </c>
      <c r="P485" t="s">
        <v>464</v>
      </c>
      <c r="Q485" t="s">
        <v>4975</v>
      </c>
      <c r="R485" t="s">
        <v>4976</v>
      </c>
    </row>
    <row r="486" spans="1:18">
      <c r="A486">
        <v>2187</v>
      </c>
      <c r="B486" t="s">
        <v>701</v>
      </c>
      <c r="C486">
        <v>1446</v>
      </c>
      <c r="D486" t="s">
        <v>4977</v>
      </c>
      <c r="E486" t="s">
        <v>706</v>
      </c>
      <c r="F486">
        <v>3</v>
      </c>
      <c r="G486">
        <v>1</v>
      </c>
      <c r="H486" t="s">
        <v>421</v>
      </c>
      <c r="I486" t="s">
        <v>103</v>
      </c>
      <c r="J486" t="s">
        <v>105</v>
      </c>
      <c r="K486" t="s">
        <v>107</v>
      </c>
      <c r="L486" t="s">
        <v>106</v>
      </c>
      <c r="M486" t="s">
        <v>258</v>
      </c>
      <c r="N486" t="s">
        <v>257</v>
      </c>
      <c r="O486" t="s">
        <v>465</v>
      </c>
      <c r="P486" t="s">
        <v>464</v>
      </c>
      <c r="Q486" t="s">
        <v>4977</v>
      </c>
      <c r="R486" t="s">
        <v>4978</v>
      </c>
    </row>
    <row r="487" spans="1:18">
      <c r="A487">
        <v>2189</v>
      </c>
      <c r="B487" t="s">
        <v>701</v>
      </c>
      <c r="C487">
        <v>1156</v>
      </c>
      <c r="D487" t="s">
        <v>4981</v>
      </c>
      <c r="E487" t="s">
        <v>703</v>
      </c>
      <c r="F487">
        <v>0</v>
      </c>
      <c r="G487">
        <v>1</v>
      </c>
      <c r="H487" t="s">
        <v>421</v>
      </c>
      <c r="I487" t="s">
        <v>103</v>
      </c>
      <c r="J487" t="s">
        <v>105</v>
      </c>
      <c r="K487" t="s">
        <v>107</v>
      </c>
      <c r="L487" t="s">
        <v>106</v>
      </c>
      <c r="M487" t="s">
        <v>258</v>
      </c>
      <c r="N487" t="s">
        <v>257</v>
      </c>
      <c r="O487" t="s">
        <v>465</v>
      </c>
      <c r="P487" t="s">
        <v>464</v>
      </c>
      <c r="Q487" t="s">
        <v>4981</v>
      </c>
      <c r="R487" t="s">
        <v>4982</v>
      </c>
    </row>
    <row r="488" spans="1:18">
      <c r="A488">
        <v>2190</v>
      </c>
      <c r="B488" t="s">
        <v>701</v>
      </c>
      <c r="C488">
        <v>1432</v>
      </c>
      <c r="D488" t="s">
        <v>4983</v>
      </c>
      <c r="E488" t="s">
        <v>706</v>
      </c>
      <c r="F488">
        <v>4</v>
      </c>
      <c r="G488">
        <v>1</v>
      </c>
      <c r="H488" t="s">
        <v>421</v>
      </c>
      <c r="I488" t="s">
        <v>103</v>
      </c>
      <c r="J488" t="s">
        <v>105</v>
      </c>
      <c r="K488" t="s">
        <v>107</v>
      </c>
      <c r="L488" t="s">
        <v>106</v>
      </c>
      <c r="M488" t="s">
        <v>258</v>
      </c>
      <c r="N488" t="s">
        <v>257</v>
      </c>
      <c r="O488" t="s">
        <v>465</v>
      </c>
      <c r="P488" t="s">
        <v>464</v>
      </c>
      <c r="Q488" t="s">
        <v>4983</v>
      </c>
      <c r="R488" t="s">
        <v>4984</v>
      </c>
    </row>
    <row r="489" spans="1:18">
      <c r="A489">
        <v>2192</v>
      </c>
      <c r="B489" t="s">
        <v>701</v>
      </c>
      <c r="C489">
        <v>1468</v>
      </c>
      <c r="D489" t="s">
        <v>4987</v>
      </c>
      <c r="E489" t="s">
        <v>706</v>
      </c>
      <c r="F489">
        <v>2</v>
      </c>
      <c r="G489">
        <v>1</v>
      </c>
      <c r="H489" t="s">
        <v>421</v>
      </c>
      <c r="I489" t="s">
        <v>103</v>
      </c>
      <c r="J489" t="s">
        <v>105</v>
      </c>
      <c r="K489" t="s">
        <v>107</v>
      </c>
      <c r="L489" t="s">
        <v>106</v>
      </c>
      <c r="M489" t="s">
        <v>258</v>
      </c>
      <c r="N489" t="s">
        <v>257</v>
      </c>
      <c r="O489" t="s">
        <v>465</v>
      </c>
      <c r="P489" t="s">
        <v>464</v>
      </c>
      <c r="Q489" t="s">
        <v>4987</v>
      </c>
      <c r="R489" t="s">
        <v>4988</v>
      </c>
    </row>
    <row r="490" spans="1:18">
      <c r="A490">
        <v>2194</v>
      </c>
      <c r="B490" t="s">
        <v>701</v>
      </c>
      <c r="C490">
        <v>1447</v>
      </c>
      <c r="D490" t="s">
        <v>4991</v>
      </c>
      <c r="E490" t="s">
        <v>706</v>
      </c>
      <c r="F490">
        <v>3</v>
      </c>
      <c r="G490">
        <v>1</v>
      </c>
      <c r="H490" t="s">
        <v>421</v>
      </c>
      <c r="I490" t="s">
        <v>103</v>
      </c>
      <c r="J490" t="s">
        <v>105</v>
      </c>
      <c r="K490" t="s">
        <v>107</v>
      </c>
      <c r="L490" t="s">
        <v>106</v>
      </c>
      <c r="M490" t="s">
        <v>258</v>
      </c>
      <c r="N490" t="s">
        <v>257</v>
      </c>
      <c r="O490" t="s">
        <v>465</v>
      </c>
      <c r="P490" t="s">
        <v>464</v>
      </c>
      <c r="Q490" t="s">
        <v>4991</v>
      </c>
      <c r="R490" t="s">
        <v>4992</v>
      </c>
    </row>
    <row r="491" spans="1:18">
      <c r="A491">
        <v>2199</v>
      </c>
      <c r="B491" t="s">
        <v>701</v>
      </c>
      <c r="C491">
        <v>1484</v>
      </c>
      <c r="D491" t="s">
        <v>5002</v>
      </c>
      <c r="E491" t="s">
        <v>706</v>
      </c>
      <c r="F491">
        <v>4</v>
      </c>
      <c r="G491">
        <v>1</v>
      </c>
      <c r="H491" t="s">
        <v>421</v>
      </c>
      <c r="I491" t="s">
        <v>103</v>
      </c>
      <c r="J491" t="s">
        <v>105</v>
      </c>
      <c r="K491" t="s">
        <v>107</v>
      </c>
      <c r="L491" t="s">
        <v>106</v>
      </c>
      <c r="M491" t="s">
        <v>258</v>
      </c>
      <c r="N491" t="s">
        <v>257</v>
      </c>
      <c r="O491" t="s">
        <v>465</v>
      </c>
      <c r="P491" t="s">
        <v>464</v>
      </c>
      <c r="Q491" t="s">
        <v>5002</v>
      </c>
      <c r="R491" t="s">
        <v>5003</v>
      </c>
    </row>
    <row r="492" spans="1:18">
      <c r="A492">
        <v>2201</v>
      </c>
      <c r="B492" t="s">
        <v>701</v>
      </c>
      <c r="C492">
        <v>1431</v>
      </c>
      <c r="D492" t="s">
        <v>5006</v>
      </c>
      <c r="E492" t="s">
        <v>706</v>
      </c>
      <c r="F492">
        <v>3</v>
      </c>
      <c r="G492">
        <v>1</v>
      </c>
      <c r="H492" t="s">
        <v>421</v>
      </c>
      <c r="I492" t="s">
        <v>103</v>
      </c>
      <c r="J492" t="s">
        <v>105</v>
      </c>
      <c r="K492" t="s">
        <v>107</v>
      </c>
      <c r="L492" t="s">
        <v>106</v>
      </c>
      <c r="M492" t="s">
        <v>258</v>
      </c>
      <c r="N492" t="s">
        <v>257</v>
      </c>
      <c r="O492" t="s">
        <v>465</v>
      </c>
      <c r="P492" t="s">
        <v>464</v>
      </c>
      <c r="Q492" t="s">
        <v>5006</v>
      </c>
      <c r="R492" t="s">
        <v>5007</v>
      </c>
    </row>
    <row r="493" spans="1:18">
      <c r="A493">
        <v>2202</v>
      </c>
      <c r="B493" t="s">
        <v>701</v>
      </c>
      <c r="C493">
        <v>1424</v>
      </c>
      <c r="D493" t="s">
        <v>5008</v>
      </c>
      <c r="E493" t="s">
        <v>706</v>
      </c>
      <c r="F493">
        <v>2</v>
      </c>
      <c r="G493">
        <v>1</v>
      </c>
      <c r="H493" t="s">
        <v>421</v>
      </c>
      <c r="I493" t="s">
        <v>103</v>
      </c>
      <c r="J493" t="s">
        <v>105</v>
      </c>
      <c r="K493" t="s">
        <v>107</v>
      </c>
      <c r="L493" t="s">
        <v>106</v>
      </c>
      <c r="M493" t="s">
        <v>258</v>
      </c>
      <c r="N493" t="s">
        <v>257</v>
      </c>
      <c r="O493" t="s">
        <v>465</v>
      </c>
      <c r="P493" t="s">
        <v>464</v>
      </c>
      <c r="Q493" t="s">
        <v>5008</v>
      </c>
      <c r="R493" t="s">
        <v>5009</v>
      </c>
    </row>
    <row r="494" spans="1:18">
      <c r="A494">
        <v>2204</v>
      </c>
      <c r="B494" t="s">
        <v>701</v>
      </c>
      <c r="C494">
        <v>1449</v>
      </c>
      <c r="D494" t="s">
        <v>5012</v>
      </c>
      <c r="E494" t="s">
        <v>706</v>
      </c>
      <c r="F494">
        <v>4</v>
      </c>
      <c r="G494">
        <v>1</v>
      </c>
      <c r="H494" t="s">
        <v>421</v>
      </c>
      <c r="I494" t="s">
        <v>103</v>
      </c>
      <c r="J494" t="s">
        <v>105</v>
      </c>
      <c r="K494" t="s">
        <v>107</v>
      </c>
      <c r="L494" t="s">
        <v>106</v>
      </c>
      <c r="M494" t="s">
        <v>258</v>
      </c>
      <c r="N494" t="s">
        <v>257</v>
      </c>
      <c r="O494" t="s">
        <v>465</v>
      </c>
      <c r="P494" t="s">
        <v>464</v>
      </c>
      <c r="Q494" t="s">
        <v>5012</v>
      </c>
      <c r="R494" t="s">
        <v>5013</v>
      </c>
    </row>
    <row r="495" spans="1:18">
      <c r="A495">
        <v>2206</v>
      </c>
      <c r="B495" t="s">
        <v>701</v>
      </c>
      <c r="C495">
        <v>1452</v>
      </c>
      <c r="D495" t="s">
        <v>5016</v>
      </c>
      <c r="E495" t="s">
        <v>706</v>
      </c>
      <c r="F495">
        <v>3</v>
      </c>
      <c r="G495">
        <v>1</v>
      </c>
      <c r="H495" t="s">
        <v>421</v>
      </c>
      <c r="I495" t="s">
        <v>103</v>
      </c>
      <c r="J495" t="s">
        <v>105</v>
      </c>
      <c r="K495" t="s">
        <v>107</v>
      </c>
      <c r="L495" t="s">
        <v>106</v>
      </c>
      <c r="M495" t="s">
        <v>258</v>
      </c>
      <c r="N495" t="s">
        <v>257</v>
      </c>
      <c r="O495" t="s">
        <v>465</v>
      </c>
      <c r="P495" t="s">
        <v>464</v>
      </c>
      <c r="Q495" t="s">
        <v>5016</v>
      </c>
      <c r="R495" t="s">
        <v>5017</v>
      </c>
    </row>
    <row r="496" spans="1:18">
      <c r="A496">
        <v>2207</v>
      </c>
      <c r="B496" t="s">
        <v>701</v>
      </c>
      <c r="C496">
        <v>1417</v>
      </c>
      <c r="D496" t="s">
        <v>5018</v>
      </c>
      <c r="E496" t="s">
        <v>706</v>
      </c>
      <c r="F496">
        <v>3</v>
      </c>
      <c r="G496">
        <v>1</v>
      </c>
      <c r="H496" t="s">
        <v>421</v>
      </c>
      <c r="I496" t="s">
        <v>103</v>
      </c>
      <c r="J496" t="s">
        <v>105</v>
      </c>
      <c r="K496" t="s">
        <v>107</v>
      </c>
      <c r="L496" t="s">
        <v>106</v>
      </c>
      <c r="M496" t="s">
        <v>258</v>
      </c>
      <c r="N496" t="s">
        <v>257</v>
      </c>
      <c r="O496" t="s">
        <v>465</v>
      </c>
      <c r="P496" t="s">
        <v>464</v>
      </c>
      <c r="Q496" t="s">
        <v>5018</v>
      </c>
      <c r="R496" t="s">
        <v>5019</v>
      </c>
    </row>
    <row r="497" spans="1:18">
      <c r="A497">
        <v>2209</v>
      </c>
      <c r="B497" t="s">
        <v>701</v>
      </c>
      <c r="C497">
        <v>1422</v>
      </c>
      <c r="D497" t="s">
        <v>5022</v>
      </c>
      <c r="E497" t="s">
        <v>706</v>
      </c>
      <c r="F497">
        <v>4</v>
      </c>
      <c r="G497">
        <v>1</v>
      </c>
      <c r="H497" t="s">
        <v>421</v>
      </c>
      <c r="I497" t="s">
        <v>103</v>
      </c>
      <c r="J497" t="s">
        <v>105</v>
      </c>
      <c r="K497" t="s">
        <v>107</v>
      </c>
      <c r="L497" t="s">
        <v>106</v>
      </c>
      <c r="M497" t="s">
        <v>258</v>
      </c>
      <c r="N497" t="s">
        <v>257</v>
      </c>
      <c r="O497" t="s">
        <v>465</v>
      </c>
      <c r="P497" t="s">
        <v>464</v>
      </c>
      <c r="Q497" t="s">
        <v>5022</v>
      </c>
      <c r="R497" t="s">
        <v>5023</v>
      </c>
    </row>
    <row r="498" spans="1:18">
      <c r="A498">
        <v>2211</v>
      </c>
      <c r="B498" t="s">
        <v>701</v>
      </c>
      <c r="C498">
        <v>1451</v>
      </c>
      <c r="D498" t="s">
        <v>5026</v>
      </c>
      <c r="E498" t="s">
        <v>706</v>
      </c>
      <c r="F498">
        <v>3</v>
      </c>
      <c r="G498">
        <v>1</v>
      </c>
      <c r="H498" t="s">
        <v>421</v>
      </c>
      <c r="I498" t="s">
        <v>103</v>
      </c>
      <c r="J498" t="s">
        <v>105</v>
      </c>
      <c r="K498" t="s">
        <v>107</v>
      </c>
      <c r="L498" t="s">
        <v>106</v>
      </c>
      <c r="M498" t="s">
        <v>258</v>
      </c>
      <c r="N498" t="s">
        <v>257</v>
      </c>
      <c r="O498" t="s">
        <v>465</v>
      </c>
      <c r="P498" t="s">
        <v>464</v>
      </c>
      <c r="Q498" t="s">
        <v>5026</v>
      </c>
      <c r="R498" t="s">
        <v>5027</v>
      </c>
    </row>
    <row r="499" spans="1:18">
      <c r="A499">
        <v>2212</v>
      </c>
      <c r="B499" t="s">
        <v>701</v>
      </c>
      <c r="C499">
        <v>1418</v>
      </c>
      <c r="D499" t="s">
        <v>5028</v>
      </c>
      <c r="E499" t="s">
        <v>706</v>
      </c>
      <c r="F499">
        <v>4</v>
      </c>
      <c r="G499">
        <v>1</v>
      </c>
      <c r="H499" t="s">
        <v>421</v>
      </c>
      <c r="I499" t="s">
        <v>103</v>
      </c>
      <c r="J499" t="s">
        <v>105</v>
      </c>
      <c r="K499" t="s">
        <v>107</v>
      </c>
      <c r="L499" t="s">
        <v>106</v>
      </c>
      <c r="M499" t="s">
        <v>258</v>
      </c>
      <c r="N499" t="s">
        <v>257</v>
      </c>
      <c r="O499" t="s">
        <v>465</v>
      </c>
      <c r="P499" t="s">
        <v>464</v>
      </c>
      <c r="Q499" t="s">
        <v>5028</v>
      </c>
      <c r="R499" t="s">
        <v>5029</v>
      </c>
    </row>
    <row r="500" spans="1:18">
      <c r="A500">
        <v>2215</v>
      </c>
      <c r="B500" t="s">
        <v>701</v>
      </c>
      <c r="C500">
        <v>1450</v>
      </c>
      <c r="D500" t="s">
        <v>5034</v>
      </c>
      <c r="E500" t="s">
        <v>706</v>
      </c>
      <c r="F500">
        <v>4</v>
      </c>
      <c r="G500">
        <v>1</v>
      </c>
      <c r="H500" t="s">
        <v>421</v>
      </c>
      <c r="I500" t="s">
        <v>103</v>
      </c>
      <c r="J500" t="s">
        <v>105</v>
      </c>
      <c r="K500" t="s">
        <v>107</v>
      </c>
      <c r="L500" t="s">
        <v>106</v>
      </c>
      <c r="M500" t="s">
        <v>258</v>
      </c>
      <c r="N500" t="s">
        <v>257</v>
      </c>
      <c r="O500" t="s">
        <v>465</v>
      </c>
      <c r="P500" t="s">
        <v>464</v>
      </c>
      <c r="Q500" t="s">
        <v>5034</v>
      </c>
      <c r="R500" t="s">
        <v>5035</v>
      </c>
    </row>
    <row r="501" spans="1:18">
      <c r="A501">
        <v>2216</v>
      </c>
      <c r="B501" t="s">
        <v>701</v>
      </c>
      <c r="C501">
        <v>1419</v>
      </c>
      <c r="D501" t="s">
        <v>5036</v>
      </c>
      <c r="E501" t="s">
        <v>706</v>
      </c>
      <c r="F501">
        <v>4</v>
      </c>
      <c r="G501">
        <v>1</v>
      </c>
      <c r="H501" t="s">
        <v>421</v>
      </c>
      <c r="I501" t="s">
        <v>103</v>
      </c>
      <c r="J501" t="s">
        <v>105</v>
      </c>
      <c r="K501" t="s">
        <v>107</v>
      </c>
      <c r="L501" t="s">
        <v>106</v>
      </c>
      <c r="M501" t="s">
        <v>258</v>
      </c>
      <c r="N501" t="s">
        <v>257</v>
      </c>
      <c r="O501" t="s">
        <v>465</v>
      </c>
      <c r="P501" t="s">
        <v>464</v>
      </c>
      <c r="Q501" t="s">
        <v>5036</v>
      </c>
      <c r="R501" t="s">
        <v>5037</v>
      </c>
    </row>
    <row r="502" spans="1:18">
      <c r="A502">
        <v>2217</v>
      </c>
      <c r="B502" t="s">
        <v>701</v>
      </c>
      <c r="C502">
        <v>1430</v>
      </c>
      <c r="D502" t="s">
        <v>5038</v>
      </c>
      <c r="E502" t="s">
        <v>706</v>
      </c>
      <c r="F502">
        <v>3</v>
      </c>
      <c r="G502">
        <v>1</v>
      </c>
      <c r="H502" t="s">
        <v>421</v>
      </c>
      <c r="I502" t="s">
        <v>103</v>
      </c>
      <c r="J502" t="s">
        <v>105</v>
      </c>
      <c r="K502" t="s">
        <v>107</v>
      </c>
      <c r="L502" t="s">
        <v>106</v>
      </c>
      <c r="M502" t="s">
        <v>258</v>
      </c>
      <c r="N502" t="s">
        <v>257</v>
      </c>
      <c r="O502" t="s">
        <v>465</v>
      </c>
      <c r="P502" t="s">
        <v>464</v>
      </c>
      <c r="Q502" t="s">
        <v>5038</v>
      </c>
      <c r="R502" t="s">
        <v>5039</v>
      </c>
    </row>
    <row r="503" spans="1:18">
      <c r="A503">
        <v>2218</v>
      </c>
      <c r="B503" t="s">
        <v>701</v>
      </c>
      <c r="C503">
        <v>1421</v>
      </c>
      <c r="D503" t="s">
        <v>5040</v>
      </c>
      <c r="E503" t="s">
        <v>706</v>
      </c>
      <c r="F503">
        <v>3</v>
      </c>
      <c r="G503">
        <v>1</v>
      </c>
      <c r="H503" t="s">
        <v>421</v>
      </c>
      <c r="I503" t="s">
        <v>103</v>
      </c>
      <c r="J503" t="s">
        <v>105</v>
      </c>
      <c r="K503" t="s">
        <v>107</v>
      </c>
      <c r="L503" t="s">
        <v>106</v>
      </c>
      <c r="M503" t="s">
        <v>258</v>
      </c>
      <c r="N503" t="s">
        <v>257</v>
      </c>
      <c r="O503" t="s">
        <v>465</v>
      </c>
      <c r="P503" t="s">
        <v>464</v>
      </c>
      <c r="Q503" t="s">
        <v>5040</v>
      </c>
      <c r="R503" t="s">
        <v>5041</v>
      </c>
    </row>
    <row r="504" spans="1:18">
      <c r="A504">
        <v>2220</v>
      </c>
      <c r="B504" t="s">
        <v>701</v>
      </c>
      <c r="C504">
        <v>1467</v>
      </c>
      <c r="D504" t="s">
        <v>5044</v>
      </c>
      <c r="E504" t="s">
        <v>706</v>
      </c>
      <c r="F504">
        <v>1</v>
      </c>
      <c r="G504">
        <v>1</v>
      </c>
      <c r="H504" t="s">
        <v>421</v>
      </c>
      <c r="I504" t="s">
        <v>103</v>
      </c>
      <c r="J504" t="s">
        <v>105</v>
      </c>
      <c r="K504" t="s">
        <v>107</v>
      </c>
      <c r="L504" t="s">
        <v>106</v>
      </c>
      <c r="M504" t="s">
        <v>258</v>
      </c>
      <c r="N504" t="s">
        <v>257</v>
      </c>
      <c r="O504" t="s">
        <v>465</v>
      </c>
      <c r="P504" t="s">
        <v>464</v>
      </c>
      <c r="Q504" t="s">
        <v>5044</v>
      </c>
      <c r="R504" t="s">
        <v>5045</v>
      </c>
    </row>
    <row r="505" spans="1:18">
      <c r="A505">
        <v>2223</v>
      </c>
      <c r="B505" t="s">
        <v>701</v>
      </c>
      <c r="C505">
        <v>1420</v>
      </c>
      <c r="D505" t="s">
        <v>5050</v>
      </c>
      <c r="E505" t="s">
        <v>706</v>
      </c>
      <c r="F505">
        <v>3</v>
      </c>
      <c r="G505">
        <v>1</v>
      </c>
      <c r="H505" t="s">
        <v>421</v>
      </c>
      <c r="I505" t="s">
        <v>103</v>
      </c>
      <c r="J505" t="s">
        <v>105</v>
      </c>
      <c r="K505" t="s">
        <v>107</v>
      </c>
      <c r="L505" t="s">
        <v>106</v>
      </c>
      <c r="M505" t="s">
        <v>258</v>
      </c>
      <c r="N505" t="s">
        <v>257</v>
      </c>
      <c r="O505" t="s">
        <v>465</v>
      </c>
      <c r="P505" t="s">
        <v>464</v>
      </c>
      <c r="Q505" t="s">
        <v>5050</v>
      </c>
      <c r="R505" t="s">
        <v>5051</v>
      </c>
    </row>
    <row r="506" spans="1:18">
      <c r="A506">
        <v>2224</v>
      </c>
      <c r="B506" t="s">
        <v>701</v>
      </c>
      <c r="C506">
        <v>1425</v>
      </c>
      <c r="D506" t="s">
        <v>5052</v>
      </c>
      <c r="E506" t="s">
        <v>706</v>
      </c>
      <c r="F506">
        <v>3</v>
      </c>
      <c r="G506">
        <v>1</v>
      </c>
      <c r="H506" t="s">
        <v>421</v>
      </c>
      <c r="I506" t="s">
        <v>103</v>
      </c>
      <c r="J506" t="s">
        <v>105</v>
      </c>
      <c r="K506" t="s">
        <v>107</v>
      </c>
      <c r="L506" t="s">
        <v>106</v>
      </c>
      <c r="M506" t="s">
        <v>258</v>
      </c>
      <c r="N506" t="s">
        <v>257</v>
      </c>
      <c r="O506" t="s">
        <v>465</v>
      </c>
      <c r="P506" t="s">
        <v>464</v>
      </c>
      <c r="Q506" t="s">
        <v>5052</v>
      </c>
      <c r="R506" t="s">
        <v>5053</v>
      </c>
    </row>
    <row r="507" spans="1:18">
      <c r="A507">
        <v>2226</v>
      </c>
      <c r="B507" t="s">
        <v>701</v>
      </c>
      <c r="C507">
        <v>1423</v>
      </c>
      <c r="D507" t="s">
        <v>5056</v>
      </c>
      <c r="E507" t="s">
        <v>706</v>
      </c>
      <c r="F507">
        <v>4</v>
      </c>
      <c r="G507">
        <v>1</v>
      </c>
      <c r="H507" t="s">
        <v>421</v>
      </c>
      <c r="I507" t="s">
        <v>103</v>
      </c>
      <c r="J507" t="s">
        <v>105</v>
      </c>
      <c r="K507" t="s">
        <v>107</v>
      </c>
      <c r="L507" t="s">
        <v>106</v>
      </c>
      <c r="M507" t="s">
        <v>258</v>
      </c>
      <c r="N507" t="s">
        <v>257</v>
      </c>
      <c r="O507" t="s">
        <v>465</v>
      </c>
      <c r="P507" t="s">
        <v>464</v>
      </c>
      <c r="Q507" t="s">
        <v>5056</v>
      </c>
      <c r="R507" t="s">
        <v>5057</v>
      </c>
    </row>
    <row r="508" spans="1:18">
      <c r="A508">
        <v>2229</v>
      </c>
      <c r="B508" t="s">
        <v>701</v>
      </c>
      <c r="C508">
        <v>1466</v>
      </c>
      <c r="D508" t="s">
        <v>5062</v>
      </c>
      <c r="E508" t="s">
        <v>706</v>
      </c>
      <c r="F508">
        <v>4</v>
      </c>
      <c r="G508">
        <v>1</v>
      </c>
      <c r="H508" t="s">
        <v>421</v>
      </c>
      <c r="I508" t="s">
        <v>103</v>
      </c>
      <c r="J508" t="s">
        <v>105</v>
      </c>
      <c r="K508" t="s">
        <v>107</v>
      </c>
      <c r="L508" t="s">
        <v>106</v>
      </c>
      <c r="M508" t="s">
        <v>258</v>
      </c>
      <c r="N508" t="s">
        <v>257</v>
      </c>
      <c r="O508" t="s">
        <v>465</v>
      </c>
      <c r="P508" t="s">
        <v>464</v>
      </c>
      <c r="Q508" t="s">
        <v>5062</v>
      </c>
      <c r="R508" t="s">
        <v>5063</v>
      </c>
    </row>
    <row r="509" spans="1:18">
      <c r="A509">
        <v>2230</v>
      </c>
      <c r="B509" t="s">
        <v>701</v>
      </c>
      <c r="C509">
        <v>1415</v>
      </c>
      <c r="D509" t="s">
        <v>5064</v>
      </c>
      <c r="E509" t="s">
        <v>706</v>
      </c>
      <c r="F509">
        <v>3</v>
      </c>
      <c r="G509">
        <v>1</v>
      </c>
      <c r="H509" t="s">
        <v>421</v>
      </c>
      <c r="I509" t="s">
        <v>103</v>
      </c>
      <c r="J509" t="s">
        <v>105</v>
      </c>
      <c r="K509" t="s">
        <v>107</v>
      </c>
      <c r="L509" t="s">
        <v>106</v>
      </c>
      <c r="M509" t="s">
        <v>258</v>
      </c>
      <c r="N509" t="s">
        <v>257</v>
      </c>
      <c r="O509" t="s">
        <v>465</v>
      </c>
      <c r="P509" t="s">
        <v>464</v>
      </c>
      <c r="Q509" t="s">
        <v>5064</v>
      </c>
      <c r="R509" t="s">
        <v>5065</v>
      </c>
    </row>
    <row r="510" spans="1:18">
      <c r="A510">
        <v>2231</v>
      </c>
      <c r="B510" t="s">
        <v>701</v>
      </c>
      <c r="C510">
        <v>1416</v>
      </c>
      <c r="D510" t="s">
        <v>5066</v>
      </c>
      <c r="E510" t="s">
        <v>706</v>
      </c>
      <c r="F510">
        <v>2</v>
      </c>
      <c r="G510">
        <v>1</v>
      </c>
      <c r="H510" t="s">
        <v>421</v>
      </c>
      <c r="I510" t="s">
        <v>103</v>
      </c>
      <c r="J510" t="s">
        <v>105</v>
      </c>
      <c r="K510" t="s">
        <v>107</v>
      </c>
      <c r="L510" t="s">
        <v>106</v>
      </c>
      <c r="M510" t="s">
        <v>258</v>
      </c>
      <c r="N510" t="s">
        <v>257</v>
      </c>
      <c r="O510" t="s">
        <v>465</v>
      </c>
      <c r="P510" t="s">
        <v>464</v>
      </c>
      <c r="Q510" t="s">
        <v>5066</v>
      </c>
      <c r="R510" t="s">
        <v>5067</v>
      </c>
    </row>
    <row r="511" spans="1:18">
      <c r="A511">
        <v>2232</v>
      </c>
      <c r="B511" t="s">
        <v>701</v>
      </c>
      <c r="C511">
        <v>1436</v>
      </c>
      <c r="D511" t="s">
        <v>5068</v>
      </c>
      <c r="E511" t="s">
        <v>706</v>
      </c>
      <c r="F511">
        <v>3</v>
      </c>
      <c r="G511">
        <v>1</v>
      </c>
      <c r="H511" t="s">
        <v>421</v>
      </c>
      <c r="I511" t="s">
        <v>103</v>
      </c>
      <c r="J511" t="s">
        <v>105</v>
      </c>
      <c r="K511" t="s">
        <v>107</v>
      </c>
      <c r="L511" t="s">
        <v>106</v>
      </c>
      <c r="M511" t="s">
        <v>258</v>
      </c>
      <c r="N511" t="s">
        <v>257</v>
      </c>
      <c r="O511" t="s">
        <v>465</v>
      </c>
      <c r="P511" t="s">
        <v>464</v>
      </c>
      <c r="Q511" t="s">
        <v>5068</v>
      </c>
      <c r="R511" t="s">
        <v>5069</v>
      </c>
    </row>
    <row r="512" spans="1:18">
      <c r="A512">
        <v>2233</v>
      </c>
      <c r="B512" t="s">
        <v>701</v>
      </c>
      <c r="C512">
        <v>1404</v>
      </c>
      <c r="D512" t="s">
        <v>5070</v>
      </c>
      <c r="E512" t="s">
        <v>706</v>
      </c>
      <c r="F512">
        <v>3</v>
      </c>
      <c r="G512">
        <v>1</v>
      </c>
      <c r="H512" t="s">
        <v>421</v>
      </c>
      <c r="I512" t="s">
        <v>103</v>
      </c>
      <c r="J512" t="s">
        <v>105</v>
      </c>
      <c r="K512" t="s">
        <v>107</v>
      </c>
      <c r="L512" t="s">
        <v>106</v>
      </c>
      <c r="M512" t="s">
        <v>258</v>
      </c>
      <c r="N512" t="s">
        <v>257</v>
      </c>
      <c r="O512" t="s">
        <v>465</v>
      </c>
      <c r="P512" t="s">
        <v>464</v>
      </c>
      <c r="Q512" t="s">
        <v>5070</v>
      </c>
      <c r="R512" t="s">
        <v>5071</v>
      </c>
    </row>
    <row r="513" spans="1:18">
      <c r="A513">
        <v>2234</v>
      </c>
      <c r="B513" t="s">
        <v>701</v>
      </c>
      <c r="C513">
        <v>1454</v>
      </c>
      <c r="D513" t="s">
        <v>5072</v>
      </c>
      <c r="E513" t="s">
        <v>706</v>
      </c>
      <c r="F513">
        <v>3</v>
      </c>
      <c r="G513">
        <v>1</v>
      </c>
      <c r="H513" t="s">
        <v>421</v>
      </c>
      <c r="I513" t="s">
        <v>103</v>
      </c>
      <c r="J513" t="s">
        <v>105</v>
      </c>
      <c r="K513" t="s">
        <v>107</v>
      </c>
      <c r="L513" t="s">
        <v>106</v>
      </c>
      <c r="M513" t="s">
        <v>258</v>
      </c>
      <c r="N513" t="s">
        <v>257</v>
      </c>
      <c r="O513" t="s">
        <v>465</v>
      </c>
      <c r="P513" t="s">
        <v>464</v>
      </c>
      <c r="Q513" t="s">
        <v>5072</v>
      </c>
      <c r="R513" t="s">
        <v>5073</v>
      </c>
    </row>
    <row r="514" spans="1:18">
      <c r="A514">
        <v>2236</v>
      </c>
      <c r="B514" t="s">
        <v>701</v>
      </c>
      <c r="C514">
        <v>1414</v>
      </c>
      <c r="D514" t="s">
        <v>5076</v>
      </c>
      <c r="E514" t="s">
        <v>706</v>
      </c>
      <c r="F514">
        <v>3</v>
      </c>
      <c r="G514">
        <v>1</v>
      </c>
      <c r="H514" t="s">
        <v>421</v>
      </c>
      <c r="I514" t="s">
        <v>103</v>
      </c>
      <c r="J514" t="s">
        <v>105</v>
      </c>
      <c r="K514" t="s">
        <v>107</v>
      </c>
      <c r="L514" t="s">
        <v>106</v>
      </c>
      <c r="M514" t="s">
        <v>258</v>
      </c>
      <c r="N514" t="s">
        <v>257</v>
      </c>
      <c r="O514" t="s">
        <v>465</v>
      </c>
      <c r="P514" t="s">
        <v>464</v>
      </c>
      <c r="Q514" t="s">
        <v>5076</v>
      </c>
      <c r="R514" t="s">
        <v>5077</v>
      </c>
    </row>
    <row r="515" spans="1:18">
      <c r="A515">
        <v>2237</v>
      </c>
      <c r="B515" t="s">
        <v>701</v>
      </c>
      <c r="C515">
        <v>1437</v>
      </c>
      <c r="D515" t="s">
        <v>5078</v>
      </c>
      <c r="E515" t="s">
        <v>706</v>
      </c>
      <c r="F515">
        <v>4</v>
      </c>
      <c r="G515">
        <v>1</v>
      </c>
      <c r="H515" t="s">
        <v>421</v>
      </c>
      <c r="I515" t="s">
        <v>103</v>
      </c>
      <c r="J515" t="s">
        <v>105</v>
      </c>
      <c r="K515" t="s">
        <v>107</v>
      </c>
      <c r="L515" t="s">
        <v>106</v>
      </c>
      <c r="M515" t="s">
        <v>258</v>
      </c>
      <c r="N515" t="s">
        <v>257</v>
      </c>
      <c r="O515" t="s">
        <v>465</v>
      </c>
      <c r="P515" t="s">
        <v>464</v>
      </c>
      <c r="Q515" t="s">
        <v>5078</v>
      </c>
      <c r="R515" t="s">
        <v>5079</v>
      </c>
    </row>
    <row r="516" spans="1:18">
      <c r="A516">
        <v>2238</v>
      </c>
      <c r="B516" t="s">
        <v>701</v>
      </c>
      <c r="C516">
        <v>1453</v>
      </c>
      <c r="D516" t="s">
        <v>5080</v>
      </c>
      <c r="E516" t="s">
        <v>706</v>
      </c>
      <c r="F516">
        <v>3</v>
      </c>
      <c r="G516">
        <v>1</v>
      </c>
      <c r="H516" t="s">
        <v>421</v>
      </c>
      <c r="I516" t="s">
        <v>103</v>
      </c>
      <c r="J516" t="s">
        <v>105</v>
      </c>
      <c r="K516" t="s">
        <v>107</v>
      </c>
      <c r="L516" t="s">
        <v>106</v>
      </c>
      <c r="M516" t="s">
        <v>258</v>
      </c>
      <c r="N516" t="s">
        <v>257</v>
      </c>
      <c r="O516" t="s">
        <v>465</v>
      </c>
      <c r="P516" t="s">
        <v>464</v>
      </c>
      <c r="Q516" t="s">
        <v>5080</v>
      </c>
      <c r="R516" t="s">
        <v>5081</v>
      </c>
    </row>
    <row r="517" spans="1:18">
      <c r="A517">
        <v>2240</v>
      </c>
      <c r="B517" t="s">
        <v>701</v>
      </c>
      <c r="C517">
        <v>1465</v>
      </c>
      <c r="D517" t="s">
        <v>5084</v>
      </c>
      <c r="E517" t="s">
        <v>706</v>
      </c>
      <c r="F517">
        <v>3</v>
      </c>
      <c r="G517">
        <v>1</v>
      </c>
      <c r="H517" t="s">
        <v>421</v>
      </c>
      <c r="I517" t="s">
        <v>103</v>
      </c>
      <c r="J517" t="s">
        <v>105</v>
      </c>
      <c r="K517" t="s">
        <v>107</v>
      </c>
      <c r="L517" t="s">
        <v>106</v>
      </c>
      <c r="M517" t="s">
        <v>258</v>
      </c>
      <c r="N517" t="s">
        <v>257</v>
      </c>
      <c r="O517" t="s">
        <v>465</v>
      </c>
      <c r="P517" t="s">
        <v>464</v>
      </c>
      <c r="Q517" t="s">
        <v>5084</v>
      </c>
      <c r="R517" t="s">
        <v>5085</v>
      </c>
    </row>
    <row r="518" spans="1:18">
      <c r="A518">
        <v>2244</v>
      </c>
      <c r="B518" t="s">
        <v>701</v>
      </c>
      <c r="C518">
        <v>1403</v>
      </c>
      <c r="D518" t="s">
        <v>5092</v>
      </c>
      <c r="E518" t="s">
        <v>706</v>
      </c>
      <c r="F518">
        <v>4</v>
      </c>
      <c r="G518">
        <v>1</v>
      </c>
      <c r="H518" t="s">
        <v>421</v>
      </c>
      <c r="I518" t="s">
        <v>103</v>
      </c>
      <c r="J518" t="s">
        <v>105</v>
      </c>
      <c r="K518" t="s">
        <v>107</v>
      </c>
      <c r="L518" t="s">
        <v>106</v>
      </c>
      <c r="M518" t="s">
        <v>258</v>
      </c>
      <c r="N518" t="s">
        <v>257</v>
      </c>
      <c r="O518" t="s">
        <v>465</v>
      </c>
      <c r="P518" t="s">
        <v>464</v>
      </c>
      <c r="Q518" t="s">
        <v>5092</v>
      </c>
      <c r="R518" t="s">
        <v>5093</v>
      </c>
    </row>
    <row r="519" spans="1:18">
      <c r="A519">
        <v>2245</v>
      </c>
      <c r="B519" t="s">
        <v>701</v>
      </c>
      <c r="C519">
        <v>1413</v>
      </c>
      <c r="D519" t="s">
        <v>5094</v>
      </c>
      <c r="E519" t="s">
        <v>706</v>
      </c>
      <c r="F519">
        <v>3</v>
      </c>
      <c r="G519">
        <v>1</v>
      </c>
      <c r="H519" t="s">
        <v>421</v>
      </c>
      <c r="I519" t="s">
        <v>103</v>
      </c>
      <c r="J519" t="s">
        <v>105</v>
      </c>
      <c r="K519" t="s">
        <v>107</v>
      </c>
      <c r="L519" t="s">
        <v>106</v>
      </c>
      <c r="M519" t="s">
        <v>258</v>
      </c>
      <c r="N519" t="s">
        <v>257</v>
      </c>
      <c r="O519" t="s">
        <v>465</v>
      </c>
      <c r="P519" t="s">
        <v>464</v>
      </c>
      <c r="Q519" t="s">
        <v>5094</v>
      </c>
      <c r="R519" t="s">
        <v>5095</v>
      </c>
    </row>
    <row r="520" spans="1:18">
      <c r="A520">
        <v>2246</v>
      </c>
      <c r="B520" t="s">
        <v>701</v>
      </c>
      <c r="C520">
        <v>1464</v>
      </c>
      <c r="D520" t="s">
        <v>5096</v>
      </c>
      <c r="E520" t="s">
        <v>706</v>
      </c>
      <c r="F520">
        <v>2</v>
      </c>
      <c r="G520">
        <v>1</v>
      </c>
      <c r="H520" t="s">
        <v>421</v>
      </c>
      <c r="I520" t="s">
        <v>103</v>
      </c>
      <c r="J520" t="s">
        <v>105</v>
      </c>
      <c r="K520" t="s">
        <v>107</v>
      </c>
      <c r="L520" t="s">
        <v>106</v>
      </c>
      <c r="M520" t="s">
        <v>258</v>
      </c>
      <c r="N520" t="s">
        <v>257</v>
      </c>
      <c r="O520" t="s">
        <v>465</v>
      </c>
      <c r="P520" t="s">
        <v>464</v>
      </c>
      <c r="Q520" t="s">
        <v>5096</v>
      </c>
      <c r="R520" t="s">
        <v>5097</v>
      </c>
    </row>
    <row r="521" spans="1:18">
      <c r="A521">
        <v>2247</v>
      </c>
      <c r="B521" t="s">
        <v>701</v>
      </c>
      <c r="C521">
        <v>1426</v>
      </c>
      <c r="D521" t="s">
        <v>5098</v>
      </c>
      <c r="E521" t="s">
        <v>706</v>
      </c>
      <c r="F521">
        <v>3</v>
      </c>
      <c r="G521">
        <v>1</v>
      </c>
      <c r="H521" t="s">
        <v>421</v>
      </c>
      <c r="I521" t="s">
        <v>103</v>
      </c>
      <c r="J521" t="s">
        <v>105</v>
      </c>
      <c r="K521" t="s">
        <v>107</v>
      </c>
      <c r="L521" t="s">
        <v>106</v>
      </c>
      <c r="M521" t="s">
        <v>258</v>
      </c>
      <c r="N521" t="s">
        <v>257</v>
      </c>
      <c r="O521" t="s">
        <v>465</v>
      </c>
      <c r="P521" t="s">
        <v>464</v>
      </c>
      <c r="Q521" t="s">
        <v>5098</v>
      </c>
      <c r="R521" t="s">
        <v>5099</v>
      </c>
    </row>
    <row r="522" spans="1:18">
      <c r="A522">
        <v>2248</v>
      </c>
      <c r="B522" t="s">
        <v>701</v>
      </c>
      <c r="C522">
        <v>1412</v>
      </c>
      <c r="D522" t="s">
        <v>5100</v>
      </c>
      <c r="E522" t="s">
        <v>706</v>
      </c>
      <c r="F522">
        <v>3</v>
      </c>
      <c r="G522">
        <v>1</v>
      </c>
      <c r="H522" t="s">
        <v>421</v>
      </c>
      <c r="I522" t="s">
        <v>103</v>
      </c>
      <c r="J522" t="s">
        <v>105</v>
      </c>
      <c r="K522" t="s">
        <v>107</v>
      </c>
      <c r="L522" t="s">
        <v>106</v>
      </c>
      <c r="M522" t="s">
        <v>258</v>
      </c>
      <c r="N522" t="s">
        <v>257</v>
      </c>
      <c r="O522" t="s">
        <v>465</v>
      </c>
      <c r="P522" t="s">
        <v>464</v>
      </c>
      <c r="Q522" t="s">
        <v>5100</v>
      </c>
      <c r="R522" t="s">
        <v>5101</v>
      </c>
    </row>
    <row r="523" spans="1:18">
      <c r="A523">
        <v>2251</v>
      </c>
      <c r="B523" t="s">
        <v>701</v>
      </c>
      <c r="C523">
        <v>1402</v>
      </c>
      <c r="D523" t="s">
        <v>5106</v>
      </c>
      <c r="E523" t="s">
        <v>706</v>
      </c>
      <c r="F523">
        <v>3</v>
      </c>
      <c r="G523">
        <v>1</v>
      </c>
      <c r="H523" t="s">
        <v>421</v>
      </c>
      <c r="I523" t="s">
        <v>103</v>
      </c>
      <c r="J523" t="s">
        <v>105</v>
      </c>
      <c r="K523" t="s">
        <v>107</v>
      </c>
      <c r="L523" t="s">
        <v>106</v>
      </c>
      <c r="M523" t="s">
        <v>258</v>
      </c>
      <c r="N523" t="s">
        <v>257</v>
      </c>
      <c r="O523" t="s">
        <v>465</v>
      </c>
      <c r="P523" t="s">
        <v>464</v>
      </c>
      <c r="Q523" t="s">
        <v>5106</v>
      </c>
      <c r="R523" t="s">
        <v>5107</v>
      </c>
    </row>
    <row r="524" spans="1:18">
      <c r="A524">
        <v>2252</v>
      </c>
      <c r="B524" t="s">
        <v>701</v>
      </c>
      <c r="C524">
        <v>1455</v>
      </c>
      <c r="D524" t="s">
        <v>5108</v>
      </c>
      <c r="E524" t="s">
        <v>706</v>
      </c>
      <c r="F524">
        <v>3</v>
      </c>
      <c r="G524">
        <v>1</v>
      </c>
      <c r="H524" t="s">
        <v>421</v>
      </c>
      <c r="I524" t="s">
        <v>103</v>
      </c>
      <c r="J524" t="s">
        <v>105</v>
      </c>
      <c r="K524" t="s">
        <v>107</v>
      </c>
      <c r="L524" t="s">
        <v>106</v>
      </c>
      <c r="M524" t="s">
        <v>258</v>
      </c>
      <c r="N524" t="s">
        <v>257</v>
      </c>
      <c r="O524" t="s">
        <v>465</v>
      </c>
      <c r="P524" t="s">
        <v>464</v>
      </c>
      <c r="Q524" t="s">
        <v>5108</v>
      </c>
      <c r="R524" t="s">
        <v>5109</v>
      </c>
    </row>
    <row r="525" spans="1:18">
      <c r="A525">
        <v>2256</v>
      </c>
      <c r="B525" t="s">
        <v>701</v>
      </c>
      <c r="C525">
        <v>1456</v>
      </c>
      <c r="D525" t="s">
        <v>5116</v>
      </c>
      <c r="E525" t="s">
        <v>706</v>
      </c>
      <c r="F525">
        <v>3</v>
      </c>
      <c r="G525">
        <v>1</v>
      </c>
      <c r="H525" t="s">
        <v>421</v>
      </c>
      <c r="I525" t="s">
        <v>103</v>
      </c>
      <c r="J525" t="s">
        <v>105</v>
      </c>
      <c r="K525" t="s">
        <v>107</v>
      </c>
      <c r="L525" t="s">
        <v>106</v>
      </c>
      <c r="M525" t="s">
        <v>258</v>
      </c>
      <c r="N525" t="s">
        <v>257</v>
      </c>
      <c r="O525" t="s">
        <v>465</v>
      </c>
      <c r="P525" t="s">
        <v>464</v>
      </c>
      <c r="Q525" t="s">
        <v>5116</v>
      </c>
      <c r="R525" t="s">
        <v>5117</v>
      </c>
    </row>
    <row r="526" spans="1:18">
      <c r="A526">
        <v>2257</v>
      </c>
      <c r="B526" t="s">
        <v>701</v>
      </c>
      <c r="C526">
        <v>1463</v>
      </c>
      <c r="D526" t="s">
        <v>5118</v>
      </c>
      <c r="E526" t="s">
        <v>706</v>
      </c>
      <c r="F526">
        <v>3</v>
      </c>
      <c r="G526">
        <v>1</v>
      </c>
      <c r="H526" t="s">
        <v>421</v>
      </c>
      <c r="I526" t="s">
        <v>103</v>
      </c>
      <c r="J526" t="s">
        <v>105</v>
      </c>
      <c r="K526" t="s">
        <v>107</v>
      </c>
      <c r="L526" t="s">
        <v>106</v>
      </c>
      <c r="M526" t="s">
        <v>258</v>
      </c>
      <c r="N526" t="s">
        <v>257</v>
      </c>
      <c r="O526" t="s">
        <v>465</v>
      </c>
      <c r="P526" t="s">
        <v>464</v>
      </c>
      <c r="Q526" t="s">
        <v>5118</v>
      </c>
      <c r="R526" t="s">
        <v>5119</v>
      </c>
    </row>
    <row r="527" spans="1:18">
      <c r="A527">
        <v>2259</v>
      </c>
      <c r="B527" t="s">
        <v>701</v>
      </c>
      <c r="C527">
        <v>1410</v>
      </c>
      <c r="D527" t="s">
        <v>5122</v>
      </c>
      <c r="E527" t="s">
        <v>706</v>
      </c>
      <c r="F527">
        <v>4</v>
      </c>
      <c r="G527">
        <v>1</v>
      </c>
      <c r="H527" t="s">
        <v>421</v>
      </c>
      <c r="I527" t="s">
        <v>103</v>
      </c>
      <c r="J527" t="s">
        <v>105</v>
      </c>
      <c r="K527" t="s">
        <v>107</v>
      </c>
      <c r="L527" t="s">
        <v>106</v>
      </c>
      <c r="M527" t="s">
        <v>258</v>
      </c>
      <c r="N527" t="s">
        <v>257</v>
      </c>
      <c r="O527" t="s">
        <v>465</v>
      </c>
      <c r="P527" t="s">
        <v>464</v>
      </c>
      <c r="Q527" t="s">
        <v>5122</v>
      </c>
      <c r="R527" t="s">
        <v>5123</v>
      </c>
    </row>
    <row r="528" spans="1:18">
      <c r="A528">
        <v>2260</v>
      </c>
      <c r="B528" t="s">
        <v>701</v>
      </c>
      <c r="C528">
        <v>1409</v>
      </c>
      <c r="D528" t="s">
        <v>5124</v>
      </c>
      <c r="E528" t="s">
        <v>706</v>
      </c>
      <c r="F528">
        <v>4</v>
      </c>
      <c r="G528">
        <v>1</v>
      </c>
      <c r="H528" t="s">
        <v>421</v>
      </c>
      <c r="I528" t="s">
        <v>103</v>
      </c>
      <c r="J528" t="s">
        <v>105</v>
      </c>
      <c r="K528" t="s">
        <v>107</v>
      </c>
      <c r="L528" t="s">
        <v>106</v>
      </c>
      <c r="M528" t="s">
        <v>258</v>
      </c>
      <c r="N528" t="s">
        <v>257</v>
      </c>
      <c r="O528" t="s">
        <v>465</v>
      </c>
      <c r="P528" t="s">
        <v>464</v>
      </c>
      <c r="Q528" t="s">
        <v>5124</v>
      </c>
      <c r="R528" t="s">
        <v>5125</v>
      </c>
    </row>
    <row r="529" spans="1:18">
      <c r="A529">
        <v>2261</v>
      </c>
      <c r="B529" t="s">
        <v>701</v>
      </c>
      <c r="C529">
        <v>1429</v>
      </c>
      <c r="D529" t="s">
        <v>5126</v>
      </c>
      <c r="E529" t="s">
        <v>706</v>
      </c>
      <c r="F529">
        <v>3</v>
      </c>
      <c r="G529">
        <v>1</v>
      </c>
      <c r="H529" t="s">
        <v>421</v>
      </c>
      <c r="I529" t="s">
        <v>103</v>
      </c>
      <c r="J529" t="s">
        <v>105</v>
      </c>
      <c r="K529" t="s">
        <v>107</v>
      </c>
      <c r="L529" t="s">
        <v>106</v>
      </c>
      <c r="M529" t="s">
        <v>258</v>
      </c>
      <c r="N529" t="s">
        <v>257</v>
      </c>
      <c r="O529" t="s">
        <v>465</v>
      </c>
      <c r="P529" t="s">
        <v>464</v>
      </c>
      <c r="Q529" t="s">
        <v>5126</v>
      </c>
      <c r="R529" t="s">
        <v>5127</v>
      </c>
    </row>
    <row r="530" spans="1:18">
      <c r="A530">
        <v>2262</v>
      </c>
      <c r="B530" t="s">
        <v>701</v>
      </c>
      <c r="C530">
        <v>1428</v>
      </c>
      <c r="D530" t="s">
        <v>5128</v>
      </c>
      <c r="E530" t="s">
        <v>706</v>
      </c>
      <c r="F530">
        <v>3</v>
      </c>
      <c r="G530">
        <v>1</v>
      </c>
      <c r="H530" t="s">
        <v>421</v>
      </c>
      <c r="I530" t="s">
        <v>103</v>
      </c>
      <c r="J530" t="s">
        <v>105</v>
      </c>
      <c r="K530" t="s">
        <v>107</v>
      </c>
      <c r="L530" t="s">
        <v>106</v>
      </c>
      <c r="M530" t="s">
        <v>258</v>
      </c>
      <c r="N530" t="s">
        <v>257</v>
      </c>
      <c r="O530" t="s">
        <v>465</v>
      </c>
      <c r="P530" t="s">
        <v>464</v>
      </c>
      <c r="Q530" t="s">
        <v>5128</v>
      </c>
      <c r="R530" t="s">
        <v>5129</v>
      </c>
    </row>
    <row r="531" spans="1:18">
      <c r="A531">
        <v>2265</v>
      </c>
      <c r="B531" t="s">
        <v>701</v>
      </c>
      <c r="C531">
        <v>1438</v>
      </c>
      <c r="D531" t="s">
        <v>5134</v>
      </c>
      <c r="E531" t="s">
        <v>706</v>
      </c>
      <c r="F531">
        <v>3</v>
      </c>
      <c r="G531">
        <v>1</v>
      </c>
      <c r="H531" t="s">
        <v>421</v>
      </c>
      <c r="I531" t="s">
        <v>103</v>
      </c>
      <c r="J531" t="s">
        <v>105</v>
      </c>
      <c r="K531" t="s">
        <v>107</v>
      </c>
      <c r="L531" t="s">
        <v>106</v>
      </c>
      <c r="M531" t="s">
        <v>258</v>
      </c>
      <c r="N531" t="s">
        <v>257</v>
      </c>
      <c r="O531" t="s">
        <v>465</v>
      </c>
      <c r="P531" t="s">
        <v>464</v>
      </c>
      <c r="Q531" t="s">
        <v>5134</v>
      </c>
      <c r="R531" t="s">
        <v>5135</v>
      </c>
    </row>
    <row r="532" spans="1:18">
      <c r="A532">
        <v>2267</v>
      </c>
      <c r="B532" t="s">
        <v>701</v>
      </c>
      <c r="C532">
        <v>1458</v>
      </c>
      <c r="D532" t="s">
        <v>5138</v>
      </c>
      <c r="E532" t="s">
        <v>706</v>
      </c>
      <c r="F532">
        <v>4</v>
      </c>
      <c r="G532">
        <v>1</v>
      </c>
      <c r="H532" t="s">
        <v>421</v>
      </c>
      <c r="I532" t="s">
        <v>103</v>
      </c>
      <c r="J532" t="s">
        <v>105</v>
      </c>
      <c r="K532" t="s">
        <v>107</v>
      </c>
      <c r="L532" t="s">
        <v>106</v>
      </c>
      <c r="M532" t="s">
        <v>258</v>
      </c>
      <c r="N532" t="s">
        <v>257</v>
      </c>
      <c r="O532" t="s">
        <v>465</v>
      </c>
      <c r="P532" t="s">
        <v>464</v>
      </c>
      <c r="Q532" t="s">
        <v>5138</v>
      </c>
      <c r="R532" t="s">
        <v>5139</v>
      </c>
    </row>
    <row r="533" spans="1:18">
      <c r="A533">
        <v>2268</v>
      </c>
      <c r="B533" t="s">
        <v>701</v>
      </c>
      <c r="C533">
        <v>1462</v>
      </c>
      <c r="D533" t="s">
        <v>5140</v>
      </c>
      <c r="E533" t="s">
        <v>706</v>
      </c>
      <c r="F533">
        <v>3</v>
      </c>
      <c r="G533">
        <v>1</v>
      </c>
      <c r="H533" t="s">
        <v>421</v>
      </c>
      <c r="I533" t="s">
        <v>103</v>
      </c>
      <c r="J533" t="s">
        <v>105</v>
      </c>
      <c r="K533" t="s">
        <v>107</v>
      </c>
      <c r="L533" t="s">
        <v>106</v>
      </c>
      <c r="M533" t="s">
        <v>258</v>
      </c>
      <c r="N533" t="s">
        <v>257</v>
      </c>
      <c r="O533" t="s">
        <v>465</v>
      </c>
      <c r="P533" t="s">
        <v>464</v>
      </c>
      <c r="Q533" t="s">
        <v>5140</v>
      </c>
      <c r="R533" t="s">
        <v>5141</v>
      </c>
    </row>
    <row r="534" spans="1:18">
      <c r="A534">
        <v>2269</v>
      </c>
      <c r="B534" t="s">
        <v>701</v>
      </c>
      <c r="C534">
        <v>1411</v>
      </c>
      <c r="D534" t="s">
        <v>5142</v>
      </c>
      <c r="E534" t="s">
        <v>706</v>
      </c>
      <c r="F534">
        <v>4</v>
      </c>
      <c r="G534">
        <v>1</v>
      </c>
      <c r="H534" t="s">
        <v>421</v>
      </c>
      <c r="I534" t="s">
        <v>103</v>
      </c>
      <c r="J534" t="s">
        <v>105</v>
      </c>
      <c r="K534" t="s">
        <v>107</v>
      </c>
      <c r="L534" t="s">
        <v>106</v>
      </c>
      <c r="M534" t="s">
        <v>258</v>
      </c>
      <c r="N534" t="s">
        <v>257</v>
      </c>
      <c r="O534" t="s">
        <v>465</v>
      </c>
      <c r="P534" t="s">
        <v>464</v>
      </c>
      <c r="Q534" t="s">
        <v>5142</v>
      </c>
      <c r="R534" t="s">
        <v>5143</v>
      </c>
    </row>
    <row r="535" spans="1:18">
      <c r="A535">
        <v>2270</v>
      </c>
      <c r="B535" t="s">
        <v>701</v>
      </c>
      <c r="C535">
        <v>1483</v>
      </c>
      <c r="D535" t="s">
        <v>5144</v>
      </c>
      <c r="E535" t="s">
        <v>706</v>
      </c>
      <c r="F535">
        <v>4</v>
      </c>
      <c r="G535">
        <v>1</v>
      </c>
      <c r="H535" t="s">
        <v>421</v>
      </c>
      <c r="I535" t="s">
        <v>103</v>
      </c>
      <c r="J535" t="s">
        <v>105</v>
      </c>
      <c r="K535" t="s">
        <v>107</v>
      </c>
      <c r="L535" t="s">
        <v>106</v>
      </c>
      <c r="M535" t="s">
        <v>258</v>
      </c>
      <c r="N535" t="s">
        <v>257</v>
      </c>
      <c r="O535" t="s">
        <v>465</v>
      </c>
      <c r="P535" t="s">
        <v>464</v>
      </c>
      <c r="Q535" t="s">
        <v>5144</v>
      </c>
      <c r="R535" t="s">
        <v>5145</v>
      </c>
    </row>
    <row r="536" spans="1:18">
      <c r="A536">
        <v>2271</v>
      </c>
      <c r="B536" t="s">
        <v>701</v>
      </c>
      <c r="C536">
        <v>1457</v>
      </c>
      <c r="D536" t="s">
        <v>5146</v>
      </c>
      <c r="E536" t="s">
        <v>706</v>
      </c>
      <c r="F536">
        <v>3</v>
      </c>
      <c r="G536">
        <v>1</v>
      </c>
      <c r="H536" t="s">
        <v>421</v>
      </c>
      <c r="I536" t="s">
        <v>103</v>
      </c>
      <c r="J536" t="s">
        <v>105</v>
      </c>
      <c r="K536" t="s">
        <v>107</v>
      </c>
      <c r="L536" t="s">
        <v>106</v>
      </c>
      <c r="M536" t="s">
        <v>258</v>
      </c>
      <c r="N536" t="s">
        <v>257</v>
      </c>
      <c r="O536" t="s">
        <v>465</v>
      </c>
      <c r="P536" t="s">
        <v>464</v>
      </c>
      <c r="Q536" t="s">
        <v>5146</v>
      </c>
      <c r="R536" t="s">
        <v>5147</v>
      </c>
    </row>
    <row r="537" spans="1:18">
      <c r="A537">
        <v>2272</v>
      </c>
      <c r="B537" t="s">
        <v>701</v>
      </c>
      <c r="C537">
        <v>1408</v>
      </c>
      <c r="D537" t="s">
        <v>5148</v>
      </c>
      <c r="E537" t="s">
        <v>706</v>
      </c>
      <c r="F537">
        <v>3</v>
      </c>
      <c r="G537">
        <v>1</v>
      </c>
      <c r="H537" t="s">
        <v>421</v>
      </c>
      <c r="I537" t="s">
        <v>103</v>
      </c>
      <c r="J537" t="s">
        <v>105</v>
      </c>
      <c r="K537" t="s">
        <v>107</v>
      </c>
      <c r="L537" t="s">
        <v>106</v>
      </c>
      <c r="M537" t="s">
        <v>258</v>
      </c>
      <c r="N537" t="s">
        <v>257</v>
      </c>
      <c r="O537" t="s">
        <v>465</v>
      </c>
      <c r="P537" t="s">
        <v>464</v>
      </c>
      <c r="Q537" t="s">
        <v>5148</v>
      </c>
      <c r="R537" t="s">
        <v>5149</v>
      </c>
    </row>
    <row r="538" spans="1:18">
      <c r="A538">
        <v>2274</v>
      </c>
      <c r="B538" t="s">
        <v>701</v>
      </c>
      <c r="C538">
        <v>1440</v>
      </c>
      <c r="D538" t="s">
        <v>5151</v>
      </c>
      <c r="E538" t="s">
        <v>706</v>
      </c>
      <c r="F538">
        <v>3</v>
      </c>
      <c r="G538">
        <v>1</v>
      </c>
      <c r="H538" t="s">
        <v>421</v>
      </c>
      <c r="I538" t="s">
        <v>103</v>
      </c>
      <c r="J538" t="s">
        <v>105</v>
      </c>
      <c r="K538" t="s">
        <v>107</v>
      </c>
      <c r="L538" t="s">
        <v>106</v>
      </c>
      <c r="M538" t="s">
        <v>258</v>
      </c>
      <c r="N538" t="s">
        <v>257</v>
      </c>
      <c r="O538" t="s">
        <v>465</v>
      </c>
      <c r="P538" t="s">
        <v>464</v>
      </c>
      <c r="Q538" t="s">
        <v>5151</v>
      </c>
      <c r="R538" t="s">
        <v>5152</v>
      </c>
    </row>
    <row r="539" spans="1:18">
      <c r="A539">
        <v>2275</v>
      </c>
      <c r="B539" t="s">
        <v>701</v>
      </c>
      <c r="C539">
        <v>1439</v>
      </c>
      <c r="D539" t="s">
        <v>5153</v>
      </c>
      <c r="E539" t="s">
        <v>706</v>
      </c>
      <c r="F539">
        <v>3</v>
      </c>
      <c r="G539">
        <v>1</v>
      </c>
      <c r="H539" t="s">
        <v>421</v>
      </c>
      <c r="I539" t="s">
        <v>103</v>
      </c>
      <c r="J539" t="s">
        <v>105</v>
      </c>
      <c r="K539" t="s">
        <v>107</v>
      </c>
      <c r="L539" t="s">
        <v>106</v>
      </c>
      <c r="M539" t="s">
        <v>258</v>
      </c>
      <c r="N539" t="s">
        <v>257</v>
      </c>
      <c r="O539" t="s">
        <v>465</v>
      </c>
      <c r="P539" t="s">
        <v>464</v>
      </c>
      <c r="Q539" t="s">
        <v>5153</v>
      </c>
      <c r="R539" t="s">
        <v>5154</v>
      </c>
    </row>
    <row r="540" spans="1:18">
      <c r="A540">
        <v>2276</v>
      </c>
      <c r="B540" t="s">
        <v>701</v>
      </c>
      <c r="C540">
        <v>1461</v>
      </c>
      <c r="D540" t="s">
        <v>5155</v>
      </c>
      <c r="E540" t="s">
        <v>706</v>
      </c>
      <c r="F540">
        <v>3</v>
      </c>
      <c r="G540">
        <v>1</v>
      </c>
      <c r="H540" t="s">
        <v>421</v>
      </c>
      <c r="I540" t="s">
        <v>103</v>
      </c>
      <c r="J540" t="s">
        <v>105</v>
      </c>
      <c r="K540" t="s">
        <v>107</v>
      </c>
      <c r="L540" t="s">
        <v>106</v>
      </c>
      <c r="M540" t="s">
        <v>258</v>
      </c>
      <c r="N540" t="s">
        <v>257</v>
      </c>
      <c r="O540" t="s">
        <v>465</v>
      </c>
      <c r="P540" t="s">
        <v>464</v>
      </c>
      <c r="Q540" t="s">
        <v>5155</v>
      </c>
      <c r="R540" t="s">
        <v>5156</v>
      </c>
    </row>
    <row r="541" spans="1:18">
      <c r="A541">
        <v>2277</v>
      </c>
      <c r="B541" t="s">
        <v>701</v>
      </c>
      <c r="C541">
        <v>1459</v>
      </c>
      <c r="D541" t="s">
        <v>5157</v>
      </c>
      <c r="E541" t="s">
        <v>706</v>
      </c>
      <c r="F541">
        <v>3</v>
      </c>
      <c r="G541">
        <v>1</v>
      </c>
      <c r="H541" t="s">
        <v>421</v>
      </c>
      <c r="I541" t="s">
        <v>103</v>
      </c>
      <c r="J541" t="s">
        <v>105</v>
      </c>
      <c r="K541" t="s">
        <v>107</v>
      </c>
      <c r="L541" t="s">
        <v>106</v>
      </c>
      <c r="M541" t="s">
        <v>258</v>
      </c>
      <c r="N541" t="s">
        <v>257</v>
      </c>
      <c r="O541" t="s">
        <v>465</v>
      </c>
      <c r="P541" t="s">
        <v>464</v>
      </c>
      <c r="Q541" t="s">
        <v>5157</v>
      </c>
      <c r="R541" t="s">
        <v>5158</v>
      </c>
    </row>
    <row r="542" spans="1:18">
      <c r="A542">
        <v>2278</v>
      </c>
      <c r="B542" t="s">
        <v>701</v>
      </c>
      <c r="C542">
        <v>1405</v>
      </c>
      <c r="D542" t="s">
        <v>5159</v>
      </c>
      <c r="E542" t="s">
        <v>706</v>
      </c>
      <c r="F542">
        <v>3</v>
      </c>
      <c r="G542">
        <v>1</v>
      </c>
      <c r="H542" t="s">
        <v>421</v>
      </c>
      <c r="I542" t="s">
        <v>103</v>
      </c>
      <c r="J542" t="s">
        <v>105</v>
      </c>
      <c r="K542" t="s">
        <v>107</v>
      </c>
      <c r="L542" t="s">
        <v>106</v>
      </c>
      <c r="M542" t="s">
        <v>258</v>
      </c>
      <c r="N542" t="s">
        <v>257</v>
      </c>
      <c r="O542" t="s">
        <v>465</v>
      </c>
      <c r="P542" t="s">
        <v>464</v>
      </c>
      <c r="Q542" t="s">
        <v>5159</v>
      </c>
      <c r="R542" t="s">
        <v>5160</v>
      </c>
    </row>
    <row r="543" spans="1:18">
      <c r="A543">
        <v>2279</v>
      </c>
      <c r="B543" t="s">
        <v>701</v>
      </c>
      <c r="C543">
        <v>1443</v>
      </c>
      <c r="D543" t="s">
        <v>5161</v>
      </c>
      <c r="E543" t="s">
        <v>706</v>
      </c>
      <c r="F543">
        <v>3</v>
      </c>
      <c r="G543">
        <v>1</v>
      </c>
      <c r="H543" t="s">
        <v>421</v>
      </c>
      <c r="I543" t="s">
        <v>103</v>
      </c>
      <c r="J543" t="s">
        <v>105</v>
      </c>
      <c r="K543" t="s">
        <v>107</v>
      </c>
      <c r="L543" t="s">
        <v>106</v>
      </c>
      <c r="M543" t="s">
        <v>258</v>
      </c>
      <c r="N543" t="s">
        <v>257</v>
      </c>
      <c r="O543" t="s">
        <v>465</v>
      </c>
      <c r="P543" t="s">
        <v>464</v>
      </c>
      <c r="Q543" t="s">
        <v>5161</v>
      </c>
      <c r="R543" t="s">
        <v>5162</v>
      </c>
    </row>
    <row r="544" spans="1:18">
      <c r="A544">
        <v>2280</v>
      </c>
      <c r="B544" t="s">
        <v>701</v>
      </c>
      <c r="C544">
        <v>1482</v>
      </c>
      <c r="D544" t="s">
        <v>5163</v>
      </c>
      <c r="E544" t="s">
        <v>706</v>
      </c>
      <c r="F544">
        <v>4</v>
      </c>
      <c r="G544">
        <v>1</v>
      </c>
      <c r="H544" t="s">
        <v>421</v>
      </c>
      <c r="I544" t="s">
        <v>103</v>
      </c>
      <c r="J544" t="s">
        <v>105</v>
      </c>
      <c r="K544" t="s">
        <v>107</v>
      </c>
      <c r="L544" t="s">
        <v>106</v>
      </c>
      <c r="M544" t="s">
        <v>258</v>
      </c>
      <c r="N544" t="s">
        <v>257</v>
      </c>
      <c r="O544" t="s">
        <v>465</v>
      </c>
      <c r="P544" t="s">
        <v>464</v>
      </c>
      <c r="Q544" t="s">
        <v>5163</v>
      </c>
      <c r="R544" t="s">
        <v>5164</v>
      </c>
    </row>
    <row r="545" spans="1:18">
      <c r="A545">
        <v>2281</v>
      </c>
      <c r="B545" t="s">
        <v>701</v>
      </c>
      <c r="C545">
        <v>1427</v>
      </c>
      <c r="D545" t="s">
        <v>5165</v>
      </c>
      <c r="E545" t="s">
        <v>706</v>
      </c>
      <c r="F545">
        <v>3</v>
      </c>
      <c r="G545">
        <v>1</v>
      </c>
      <c r="H545" t="s">
        <v>421</v>
      </c>
      <c r="I545" t="s">
        <v>103</v>
      </c>
      <c r="J545" t="s">
        <v>105</v>
      </c>
      <c r="K545" t="s">
        <v>107</v>
      </c>
      <c r="L545" t="s">
        <v>106</v>
      </c>
      <c r="M545" t="s">
        <v>258</v>
      </c>
      <c r="N545" t="s">
        <v>257</v>
      </c>
      <c r="O545" t="s">
        <v>465</v>
      </c>
      <c r="P545" t="s">
        <v>464</v>
      </c>
      <c r="Q545" t="s">
        <v>5165</v>
      </c>
      <c r="R545" t="s">
        <v>5166</v>
      </c>
    </row>
    <row r="546" spans="1:18">
      <c r="A546">
        <v>2282</v>
      </c>
      <c r="B546" t="s">
        <v>701</v>
      </c>
      <c r="C546">
        <v>1442</v>
      </c>
      <c r="D546" t="s">
        <v>5167</v>
      </c>
      <c r="E546" t="s">
        <v>706</v>
      </c>
      <c r="F546">
        <v>4</v>
      </c>
      <c r="G546">
        <v>1</v>
      </c>
      <c r="H546" t="s">
        <v>421</v>
      </c>
      <c r="I546" t="s">
        <v>103</v>
      </c>
      <c r="J546" t="s">
        <v>105</v>
      </c>
      <c r="K546" t="s">
        <v>107</v>
      </c>
      <c r="L546" t="s">
        <v>106</v>
      </c>
      <c r="M546" t="s">
        <v>258</v>
      </c>
      <c r="N546" t="s">
        <v>257</v>
      </c>
      <c r="O546" t="s">
        <v>465</v>
      </c>
      <c r="P546" t="s">
        <v>464</v>
      </c>
      <c r="Q546" t="s">
        <v>5167</v>
      </c>
      <c r="R546" t="s">
        <v>5168</v>
      </c>
    </row>
    <row r="547" spans="1:18">
      <c r="A547">
        <v>2283</v>
      </c>
      <c r="B547" t="s">
        <v>701</v>
      </c>
      <c r="C547">
        <v>1460</v>
      </c>
      <c r="D547" t="s">
        <v>5169</v>
      </c>
      <c r="E547" t="s">
        <v>706</v>
      </c>
      <c r="F547">
        <v>3</v>
      </c>
      <c r="G547">
        <v>1</v>
      </c>
      <c r="H547" t="s">
        <v>421</v>
      </c>
      <c r="I547" t="s">
        <v>103</v>
      </c>
      <c r="J547" t="s">
        <v>105</v>
      </c>
      <c r="K547" t="s">
        <v>107</v>
      </c>
      <c r="L547" t="s">
        <v>106</v>
      </c>
      <c r="M547" t="s">
        <v>258</v>
      </c>
      <c r="N547" t="s">
        <v>257</v>
      </c>
      <c r="O547" t="s">
        <v>465</v>
      </c>
      <c r="P547" t="s">
        <v>464</v>
      </c>
      <c r="Q547" t="s">
        <v>5169</v>
      </c>
      <c r="R547" t="s">
        <v>5170</v>
      </c>
    </row>
    <row r="548" spans="1:18">
      <c r="A548">
        <v>2285</v>
      </c>
      <c r="B548" t="s">
        <v>701</v>
      </c>
      <c r="C548">
        <v>1407</v>
      </c>
      <c r="D548" t="s">
        <v>5173</v>
      </c>
      <c r="E548" t="s">
        <v>706</v>
      </c>
      <c r="F548">
        <v>4</v>
      </c>
      <c r="G548">
        <v>1</v>
      </c>
      <c r="H548" t="s">
        <v>421</v>
      </c>
      <c r="I548" t="s">
        <v>103</v>
      </c>
      <c r="J548" t="s">
        <v>105</v>
      </c>
      <c r="K548" t="s">
        <v>107</v>
      </c>
      <c r="L548" t="s">
        <v>106</v>
      </c>
      <c r="M548" t="s">
        <v>258</v>
      </c>
      <c r="N548" t="s">
        <v>257</v>
      </c>
      <c r="O548" t="s">
        <v>465</v>
      </c>
      <c r="P548" t="s">
        <v>464</v>
      </c>
      <c r="Q548" t="s">
        <v>5173</v>
      </c>
      <c r="R548" t="s">
        <v>5174</v>
      </c>
    </row>
    <row r="549" spans="1:18">
      <c r="A549">
        <v>2286</v>
      </c>
      <c r="B549" t="s">
        <v>701</v>
      </c>
      <c r="C549">
        <v>1400</v>
      </c>
      <c r="D549" t="s">
        <v>5175</v>
      </c>
      <c r="E549" t="s">
        <v>706</v>
      </c>
      <c r="F549">
        <v>3</v>
      </c>
      <c r="G549">
        <v>1</v>
      </c>
      <c r="H549" t="s">
        <v>421</v>
      </c>
      <c r="I549" t="s">
        <v>103</v>
      </c>
      <c r="J549" t="s">
        <v>105</v>
      </c>
      <c r="K549" t="s">
        <v>107</v>
      </c>
      <c r="L549" t="s">
        <v>106</v>
      </c>
      <c r="M549" t="s">
        <v>258</v>
      </c>
      <c r="N549" t="s">
        <v>257</v>
      </c>
      <c r="O549" t="s">
        <v>465</v>
      </c>
      <c r="P549" t="s">
        <v>464</v>
      </c>
      <c r="Q549" t="s">
        <v>5175</v>
      </c>
      <c r="R549" t="s">
        <v>5176</v>
      </c>
    </row>
    <row r="550" spans="1:18">
      <c r="A550">
        <v>2287</v>
      </c>
      <c r="B550" t="s">
        <v>701</v>
      </c>
      <c r="C550">
        <v>1441</v>
      </c>
      <c r="D550" t="s">
        <v>5177</v>
      </c>
      <c r="E550" t="s">
        <v>706</v>
      </c>
      <c r="F550">
        <v>3</v>
      </c>
      <c r="G550">
        <v>1</v>
      </c>
      <c r="H550" t="s">
        <v>421</v>
      </c>
      <c r="I550" t="s">
        <v>103</v>
      </c>
      <c r="J550" t="s">
        <v>105</v>
      </c>
      <c r="K550" t="s">
        <v>107</v>
      </c>
      <c r="L550" t="s">
        <v>106</v>
      </c>
      <c r="M550" t="s">
        <v>258</v>
      </c>
      <c r="N550" t="s">
        <v>257</v>
      </c>
      <c r="O550" t="s">
        <v>465</v>
      </c>
      <c r="P550" t="s">
        <v>464</v>
      </c>
      <c r="Q550" t="s">
        <v>5177</v>
      </c>
      <c r="R550" t="s">
        <v>5178</v>
      </c>
    </row>
    <row r="551" spans="1:18">
      <c r="A551">
        <v>2291</v>
      </c>
      <c r="B551" t="s">
        <v>701</v>
      </c>
      <c r="C551">
        <v>1401</v>
      </c>
      <c r="D551" t="s">
        <v>5185</v>
      </c>
      <c r="E551" t="s">
        <v>706</v>
      </c>
      <c r="F551">
        <v>3</v>
      </c>
      <c r="G551">
        <v>1</v>
      </c>
      <c r="H551" t="s">
        <v>421</v>
      </c>
      <c r="I551" t="s">
        <v>103</v>
      </c>
      <c r="J551" t="s">
        <v>105</v>
      </c>
      <c r="K551" t="s">
        <v>107</v>
      </c>
      <c r="L551" t="s">
        <v>106</v>
      </c>
      <c r="M551" t="s">
        <v>258</v>
      </c>
      <c r="N551" t="s">
        <v>257</v>
      </c>
      <c r="O551" t="s">
        <v>465</v>
      </c>
      <c r="P551" t="s">
        <v>464</v>
      </c>
      <c r="Q551" t="s">
        <v>5185</v>
      </c>
      <c r="R551" t="s">
        <v>5186</v>
      </c>
    </row>
    <row r="552" spans="1:18">
      <c r="A552">
        <v>2293</v>
      </c>
      <c r="B552" t="s">
        <v>701</v>
      </c>
      <c r="C552">
        <v>1406</v>
      </c>
      <c r="D552" t="s">
        <v>5189</v>
      </c>
      <c r="E552" t="s">
        <v>706</v>
      </c>
      <c r="F552">
        <v>3</v>
      </c>
      <c r="G552">
        <v>1</v>
      </c>
      <c r="H552" t="s">
        <v>421</v>
      </c>
      <c r="I552" t="s">
        <v>103</v>
      </c>
      <c r="J552" t="s">
        <v>105</v>
      </c>
      <c r="K552" t="s">
        <v>107</v>
      </c>
      <c r="L552" t="s">
        <v>106</v>
      </c>
      <c r="M552" t="s">
        <v>258</v>
      </c>
      <c r="N552" t="s">
        <v>257</v>
      </c>
      <c r="O552" t="s">
        <v>465</v>
      </c>
      <c r="P552" t="s">
        <v>464</v>
      </c>
      <c r="Q552" t="s">
        <v>5189</v>
      </c>
      <c r="R552" t="s">
        <v>5190</v>
      </c>
    </row>
    <row r="553" spans="1:18">
      <c r="A553">
        <v>2295</v>
      </c>
      <c r="B553" t="s">
        <v>701</v>
      </c>
      <c r="C553">
        <v>1367</v>
      </c>
      <c r="D553" t="s">
        <v>5193</v>
      </c>
      <c r="E553" t="s">
        <v>706</v>
      </c>
      <c r="F553">
        <v>3</v>
      </c>
      <c r="G553">
        <v>1</v>
      </c>
      <c r="H553" t="s">
        <v>421</v>
      </c>
      <c r="I553" t="s">
        <v>103</v>
      </c>
      <c r="J553" t="s">
        <v>105</v>
      </c>
      <c r="K553" t="s">
        <v>107</v>
      </c>
      <c r="L553" t="s">
        <v>106</v>
      </c>
      <c r="M553" t="s">
        <v>258</v>
      </c>
      <c r="N553" t="s">
        <v>257</v>
      </c>
      <c r="O553" t="s">
        <v>465</v>
      </c>
      <c r="P553" t="s">
        <v>464</v>
      </c>
      <c r="Q553" t="s">
        <v>5193</v>
      </c>
      <c r="R553" t="s">
        <v>5194</v>
      </c>
    </row>
    <row r="554" spans="1:18">
      <c r="A554">
        <v>2297</v>
      </c>
      <c r="B554" t="s">
        <v>701</v>
      </c>
      <c r="C554">
        <v>1390</v>
      </c>
      <c r="D554" t="s">
        <v>5197</v>
      </c>
      <c r="E554" t="s">
        <v>703</v>
      </c>
      <c r="F554">
        <v>0</v>
      </c>
      <c r="G554">
        <v>1</v>
      </c>
      <c r="H554" t="s">
        <v>421</v>
      </c>
      <c r="I554" t="s">
        <v>103</v>
      </c>
      <c r="J554" t="s">
        <v>105</v>
      </c>
      <c r="K554" t="s">
        <v>107</v>
      </c>
      <c r="L554" t="s">
        <v>106</v>
      </c>
      <c r="M554" t="s">
        <v>258</v>
      </c>
      <c r="N554" t="s">
        <v>257</v>
      </c>
      <c r="O554" t="s">
        <v>465</v>
      </c>
      <c r="P554" t="s">
        <v>464</v>
      </c>
      <c r="Q554" t="s">
        <v>5197</v>
      </c>
      <c r="R554" t="s">
        <v>5198</v>
      </c>
    </row>
    <row r="555" spans="1:18">
      <c r="A555">
        <v>2300</v>
      </c>
      <c r="B555" t="s">
        <v>701</v>
      </c>
      <c r="C555">
        <v>1262</v>
      </c>
      <c r="D555" t="s">
        <v>5203</v>
      </c>
      <c r="E555" t="s">
        <v>706</v>
      </c>
      <c r="F555">
        <v>3</v>
      </c>
      <c r="G555">
        <v>1</v>
      </c>
      <c r="H555" t="s">
        <v>421</v>
      </c>
      <c r="I555" t="s">
        <v>103</v>
      </c>
      <c r="J555" t="s">
        <v>105</v>
      </c>
      <c r="K555" t="s">
        <v>107</v>
      </c>
      <c r="L555" t="s">
        <v>106</v>
      </c>
      <c r="M555" t="s">
        <v>258</v>
      </c>
      <c r="N555" t="s">
        <v>257</v>
      </c>
      <c r="O555" t="s">
        <v>465</v>
      </c>
      <c r="P555" t="s">
        <v>464</v>
      </c>
      <c r="Q555" t="s">
        <v>5203</v>
      </c>
      <c r="R555" t="s">
        <v>5204</v>
      </c>
    </row>
    <row r="556" spans="1:18">
      <c r="A556">
        <v>2301</v>
      </c>
      <c r="B556" t="s">
        <v>701</v>
      </c>
      <c r="C556">
        <v>1365</v>
      </c>
      <c r="D556" t="s">
        <v>5205</v>
      </c>
      <c r="E556" t="s">
        <v>706</v>
      </c>
      <c r="F556">
        <v>2</v>
      </c>
      <c r="G556">
        <v>1</v>
      </c>
      <c r="H556" t="s">
        <v>421</v>
      </c>
      <c r="I556" t="s">
        <v>103</v>
      </c>
      <c r="J556" t="s">
        <v>105</v>
      </c>
      <c r="K556" t="s">
        <v>107</v>
      </c>
      <c r="L556" t="s">
        <v>106</v>
      </c>
      <c r="M556" t="s">
        <v>258</v>
      </c>
      <c r="N556" t="s">
        <v>257</v>
      </c>
      <c r="O556" t="s">
        <v>465</v>
      </c>
      <c r="P556" t="s">
        <v>464</v>
      </c>
      <c r="Q556" t="s">
        <v>5205</v>
      </c>
      <c r="R556" t="s">
        <v>5206</v>
      </c>
    </row>
    <row r="557" spans="1:18">
      <c r="A557">
        <v>2303</v>
      </c>
      <c r="B557" t="s">
        <v>701</v>
      </c>
      <c r="C557">
        <v>1397</v>
      </c>
      <c r="D557" t="s">
        <v>5209</v>
      </c>
      <c r="E557" t="s">
        <v>706</v>
      </c>
      <c r="F557">
        <v>4</v>
      </c>
      <c r="G557">
        <v>1</v>
      </c>
      <c r="H557" t="s">
        <v>421</v>
      </c>
      <c r="I557" t="s">
        <v>103</v>
      </c>
      <c r="J557" t="s">
        <v>105</v>
      </c>
      <c r="K557" t="s">
        <v>107</v>
      </c>
      <c r="L557" t="s">
        <v>106</v>
      </c>
      <c r="M557" t="s">
        <v>258</v>
      </c>
      <c r="N557" t="s">
        <v>257</v>
      </c>
      <c r="O557" t="s">
        <v>465</v>
      </c>
      <c r="P557" t="s">
        <v>464</v>
      </c>
      <c r="Q557" t="s">
        <v>5209</v>
      </c>
      <c r="R557" t="s">
        <v>5210</v>
      </c>
    </row>
    <row r="558" spans="1:18">
      <c r="A558">
        <v>2306</v>
      </c>
      <c r="B558" t="s">
        <v>701</v>
      </c>
      <c r="C558">
        <v>1261</v>
      </c>
      <c r="D558" t="s">
        <v>5215</v>
      </c>
      <c r="E558" t="s">
        <v>706</v>
      </c>
      <c r="F558">
        <v>4</v>
      </c>
      <c r="G558">
        <v>1</v>
      </c>
      <c r="H558" t="s">
        <v>421</v>
      </c>
      <c r="I558" t="s">
        <v>103</v>
      </c>
      <c r="J558" t="s">
        <v>105</v>
      </c>
      <c r="K558" t="s">
        <v>107</v>
      </c>
      <c r="L558" t="s">
        <v>106</v>
      </c>
      <c r="M558" t="s">
        <v>258</v>
      </c>
      <c r="N558" t="s">
        <v>257</v>
      </c>
      <c r="O558" t="s">
        <v>465</v>
      </c>
      <c r="P558" t="s">
        <v>464</v>
      </c>
      <c r="Q558" t="s">
        <v>5215</v>
      </c>
      <c r="R558" t="s">
        <v>5216</v>
      </c>
    </row>
    <row r="559" spans="1:18">
      <c r="A559">
        <v>2307</v>
      </c>
      <c r="B559" t="s">
        <v>701</v>
      </c>
      <c r="C559">
        <v>1248</v>
      </c>
      <c r="D559" t="s">
        <v>5217</v>
      </c>
      <c r="E559" t="s">
        <v>706</v>
      </c>
      <c r="F559">
        <v>3</v>
      </c>
      <c r="G559">
        <v>1</v>
      </c>
      <c r="H559" t="s">
        <v>421</v>
      </c>
      <c r="I559" t="s">
        <v>103</v>
      </c>
      <c r="J559" t="s">
        <v>105</v>
      </c>
      <c r="K559" t="s">
        <v>107</v>
      </c>
      <c r="L559" t="s">
        <v>106</v>
      </c>
      <c r="M559" t="s">
        <v>258</v>
      </c>
      <c r="N559" t="s">
        <v>257</v>
      </c>
      <c r="O559" t="s">
        <v>465</v>
      </c>
      <c r="P559" t="s">
        <v>464</v>
      </c>
      <c r="Q559" t="s">
        <v>5217</v>
      </c>
      <c r="R559" t="s">
        <v>5218</v>
      </c>
    </row>
    <row r="560" spans="1:18">
      <c r="A560">
        <v>2308</v>
      </c>
      <c r="B560" t="s">
        <v>701</v>
      </c>
      <c r="C560">
        <v>1370</v>
      </c>
      <c r="D560" t="s">
        <v>5219</v>
      </c>
      <c r="E560" t="s">
        <v>706</v>
      </c>
      <c r="F560">
        <v>3</v>
      </c>
      <c r="G560">
        <v>1</v>
      </c>
      <c r="H560" t="s">
        <v>421</v>
      </c>
      <c r="I560" t="s">
        <v>103</v>
      </c>
      <c r="J560" t="s">
        <v>105</v>
      </c>
      <c r="K560" t="s">
        <v>107</v>
      </c>
      <c r="L560" t="s">
        <v>106</v>
      </c>
      <c r="M560" t="s">
        <v>258</v>
      </c>
      <c r="N560" t="s">
        <v>257</v>
      </c>
      <c r="O560" t="s">
        <v>465</v>
      </c>
      <c r="P560" t="s">
        <v>464</v>
      </c>
      <c r="Q560" t="s">
        <v>5219</v>
      </c>
      <c r="R560" t="s">
        <v>5220</v>
      </c>
    </row>
    <row r="561" spans="1:18">
      <c r="A561">
        <v>2309</v>
      </c>
      <c r="B561" t="s">
        <v>701</v>
      </c>
      <c r="C561">
        <v>1264</v>
      </c>
      <c r="D561" t="s">
        <v>5221</v>
      </c>
      <c r="E561" t="s">
        <v>706</v>
      </c>
      <c r="F561">
        <v>3</v>
      </c>
      <c r="G561">
        <v>1</v>
      </c>
      <c r="H561" t="s">
        <v>421</v>
      </c>
      <c r="I561" t="s">
        <v>103</v>
      </c>
      <c r="J561" t="s">
        <v>105</v>
      </c>
      <c r="K561" t="s">
        <v>107</v>
      </c>
      <c r="L561" t="s">
        <v>106</v>
      </c>
      <c r="M561" t="s">
        <v>258</v>
      </c>
      <c r="N561" t="s">
        <v>257</v>
      </c>
      <c r="O561" t="s">
        <v>465</v>
      </c>
      <c r="P561" t="s">
        <v>464</v>
      </c>
      <c r="Q561" t="s">
        <v>5221</v>
      </c>
      <c r="R561" t="s">
        <v>5222</v>
      </c>
    </row>
    <row r="562" spans="1:18">
      <c r="A562">
        <v>2310</v>
      </c>
      <c r="B562" t="s">
        <v>701</v>
      </c>
      <c r="C562">
        <v>1391</v>
      </c>
      <c r="D562" t="s">
        <v>5223</v>
      </c>
      <c r="E562" t="s">
        <v>706</v>
      </c>
      <c r="F562">
        <v>4</v>
      </c>
      <c r="G562">
        <v>1</v>
      </c>
      <c r="H562" t="s">
        <v>421</v>
      </c>
      <c r="I562" t="s">
        <v>103</v>
      </c>
      <c r="J562" t="s">
        <v>105</v>
      </c>
      <c r="K562" t="s">
        <v>107</v>
      </c>
      <c r="L562" t="s">
        <v>106</v>
      </c>
      <c r="M562" t="s">
        <v>258</v>
      </c>
      <c r="N562" t="s">
        <v>257</v>
      </c>
      <c r="O562" t="s">
        <v>465</v>
      </c>
      <c r="P562" t="s">
        <v>464</v>
      </c>
      <c r="Q562" t="s">
        <v>5223</v>
      </c>
      <c r="R562" t="s">
        <v>5224</v>
      </c>
    </row>
    <row r="563" spans="1:18">
      <c r="A563">
        <v>2311</v>
      </c>
      <c r="B563" t="s">
        <v>701</v>
      </c>
      <c r="C563">
        <v>1249</v>
      </c>
      <c r="D563" t="s">
        <v>5225</v>
      </c>
      <c r="E563" t="s">
        <v>706</v>
      </c>
      <c r="F563">
        <v>3</v>
      </c>
      <c r="G563">
        <v>1</v>
      </c>
      <c r="H563" t="s">
        <v>421</v>
      </c>
      <c r="I563" t="s">
        <v>103</v>
      </c>
      <c r="J563" t="s">
        <v>105</v>
      </c>
      <c r="K563" t="s">
        <v>107</v>
      </c>
      <c r="L563" t="s">
        <v>106</v>
      </c>
      <c r="M563" t="s">
        <v>258</v>
      </c>
      <c r="N563" t="s">
        <v>257</v>
      </c>
      <c r="O563" t="s">
        <v>465</v>
      </c>
      <c r="P563" t="s">
        <v>464</v>
      </c>
      <c r="Q563" t="s">
        <v>5225</v>
      </c>
      <c r="R563" t="s">
        <v>5226</v>
      </c>
    </row>
    <row r="564" spans="1:18">
      <c r="A564">
        <v>2312</v>
      </c>
      <c r="B564" t="s">
        <v>701</v>
      </c>
      <c r="C564">
        <v>1260</v>
      </c>
      <c r="D564" t="s">
        <v>5227</v>
      </c>
      <c r="E564" t="s">
        <v>706</v>
      </c>
      <c r="F564">
        <v>3</v>
      </c>
      <c r="G564">
        <v>1</v>
      </c>
      <c r="H564" t="s">
        <v>421</v>
      </c>
      <c r="I564" t="s">
        <v>103</v>
      </c>
      <c r="J564" t="s">
        <v>105</v>
      </c>
      <c r="K564" t="s">
        <v>107</v>
      </c>
      <c r="L564" t="s">
        <v>106</v>
      </c>
      <c r="M564" t="s">
        <v>258</v>
      </c>
      <c r="N564" t="s">
        <v>257</v>
      </c>
      <c r="O564" t="s">
        <v>465</v>
      </c>
      <c r="P564" t="s">
        <v>464</v>
      </c>
      <c r="Q564" t="s">
        <v>5227</v>
      </c>
      <c r="R564" t="s">
        <v>5228</v>
      </c>
    </row>
    <row r="565" spans="1:18">
      <c r="A565">
        <v>2313</v>
      </c>
      <c r="B565" t="s">
        <v>701</v>
      </c>
      <c r="C565">
        <v>1369</v>
      </c>
      <c r="D565" t="s">
        <v>5229</v>
      </c>
      <c r="E565" t="s">
        <v>706</v>
      </c>
      <c r="F565">
        <v>3</v>
      </c>
      <c r="G565">
        <v>1</v>
      </c>
      <c r="H565" t="s">
        <v>421</v>
      </c>
      <c r="I565" t="s">
        <v>103</v>
      </c>
      <c r="J565" t="s">
        <v>105</v>
      </c>
      <c r="K565" t="s">
        <v>107</v>
      </c>
      <c r="L565" t="s">
        <v>106</v>
      </c>
      <c r="M565" t="s">
        <v>258</v>
      </c>
      <c r="N565" t="s">
        <v>257</v>
      </c>
      <c r="O565" t="s">
        <v>465</v>
      </c>
      <c r="P565" t="s">
        <v>464</v>
      </c>
      <c r="Q565" t="s">
        <v>5229</v>
      </c>
      <c r="R565" t="s">
        <v>5230</v>
      </c>
    </row>
    <row r="566" spans="1:18">
      <c r="A566">
        <v>2317</v>
      </c>
      <c r="B566" t="s">
        <v>701</v>
      </c>
      <c r="C566">
        <v>1259</v>
      </c>
      <c r="D566" t="s">
        <v>5237</v>
      </c>
      <c r="E566" t="s">
        <v>706</v>
      </c>
      <c r="F566">
        <v>3</v>
      </c>
      <c r="G566">
        <v>1</v>
      </c>
      <c r="H566" t="s">
        <v>421</v>
      </c>
      <c r="I566" t="s">
        <v>103</v>
      </c>
      <c r="J566" t="s">
        <v>105</v>
      </c>
      <c r="K566" t="s">
        <v>107</v>
      </c>
      <c r="L566" t="s">
        <v>106</v>
      </c>
      <c r="M566" t="s">
        <v>258</v>
      </c>
      <c r="N566" t="s">
        <v>257</v>
      </c>
      <c r="O566" t="s">
        <v>465</v>
      </c>
      <c r="P566" t="s">
        <v>464</v>
      </c>
      <c r="Q566" t="s">
        <v>5237</v>
      </c>
      <c r="R566" t="s">
        <v>5238</v>
      </c>
    </row>
    <row r="567" spans="1:18">
      <c r="A567">
        <v>2319</v>
      </c>
      <c r="B567" t="s">
        <v>701</v>
      </c>
      <c r="C567">
        <v>1366</v>
      </c>
      <c r="D567" t="s">
        <v>5241</v>
      </c>
      <c r="E567" t="s">
        <v>706</v>
      </c>
      <c r="F567">
        <v>3</v>
      </c>
      <c r="G567">
        <v>1</v>
      </c>
      <c r="H567" t="s">
        <v>421</v>
      </c>
      <c r="I567" t="s">
        <v>103</v>
      </c>
      <c r="J567" t="s">
        <v>105</v>
      </c>
      <c r="K567" t="s">
        <v>107</v>
      </c>
      <c r="L567" t="s">
        <v>106</v>
      </c>
      <c r="M567" t="s">
        <v>258</v>
      </c>
      <c r="N567" t="s">
        <v>257</v>
      </c>
      <c r="O567" t="s">
        <v>465</v>
      </c>
      <c r="P567" t="s">
        <v>464</v>
      </c>
      <c r="Q567" t="s">
        <v>5241</v>
      </c>
      <c r="R567" t="s">
        <v>5242</v>
      </c>
    </row>
    <row r="568" spans="1:18">
      <c r="A568">
        <v>2322</v>
      </c>
      <c r="B568" t="s">
        <v>701</v>
      </c>
      <c r="C568">
        <v>1191</v>
      </c>
      <c r="D568" t="s">
        <v>5247</v>
      </c>
      <c r="E568" t="s">
        <v>706</v>
      </c>
      <c r="F568">
        <v>3</v>
      </c>
      <c r="G568">
        <v>1</v>
      </c>
      <c r="H568" t="s">
        <v>421</v>
      </c>
      <c r="I568" t="s">
        <v>103</v>
      </c>
      <c r="J568" t="s">
        <v>105</v>
      </c>
      <c r="K568" t="s">
        <v>107</v>
      </c>
      <c r="L568" t="s">
        <v>106</v>
      </c>
      <c r="M568" t="s">
        <v>258</v>
      </c>
      <c r="N568" t="s">
        <v>257</v>
      </c>
      <c r="O568" t="s">
        <v>465</v>
      </c>
      <c r="P568" t="s">
        <v>464</v>
      </c>
      <c r="Q568" t="s">
        <v>5247</v>
      </c>
      <c r="R568" t="s">
        <v>5248</v>
      </c>
    </row>
    <row r="569" spans="1:18">
      <c r="A569">
        <v>2323</v>
      </c>
      <c r="B569" t="s">
        <v>701</v>
      </c>
      <c r="C569">
        <v>1368</v>
      </c>
      <c r="D569" t="s">
        <v>5249</v>
      </c>
      <c r="E569" t="s">
        <v>706</v>
      </c>
      <c r="F569">
        <v>3</v>
      </c>
      <c r="G569">
        <v>1</v>
      </c>
      <c r="H569" t="s">
        <v>421</v>
      </c>
      <c r="I569" t="s">
        <v>103</v>
      </c>
      <c r="J569" t="s">
        <v>105</v>
      </c>
      <c r="K569" t="s">
        <v>107</v>
      </c>
      <c r="L569" t="s">
        <v>106</v>
      </c>
      <c r="M569" t="s">
        <v>258</v>
      </c>
      <c r="N569" t="s">
        <v>257</v>
      </c>
      <c r="O569" t="s">
        <v>465</v>
      </c>
      <c r="P569" t="s">
        <v>464</v>
      </c>
      <c r="Q569" t="s">
        <v>5249</v>
      </c>
      <c r="R569" t="s">
        <v>5250</v>
      </c>
    </row>
    <row r="570" spans="1:18">
      <c r="A570">
        <v>2324</v>
      </c>
      <c r="B570" t="s">
        <v>701</v>
      </c>
      <c r="C570">
        <v>1237</v>
      </c>
      <c r="D570" t="s">
        <v>5251</v>
      </c>
      <c r="E570" t="s">
        <v>706</v>
      </c>
      <c r="F570">
        <v>3</v>
      </c>
      <c r="G570">
        <v>1</v>
      </c>
      <c r="H570" t="s">
        <v>421</v>
      </c>
      <c r="I570" t="s">
        <v>103</v>
      </c>
      <c r="J570" t="s">
        <v>105</v>
      </c>
      <c r="K570" t="s">
        <v>107</v>
      </c>
      <c r="L570" t="s">
        <v>106</v>
      </c>
      <c r="M570" t="s">
        <v>258</v>
      </c>
      <c r="N570" t="s">
        <v>257</v>
      </c>
      <c r="O570" t="s">
        <v>465</v>
      </c>
      <c r="P570" t="s">
        <v>464</v>
      </c>
      <c r="Q570" t="s">
        <v>5251</v>
      </c>
      <c r="R570" t="s">
        <v>5252</v>
      </c>
    </row>
    <row r="571" spans="1:18">
      <c r="A571">
        <v>2325</v>
      </c>
      <c r="B571" t="s">
        <v>701</v>
      </c>
      <c r="C571">
        <v>1250</v>
      </c>
      <c r="D571" t="s">
        <v>5253</v>
      </c>
      <c r="E571" t="s">
        <v>706</v>
      </c>
      <c r="F571">
        <v>4</v>
      </c>
      <c r="G571">
        <v>1</v>
      </c>
      <c r="H571" t="s">
        <v>421</v>
      </c>
      <c r="I571" t="s">
        <v>103</v>
      </c>
      <c r="J571" t="s">
        <v>105</v>
      </c>
      <c r="K571" t="s">
        <v>107</v>
      </c>
      <c r="L571" t="s">
        <v>106</v>
      </c>
      <c r="M571" t="s">
        <v>258</v>
      </c>
      <c r="N571" t="s">
        <v>257</v>
      </c>
      <c r="O571" t="s">
        <v>465</v>
      </c>
      <c r="P571" t="s">
        <v>464</v>
      </c>
      <c r="Q571" t="s">
        <v>5253</v>
      </c>
      <c r="R571" t="s">
        <v>5254</v>
      </c>
    </row>
    <row r="572" spans="1:18">
      <c r="A572">
        <v>2326</v>
      </c>
      <c r="B572" t="s">
        <v>701</v>
      </c>
      <c r="C572">
        <v>1236</v>
      </c>
      <c r="D572" t="s">
        <v>5255</v>
      </c>
      <c r="E572" t="s">
        <v>706</v>
      </c>
      <c r="F572">
        <v>3</v>
      </c>
      <c r="G572">
        <v>1</v>
      </c>
      <c r="H572" t="s">
        <v>421</v>
      </c>
      <c r="I572" t="s">
        <v>103</v>
      </c>
      <c r="J572" t="s">
        <v>105</v>
      </c>
      <c r="K572" t="s">
        <v>107</v>
      </c>
      <c r="L572" t="s">
        <v>106</v>
      </c>
      <c r="M572" t="s">
        <v>258</v>
      </c>
      <c r="N572" t="s">
        <v>257</v>
      </c>
      <c r="O572" t="s">
        <v>465</v>
      </c>
      <c r="P572" t="s">
        <v>464</v>
      </c>
      <c r="Q572" t="s">
        <v>5255</v>
      </c>
      <c r="R572" t="s">
        <v>5256</v>
      </c>
    </row>
    <row r="573" spans="1:18">
      <c r="A573">
        <v>2328</v>
      </c>
      <c r="B573" t="s">
        <v>701</v>
      </c>
      <c r="C573">
        <v>1267</v>
      </c>
      <c r="D573" t="s">
        <v>5259</v>
      </c>
      <c r="E573" t="s">
        <v>706</v>
      </c>
      <c r="F573">
        <v>3</v>
      </c>
      <c r="G573">
        <v>1</v>
      </c>
      <c r="H573" t="s">
        <v>421</v>
      </c>
      <c r="I573" t="s">
        <v>103</v>
      </c>
      <c r="J573" t="s">
        <v>105</v>
      </c>
      <c r="K573" t="s">
        <v>107</v>
      </c>
      <c r="L573" t="s">
        <v>106</v>
      </c>
      <c r="M573" t="s">
        <v>258</v>
      </c>
      <c r="N573" t="s">
        <v>257</v>
      </c>
      <c r="O573" t="s">
        <v>465</v>
      </c>
      <c r="P573" t="s">
        <v>464</v>
      </c>
      <c r="Q573" t="s">
        <v>5259</v>
      </c>
      <c r="R573" t="s">
        <v>5260</v>
      </c>
    </row>
    <row r="574" spans="1:18">
      <c r="A574">
        <v>2329</v>
      </c>
      <c r="B574" t="s">
        <v>701</v>
      </c>
      <c r="C574">
        <v>1238</v>
      </c>
      <c r="D574" t="s">
        <v>5261</v>
      </c>
      <c r="E574" t="s">
        <v>706</v>
      </c>
      <c r="F574">
        <v>4</v>
      </c>
      <c r="G574">
        <v>1</v>
      </c>
      <c r="H574" t="s">
        <v>421</v>
      </c>
      <c r="I574" t="s">
        <v>103</v>
      </c>
      <c r="J574" t="s">
        <v>105</v>
      </c>
      <c r="K574" t="s">
        <v>107</v>
      </c>
      <c r="L574" t="s">
        <v>106</v>
      </c>
      <c r="M574" t="s">
        <v>258</v>
      </c>
      <c r="N574" t="s">
        <v>257</v>
      </c>
      <c r="O574" t="s">
        <v>465</v>
      </c>
      <c r="P574" t="s">
        <v>464</v>
      </c>
      <c r="Q574" t="s">
        <v>5261</v>
      </c>
      <c r="R574" t="s">
        <v>5262</v>
      </c>
    </row>
    <row r="575" spans="1:18">
      <c r="A575">
        <v>2338</v>
      </c>
      <c r="B575" t="s">
        <v>701</v>
      </c>
      <c r="C575">
        <v>1396</v>
      </c>
      <c r="D575" t="s">
        <v>5279</v>
      </c>
      <c r="E575" t="s">
        <v>706</v>
      </c>
      <c r="F575">
        <v>3</v>
      </c>
      <c r="G575">
        <v>1</v>
      </c>
      <c r="H575" t="s">
        <v>421</v>
      </c>
      <c r="I575" t="s">
        <v>103</v>
      </c>
      <c r="J575" t="s">
        <v>105</v>
      </c>
      <c r="K575" t="s">
        <v>107</v>
      </c>
      <c r="L575" t="s">
        <v>106</v>
      </c>
      <c r="M575" t="s">
        <v>258</v>
      </c>
      <c r="N575" t="s">
        <v>257</v>
      </c>
      <c r="O575" t="s">
        <v>465</v>
      </c>
      <c r="P575" t="s">
        <v>464</v>
      </c>
      <c r="Q575" t="s">
        <v>5279</v>
      </c>
      <c r="R575" t="s">
        <v>5280</v>
      </c>
    </row>
    <row r="576" spans="1:18">
      <c r="A576">
        <v>2339</v>
      </c>
      <c r="B576" t="s">
        <v>701</v>
      </c>
      <c r="C576">
        <v>1235</v>
      </c>
      <c r="D576" t="s">
        <v>5281</v>
      </c>
      <c r="E576" t="s">
        <v>706</v>
      </c>
      <c r="F576">
        <v>3</v>
      </c>
      <c r="G576">
        <v>1</v>
      </c>
      <c r="H576" t="s">
        <v>421</v>
      </c>
      <c r="I576" t="s">
        <v>103</v>
      </c>
      <c r="J576" t="s">
        <v>105</v>
      </c>
      <c r="K576" t="s">
        <v>107</v>
      </c>
      <c r="L576" t="s">
        <v>106</v>
      </c>
      <c r="M576" t="s">
        <v>258</v>
      </c>
      <c r="N576" t="s">
        <v>257</v>
      </c>
      <c r="O576" t="s">
        <v>465</v>
      </c>
      <c r="P576" t="s">
        <v>464</v>
      </c>
      <c r="Q576" t="s">
        <v>5281</v>
      </c>
      <c r="R576" t="s">
        <v>5282</v>
      </c>
    </row>
    <row r="577" spans="1:18">
      <c r="A577">
        <v>2340</v>
      </c>
      <c r="B577" t="s">
        <v>701</v>
      </c>
      <c r="C577">
        <v>1263</v>
      </c>
      <c r="D577" t="s">
        <v>5283</v>
      </c>
      <c r="E577" t="s">
        <v>706</v>
      </c>
      <c r="F577">
        <v>3</v>
      </c>
      <c r="G577">
        <v>1</v>
      </c>
      <c r="H577" t="s">
        <v>421</v>
      </c>
      <c r="I577" t="s">
        <v>103</v>
      </c>
      <c r="J577" t="s">
        <v>105</v>
      </c>
      <c r="K577" t="s">
        <v>107</v>
      </c>
      <c r="L577" t="s">
        <v>106</v>
      </c>
      <c r="M577" t="s">
        <v>258</v>
      </c>
      <c r="N577" t="s">
        <v>257</v>
      </c>
      <c r="O577" t="s">
        <v>465</v>
      </c>
      <c r="P577" t="s">
        <v>464</v>
      </c>
      <c r="Q577" t="s">
        <v>5283</v>
      </c>
      <c r="R577" t="s">
        <v>5284</v>
      </c>
    </row>
    <row r="578" spans="1:18">
      <c r="A578">
        <v>2342</v>
      </c>
      <c r="B578" t="s">
        <v>701</v>
      </c>
      <c r="C578">
        <v>1395</v>
      </c>
      <c r="D578" t="s">
        <v>5287</v>
      </c>
      <c r="E578" t="s">
        <v>706</v>
      </c>
      <c r="F578">
        <v>3</v>
      </c>
      <c r="G578">
        <v>1</v>
      </c>
      <c r="H578" t="s">
        <v>421</v>
      </c>
      <c r="I578" t="s">
        <v>103</v>
      </c>
      <c r="J578" t="s">
        <v>105</v>
      </c>
      <c r="K578" t="s">
        <v>107</v>
      </c>
      <c r="L578" t="s">
        <v>106</v>
      </c>
      <c r="M578" t="s">
        <v>258</v>
      </c>
      <c r="N578" t="s">
        <v>257</v>
      </c>
      <c r="O578" t="s">
        <v>465</v>
      </c>
      <c r="P578" t="s">
        <v>464</v>
      </c>
      <c r="Q578" t="s">
        <v>5287</v>
      </c>
      <c r="R578" t="s">
        <v>5288</v>
      </c>
    </row>
    <row r="579" spans="1:18">
      <c r="A579">
        <v>2343</v>
      </c>
      <c r="B579" t="s">
        <v>701</v>
      </c>
      <c r="C579">
        <v>1394</v>
      </c>
      <c r="D579" t="s">
        <v>5289</v>
      </c>
      <c r="E579" t="s">
        <v>706</v>
      </c>
      <c r="F579">
        <v>3</v>
      </c>
      <c r="G579">
        <v>1</v>
      </c>
      <c r="H579" t="s">
        <v>421</v>
      </c>
      <c r="I579" t="s">
        <v>103</v>
      </c>
      <c r="J579" t="s">
        <v>105</v>
      </c>
      <c r="K579" t="s">
        <v>107</v>
      </c>
      <c r="L579" t="s">
        <v>106</v>
      </c>
      <c r="M579" t="s">
        <v>258</v>
      </c>
      <c r="N579" t="s">
        <v>257</v>
      </c>
      <c r="O579" t="s">
        <v>465</v>
      </c>
      <c r="P579" t="s">
        <v>464</v>
      </c>
      <c r="Q579" t="s">
        <v>5289</v>
      </c>
      <c r="R579" t="s">
        <v>5290</v>
      </c>
    </row>
    <row r="580" spans="1:18">
      <c r="A580">
        <v>2349</v>
      </c>
      <c r="B580" t="s">
        <v>701</v>
      </c>
      <c r="C580">
        <v>1393</v>
      </c>
      <c r="D580" t="s">
        <v>5301</v>
      </c>
      <c r="E580" t="s">
        <v>706</v>
      </c>
      <c r="F580">
        <v>3</v>
      </c>
      <c r="G580">
        <v>1</v>
      </c>
      <c r="H580" t="s">
        <v>421</v>
      </c>
      <c r="I580" t="s">
        <v>103</v>
      </c>
      <c r="J580" t="s">
        <v>105</v>
      </c>
      <c r="K580" t="s">
        <v>107</v>
      </c>
      <c r="L580" t="s">
        <v>106</v>
      </c>
      <c r="M580" t="s">
        <v>258</v>
      </c>
      <c r="N580" t="s">
        <v>257</v>
      </c>
      <c r="O580" t="s">
        <v>465</v>
      </c>
      <c r="P580" t="s">
        <v>464</v>
      </c>
      <c r="Q580" t="s">
        <v>5301</v>
      </c>
      <c r="R580" t="s">
        <v>5302</v>
      </c>
    </row>
    <row r="581" spans="1:18">
      <c r="A581">
        <v>2351</v>
      </c>
      <c r="B581" t="s">
        <v>701</v>
      </c>
      <c r="C581">
        <v>1184</v>
      </c>
      <c r="D581" t="s">
        <v>5305</v>
      </c>
      <c r="E581" t="s">
        <v>706</v>
      </c>
      <c r="F581">
        <v>4</v>
      </c>
      <c r="G581">
        <v>1</v>
      </c>
      <c r="H581" t="s">
        <v>421</v>
      </c>
      <c r="I581" t="s">
        <v>103</v>
      </c>
      <c r="J581" t="s">
        <v>105</v>
      </c>
      <c r="K581" t="s">
        <v>107</v>
      </c>
      <c r="L581" t="s">
        <v>106</v>
      </c>
      <c r="M581" t="s">
        <v>258</v>
      </c>
      <c r="N581" t="s">
        <v>257</v>
      </c>
      <c r="O581" t="s">
        <v>465</v>
      </c>
      <c r="P581" t="s">
        <v>464</v>
      </c>
      <c r="Q581" t="s">
        <v>5305</v>
      </c>
      <c r="R581" t="s">
        <v>5306</v>
      </c>
    </row>
    <row r="582" spans="1:18">
      <c r="A582">
        <v>2353</v>
      </c>
      <c r="B582" t="s">
        <v>701</v>
      </c>
      <c r="C582">
        <v>1266</v>
      </c>
      <c r="D582" t="s">
        <v>5309</v>
      </c>
      <c r="E582" t="s">
        <v>706</v>
      </c>
      <c r="F582">
        <v>4</v>
      </c>
      <c r="G582">
        <v>1</v>
      </c>
      <c r="H582" t="s">
        <v>421</v>
      </c>
      <c r="I582" t="s">
        <v>103</v>
      </c>
      <c r="J582" t="s">
        <v>105</v>
      </c>
      <c r="K582" t="s">
        <v>107</v>
      </c>
      <c r="L582" t="s">
        <v>106</v>
      </c>
      <c r="M582" t="s">
        <v>258</v>
      </c>
      <c r="N582" t="s">
        <v>257</v>
      </c>
      <c r="O582" t="s">
        <v>465</v>
      </c>
      <c r="P582" t="s">
        <v>464</v>
      </c>
      <c r="Q582" t="s">
        <v>5309</v>
      </c>
      <c r="R582" t="s">
        <v>5310</v>
      </c>
    </row>
    <row r="583" spans="1:18">
      <c r="A583">
        <v>2357</v>
      </c>
      <c r="B583" t="s">
        <v>701</v>
      </c>
      <c r="C583">
        <v>1240</v>
      </c>
      <c r="D583" t="s">
        <v>5317</v>
      </c>
      <c r="E583" t="s">
        <v>706</v>
      </c>
      <c r="F583">
        <v>3</v>
      </c>
      <c r="G583">
        <v>1</v>
      </c>
      <c r="H583" t="s">
        <v>421</v>
      </c>
      <c r="I583" t="s">
        <v>103</v>
      </c>
      <c r="J583" t="s">
        <v>105</v>
      </c>
      <c r="K583" t="s">
        <v>107</v>
      </c>
      <c r="L583" t="s">
        <v>106</v>
      </c>
      <c r="M583" t="s">
        <v>258</v>
      </c>
      <c r="N583" t="s">
        <v>257</v>
      </c>
      <c r="O583" t="s">
        <v>465</v>
      </c>
      <c r="P583" t="s">
        <v>464</v>
      </c>
      <c r="Q583" t="s">
        <v>5317</v>
      </c>
      <c r="R583" t="s">
        <v>5318</v>
      </c>
    </row>
    <row r="584" spans="1:18">
      <c r="A584">
        <v>2366</v>
      </c>
      <c r="B584" t="s">
        <v>701</v>
      </c>
      <c r="C584">
        <v>1265</v>
      </c>
      <c r="D584" t="s">
        <v>5335</v>
      </c>
      <c r="E584" t="s">
        <v>706</v>
      </c>
      <c r="F584">
        <v>4</v>
      </c>
      <c r="G584">
        <v>1</v>
      </c>
      <c r="H584" t="s">
        <v>421</v>
      </c>
      <c r="I584" t="s">
        <v>103</v>
      </c>
      <c r="J584" t="s">
        <v>105</v>
      </c>
      <c r="K584" t="s">
        <v>107</v>
      </c>
      <c r="L584" t="s">
        <v>106</v>
      </c>
      <c r="M584" t="s">
        <v>258</v>
      </c>
      <c r="N584" t="s">
        <v>257</v>
      </c>
      <c r="O584" t="s">
        <v>465</v>
      </c>
      <c r="P584" t="s">
        <v>464</v>
      </c>
      <c r="Q584" t="s">
        <v>5335</v>
      </c>
      <c r="R584" t="s">
        <v>5336</v>
      </c>
    </row>
    <row r="585" spans="1:18">
      <c r="A585">
        <v>2385</v>
      </c>
      <c r="B585" t="s">
        <v>701</v>
      </c>
      <c r="C585">
        <v>1239</v>
      </c>
      <c r="D585" t="s">
        <v>5371</v>
      </c>
      <c r="E585" t="s">
        <v>706</v>
      </c>
      <c r="F585">
        <v>3</v>
      </c>
      <c r="G585">
        <v>1</v>
      </c>
      <c r="H585" t="s">
        <v>421</v>
      </c>
      <c r="I585" t="s">
        <v>103</v>
      </c>
      <c r="J585" t="s">
        <v>105</v>
      </c>
      <c r="K585" t="s">
        <v>107</v>
      </c>
      <c r="L585" t="s">
        <v>106</v>
      </c>
      <c r="M585" t="s">
        <v>258</v>
      </c>
      <c r="N585" t="s">
        <v>257</v>
      </c>
      <c r="O585" t="s">
        <v>465</v>
      </c>
      <c r="P585" t="s">
        <v>464</v>
      </c>
      <c r="Q585" t="s">
        <v>5371</v>
      </c>
      <c r="R585" t="s">
        <v>5372</v>
      </c>
    </row>
    <row r="586" spans="1:18">
      <c r="A586">
        <v>2416</v>
      </c>
      <c r="B586" t="s">
        <v>701</v>
      </c>
      <c r="C586">
        <v>1247</v>
      </c>
      <c r="D586" t="s">
        <v>5433</v>
      </c>
      <c r="E586" t="s">
        <v>706</v>
      </c>
      <c r="F586">
        <v>3</v>
      </c>
      <c r="G586">
        <v>1</v>
      </c>
      <c r="H586" t="s">
        <v>421</v>
      </c>
      <c r="I586" t="s">
        <v>103</v>
      </c>
      <c r="J586" t="s">
        <v>105</v>
      </c>
      <c r="K586" t="s">
        <v>107</v>
      </c>
      <c r="L586" t="s">
        <v>106</v>
      </c>
      <c r="M586" t="s">
        <v>258</v>
      </c>
      <c r="N586" t="s">
        <v>257</v>
      </c>
      <c r="O586" t="s">
        <v>465</v>
      </c>
      <c r="P586" t="s">
        <v>464</v>
      </c>
      <c r="Q586" t="s">
        <v>5433</v>
      </c>
      <c r="R586" t="s">
        <v>5434</v>
      </c>
    </row>
    <row r="587" spans="1:18">
      <c r="A587">
        <v>3218</v>
      </c>
      <c r="B587" t="s">
        <v>701</v>
      </c>
      <c r="C587">
        <v>824</v>
      </c>
      <c r="D587" t="s">
        <v>7003</v>
      </c>
      <c r="E587" t="s">
        <v>706</v>
      </c>
      <c r="F587">
        <v>3</v>
      </c>
      <c r="G587">
        <v>1</v>
      </c>
      <c r="H587" t="s">
        <v>421</v>
      </c>
      <c r="I587" t="s">
        <v>103</v>
      </c>
      <c r="J587" t="s">
        <v>105</v>
      </c>
      <c r="K587" t="s">
        <v>107</v>
      </c>
      <c r="L587" t="s">
        <v>106</v>
      </c>
      <c r="M587" t="s">
        <v>254</v>
      </c>
      <c r="N587" t="s">
        <v>253</v>
      </c>
      <c r="O587" t="s">
        <v>468</v>
      </c>
      <c r="P587" t="s">
        <v>467</v>
      </c>
      <c r="Q587" t="s">
        <v>7003</v>
      </c>
      <c r="R587" t="s">
        <v>7004</v>
      </c>
    </row>
    <row r="588" spans="1:18">
      <c r="A588">
        <v>3221</v>
      </c>
      <c r="B588" t="s">
        <v>701</v>
      </c>
      <c r="C588">
        <v>674</v>
      </c>
      <c r="D588" t="s">
        <v>7009</v>
      </c>
      <c r="E588" t="s">
        <v>706</v>
      </c>
      <c r="F588">
        <v>4</v>
      </c>
      <c r="G588">
        <v>1</v>
      </c>
      <c r="H588" t="s">
        <v>421</v>
      </c>
      <c r="I588" t="s">
        <v>103</v>
      </c>
      <c r="J588" t="s">
        <v>105</v>
      </c>
      <c r="K588" t="s">
        <v>107</v>
      </c>
      <c r="L588" t="s">
        <v>106</v>
      </c>
      <c r="M588" t="s">
        <v>254</v>
      </c>
      <c r="N588" t="s">
        <v>253</v>
      </c>
      <c r="O588" t="s">
        <v>468</v>
      </c>
      <c r="P588" t="s">
        <v>467</v>
      </c>
      <c r="Q588" t="s">
        <v>7009</v>
      </c>
      <c r="R588" t="s">
        <v>7010</v>
      </c>
    </row>
    <row r="589" spans="1:18">
      <c r="A589">
        <v>3225</v>
      </c>
      <c r="B589" t="s">
        <v>701</v>
      </c>
      <c r="C589">
        <v>673</v>
      </c>
      <c r="D589" t="s">
        <v>7016</v>
      </c>
      <c r="E589" t="s">
        <v>706</v>
      </c>
      <c r="F589">
        <v>4</v>
      </c>
      <c r="G589">
        <v>1</v>
      </c>
      <c r="H589" t="s">
        <v>421</v>
      </c>
      <c r="I589" t="s">
        <v>103</v>
      </c>
      <c r="J589" t="s">
        <v>105</v>
      </c>
      <c r="K589" t="s">
        <v>107</v>
      </c>
      <c r="L589" t="s">
        <v>106</v>
      </c>
      <c r="M589" t="s">
        <v>254</v>
      </c>
      <c r="N589" t="s">
        <v>253</v>
      </c>
      <c r="O589" t="s">
        <v>468</v>
      </c>
      <c r="P589" t="s">
        <v>467</v>
      </c>
      <c r="Q589" t="s">
        <v>7016</v>
      </c>
      <c r="R589" t="s">
        <v>7017</v>
      </c>
    </row>
    <row r="590" spans="1:18">
      <c r="A590">
        <v>3226</v>
      </c>
      <c r="B590" t="s">
        <v>701</v>
      </c>
      <c r="C590">
        <v>823</v>
      </c>
      <c r="D590" t="s">
        <v>7018</v>
      </c>
      <c r="E590" t="s">
        <v>706</v>
      </c>
      <c r="F590">
        <v>4</v>
      </c>
      <c r="G590">
        <v>1</v>
      </c>
      <c r="H590" t="s">
        <v>421</v>
      </c>
      <c r="I590" t="s">
        <v>103</v>
      </c>
      <c r="J590" t="s">
        <v>105</v>
      </c>
      <c r="K590" t="s">
        <v>107</v>
      </c>
      <c r="L590" t="s">
        <v>106</v>
      </c>
      <c r="M590" t="s">
        <v>254</v>
      </c>
      <c r="N590" t="s">
        <v>253</v>
      </c>
      <c r="O590" t="s">
        <v>468</v>
      </c>
      <c r="P590" t="s">
        <v>467</v>
      </c>
      <c r="Q590" t="s">
        <v>7018</v>
      </c>
      <c r="R590" t="s">
        <v>7019</v>
      </c>
    </row>
    <row r="591" spans="1:18">
      <c r="A591">
        <v>3228</v>
      </c>
      <c r="B591" t="s">
        <v>701</v>
      </c>
      <c r="C591">
        <v>670</v>
      </c>
      <c r="D591" t="s">
        <v>7022</v>
      </c>
      <c r="E591" t="s">
        <v>706</v>
      </c>
      <c r="F591">
        <v>4</v>
      </c>
      <c r="G591">
        <v>1</v>
      </c>
      <c r="H591" t="s">
        <v>421</v>
      </c>
      <c r="I591" t="s">
        <v>103</v>
      </c>
      <c r="J591" t="s">
        <v>105</v>
      </c>
      <c r="K591" t="s">
        <v>107</v>
      </c>
      <c r="L591" t="s">
        <v>106</v>
      </c>
      <c r="M591" t="s">
        <v>254</v>
      </c>
      <c r="N591" t="s">
        <v>253</v>
      </c>
      <c r="O591" t="s">
        <v>468</v>
      </c>
      <c r="P591" t="s">
        <v>467</v>
      </c>
      <c r="Q591" t="s">
        <v>7022</v>
      </c>
      <c r="R591" t="s">
        <v>7023</v>
      </c>
    </row>
    <row r="592" spans="1:18">
      <c r="A592">
        <v>3229</v>
      </c>
      <c r="B592" t="s">
        <v>701</v>
      </c>
      <c r="C592">
        <v>671</v>
      </c>
      <c r="D592" t="s">
        <v>7024</v>
      </c>
      <c r="E592" t="s">
        <v>706</v>
      </c>
      <c r="F592">
        <v>4</v>
      </c>
      <c r="G592">
        <v>1</v>
      </c>
      <c r="H592" t="s">
        <v>421</v>
      </c>
      <c r="I592" t="s">
        <v>103</v>
      </c>
      <c r="J592" t="s">
        <v>105</v>
      </c>
      <c r="K592" t="s">
        <v>107</v>
      </c>
      <c r="L592" t="s">
        <v>106</v>
      </c>
      <c r="M592" t="s">
        <v>254</v>
      </c>
      <c r="N592" t="s">
        <v>253</v>
      </c>
      <c r="O592" t="s">
        <v>468</v>
      </c>
      <c r="P592" t="s">
        <v>467</v>
      </c>
      <c r="Q592" t="s">
        <v>7024</v>
      </c>
      <c r="R592" t="s">
        <v>7025</v>
      </c>
    </row>
    <row r="593" spans="1:18">
      <c r="A593">
        <v>3232</v>
      </c>
      <c r="B593" t="s">
        <v>701</v>
      </c>
      <c r="C593">
        <v>672</v>
      </c>
      <c r="D593" t="s">
        <v>7030</v>
      </c>
      <c r="E593" t="s">
        <v>706</v>
      </c>
      <c r="F593">
        <v>3</v>
      </c>
      <c r="G593">
        <v>1</v>
      </c>
      <c r="H593" t="s">
        <v>421</v>
      </c>
      <c r="I593" t="s">
        <v>103</v>
      </c>
      <c r="J593" t="s">
        <v>105</v>
      </c>
      <c r="K593" t="s">
        <v>107</v>
      </c>
      <c r="L593" t="s">
        <v>106</v>
      </c>
      <c r="M593" t="s">
        <v>254</v>
      </c>
      <c r="N593" t="s">
        <v>253</v>
      </c>
      <c r="O593" t="s">
        <v>468</v>
      </c>
      <c r="P593" t="s">
        <v>467</v>
      </c>
      <c r="Q593" t="s">
        <v>7030</v>
      </c>
      <c r="R593" t="s">
        <v>7031</v>
      </c>
    </row>
    <row r="594" spans="1:18">
      <c r="A594">
        <v>3241</v>
      </c>
      <c r="B594" t="s">
        <v>701</v>
      </c>
      <c r="C594">
        <v>818</v>
      </c>
      <c r="D594" t="s">
        <v>7048</v>
      </c>
      <c r="E594" t="s">
        <v>706</v>
      </c>
      <c r="F594">
        <v>3</v>
      </c>
      <c r="G594">
        <v>1</v>
      </c>
      <c r="H594" t="s">
        <v>421</v>
      </c>
      <c r="I594" t="s">
        <v>103</v>
      </c>
      <c r="J594" t="s">
        <v>105</v>
      </c>
      <c r="K594" t="s">
        <v>107</v>
      </c>
      <c r="L594" t="s">
        <v>106</v>
      </c>
      <c r="M594" t="s">
        <v>254</v>
      </c>
      <c r="N594" t="s">
        <v>253</v>
      </c>
      <c r="O594" t="s">
        <v>468</v>
      </c>
      <c r="P594" t="s">
        <v>467</v>
      </c>
      <c r="Q594" t="s">
        <v>7048</v>
      </c>
      <c r="R594" t="s">
        <v>7049</v>
      </c>
    </row>
    <row r="595" spans="1:18">
      <c r="A595">
        <v>3243</v>
      </c>
      <c r="B595" t="s">
        <v>701</v>
      </c>
      <c r="C595">
        <v>811</v>
      </c>
      <c r="D595" t="s">
        <v>7052</v>
      </c>
      <c r="E595" t="s">
        <v>706</v>
      </c>
      <c r="F595">
        <v>3</v>
      </c>
      <c r="G595">
        <v>1</v>
      </c>
      <c r="H595" t="s">
        <v>421</v>
      </c>
      <c r="I595" t="s">
        <v>103</v>
      </c>
      <c r="J595" t="s">
        <v>105</v>
      </c>
      <c r="K595" t="s">
        <v>107</v>
      </c>
      <c r="L595" t="s">
        <v>106</v>
      </c>
      <c r="M595" t="s">
        <v>254</v>
      </c>
      <c r="N595" t="s">
        <v>253</v>
      </c>
      <c r="O595" t="s">
        <v>468</v>
      </c>
      <c r="P595" t="s">
        <v>467</v>
      </c>
      <c r="Q595" t="s">
        <v>7052</v>
      </c>
      <c r="R595" t="s">
        <v>7053</v>
      </c>
    </row>
    <row r="596" spans="1:18">
      <c r="A596">
        <v>3249</v>
      </c>
      <c r="B596" t="s">
        <v>701</v>
      </c>
      <c r="C596">
        <v>810</v>
      </c>
      <c r="D596" t="s">
        <v>7064</v>
      </c>
      <c r="E596" t="s">
        <v>706</v>
      </c>
      <c r="F596">
        <v>4</v>
      </c>
      <c r="G596">
        <v>1</v>
      </c>
      <c r="H596" t="s">
        <v>421</v>
      </c>
      <c r="I596" t="s">
        <v>103</v>
      </c>
      <c r="J596" t="s">
        <v>105</v>
      </c>
      <c r="K596" t="s">
        <v>107</v>
      </c>
      <c r="L596" t="s">
        <v>106</v>
      </c>
      <c r="M596" t="s">
        <v>254</v>
      </c>
      <c r="N596" t="s">
        <v>253</v>
      </c>
      <c r="O596" t="s">
        <v>468</v>
      </c>
      <c r="P596" t="s">
        <v>467</v>
      </c>
      <c r="Q596" t="s">
        <v>7064</v>
      </c>
      <c r="R596" t="s">
        <v>7065</v>
      </c>
    </row>
    <row r="597" spans="1:18">
      <c r="A597">
        <v>3261</v>
      </c>
      <c r="B597" t="s">
        <v>701</v>
      </c>
      <c r="C597">
        <v>805</v>
      </c>
      <c r="D597" t="s">
        <v>7087</v>
      </c>
      <c r="E597" t="s">
        <v>706</v>
      </c>
      <c r="F597">
        <v>4</v>
      </c>
      <c r="G597">
        <v>1</v>
      </c>
      <c r="H597" t="s">
        <v>421</v>
      </c>
      <c r="I597" t="s">
        <v>103</v>
      </c>
      <c r="J597" t="s">
        <v>105</v>
      </c>
      <c r="K597" t="s">
        <v>107</v>
      </c>
      <c r="L597" t="s">
        <v>106</v>
      </c>
      <c r="M597" t="s">
        <v>254</v>
      </c>
      <c r="N597" t="s">
        <v>253</v>
      </c>
      <c r="O597" t="s">
        <v>468</v>
      </c>
      <c r="P597" t="s">
        <v>467</v>
      </c>
      <c r="Q597" t="s">
        <v>7087</v>
      </c>
      <c r="R597" t="s">
        <v>7088</v>
      </c>
    </row>
    <row r="598" spans="1:18">
      <c r="A598">
        <v>3263</v>
      </c>
      <c r="B598" t="s">
        <v>701</v>
      </c>
      <c r="C598">
        <v>817</v>
      </c>
      <c r="D598" t="s">
        <v>7091</v>
      </c>
      <c r="E598" t="s">
        <v>706</v>
      </c>
      <c r="F598">
        <v>4</v>
      </c>
      <c r="G598">
        <v>1</v>
      </c>
      <c r="H598" t="s">
        <v>421</v>
      </c>
      <c r="I598" t="s">
        <v>103</v>
      </c>
      <c r="J598" t="s">
        <v>105</v>
      </c>
      <c r="K598" t="s">
        <v>107</v>
      </c>
      <c r="L598" t="s">
        <v>106</v>
      </c>
      <c r="M598" t="s">
        <v>254</v>
      </c>
      <c r="N598" t="s">
        <v>253</v>
      </c>
      <c r="O598" t="s">
        <v>468</v>
      </c>
      <c r="P598" t="s">
        <v>467</v>
      </c>
      <c r="Q598" t="s">
        <v>7091</v>
      </c>
      <c r="R598" t="s">
        <v>7092</v>
      </c>
    </row>
    <row r="599" spans="1:18">
      <c r="A599">
        <v>3264</v>
      </c>
      <c r="B599" t="s">
        <v>701</v>
      </c>
      <c r="C599">
        <v>803</v>
      </c>
      <c r="D599" t="s">
        <v>7093</v>
      </c>
      <c r="E599" t="s">
        <v>706</v>
      </c>
      <c r="F599">
        <v>3</v>
      </c>
      <c r="G599">
        <v>1</v>
      </c>
      <c r="H599" t="s">
        <v>421</v>
      </c>
      <c r="I599" t="s">
        <v>103</v>
      </c>
      <c r="J599" t="s">
        <v>105</v>
      </c>
      <c r="K599" t="s">
        <v>107</v>
      </c>
      <c r="L599" t="s">
        <v>106</v>
      </c>
      <c r="M599" t="s">
        <v>254</v>
      </c>
      <c r="N599" t="s">
        <v>253</v>
      </c>
      <c r="O599" t="s">
        <v>468</v>
      </c>
      <c r="P599" t="s">
        <v>467</v>
      </c>
      <c r="Q599" t="s">
        <v>7093</v>
      </c>
      <c r="R599" t="s">
        <v>7094</v>
      </c>
    </row>
    <row r="600" spans="1:18">
      <c r="A600">
        <v>3265</v>
      </c>
      <c r="B600" t="s">
        <v>701</v>
      </c>
      <c r="C600">
        <v>802</v>
      </c>
      <c r="D600" t="s">
        <v>2577</v>
      </c>
      <c r="E600" t="s">
        <v>706</v>
      </c>
      <c r="F600">
        <v>4</v>
      </c>
      <c r="G600">
        <v>1</v>
      </c>
      <c r="H600" t="s">
        <v>421</v>
      </c>
      <c r="I600" t="s">
        <v>103</v>
      </c>
      <c r="J600" t="s">
        <v>105</v>
      </c>
      <c r="K600" t="s">
        <v>107</v>
      </c>
      <c r="L600" t="s">
        <v>106</v>
      </c>
      <c r="M600" t="s">
        <v>254</v>
      </c>
      <c r="N600" t="s">
        <v>253</v>
      </c>
      <c r="O600" t="s">
        <v>468</v>
      </c>
      <c r="P600" t="s">
        <v>467</v>
      </c>
      <c r="Q600" t="s">
        <v>2577</v>
      </c>
      <c r="R600" t="s">
        <v>7095</v>
      </c>
    </row>
    <row r="601" spans="1:18">
      <c r="A601">
        <v>3269</v>
      </c>
      <c r="B601" t="s">
        <v>701</v>
      </c>
      <c r="C601">
        <v>812</v>
      </c>
      <c r="D601" t="s">
        <v>7102</v>
      </c>
      <c r="E601" t="s">
        <v>706</v>
      </c>
      <c r="F601">
        <v>4</v>
      </c>
      <c r="G601">
        <v>1</v>
      </c>
      <c r="H601" t="s">
        <v>421</v>
      </c>
      <c r="I601" t="s">
        <v>103</v>
      </c>
      <c r="J601" t="s">
        <v>105</v>
      </c>
      <c r="K601" t="s">
        <v>107</v>
      </c>
      <c r="L601" t="s">
        <v>106</v>
      </c>
      <c r="M601" t="s">
        <v>254</v>
      </c>
      <c r="N601" t="s">
        <v>253</v>
      </c>
      <c r="O601" t="s">
        <v>468</v>
      </c>
      <c r="P601" t="s">
        <v>467</v>
      </c>
      <c r="Q601" t="s">
        <v>7102</v>
      </c>
      <c r="R601" t="s">
        <v>7103</v>
      </c>
    </row>
    <row r="602" spans="1:18">
      <c r="A602">
        <v>3272</v>
      </c>
      <c r="B602" t="s">
        <v>701</v>
      </c>
      <c r="C602">
        <v>822</v>
      </c>
      <c r="D602" t="s">
        <v>7108</v>
      </c>
      <c r="E602" t="s">
        <v>706</v>
      </c>
      <c r="F602">
        <v>3</v>
      </c>
      <c r="G602">
        <v>1</v>
      </c>
      <c r="H602" t="s">
        <v>421</v>
      </c>
      <c r="I602" t="s">
        <v>103</v>
      </c>
      <c r="J602" t="s">
        <v>105</v>
      </c>
      <c r="K602" t="s">
        <v>107</v>
      </c>
      <c r="L602" t="s">
        <v>106</v>
      </c>
      <c r="M602" t="s">
        <v>254</v>
      </c>
      <c r="N602" t="s">
        <v>253</v>
      </c>
      <c r="O602" t="s">
        <v>468</v>
      </c>
      <c r="P602" t="s">
        <v>467</v>
      </c>
      <c r="Q602" t="s">
        <v>7108</v>
      </c>
      <c r="R602" t="s">
        <v>7109</v>
      </c>
    </row>
    <row r="603" spans="1:18">
      <c r="A603">
        <v>3273</v>
      </c>
      <c r="B603" t="s">
        <v>701</v>
      </c>
      <c r="C603">
        <v>648</v>
      </c>
      <c r="D603" t="s">
        <v>7110</v>
      </c>
      <c r="E603" t="s">
        <v>706</v>
      </c>
      <c r="F603">
        <v>4</v>
      </c>
      <c r="G603">
        <v>1</v>
      </c>
      <c r="H603" t="s">
        <v>421</v>
      </c>
      <c r="I603" t="s">
        <v>103</v>
      </c>
      <c r="J603" t="s">
        <v>105</v>
      </c>
      <c r="K603" t="s">
        <v>107</v>
      </c>
      <c r="L603" t="s">
        <v>106</v>
      </c>
      <c r="M603" t="s">
        <v>254</v>
      </c>
      <c r="N603" t="s">
        <v>253</v>
      </c>
      <c r="O603" t="s">
        <v>468</v>
      </c>
      <c r="P603" t="s">
        <v>467</v>
      </c>
      <c r="Q603" t="s">
        <v>7110</v>
      </c>
      <c r="R603" t="s">
        <v>7111</v>
      </c>
    </row>
    <row r="604" spans="1:18">
      <c r="A604">
        <v>3274</v>
      </c>
      <c r="B604" t="s">
        <v>701</v>
      </c>
      <c r="C604">
        <v>801</v>
      </c>
      <c r="D604" t="s">
        <v>7112</v>
      </c>
      <c r="E604" t="s">
        <v>706</v>
      </c>
      <c r="F604">
        <v>4</v>
      </c>
      <c r="G604">
        <v>1</v>
      </c>
      <c r="H604" t="s">
        <v>421</v>
      </c>
      <c r="I604" t="s">
        <v>103</v>
      </c>
      <c r="J604" t="s">
        <v>105</v>
      </c>
      <c r="K604" t="s">
        <v>107</v>
      </c>
      <c r="L604" t="s">
        <v>106</v>
      </c>
      <c r="M604" t="s">
        <v>254</v>
      </c>
      <c r="N604" t="s">
        <v>253</v>
      </c>
      <c r="O604" t="s">
        <v>468</v>
      </c>
      <c r="P604" t="s">
        <v>467</v>
      </c>
      <c r="Q604" t="s">
        <v>7112</v>
      </c>
      <c r="R604" t="s">
        <v>7113</v>
      </c>
    </row>
    <row r="605" spans="1:18">
      <c r="A605">
        <v>3275</v>
      </c>
      <c r="B605" t="s">
        <v>701</v>
      </c>
      <c r="C605">
        <v>804</v>
      </c>
      <c r="D605" t="s">
        <v>7114</v>
      </c>
      <c r="E605" t="s">
        <v>706</v>
      </c>
      <c r="F605">
        <v>3</v>
      </c>
      <c r="G605">
        <v>1</v>
      </c>
      <c r="H605" t="s">
        <v>421</v>
      </c>
      <c r="I605" t="s">
        <v>103</v>
      </c>
      <c r="J605" t="s">
        <v>105</v>
      </c>
      <c r="K605" t="s">
        <v>107</v>
      </c>
      <c r="L605" t="s">
        <v>106</v>
      </c>
      <c r="M605" t="s">
        <v>254</v>
      </c>
      <c r="N605" t="s">
        <v>253</v>
      </c>
      <c r="O605" t="s">
        <v>468</v>
      </c>
      <c r="P605" t="s">
        <v>467</v>
      </c>
      <c r="Q605" t="s">
        <v>7114</v>
      </c>
      <c r="R605" t="s">
        <v>7115</v>
      </c>
    </row>
    <row r="606" spans="1:18">
      <c r="A606">
        <v>3276</v>
      </c>
      <c r="B606" t="s">
        <v>701</v>
      </c>
      <c r="C606">
        <v>799</v>
      </c>
      <c r="D606" t="s">
        <v>7116</v>
      </c>
      <c r="E606" t="s">
        <v>706</v>
      </c>
      <c r="F606">
        <v>2</v>
      </c>
      <c r="G606">
        <v>1</v>
      </c>
      <c r="H606" t="s">
        <v>421</v>
      </c>
      <c r="I606" t="s">
        <v>103</v>
      </c>
      <c r="J606" t="s">
        <v>105</v>
      </c>
      <c r="K606" t="s">
        <v>107</v>
      </c>
      <c r="L606" t="s">
        <v>106</v>
      </c>
      <c r="M606" t="s">
        <v>254</v>
      </c>
      <c r="N606" t="s">
        <v>253</v>
      </c>
      <c r="O606" t="s">
        <v>468</v>
      </c>
      <c r="P606" t="s">
        <v>467</v>
      </c>
      <c r="Q606" t="s">
        <v>7116</v>
      </c>
      <c r="R606" t="s">
        <v>7117</v>
      </c>
    </row>
    <row r="607" spans="1:18">
      <c r="A607">
        <v>3279</v>
      </c>
      <c r="B607" t="s">
        <v>701</v>
      </c>
      <c r="C607">
        <v>807</v>
      </c>
      <c r="D607" t="s">
        <v>7122</v>
      </c>
      <c r="E607" t="s">
        <v>706</v>
      </c>
      <c r="F607">
        <v>4</v>
      </c>
      <c r="G607">
        <v>1</v>
      </c>
      <c r="H607" t="s">
        <v>421</v>
      </c>
      <c r="I607" t="s">
        <v>103</v>
      </c>
      <c r="J607" t="s">
        <v>105</v>
      </c>
      <c r="K607" t="s">
        <v>107</v>
      </c>
      <c r="L607" t="s">
        <v>106</v>
      </c>
      <c r="M607" t="s">
        <v>254</v>
      </c>
      <c r="N607" t="s">
        <v>253</v>
      </c>
      <c r="O607" t="s">
        <v>468</v>
      </c>
      <c r="P607" t="s">
        <v>467</v>
      </c>
      <c r="Q607" t="s">
        <v>7122</v>
      </c>
      <c r="R607" t="s">
        <v>7123</v>
      </c>
    </row>
    <row r="608" spans="1:18">
      <c r="A608">
        <v>3280</v>
      </c>
      <c r="B608" t="s">
        <v>701</v>
      </c>
      <c r="C608">
        <v>800</v>
      </c>
      <c r="D608" t="s">
        <v>7124</v>
      </c>
      <c r="E608" t="s">
        <v>706</v>
      </c>
      <c r="F608">
        <v>3</v>
      </c>
      <c r="G608">
        <v>1</v>
      </c>
      <c r="H608" t="s">
        <v>421</v>
      </c>
      <c r="I608" t="s">
        <v>103</v>
      </c>
      <c r="J608" t="s">
        <v>105</v>
      </c>
      <c r="K608" t="s">
        <v>107</v>
      </c>
      <c r="L608" t="s">
        <v>106</v>
      </c>
      <c r="M608" t="s">
        <v>254</v>
      </c>
      <c r="N608" t="s">
        <v>253</v>
      </c>
      <c r="O608" t="s">
        <v>468</v>
      </c>
      <c r="P608" t="s">
        <v>467</v>
      </c>
      <c r="Q608" t="s">
        <v>7124</v>
      </c>
      <c r="R608" t="s">
        <v>7125</v>
      </c>
    </row>
    <row r="609" spans="1:18">
      <c r="A609">
        <v>3281</v>
      </c>
      <c r="B609" t="s">
        <v>701</v>
      </c>
      <c r="C609">
        <v>806</v>
      </c>
      <c r="D609" t="s">
        <v>7126</v>
      </c>
      <c r="E609" t="s">
        <v>706</v>
      </c>
      <c r="F609">
        <v>3</v>
      </c>
      <c r="G609">
        <v>1</v>
      </c>
      <c r="H609" t="s">
        <v>421</v>
      </c>
      <c r="I609" t="s">
        <v>103</v>
      </c>
      <c r="J609" t="s">
        <v>105</v>
      </c>
      <c r="K609" t="s">
        <v>107</v>
      </c>
      <c r="L609" t="s">
        <v>106</v>
      </c>
      <c r="M609" t="s">
        <v>254</v>
      </c>
      <c r="N609" t="s">
        <v>253</v>
      </c>
      <c r="O609" t="s">
        <v>468</v>
      </c>
      <c r="P609" t="s">
        <v>467</v>
      </c>
      <c r="Q609" t="s">
        <v>7126</v>
      </c>
      <c r="R609" t="s">
        <v>7127</v>
      </c>
    </row>
    <row r="610" spans="1:18">
      <c r="A610">
        <v>3284</v>
      </c>
      <c r="B610" t="s">
        <v>701</v>
      </c>
      <c r="C610">
        <v>638</v>
      </c>
      <c r="D610" t="s">
        <v>7132</v>
      </c>
      <c r="E610" t="s">
        <v>706</v>
      </c>
      <c r="F610">
        <v>4</v>
      </c>
      <c r="G610">
        <v>1</v>
      </c>
      <c r="H610" t="s">
        <v>421</v>
      </c>
      <c r="I610" t="s">
        <v>103</v>
      </c>
      <c r="J610" t="s">
        <v>105</v>
      </c>
      <c r="K610" t="s">
        <v>107</v>
      </c>
      <c r="L610" t="s">
        <v>106</v>
      </c>
      <c r="M610" t="s">
        <v>254</v>
      </c>
      <c r="N610" t="s">
        <v>253</v>
      </c>
      <c r="O610" t="s">
        <v>468</v>
      </c>
      <c r="P610" t="s">
        <v>467</v>
      </c>
      <c r="Q610" t="s">
        <v>7132</v>
      </c>
      <c r="R610" t="s">
        <v>7133</v>
      </c>
    </row>
    <row r="611" spans="1:18">
      <c r="A611">
        <v>3285</v>
      </c>
      <c r="B611" t="s">
        <v>701</v>
      </c>
      <c r="C611">
        <v>797</v>
      </c>
      <c r="D611" t="s">
        <v>7134</v>
      </c>
      <c r="E611" t="s">
        <v>706</v>
      </c>
      <c r="F611">
        <v>3</v>
      </c>
      <c r="G611">
        <v>1</v>
      </c>
      <c r="H611" t="s">
        <v>421</v>
      </c>
      <c r="I611" t="s">
        <v>103</v>
      </c>
      <c r="J611" t="s">
        <v>105</v>
      </c>
      <c r="K611" t="s">
        <v>107</v>
      </c>
      <c r="L611" t="s">
        <v>106</v>
      </c>
      <c r="M611" t="s">
        <v>254</v>
      </c>
      <c r="N611" t="s">
        <v>253</v>
      </c>
      <c r="O611" t="s">
        <v>468</v>
      </c>
      <c r="P611" t="s">
        <v>467</v>
      </c>
      <c r="Q611" t="s">
        <v>7134</v>
      </c>
      <c r="R611" t="s">
        <v>7135</v>
      </c>
    </row>
    <row r="612" spans="1:18">
      <c r="A612">
        <v>3286</v>
      </c>
      <c r="B612" t="s">
        <v>701</v>
      </c>
      <c r="C612">
        <v>798</v>
      </c>
      <c r="D612" t="s">
        <v>7136</v>
      </c>
      <c r="E612" t="s">
        <v>706</v>
      </c>
      <c r="F612">
        <v>3</v>
      </c>
      <c r="G612">
        <v>1</v>
      </c>
      <c r="H612" t="s">
        <v>421</v>
      </c>
      <c r="I612" t="s">
        <v>103</v>
      </c>
      <c r="J612" t="s">
        <v>105</v>
      </c>
      <c r="K612" t="s">
        <v>107</v>
      </c>
      <c r="L612" t="s">
        <v>106</v>
      </c>
      <c r="M612" t="s">
        <v>254</v>
      </c>
      <c r="N612" t="s">
        <v>253</v>
      </c>
      <c r="O612" t="s">
        <v>468</v>
      </c>
      <c r="P612" t="s">
        <v>467</v>
      </c>
      <c r="Q612" t="s">
        <v>7136</v>
      </c>
      <c r="R612" t="s">
        <v>7137</v>
      </c>
    </row>
    <row r="613" spans="1:18">
      <c r="A613">
        <v>3289</v>
      </c>
      <c r="B613" t="s">
        <v>701</v>
      </c>
      <c r="C613">
        <v>814</v>
      </c>
      <c r="D613" t="s">
        <v>7142</v>
      </c>
      <c r="E613" t="s">
        <v>706</v>
      </c>
      <c r="F613">
        <v>3</v>
      </c>
      <c r="G613">
        <v>1</v>
      </c>
      <c r="H613" t="s">
        <v>421</v>
      </c>
      <c r="I613" t="s">
        <v>103</v>
      </c>
      <c r="J613" t="s">
        <v>105</v>
      </c>
      <c r="K613" t="s">
        <v>107</v>
      </c>
      <c r="L613" t="s">
        <v>106</v>
      </c>
      <c r="M613" t="s">
        <v>254</v>
      </c>
      <c r="N613" t="s">
        <v>253</v>
      </c>
      <c r="O613" t="s">
        <v>468</v>
      </c>
      <c r="P613" t="s">
        <v>467</v>
      </c>
      <c r="Q613" t="s">
        <v>7142</v>
      </c>
      <c r="R613" t="s">
        <v>7143</v>
      </c>
    </row>
    <row r="614" spans="1:18">
      <c r="A614">
        <v>3290</v>
      </c>
      <c r="B614" t="s">
        <v>701</v>
      </c>
      <c r="C614">
        <v>642</v>
      </c>
      <c r="D614" t="s">
        <v>7144</v>
      </c>
      <c r="E614" t="s">
        <v>706</v>
      </c>
      <c r="F614">
        <v>3</v>
      </c>
      <c r="G614">
        <v>1</v>
      </c>
      <c r="H614" t="s">
        <v>421</v>
      </c>
      <c r="I614" t="s">
        <v>103</v>
      </c>
      <c r="J614" t="s">
        <v>105</v>
      </c>
      <c r="K614" t="s">
        <v>107</v>
      </c>
      <c r="L614" t="s">
        <v>106</v>
      </c>
      <c r="M614" t="s">
        <v>254</v>
      </c>
      <c r="N614" t="s">
        <v>253</v>
      </c>
      <c r="O614" t="s">
        <v>468</v>
      </c>
      <c r="P614" t="s">
        <v>467</v>
      </c>
      <c r="Q614" t="s">
        <v>7144</v>
      </c>
      <c r="R614" t="s">
        <v>7145</v>
      </c>
    </row>
    <row r="615" spans="1:18">
      <c r="A615">
        <v>3292</v>
      </c>
      <c r="B615" t="s">
        <v>701</v>
      </c>
      <c r="C615">
        <v>641</v>
      </c>
      <c r="D615" t="s">
        <v>7148</v>
      </c>
      <c r="E615" t="s">
        <v>706</v>
      </c>
      <c r="F615">
        <v>2</v>
      </c>
      <c r="G615">
        <v>1</v>
      </c>
      <c r="H615" t="s">
        <v>421</v>
      </c>
      <c r="I615" t="s">
        <v>103</v>
      </c>
      <c r="J615" t="s">
        <v>105</v>
      </c>
      <c r="K615" t="s">
        <v>107</v>
      </c>
      <c r="L615" t="s">
        <v>106</v>
      </c>
      <c r="M615" t="s">
        <v>254</v>
      </c>
      <c r="N615" t="s">
        <v>253</v>
      </c>
      <c r="O615" t="s">
        <v>468</v>
      </c>
      <c r="P615" t="s">
        <v>467</v>
      </c>
      <c r="Q615" t="s">
        <v>7148</v>
      </c>
      <c r="R615" t="s">
        <v>7149</v>
      </c>
    </row>
    <row r="616" spans="1:18">
      <c r="A616">
        <v>3293</v>
      </c>
      <c r="B616" t="s">
        <v>701</v>
      </c>
      <c r="C616">
        <v>809</v>
      </c>
      <c r="D616" t="s">
        <v>7150</v>
      </c>
      <c r="E616" t="s">
        <v>706</v>
      </c>
      <c r="F616">
        <v>3</v>
      </c>
      <c r="G616">
        <v>1</v>
      </c>
      <c r="H616" t="s">
        <v>421</v>
      </c>
      <c r="I616" t="s">
        <v>103</v>
      </c>
      <c r="J616" t="s">
        <v>105</v>
      </c>
      <c r="K616" t="s">
        <v>107</v>
      </c>
      <c r="L616" t="s">
        <v>106</v>
      </c>
      <c r="M616" t="s">
        <v>254</v>
      </c>
      <c r="N616" t="s">
        <v>253</v>
      </c>
      <c r="O616" t="s">
        <v>468</v>
      </c>
      <c r="P616" t="s">
        <v>467</v>
      </c>
      <c r="Q616" t="s">
        <v>7150</v>
      </c>
      <c r="R616" t="s">
        <v>7151</v>
      </c>
    </row>
    <row r="617" spans="1:18">
      <c r="A617">
        <v>3294</v>
      </c>
      <c r="B617" t="s">
        <v>701</v>
      </c>
      <c r="C617">
        <v>647</v>
      </c>
      <c r="D617" t="s">
        <v>7152</v>
      </c>
      <c r="E617" t="s">
        <v>706</v>
      </c>
      <c r="F617">
        <v>4</v>
      </c>
      <c r="G617">
        <v>1</v>
      </c>
      <c r="H617" t="s">
        <v>421</v>
      </c>
      <c r="I617" t="s">
        <v>103</v>
      </c>
      <c r="J617" t="s">
        <v>105</v>
      </c>
      <c r="K617" t="s">
        <v>107</v>
      </c>
      <c r="L617" t="s">
        <v>106</v>
      </c>
      <c r="M617" t="s">
        <v>254</v>
      </c>
      <c r="N617" t="s">
        <v>253</v>
      </c>
      <c r="O617" t="s">
        <v>468</v>
      </c>
      <c r="P617" t="s">
        <v>467</v>
      </c>
      <c r="Q617" t="s">
        <v>7152</v>
      </c>
      <c r="R617" t="s">
        <v>7153</v>
      </c>
    </row>
    <row r="618" spans="1:18">
      <c r="A618">
        <v>3295</v>
      </c>
      <c r="B618" t="s">
        <v>701</v>
      </c>
      <c r="C618">
        <v>808</v>
      </c>
      <c r="D618" t="s">
        <v>7154</v>
      </c>
      <c r="E618" t="s">
        <v>706</v>
      </c>
      <c r="F618">
        <v>3</v>
      </c>
      <c r="G618">
        <v>1</v>
      </c>
      <c r="H618" t="s">
        <v>421</v>
      </c>
      <c r="I618" t="s">
        <v>103</v>
      </c>
      <c r="J618" t="s">
        <v>105</v>
      </c>
      <c r="K618" t="s">
        <v>107</v>
      </c>
      <c r="L618" t="s">
        <v>106</v>
      </c>
      <c r="M618" t="s">
        <v>254</v>
      </c>
      <c r="N618" t="s">
        <v>253</v>
      </c>
      <c r="O618" t="s">
        <v>468</v>
      </c>
      <c r="P618" t="s">
        <v>467</v>
      </c>
      <c r="Q618" t="s">
        <v>7154</v>
      </c>
      <c r="R618" t="s">
        <v>7155</v>
      </c>
    </row>
    <row r="619" spans="1:18">
      <c r="A619">
        <v>3297</v>
      </c>
      <c r="B619" t="s">
        <v>701</v>
      </c>
      <c r="C619">
        <v>637</v>
      </c>
      <c r="D619" t="s">
        <v>7158</v>
      </c>
      <c r="E619" t="s">
        <v>706</v>
      </c>
      <c r="F619">
        <v>4</v>
      </c>
      <c r="G619">
        <v>1</v>
      </c>
      <c r="H619" t="s">
        <v>421</v>
      </c>
      <c r="I619" t="s">
        <v>103</v>
      </c>
      <c r="J619" t="s">
        <v>105</v>
      </c>
      <c r="K619" t="s">
        <v>107</v>
      </c>
      <c r="L619" t="s">
        <v>106</v>
      </c>
      <c r="M619" t="s">
        <v>254</v>
      </c>
      <c r="N619" t="s">
        <v>253</v>
      </c>
      <c r="O619" t="s">
        <v>468</v>
      </c>
      <c r="P619" t="s">
        <v>467</v>
      </c>
      <c r="Q619" t="s">
        <v>7158</v>
      </c>
      <c r="R619" t="s">
        <v>7159</v>
      </c>
    </row>
    <row r="620" spans="1:18">
      <c r="A620">
        <v>3299</v>
      </c>
      <c r="B620" t="s">
        <v>701</v>
      </c>
      <c r="C620">
        <v>635</v>
      </c>
      <c r="D620" t="s">
        <v>7162</v>
      </c>
      <c r="E620" t="s">
        <v>706</v>
      </c>
      <c r="F620">
        <v>4</v>
      </c>
      <c r="G620">
        <v>1</v>
      </c>
      <c r="H620" t="s">
        <v>421</v>
      </c>
      <c r="I620" t="s">
        <v>103</v>
      </c>
      <c r="J620" t="s">
        <v>105</v>
      </c>
      <c r="K620" t="s">
        <v>107</v>
      </c>
      <c r="L620" t="s">
        <v>106</v>
      </c>
      <c r="M620" t="s">
        <v>254</v>
      </c>
      <c r="N620" t="s">
        <v>253</v>
      </c>
      <c r="O620" t="s">
        <v>468</v>
      </c>
      <c r="P620" t="s">
        <v>467</v>
      </c>
      <c r="Q620" t="s">
        <v>7162</v>
      </c>
      <c r="R620" t="s">
        <v>7163</v>
      </c>
    </row>
    <row r="621" spans="1:18">
      <c r="A621">
        <v>3300</v>
      </c>
      <c r="B621" t="s">
        <v>701</v>
      </c>
      <c r="C621">
        <v>636</v>
      </c>
      <c r="D621" t="s">
        <v>7164</v>
      </c>
      <c r="E621" t="s">
        <v>706</v>
      </c>
      <c r="F621">
        <v>3</v>
      </c>
      <c r="G621">
        <v>1</v>
      </c>
      <c r="H621" t="s">
        <v>421</v>
      </c>
      <c r="I621" t="s">
        <v>103</v>
      </c>
      <c r="J621" t="s">
        <v>105</v>
      </c>
      <c r="K621" t="s">
        <v>107</v>
      </c>
      <c r="L621" t="s">
        <v>106</v>
      </c>
      <c r="M621" t="s">
        <v>254</v>
      </c>
      <c r="N621" t="s">
        <v>253</v>
      </c>
      <c r="O621" t="s">
        <v>468</v>
      </c>
      <c r="P621" t="s">
        <v>467</v>
      </c>
      <c r="Q621" t="s">
        <v>7164</v>
      </c>
      <c r="R621" t="s">
        <v>7165</v>
      </c>
    </row>
    <row r="622" spans="1:18">
      <c r="A622">
        <v>3301</v>
      </c>
      <c r="B622" t="s">
        <v>701</v>
      </c>
      <c r="C622">
        <v>633</v>
      </c>
      <c r="D622" t="s">
        <v>7166</v>
      </c>
      <c r="E622" t="s">
        <v>706</v>
      </c>
      <c r="F622">
        <v>3</v>
      </c>
      <c r="G622">
        <v>1</v>
      </c>
      <c r="H622" t="s">
        <v>421</v>
      </c>
      <c r="I622" t="s">
        <v>103</v>
      </c>
      <c r="J622" t="s">
        <v>105</v>
      </c>
      <c r="K622" t="s">
        <v>107</v>
      </c>
      <c r="L622" t="s">
        <v>106</v>
      </c>
      <c r="M622" t="s">
        <v>254</v>
      </c>
      <c r="N622" t="s">
        <v>253</v>
      </c>
      <c r="O622" t="s">
        <v>468</v>
      </c>
      <c r="P622" t="s">
        <v>467</v>
      </c>
      <c r="Q622" t="s">
        <v>7166</v>
      </c>
      <c r="R622" t="s">
        <v>7167</v>
      </c>
    </row>
    <row r="623" spans="1:18">
      <c r="A623">
        <v>3302</v>
      </c>
      <c r="B623" t="s">
        <v>701</v>
      </c>
      <c r="C623">
        <v>650</v>
      </c>
      <c r="D623" t="s">
        <v>7168</v>
      </c>
      <c r="E623" t="s">
        <v>706</v>
      </c>
      <c r="F623">
        <v>0</v>
      </c>
      <c r="G623">
        <v>1</v>
      </c>
      <c r="H623" t="s">
        <v>421</v>
      </c>
      <c r="I623" t="s">
        <v>103</v>
      </c>
      <c r="J623" t="s">
        <v>105</v>
      </c>
      <c r="K623" t="s">
        <v>107</v>
      </c>
      <c r="L623" t="s">
        <v>106</v>
      </c>
      <c r="M623" t="s">
        <v>254</v>
      </c>
      <c r="N623" t="s">
        <v>253</v>
      </c>
      <c r="O623" t="s">
        <v>468</v>
      </c>
      <c r="P623" t="s">
        <v>467</v>
      </c>
      <c r="Q623" t="s">
        <v>7168</v>
      </c>
      <c r="R623" t="s">
        <v>7169</v>
      </c>
    </row>
    <row r="624" spans="1:18">
      <c r="A624">
        <v>3303</v>
      </c>
      <c r="B624" t="s">
        <v>701</v>
      </c>
      <c r="C624">
        <v>796</v>
      </c>
      <c r="D624" t="s">
        <v>7170</v>
      </c>
      <c r="E624" t="s">
        <v>706</v>
      </c>
      <c r="F624">
        <v>1</v>
      </c>
      <c r="G624">
        <v>1</v>
      </c>
      <c r="H624" t="s">
        <v>421</v>
      </c>
      <c r="I624" t="s">
        <v>103</v>
      </c>
      <c r="J624" t="s">
        <v>105</v>
      </c>
      <c r="K624" t="s">
        <v>107</v>
      </c>
      <c r="L624" t="s">
        <v>106</v>
      </c>
      <c r="M624" t="s">
        <v>254</v>
      </c>
      <c r="N624" t="s">
        <v>253</v>
      </c>
      <c r="O624" t="s">
        <v>468</v>
      </c>
      <c r="P624" t="s">
        <v>467</v>
      </c>
      <c r="Q624" t="s">
        <v>7170</v>
      </c>
      <c r="R624" t="s">
        <v>7171</v>
      </c>
    </row>
    <row r="625" spans="1:18">
      <c r="A625">
        <v>3305</v>
      </c>
      <c r="B625" t="s">
        <v>701</v>
      </c>
      <c r="C625">
        <v>816</v>
      </c>
      <c r="D625" t="s">
        <v>7174</v>
      </c>
      <c r="E625" t="s">
        <v>706</v>
      </c>
      <c r="F625">
        <v>3</v>
      </c>
      <c r="G625">
        <v>1</v>
      </c>
      <c r="H625" t="s">
        <v>421</v>
      </c>
      <c r="I625" t="s">
        <v>103</v>
      </c>
      <c r="J625" t="s">
        <v>105</v>
      </c>
      <c r="K625" t="s">
        <v>107</v>
      </c>
      <c r="L625" t="s">
        <v>106</v>
      </c>
      <c r="M625" t="s">
        <v>254</v>
      </c>
      <c r="N625" t="s">
        <v>253</v>
      </c>
      <c r="O625" t="s">
        <v>468</v>
      </c>
      <c r="P625" t="s">
        <v>467</v>
      </c>
      <c r="Q625" t="s">
        <v>7174</v>
      </c>
      <c r="R625" t="s">
        <v>7175</v>
      </c>
    </row>
    <row r="626" spans="1:18">
      <c r="A626">
        <v>3306</v>
      </c>
      <c r="B626" t="s">
        <v>701</v>
      </c>
      <c r="C626">
        <v>643</v>
      </c>
      <c r="D626" t="s">
        <v>7176</v>
      </c>
      <c r="E626" t="s">
        <v>706</v>
      </c>
      <c r="F626">
        <v>4</v>
      </c>
      <c r="G626">
        <v>1</v>
      </c>
      <c r="H626" t="s">
        <v>421</v>
      </c>
      <c r="I626" t="s">
        <v>103</v>
      </c>
      <c r="J626" t="s">
        <v>105</v>
      </c>
      <c r="K626" t="s">
        <v>107</v>
      </c>
      <c r="L626" t="s">
        <v>106</v>
      </c>
      <c r="M626" t="s">
        <v>254</v>
      </c>
      <c r="N626" t="s">
        <v>253</v>
      </c>
      <c r="O626" t="s">
        <v>468</v>
      </c>
      <c r="P626" t="s">
        <v>467</v>
      </c>
      <c r="Q626" t="s">
        <v>7176</v>
      </c>
      <c r="R626" t="s">
        <v>7177</v>
      </c>
    </row>
    <row r="627" spans="1:18">
      <c r="A627">
        <v>3308</v>
      </c>
      <c r="B627" t="s">
        <v>701</v>
      </c>
      <c r="C627">
        <v>793</v>
      </c>
      <c r="D627" t="s">
        <v>6886</v>
      </c>
      <c r="E627" t="s">
        <v>706</v>
      </c>
      <c r="F627">
        <v>3</v>
      </c>
      <c r="G627">
        <v>1</v>
      </c>
      <c r="H627" t="s">
        <v>421</v>
      </c>
      <c r="I627" t="s">
        <v>103</v>
      </c>
      <c r="J627" t="s">
        <v>105</v>
      </c>
      <c r="K627" t="s">
        <v>107</v>
      </c>
      <c r="L627" t="s">
        <v>106</v>
      </c>
      <c r="M627" t="s">
        <v>254</v>
      </c>
      <c r="N627" t="s">
        <v>253</v>
      </c>
      <c r="O627" t="s">
        <v>468</v>
      </c>
      <c r="P627" t="s">
        <v>467</v>
      </c>
      <c r="Q627" t="s">
        <v>6886</v>
      </c>
      <c r="R627" t="s">
        <v>7180</v>
      </c>
    </row>
    <row r="628" spans="1:18">
      <c r="A628">
        <v>3309</v>
      </c>
      <c r="B628" t="s">
        <v>701</v>
      </c>
      <c r="C628">
        <v>795</v>
      </c>
      <c r="D628" t="s">
        <v>7181</v>
      </c>
      <c r="E628" t="s">
        <v>706</v>
      </c>
      <c r="F628">
        <v>3</v>
      </c>
      <c r="G628">
        <v>1</v>
      </c>
      <c r="H628" t="s">
        <v>421</v>
      </c>
      <c r="I628" t="s">
        <v>103</v>
      </c>
      <c r="J628" t="s">
        <v>105</v>
      </c>
      <c r="K628" t="s">
        <v>107</v>
      </c>
      <c r="L628" t="s">
        <v>106</v>
      </c>
      <c r="M628" t="s">
        <v>254</v>
      </c>
      <c r="N628" t="s">
        <v>253</v>
      </c>
      <c r="O628" t="s">
        <v>468</v>
      </c>
      <c r="P628" t="s">
        <v>467</v>
      </c>
      <c r="Q628" t="s">
        <v>7181</v>
      </c>
      <c r="R628" t="s">
        <v>7182</v>
      </c>
    </row>
    <row r="629" spans="1:18">
      <c r="A629">
        <v>3310</v>
      </c>
      <c r="B629" t="s">
        <v>701</v>
      </c>
      <c r="C629">
        <v>651</v>
      </c>
      <c r="D629" t="s">
        <v>7183</v>
      </c>
      <c r="E629" t="s">
        <v>706</v>
      </c>
      <c r="F629">
        <v>2</v>
      </c>
      <c r="G629">
        <v>1</v>
      </c>
      <c r="H629" t="s">
        <v>421</v>
      </c>
      <c r="I629" t="s">
        <v>103</v>
      </c>
      <c r="J629" t="s">
        <v>105</v>
      </c>
      <c r="K629" t="s">
        <v>107</v>
      </c>
      <c r="L629" t="s">
        <v>106</v>
      </c>
      <c r="M629" t="s">
        <v>254</v>
      </c>
      <c r="N629" t="s">
        <v>253</v>
      </c>
      <c r="O629" t="s">
        <v>468</v>
      </c>
      <c r="P629" t="s">
        <v>467</v>
      </c>
      <c r="Q629" t="s">
        <v>7183</v>
      </c>
      <c r="R629" t="s">
        <v>7184</v>
      </c>
    </row>
    <row r="630" spans="1:18">
      <c r="A630">
        <v>3312</v>
      </c>
      <c r="B630" t="s">
        <v>701</v>
      </c>
      <c r="C630">
        <v>634</v>
      </c>
      <c r="D630" t="s">
        <v>7187</v>
      </c>
      <c r="E630" t="s">
        <v>706</v>
      </c>
      <c r="F630">
        <v>4</v>
      </c>
      <c r="G630">
        <v>1</v>
      </c>
      <c r="H630" t="s">
        <v>421</v>
      </c>
      <c r="I630" t="s">
        <v>103</v>
      </c>
      <c r="J630" t="s">
        <v>105</v>
      </c>
      <c r="K630" t="s">
        <v>107</v>
      </c>
      <c r="L630" t="s">
        <v>106</v>
      </c>
      <c r="M630" t="s">
        <v>254</v>
      </c>
      <c r="N630" t="s">
        <v>253</v>
      </c>
      <c r="O630" t="s">
        <v>468</v>
      </c>
      <c r="P630" t="s">
        <v>467</v>
      </c>
      <c r="Q630" t="s">
        <v>7187</v>
      </c>
      <c r="R630" t="s">
        <v>7188</v>
      </c>
    </row>
    <row r="631" spans="1:18">
      <c r="A631">
        <v>3313</v>
      </c>
      <c r="B631" t="s">
        <v>701</v>
      </c>
      <c r="C631">
        <v>794</v>
      </c>
      <c r="D631" t="s">
        <v>7189</v>
      </c>
      <c r="E631" t="s">
        <v>706</v>
      </c>
      <c r="F631">
        <v>1</v>
      </c>
      <c r="G631">
        <v>1</v>
      </c>
      <c r="H631" t="s">
        <v>421</v>
      </c>
      <c r="I631" t="s">
        <v>103</v>
      </c>
      <c r="J631" t="s">
        <v>105</v>
      </c>
      <c r="K631" t="s">
        <v>107</v>
      </c>
      <c r="L631" t="s">
        <v>106</v>
      </c>
      <c r="M631" t="s">
        <v>254</v>
      </c>
      <c r="N631" t="s">
        <v>253</v>
      </c>
      <c r="O631" t="s">
        <v>468</v>
      </c>
      <c r="P631" t="s">
        <v>467</v>
      </c>
      <c r="Q631" t="s">
        <v>7189</v>
      </c>
      <c r="R631" t="s">
        <v>7190</v>
      </c>
    </row>
    <row r="632" spans="1:18">
      <c r="A632">
        <v>3314</v>
      </c>
      <c r="B632" t="s">
        <v>701</v>
      </c>
      <c r="C632">
        <v>639</v>
      </c>
      <c r="D632" t="s">
        <v>7191</v>
      </c>
      <c r="E632" t="s">
        <v>706</v>
      </c>
      <c r="F632">
        <v>3</v>
      </c>
      <c r="G632">
        <v>1</v>
      </c>
      <c r="H632" t="s">
        <v>421</v>
      </c>
      <c r="I632" t="s">
        <v>103</v>
      </c>
      <c r="J632" t="s">
        <v>105</v>
      </c>
      <c r="K632" t="s">
        <v>107</v>
      </c>
      <c r="L632" t="s">
        <v>106</v>
      </c>
      <c r="M632" t="s">
        <v>254</v>
      </c>
      <c r="N632" t="s">
        <v>253</v>
      </c>
      <c r="O632" t="s">
        <v>468</v>
      </c>
      <c r="P632" t="s">
        <v>467</v>
      </c>
      <c r="Q632" t="s">
        <v>7191</v>
      </c>
      <c r="R632" t="s">
        <v>7192</v>
      </c>
    </row>
    <row r="633" spans="1:18">
      <c r="A633">
        <v>3328</v>
      </c>
      <c r="B633" t="s">
        <v>701</v>
      </c>
      <c r="C633">
        <v>640</v>
      </c>
      <c r="D633" t="s">
        <v>7219</v>
      </c>
      <c r="E633" t="s">
        <v>706</v>
      </c>
      <c r="F633">
        <v>4</v>
      </c>
      <c r="G633">
        <v>1</v>
      </c>
      <c r="H633" t="s">
        <v>421</v>
      </c>
      <c r="I633" t="s">
        <v>103</v>
      </c>
      <c r="J633" t="s">
        <v>105</v>
      </c>
      <c r="K633" t="s">
        <v>107</v>
      </c>
      <c r="L633" t="s">
        <v>106</v>
      </c>
      <c r="M633" t="s">
        <v>254</v>
      </c>
      <c r="N633" t="s">
        <v>253</v>
      </c>
      <c r="O633" t="s">
        <v>468</v>
      </c>
      <c r="P633" t="s">
        <v>467</v>
      </c>
      <c r="Q633" t="s">
        <v>7219</v>
      </c>
      <c r="R633" t="s">
        <v>7220</v>
      </c>
    </row>
    <row r="634" spans="1:18">
      <c r="A634">
        <v>3329</v>
      </c>
      <c r="B634" t="s">
        <v>701</v>
      </c>
      <c r="C634">
        <v>649</v>
      </c>
      <c r="D634" t="s">
        <v>7221</v>
      </c>
      <c r="E634" t="s">
        <v>706</v>
      </c>
      <c r="F634">
        <v>4</v>
      </c>
      <c r="G634">
        <v>1</v>
      </c>
      <c r="H634" t="s">
        <v>421</v>
      </c>
      <c r="I634" t="s">
        <v>103</v>
      </c>
      <c r="J634" t="s">
        <v>105</v>
      </c>
      <c r="K634" t="s">
        <v>107</v>
      </c>
      <c r="L634" t="s">
        <v>106</v>
      </c>
      <c r="M634" t="s">
        <v>254</v>
      </c>
      <c r="N634" t="s">
        <v>253</v>
      </c>
      <c r="O634" t="s">
        <v>468</v>
      </c>
      <c r="P634" t="s">
        <v>467</v>
      </c>
      <c r="Q634" t="s">
        <v>7221</v>
      </c>
      <c r="R634" t="s">
        <v>7222</v>
      </c>
    </row>
    <row r="635" spans="1:18">
      <c r="A635">
        <v>3337</v>
      </c>
      <c r="B635" t="s">
        <v>701</v>
      </c>
      <c r="C635">
        <v>632</v>
      </c>
      <c r="D635" t="s">
        <v>7237</v>
      </c>
      <c r="E635" t="s">
        <v>706</v>
      </c>
      <c r="F635">
        <v>4</v>
      </c>
      <c r="G635">
        <v>1</v>
      </c>
      <c r="H635" t="s">
        <v>421</v>
      </c>
      <c r="I635" t="s">
        <v>103</v>
      </c>
      <c r="J635" t="s">
        <v>105</v>
      </c>
      <c r="K635" t="s">
        <v>107</v>
      </c>
      <c r="L635" t="s">
        <v>106</v>
      </c>
      <c r="M635" t="s">
        <v>254</v>
      </c>
      <c r="N635" t="s">
        <v>253</v>
      </c>
      <c r="O635" t="s">
        <v>468</v>
      </c>
      <c r="P635" t="s">
        <v>467</v>
      </c>
      <c r="Q635" t="s">
        <v>7237</v>
      </c>
      <c r="R635" t="s">
        <v>7238</v>
      </c>
    </row>
    <row r="636" spans="1:18">
      <c r="A636">
        <v>3342</v>
      </c>
      <c r="B636" t="s">
        <v>701</v>
      </c>
      <c r="C636">
        <v>630</v>
      </c>
      <c r="D636" t="s">
        <v>7247</v>
      </c>
      <c r="E636" t="s">
        <v>706</v>
      </c>
      <c r="F636">
        <v>3</v>
      </c>
      <c r="G636">
        <v>1</v>
      </c>
      <c r="H636" t="s">
        <v>421</v>
      </c>
      <c r="I636" t="s">
        <v>103</v>
      </c>
      <c r="J636" t="s">
        <v>105</v>
      </c>
      <c r="K636" t="s">
        <v>107</v>
      </c>
      <c r="L636" t="s">
        <v>106</v>
      </c>
      <c r="M636" t="s">
        <v>254</v>
      </c>
      <c r="N636" t="s">
        <v>253</v>
      </c>
      <c r="O636" t="s">
        <v>468</v>
      </c>
      <c r="P636" t="s">
        <v>467</v>
      </c>
      <c r="Q636" t="s">
        <v>7247</v>
      </c>
      <c r="R636" t="s">
        <v>7248</v>
      </c>
    </row>
    <row r="637" spans="1:18">
      <c r="A637">
        <v>3353</v>
      </c>
      <c r="B637" t="s">
        <v>701</v>
      </c>
      <c r="C637">
        <v>629</v>
      </c>
      <c r="D637" t="s">
        <v>7269</v>
      </c>
      <c r="E637" t="s">
        <v>706</v>
      </c>
      <c r="F637">
        <v>4</v>
      </c>
      <c r="G637">
        <v>1</v>
      </c>
      <c r="H637" t="s">
        <v>421</v>
      </c>
      <c r="I637" t="s">
        <v>103</v>
      </c>
      <c r="J637" t="s">
        <v>105</v>
      </c>
      <c r="K637" t="s">
        <v>107</v>
      </c>
      <c r="L637" t="s">
        <v>106</v>
      </c>
      <c r="M637" t="s">
        <v>254</v>
      </c>
      <c r="N637" t="s">
        <v>253</v>
      </c>
      <c r="O637" t="s">
        <v>468</v>
      </c>
      <c r="P637" t="s">
        <v>467</v>
      </c>
      <c r="Q637" t="s">
        <v>7269</v>
      </c>
      <c r="R637" t="s">
        <v>7270</v>
      </c>
    </row>
    <row r="638" spans="1:18">
      <c r="A638">
        <v>3357</v>
      </c>
      <c r="B638" t="s">
        <v>701</v>
      </c>
      <c r="C638">
        <v>644</v>
      </c>
      <c r="D638" t="s">
        <v>7277</v>
      </c>
      <c r="E638" t="s">
        <v>706</v>
      </c>
      <c r="F638">
        <v>4</v>
      </c>
      <c r="G638">
        <v>1</v>
      </c>
      <c r="H638" t="s">
        <v>421</v>
      </c>
      <c r="I638" t="s">
        <v>103</v>
      </c>
      <c r="J638" t="s">
        <v>105</v>
      </c>
      <c r="K638" t="s">
        <v>107</v>
      </c>
      <c r="L638" t="s">
        <v>106</v>
      </c>
      <c r="M638" t="s">
        <v>254</v>
      </c>
      <c r="N638" t="s">
        <v>253</v>
      </c>
      <c r="O638" t="s">
        <v>468</v>
      </c>
      <c r="P638" t="s">
        <v>467</v>
      </c>
      <c r="Q638" t="s">
        <v>7277</v>
      </c>
      <c r="R638" t="s">
        <v>7278</v>
      </c>
    </row>
    <row r="639" spans="1:18">
      <c r="A639">
        <v>3366</v>
      </c>
      <c r="B639" t="s">
        <v>701</v>
      </c>
      <c r="C639">
        <v>631</v>
      </c>
      <c r="D639" t="s">
        <v>7295</v>
      </c>
      <c r="E639" t="s">
        <v>706</v>
      </c>
      <c r="F639">
        <v>3</v>
      </c>
      <c r="G639">
        <v>1</v>
      </c>
      <c r="H639" t="s">
        <v>421</v>
      </c>
      <c r="I639" t="s">
        <v>103</v>
      </c>
      <c r="J639" t="s">
        <v>105</v>
      </c>
      <c r="K639" t="s">
        <v>107</v>
      </c>
      <c r="L639" t="s">
        <v>106</v>
      </c>
      <c r="M639" t="s">
        <v>254</v>
      </c>
      <c r="N639" t="s">
        <v>253</v>
      </c>
      <c r="O639" t="s">
        <v>468</v>
      </c>
      <c r="P639" t="s">
        <v>467</v>
      </c>
      <c r="Q639" t="s">
        <v>7295</v>
      </c>
      <c r="R639" t="s">
        <v>7296</v>
      </c>
    </row>
    <row r="640" spans="1:18">
      <c r="A640">
        <v>3393</v>
      </c>
      <c r="B640" t="s">
        <v>701</v>
      </c>
      <c r="C640">
        <v>520</v>
      </c>
      <c r="D640" t="s">
        <v>7349</v>
      </c>
      <c r="E640" t="s">
        <v>706</v>
      </c>
      <c r="F640">
        <v>4</v>
      </c>
      <c r="G640">
        <v>1</v>
      </c>
      <c r="H640" t="s">
        <v>421</v>
      </c>
      <c r="I640" t="s">
        <v>103</v>
      </c>
      <c r="J640" t="s">
        <v>105</v>
      </c>
      <c r="K640" t="s">
        <v>107</v>
      </c>
      <c r="L640" t="s">
        <v>106</v>
      </c>
      <c r="M640" t="s">
        <v>254</v>
      </c>
      <c r="N640" t="s">
        <v>253</v>
      </c>
      <c r="O640" t="s">
        <v>468</v>
      </c>
      <c r="P640" t="s">
        <v>467</v>
      </c>
      <c r="Q640" t="s">
        <v>7349</v>
      </c>
      <c r="R640" t="s">
        <v>7350</v>
      </c>
    </row>
    <row r="641" spans="1:18">
      <c r="A641">
        <v>3405</v>
      </c>
      <c r="B641" t="s">
        <v>701</v>
      </c>
      <c r="C641">
        <v>519</v>
      </c>
      <c r="D641" t="s">
        <v>7373</v>
      </c>
      <c r="E641" t="s">
        <v>706</v>
      </c>
      <c r="F641">
        <v>1</v>
      </c>
      <c r="G641">
        <v>1</v>
      </c>
      <c r="H641" t="s">
        <v>421</v>
      </c>
      <c r="I641" t="s">
        <v>103</v>
      </c>
      <c r="J641" t="s">
        <v>105</v>
      </c>
      <c r="K641" t="s">
        <v>107</v>
      </c>
      <c r="L641" t="s">
        <v>106</v>
      </c>
      <c r="M641" t="s">
        <v>254</v>
      </c>
      <c r="N641" t="s">
        <v>253</v>
      </c>
      <c r="O641" t="s">
        <v>468</v>
      </c>
      <c r="P641" t="s">
        <v>467</v>
      </c>
      <c r="Q641" t="s">
        <v>7373</v>
      </c>
      <c r="R641" t="s">
        <v>7374</v>
      </c>
    </row>
    <row r="642" spans="1:18">
      <c r="A642">
        <v>3446</v>
      </c>
      <c r="B642" t="s">
        <v>701</v>
      </c>
      <c r="C642">
        <v>815</v>
      </c>
      <c r="D642" t="s">
        <v>7453</v>
      </c>
      <c r="E642" t="s">
        <v>706</v>
      </c>
      <c r="F642">
        <v>4</v>
      </c>
      <c r="G642">
        <v>1</v>
      </c>
      <c r="H642" t="s">
        <v>421</v>
      </c>
      <c r="I642" t="s">
        <v>103</v>
      </c>
      <c r="J642" t="s">
        <v>105</v>
      </c>
      <c r="K642" t="s">
        <v>107</v>
      </c>
      <c r="L642" t="s">
        <v>106</v>
      </c>
      <c r="M642" t="s">
        <v>254</v>
      </c>
      <c r="N642" t="s">
        <v>253</v>
      </c>
      <c r="O642" t="s">
        <v>468</v>
      </c>
      <c r="P642" t="s">
        <v>467</v>
      </c>
      <c r="Q642" t="s">
        <v>7453</v>
      </c>
      <c r="R642" t="s">
        <v>7454</v>
      </c>
    </row>
    <row r="643" spans="1:18">
      <c r="A643">
        <v>3450</v>
      </c>
      <c r="B643" t="s">
        <v>701</v>
      </c>
      <c r="C643">
        <v>518</v>
      </c>
      <c r="D643" t="s">
        <v>7461</v>
      </c>
      <c r="E643" t="s">
        <v>706</v>
      </c>
      <c r="F643">
        <v>3</v>
      </c>
      <c r="G643">
        <v>1</v>
      </c>
      <c r="H643" t="s">
        <v>421</v>
      </c>
      <c r="I643" t="s">
        <v>103</v>
      </c>
      <c r="J643" t="s">
        <v>105</v>
      </c>
      <c r="K643" t="s">
        <v>107</v>
      </c>
      <c r="L643" t="s">
        <v>106</v>
      </c>
      <c r="M643" t="s">
        <v>254</v>
      </c>
      <c r="N643" t="s">
        <v>253</v>
      </c>
      <c r="O643" t="s">
        <v>468</v>
      </c>
      <c r="P643" t="s">
        <v>467</v>
      </c>
      <c r="Q643" t="s">
        <v>7461</v>
      </c>
      <c r="R643" t="s">
        <v>7462</v>
      </c>
    </row>
    <row r="644" spans="1:18">
      <c r="A644">
        <v>3468</v>
      </c>
      <c r="B644" t="s">
        <v>701</v>
      </c>
      <c r="C644">
        <v>517</v>
      </c>
      <c r="D644" t="s">
        <v>7497</v>
      </c>
      <c r="E644" t="s">
        <v>706</v>
      </c>
      <c r="F644">
        <v>4</v>
      </c>
      <c r="G644">
        <v>1</v>
      </c>
      <c r="H644" t="s">
        <v>421</v>
      </c>
      <c r="I644" t="s">
        <v>103</v>
      </c>
      <c r="J644" t="s">
        <v>105</v>
      </c>
      <c r="K644" t="s">
        <v>107</v>
      </c>
      <c r="L644" t="s">
        <v>106</v>
      </c>
      <c r="M644" t="s">
        <v>254</v>
      </c>
      <c r="N644" t="s">
        <v>253</v>
      </c>
      <c r="O644" t="s">
        <v>468</v>
      </c>
      <c r="P644" t="s">
        <v>467</v>
      </c>
      <c r="Q644" t="s">
        <v>7497</v>
      </c>
      <c r="R644" t="s">
        <v>7498</v>
      </c>
    </row>
    <row r="645" spans="1:18">
      <c r="A645">
        <v>3490</v>
      </c>
      <c r="B645" t="s">
        <v>701</v>
      </c>
      <c r="C645">
        <v>821</v>
      </c>
      <c r="D645" t="s">
        <v>7538</v>
      </c>
      <c r="E645" t="s">
        <v>706</v>
      </c>
      <c r="F645">
        <v>4</v>
      </c>
      <c r="G645">
        <v>1</v>
      </c>
      <c r="H645" t="s">
        <v>421</v>
      </c>
      <c r="I645" t="s">
        <v>103</v>
      </c>
      <c r="J645" t="s">
        <v>105</v>
      </c>
      <c r="K645" t="s">
        <v>107</v>
      </c>
      <c r="L645" t="s">
        <v>106</v>
      </c>
      <c r="M645" t="s">
        <v>254</v>
      </c>
      <c r="N645" t="s">
        <v>253</v>
      </c>
      <c r="O645" t="s">
        <v>468</v>
      </c>
      <c r="P645" t="s">
        <v>467</v>
      </c>
      <c r="Q645" t="s">
        <v>7538</v>
      </c>
      <c r="R645" t="s">
        <v>7539</v>
      </c>
    </row>
    <row r="646" spans="1:18">
      <c r="A646">
        <v>3492</v>
      </c>
      <c r="B646" t="s">
        <v>701</v>
      </c>
      <c r="C646">
        <v>645</v>
      </c>
      <c r="D646" t="s">
        <v>7542</v>
      </c>
      <c r="E646" t="s">
        <v>706</v>
      </c>
      <c r="F646">
        <v>4</v>
      </c>
      <c r="G646">
        <v>1</v>
      </c>
      <c r="H646" t="s">
        <v>421</v>
      </c>
      <c r="I646" t="s">
        <v>103</v>
      </c>
      <c r="J646" t="s">
        <v>105</v>
      </c>
      <c r="K646" t="s">
        <v>107</v>
      </c>
      <c r="L646" t="s">
        <v>106</v>
      </c>
      <c r="M646" t="s">
        <v>254</v>
      </c>
      <c r="N646" t="s">
        <v>253</v>
      </c>
      <c r="O646" t="s">
        <v>468</v>
      </c>
      <c r="P646" t="s">
        <v>467</v>
      </c>
      <c r="Q646" t="s">
        <v>7542</v>
      </c>
      <c r="R646" t="s">
        <v>7543</v>
      </c>
    </row>
    <row r="647" spans="1:18">
      <c r="A647">
        <v>3502</v>
      </c>
      <c r="B647" t="s">
        <v>701</v>
      </c>
      <c r="C647">
        <v>604</v>
      </c>
      <c r="D647" t="s">
        <v>7561</v>
      </c>
      <c r="E647" t="s">
        <v>706</v>
      </c>
      <c r="F647">
        <v>4</v>
      </c>
      <c r="G647">
        <v>1</v>
      </c>
      <c r="H647" t="s">
        <v>421</v>
      </c>
      <c r="I647" t="s">
        <v>103</v>
      </c>
      <c r="J647" t="s">
        <v>105</v>
      </c>
      <c r="K647" t="s">
        <v>107</v>
      </c>
      <c r="L647" t="s">
        <v>106</v>
      </c>
      <c r="M647" t="s">
        <v>254</v>
      </c>
      <c r="N647" t="s">
        <v>253</v>
      </c>
      <c r="O647" t="s">
        <v>468</v>
      </c>
      <c r="P647" t="s">
        <v>467</v>
      </c>
      <c r="Q647" t="s">
        <v>7561</v>
      </c>
      <c r="R647" t="s">
        <v>7562</v>
      </c>
    </row>
    <row r="648" spans="1:18">
      <c r="A648">
        <v>3506</v>
      </c>
      <c r="B648" t="s">
        <v>701</v>
      </c>
      <c r="C648">
        <v>646</v>
      </c>
      <c r="D648" t="s">
        <v>7569</v>
      </c>
      <c r="E648" t="s">
        <v>706</v>
      </c>
      <c r="F648">
        <v>4</v>
      </c>
      <c r="G648">
        <v>1</v>
      </c>
      <c r="H648" t="s">
        <v>421</v>
      </c>
      <c r="I648" t="s">
        <v>103</v>
      </c>
      <c r="J648" t="s">
        <v>105</v>
      </c>
      <c r="K648" t="s">
        <v>107</v>
      </c>
      <c r="L648" t="s">
        <v>106</v>
      </c>
      <c r="M648" t="s">
        <v>254</v>
      </c>
      <c r="N648" t="s">
        <v>253</v>
      </c>
      <c r="O648" t="s">
        <v>468</v>
      </c>
      <c r="P648" t="s">
        <v>467</v>
      </c>
      <c r="Q648" t="s">
        <v>7569</v>
      </c>
      <c r="R648" t="s">
        <v>7570</v>
      </c>
    </row>
    <row r="649" spans="1:18">
      <c r="A649">
        <v>3522</v>
      </c>
      <c r="B649" t="s">
        <v>701</v>
      </c>
      <c r="C649">
        <v>819</v>
      </c>
      <c r="D649" t="s">
        <v>7599</v>
      </c>
      <c r="E649" t="s">
        <v>706</v>
      </c>
      <c r="F649">
        <v>3</v>
      </c>
      <c r="G649">
        <v>1</v>
      </c>
      <c r="H649" t="s">
        <v>421</v>
      </c>
      <c r="I649" t="s">
        <v>103</v>
      </c>
      <c r="J649" t="s">
        <v>105</v>
      </c>
      <c r="K649" t="s">
        <v>107</v>
      </c>
      <c r="L649" t="s">
        <v>106</v>
      </c>
      <c r="M649" t="s">
        <v>254</v>
      </c>
      <c r="N649" t="s">
        <v>253</v>
      </c>
      <c r="O649" t="s">
        <v>468</v>
      </c>
      <c r="P649" t="s">
        <v>467</v>
      </c>
      <c r="Q649" t="s">
        <v>7599</v>
      </c>
      <c r="R649" t="s">
        <v>7600</v>
      </c>
    </row>
    <row r="650" spans="1:18">
      <c r="A650">
        <v>3525</v>
      </c>
      <c r="B650" t="s">
        <v>701</v>
      </c>
      <c r="C650">
        <v>813</v>
      </c>
      <c r="D650" t="s">
        <v>7605</v>
      </c>
      <c r="E650" t="s">
        <v>706</v>
      </c>
      <c r="F650">
        <v>3</v>
      </c>
      <c r="G650">
        <v>1</v>
      </c>
      <c r="H650" t="s">
        <v>421</v>
      </c>
      <c r="I650" t="s">
        <v>103</v>
      </c>
      <c r="J650" t="s">
        <v>105</v>
      </c>
      <c r="K650" t="s">
        <v>107</v>
      </c>
      <c r="L650" t="s">
        <v>106</v>
      </c>
      <c r="M650" t="s">
        <v>254</v>
      </c>
      <c r="N650" t="s">
        <v>253</v>
      </c>
      <c r="O650" t="s">
        <v>468</v>
      </c>
      <c r="P650" t="s">
        <v>467</v>
      </c>
      <c r="Q650" t="s">
        <v>7605</v>
      </c>
      <c r="R650" t="s">
        <v>7606</v>
      </c>
    </row>
    <row r="651" spans="1:18">
      <c r="A651">
        <v>3534</v>
      </c>
      <c r="B651" t="s">
        <v>701</v>
      </c>
      <c r="C651">
        <v>820</v>
      </c>
      <c r="D651" t="s">
        <v>7623</v>
      </c>
      <c r="E651" t="s">
        <v>706</v>
      </c>
      <c r="F651">
        <v>3</v>
      </c>
      <c r="G651">
        <v>1</v>
      </c>
      <c r="H651" t="s">
        <v>421</v>
      </c>
      <c r="I651" t="s">
        <v>103</v>
      </c>
      <c r="J651" t="s">
        <v>105</v>
      </c>
      <c r="K651" t="s">
        <v>107</v>
      </c>
      <c r="L651" t="s">
        <v>106</v>
      </c>
      <c r="M651" t="s">
        <v>254</v>
      </c>
      <c r="N651" t="s">
        <v>253</v>
      </c>
      <c r="O651" t="s">
        <v>468</v>
      </c>
      <c r="P651" t="s">
        <v>467</v>
      </c>
      <c r="Q651" t="s">
        <v>7623</v>
      </c>
      <c r="R651" t="s">
        <v>7624</v>
      </c>
    </row>
    <row r="652" spans="1:18">
      <c r="A652">
        <v>2147</v>
      </c>
      <c r="B652" t="s">
        <v>701</v>
      </c>
      <c r="C652">
        <v>972</v>
      </c>
      <c r="D652" t="s">
        <v>4900</v>
      </c>
      <c r="E652" t="s">
        <v>706</v>
      </c>
      <c r="F652">
        <v>3</v>
      </c>
      <c r="G652">
        <v>1</v>
      </c>
      <c r="H652" t="s">
        <v>421</v>
      </c>
      <c r="I652" t="s">
        <v>103</v>
      </c>
      <c r="J652" t="s">
        <v>105</v>
      </c>
      <c r="K652" t="s">
        <v>109</v>
      </c>
      <c r="L652" t="s">
        <v>108</v>
      </c>
      <c r="M652" t="s">
        <v>163</v>
      </c>
      <c r="N652" t="s">
        <v>162</v>
      </c>
      <c r="O652" t="s">
        <v>470</v>
      </c>
      <c r="P652" t="s">
        <v>469</v>
      </c>
      <c r="Q652" t="s">
        <v>4900</v>
      </c>
      <c r="R652" t="s">
        <v>4901</v>
      </c>
    </row>
    <row r="653" spans="1:18">
      <c r="A653">
        <v>2151</v>
      </c>
      <c r="B653" t="s">
        <v>701</v>
      </c>
      <c r="C653">
        <v>911</v>
      </c>
      <c r="D653" t="s">
        <v>4907</v>
      </c>
      <c r="E653" t="s">
        <v>706</v>
      </c>
      <c r="F653">
        <v>3</v>
      </c>
      <c r="G653">
        <v>1</v>
      </c>
      <c r="H653" t="s">
        <v>421</v>
      </c>
      <c r="I653" t="s">
        <v>103</v>
      </c>
      <c r="J653" t="s">
        <v>105</v>
      </c>
      <c r="K653" t="s">
        <v>109</v>
      </c>
      <c r="L653" t="s">
        <v>108</v>
      </c>
      <c r="M653" t="s">
        <v>163</v>
      </c>
      <c r="N653" t="s">
        <v>162</v>
      </c>
      <c r="O653" t="s">
        <v>470</v>
      </c>
      <c r="P653" t="s">
        <v>469</v>
      </c>
      <c r="Q653" t="s">
        <v>4907</v>
      </c>
      <c r="R653" t="s">
        <v>4908</v>
      </c>
    </row>
    <row r="654" spans="1:18">
      <c r="A654">
        <v>2152</v>
      </c>
      <c r="B654" t="s">
        <v>701</v>
      </c>
      <c r="C654">
        <v>909</v>
      </c>
      <c r="D654" t="s">
        <v>4909</v>
      </c>
      <c r="E654" t="s">
        <v>706</v>
      </c>
      <c r="F654">
        <v>3</v>
      </c>
      <c r="G654">
        <v>1</v>
      </c>
      <c r="H654" t="s">
        <v>421</v>
      </c>
      <c r="I654" t="s">
        <v>103</v>
      </c>
      <c r="J654" t="s">
        <v>105</v>
      </c>
      <c r="K654" t="s">
        <v>109</v>
      </c>
      <c r="L654" t="s">
        <v>108</v>
      </c>
      <c r="M654" t="s">
        <v>163</v>
      </c>
      <c r="N654" t="s">
        <v>162</v>
      </c>
      <c r="O654" t="s">
        <v>470</v>
      </c>
      <c r="P654" t="s">
        <v>469</v>
      </c>
      <c r="Q654" t="s">
        <v>4909</v>
      </c>
      <c r="R654" t="s">
        <v>4910</v>
      </c>
    </row>
    <row r="655" spans="1:18">
      <c r="A655">
        <v>2153</v>
      </c>
      <c r="B655" t="s">
        <v>701</v>
      </c>
      <c r="C655">
        <v>918</v>
      </c>
      <c r="D655" t="s">
        <v>4911</v>
      </c>
      <c r="E655" t="s">
        <v>706</v>
      </c>
      <c r="F655">
        <v>4</v>
      </c>
      <c r="G655">
        <v>1</v>
      </c>
      <c r="H655" t="s">
        <v>421</v>
      </c>
      <c r="I655" t="s">
        <v>103</v>
      </c>
      <c r="J655" t="s">
        <v>105</v>
      </c>
      <c r="K655" t="s">
        <v>109</v>
      </c>
      <c r="L655" t="s">
        <v>108</v>
      </c>
      <c r="M655" t="s">
        <v>163</v>
      </c>
      <c r="N655" t="s">
        <v>162</v>
      </c>
      <c r="O655" t="s">
        <v>470</v>
      </c>
      <c r="P655" t="s">
        <v>469</v>
      </c>
      <c r="Q655" t="s">
        <v>4911</v>
      </c>
      <c r="R655" t="s">
        <v>4912</v>
      </c>
    </row>
    <row r="656" spans="1:18">
      <c r="A656">
        <v>2154</v>
      </c>
      <c r="B656" t="s">
        <v>701</v>
      </c>
      <c r="C656">
        <v>912</v>
      </c>
      <c r="D656" t="s">
        <v>4913</v>
      </c>
      <c r="E656" t="s">
        <v>706</v>
      </c>
      <c r="F656">
        <v>3</v>
      </c>
      <c r="G656">
        <v>1</v>
      </c>
      <c r="H656" t="s">
        <v>421</v>
      </c>
      <c r="I656" t="s">
        <v>103</v>
      </c>
      <c r="J656" t="s">
        <v>105</v>
      </c>
      <c r="K656" t="s">
        <v>109</v>
      </c>
      <c r="L656" t="s">
        <v>108</v>
      </c>
      <c r="M656" t="s">
        <v>163</v>
      </c>
      <c r="N656" t="s">
        <v>162</v>
      </c>
      <c r="O656" t="s">
        <v>470</v>
      </c>
      <c r="P656" t="s">
        <v>469</v>
      </c>
      <c r="Q656" t="s">
        <v>4913</v>
      </c>
      <c r="R656" t="s">
        <v>4914</v>
      </c>
    </row>
    <row r="657" spans="1:18">
      <c r="A657">
        <v>2160</v>
      </c>
      <c r="B657" t="s">
        <v>701</v>
      </c>
      <c r="C657">
        <v>945</v>
      </c>
      <c r="D657" t="s">
        <v>4925</v>
      </c>
      <c r="E657" t="s">
        <v>706</v>
      </c>
      <c r="F657">
        <v>4</v>
      </c>
      <c r="G657">
        <v>1</v>
      </c>
      <c r="H657" t="s">
        <v>421</v>
      </c>
      <c r="I657" t="s">
        <v>103</v>
      </c>
      <c r="J657" t="s">
        <v>105</v>
      </c>
      <c r="K657" t="s">
        <v>109</v>
      </c>
      <c r="L657" t="s">
        <v>108</v>
      </c>
      <c r="M657" t="s">
        <v>163</v>
      </c>
      <c r="N657" t="s">
        <v>162</v>
      </c>
      <c r="O657" t="s">
        <v>470</v>
      </c>
      <c r="P657" t="s">
        <v>469</v>
      </c>
      <c r="Q657" t="s">
        <v>4925</v>
      </c>
      <c r="R657" t="s">
        <v>4926</v>
      </c>
    </row>
    <row r="658" spans="1:18">
      <c r="A658">
        <v>2161</v>
      </c>
      <c r="B658" t="s">
        <v>701</v>
      </c>
      <c r="C658">
        <v>913</v>
      </c>
      <c r="D658" t="s">
        <v>4927</v>
      </c>
      <c r="E658" t="s">
        <v>703</v>
      </c>
      <c r="F658">
        <v>4</v>
      </c>
      <c r="G658">
        <v>1</v>
      </c>
      <c r="H658" t="s">
        <v>421</v>
      </c>
      <c r="I658" t="s">
        <v>103</v>
      </c>
      <c r="J658" t="s">
        <v>105</v>
      </c>
      <c r="K658" t="s">
        <v>109</v>
      </c>
      <c r="L658" t="s">
        <v>108</v>
      </c>
      <c r="M658" t="s">
        <v>163</v>
      </c>
      <c r="N658" t="s">
        <v>162</v>
      </c>
      <c r="O658" t="s">
        <v>470</v>
      </c>
      <c r="P658" t="s">
        <v>469</v>
      </c>
      <c r="Q658" t="s">
        <v>4927</v>
      </c>
      <c r="R658" t="s">
        <v>4928</v>
      </c>
    </row>
    <row r="659" spans="1:18">
      <c r="A659">
        <v>2163</v>
      </c>
      <c r="B659" t="s">
        <v>701</v>
      </c>
      <c r="C659">
        <v>946</v>
      </c>
      <c r="D659" t="s">
        <v>4931</v>
      </c>
      <c r="E659" t="s">
        <v>706</v>
      </c>
      <c r="F659">
        <v>3</v>
      </c>
      <c r="G659">
        <v>1</v>
      </c>
      <c r="H659" t="s">
        <v>421</v>
      </c>
      <c r="I659" t="s">
        <v>103</v>
      </c>
      <c r="J659" t="s">
        <v>105</v>
      </c>
      <c r="K659" t="s">
        <v>109</v>
      </c>
      <c r="L659" t="s">
        <v>108</v>
      </c>
      <c r="M659" t="s">
        <v>163</v>
      </c>
      <c r="N659" t="s">
        <v>162</v>
      </c>
      <c r="O659" t="s">
        <v>470</v>
      </c>
      <c r="P659" t="s">
        <v>469</v>
      </c>
      <c r="Q659" t="s">
        <v>4931</v>
      </c>
      <c r="R659" t="s">
        <v>4932</v>
      </c>
    </row>
    <row r="660" spans="1:18">
      <c r="A660">
        <v>2165</v>
      </c>
      <c r="B660" t="s">
        <v>701</v>
      </c>
      <c r="C660">
        <v>1037</v>
      </c>
      <c r="D660" t="s">
        <v>4935</v>
      </c>
      <c r="E660" t="s">
        <v>703</v>
      </c>
      <c r="F660">
        <v>5</v>
      </c>
      <c r="G660">
        <v>1</v>
      </c>
      <c r="H660" t="s">
        <v>421</v>
      </c>
      <c r="I660" t="s">
        <v>103</v>
      </c>
      <c r="J660" t="s">
        <v>105</v>
      </c>
      <c r="K660" t="s">
        <v>109</v>
      </c>
      <c r="L660" t="s">
        <v>108</v>
      </c>
      <c r="M660" t="s">
        <v>163</v>
      </c>
      <c r="N660" t="s">
        <v>162</v>
      </c>
      <c r="O660" t="s">
        <v>470</v>
      </c>
      <c r="P660" t="s">
        <v>469</v>
      </c>
      <c r="Q660" t="s">
        <v>4935</v>
      </c>
      <c r="R660" t="s">
        <v>4936</v>
      </c>
    </row>
    <row r="661" spans="1:18">
      <c r="A661">
        <v>2168</v>
      </c>
      <c r="B661" t="s">
        <v>701</v>
      </c>
      <c r="C661">
        <v>914</v>
      </c>
      <c r="D661" t="s">
        <v>4941</v>
      </c>
      <c r="E661" t="s">
        <v>706</v>
      </c>
      <c r="F661">
        <v>4</v>
      </c>
      <c r="G661">
        <v>1</v>
      </c>
      <c r="H661" t="s">
        <v>421</v>
      </c>
      <c r="I661" t="s">
        <v>103</v>
      </c>
      <c r="J661" t="s">
        <v>105</v>
      </c>
      <c r="K661" t="s">
        <v>109</v>
      </c>
      <c r="L661" t="s">
        <v>108</v>
      </c>
      <c r="M661" t="s">
        <v>163</v>
      </c>
      <c r="N661" t="s">
        <v>162</v>
      </c>
      <c r="O661" t="s">
        <v>470</v>
      </c>
      <c r="P661" t="s">
        <v>469</v>
      </c>
      <c r="Q661" t="s">
        <v>4941</v>
      </c>
      <c r="R661" t="s">
        <v>4942</v>
      </c>
    </row>
    <row r="662" spans="1:18">
      <c r="A662">
        <v>2171</v>
      </c>
      <c r="B662" t="s">
        <v>701</v>
      </c>
      <c r="C662">
        <v>947</v>
      </c>
      <c r="D662" t="s">
        <v>4947</v>
      </c>
      <c r="E662" t="s">
        <v>706</v>
      </c>
      <c r="F662">
        <v>3</v>
      </c>
      <c r="G662">
        <v>1</v>
      </c>
      <c r="H662" t="s">
        <v>421</v>
      </c>
      <c r="I662" t="s">
        <v>103</v>
      </c>
      <c r="J662" t="s">
        <v>105</v>
      </c>
      <c r="K662" t="s">
        <v>109</v>
      </c>
      <c r="L662" t="s">
        <v>108</v>
      </c>
      <c r="M662" t="s">
        <v>163</v>
      </c>
      <c r="N662" t="s">
        <v>162</v>
      </c>
      <c r="O662" t="s">
        <v>470</v>
      </c>
      <c r="P662" t="s">
        <v>469</v>
      </c>
      <c r="Q662" t="s">
        <v>4947</v>
      </c>
      <c r="R662" t="s">
        <v>4948</v>
      </c>
    </row>
    <row r="663" spans="1:18">
      <c r="A663">
        <v>2172</v>
      </c>
      <c r="B663" t="s">
        <v>701</v>
      </c>
      <c r="C663">
        <v>948</v>
      </c>
      <c r="D663" t="s">
        <v>4911</v>
      </c>
      <c r="E663" t="s">
        <v>706</v>
      </c>
      <c r="F663">
        <v>4</v>
      </c>
      <c r="G663">
        <v>1</v>
      </c>
      <c r="H663" t="s">
        <v>421</v>
      </c>
      <c r="I663" t="s">
        <v>103</v>
      </c>
      <c r="J663" t="s">
        <v>105</v>
      </c>
      <c r="K663" t="s">
        <v>109</v>
      </c>
      <c r="L663" t="s">
        <v>108</v>
      </c>
      <c r="M663" t="s">
        <v>163</v>
      </c>
      <c r="N663" t="s">
        <v>162</v>
      </c>
      <c r="O663" t="s">
        <v>470</v>
      </c>
      <c r="P663" t="s">
        <v>469</v>
      </c>
      <c r="Q663" t="s">
        <v>4911</v>
      </c>
      <c r="R663" t="s">
        <v>4949</v>
      </c>
    </row>
    <row r="664" spans="1:18">
      <c r="A664">
        <v>2173</v>
      </c>
      <c r="B664" t="s">
        <v>701</v>
      </c>
      <c r="C664">
        <v>949</v>
      </c>
      <c r="D664" t="s">
        <v>4950</v>
      </c>
      <c r="E664" t="s">
        <v>706</v>
      </c>
      <c r="F664">
        <v>4</v>
      </c>
      <c r="G664">
        <v>1</v>
      </c>
      <c r="H664" t="s">
        <v>421</v>
      </c>
      <c r="I664" t="s">
        <v>103</v>
      </c>
      <c r="J664" t="s">
        <v>105</v>
      </c>
      <c r="K664" t="s">
        <v>109</v>
      </c>
      <c r="L664" t="s">
        <v>108</v>
      </c>
      <c r="M664" t="s">
        <v>163</v>
      </c>
      <c r="N664" t="s">
        <v>162</v>
      </c>
      <c r="O664" t="s">
        <v>470</v>
      </c>
      <c r="P664" t="s">
        <v>469</v>
      </c>
      <c r="Q664" t="s">
        <v>4950</v>
      </c>
      <c r="R664" t="s">
        <v>4951</v>
      </c>
    </row>
    <row r="665" spans="1:18">
      <c r="A665">
        <v>2174</v>
      </c>
      <c r="B665" t="s">
        <v>701</v>
      </c>
      <c r="C665">
        <v>951</v>
      </c>
      <c r="D665" t="s">
        <v>4952</v>
      </c>
      <c r="E665" t="s">
        <v>703</v>
      </c>
      <c r="F665">
        <v>5</v>
      </c>
      <c r="G665">
        <v>1</v>
      </c>
      <c r="H665" t="s">
        <v>421</v>
      </c>
      <c r="I665" t="s">
        <v>103</v>
      </c>
      <c r="J665" t="s">
        <v>105</v>
      </c>
      <c r="K665" t="s">
        <v>109</v>
      </c>
      <c r="L665" t="s">
        <v>108</v>
      </c>
      <c r="M665" t="s">
        <v>163</v>
      </c>
      <c r="N665" t="s">
        <v>162</v>
      </c>
      <c r="O665" t="s">
        <v>470</v>
      </c>
      <c r="P665" t="s">
        <v>469</v>
      </c>
      <c r="Q665" t="s">
        <v>4952</v>
      </c>
      <c r="R665" t="s">
        <v>4953</v>
      </c>
    </row>
    <row r="666" spans="1:18">
      <c r="A666">
        <v>2175</v>
      </c>
      <c r="B666" t="s">
        <v>701</v>
      </c>
      <c r="C666">
        <v>950</v>
      </c>
      <c r="D666" t="s">
        <v>4954</v>
      </c>
      <c r="E666" t="s">
        <v>703</v>
      </c>
      <c r="F666">
        <v>4</v>
      </c>
      <c r="G666">
        <v>1</v>
      </c>
      <c r="H666" t="s">
        <v>421</v>
      </c>
      <c r="I666" t="s">
        <v>103</v>
      </c>
      <c r="J666" t="s">
        <v>105</v>
      </c>
      <c r="K666" t="s">
        <v>109</v>
      </c>
      <c r="L666" t="s">
        <v>108</v>
      </c>
      <c r="M666" t="s">
        <v>163</v>
      </c>
      <c r="N666" t="s">
        <v>162</v>
      </c>
      <c r="O666" t="s">
        <v>470</v>
      </c>
      <c r="P666" t="s">
        <v>469</v>
      </c>
      <c r="Q666" t="s">
        <v>4954</v>
      </c>
      <c r="R666" t="s">
        <v>4955</v>
      </c>
    </row>
    <row r="667" spans="1:18">
      <c r="A667">
        <v>2177</v>
      </c>
      <c r="B667" t="s">
        <v>701</v>
      </c>
      <c r="C667">
        <v>1038</v>
      </c>
      <c r="D667" t="s">
        <v>4958</v>
      </c>
      <c r="E667" t="s">
        <v>703</v>
      </c>
      <c r="F667">
        <v>4</v>
      </c>
      <c r="G667">
        <v>1</v>
      </c>
      <c r="H667" t="s">
        <v>421</v>
      </c>
      <c r="I667" t="s">
        <v>103</v>
      </c>
      <c r="J667" t="s">
        <v>105</v>
      </c>
      <c r="K667" t="s">
        <v>109</v>
      </c>
      <c r="L667" t="s">
        <v>108</v>
      </c>
      <c r="M667" t="s">
        <v>163</v>
      </c>
      <c r="N667" t="s">
        <v>162</v>
      </c>
      <c r="O667" t="s">
        <v>470</v>
      </c>
      <c r="P667" t="s">
        <v>469</v>
      </c>
      <c r="Q667" t="s">
        <v>4958</v>
      </c>
      <c r="R667" t="s">
        <v>4959</v>
      </c>
    </row>
    <row r="668" spans="1:18">
      <c r="A668">
        <v>2181</v>
      </c>
      <c r="B668" t="s">
        <v>701</v>
      </c>
      <c r="C668">
        <v>953</v>
      </c>
      <c r="D668" t="s">
        <v>4965</v>
      </c>
      <c r="E668" t="s">
        <v>706</v>
      </c>
      <c r="F668">
        <v>3</v>
      </c>
      <c r="G668">
        <v>1</v>
      </c>
      <c r="H668" t="s">
        <v>421</v>
      </c>
      <c r="I668" t="s">
        <v>103</v>
      </c>
      <c r="J668" t="s">
        <v>105</v>
      </c>
      <c r="K668" t="s">
        <v>109</v>
      </c>
      <c r="L668" t="s">
        <v>108</v>
      </c>
      <c r="M668" t="s">
        <v>163</v>
      </c>
      <c r="N668" t="s">
        <v>162</v>
      </c>
      <c r="O668" t="s">
        <v>470</v>
      </c>
      <c r="P668" t="s">
        <v>469</v>
      </c>
      <c r="Q668" t="s">
        <v>4965</v>
      </c>
      <c r="R668" t="s">
        <v>4966</v>
      </c>
    </row>
    <row r="669" spans="1:18">
      <c r="A669">
        <v>2182</v>
      </c>
      <c r="B669" t="s">
        <v>701</v>
      </c>
      <c r="C669">
        <v>952</v>
      </c>
      <c r="D669" t="s">
        <v>4967</v>
      </c>
      <c r="E669" t="s">
        <v>703</v>
      </c>
      <c r="F669">
        <v>5</v>
      </c>
      <c r="G669">
        <v>1</v>
      </c>
      <c r="H669" t="s">
        <v>421</v>
      </c>
      <c r="I669" t="s">
        <v>103</v>
      </c>
      <c r="J669" t="s">
        <v>105</v>
      </c>
      <c r="K669" t="s">
        <v>109</v>
      </c>
      <c r="L669" t="s">
        <v>108</v>
      </c>
      <c r="M669" t="s">
        <v>163</v>
      </c>
      <c r="N669" t="s">
        <v>162</v>
      </c>
      <c r="O669" t="s">
        <v>470</v>
      </c>
      <c r="P669" t="s">
        <v>469</v>
      </c>
      <c r="Q669" t="s">
        <v>4967</v>
      </c>
      <c r="R669" t="s">
        <v>4968</v>
      </c>
    </row>
    <row r="670" spans="1:18">
      <c r="A670">
        <v>2193</v>
      </c>
      <c r="B670" t="s">
        <v>701</v>
      </c>
      <c r="C670">
        <v>1039</v>
      </c>
      <c r="D670" t="s">
        <v>4989</v>
      </c>
      <c r="E670" t="s">
        <v>703</v>
      </c>
      <c r="F670">
        <v>4</v>
      </c>
      <c r="G670">
        <v>1</v>
      </c>
      <c r="H670" t="s">
        <v>421</v>
      </c>
      <c r="I670" t="s">
        <v>103</v>
      </c>
      <c r="J670" t="s">
        <v>105</v>
      </c>
      <c r="K670" t="s">
        <v>109</v>
      </c>
      <c r="L670" t="s">
        <v>108</v>
      </c>
      <c r="M670" t="s">
        <v>163</v>
      </c>
      <c r="N670" t="s">
        <v>162</v>
      </c>
      <c r="O670" t="s">
        <v>470</v>
      </c>
      <c r="P670" t="s">
        <v>469</v>
      </c>
      <c r="Q670" t="s">
        <v>4989</v>
      </c>
      <c r="R670" t="s">
        <v>4990</v>
      </c>
    </row>
    <row r="671" spans="1:18">
      <c r="A671">
        <v>2196</v>
      </c>
      <c r="B671" t="s">
        <v>701</v>
      </c>
      <c r="C671">
        <v>850</v>
      </c>
      <c r="D671" t="s">
        <v>4995</v>
      </c>
      <c r="E671" t="s">
        <v>4996</v>
      </c>
      <c r="F671">
        <v>2</v>
      </c>
      <c r="G671">
        <v>0</v>
      </c>
      <c r="H671" t="s">
        <v>421</v>
      </c>
      <c r="I671" t="s">
        <v>103</v>
      </c>
      <c r="J671" t="s">
        <v>105</v>
      </c>
      <c r="K671" t="s">
        <v>109</v>
      </c>
      <c r="L671" t="s">
        <v>108</v>
      </c>
      <c r="M671" t="s">
        <v>163</v>
      </c>
      <c r="N671" t="s">
        <v>162</v>
      </c>
      <c r="O671" t="s">
        <v>470</v>
      </c>
      <c r="P671" t="s">
        <v>469</v>
      </c>
      <c r="Q671" t="s">
        <v>4995</v>
      </c>
      <c r="R671" t="s">
        <v>4997</v>
      </c>
    </row>
    <row r="672" spans="1:18">
      <c r="A672">
        <v>2197</v>
      </c>
      <c r="B672" t="s">
        <v>701</v>
      </c>
      <c r="C672">
        <v>993</v>
      </c>
      <c r="D672" t="s">
        <v>4998</v>
      </c>
      <c r="E672" t="s">
        <v>706</v>
      </c>
      <c r="F672">
        <v>4</v>
      </c>
      <c r="G672">
        <v>1</v>
      </c>
      <c r="H672" t="s">
        <v>421</v>
      </c>
      <c r="I672" t="s">
        <v>103</v>
      </c>
      <c r="J672" t="s">
        <v>105</v>
      </c>
      <c r="K672" t="s">
        <v>109</v>
      </c>
      <c r="L672" t="s">
        <v>108</v>
      </c>
      <c r="M672" t="s">
        <v>163</v>
      </c>
      <c r="N672" t="s">
        <v>162</v>
      </c>
      <c r="O672" t="s">
        <v>470</v>
      </c>
      <c r="P672" t="s">
        <v>469</v>
      </c>
      <c r="Q672" t="s">
        <v>4998</v>
      </c>
      <c r="R672" t="s">
        <v>4999</v>
      </c>
    </row>
    <row r="673" spans="1:18">
      <c r="A673">
        <v>2200</v>
      </c>
      <c r="B673" t="s">
        <v>701</v>
      </c>
      <c r="C673">
        <v>849</v>
      </c>
      <c r="D673" t="s">
        <v>5004</v>
      </c>
      <c r="E673" t="s">
        <v>706</v>
      </c>
      <c r="F673">
        <v>3</v>
      </c>
      <c r="G673">
        <v>1</v>
      </c>
      <c r="H673" t="s">
        <v>421</v>
      </c>
      <c r="I673" t="s">
        <v>103</v>
      </c>
      <c r="J673" t="s">
        <v>105</v>
      </c>
      <c r="K673" t="s">
        <v>109</v>
      </c>
      <c r="L673" t="s">
        <v>108</v>
      </c>
      <c r="M673" t="s">
        <v>163</v>
      </c>
      <c r="N673" t="s">
        <v>162</v>
      </c>
      <c r="O673" t="s">
        <v>470</v>
      </c>
      <c r="P673" t="s">
        <v>469</v>
      </c>
      <c r="Q673" t="s">
        <v>5004</v>
      </c>
      <c r="R673" t="s">
        <v>5005</v>
      </c>
    </row>
    <row r="674" spans="1:18">
      <c r="A674">
        <v>2203</v>
      </c>
      <c r="B674" t="s">
        <v>701</v>
      </c>
      <c r="C674">
        <v>1040</v>
      </c>
      <c r="D674" t="s">
        <v>5010</v>
      </c>
      <c r="E674" t="s">
        <v>703</v>
      </c>
      <c r="F674">
        <v>4</v>
      </c>
      <c r="G674">
        <v>1</v>
      </c>
      <c r="H674" t="s">
        <v>421</v>
      </c>
      <c r="I674" t="s">
        <v>103</v>
      </c>
      <c r="J674" t="s">
        <v>105</v>
      </c>
      <c r="K674" t="s">
        <v>109</v>
      </c>
      <c r="L674" t="s">
        <v>108</v>
      </c>
      <c r="M674" t="s">
        <v>163</v>
      </c>
      <c r="N674" t="s">
        <v>162</v>
      </c>
      <c r="O674" t="s">
        <v>470</v>
      </c>
      <c r="P674" t="s">
        <v>469</v>
      </c>
      <c r="Q674" t="s">
        <v>5010</v>
      </c>
      <c r="R674" t="s">
        <v>5011</v>
      </c>
    </row>
    <row r="675" spans="1:18">
      <c r="A675">
        <v>2213</v>
      </c>
      <c r="B675" t="s">
        <v>701</v>
      </c>
      <c r="C675">
        <v>848</v>
      </c>
      <c r="D675" t="s">
        <v>5030</v>
      </c>
      <c r="E675" t="s">
        <v>4996</v>
      </c>
      <c r="F675">
        <v>3</v>
      </c>
      <c r="G675">
        <v>0</v>
      </c>
      <c r="H675" t="s">
        <v>421</v>
      </c>
      <c r="I675" t="s">
        <v>103</v>
      </c>
      <c r="J675" t="s">
        <v>105</v>
      </c>
      <c r="K675" t="s">
        <v>109</v>
      </c>
      <c r="L675" t="s">
        <v>108</v>
      </c>
      <c r="M675" t="s">
        <v>163</v>
      </c>
      <c r="N675" t="s">
        <v>162</v>
      </c>
      <c r="O675" t="s">
        <v>470</v>
      </c>
      <c r="P675" t="s">
        <v>469</v>
      </c>
      <c r="Q675" t="s">
        <v>5030</v>
      </c>
      <c r="R675" t="s">
        <v>5031</v>
      </c>
    </row>
    <row r="676" spans="1:18">
      <c r="A676">
        <v>2214</v>
      </c>
      <c r="B676" t="s">
        <v>701</v>
      </c>
      <c r="C676">
        <v>1041</v>
      </c>
      <c r="D676" t="s">
        <v>5032</v>
      </c>
      <c r="E676" t="s">
        <v>703</v>
      </c>
      <c r="F676">
        <v>5</v>
      </c>
      <c r="G676">
        <v>1</v>
      </c>
      <c r="H676" t="s">
        <v>421</v>
      </c>
      <c r="I676" t="s">
        <v>103</v>
      </c>
      <c r="J676" t="s">
        <v>105</v>
      </c>
      <c r="K676" t="s">
        <v>109</v>
      </c>
      <c r="L676" t="s">
        <v>108</v>
      </c>
      <c r="M676" t="s">
        <v>163</v>
      </c>
      <c r="N676" t="s">
        <v>162</v>
      </c>
      <c r="O676" t="s">
        <v>470</v>
      </c>
      <c r="P676" t="s">
        <v>469</v>
      </c>
      <c r="Q676" t="s">
        <v>5032</v>
      </c>
      <c r="R676" t="s">
        <v>5033</v>
      </c>
    </row>
    <row r="677" spans="1:18">
      <c r="A677">
        <v>2228</v>
      </c>
      <c r="B677" t="s">
        <v>701</v>
      </c>
      <c r="C677">
        <v>992</v>
      </c>
      <c r="D677" t="s">
        <v>5060</v>
      </c>
      <c r="E677" t="s">
        <v>703</v>
      </c>
      <c r="F677">
        <v>4</v>
      </c>
      <c r="G677">
        <v>1</v>
      </c>
      <c r="H677" t="s">
        <v>421</v>
      </c>
      <c r="I677" t="s">
        <v>103</v>
      </c>
      <c r="J677" t="s">
        <v>105</v>
      </c>
      <c r="K677" t="s">
        <v>109</v>
      </c>
      <c r="L677" t="s">
        <v>108</v>
      </c>
      <c r="M677" t="s">
        <v>163</v>
      </c>
      <c r="N677" t="s">
        <v>162</v>
      </c>
      <c r="O677" t="s">
        <v>470</v>
      </c>
      <c r="P677" t="s">
        <v>469</v>
      </c>
      <c r="Q677" t="s">
        <v>5060</v>
      </c>
      <c r="R677" t="s">
        <v>5061</v>
      </c>
    </row>
    <row r="678" spans="1:18">
      <c r="A678">
        <v>2239</v>
      </c>
      <c r="B678" t="s">
        <v>701</v>
      </c>
      <c r="C678">
        <v>991</v>
      </c>
      <c r="D678" t="s">
        <v>5082</v>
      </c>
      <c r="E678" t="s">
        <v>703</v>
      </c>
      <c r="F678">
        <v>4</v>
      </c>
      <c r="G678">
        <v>1</v>
      </c>
      <c r="H678" t="s">
        <v>421</v>
      </c>
      <c r="I678" t="s">
        <v>103</v>
      </c>
      <c r="J678" t="s">
        <v>105</v>
      </c>
      <c r="K678" t="s">
        <v>109</v>
      </c>
      <c r="L678" t="s">
        <v>108</v>
      </c>
      <c r="M678" t="s">
        <v>163</v>
      </c>
      <c r="N678" t="s">
        <v>162</v>
      </c>
      <c r="O678" t="s">
        <v>470</v>
      </c>
      <c r="P678" t="s">
        <v>469</v>
      </c>
      <c r="Q678" t="s">
        <v>5082</v>
      </c>
      <c r="R678" t="s">
        <v>5083</v>
      </c>
    </row>
    <row r="679" spans="1:18">
      <c r="A679">
        <v>2242</v>
      </c>
      <c r="B679" t="s">
        <v>701</v>
      </c>
      <c r="C679">
        <v>919</v>
      </c>
      <c r="D679" t="s">
        <v>5088</v>
      </c>
      <c r="E679" t="s">
        <v>706</v>
      </c>
      <c r="F679">
        <v>4</v>
      </c>
      <c r="G679">
        <v>1</v>
      </c>
      <c r="H679" t="s">
        <v>421</v>
      </c>
      <c r="I679" t="s">
        <v>103</v>
      </c>
      <c r="J679" t="s">
        <v>105</v>
      </c>
      <c r="K679" t="s">
        <v>109</v>
      </c>
      <c r="L679" t="s">
        <v>108</v>
      </c>
      <c r="M679" t="s">
        <v>163</v>
      </c>
      <c r="N679" t="s">
        <v>162</v>
      </c>
      <c r="O679" t="s">
        <v>470</v>
      </c>
      <c r="P679" t="s">
        <v>469</v>
      </c>
      <c r="Q679" t="s">
        <v>5088</v>
      </c>
      <c r="R679" t="s">
        <v>5089</v>
      </c>
    </row>
    <row r="680" spans="1:18">
      <c r="A680">
        <v>2250</v>
      </c>
      <c r="B680" t="s">
        <v>701</v>
      </c>
      <c r="C680">
        <v>847</v>
      </c>
      <c r="D680" t="s">
        <v>5104</v>
      </c>
      <c r="E680" t="s">
        <v>4996</v>
      </c>
      <c r="F680">
        <v>4</v>
      </c>
      <c r="G680">
        <v>0</v>
      </c>
      <c r="H680" t="s">
        <v>421</v>
      </c>
      <c r="I680" t="s">
        <v>103</v>
      </c>
      <c r="J680" t="s">
        <v>105</v>
      </c>
      <c r="K680" t="s">
        <v>109</v>
      </c>
      <c r="L680" t="s">
        <v>108</v>
      </c>
      <c r="M680" t="s">
        <v>163</v>
      </c>
      <c r="N680" t="s">
        <v>162</v>
      </c>
      <c r="O680" t="s">
        <v>470</v>
      </c>
      <c r="P680" t="s">
        <v>469</v>
      </c>
      <c r="Q680" t="s">
        <v>5104</v>
      </c>
      <c r="R680" t="s">
        <v>5105</v>
      </c>
    </row>
    <row r="681" spans="1:18">
      <c r="A681">
        <v>2253</v>
      </c>
      <c r="B681" t="s">
        <v>701</v>
      </c>
      <c r="C681">
        <v>990</v>
      </c>
      <c r="D681" t="s">
        <v>5110</v>
      </c>
      <c r="E681" t="s">
        <v>703</v>
      </c>
      <c r="F681">
        <v>4</v>
      </c>
      <c r="G681">
        <v>1</v>
      </c>
      <c r="H681" t="s">
        <v>421</v>
      </c>
      <c r="I681" t="s">
        <v>103</v>
      </c>
      <c r="J681" t="s">
        <v>105</v>
      </c>
      <c r="K681" t="s">
        <v>109</v>
      </c>
      <c r="L681" t="s">
        <v>108</v>
      </c>
      <c r="M681" t="s">
        <v>163</v>
      </c>
      <c r="N681" t="s">
        <v>162</v>
      </c>
      <c r="O681" t="s">
        <v>470</v>
      </c>
      <c r="P681" t="s">
        <v>469</v>
      </c>
      <c r="Q681" t="s">
        <v>5110</v>
      </c>
      <c r="R681" t="s">
        <v>5111</v>
      </c>
    </row>
    <row r="682" spans="1:18">
      <c r="A682">
        <v>2254</v>
      </c>
      <c r="B682" t="s">
        <v>701</v>
      </c>
      <c r="C682">
        <v>845</v>
      </c>
      <c r="D682" t="s">
        <v>5112</v>
      </c>
      <c r="E682" t="s">
        <v>703</v>
      </c>
      <c r="F682">
        <v>4</v>
      </c>
      <c r="G682">
        <v>1</v>
      </c>
      <c r="H682" t="s">
        <v>421</v>
      </c>
      <c r="I682" t="s">
        <v>103</v>
      </c>
      <c r="J682" t="s">
        <v>105</v>
      </c>
      <c r="K682" t="s">
        <v>109</v>
      </c>
      <c r="L682" t="s">
        <v>108</v>
      </c>
      <c r="M682" t="s">
        <v>163</v>
      </c>
      <c r="N682" t="s">
        <v>162</v>
      </c>
      <c r="O682" t="s">
        <v>470</v>
      </c>
      <c r="P682" t="s">
        <v>469</v>
      </c>
      <c r="Q682" t="s">
        <v>5112</v>
      </c>
      <c r="R682" t="s">
        <v>5113</v>
      </c>
    </row>
    <row r="683" spans="1:18">
      <c r="A683">
        <v>2258</v>
      </c>
      <c r="B683" t="s">
        <v>701</v>
      </c>
      <c r="C683">
        <v>846</v>
      </c>
      <c r="D683" t="s">
        <v>5120</v>
      </c>
      <c r="E683" t="s">
        <v>703</v>
      </c>
      <c r="F683">
        <v>4</v>
      </c>
      <c r="G683">
        <v>1</v>
      </c>
      <c r="H683" t="s">
        <v>421</v>
      </c>
      <c r="I683" t="s">
        <v>103</v>
      </c>
      <c r="J683" t="s">
        <v>105</v>
      </c>
      <c r="K683" t="s">
        <v>109</v>
      </c>
      <c r="L683" t="s">
        <v>108</v>
      </c>
      <c r="M683" t="s">
        <v>163</v>
      </c>
      <c r="N683" t="s">
        <v>162</v>
      </c>
      <c r="O683" t="s">
        <v>470</v>
      </c>
      <c r="P683" t="s">
        <v>469</v>
      </c>
      <c r="Q683" t="s">
        <v>5120</v>
      </c>
      <c r="R683" t="s">
        <v>5121</v>
      </c>
    </row>
    <row r="684" spans="1:18">
      <c r="A684">
        <v>2263</v>
      </c>
      <c r="B684" t="s">
        <v>701</v>
      </c>
      <c r="C684">
        <v>855</v>
      </c>
      <c r="D684" t="s">
        <v>5130</v>
      </c>
      <c r="E684" t="s">
        <v>706</v>
      </c>
      <c r="F684">
        <v>4</v>
      </c>
      <c r="G684">
        <v>1</v>
      </c>
      <c r="H684" t="s">
        <v>421</v>
      </c>
      <c r="I684" t="s">
        <v>103</v>
      </c>
      <c r="J684" t="s">
        <v>105</v>
      </c>
      <c r="K684" t="s">
        <v>109</v>
      </c>
      <c r="L684" t="s">
        <v>108</v>
      </c>
      <c r="M684" t="s">
        <v>163</v>
      </c>
      <c r="N684" t="s">
        <v>162</v>
      </c>
      <c r="O684" t="s">
        <v>470</v>
      </c>
      <c r="P684" t="s">
        <v>469</v>
      </c>
      <c r="Q684" t="s">
        <v>5130</v>
      </c>
      <c r="R684" t="s">
        <v>5131</v>
      </c>
    </row>
    <row r="685" spans="1:18">
      <c r="A685">
        <v>2264</v>
      </c>
      <c r="B685" t="s">
        <v>701</v>
      </c>
      <c r="C685">
        <v>989</v>
      </c>
      <c r="D685" t="s">
        <v>5132</v>
      </c>
      <c r="E685" t="s">
        <v>706</v>
      </c>
      <c r="F685">
        <v>4</v>
      </c>
      <c r="G685">
        <v>1</v>
      </c>
      <c r="H685" t="s">
        <v>421</v>
      </c>
      <c r="I685" t="s">
        <v>103</v>
      </c>
      <c r="J685" t="s">
        <v>105</v>
      </c>
      <c r="K685" t="s">
        <v>109</v>
      </c>
      <c r="L685" t="s">
        <v>108</v>
      </c>
      <c r="M685" t="s">
        <v>163</v>
      </c>
      <c r="N685" t="s">
        <v>162</v>
      </c>
      <c r="O685" t="s">
        <v>470</v>
      </c>
      <c r="P685" t="s">
        <v>469</v>
      </c>
      <c r="Q685" t="s">
        <v>5132</v>
      </c>
      <c r="R685" t="s">
        <v>5133</v>
      </c>
    </row>
    <row r="686" spans="1:18">
      <c r="A686">
        <v>2273</v>
      </c>
      <c r="B686" t="s">
        <v>701</v>
      </c>
      <c r="C686">
        <v>910</v>
      </c>
      <c r="D686" t="s">
        <v>4650</v>
      </c>
      <c r="E686" t="s">
        <v>706</v>
      </c>
      <c r="F686">
        <v>1</v>
      </c>
      <c r="G686">
        <v>1</v>
      </c>
      <c r="H686" t="s">
        <v>421</v>
      </c>
      <c r="I686" t="s">
        <v>103</v>
      </c>
      <c r="J686" t="s">
        <v>105</v>
      </c>
      <c r="K686" t="s">
        <v>109</v>
      </c>
      <c r="L686" t="s">
        <v>108</v>
      </c>
      <c r="M686" t="s">
        <v>163</v>
      </c>
      <c r="N686" t="s">
        <v>162</v>
      </c>
      <c r="O686" t="s">
        <v>470</v>
      </c>
      <c r="P686" t="s">
        <v>469</v>
      </c>
      <c r="Q686" t="s">
        <v>4650</v>
      </c>
      <c r="R686" t="s">
        <v>5150</v>
      </c>
    </row>
    <row r="687" spans="1:18">
      <c r="A687">
        <v>2284</v>
      </c>
      <c r="B687" t="s">
        <v>701</v>
      </c>
      <c r="C687">
        <v>861</v>
      </c>
      <c r="D687" t="s">
        <v>5171</v>
      </c>
      <c r="E687" t="s">
        <v>706</v>
      </c>
      <c r="F687">
        <v>3</v>
      </c>
      <c r="G687">
        <v>1</v>
      </c>
      <c r="H687" t="s">
        <v>421</v>
      </c>
      <c r="I687" t="s">
        <v>103</v>
      </c>
      <c r="J687" t="s">
        <v>105</v>
      </c>
      <c r="K687" t="s">
        <v>109</v>
      </c>
      <c r="L687" t="s">
        <v>108</v>
      </c>
      <c r="M687" t="s">
        <v>163</v>
      </c>
      <c r="N687" t="s">
        <v>162</v>
      </c>
      <c r="O687" t="s">
        <v>470</v>
      </c>
      <c r="P687" t="s">
        <v>469</v>
      </c>
      <c r="Q687" t="s">
        <v>5171</v>
      </c>
      <c r="R687" t="s">
        <v>5172</v>
      </c>
    </row>
    <row r="688" spans="1:18">
      <c r="A688">
        <v>2290</v>
      </c>
      <c r="B688" t="s">
        <v>701</v>
      </c>
      <c r="C688">
        <v>844</v>
      </c>
      <c r="D688" t="s">
        <v>5183</v>
      </c>
      <c r="E688" t="s">
        <v>703</v>
      </c>
      <c r="F688">
        <v>5</v>
      </c>
      <c r="G688">
        <v>1</v>
      </c>
      <c r="H688" t="s">
        <v>421</v>
      </c>
      <c r="I688" t="s">
        <v>103</v>
      </c>
      <c r="J688" t="s">
        <v>105</v>
      </c>
      <c r="K688" t="s">
        <v>109</v>
      </c>
      <c r="L688" t="s">
        <v>108</v>
      </c>
      <c r="M688" t="s">
        <v>163</v>
      </c>
      <c r="N688" t="s">
        <v>162</v>
      </c>
      <c r="O688" t="s">
        <v>470</v>
      </c>
      <c r="P688" t="s">
        <v>469</v>
      </c>
      <c r="Q688" t="s">
        <v>5183</v>
      </c>
      <c r="R688" t="s">
        <v>5184</v>
      </c>
    </row>
    <row r="689" spans="1:18">
      <c r="A689">
        <v>2292</v>
      </c>
      <c r="B689" t="s">
        <v>701</v>
      </c>
      <c r="C689">
        <v>988</v>
      </c>
      <c r="D689" t="s">
        <v>5187</v>
      </c>
      <c r="E689" t="s">
        <v>706</v>
      </c>
      <c r="F689">
        <v>3</v>
      </c>
      <c r="G689">
        <v>1</v>
      </c>
      <c r="H689" t="s">
        <v>421</v>
      </c>
      <c r="I689" t="s">
        <v>103</v>
      </c>
      <c r="J689" t="s">
        <v>105</v>
      </c>
      <c r="K689" t="s">
        <v>109</v>
      </c>
      <c r="L689" t="s">
        <v>108</v>
      </c>
      <c r="M689" t="s">
        <v>163</v>
      </c>
      <c r="N689" t="s">
        <v>162</v>
      </c>
      <c r="O689" t="s">
        <v>470</v>
      </c>
      <c r="P689" t="s">
        <v>469</v>
      </c>
      <c r="Q689" t="s">
        <v>5187</v>
      </c>
      <c r="R689" t="s">
        <v>5188</v>
      </c>
    </row>
    <row r="690" spans="1:18">
      <c r="A690">
        <v>2299</v>
      </c>
      <c r="B690" t="s">
        <v>701</v>
      </c>
      <c r="C690">
        <v>854</v>
      </c>
      <c r="D690" t="s">
        <v>5201</v>
      </c>
      <c r="E690" t="s">
        <v>706</v>
      </c>
      <c r="F690">
        <v>4</v>
      </c>
      <c r="G690">
        <v>1</v>
      </c>
      <c r="H690" t="s">
        <v>421</v>
      </c>
      <c r="I690" t="s">
        <v>103</v>
      </c>
      <c r="J690" t="s">
        <v>105</v>
      </c>
      <c r="K690" t="s">
        <v>109</v>
      </c>
      <c r="L690" t="s">
        <v>108</v>
      </c>
      <c r="M690" t="s">
        <v>163</v>
      </c>
      <c r="N690" t="s">
        <v>162</v>
      </c>
      <c r="O690" t="s">
        <v>470</v>
      </c>
      <c r="P690" t="s">
        <v>469</v>
      </c>
      <c r="Q690" t="s">
        <v>5201</v>
      </c>
      <c r="R690" t="s">
        <v>5202</v>
      </c>
    </row>
    <row r="691" spans="1:18">
      <c r="A691">
        <v>2314</v>
      </c>
      <c r="B691" t="s">
        <v>701</v>
      </c>
      <c r="C691">
        <v>995</v>
      </c>
      <c r="D691" t="s">
        <v>5231</v>
      </c>
      <c r="E691" t="s">
        <v>703</v>
      </c>
      <c r="F691">
        <v>4</v>
      </c>
      <c r="G691">
        <v>1</v>
      </c>
      <c r="H691" t="s">
        <v>421</v>
      </c>
      <c r="I691" t="s">
        <v>103</v>
      </c>
      <c r="J691" t="s">
        <v>105</v>
      </c>
      <c r="K691" t="s">
        <v>109</v>
      </c>
      <c r="L691" t="s">
        <v>108</v>
      </c>
      <c r="M691" t="s">
        <v>163</v>
      </c>
      <c r="N691" t="s">
        <v>162</v>
      </c>
      <c r="O691" t="s">
        <v>470</v>
      </c>
      <c r="P691" t="s">
        <v>469</v>
      </c>
      <c r="Q691" t="s">
        <v>5231</v>
      </c>
      <c r="R691" t="s">
        <v>5232</v>
      </c>
    </row>
    <row r="692" spans="1:18">
      <c r="A692">
        <v>2318</v>
      </c>
      <c r="B692" t="s">
        <v>701</v>
      </c>
      <c r="C692">
        <v>862</v>
      </c>
      <c r="D692" t="s">
        <v>5239</v>
      </c>
      <c r="E692" t="s">
        <v>706</v>
      </c>
      <c r="F692">
        <v>3</v>
      </c>
      <c r="G692">
        <v>1</v>
      </c>
      <c r="H692" t="s">
        <v>421</v>
      </c>
      <c r="I692" t="s">
        <v>103</v>
      </c>
      <c r="J692" t="s">
        <v>105</v>
      </c>
      <c r="K692" t="s">
        <v>109</v>
      </c>
      <c r="L692" t="s">
        <v>108</v>
      </c>
      <c r="M692" t="s">
        <v>163</v>
      </c>
      <c r="N692" t="s">
        <v>162</v>
      </c>
      <c r="O692" t="s">
        <v>470</v>
      </c>
      <c r="P692" t="s">
        <v>469</v>
      </c>
      <c r="Q692" t="s">
        <v>5239</v>
      </c>
      <c r="R692" t="s">
        <v>5240</v>
      </c>
    </row>
    <row r="693" spans="1:18">
      <c r="A693">
        <v>2321</v>
      </c>
      <c r="B693" t="s">
        <v>701</v>
      </c>
      <c r="C693">
        <v>853</v>
      </c>
      <c r="D693" t="s">
        <v>5245</v>
      </c>
      <c r="E693" t="s">
        <v>703</v>
      </c>
      <c r="F693">
        <v>5</v>
      </c>
      <c r="G693">
        <v>1</v>
      </c>
      <c r="H693" t="s">
        <v>421</v>
      </c>
      <c r="I693" t="s">
        <v>103</v>
      </c>
      <c r="J693" t="s">
        <v>105</v>
      </c>
      <c r="K693" t="s">
        <v>109</v>
      </c>
      <c r="L693" t="s">
        <v>108</v>
      </c>
      <c r="M693" t="s">
        <v>163</v>
      </c>
      <c r="N693" t="s">
        <v>162</v>
      </c>
      <c r="O693" t="s">
        <v>470</v>
      </c>
      <c r="P693" t="s">
        <v>469</v>
      </c>
      <c r="Q693" t="s">
        <v>5245</v>
      </c>
      <c r="R693" t="s">
        <v>5246</v>
      </c>
    </row>
    <row r="694" spans="1:18">
      <c r="A694">
        <v>2331</v>
      </c>
      <c r="B694" t="s">
        <v>701</v>
      </c>
      <c r="C694">
        <v>987</v>
      </c>
      <c r="D694" t="s">
        <v>5265</v>
      </c>
      <c r="E694" t="s">
        <v>706</v>
      </c>
      <c r="F694">
        <v>3</v>
      </c>
      <c r="G694">
        <v>1</v>
      </c>
      <c r="H694" t="s">
        <v>421</v>
      </c>
      <c r="I694" t="s">
        <v>103</v>
      </c>
      <c r="J694" t="s">
        <v>105</v>
      </c>
      <c r="K694" t="s">
        <v>109</v>
      </c>
      <c r="L694" t="s">
        <v>108</v>
      </c>
      <c r="M694" t="s">
        <v>163</v>
      </c>
      <c r="N694" t="s">
        <v>162</v>
      </c>
      <c r="O694" t="s">
        <v>470</v>
      </c>
      <c r="P694" t="s">
        <v>469</v>
      </c>
      <c r="Q694" t="s">
        <v>5265</v>
      </c>
      <c r="R694" t="s">
        <v>5266</v>
      </c>
    </row>
    <row r="695" spans="1:18">
      <c r="A695">
        <v>2337</v>
      </c>
      <c r="B695" t="s">
        <v>701</v>
      </c>
      <c r="C695">
        <v>994</v>
      </c>
      <c r="D695" t="s">
        <v>5277</v>
      </c>
      <c r="E695" t="s">
        <v>4996</v>
      </c>
      <c r="F695">
        <v>4</v>
      </c>
      <c r="G695">
        <v>0</v>
      </c>
      <c r="H695" t="s">
        <v>421</v>
      </c>
      <c r="I695" t="s">
        <v>103</v>
      </c>
      <c r="J695" t="s">
        <v>105</v>
      </c>
      <c r="K695" t="s">
        <v>109</v>
      </c>
      <c r="L695" t="s">
        <v>108</v>
      </c>
      <c r="M695" t="s">
        <v>163</v>
      </c>
      <c r="N695" t="s">
        <v>162</v>
      </c>
      <c r="O695" t="s">
        <v>470</v>
      </c>
      <c r="P695" t="s">
        <v>469</v>
      </c>
      <c r="Q695" t="s">
        <v>5277</v>
      </c>
      <c r="R695" t="s">
        <v>5278</v>
      </c>
    </row>
    <row r="696" spans="1:18">
      <c r="A696">
        <v>2341</v>
      </c>
      <c r="B696" t="s">
        <v>701</v>
      </c>
      <c r="C696">
        <v>852</v>
      </c>
      <c r="D696" t="s">
        <v>5285</v>
      </c>
      <c r="E696" t="s">
        <v>706</v>
      </c>
      <c r="F696">
        <v>3</v>
      </c>
      <c r="G696">
        <v>1</v>
      </c>
      <c r="H696" t="s">
        <v>421</v>
      </c>
      <c r="I696" t="s">
        <v>103</v>
      </c>
      <c r="J696" t="s">
        <v>105</v>
      </c>
      <c r="K696" t="s">
        <v>109</v>
      </c>
      <c r="L696" t="s">
        <v>108</v>
      </c>
      <c r="M696" t="s">
        <v>163</v>
      </c>
      <c r="N696" t="s">
        <v>162</v>
      </c>
      <c r="O696" t="s">
        <v>470</v>
      </c>
      <c r="P696" t="s">
        <v>469</v>
      </c>
      <c r="Q696" t="s">
        <v>5285</v>
      </c>
      <c r="R696" t="s">
        <v>5286</v>
      </c>
    </row>
    <row r="697" spans="1:18">
      <c r="A697">
        <v>2347</v>
      </c>
      <c r="B697" t="s">
        <v>701</v>
      </c>
      <c r="C697">
        <v>851</v>
      </c>
      <c r="D697" t="s">
        <v>5297</v>
      </c>
      <c r="E697" t="s">
        <v>706</v>
      </c>
      <c r="F697">
        <v>4</v>
      </c>
      <c r="G697">
        <v>1</v>
      </c>
      <c r="H697" t="s">
        <v>421</v>
      </c>
      <c r="I697" t="s">
        <v>103</v>
      </c>
      <c r="J697" t="s">
        <v>105</v>
      </c>
      <c r="K697" t="s">
        <v>109</v>
      </c>
      <c r="L697" t="s">
        <v>108</v>
      </c>
      <c r="M697" t="s">
        <v>163</v>
      </c>
      <c r="N697" t="s">
        <v>162</v>
      </c>
      <c r="O697" t="s">
        <v>470</v>
      </c>
      <c r="P697" t="s">
        <v>469</v>
      </c>
      <c r="Q697" t="s">
        <v>5297</v>
      </c>
      <c r="R697" t="s">
        <v>5298</v>
      </c>
    </row>
    <row r="698" spans="1:18">
      <c r="A698">
        <v>2354</v>
      </c>
      <c r="B698" t="s">
        <v>701</v>
      </c>
      <c r="C698">
        <v>1042</v>
      </c>
      <c r="D698" t="s">
        <v>5311</v>
      </c>
      <c r="E698" t="s">
        <v>706</v>
      </c>
      <c r="F698">
        <v>4</v>
      </c>
      <c r="G698">
        <v>1</v>
      </c>
      <c r="H698" t="s">
        <v>421</v>
      </c>
      <c r="I698" t="s">
        <v>103</v>
      </c>
      <c r="J698" t="s">
        <v>105</v>
      </c>
      <c r="K698" t="s">
        <v>109</v>
      </c>
      <c r="L698" t="s">
        <v>108</v>
      </c>
      <c r="M698" t="s">
        <v>163</v>
      </c>
      <c r="N698" t="s">
        <v>162</v>
      </c>
      <c r="O698" t="s">
        <v>470</v>
      </c>
      <c r="P698" t="s">
        <v>469</v>
      </c>
      <c r="Q698" t="s">
        <v>5311</v>
      </c>
      <c r="R698" t="s">
        <v>5312</v>
      </c>
    </row>
    <row r="699" spans="1:18">
      <c r="A699">
        <v>2356</v>
      </c>
      <c r="B699" t="s">
        <v>701</v>
      </c>
      <c r="C699">
        <v>1035</v>
      </c>
      <c r="D699" t="s">
        <v>5315</v>
      </c>
      <c r="E699" t="s">
        <v>703</v>
      </c>
      <c r="F699">
        <v>4</v>
      </c>
      <c r="G699">
        <v>1</v>
      </c>
      <c r="H699" t="s">
        <v>421</v>
      </c>
      <c r="I699" t="s">
        <v>103</v>
      </c>
      <c r="J699" t="s">
        <v>105</v>
      </c>
      <c r="K699" t="s">
        <v>109</v>
      </c>
      <c r="L699" t="s">
        <v>108</v>
      </c>
      <c r="M699" t="s">
        <v>163</v>
      </c>
      <c r="N699" t="s">
        <v>162</v>
      </c>
      <c r="O699" t="s">
        <v>470</v>
      </c>
      <c r="P699" t="s">
        <v>469</v>
      </c>
      <c r="Q699" t="s">
        <v>5315</v>
      </c>
      <c r="R699" t="s">
        <v>5316</v>
      </c>
    </row>
    <row r="700" spans="1:18">
      <c r="A700">
        <v>2362</v>
      </c>
      <c r="B700" t="s">
        <v>701</v>
      </c>
      <c r="C700">
        <v>1021</v>
      </c>
      <c r="D700" t="s">
        <v>5327</v>
      </c>
      <c r="E700" t="s">
        <v>706</v>
      </c>
      <c r="F700">
        <v>3</v>
      </c>
      <c r="G700">
        <v>1</v>
      </c>
      <c r="H700" t="s">
        <v>421</v>
      </c>
      <c r="I700" t="s">
        <v>103</v>
      </c>
      <c r="J700" t="s">
        <v>105</v>
      </c>
      <c r="K700" t="s">
        <v>109</v>
      </c>
      <c r="L700" t="s">
        <v>108</v>
      </c>
      <c r="M700" t="s">
        <v>163</v>
      </c>
      <c r="N700" t="s">
        <v>162</v>
      </c>
      <c r="O700" t="s">
        <v>470</v>
      </c>
      <c r="P700" t="s">
        <v>469</v>
      </c>
      <c r="Q700" t="s">
        <v>5327</v>
      </c>
      <c r="R700" t="s">
        <v>5328</v>
      </c>
    </row>
    <row r="701" spans="1:18">
      <c r="A701">
        <v>2363</v>
      </c>
      <c r="B701" t="s">
        <v>701</v>
      </c>
      <c r="C701">
        <v>1034</v>
      </c>
      <c r="D701" t="s">
        <v>5329</v>
      </c>
      <c r="E701" t="s">
        <v>703</v>
      </c>
      <c r="F701">
        <v>4</v>
      </c>
      <c r="G701">
        <v>1</v>
      </c>
      <c r="H701" t="s">
        <v>421</v>
      </c>
      <c r="I701" t="s">
        <v>103</v>
      </c>
      <c r="J701" t="s">
        <v>105</v>
      </c>
      <c r="K701" t="s">
        <v>109</v>
      </c>
      <c r="L701" t="s">
        <v>108</v>
      </c>
      <c r="M701" t="s">
        <v>163</v>
      </c>
      <c r="N701" t="s">
        <v>162</v>
      </c>
      <c r="O701" t="s">
        <v>470</v>
      </c>
      <c r="P701" t="s">
        <v>469</v>
      </c>
      <c r="Q701" t="s">
        <v>5329</v>
      </c>
      <c r="R701" t="s">
        <v>5330</v>
      </c>
    </row>
    <row r="702" spans="1:18">
      <c r="A702">
        <v>2364</v>
      </c>
      <c r="B702" t="s">
        <v>701</v>
      </c>
      <c r="C702">
        <v>1023</v>
      </c>
      <c r="D702" t="s">
        <v>5331</v>
      </c>
      <c r="E702" t="s">
        <v>706</v>
      </c>
      <c r="F702">
        <v>4</v>
      </c>
      <c r="G702">
        <v>1</v>
      </c>
      <c r="H702" t="s">
        <v>421</v>
      </c>
      <c r="I702" t="s">
        <v>103</v>
      </c>
      <c r="J702" t="s">
        <v>105</v>
      </c>
      <c r="K702" t="s">
        <v>109</v>
      </c>
      <c r="L702" t="s">
        <v>108</v>
      </c>
      <c r="M702" t="s">
        <v>163</v>
      </c>
      <c r="N702" t="s">
        <v>162</v>
      </c>
      <c r="O702" t="s">
        <v>470</v>
      </c>
      <c r="P702" t="s">
        <v>469</v>
      </c>
      <c r="Q702" t="s">
        <v>5331</v>
      </c>
      <c r="R702" t="s">
        <v>5332</v>
      </c>
    </row>
    <row r="703" spans="1:18">
      <c r="A703">
        <v>2365</v>
      </c>
      <c r="B703" t="s">
        <v>701</v>
      </c>
      <c r="C703">
        <v>999</v>
      </c>
      <c r="D703" t="s">
        <v>5333</v>
      </c>
      <c r="E703" t="s">
        <v>706</v>
      </c>
      <c r="F703">
        <v>4</v>
      </c>
      <c r="G703">
        <v>1</v>
      </c>
      <c r="H703" t="s">
        <v>421</v>
      </c>
      <c r="I703" t="s">
        <v>103</v>
      </c>
      <c r="J703" t="s">
        <v>105</v>
      </c>
      <c r="K703" t="s">
        <v>109</v>
      </c>
      <c r="L703" t="s">
        <v>108</v>
      </c>
      <c r="M703" t="s">
        <v>163</v>
      </c>
      <c r="N703" t="s">
        <v>162</v>
      </c>
      <c r="O703" t="s">
        <v>470</v>
      </c>
      <c r="P703" t="s">
        <v>469</v>
      </c>
      <c r="Q703" t="s">
        <v>5333</v>
      </c>
      <c r="R703" t="s">
        <v>5334</v>
      </c>
    </row>
    <row r="704" spans="1:18">
      <c r="A704">
        <v>2370</v>
      </c>
      <c r="B704" t="s">
        <v>701</v>
      </c>
      <c r="C704">
        <v>917</v>
      </c>
      <c r="D704" t="s">
        <v>5342</v>
      </c>
      <c r="E704" t="s">
        <v>706</v>
      </c>
      <c r="F704">
        <v>3</v>
      </c>
      <c r="G704">
        <v>1</v>
      </c>
      <c r="H704" t="s">
        <v>421</v>
      </c>
      <c r="I704" t="s">
        <v>103</v>
      </c>
      <c r="J704" t="s">
        <v>105</v>
      </c>
      <c r="K704" t="s">
        <v>109</v>
      </c>
      <c r="L704" t="s">
        <v>108</v>
      </c>
      <c r="M704" t="s">
        <v>163</v>
      </c>
      <c r="N704" t="s">
        <v>162</v>
      </c>
      <c r="O704" t="s">
        <v>470</v>
      </c>
      <c r="P704" t="s">
        <v>469</v>
      </c>
      <c r="Q704" t="s">
        <v>5342</v>
      </c>
      <c r="R704" t="s">
        <v>5343</v>
      </c>
    </row>
    <row r="705" spans="1:18">
      <c r="A705">
        <v>2374</v>
      </c>
      <c r="B705" t="s">
        <v>701</v>
      </c>
      <c r="C705">
        <v>1043</v>
      </c>
      <c r="D705" t="s">
        <v>4900</v>
      </c>
      <c r="E705" t="s">
        <v>706</v>
      </c>
      <c r="F705">
        <v>3</v>
      </c>
      <c r="G705">
        <v>1</v>
      </c>
      <c r="H705" t="s">
        <v>421</v>
      </c>
      <c r="I705" t="s">
        <v>103</v>
      </c>
      <c r="J705" t="s">
        <v>105</v>
      </c>
      <c r="K705" t="s">
        <v>109</v>
      </c>
      <c r="L705" t="s">
        <v>108</v>
      </c>
      <c r="M705" t="s">
        <v>163</v>
      </c>
      <c r="N705" t="s">
        <v>162</v>
      </c>
      <c r="O705" t="s">
        <v>470</v>
      </c>
      <c r="P705" t="s">
        <v>469</v>
      </c>
      <c r="Q705" t="s">
        <v>4900</v>
      </c>
      <c r="R705" t="s">
        <v>5350</v>
      </c>
    </row>
    <row r="706" spans="1:18">
      <c r="A706">
        <v>2383</v>
      </c>
      <c r="B706" t="s">
        <v>701</v>
      </c>
      <c r="C706">
        <v>1000</v>
      </c>
      <c r="D706" t="s">
        <v>5367</v>
      </c>
      <c r="E706" t="s">
        <v>703</v>
      </c>
      <c r="F706">
        <v>4</v>
      </c>
      <c r="G706">
        <v>1</v>
      </c>
      <c r="H706" t="s">
        <v>421</v>
      </c>
      <c r="I706" t="s">
        <v>103</v>
      </c>
      <c r="J706" t="s">
        <v>105</v>
      </c>
      <c r="K706" t="s">
        <v>109</v>
      </c>
      <c r="L706" t="s">
        <v>108</v>
      </c>
      <c r="M706" t="s">
        <v>163</v>
      </c>
      <c r="N706" t="s">
        <v>162</v>
      </c>
      <c r="O706" t="s">
        <v>470</v>
      </c>
      <c r="P706" t="s">
        <v>469</v>
      </c>
      <c r="Q706" t="s">
        <v>5367</v>
      </c>
      <c r="R706" t="s">
        <v>5368</v>
      </c>
    </row>
    <row r="707" spans="1:18">
      <c r="A707">
        <v>2386</v>
      </c>
      <c r="B707" t="s">
        <v>701</v>
      </c>
      <c r="C707">
        <v>998</v>
      </c>
      <c r="D707" t="s">
        <v>5373</v>
      </c>
      <c r="E707" t="s">
        <v>706</v>
      </c>
      <c r="F707">
        <v>1</v>
      </c>
      <c r="G707">
        <v>1</v>
      </c>
      <c r="H707" t="s">
        <v>421</v>
      </c>
      <c r="I707" t="s">
        <v>103</v>
      </c>
      <c r="J707" t="s">
        <v>105</v>
      </c>
      <c r="K707" t="s">
        <v>109</v>
      </c>
      <c r="L707" t="s">
        <v>108</v>
      </c>
      <c r="M707" t="s">
        <v>163</v>
      </c>
      <c r="N707" t="s">
        <v>162</v>
      </c>
      <c r="O707" t="s">
        <v>470</v>
      </c>
      <c r="P707" t="s">
        <v>469</v>
      </c>
      <c r="Q707" t="s">
        <v>5373</v>
      </c>
      <c r="R707" t="s">
        <v>5374</v>
      </c>
    </row>
    <row r="708" spans="1:18">
      <c r="A708">
        <v>2418</v>
      </c>
      <c r="B708" t="s">
        <v>701</v>
      </c>
      <c r="C708">
        <v>1001</v>
      </c>
      <c r="D708" t="s">
        <v>5437</v>
      </c>
      <c r="E708" t="s">
        <v>706</v>
      </c>
      <c r="F708">
        <v>4</v>
      </c>
      <c r="G708">
        <v>1</v>
      </c>
      <c r="H708" t="s">
        <v>421</v>
      </c>
      <c r="I708" t="s">
        <v>103</v>
      </c>
      <c r="J708" t="s">
        <v>105</v>
      </c>
      <c r="K708" t="s">
        <v>109</v>
      </c>
      <c r="L708" t="s">
        <v>108</v>
      </c>
      <c r="M708" t="s">
        <v>163</v>
      </c>
      <c r="N708" t="s">
        <v>162</v>
      </c>
      <c r="O708" t="s">
        <v>470</v>
      </c>
      <c r="P708" t="s">
        <v>469</v>
      </c>
      <c r="Q708" t="s">
        <v>5437</v>
      </c>
      <c r="R708" t="s">
        <v>5438</v>
      </c>
    </row>
    <row r="709" spans="1:18">
      <c r="A709">
        <v>2425</v>
      </c>
      <c r="B709" t="s">
        <v>701</v>
      </c>
      <c r="C709">
        <v>1002</v>
      </c>
      <c r="D709" t="s">
        <v>5132</v>
      </c>
      <c r="E709" t="s">
        <v>706</v>
      </c>
      <c r="F709">
        <v>4</v>
      </c>
      <c r="G709">
        <v>1</v>
      </c>
      <c r="H709" t="s">
        <v>421</v>
      </c>
      <c r="I709" t="s">
        <v>103</v>
      </c>
      <c r="J709" t="s">
        <v>105</v>
      </c>
      <c r="K709" t="s">
        <v>109</v>
      </c>
      <c r="L709" t="s">
        <v>108</v>
      </c>
      <c r="M709" t="s">
        <v>163</v>
      </c>
      <c r="N709" t="s">
        <v>162</v>
      </c>
      <c r="O709" t="s">
        <v>470</v>
      </c>
      <c r="P709" t="s">
        <v>469</v>
      </c>
      <c r="Q709" t="s">
        <v>5132</v>
      </c>
      <c r="R709" t="s">
        <v>5451</v>
      </c>
    </row>
    <row r="710" spans="1:18">
      <c r="A710">
        <v>2435</v>
      </c>
      <c r="B710" t="s">
        <v>701</v>
      </c>
      <c r="C710">
        <v>1003</v>
      </c>
      <c r="D710" t="s">
        <v>5470</v>
      </c>
      <c r="E710" t="s">
        <v>706</v>
      </c>
      <c r="F710">
        <v>4</v>
      </c>
      <c r="G710">
        <v>1</v>
      </c>
      <c r="H710" t="s">
        <v>421</v>
      </c>
      <c r="I710" t="s">
        <v>103</v>
      </c>
      <c r="J710" t="s">
        <v>105</v>
      </c>
      <c r="K710" t="s">
        <v>109</v>
      </c>
      <c r="L710" t="s">
        <v>108</v>
      </c>
      <c r="M710" t="s">
        <v>163</v>
      </c>
      <c r="N710" t="s">
        <v>162</v>
      </c>
      <c r="O710" t="s">
        <v>470</v>
      </c>
      <c r="P710" t="s">
        <v>469</v>
      </c>
      <c r="Q710" t="s">
        <v>5470</v>
      </c>
      <c r="R710" t="s">
        <v>5471</v>
      </c>
    </row>
    <row r="711" spans="1:18">
      <c r="A711">
        <v>2448</v>
      </c>
      <c r="B711" t="s">
        <v>701</v>
      </c>
      <c r="C711">
        <v>916</v>
      </c>
      <c r="D711" t="s">
        <v>5494</v>
      </c>
      <c r="E711" t="s">
        <v>703</v>
      </c>
      <c r="F711">
        <v>5</v>
      </c>
      <c r="G711">
        <v>1</v>
      </c>
      <c r="H711" t="s">
        <v>421</v>
      </c>
      <c r="I711" t="s">
        <v>103</v>
      </c>
      <c r="J711" t="s">
        <v>105</v>
      </c>
      <c r="K711" t="s">
        <v>109</v>
      </c>
      <c r="L711" t="s">
        <v>108</v>
      </c>
      <c r="M711" t="s">
        <v>163</v>
      </c>
      <c r="N711" t="s">
        <v>162</v>
      </c>
      <c r="O711" t="s">
        <v>470</v>
      </c>
      <c r="P711" t="s">
        <v>469</v>
      </c>
      <c r="Q711" t="s">
        <v>5494</v>
      </c>
      <c r="R711" t="s">
        <v>5495</v>
      </c>
    </row>
    <row r="712" spans="1:18">
      <c r="A712">
        <v>2452</v>
      </c>
      <c r="B712" t="s">
        <v>701</v>
      </c>
      <c r="C712">
        <v>1036</v>
      </c>
      <c r="D712" t="s">
        <v>5502</v>
      </c>
      <c r="E712" t="s">
        <v>703</v>
      </c>
      <c r="F712">
        <v>4</v>
      </c>
      <c r="G712">
        <v>1</v>
      </c>
      <c r="H712" t="s">
        <v>421</v>
      </c>
      <c r="I712" t="s">
        <v>103</v>
      </c>
      <c r="J712" t="s">
        <v>105</v>
      </c>
      <c r="K712" t="s">
        <v>109</v>
      </c>
      <c r="L712" t="s">
        <v>108</v>
      </c>
      <c r="M712" t="s">
        <v>163</v>
      </c>
      <c r="N712" t="s">
        <v>162</v>
      </c>
      <c r="O712" t="s">
        <v>470</v>
      </c>
      <c r="P712" t="s">
        <v>469</v>
      </c>
      <c r="Q712" t="s">
        <v>5502</v>
      </c>
      <c r="R712" t="s">
        <v>5503</v>
      </c>
    </row>
    <row r="713" spans="1:18">
      <c r="A713">
        <v>2457</v>
      </c>
      <c r="B713" t="s">
        <v>701</v>
      </c>
      <c r="C713">
        <v>1019</v>
      </c>
      <c r="D713" t="s">
        <v>5512</v>
      </c>
      <c r="E713" t="s">
        <v>706</v>
      </c>
      <c r="F713">
        <v>3</v>
      </c>
      <c r="G713">
        <v>1</v>
      </c>
      <c r="H713" t="s">
        <v>421</v>
      </c>
      <c r="I713" t="s">
        <v>103</v>
      </c>
      <c r="J713" t="s">
        <v>105</v>
      </c>
      <c r="K713" t="s">
        <v>109</v>
      </c>
      <c r="L713" t="s">
        <v>108</v>
      </c>
      <c r="M713" t="s">
        <v>163</v>
      </c>
      <c r="N713" t="s">
        <v>162</v>
      </c>
      <c r="O713" t="s">
        <v>470</v>
      </c>
      <c r="P713" t="s">
        <v>469</v>
      </c>
      <c r="Q713" t="s">
        <v>5512</v>
      </c>
      <c r="R713" t="s">
        <v>5513</v>
      </c>
    </row>
    <row r="714" spans="1:18">
      <c r="A714">
        <v>2458</v>
      </c>
      <c r="B714" t="s">
        <v>701</v>
      </c>
      <c r="C714">
        <v>986</v>
      </c>
      <c r="D714" t="s">
        <v>5514</v>
      </c>
      <c r="E714" t="s">
        <v>706</v>
      </c>
      <c r="F714">
        <v>4</v>
      </c>
      <c r="G714">
        <v>1</v>
      </c>
      <c r="H714" t="s">
        <v>421</v>
      </c>
      <c r="I714" t="s">
        <v>103</v>
      </c>
      <c r="J714" t="s">
        <v>105</v>
      </c>
      <c r="K714" t="s">
        <v>109</v>
      </c>
      <c r="L714" t="s">
        <v>108</v>
      </c>
      <c r="M714" t="s">
        <v>163</v>
      </c>
      <c r="N714" t="s">
        <v>162</v>
      </c>
      <c r="O714" t="s">
        <v>470</v>
      </c>
      <c r="P714" t="s">
        <v>469</v>
      </c>
      <c r="Q714" t="s">
        <v>5514</v>
      </c>
      <c r="R714" t="s">
        <v>5515</v>
      </c>
    </row>
    <row r="715" spans="1:18">
      <c r="A715">
        <v>2468</v>
      </c>
      <c r="B715" t="s">
        <v>701</v>
      </c>
      <c r="C715">
        <v>915</v>
      </c>
      <c r="D715" t="s">
        <v>5534</v>
      </c>
      <c r="E715" t="s">
        <v>703</v>
      </c>
      <c r="F715">
        <v>5</v>
      </c>
      <c r="G715">
        <v>1</v>
      </c>
      <c r="H715" t="s">
        <v>421</v>
      </c>
      <c r="I715" t="s">
        <v>103</v>
      </c>
      <c r="J715" t="s">
        <v>105</v>
      </c>
      <c r="K715" t="s">
        <v>109</v>
      </c>
      <c r="L715" t="s">
        <v>108</v>
      </c>
      <c r="M715" t="s">
        <v>163</v>
      </c>
      <c r="N715" t="s">
        <v>162</v>
      </c>
      <c r="O715" t="s">
        <v>470</v>
      </c>
      <c r="P715" t="s">
        <v>469</v>
      </c>
      <c r="Q715" t="s">
        <v>5534</v>
      </c>
      <c r="R715" t="s">
        <v>5535</v>
      </c>
    </row>
    <row r="716" spans="1:18">
      <c r="A716">
        <v>2478</v>
      </c>
      <c r="B716" t="s">
        <v>701</v>
      </c>
      <c r="C716">
        <v>985</v>
      </c>
      <c r="D716" t="s">
        <v>5554</v>
      </c>
      <c r="E716" t="s">
        <v>706</v>
      </c>
      <c r="F716">
        <v>3</v>
      </c>
      <c r="G716">
        <v>1</v>
      </c>
      <c r="H716" t="s">
        <v>421</v>
      </c>
      <c r="I716" t="s">
        <v>103</v>
      </c>
      <c r="J716" t="s">
        <v>105</v>
      </c>
      <c r="K716" t="s">
        <v>109</v>
      </c>
      <c r="L716" t="s">
        <v>108</v>
      </c>
      <c r="M716" t="s">
        <v>163</v>
      </c>
      <c r="N716" t="s">
        <v>162</v>
      </c>
      <c r="O716" t="s">
        <v>470</v>
      </c>
      <c r="P716" t="s">
        <v>469</v>
      </c>
      <c r="Q716" t="s">
        <v>5554</v>
      </c>
      <c r="R716" t="s">
        <v>5555</v>
      </c>
    </row>
    <row r="717" spans="1:18">
      <c r="A717">
        <v>2486</v>
      </c>
      <c r="B717" t="s">
        <v>701</v>
      </c>
      <c r="C717">
        <v>1020</v>
      </c>
      <c r="D717" t="s">
        <v>5570</v>
      </c>
      <c r="E717" t="s">
        <v>706</v>
      </c>
      <c r="F717">
        <v>3</v>
      </c>
      <c r="G717">
        <v>1</v>
      </c>
      <c r="H717" t="s">
        <v>421</v>
      </c>
      <c r="I717" t="s">
        <v>103</v>
      </c>
      <c r="J717" t="s">
        <v>105</v>
      </c>
      <c r="K717" t="s">
        <v>109</v>
      </c>
      <c r="L717" t="s">
        <v>108</v>
      </c>
      <c r="M717" t="s">
        <v>163</v>
      </c>
      <c r="N717" t="s">
        <v>162</v>
      </c>
      <c r="O717" t="s">
        <v>470</v>
      </c>
      <c r="P717" t="s">
        <v>469</v>
      </c>
      <c r="Q717" t="s">
        <v>5570</v>
      </c>
      <c r="R717" t="s">
        <v>5571</v>
      </c>
    </row>
    <row r="718" spans="1:18">
      <c r="A718">
        <v>2487</v>
      </c>
      <c r="B718" t="s">
        <v>701</v>
      </c>
      <c r="C718">
        <v>1033</v>
      </c>
      <c r="D718" t="s">
        <v>5572</v>
      </c>
      <c r="E718" t="s">
        <v>706</v>
      </c>
      <c r="F718">
        <v>4</v>
      </c>
      <c r="G718">
        <v>1</v>
      </c>
      <c r="H718" t="s">
        <v>421</v>
      </c>
      <c r="I718" t="s">
        <v>103</v>
      </c>
      <c r="J718" t="s">
        <v>105</v>
      </c>
      <c r="K718" t="s">
        <v>109</v>
      </c>
      <c r="L718" t="s">
        <v>108</v>
      </c>
      <c r="M718" t="s">
        <v>163</v>
      </c>
      <c r="N718" t="s">
        <v>162</v>
      </c>
      <c r="O718" t="s">
        <v>470</v>
      </c>
      <c r="P718" t="s">
        <v>469</v>
      </c>
      <c r="Q718" t="s">
        <v>5572</v>
      </c>
      <c r="R718" t="s">
        <v>5573</v>
      </c>
    </row>
    <row r="719" spans="1:18">
      <c r="A719">
        <v>2489</v>
      </c>
      <c r="B719" t="s">
        <v>701</v>
      </c>
      <c r="C719">
        <v>1030</v>
      </c>
      <c r="D719" t="s">
        <v>5576</v>
      </c>
      <c r="E719" t="s">
        <v>706</v>
      </c>
      <c r="F719">
        <v>4</v>
      </c>
      <c r="G719">
        <v>1</v>
      </c>
      <c r="H719" t="s">
        <v>421</v>
      </c>
      <c r="I719" t="s">
        <v>103</v>
      </c>
      <c r="J719" t="s">
        <v>105</v>
      </c>
      <c r="K719" t="s">
        <v>109</v>
      </c>
      <c r="L719" t="s">
        <v>108</v>
      </c>
      <c r="M719" t="s">
        <v>163</v>
      </c>
      <c r="N719" t="s">
        <v>162</v>
      </c>
      <c r="O719" t="s">
        <v>470</v>
      </c>
      <c r="P719" t="s">
        <v>469</v>
      </c>
      <c r="Q719" t="s">
        <v>5576</v>
      </c>
      <c r="R719" t="s">
        <v>5577</v>
      </c>
    </row>
    <row r="720" spans="1:18">
      <c r="A720">
        <v>2493</v>
      </c>
      <c r="B720" t="s">
        <v>701</v>
      </c>
      <c r="C720">
        <v>1031</v>
      </c>
      <c r="D720" t="s">
        <v>5584</v>
      </c>
      <c r="E720" t="s">
        <v>703</v>
      </c>
      <c r="F720">
        <v>3</v>
      </c>
      <c r="G720">
        <v>1</v>
      </c>
      <c r="H720" t="s">
        <v>421</v>
      </c>
      <c r="I720" t="s">
        <v>103</v>
      </c>
      <c r="J720" t="s">
        <v>105</v>
      </c>
      <c r="K720" t="s">
        <v>109</v>
      </c>
      <c r="L720" t="s">
        <v>108</v>
      </c>
      <c r="M720" t="s">
        <v>163</v>
      </c>
      <c r="N720" t="s">
        <v>162</v>
      </c>
      <c r="O720" t="s">
        <v>470</v>
      </c>
      <c r="P720" t="s">
        <v>469</v>
      </c>
      <c r="Q720" t="s">
        <v>5584</v>
      </c>
      <c r="R720" t="s">
        <v>5585</v>
      </c>
    </row>
    <row r="721" spans="1:18">
      <c r="A721">
        <v>2497</v>
      </c>
      <c r="B721" t="s">
        <v>701</v>
      </c>
      <c r="C721">
        <v>1029</v>
      </c>
      <c r="D721" t="s">
        <v>5592</v>
      </c>
      <c r="E721" t="s">
        <v>706</v>
      </c>
      <c r="F721">
        <v>3</v>
      </c>
      <c r="G721">
        <v>1</v>
      </c>
      <c r="H721" t="s">
        <v>421</v>
      </c>
      <c r="I721" t="s">
        <v>103</v>
      </c>
      <c r="J721" t="s">
        <v>105</v>
      </c>
      <c r="K721" t="s">
        <v>109</v>
      </c>
      <c r="L721" t="s">
        <v>108</v>
      </c>
      <c r="M721" t="s">
        <v>163</v>
      </c>
      <c r="N721" t="s">
        <v>162</v>
      </c>
      <c r="O721" t="s">
        <v>470</v>
      </c>
      <c r="P721" t="s">
        <v>469</v>
      </c>
      <c r="Q721" t="s">
        <v>5592</v>
      </c>
      <c r="R721" t="s">
        <v>5593</v>
      </c>
    </row>
    <row r="722" spans="1:18">
      <c r="A722">
        <v>2500</v>
      </c>
      <c r="B722" t="s">
        <v>701</v>
      </c>
      <c r="C722">
        <v>1032</v>
      </c>
      <c r="D722" t="s">
        <v>5598</v>
      </c>
      <c r="E722" t="s">
        <v>706</v>
      </c>
      <c r="F722">
        <v>3</v>
      </c>
      <c r="G722">
        <v>1</v>
      </c>
      <c r="H722" t="s">
        <v>421</v>
      </c>
      <c r="I722" t="s">
        <v>103</v>
      </c>
      <c r="J722" t="s">
        <v>105</v>
      </c>
      <c r="K722" t="s">
        <v>109</v>
      </c>
      <c r="L722" t="s">
        <v>108</v>
      </c>
      <c r="M722" t="s">
        <v>163</v>
      </c>
      <c r="N722" t="s">
        <v>162</v>
      </c>
      <c r="O722" t="s">
        <v>470</v>
      </c>
      <c r="P722" t="s">
        <v>469</v>
      </c>
      <c r="Q722" t="s">
        <v>5598</v>
      </c>
      <c r="R722" t="s">
        <v>5599</v>
      </c>
    </row>
    <row r="723" spans="1:18">
      <c r="A723">
        <v>2508</v>
      </c>
      <c r="B723" t="s">
        <v>701</v>
      </c>
      <c r="C723">
        <v>1022</v>
      </c>
      <c r="D723" t="s">
        <v>5614</v>
      </c>
      <c r="E723" t="s">
        <v>706</v>
      </c>
      <c r="F723">
        <v>4</v>
      </c>
      <c r="G723">
        <v>1</v>
      </c>
      <c r="H723" t="s">
        <v>421</v>
      </c>
      <c r="I723" t="s">
        <v>103</v>
      </c>
      <c r="J723" t="s">
        <v>105</v>
      </c>
      <c r="K723" t="s">
        <v>109</v>
      </c>
      <c r="L723" t="s">
        <v>108</v>
      </c>
      <c r="M723" t="s">
        <v>163</v>
      </c>
      <c r="N723" t="s">
        <v>162</v>
      </c>
      <c r="O723" t="s">
        <v>470</v>
      </c>
      <c r="P723" t="s">
        <v>469</v>
      </c>
      <c r="Q723" t="s">
        <v>5614</v>
      </c>
      <c r="R723" t="s">
        <v>5615</v>
      </c>
    </row>
    <row r="724" spans="1:18">
      <c r="A724">
        <v>2527</v>
      </c>
      <c r="B724" t="s">
        <v>701</v>
      </c>
      <c r="C724">
        <v>1028</v>
      </c>
      <c r="D724" t="s">
        <v>5558</v>
      </c>
      <c r="E724" t="s">
        <v>421</v>
      </c>
      <c r="F724">
        <v>4</v>
      </c>
      <c r="G724">
        <v>0</v>
      </c>
      <c r="H724" t="s">
        <v>421</v>
      </c>
      <c r="I724" t="s">
        <v>103</v>
      </c>
      <c r="J724" t="s">
        <v>105</v>
      </c>
      <c r="K724" t="s">
        <v>109</v>
      </c>
      <c r="L724" t="s">
        <v>108</v>
      </c>
      <c r="M724" t="s">
        <v>163</v>
      </c>
      <c r="N724" t="s">
        <v>162</v>
      </c>
      <c r="O724" t="s">
        <v>470</v>
      </c>
      <c r="P724" t="s">
        <v>469</v>
      </c>
      <c r="Q724" t="s">
        <v>5558</v>
      </c>
      <c r="R724" t="s">
        <v>5651</v>
      </c>
    </row>
    <row r="725" spans="1:18">
      <c r="A725">
        <v>2531</v>
      </c>
      <c r="B725" t="s">
        <v>701</v>
      </c>
      <c r="C725">
        <v>1027</v>
      </c>
      <c r="D725" t="s">
        <v>5657</v>
      </c>
      <c r="E725" t="s">
        <v>703</v>
      </c>
      <c r="F725">
        <v>4</v>
      </c>
      <c r="G725">
        <v>1</v>
      </c>
      <c r="H725" t="s">
        <v>421</v>
      </c>
      <c r="I725" t="s">
        <v>103</v>
      </c>
      <c r="J725" t="s">
        <v>105</v>
      </c>
      <c r="K725" t="s">
        <v>109</v>
      </c>
      <c r="L725" t="s">
        <v>108</v>
      </c>
      <c r="M725" t="s">
        <v>163</v>
      </c>
      <c r="N725" t="s">
        <v>162</v>
      </c>
      <c r="O725" t="s">
        <v>470</v>
      </c>
      <c r="P725" t="s">
        <v>469</v>
      </c>
      <c r="Q725" t="s">
        <v>5657</v>
      </c>
      <c r="R725" t="s">
        <v>5658</v>
      </c>
    </row>
    <row r="726" spans="1:18">
      <c r="A726">
        <v>2537</v>
      </c>
      <c r="B726" t="s">
        <v>701</v>
      </c>
      <c r="C726">
        <v>679</v>
      </c>
      <c r="D726" t="s">
        <v>5668</v>
      </c>
      <c r="E726" t="s">
        <v>706</v>
      </c>
      <c r="F726">
        <v>4</v>
      </c>
      <c r="G726">
        <v>1</v>
      </c>
      <c r="H726" t="s">
        <v>421</v>
      </c>
      <c r="I726" t="s">
        <v>103</v>
      </c>
      <c r="J726" t="s">
        <v>105</v>
      </c>
      <c r="K726" t="s">
        <v>109</v>
      </c>
      <c r="L726" t="s">
        <v>108</v>
      </c>
      <c r="M726" t="s">
        <v>163</v>
      </c>
      <c r="N726" t="s">
        <v>162</v>
      </c>
      <c r="O726" t="s">
        <v>470</v>
      </c>
      <c r="P726" t="s">
        <v>469</v>
      </c>
      <c r="Q726" t="s">
        <v>5668</v>
      </c>
      <c r="R726" t="s">
        <v>5669</v>
      </c>
    </row>
    <row r="727" spans="1:18">
      <c r="A727">
        <v>2551</v>
      </c>
      <c r="B727" t="s">
        <v>701</v>
      </c>
      <c r="C727">
        <v>1026</v>
      </c>
      <c r="D727" t="s">
        <v>5694</v>
      </c>
      <c r="E727" t="s">
        <v>4996</v>
      </c>
      <c r="F727">
        <v>3</v>
      </c>
      <c r="G727">
        <v>0</v>
      </c>
      <c r="H727" t="s">
        <v>421</v>
      </c>
      <c r="I727" t="s">
        <v>103</v>
      </c>
      <c r="J727" t="s">
        <v>105</v>
      </c>
      <c r="K727" t="s">
        <v>109</v>
      </c>
      <c r="L727" t="s">
        <v>108</v>
      </c>
      <c r="M727" t="s">
        <v>163</v>
      </c>
      <c r="N727" t="s">
        <v>162</v>
      </c>
      <c r="O727" t="s">
        <v>470</v>
      </c>
      <c r="P727" t="s">
        <v>469</v>
      </c>
      <c r="Q727" t="s">
        <v>5694</v>
      </c>
      <c r="R727" t="s">
        <v>5695</v>
      </c>
    </row>
    <row r="728" spans="1:18">
      <c r="A728">
        <v>2557</v>
      </c>
      <c r="B728" t="s">
        <v>701</v>
      </c>
      <c r="C728">
        <v>923</v>
      </c>
      <c r="D728" t="s">
        <v>5706</v>
      </c>
      <c r="E728" t="s">
        <v>706</v>
      </c>
      <c r="F728">
        <v>4</v>
      </c>
      <c r="G728">
        <v>1</v>
      </c>
      <c r="H728" t="s">
        <v>421</v>
      </c>
      <c r="I728" t="s">
        <v>103</v>
      </c>
      <c r="J728" t="s">
        <v>105</v>
      </c>
      <c r="K728" t="s">
        <v>109</v>
      </c>
      <c r="L728" t="s">
        <v>108</v>
      </c>
      <c r="M728" t="s">
        <v>163</v>
      </c>
      <c r="N728" t="s">
        <v>162</v>
      </c>
      <c r="O728" t="s">
        <v>470</v>
      </c>
      <c r="P728" t="s">
        <v>469</v>
      </c>
      <c r="Q728" t="s">
        <v>5706</v>
      </c>
      <c r="R728" t="s">
        <v>5707</v>
      </c>
    </row>
    <row r="729" spans="1:18">
      <c r="A729">
        <v>2570</v>
      </c>
      <c r="B729" t="s">
        <v>701</v>
      </c>
      <c r="C729">
        <v>922</v>
      </c>
      <c r="D729" t="s">
        <v>5732</v>
      </c>
      <c r="E729" t="s">
        <v>706</v>
      </c>
      <c r="F729">
        <v>3</v>
      </c>
      <c r="G729">
        <v>1</v>
      </c>
      <c r="H729" t="s">
        <v>421</v>
      </c>
      <c r="I729" t="s">
        <v>103</v>
      </c>
      <c r="J729" t="s">
        <v>105</v>
      </c>
      <c r="K729" t="s">
        <v>109</v>
      </c>
      <c r="L729" t="s">
        <v>108</v>
      </c>
      <c r="M729" t="s">
        <v>163</v>
      </c>
      <c r="N729" t="s">
        <v>162</v>
      </c>
      <c r="O729" t="s">
        <v>470</v>
      </c>
      <c r="P729" t="s">
        <v>469</v>
      </c>
      <c r="Q729" t="s">
        <v>5732</v>
      </c>
      <c r="R729" t="s">
        <v>5733</v>
      </c>
    </row>
    <row r="730" spans="1:18">
      <c r="A730">
        <v>3539</v>
      </c>
      <c r="B730" t="s">
        <v>701</v>
      </c>
      <c r="C730">
        <v>2241</v>
      </c>
      <c r="D730" t="s">
        <v>7633</v>
      </c>
      <c r="E730" t="s">
        <v>703</v>
      </c>
      <c r="F730">
        <v>5</v>
      </c>
      <c r="G730">
        <v>1</v>
      </c>
      <c r="H730" t="s">
        <v>421</v>
      </c>
      <c r="I730" t="s">
        <v>103</v>
      </c>
      <c r="J730" t="s">
        <v>105</v>
      </c>
      <c r="K730" t="s">
        <v>109</v>
      </c>
      <c r="L730" t="s">
        <v>108</v>
      </c>
      <c r="M730" t="s">
        <v>176</v>
      </c>
      <c r="N730" t="s">
        <v>175</v>
      </c>
      <c r="O730" t="s">
        <v>480</v>
      </c>
      <c r="P730" t="s">
        <v>479</v>
      </c>
      <c r="Q730" t="s">
        <v>7633</v>
      </c>
      <c r="R730" t="s">
        <v>7634</v>
      </c>
    </row>
    <row r="731" spans="1:18">
      <c r="A731">
        <v>3356</v>
      </c>
      <c r="B731" t="s">
        <v>701</v>
      </c>
      <c r="C731">
        <v>2248</v>
      </c>
      <c r="D731" t="s">
        <v>7275</v>
      </c>
      <c r="E731" t="s">
        <v>49</v>
      </c>
      <c r="F731">
        <v>4</v>
      </c>
      <c r="G731">
        <v>1</v>
      </c>
      <c r="H731" t="s">
        <v>421</v>
      </c>
      <c r="I731" t="s">
        <v>103</v>
      </c>
      <c r="J731" t="s">
        <v>105</v>
      </c>
      <c r="K731" t="s">
        <v>109</v>
      </c>
      <c r="L731" t="s">
        <v>108</v>
      </c>
      <c r="M731" t="s">
        <v>165</v>
      </c>
      <c r="N731" t="s">
        <v>166</v>
      </c>
      <c r="O731" t="s">
        <v>478</v>
      </c>
      <c r="P731" t="s">
        <v>477</v>
      </c>
      <c r="Q731" t="s">
        <v>7275</v>
      </c>
      <c r="R731" t="s">
        <v>7276</v>
      </c>
    </row>
    <row r="732" spans="1:18">
      <c r="A732">
        <v>3398</v>
      </c>
      <c r="B732" t="s">
        <v>701</v>
      </c>
      <c r="C732">
        <v>2272</v>
      </c>
      <c r="D732" t="s">
        <v>7359</v>
      </c>
      <c r="E732" t="s">
        <v>706</v>
      </c>
      <c r="F732">
        <v>4</v>
      </c>
      <c r="G732">
        <v>1</v>
      </c>
      <c r="H732" t="s">
        <v>421</v>
      </c>
      <c r="I732" t="s">
        <v>103</v>
      </c>
      <c r="J732" t="s">
        <v>105</v>
      </c>
      <c r="K732" t="s">
        <v>109</v>
      </c>
      <c r="L732" t="s">
        <v>108</v>
      </c>
      <c r="M732" t="s">
        <v>165</v>
      </c>
      <c r="N732" t="s">
        <v>166</v>
      </c>
      <c r="O732" t="s">
        <v>478</v>
      </c>
      <c r="P732" t="s">
        <v>477</v>
      </c>
      <c r="Q732" t="s">
        <v>7359</v>
      </c>
      <c r="R732" t="s">
        <v>7360</v>
      </c>
    </row>
    <row r="733" spans="1:18">
      <c r="A733">
        <v>3401</v>
      </c>
      <c r="B733" t="s">
        <v>701</v>
      </c>
      <c r="C733">
        <v>2249</v>
      </c>
      <c r="D733" t="s">
        <v>7365</v>
      </c>
      <c r="E733" t="s">
        <v>703</v>
      </c>
      <c r="F733">
        <v>5</v>
      </c>
      <c r="G733">
        <v>1</v>
      </c>
      <c r="H733" t="s">
        <v>421</v>
      </c>
      <c r="I733" t="s">
        <v>103</v>
      </c>
      <c r="J733" t="s">
        <v>105</v>
      </c>
      <c r="K733" t="s">
        <v>109</v>
      </c>
      <c r="L733" t="s">
        <v>108</v>
      </c>
      <c r="M733" t="s">
        <v>165</v>
      </c>
      <c r="N733" t="s">
        <v>166</v>
      </c>
      <c r="O733" t="s">
        <v>478</v>
      </c>
      <c r="P733" t="s">
        <v>477</v>
      </c>
      <c r="Q733" t="s">
        <v>7365</v>
      </c>
      <c r="R733" t="s">
        <v>7366</v>
      </c>
    </row>
    <row r="734" spans="1:18">
      <c r="A734">
        <v>3417</v>
      </c>
      <c r="B734" t="s">
        <v>701</v>
      </c>
      <c r="C734">
        <v>2247</v>
      </c>
      <c r="D734" t="s">
        <v>7397</v>
      </c>
      <c r="E734" t="s">
        <v>49</v>
      </c>
      <c r="F734">
        <v>4</v>
      </c>
      <c r="G734">
        <v>1</v>
      </c>
      <c r="H734" t="s">
        <v>421</v>
      </c>
      <c r="I734" t="s">
        <v>103</v>
      </c>
      <c r="J734" t="s">
        <v>105</v>
      </c>
      <c r="K734" t="s">
        <v>109</v>
      </c>
      <c r="L734" t="s">
        <v>108</v>
      </c>
      <c r="M734" t="s">
        <v>165</v>
      </c>
      <c r="N734" t="s">
        <v>166</v>
      </c>
      <c r="O734" t="s">
        <v>478</v>
      </c>
      <c r="P734" t="s">
        <v>477</v>
      </c>
      <c r="Q734" t="s">
        <v>7397</v>
      </c>
      <c r="R734" t="s">
        <v>7398</v>
      </c>
    </row>
    <row r="735" spans="1:18">
      <c r="A735">
        <v>3448</v>
      </c>
      <c r="B735" t="s">
        <v>701</v>
      </c>
      <c r="C735">
        <v>2273</v>
      </c>
      <c r="D735" t="s">
        <v>7457</v>
      </c>
      <c r="E735" t="s">
        <v>706</v>
      </c>
      <c r="F735">
        <v>4</v>
      </c>
      <c r="G735">
        <v>1</v>
      </c>
      <c r="H735" t="s">
        <v>421</v>
      </c>
      <c r="I735" t="s">
        <v>103</v>
      </c>
      <c r="J735" t="s">
        <v>105</v>
      </c>
      <c r="K735" t="s">
        <v>109</v>
      </c>
      <c r="L735" t="s">
        <v>108</v>
      </c>
      <c r="M735" t="s">
        <v>165</v>
      </c>
      <c r="N735" t="s">
        <v>166</v>
      </c>
      <c r="O735" t="s">
        <v>478</v>
      </c>
      <c r="P735" t="s">
        <v>477</v>
      </c>
      <c r="Q735" t="s">
        <v>7457</v>
      </c>
      <c r="R735" t="s">
        <v>7458</v>
      </c>
    </row>
    <row r="736" spans="1:18">
      <c r="A736">
        <v>3461</v>
      </c>
      <c r="B736" t="s">
        <v>701</v>
      </c>
      <c r="C736">
        <v>2274</v>
      </c>
      <c r="D736" t="s">
        <v>7483</v>
      </c>
      <c r="E736" t="s">
        <v>706</v>
      </c>
      <c r="F736">
        <v>4</v>
      </c>
      <c r="G736">
        <v>1</v>
      </c>
      <c r="H736" t="s">
        <v>421</v>
      </c>
      <c r="I736" t="s">
        <v>103</v>
      </c>
      <c r="J736" t="s">
        <v>105</v>
      </c>
      <c r="K736" t="s">
        <v>109</v>
      </c>
      <c r="L736" t="s">
        <v>108</v>
      </c>
      <c r="M736" t="s">
        <v>165</v>
      </c>
      <c r="N736" t="s">
        <v>166</v>
      </c>
      <c r="O736" t="s">
        <v>478</v>
      </c>
      <c r="P736" t="s">
        <v>477</v>
      </c>
      <c r="Q736" t="s">
        <v>7483</v>
      </c>
      <c r="R736" t="s">
        <v>7484</v>
      </c>
    </row>
    <row r="737" spans="1:18">
      <c r="A737">
        <v>3516</v>
      </c>
      <c r="B737" t="s">
        <v>701</v>
      </c>
      <c r="C737">
        <v>2243</v>
      </c>
      <c r="D737" t="s">
        <v>7587</v>
      </c>
      <c r="E737" t="s">
        <v>706</v>
      </c>
      <c r="F737">
        <v>4</v>
      </c>
      <c r="G737">
        <v>1</v>
      </c>
      <c r="H737" t="s">
        <v>421</v>
      </c>
      <c r="I737" t="s">
        <v>103</v>
      </c>
      <c r="J737" t="s">
        <v>105</v>
      </c>
      <c r="K737" t="s">
        <v>109</v>
      </c>
      <c r="L737" t="s">
        <v>108</v>
      </c>
      <c r="M737" t="s">
        <v>165</v>
      </c>
      <c r="N737" t="s">
        <v>166</v>
      </c>
      <c r="O737" t="s">
        <v>478</v>
      </c>
      <c r="P737" t="s">
        <v>477</v>
      </c>
      <c r="Q737" t="s">
        <v>7587</v>
      </c>
      <c r="R737" t="s">
        <v>7588</v>
      </c>
    </row>
    <row r="738" spans="1:18">
      <c r="A738">
        <v>3530</v>
      </c>
      <c r="B738" t="s">
        <v>701</v>
      </c>
      <c r="C738">
        <v>2269</v>
      </c>
      <c r="D738" t="s">
        <v>7615</v>
      </c>
      <c r="E738" t="s">
        <v>703</v>
      </c>
      <c r="F738">
        <v>5</v>
      </c>
      <c r="G738">
        <v>1</v>
      </c>
      <c r="H738" t="s">
        <v>421</v>
      </c>
      <c r="I738" t="s">
        <v>103</v>
      </c>
      <c r="J738" t="s">
        <v>105</v>
      </c>
      <c r="K738" t="s">
        <v>109</v>
      </c>
      <c r="L738" t="s">
        <v>108</v>
      </c>
      <c r="M738" t="s">
        <v>165</v>
      </c>
      <c r="N738" t="s">
        <v>166</v>
      </c>
      <c r="O738" t="s">
        <v>478</v>
      </c>
      <c r="P738" t="s">
        <v>477</v>
      </c>
      <c r="Q738" t="s">
        <v>7615</v>
      </c>
      <c r="R738" t="s">
        <v>7616</v>
      </c>
    </row>
    <row r="739" spans="1:18">
      <c r="A739">
        <v>3531</v>
      </c>
      <c r="B739" t="s">
        <v>701</v>
      </c>
      <c r="C739">
        <v>2244</v>
      </c>
      <c r="D739" t="s">
        <v>7617</v>
      </c>
      <c r="E739" t="s">
        <v>703</v>
      </c>
      <c r="F739">
        <v>5</v>
      </c>
      <c r="G739">
        <v>1</v>
      </c>
      <c r="H739" t="s">
        <v>421</v>
      </c>
      <c r="I739" t="s">
        <v>103</v>
      </c>
      <c r="J739" t="s">
        <v>105</v>
      </c>
      <c r="K739" t="s">
        <v>109</v>
      </c>
      <c r="L739" t="s">
        <v>108</v>
      </c>
      <c r="M739" t="s">
        <v>165</v>
      </c>
      <c r="N739" t="s">
        <v>166</v>
      </c>
      <c r="O739" t="s">
        <v>478</v>
      </c>
      <c r="P739" t="s">
        <v>477</v>
      </c>
      <c r="Q739" t="s">
        <v>7617</v>
      </c>
      <c r="R739" t="s">
        <v>7618</v>
      </c>
    </row>
    <row r="740" spans="1:18">
      <c r="A740">
        <v>3536</v>
      </c>
      <c r="B740" t="s">
        <v>701</v>
      </c>
      <c r="C740">
        <v>2276</v>
      </c>
      <c r="D740" t="s">
        <v>7627</v>
      </c>
      <c r="E740" t="s">
        <v>3613</v>
      </c>
      <c r="F740">
        <v>4</v>
      </c>
      <c r="G740">
        <v>1</v>
      </c>
      <c r="H740" t="s">
        <v>421</v>
      </c>
      <c r="I740" t="s">
        <v>103</v>
      </c>
      <c r="J740" t="s">
        <v>105</v>
      </c>
      <c r="K740" t="s">
        <v>109</v>
      </c>
      <c r="L740" t="s">
        <v>108</v>
      </c>
      <c r="M740" t="s">
        <v>165</v>
      </c>
      <c r="N740" t="s">
        <v>166</v>
      </c>
      <c r="O740" t="s">
        <v>478</v>
      </c>
      <c r="P740" t="s">
        <v>477</v>
      </c>
      <c r="Q740" t="s">
        <v>7627</v>
      </c>
      <c r="R740" t="s">
        <v>7628</v>
      </c>
    </row>
    <row r="741" spans="1:18">
      <c r="A741">
        <v>3543</v>
      </c>
      <c r="B741" t="s">
        <v>701</v>
      </c>
      <c r="C741">
        <v>2288</v>
      </c>
      <c r="D741" t="s">
        <v>7641</v>
      </c>
      <c r="E741" t="s">
        <v>703</v>
      </c>
      <c r="F741">
        <v>5</v>
      </c>
      <c r="G741">
        <v>1</v>
      </c>
      <c r="H741" t="s">
        <v>421</v>
      </c>
      <c r="I741" t="s">
        <v>103</v>
      </c>
      <c r="J741" t="s">
        <v>105</v>
      </c>
      <c r="K741" t="s">
        <v>109</v>
      </c>
      <c r="L741" t="s">
        <v>108</v>
      </c>
      <c r="M741" t="s">
        <v>165</v>
      </c>
      <c r="N741" t="s">
        <v>166</v>
      </c>
      <c r="O741" t="s">
        <v>478</v>
      </c>
      <c r="P741" t="s">
        <v>477</v>
      </c>
      <c r="Q741" t="s">
        <v>7641</v>
      </c>
      <c r="R741" t="s">
        <v>7642</v>
      </c>
    </row>
    <row r="742" spans="1:18">
      <c r="A742">
        <v>3549</v>
      </c>
      <c r="B742" t="s">
        <v>701</v>
      </c>
      <c r="C742">
        <v>2289</v>
      </c>
      <c r="D742" t="s">
        <v>7653</v>
      </c>
      <c r="E742" t="s">
        <v>706</v>
      </c>
      <c r="F742">
        <v>3</v>
      </c>
      <c r="G742">
        <v>1</v>
      </c>
      <c r="H742" t="s">
        <v>421</v>
      </c>
      <c r="I742" t="s">
        <v>103</v>
      </c>
      <c r="J742" t="s">
        <v>105</v>
      </c>
      <c r="K742" t="s">
        <v>109</v>
      </c>
      <c r="L742" t="s">
        <v>108</v>
      </c>
      <c r="M742" t="s">
        <v>165</v>
      </c>
      <c r="N742" t="s">
        <v>166</v>
      </c>
      <c r="O742" t="s">
        <v>478</v>
      </c>
      <c r="P742" t="s">
        <v>477</v>
      </c>
      <c r="Q742" t="s">
        <v>7653</v>
      </c>
      <c r="R742" t="s">
        <v>7654</v>
      </c>
    </row>
    <row r="743" spans="1:18">
      <c r="A743">
        <v>3558</v>
      </c>
      <c r="B743" t="s">
        <v>701</v>
      </c>
      <c r="C743">
        <v>2251</v>
      </c>
      <c r="D743" t="s">
        <v>7670</v>
      </c>
      <c r="E743" t="s">
        <v>421</v>
      </c>
      <c r="F743" t="s">
        <v>421</v>
      </c>
      <c r="G743">
        <v>1</v>
      </c>
      <c r="H743" t="s">
        <v>421</v>
      </c>
      <c r="I743" t="s">
        <v>103</v>
      </c>
      <c r="J743" t="s">
        <v>105</v>
      </c>
      <c r="K743" t="s">
        <v>109</v>
      </c>
      <c r="L743" t="s">
        <v>108</v>
      </c>
      <c r="M743" t="s">
        <v>165</v>
      </c>
      <c r="N743" t="s">
        <v>166</v>
      </c>
      <c r="O743" t="s">
        <v>478</v>
      </c>
      <c r="P743" t="s">
        <v>477</v>
      </c>
      <c r="Q743" t="s">
        <v>7670</v>
      </c>
      <c r="R743" t="s">
        <v>7671</v>
      </c>
    </row>
    <row r="744" spans="1:18">
      <c r="A744">
        <v>3567</v>
      </c>
      <c r="B744" t="s">
        <v>701</v>
      </c>
      <c r="C744">
        <v>149</v>
      </c>
      <c r="D744" t="s">
        <v>7688</v>
      </c>
      <c r="E744" t="s">
        <v>706</v>
      </c>
      <c r="F744">
        <v>3</v>
      </c>
      <c r="G744">
        <v>1</v>
      </c>
      <c r="H744" t="s">
        <v>421</v>
      </c>
      <c r="I744" t="s">
        <v>103</v>
      </c>
      <c r="J744" t="s">
        <v>105</v>
      </c>
      <c r="K744" t="s">
        <v>109</v>
      </c>
      <c r="L744" t="s">
        <v>108</v>
      </c>
      <c r="M744" t="s">
        <v>165</v>
      </c>
      <c r="N744" t="s">
        <v>166</v>
      </c>
      <c r="O744" t="s">
        <v>478</v>
      </c>
      <c r="P744" t="s">
        <v>477</v>
      </c>
      <c r="Q744" t="s">
        <v>7688</v>
      </c>
      <c r="R744" t="s">
        <v>7689</v>
      </c>
    </row>
    <row r="745" spans="1:18">
      <c r="A745">
        <v>3572</v>
      </c>
      <c r="B745" t="s">
        <v>701</v>
      </c>
      <c r="C745">
        <v>147</v>
      </c>
      <c r="D745" t="s">
        <v>7698</v>
      </c>
      <c r="E745" t="s">
        <v>706</v>
      </c>
      <c r="F745">
        <v>4</v>
      </c>
      <c r="G745">
        <v>1</v>
      </c>
      <c r="H745" t="s">
        <v>421</v>
      </c>
      <c r="I745" t="s">
        <v>103</v>
      </c>
      <c r="J745" t="s">
        <v>105</v>
      </c>
      <c r="K745" t="s">
        <v>109</v>
      </c>
      <c r="L745" t="s">
        <v>108</v>
      </c>
      <c r="M745" t="s">
        <v>165</v>
      </c>
      <c r="N745" t="s">
        <v>166</v>
      </c>
      <c r="O745" t="s">
        <v>478</v>
      </c>
      <c r="P745" t="s">
        <v>477</v>
      </c>
      <c r="Q745" t="s">
        <v>7698</v>
      </c>
      <c r="R745" t="s">
        <v>7699</v>
      </c>
    </row>
    <row r="746" spans="1:18">
      <c r="A746">
        <v>3573</v>
      </c>
      <c r="B746" t="s">
        <v>701</v>
      </c>
      <c r="C746">
        <v>152</v>
      </c>
      <c r="D746" t="s">
        <v>7700</v>
      </c>
      <c r="E746" t="s">
        <v>706</v>
      </c>
      <c r="F746">
        <v>2</v>
      </c>
      <c r="G746">
        <v>1</v>
      </c>
      <c r="H746" t="s">
        <v>421</v>
      </c>
      <c r="I746" t="s">
        <v>103</v>
      </c>
      <c r="J746" t="s">
        <v>105</v>
      </c>
      <c r="K746" t="s">
        <v>109</v>
      </c>
      <c r="L746" t="s">
        <v>108</v>
      </c>
      <c r="M746" t="s">
        <v>165</v>
      </c>
      <c r="N746" t="s">
        <v>166</v>
      </c>
      <c r="O746" t="s">
        <v>478</v>
      </c>
      <c r="P746" t="s">
        <v>477</v>
      </c>
      <c r="Q746" t="s">
        <v>7700</v>
      </c>
      <c r="R746" t="s">
        <v>7701</v>
      </c>
    </row>
    <row r="747" spans="1:18">
      <c r="A747">
        <v>3577</v>
      </c>
      <c r="B747" t="s">
        <v>701</v>
      </c>
      <c r="C747">
        <v>148</v>
      </c>
      <c r="D747" t="s">
        <v>7708</v>
      </c>
      <c r="E747" t="s">
        <v>706</v>
      </c>
      <c r="F747">
        <v>1</v>
      </c>
      <c r="G747">
        <v>1</v>
      </c>
      <c r="H747" t="s">
        <v>421</v>
      </c>
      <c r="I747" t="s">
        <v>103</v>
      </c>
      <c r="J747" t="s">
        <v>105</v>
      </c>
      <c r="K747" t="s">
        <v>109</v>
      </c>
      <c r="L747" t="s">
        <v>108</v>
      </c>
      <c r="M747" t="s">
        <v>165</v>
      </c>
      <c r="N747" t="s">
        <v>166</v>
      </c>
      <c r="O747" t="s">
        <v>478</v>
      </c>
      <c r="P747" t="s">
        <v>477</v>
      </c>
      <c r="Q747" t="s">
        <v>7708</v>
      </c>
      <c r="R747" t="s">
        <v>7709</v>
      </c>
    </row>
    <row r="748" spans="1:18">
      <c r="A748">
        <v>3585</v>
      </c>
      <c r="B748" t="s">
        <v>701</v>
      </c>
      <c r="C748">
        <v>2187</v>
      </c>
      <c r="D748" t="s">
        <v>7724</v>
      </c>
      <c r="E748" t="s">
        <v>703</v>
      </c>
      <c r="F748">
        <v>5</v>
      </c>
      <c r="G748">
        <v>1</v>
      </c>
      <c r="H748" t="s">
        <v>421</v>
      </c>
      <c r="I748" t="s">
        <v>103</v>
      </c>
      <c r="J748" t="s">
        <v>105</v>
      </c>
      <c r="K748" t="s">
        <v>109</v>
      </c>
      <c r="L748" t="s">
        <v>108</v>
      </c>
      <c r="M748" t="s">
        <v>165</v>
      </c>
      <c r="N748" t="s">
        <v>166</v>
      </c>
      <c r="O748" t="s">
        <v>478</v>
      </c>
      <c r="P748" t="s">
        <v>477</v>
      </c>
      <c r="Q748" t="s">
        <v>7724</v>
      </c>
      <c r="R748" t="s">
        <v>7725</v>
      </c>
    </row>
    <row r="749" spans="1:18">
      <c r="A749">
        <v>3586</v>
      </c>
      <c r="B749" t="s">
        <v>701</v>
      </c>
      <c r="C749">
        <v>135</v>
      </c>
      <c r="D749" t="s">
        <v>7726</v>
      </c>
      <c r="E749" t="s">
        <v>706</v>
      </c>
      <c r="F749">
        <v>3</v>
      </c>
      <c r="G749">
        <v>1</v>
      </c>
      <c r="H749" t="s">
        <v>421</v>
      </c>
      <c r="I749" t="s">
        <v>103</v>
      </c>
      <c r="J749" t="s">
        <v>105</v>
      </c>
      <c r="K749" t="s">
        <v>109</v>
      </c>
      <c r="L749" t="s">
        <v>108</v>
      </c>
      <c r="M749" t="s">
        <v>165</v>
      </c>
      <c r="N749" t="s">
        <v>166</v>
      </c>
      <c r="O749" t="s">
        <v>478</v>
      </c>
      <c r="P749" t="s">
        <v>477</v>
      </c>
      <c r="Q749" t="s">
        <v>7726</v>
      </c>
      <c r="R749" t="s">
        <v>7727</v>
      </c>
    </row>
    <row r="750" spans="1:18">
      <c r="A750">
        <v>3587</v>
      </c>
      <c r="B750" t="s">
        <v>701</v>
      </c>
      <c r="C750">
        <v>137</v>
      </c>
      <c r="D750" t="s">
        <v>7728</v>
      </c>
      <c r="E750" t="s">
        <v>706</v>
      </c>
      <c r="F750">
        <v>3</v>
      </c>
      <c r="G750">
        <v>1</v>
      </c>
      <c r="H750" t="s">
        <v>421</v>
      </c>
      <c r="I750" t="s">
        <v>103</v>
      </c>
      <c r="J750" t="s">
        <v>105</v>
      </c>
      <c r="K750" t="s">
        <v>109</v>
      </c>
      <c r="L750" t="s">
        <v>108</v>
      </c>
      <c r="M750" t="s">
        <v>165</v>
      </c>
      <c r="N750" t="s">
        <v>166</v>
      </c>
      <c r="O750" t="s">
        <v>478</v>
      </c>
      <c r="P750" t="s">
        <v>477</v>
      </c>
      <c r="Q750" t="s">
        <v>7728</v>
      </c>
      <c r="R750" t="s">
        <v>7729</v>
      </c>
    </row>
    <row r="751" spans="1:18">
      <c r="A751">
        <v>3590</v>
      </c>
      <c r="B751" t="s">
        <v>701</v>
      </c>
      <c r="C751">
        <v>138</v>
      </c>
      <c r="D751" t="s">
        <v>7734</v>
      </c>
      <c r="E751" t="s">
        <v>706</v>
      </c>
      <c r="F751">
        <v>3</v>
      </c>
      <c r="G751">
        <v>1</v>
      </c>
      <c r="H751" t="s">
        <v>421</v>
      </c>
      <c r="I751" t="s">
        <v>103</v>
      </c>
      <c r="J751" t="s">
        <v>105</v>
      </c>
      <c r="K751" t="s">
        <v>109</v>
      </c>
      <c r="L751" t="s">
        <v>108</v>
      </c>
      <c r="M751" t="s">
        <v>165</v>
      </c>
      <c r="N751" t="s">
        <v>166</v>
      </c>
      <c r="O751" t="s">
        <v>478</v>
      </c>
      <c r="P751" t="s">
        <v>477</v>
      </c>
      <c r="Q751" t="s">
        <v>7734</v>
      </c>
      <c r="R751" t="s">
        <v>7735</v>
      </c>
    </row>
    <row r="752" spans="1:18">
      <c r="A752">
        <v>3591</v>
      </c>
      <c r="B752" t="s">
        <v>701</v>
      </c>
      <c r="C752">
        <v>96</v>
      </c>
      <c r="D752" t="s">
        <v>46</v>
      </c>
      <c r="E752" t="s">
        <v>706</v>
      </c>
      <c r="F752">
        <v>1</v>
      </c>
      <c r="G752">
        <v>1</v>
      </c>
      <c r="H752" t="s">
        <v>421</v>
      </c>
      <c r="I752" t="s">
        <v>103</v>
      </c>
      <c r="J752" t="s">
        <v>105</v>
      </c>
      <c r="K752" t="s">
        <v>109</v>
      </c>
      <c r="L752" t="s">
        <v>108</v>
      </c>
      <c r="M752" t="s">
        <v>165</v>
      </c>
      <c r="N752" t="s">
        <v>166</v>
      </c>
      <c r="O752" t="s">
        <v>478</v>
      </c>
      <c r="P752" t="s">
        <v>477</v>
      </c>
      <c r="Q752" t="s">
        <v>46</v>
      </c>
      <c r="R752" t="s">
        <v>7736</v>
      </c>
    </row>
    <row r="753" spans="1:18">
      <c r="A753">
        <v>3592</v>
      </c>
      <c r="B753" t="s">
        <v>701</v>
      </c>
      <c r="C753">
        <v>151</v>
      </c>
      <c r="D753" t="s">
        <v>7737</v>
      </c>
      <c r="E753" t="s">
        <v>706</v>
      </c>
      <c r="F753">
        <v>4</v>
      </c>
      <c r="G753">
        <v>1</v>
      </c>
      <c r="H753" t="s">
        <v>421</v>
      </c>
      <c r="I753" t="s">
        <v>103</v>
      </c>
      <c r="J753" t="s">
        <v>105</v>
      </c>
      <c r="K753" t="s">
        <v>109</v>
      </c>
      <c r="L753" t="s">
        <v>108</v>
      </c>
      <c r="M753" t="s">
        <v>165</v>
      </c>
      <c r="N753" t="s">
        <v>166</v>
      </c>
      <c r="O753" t="s">
        <v>478</v>
      </c>
      <c r="P753" t="s">
        <v>477</v>
      </c>
      <c r="Q753" t="s">
        <v>7737</v>
      </c>
      <c r="R753" t="s">
        <v>7738</v>
      </c>
    </row>
    <row r="754" spans="1:18">
      <c r="A754">
        <v>3593</v>
      </c>
      <c r="B754" t="s">
        <v>701</v>
      </c>
      <c r="C754">
        <v>154</v>
      </c>
      <c r="D754" t="s">
        <v>7724</v>
      </c>
      <c r="E754" t="s">
        <v>421</v>
      </c>
      <c r="F754">
        <v>4</v>
      </c>
      <c r="G754">
        <v>0</v>
      </c>
      <c r="H754" t="s">
        <v>421</v>
      </c>
      <c r="I754" t="s">
        <v>103</v>
      </c>
      <c r="J754" t="s">
        <v>105</v>
      </c>
      <c r="K754" t="s">
        <v>109</v>
      </c>
      <c r="L754" t="s">
        <v>108</v>
      </c>
      <c r="M754" t="s">
        <v>165</v>
      </c>
      <c r="N754" t="s">
        <v>166</v>
      </c>
      <c r="O754" t="s">
        <v>478</v>
      </c>
      <c r="P754" t="s">
        <v>477</v>
      </c>
      <c r="Q754" t="s">
        <v>7724</v>
      </c>
      <c r="R754" t="s">
        <v>7739</v>
      </c>
    </row>
    <row r="755" spans="1:18">
      <c r="A755">
        <v>3599</v>
      </c>
      <c r="B755" t="s">
        <v>701</v>
      </c>
      <c r="C755">
        <v>139</v>
      </c>
      <c r="D755" t="s">
        <v>7749</v>
      </c>
      <c r="E755" t="s">
        <v>706</v>
      </c>
      <c r="F755">
        <v>4</v>
      </c>
      <c r="G755">
        <v>1</v>
      </c>
      <c r="H755" t="s">
        <v>421</v>
      </c>
      <c r="I755" t="s">
        <v>103</v>
      </c>
      <c r="J755" t="s">
        <v>105</v>
      </c>
      <c r="K755" t="s">
        <v>109</v>
      </c>
      <c r="L755" t="s">
        <v>108</v>
      </c>
      <c r="M755" t="s">
        <v>165</v>
      </c>
      <c r="N755" t="s">
        <v>166</v>
      </c>
      <c r="O755" t="s">
        <v>478</v>
      </c>
      <c r="P755" t="s">
        <v>477</v>
      </c>
      <c r="Q755" t="s">
        <v>7749</v>
      </c>
      <c r="R755" t="s">
        <v>7750</v>
      </c>
    </row>
    <row r="756" spans="1:18">
      <c r="A756">
        <v>3600</v>
      </c>
      <c r="B756" t="s">
        <v>701</v>
      </c>
      <c r="C756">
        <v>136</v>
      </c>
      <c r="D756" t="s">
        <v>7751</v>
      </c>
      <c r="E756" t="s">
        <v>703</v>
      </c>
      <c r="F756">
        <v>0</v>
      </c>
      <c r="G756">
        <v>1</v>
      </c>
      <c r="H756" t="s">
        <v>421</v>
      </c>
      <c r="I756" t="s">
        <v>103</v>
      </c>
      <c r="J756" t="s">
        <v>105</v>
      </c>
      <c r="K756" t="s">
        <v>109</v>
      </c>
      <c r="L756" t="s">
        <v>108</v>
      </c>
      <c r="M756" t="s">
        <v>165</v>
      </c>
      <c r="N756" t="s">
        <v>166</v>
      </c>
      <c r="O756" t="s">
        <v>478</v>
      </c>
      <c r="P756" t="s">
        <v>477</v>
      </c>
      <c r="Q756" t="s">
        <v>7751</v>
      </c>
      <c r="R756" t="s">
        <v>7752</v>
      </c>
    </row>
    <row r="757" spans="1:18">
      <c r="A757">
        <v>3601</v>
      </c>
      <c r="B757" t="s">
        <v>701</v>
      </c>
      <c r="C757">
        <v>146</v>
      </c>
      <c r="D757" t="s">
        <v>7753</v>
      </c>
      <c r="E757" t="s">
        <v>706</v>
      </c>
      <c r="F757">
        <v>2</v>
      </c>
      <c r="G757">
        <v>1</v>
      </c>
      <c r="H757" t="s">
        <v>421</v>
      </c>
      <c r="I757" t="s">
        <v>103</v>
      </c>
      <c r="J757" t="s">
        <v>105</v>
      </c>
      <c r="K757" t="s">
        <v>109</v>
      </c>
      <c r="L757" t="s">
        <v>108</v>
      </c>
      <c r="M757" t="s">
        <v>165</v>
      </c>
      <c r="N757" t="s">
        <v>166</v>
      </c>
      <c r="O757" t="s">
        <v>478</v>
      </c>
      <c r="P757" t="s">
        <v>477</v>
      </c>
      <c r="Q757" t="s">
        <v>7753</v>
      </c>
      <c r="R757" t="s">
        <v>7754</v>
      </c>
    </row>
    <row r="758" spans="1:18">
      <c r="A758">
        <v>3605</v>
      </c>
      <c r="B758" t="s">
        <v>701</v>
      </c>
      <c r="C758">
        <v>143</v>
      </c>
      <c r="D758" t="s">
        <v>7761</v>
      </c>
      <c r="E758" t="s">
        <v>706</v>
      </c>
      <c r="F758">
        <v>3</v>
      </c>
      <c r="G758">
        <v>1</v>
      </c>
      <c r="H758" t="s">
        <v>421</v>
      </c>
      <c r="I758" t="s">
        <v>103</v>
      </c>
      <c r="J758" t="s">
        <v>105</v>
      </c>
      <c r="K758" t="s">
        <v>109</v>
      </c>
      <c r="L758" t="s">
        <v>108</v>
      </c>
      <c r="M758" t="s">
        <v>165</v>
      </c>
      <c r="N758" t="s">
        <v>166</v>
      </c>
      <c r="O758" t="s">
        <v>478</v>
      </c>
      <c r="P758" t="s">
        <v>477</v>
      </c>
      <c r="Q758" t="s">
        <v>7761</v>
      </c>
      <c r="R758" t="s">
        <v>7762</v>
      </c>
    </row>
    <row r="759" spans="1:18">
      <c r="A759">
        <v>3619</v>
      </c>
      <c r="B759" t="s">
        <v>701</v>
      </c>
      <c r="C759">
        <v>141</v>
      </c>
      <c r="D759" t="s">
        <v>7788</v>
      </c>
      <c r="E759" t="s">
        <v>703</v>
      </c>
      <c r="F759">
        <v>0</v>
      </c>
      <c r="G759">
        <v>1</v>
      </c>
      <c r="H759" t="s">
        <v>421</v>
      </c>
      <c r="I759" t="s">
        <v>103</v>
      </c>
      <c r="J759" t="s">
        <v>105</v>
      </c>
      <c r="K759" t="s">
        <v>109</v>
      </c>
      <c r="L759" t="s">
        <v>108</v>
      </c>
      <c r="M759" t="s">
        <v>165</v>
      </c>
      <c r="N759" t="s">
        <v>166</v>
      </c>
      <c r="O759" t="s">
        <v>478</v>
      </c>
      <c r="P759" t="s">
        <v>477</v>
      </c>
      <c r="Q759" t="s">
        <v>7788</v>
      </c>
      <c r="R759" t="s">
        <v>7789</v>
      </c>
    </row>
    <row r="760" spans="1:18">
      <c r="A760">
        <v>3621</v>
      </c>
      <c r="B760" t="s">
        <v>701</v>
      </c>
      <c r="C760">
        <v>129</v>
      </c>
      <c r="D760" t="s">
        <v>7792</v>
      </c>
      <c r="E760" t="s">
        <v>706</v>
      </c>
      <c r="F760">
        <v>4</v>
      </c>
      <c r="G760">
        <v>1</v>
      </c>
      <c r="H760" t="s">
        <v>421</v>
      </c>
      <c r="I760" t="s">
        <v>103</v>
      </c>
      <c r="J760" t="s">
        <v>105</v>
      </c>
      <c r="K760" t="s">
        <v>109</v>
      </c>
      <c r="L760" t="s">
        <v>108</v>
      </c>
      <c r="M760" t="s">
        <v>165</v>
      </c>
      <c r="N760" t="s">
        <v>166</v>
      </c>
      <c r="O760" t="s">
        <v>478</v>
      </c>
      <c r="P760" t="s">
        <v>477</v>
      </c>
      <c r="Q760" t="s">
        <v>7792</v>
      </c>
      <c r="R760" t="s">
        <v>7793</v>
      </c>
    </row>
    <row r="761" spans="1:18">
      <c r="A761">
        <v>3622</v>
      </c>
      <c r="B761" t="s">
        <v>701</v>
      </c>
      <c r="C761">
        <v>140</v>
      </c>
      <c r="D761" t="s">
        <v>7794</v>
      </c>
      <c r="E761" t="s">
        <v>703</v>
      </c>
      <c r="F761">
        <v>0</v>
      </c>
      <c r="G761">
        <v>1</v>
      </c>
      <c r="H761" t="s">
        <v>421</v>
      </c>
      <c r="I761" t="s">
        <v>103</v>
      </c>
      <c r="J761" t="s">
        <v>105</v>
      </c>
      <c r="K761" t="s">
        <v>109</v>
      </c>
      <c r="L761" t="s">
        <v>108</v>
      </c>
      <c r="M761" t="s">
        <v>165</v>
      </c>
      <c r="N761" t="s">
        <v>166</v>
      </c>
      <c r="O761" t="s">
        <v>478</v>
      </c>
      <c r="P761" t="s">
        <v>477</v>
      </c>
      <c r="Q761" t="s">
        <v>7794</v>
      </c>
      <c r="R761" t="s">
        <v>7795</v>
      </c>
    </row>
    <row r="762" spans="1:18">
      <c r="A762">
        <v>3623</v>
      </c>
      <c r="B762" t="s">
        <v>701</v>
      </c>
      <c r="C762">
        <v>82</v>
      </c>
      <c r="D762" t="s">
        <v>7796</v>
      </c>
      <c r="E762" t="s">
        <v>706</v>
      </c>
      <c r="F762">
        <v>3</v>
      </c>
      <c r="G762">
        <v>1</v>
      </c>
      <c r="H762" t="s">
        <v>421</v>
      </c>
      <c r="I762" t="s">
        <v>103</v>
      </c>
      <c r="J762" t="s">
        <v>105</v>
      </c>
      <c r="K762" t="s">
        <v>109</v>
      </c>
      <c r="L762" t="s">
        <v>108</v>
      </c>
      <c r="M762" t="s">
        <v>165</v>
      </c>
      <c r="N762" t="s">
        <v>166</v>
      </c>
      <c r="O762" t="s">
        <v>478</v>
      </c>
      <c r="P762" t="s">
        <v>477</v>
      </c>
      <c r="Q762" t="s">
        <v>7796</v>
      </c>
      <c r="R762" t="s">
        <v>7797</v>
      </c>
    </row>
    <row r="763" spans="1:18">
      <c r="A763">
        <v>3627</v>
      </c>
      <c r="B763" t="s">
        <v>701</v>
      </c>
      <c r="C763">
        <v>150</v>
      </c>
      <c r="D763" t="s">
        <v>7804</v>
      </c>
      <c r="E763" t="s">
        <v>703</v>
      </c>
      <c r="F763">
        <v>5</v>
      </c>
      <c r="G763">
        <v>1</v>
      </c>
      <c r="H763" t="s">
        <v>421</v>
      </c>
      <c r="I763" t="s">
        <v>103</v>
      </c>
      <c r="J763" t="s">
        <v>105</v>
      </c>
      <c r="K763" t="s">
        <v>109</v>
      </c>
      <c r="L763" t="s">
        <v>108</v>
      </c>
      <c r="M763" t="s">
        <v>165</v>
      </c>
      <c r="N763" t="s">
        <v>166</v>
      </c>
      <c r="O763" t="s">
        <v>478</v>
      </c>
      <c r="P763" t="s">
        <v>477</v>
      </c>
      <c r="Q763" t="s">
        <v>7804</v>
      </c>
      <c r="R763" t="s">
        <v>7805</v>
      </c>
    </row>
    <row r="764" spans="1:18">
      <c r="A764">
        <v>3632</v>
      </c>
      <c r="B764" t="s">
        <v>701</v>
      </c>
      <c r="C764">
        <v>78</v>
      </c>
      <c r="D764" t="s">
        <v>7814</v>
      </c>
      <c r="E764" t="s">
        <v>706</v>
      </c>
      <c r="F764">
        <v>3</v>
      </c>
      <c r="G764">
        <v>1</v>
      </c>
      <c r="H764" t="s">
        <v>421</v>
      </c>
      <c r="I764" t="s">
        <v>103</v>
      </c>
      <c r="J764" t="s">
        <v>105</v>
      </c>
      <c r="K764" t="s">
        <v>109</v>
      </c>
      <c r="L764" t="s">
        <v>108</v>
      </c>
      <c r="M764" t="s">
        <v>165</v>
      </c>
      <c r="N764" t="s">
        <v>166</v>
      </c>
      <c r="O764" t="s">
        <v>478</v>
      </c>
      <c r="P764" t="s">
        <v>477</v>
      </c>
      <c r="Q764" t="s">
        <v>7814</v>
      </c>
      <c r="R764" t="s">
        <v>7815</v>
      </c>
    </row>
    <row r="765" spans="1:18">
      <c r="A765">
        <v>3634</v>
      </c>
      <c r="B765" t="s">
        <v>701</v>
      </c>
      <c r="C765">
        <v>79</v>
      </c>
      <c r="D765" t="s">
        <v>7818</v>
      </c>
      <c r="E765" t="s">
        <v>706</v>
      </c>
      <c r="F765">
        <v>2</v>
      </c>
      <c r="G765">
        <v>1</v>
      </c>
      <c r="H765" t="s">
        <v>421</v>
      </c>
      <c r="I765" t="s">
        <v>103</v>
      </c>
      <c r="J765" t="s">
        <v>105</v>
      </c>
      <c r="K765" t="s">
        <v>109</v>
      </c>
      <c r="L765" t="s">
        <v>108</v>
      </c>
      <c r="M765" t="s">
        <v>165</v>
      </c>
      <c r="N765" t="s">
        <v>166</v>
      </c>
      <c r="O765" t="s">
        <v>478</v>
      </c>
      <c r="P765" t="s">
        <v>477</v>
      </c>
      <c r="Q765" t="s">
        <v>7818</v>
      </c>
      <c r="R765" t="s">
        <v>7819</v>
      </c>
    </row>
    <row r="766" spans="1:18">
      <c r="A766">
        <v>3636</v>
      </c>
      <c r="B766" t="s">
        <v>701</v>
      </c>
      <c r="C766">
        <v>87</v>
      </c>
      <c r="D766" t="s">
        <v>7822</v>
      </c>
      <c r="E766" t="s">
        <v>706</v>
      </c>
      <c r="F766">
        <v>3</v>
      </c>
      <c r="G766">
        <v>1</v>
      </c>
      <c r="H766" t="s">
        <v>421</v>
      </c>
      <c r="I766" t="s">
        <v>103</v>
      </c>
      <c r="J766" t="s">
        <v>105</v>
      </c>
      <c r="K766" t="s">
        <v>109</v>
      </c>
      <c r="L766" t="s">
        <v>108</v>
      </c>
      <c r="M766" t="s">
        <v>165</v>
      </c>
      <c r="N766" t="s">
        <v>166</v>
      </c>
      <c r="O766" t="s">
        <v>478</v>
      </c>
      <c r="P766" t="s">
        <v>477</v>
      </c>
      <c r="Q766" t="s">
        <v>7822</v>
      </c>
      <c r="R766" t="s">
        <v>7823</v>
      </c>
    </row>
    <row r="767" spans="1:18">
      <c r="A767">
        <v>3638</v>
      </c>
      <c r="B767" t="s">
        <v>701</v>
      </c>
      <c r="C767">
        <v>145</v>
      </c>
      <c r="D767" t="s">
        <v>7826</v>
      </c>
      <c r="E767" t="s">
        <v>706</v>
      </c>
      <c r="F767">
        <v>4</v>
      </c>
      <c r="G767">
        <v>1</v>
      </c>
      <c r="H767" t="s">
        <v>421</v>
      </c>
      <c r="I767" t="s">
        <v>103</v>
      </c>
      <c r="J767" t="s">
        <v>105</v>
      </c>
      <c r="K767" t="s">
        <v>109</v>
      </c>
      <c r="L767" t="s">
        <v>108</v>
      </c>
      <c r="M767" t="s">
        <v>165</v>
      </c>
      <c r="N767" t="s">
        <v>166</v>
      </c>
      <c r="O767" t="s">
        <v>478</v>
      </c>
      <c r="P767" t="s">
        <v>477</v>
      </c>
      <c r="Q767" t="s">
        <v>7826</v>
      </c>
      <c r="R767" t="s">
        <v>7827</v>
      </c>
    </row>
    <row r="768" spans="1:18">
      <c r="A768">
        <v>3641</v>
      </c>
      <c r="B768" t="s">
        <v>701</v>
      </c>
      <c r="C768">
        <v>81</v>
      </c>
      <c r="D768" t="s">
        <v>7832</v>
      </c>
      <c r="E768" t="s">
        <v>706</v>
      </c>
      <c r="F768">
        <v>4</v>
      </c>
      <c r="G768">
        <v>1</v>
      </c>
      <c r="H768" t="s">
        <v>421</v>
      </c>
      <c r="I768" t="s">
        <v>103</v>
      </c>
      <c r="J768" t="s">
        <v>105</v>
      </c>
      <c r="K768" t="s">
        <v>109</v>
      </c>
      <c r="L768" t="s">
        <v>108</v>
      </c>
      <c r="M768" t="s">
        <v>165</v>
      </c>
      <c r="N768" t="s">
        <v>166</v>
      </c>
      <c r="O768" t="s">
        <v>478</v>
      </c>
      <c r="P768" t="s">
        <v>477</v>
      </c>
      <c r="Q768" t="s">
        <v>7832</v>
      </c>
      <c r="R768" t="s">
        <v>7833</v>
      </c>
    </row>
    <row r="769" spans="1:18">
      <c r="A769">
        <v>3643</v>
      </c>
      <c r="B769" t="s">
        <v>701</v>
      </c>
      <c r="C769">
        <v>142</v>
      </c>
      <c r="D769" t="s">
        <v>7836</v>
      </c>
      <c r="E769" t="s">
        <v>706</v>
      </c>
      <c r="F769">
        <v>4</v>
      </c>
      <c r="G769">
        <v>1</v>
      </c>
      <c r="H769" t="s">
        <v>421</v>
      </c>
      <c r="I769" t="s">
        <v>103</v>
      </c>
      <c r="J769" t="s">
        <v>105</v>
      </c>
      <c r="K769" t="s">
        <v>109</v>
      </c>
      <c r="L769" t="s">
        <v>108</v>
      </c>
      <c r="M769" t="s">
        <v>165</v>
      </c>
      <c r="N769" t="s">
        <v>166</v>
      </c>
      <c r="O769" t="s">
        <v>478</v>
      </c>
      <c r="P769" t="s">
        <v>477</v>
      </c>
      <c r="Q769" t="s">
        <v>7836</v>
      </c>
      <c r="R769" t="s">
        <v>7837</v>
      </c>
    </row>
    <row r="770" spans="1:18">
      <c r="A770">
        <v>3644</v>
      </c>
      <c r="B770" t="s">
        <v>701</v>
      </c>
      <c r="C770">
        <v>80</v>
      </c>
      <c r="D770" t="s">
        <v>7838</v>
      </c>
      <c r="E770" t="s">
        <v>706</v>
      </c>
      <c r="F770">
        <v>4</v>
      </c>
      <c r="G770">
        <v>1</v>
      </c>
      <c r="H770" t="s">
        <v>421</v>
      </c>
      <c r="I770" t="s">
        <v>103</v>
      </c>
      <c r="J770" t="s">
        <v>105</v>
      </c>
      <c r="K770" t="s">
        <v>109</v>
      </c>
      <c r="L770" t="s">
        <v>108</v>
      </c>
      <c r="M770" t="s">
        <v>165</v>
      </c>
      <c r="N770" t="s">
        <v>166</v>
      </c>
      <c r="O770" t="s">
        <v>478</v>
      </c>
      <c r="P770" t="s">
        <v>477</v>
      </c>
      <c r="Q770" t="s">
        <v>7838</v>
      </c>
      <c r="R770" t="s">
        <v>7839</v>
      </c>
    </row>
    <row r="771" spans="1:18">
      <c r="A771">
        <v>3646</v>
      </c>
      <c r="B771" t="s">
        <v>701</v>
      </c>
      <c r="C771">
        <v>77</v>
      </c>
      <c r="D771" t="s">
        <v>7842</v>
      </c>
      <c r="E771" t="s">
        <v>706</v>
      </c>
      <c r="F771">
        <v>1</v>
      </c>
      <c r="G771">
        <v>1</v>
      </c>
      <c r="H771" t="s">
        <v>421</v>
      </c>
      <c r="I771" t="s">
        <v>103</v>
      </c>
      <c r="J771" t="s">
        <v>105</v>
      </c>
      <c r="K771" t="s">
        <v>109</v>
      </c>
      <c r="L771" t="s">
        <v>108</v>
      </c>
      <c r="M771" t="s">
        <v>165</v>
      </c>
      <c r="N771" t="s">
        <v>166</v>
      </c>
      <c r="O771" t="s">
        <v>478</v>
      </c>
      <c r="P771" t="s">
        <v>477</v>
      </c>
      <c r="Q771" t="s">
        <v>7842</v>
      </c>
      <c r="R771" t="s">
        <v>7843</v>
      </c>
    </row>
    <row r="772" spans="1:18">
      <c r="A772">
        <v>3649</v>
      </c>
      <c r="B772" t="s">
        <v>701</v>
      </c>
      <c r="C772">
        <v>144</v>
      </c>
      <c r="D772" t="s">
        <v>7848</v>
      </c>
      <c r="E772" t="s">
        <v>706</v>
      </c>
      <c r="F772">
        <v>4</v>
      </c>
      <c r="G772">
        <v>1</v>
      </c>
      <c r="H772" t="s">
        <v>421</v>
      </c>
      <c r="I772" t="s">
        <v>103</v>
      </c>
      <c r="J772" t="s">
        <v>105</v>
      </c>
      <c r="K772" t="s">
        <v>109</v>
      </c>
      <c r="L772" t="s">
        <v>108</v>
      </c>
      <c r="M772" t="s">
        <v>165</v>
      </c>
      <c r="N772" t="s">
        <v>166</v>
      </c>
      <c r="O772" t="s">
        <v>478</v>
      </c>
      <c r="P772" t="s">
        <v>477</v>
      </c>
      <c r="Q772" t="s">
        <v>7848</v>
      </c>
      <c r="R772" t="s">
        <v>7849</v>
      </c>
    </row>
    <row r="773" spans="1:18">
      <c r="A773">
        <v>3652</v>
      </c>
      <c r="B773" t="s">
        <v>701</v>
      </c>
      <c r="C773">
        <v>76</v>
      </c>
      <c r="D773" t="s">
        <v>7854</v>
      </c>
      <c r="E773" t="s">
        <v>703</v>
      </c>
      <c r="F773">
        <v>0</v>
      </c>
      <c r="G773">
        <v>1</v>
      </c>
      <c r="H773" t="s">
        <v>421</v>
      </c>
      <c r="I773" t="s">
        <v>103</v>
      </c>
      <c r="J773" t="s">
        <v>105</v>
      </c>
      <c r="K773" t="s">
        <v>109</v>
      </c>
      <c r="L773" t="s">
        <v>108</v>
      </c>
      <c r="M773" t="s">
        <v>165</v>
      </c>
      <c r="N773" t="s">
        <v>166</v>
      </c>
      <c r="O773" t="s">
        <v>478</v>
      </c>
      <c r="P773" t="s">
        <v>477</v>
      </c>
      <c r="Q773" t="s">
        <v>7854</v>
      </c>
      <c r="R773" t="s">
        <v>7855</v>
      </c>
    </row>
    <row r="774" spans="1:18">
      <c r="A774">
        <v>3664</v>
      </c>
      <c r="B774" t="s">
        <v>701</v>
      </c>
      <c r="C774">
        <v>2115</v>
      </c>
      <c r="D774" t="s">
        <v>7877</v>
      </c>
      <c r="E774" t="s">
        <v>49</v>
      </c>
      <c r="F774">
        <v>0</v>
      </c>
      <c r="G774">
        <v>1</v>
      </c>
      <c r="H774" t="s">
        <v>421</v>
      </c>
      <c r="I774" t="s">
        <v>103</v>
      </c>
      <c r="J774" t="s">
        <v>105</v>
      </c>
      <c r="K774" t="s">
        <v>109</v>
      </c>
      <c r="L774" t="s">
        <v>108</v>
      </c>
      <c r="M774" t="s">
        <v>165</v>
      </c>
      <c r="N774" t="s">
        <v>166</v>
      </c>
      <c r="O774" t="s">
        <v>478</v>
      </c>
      <c r="P774" t="s">
        <v>477</v>
      </c>
      <c r="Q774" t="s">
        <v>7877</v>
      </c>
      <c r="R774" t="s">
        <v>7878</v>
      </c>
    </row>
    <row r="775" spans="1:18">
      <c r="A775">
        <v>3665</v>
      </c>
      <c r="B775" t="s">
        <v>701</v>
      </c>
      <c r="C775">
        <v>4165</v>
      </c>
      <c r="D775" t="s">
        <v>7879</v>
      </c>
      <c r="E775" t="s">
        <v>421</v>
      </c>
      <c r="F775">
        <v>4</v>
      </c>
      <c r="G775">
        <v>0</v>
      </c>
      <c r="H775" t="s">
        <v>421</v>
      </c>
      <c r="I775" t="s">
        <v>103</v>
      </c>
      <c r="J775" t="s">
        <v>105</v>
      </c>
      <c r="K775" t="s">
        <v>109</v>
      </c>
      <c r="L775" t="s">
        <v>108</v>
      </c>
      <c r="M775" t="s">
        <v>165</v>
      </c>
      <c r="N775" t="s">
        <v>166</v>
      </c>
      <c r="O775" t="s">
        <v>478</v>
      </c>
      <c r="P775" t="s">
        <v>477</v>
      </c>
      <c r="Q775" t="s">
        <v>7879</v>
      </c>
      <c r="R775" t="s">
        <v>7880</v>
      </c>
    </row>
    <row r="776" spans="1:18">
      <c r="A776">
        <v>3667</v>
      </c>
      <c r="B776" t="s">
        <v>701</v>
      </c>
      <c r="C776">
        <v>130</v>
      </c>
      <c r="D776" t="s">
        <v>7883</v>
      </c>
      <c r="E776" t="s">
        <v>706</v>
      </c>
      <c r="F776">
        <v>4</v>
      </c>
      <c r="G776">
        <v>1</v>
      </c>
      <c r="H776" t="s">
        <v>421</v>
      </c>
      <c r="I776" t="s">
        <v>103</v>
      </c>
      <c r="J776" t="s">
        <v>105</v>
      </c>
      <c r="K776" t="s">
        <v>109</v>
      </c>
      <c r="L776" t="s">
        <v>108</v>
      </c>
      <c r="M776" t="s">
        <v>165</v>
      </c>
      <c r="N776" t="s">
        <v>166</v>
      </c>
      <c r="O776" t="s">
        <v>478</v>
      </c>
      <c r="P776" t="s">
        <v>477</v>
      </c>
      <c r="Q776" t="s">
        <v>7883</v>
      </c>
      <c r="R776" t="s">
        <v>7884</v>
      </c>
    </row>
    <row r="777" spans="1:18">
      <c r="A777">
        <v>3675</v>
      </c>
      <c r="B777" t="s">
        <v>701</v>
      </c>
      <c r="C777">
        <v>73</v>
      </c>
      <c r="D777" t="s">
        <v>7899</v>
      </c>
      <c r="E777" t="s">
        <v>706</v>
      </c>
      <c r="F777">
        <v>4</v>
      </c>
      <c r="G777">
        <v>1</v>
      </c>
      <c r="H777" t="s">
        <v>421</v>
      </c>
      <c r="I777" t="s">
        <v>103</v>
      </c>
      <c r="J777" t="s">
        <v>105</v>
      </c>
      <c r="K777" t="s">
        <v>109</v>
      </c>
      <c r="L777" t="s">
        <v>108</v>
      </c>
      <c r="M777" t="s">
        <v>165</v>
      </c>
      <c r="N777" t="s">
        <v>166</v>
      </c>
      <c r="O777" t="s">
        <v>478</v>
      </c>
      <c r="P777" t="s">
        <v>477</v>
      </c>
      <c r="Q777" t="s">
        <v>7899</v>
      </c>
      <c r="R777" t="s">
        <v>7900</v>
      </c>
    </row>
    <row r="778" spans="1:18">
      <c r="A778">
        <v>3680</v>
      </c>
      <c r="B778" t="s">
        <v>701</v>
      </c>
      <c r="C778">
        <v>75</v>
      </c>
      <c r="D778" t="s">
        <v>7909</v>
      </c>
      <c r="E778" t="s">
        <v>706</v>
      </c>
      <c r="F778">
        <v>4</v>
      </c>
      <c r="G778">
        <v>1</v>
      </c>
      <c r="H778" t="s">
        <v>421</v>
      </c>
      <c r="I778" t="s">
        <v>103</v>
      </c>
      <c r="J778" t="s">
        <v>105</v>
      </c>
      <c r="K778" t="s">
        <v>109</v>
      </c>
      <c r="L778" t="s">
        <v>108</v>
      </c>
      <c r="M778" t="s">
        <v>165</v>
      </c>
      <c r="N778" t="s">
        <v>166</v>
      </c>
      <c r="O778" t="s">
        <v>478</v>
      </c>
      <c r="P778" t="s">
        <v>477</v>
      </c>
      <c r="Q778" t="s">
        <v>7909</v>
      </c>
      <c r="R778" t="s">
        <v>7910</v>
      </c>
    </row>
    <row r="779" spans="1:18">
      <c r="A779">
        <v>3683</v>
      </c>
      <c r="B779" t="s">
        <v>701</v>
      </c>
      <c r="C779">
        <v>74</v>
      </c>
      <c r="D779" t="s">
        <v>7915</v>
      </c>
      <c r="E779" t="s">
        <v>706</v>
      </c>
      <c r="F779">
        <v>4</v>
      </c>
      <c r="G779">
        <v>1</v>
      </c>
      <c r="H779" t="s">
        <v>421</v>
      </c>
      <c r="I779" t="s">
        <v>103</v>
      </c>
      <c r="J779" t="s">
        <v>105</v>
      </c>
      <c r="K779" t="s">
        <v>109</v>
      </c>
      <c r="L779" t="s">
        <v>108</v>
      </c>
      <c r="M779" t="s">
        <v>165</v>
      </c>
      <c r="N779" t="s">
        <v>166</v>
      </c>
      <c r="O779" t="s">
        <v>478</v>
      </c>
      <c r="P779" t="s">
        <v>477</v>
      </c>
      <c r="Q779" t="s">
        <v>7915</v>
      </c>
      <c r="R779" t="s">
        <v>7916</v>
      </c>
    </row>
    <row r="780" spans="1:18">
      <c r="A780">
        <v>3684</v>
      </c>
      <c r="B780" t="s">
        <v>701</v>
      </c>
      <c r="C780">
        <v>2186</v>
      </c>
      <c r="D780" t="s">
        <v>7917</v>
      </c>
      <c r="E780" t="s">
        <v>706</v>
      </c>
      <c r="F780">
        <v>4</v>
      </c>
      <c r="G780">
        <v>1</v>
      </c>
      <c r="H780" t="s">
        <v>421</v>
      </c>
      <c r="I780" t="s">
        <v>103</v>
      </c>
      <c r="J780" t="s">
        <v>105</v>
      </c>
      <c r="K780" t="s">
        <v>109</v>
      </c>
      <c r="L780" t="s">
        <v>108</v>
      </c>
      <c r="M780" t="s">
        <v>165</v>
      </c>
      <c r="N780" t="s">
        <v>166</v>
      </c>
      <c r="O780" t="s">
        <v>478</v>
      </c>
      <c r="P780" t="s">
        <v>477</v>
      </c>
      <c r="Q780" t="s">
        <v>7917</v>
      </c>
      <c r="R780" t="s">
        <v>7918</v>
      </c>
    </row>
    <row r="781" spans="1:18">
      <c r="A781">
        <v>3689</v>
      </c>
      <c r="B781" t="s">
        <v>701</v>
      </c>
      <c r="C781">
        <v>131</v>
      </c>
      <c r="D781" t="s">
        <v>7927</v>
      </c>
      <c r="E781" t="s">
        <v>706</v>
      </c>
      <c r="F781">
        <v>4</v>
      </c>
      <c r="G781">
        <v>1</v>
      </c>
      <c r="H781" t="s">
        <v>421</v>
      </c>
      <c r="I781" t="s">
        <v>103</v>
      </c>
      <c r="J781" t="s">
        <v>105</v>
      </c>
      <c r="K781" t="s">
        <v>109</v>
      </c>
      <c r="L781" t="s">
        <v>108</v>
      </c>
      <c r="M781" t="s">
        <v>165</v>
      </c>
      <c r="N781" t="s">
        <v>166</v>
      </c>
      <c r="O781" t="s">
        <v>478</v>
      </c>
      <c r="P781" t="s">
        <v>477</v>
      </c>
      <c r="Q781" t="s">
        <v>7927</v>
      </c>
      <c r="R781" t="s">
        <v>7928</v>
      </c>
    </row>
    <row r="782" spans="1:18">
      <c r="A782">
        <v>3694</v>
      </c>
      <c r="B782" t="s">
        <v>701</v>
      </c>
      <c r="C782">
        <v>2199</v>
      </c>
      <c r="D782" t="s">
        <v>7937</v>
      </c>
      <c r="E782" t="s">
        <v>421</v>
      </c>
      <c r="F782">
        <v>4</v>
      </c>
      <c r="G782">
        <v>0</v>
      </c>
      <c r="H782" t="s">
        <v>421</v>
      </c>
      <c r="I782" t="s">
        <v>103</v>
      </c>
      <c r="J782" t="s">
        <v>105</v>
      </c>
      <c r="K782" t="s">
        <v>109</v>
      </c>
      <c r="L782" t="s">
        <v>108</v>
      </c>
      <c r="M782" t="s">
        <v>165</v>
      </c>
      <c r="N782" t="s">
        <v>166</v>
      </c>
      <c r="O782" t="s">
        <v>478</v>
      </c>
      <c r="P782" t="s">
        <v>477</v>
      </c>
      <c r="Q782" t="s">
        <v>7937</v>
      </c>
      <c r="R782" t="s">
        <v>7938</v>
      </c>
    </row>
    <row r="783" spans="1:18">
      <c r="A783">
        <v>3695</v>
      </c>
      <c r="B783" t="s">
        <v>701</v>
      </c>
      <c r="C783">
        <v>2116</v>
      </c>
      <c r="D783" t="s">
        <v>7939</v>
      </c>
      <c r="E783" t="s">
        <v>706</v>
      </c>
      <c r="F783">
        <v>3</v>
      </c>
      <c r="G783">
        <v>1</v>
      </c>
      <c r="H783" t="s">
        <v>421</v>
      </c>
      <c r="I783" t="s">
        <v>103</v>
      </c>
      <c r="J783" t="s">
        <v>105</v>
      </c>
      <c r="K783" t="s">
        <v>109</v>
      </c>
      <c r="L783" t="s">
        <v>108</v>
      </c>
      <c r="M783" t="s">
        <v>165</v>
      </c>
      <c r="N783" t="s">
        <v>166</v>
      </c>
      <c r="O783" t="s">
        <v>478</v>
      </c>
      <c r="P783" t="s">
        <v>477</v>
      </c>
      <c r="Q783" t="s">
        <v>7939</v>
      </c>
      <c r="R783" t="s">
        <v>7940</v>
      </c>
    </row>
    <row r="784" spans="1:18">
      <c r="A784">
        <v>3702</v>
      </c>
      <c r="B784" t="s">
        <v>701</v>
      </c>
      <c r="C784">
        <v>132</v>
      </c>
      <c r="D784" t="s">
        <v>7953</v>
      </c>
      <c r="E784" t="s">
        <v>706</v>
      </c>
      <c r="F784">
        <v>4</v>
      </c>
      <c r="G784">
        <v>1</v>
      </c>
      <c r="H784" t="s">
        <v>421</v>
      </c>
      <c r="I784" t="s">
        <v>103</v>
      </c>
      <c r="J784" t="s">
        <v>105</v>
      </c>
      <c r="K784" t="s">
        <v>109</v>
      </c>
      <c r="L784" t="s">
        <v>108</v>
      </c>
      <c r="M784" t="s">
        <v>165</v>
      </c>
      <c r="N784" t="s">
        <v>166</v>
      </c>
      <c r="O784" t="s">
        <v>478</v>
      </c>
      <c r="P784" t="s">
        <v>477</v>
      </c>
      <c r="Q784" t="s">
        <v>7953</v>
      </c>
      <c r="R784" t="s">
        <v>7954</v>
      </c>
    </row>
    <row r="785" spans="1:18">
      <c r="A785">
        <v>3703</v>
      </c>
      <c r="B785" t="s">
        <v>701</v>
      </c>
      <c r="C785">
        <v>85</v>
      </c>
      <c r="D785" t="s">
        <v>7933</v>
      </c>
      <c r="E785" t="s">
        <v>706</v>
      </c>
      <c r="F785">
        <v>3</v>
      </c>
      <c r="G785">
        <v>1</v>
      </c>
      <c r="H785" t="s">
        <v>421</v>
      </c>
      <c r="I785" t="s">
        <v>103</v>
      </c>
      <c r="J785" t="s">
        <v>105</v>
      </c>
      <c r="K785" t="s">
        <v>109</v>
      </c>
      <c r="L785" t="s">
        <v>108</v>
      </c>
      <c r="M785" t="s">
        <v>165</v>
      </c>
      <c r="N785" t="s">
        <v>166</v>
      </c>
      <c r="O785" t="s">
        <v>478</v>
      </c>
      <c r="P785" t="s">
        <v>477</v>
      </c>
      <c r="Q785" t="s">
        <v>7933</v>
      </c>
      <c r="R785" t="s">
        <v>7955</v>
      </c>
    </row>
    <row r="786" spans="1:18">
      <c r="A786">
        <v>3705</v>
      </c>
      <c r="B786" t="s">
        <v>701</v>
      </c>
      <c r="C786">
        <v>86</v>
      </c>
      <c r="D786" t="s">
        <v>7958</v>
      </c>
      <c r="E786" t="s">
        <v>706</v>
      </c>
      <c r="F786">
        <v>4</v>
      </c>
      <c r="G786">
        <v>1</v>
      </c>
      <c r="H786" t="s">
        <v>421</v>
      </c>
      <c r="I786" t="s">
        <v>103</v>
      </c>
      <c r="J786" t="s">
        <v>105</v>
      </c>
      <c r="K786" t="s">
        <v>109</v>
      </c>
      <c r="L786" t="s">
        <v>108</v>
      </c>
      <c r="M786" t="s">
        <v>165</v>
      </c>
      <c r="N786" t="s">
        <v>166</v>
      </c>
      <c r="O786" t="s">
        <v>478</v>
      </c>
      <c r="P786" t="s">
        <v>477</v>
      </c>
      <c r="Q786" t="s">
        <v>7958</v>
      </c>
      <c r="R786" t="s">
        <v>7959</v>
      </c>
    </row>
    <row r="787" spans="1:18">
      <c r="A787">
        <v>3709</v>
      </c>
      <c r="B787" t="s">
        <v>701</v>
      </c>
      <c r="C787">
        <v>2202</v>
      </c>
      <c r="D787" t="s">
        <v>7966</v>
      </c>
      <c r="E787" t="s">
        <v>421</v>
      </c>
      <c r="F787">
        <v>4</v>
      </c>
      <c r="G787">
        <v>0</v>
      </c>
      <c r="H787" t="s">
        <v>421</v>
      </c>
      <c r="I787" t="s">
        <v>103</v>
      </c>
      <c r="J787" t="s">
        <v>105</v>
      </c>
      <c r="K787" t="s">
        <v>109</v>
      </c>
      <c r="L787" t="s">
        <v>108</v>
      </c>
      <c r="M787" t="s">
        <v>165</v>
      </c>
      <c r="N787" t="s">
        <v>166</v>
      </c>
      <c r="O787" t="s">
        <v>478</v>
      </c>
      <c r="P787" t="s">
        <v>477</v>
      </c>
      <c r="Q787" t="s">
        <v>7966</v>
      </c>
      <c r="R787" t="s">
        <v>7967</v>
      </c>
    </row>
    <row r="788" spans="1:18">
      <c r="A788">
        <v>3710</v>
      </c>
      <c r="B788" t="s">
        <v>701</v>
      </c>
      <c r="C788">
        <v>2117</v>
      </c>
      <c r="D788" t="s">
        <v>7968</v>
      </c>
      <c r="E788" t="s">
        <v>706</v>
      </c>
      <c r="F788">
        <v>4</v>
      </c>
      <c r="G788">
        <v>1</v>
      </c>
      <c r="H788" t="s">
        <v>421</v>
      </c>
      <c r="I788" t="s">
        <v>103</v>
      </c>
      <c r="J788" t="s">
        <v>105</v>
      </c>
      <c r="K788" t="s">
        <v>109</v>
      </c>
      <c r="L788" t="s">
        <v>108</v>
      </c>
      <c r="M788" t="s">
        <v>165</v>
      </c>
      <c r="N788" t="s">
        <v>166</v>
      </c>
      <c r="O788" t="s">
        <v>478</v>
      </c>
      <c r="P788" t="s">
        <v>477</v>
      </c>
      <c r="Q788" t="s">
        <v>7968</v>
      </c>
      <c r="R788" t="s">
        <v>7969</v>
      </c>
    </row>
    <row r="789" spans="1:18">
      <c r="A789">
        <v>3713</v>
      </c>
      <c r="B789" t="s">
        <v>701</v>
      </c>
      <c r="C789">
        <v>84</v>
      </c>
      <c r="D789" t="s">
        <v>7974</v>
      </c>
      <c r="E789" t="s">
        <v>706</v>
      </c>
      <c r="F789">
        <v>4</v>
      </c>
      <c r="G789">
        <v>1</v>
      </c>
      <c r="H789" t="s">
        <v>421</v>
      </c>
      <c r="I789" t="s">
        <v>103</v>
      </c>
      <c r="J789" t="s">
        <v>105</v>
      </c>
      <c r="K789" t="s">
        <v>109</v>
      </c>
      <c r="L789" t="s">
        <v>108</v>
      </c>
      <c r="M789" t="s">
        <v>165</v>
      </c>
      <c r="N789" t="s">
        <v>166</v>
      </c>
      <c r="O789" t="s">
        <v>478</v>
      </c>
      <c r="P789" t="s">
        <v>477</v>
      </c>
      <c r="Q789" t="s">
        <v>7974</v>
      </c>
      <c r="R789" t="s">
        <v>7975</v>
      </c>
    </row>
    <row r="790" spans="1:18">
      <c r="A790">
        <v>3715</v>
      </c>
      <c r="B790" t="s">
        <v>701</v>
      </c>
      <c r="C790">
        <v>133</v>
      </c>
      <c r="D790" t="s">
        <v>7978</v>
      </c>
      <c r="E790" t="s">
        <v>706</v>
      </c>
      <c r="F790">
        <v>4</v>
      </c>
      <c r="G790">
        <v>1</v>
      </c>
      <c r="H790" t="s">
        <v>421</v>
      </c>
      <c r="I790" t="s">
        <v>103</v>
      </c>
      <c r="J790" t="s">
        <v>105</v>
      </c>
      <c r="K790" t="s">
        <v>109</v>
      </c>
      <c r="L790" t="s">
        <v>108</v>
      </c>
      <c r="M790" t="s">
        <v>165</v>
      </c>
      <c r="N790" t="s">
        <v>166</v>
      </c>
      <c r="O790" t="s">
        <v>478</v>
      </c>
      <c r="P790" t="s">
        <v>477</v>
      </c>
      <c r="Q790" t="s">
        <v>7978</v>
      </c>
      <c r="R790" t="s">
        <v>7979</v>
      </c>
    </row>
    <row r="791" spans="1:18">
      <c r="A791">
        <v>3716</v>
      </c>
      <c r="B791" t="s">
        <v>701</v>
      </c>
      <c r="C791">
        <v>83</v>
      </c>
      <c r="D791" t="s">
        <v>7980</v>
      </c>
      <c r="E791" t="s">
        <v>706</v>
      </c>
      <c r="F791">
        <v>4</v>
      </c>
      <c r="G791">
        <v>1</v>
      </c>
      <c r="H791" t="s">
        <v>421</v>
      </c>
      <c r="I791" t="s">
        <v>103</v>
      </c>
      <c r="J791" t="s">
        <v>105</v>
      </c>
      <c r="K791" t="s">
        <v>109</v>
      </c>
      <c r="L791" t="s">
        <v>108</v>
      </c>
      <c r="M791" t="s">
        <v>165</v>
      </c>
      <c r="N791" t="s">
        <v>166</v>
      </c>
      <c r="O791" t="s">
        <v>478</v>
      </c>
      <c r="P791" t="s">
        <v>477</v>
      </c>
      <c r="Q791" t="s">
        <v>7980</v>
      </c>
      <c r="R791" t="s">
        <v>7981</v>
      </c>
    </row>
    <row r="792" spans="1:18">
      <c r="A792">
        <v>3723</v>
      </c>
      <c r="B792" t="s">
        <v>701</v>
      </c>
      <c r="C792">
        <v>2201</v>
      </c>
      <c r="D792" t="s">
        <v>7994</v>
      </c>
      <c r="E792" t="s">
        <v>421</v>
      </c>
      <c r="F792">
        <v>4</v>
      </c>
      <c r="G792">
        <v>0</v>
      </c>
      <c r="H792" t="s">
        <v>421</v>
      </c>
      <c r="I792" t="s">
        <v>103</v>
      </c>
      <c r="J792" t="s">
        <v>105</v>
      </c>
      <c r="K792" t="s">
        <v>109</v>
      </c>
      <c r="L792" t="s">
        <v>108</v>
      </c>
      <c r="M792" t="s">
        <v>165</v>
      </c>
      <c r="N792" t="s">
        <v>166</v>
      </c>
      <c r="O792" t="s">
        <v>478</v>
      </c>
      <c r="P792" t="s">
        <v>477</v>
      </c>
      <c r="Q792" t="s">
        <v>7994</v>
      </c>
      <c r="R792" t="s">
        <v>7995</v>
      </c>
    </row>
    <row r="793" spans="1:18">
      <c r="A793">
        <v>3727</v>
      </c>
      <c r="B793" t="s">
        <v>701</v>
      </c>
      <c r="C793">
        <v>95</v>
      </c>
      <c r="D793" t="s">
        <v>4678</v>
      </c>
      <c r="E793" t="s">
        <v>706</v>
      </c>
      <c r="F793">
        <v>1</v>
      </c>
      <c r="G793">
        <v>1</v>
      </c>
      <c r="H793" t="s">
        <v>421</v>
      </c>
      <c r="I793" t="s">
        <v>103</v>
      </c>
      <c r="J793" t="s">
        <v>105</v>
      </c>
      <c r="K793" t="s">
        <v>109</v>
      </c>
      <c r="L793" t="s">
        <v>108</v>
      </c>
      <c r="M793" t="s">
        <v>165</v>
      </c>
      <c r="N793" t="s">
        <v>166</v>
      </c>
      <c r="O793" t="s">
        <v>478</v>
      </c>
      <c r="P793" t="s">
        <v>477</v>
      </c>
      <c r="Q793" t="s">
        <v>4678</v>
      </c>
      <c r="R793" t="s">
        <v>8002</v>
      </c>
    </row>
    <row r="794" spans="1:18">
      <c r="A794">
        <v>3738</v>
      </c>
      <c r="B794" t="s">
        <v>701</v>
      </c>
      <c r="C794">
        <v>94</v>
      </c>
      <c r="D794" t="s">
        <v>8021</v>
      </c>
      <c r="E794" t="s">
        <v>706</v>
      </c>
      <c r="F794">
        <v>4</v>
      </c>
      <c r="G794">
        <v>1</v>
      </c>
      <c r="H794" t="s">
        <v>421</v>
      </c>
      <c r="I794" t="s">
        <v>103</v>
      </c>
      <c r="J794" t="s">
        <v>105</v>
      </c>
      <c r="K794" t="s">
        <v>109</v>
      </c>
      <c r="L794" t="s">
        <v>108</v>
      </c>
      <c r="M794" t="s">
        <v>165</v>
      </c>
      <c r="N794" t="s">
        <v>166</v>
      </c>
      <c r="O794" t="s">
        <v>478</v>
      </c>
      <c r="P794" t="s">
        <v>477</v>
      </c>
      <c r="Q794" t="s">
        <v>8021</v>
      </c>
      <c r="R794" t="s">
        <v>8022</v>
      </c>
    </row>
    <row r="795" spans="1:18">
      <c r="A795">
        <v>3739</v>
      </c>
      <c r="B795" t="s">
        <v>701</v>
      </c>
      <c r="C795">
        <v>93</v>
      </c>
      <c r="D795" t="s">
        <v>8023</v>
      </c>
      <c r="E795" t="s">
        <v>706</v>
      </c>
      <c r="F795">
        <v>4</v>
      </c>
      <c r="G795">
        <v>1</v>
      </c>
      <c r="H795" t="s">
        <v>421</v>
      </c>
      <c r="I795" t="s">
        <v>103</v>
      </c>
      <c r="J795" t="s">
        <v>105</v>
      </c>
      <c r="K795" t="s">
        <v>109</v>
      </c>
      <c r="L795" t="s">
        <v>108</v>
      </c>
      <c r="M795" t="s">
        <v>165</v>
      </c>
      <c r="N795" t="s">
        <v>166</v>
      </c>
      <c r="O795" t="s">
        <v>478</v>
      </c>
      <c r="P795" t="s">
        <v>477</v>
      </c>
      <c r="Q795" t="s">
        <v>8023</v>
      </c>
      <c r="R795" t="s">
        <v>8024</v>
      </c>
    </row>
    <row r="796" spans="1:18">
      <c r="A796">
        <v>3741</v>
      </c>
      <c r="B796" t="s">
        <v>701</v>
      </c>
      <c r="C796">
        <v>134</v>
      </c>
      <c r="D796" t="s">
        <v>8027</v>
      </c>
      <c r="E796" t="s">
        <v>706</v>
      </c>
      <c r="F796">
        <v>4</v>
      </c>
      <c r="G796">
        <v>1</v>
      </c>
      <c r="H796" t="s">
        <v>421</v>
      </c>
      <c r="I796" t="s">
        <v>103</v>
      </c>
      <c r="J796" t="s">
        <v>105</v>
      </c>
      <c r="K796" t="s">
        <v>109</v>
      </c>
      <c r="L796" t="s">
        <v>108</v>
      </c>
      <c r="M796" t="s">
        <v>165</v>
      </c>
      <c r="N796" t="s">
        <v>166</v>
      </c>
      <c r="O796" t="s">
        <v>478</v>
      </c>
      <c r="P796" t="s">
        <v>477</v>
      </c>
      <c r="Q796" t="s">
        <v>8027</v>
      </c>
      <c r="R796" t="s">
        <v>8028</v>
      </c>
    </row>
    <row r="797" spans="1:18">
      <c r="A797">
        <v>3742</v>
      </c>
      <c r="B797" t="s">
        <v>701</v>
      </c>
      <c r="C797">
        <v>2200</v>
      </c>
      <c r="D797" t="s">
        <v>8029</v>
      </c>
      <c r="E797" t="s">
        <v>421</v>
      </c>
      <c r="F797">
        <v>4</v>
      </c>
      <c r="G797">
        <v>0</v>
      </c>
      <c r="H797" t="s">
        <v>421</v>
      </c>
      <c r="I797" t="s">
        <v>103</v>
      </c>
      <c r="J797" t="s">
        <v>105</v>
      </c>
      <c r="K797" t="s">
        <v>109</v>
      </c>
      <c r="L797" t="s">
        <v>108</v>
      </c>
      <c r="M797" t="s">
        <v>165</v>
      </c>
      <c r="N797" t="s">
        <v>166</v>
      </c>
      <c r="O797" t="s">
        <v>478</v>
      </c>
      <c r="P797" t="s">
        <v>477</v>
      </c>
      <c r="Q797" t="s">
        <v>8029</v>
      </c>
      <c r="R797" t="s">
        <v>8030</v>
      </c>
    </row>
    <row r="798" spans="1:18">
      <c r="A798">
        <v>3743</v>
      </c>
      <c r="B798" t="s">
        <v>701</v>
      </c>
      <c r="C798">
        <v>153</v>
      </c>
      <c r="D798" t="s">
        <v>8031</v>
      </c>
      <c r="E798" t="s">
        <v>706</v>
      </c>
      <c r="F798">
        <v>4</v>
      </c>
      <c r="G798">
        <v>1</v>
      </c>
      <c r="H798" t="s">
        <v>421</v>
      </c>
      <c r="I798" t="s">
        <v>103</v>
      </c>
      <c r="J798" t="s">
        <v>105</v>
      </c>
      <c r="K798" t="s">
        <v>109</v>
      </c>
      <c r="L798" t="s">
        <v>108</v>
      </c>
      <c r="M798" t="s">
        <v>165</v>
      </c>
      <c r="N798" t="s">
        <v>166</v>
      </c>
      <c r="O798" t="s">
        <v>478</v>
      </c>
      <c r="P798" t="s">
        <v>477</v>
      </c>
      <c r="Q798" t="s">
        <v>8031</v>
      </c>
      <c r="R798" t="s">
        <v>8032</v>
      </c>
    </row>
    <row r="799" spans="1:18">
      <c r="A799">
        <v>3744</v>
      </c>
      <c r="B799" t="s">
        <v>701</v>
      </c>
      <c r="C799">
        <v>2142</v>
      </c>
      <c r="D799" t="s">
        <v>8033</v>
      </c>
      <c r="E799" t="s">
        <v>706</v>
      </c>
      <c r="F799">
        <v>4</v>
      </c>
      <c r="G799">
        <v>1</v>
      </c>
      <c r="H799" t="s">
        <v>421</v>
      </c>
      <c r="I799" t="s">
        <v>103</v>
      </c>
      <c r="J799" t="s">
        <v>105</v>
      </c>
      <c r="K799" t="s">
        <v>109</v>
      </c>
      <c r="L799" t="s">
        <v>108</v>
      </c>
      <c r="M799" t="s">
        <v>165</v>
      </c>
      <c r="N799" t="s">
        <v>166</v>
      </c>
      <c r="O799" t="s">
        <v>478</v>
      </c>
      <c r="P799" t="s">
        <v>477</v>
      </c>
      <c r="Q799" t="s">
        <v>8033</v>
      </c>
      <c r="R799" t="s">
        <v>8034</v>
      </c>
    </row>
    <row r="800" spans="1:18">
      <c r="A800">
        <v>3751</v>
      </c>
      <c r="B800" t="s">
        <v>701</v>
      </c>
      <c r="C800">
        <v>92</v>
      </c>
      <c r="D800" t="s">
        <v>8047</v>
      </c>
      <c r="E800" t="s">
        <v>706</v>
      </c>
      <c r="F800">
        <v>3</v>
      </c>
      <c r="G800">
        <v>1</v>
      </c>
      <c r="H800" t="s">
        <v>421</v>
      </c>
      <c r="I800" t="s">
        <v>103</v>
      </c>
      <c r="J800" t="s">
        <v>105</v>
      </c>
      <c r="K800" t="s">
        <v>109</v>
      </c>
      <c r="L800" t="s">
        <v>108</v>
      </c>
      <c r="M800" t="s">
        <v>165</v>
      </c>
      <c r="N800" t="s">
        <v>166</v>
      </c>
      <c r="O800" t="s">
        <v>478</v>
      </c>
      <c r="P800" t="s">
        <v>477</v>
      </c>
      <c r="Q800" t="s">
        <v>8047</v>
      </c>
      <c r="R800" t="s">
        <v>8048</v>
      </c>
    </row>
    <row r="801" spans="1:18">
      <c r="A801">
        <v>3755</v>
      </c>
      <c r="B801" t="s">
        <v>701</v>
      </c>
      <c r="C801">
        <v>91</v>
      </c>
      <c r="D801" t="s">
        <v>8055</v>
      </c>
      <c r="E801" t="s">
        <v>706</v>
      </c>
      <c r="F801">
        <v>4</v>
      </c>
      <c r="G801">
        <v>1</v>
      </c>
      <c r="H801" t="s">
        <v>421</v>
      </c>
      <c r="I801" t="s">
        <v>103</v>
      </c>
      <c r="J801" t="s">
        <v>105</v>
      </c>
      <c r="K801" t="s">
        <v>109</v>
      </c>
      <c r="L801" t="s">
        <v>108</v>
      </c>
      <c r="M801" t="s">
        <v>165</v>
      </c>
      <c r="N801" t="s">
        <v>166</v>
      </c>
      <c r="O801" t="s">
        <v>478</v>
      </c>
      <c r="P801" t="s">
        <v>477</v>
      </c>
      <c r="Q801" t="s">
        <v>8055</v>
      </c>
      <c r="R801" t="s">
        <v>8056</v>
      </c>
    </row>
    <row r="802" spans="1:18">
      <c r="A802">
        <v>3759</v>
      </c>
      <c r="B802" t="s">
        <v>701</v>
      </c>
      <c r="C802">
        <v>89</v>
      </c>
      <c r="D802" t="s">
        <v>8063</v>
      </c>
      <c r="E802" t="s">
        <v>706</v>
      </c>
      <c r="F802">
        <v>5</v>
      </c>
      <c r="G802">
        <v>1</v>
      </c>
      <c r="H802" t="s">
        <v>421</v>
      </c>
      <c r="I802" t="s">
        <v>103</v>
      </c>
      <c r="J802" t="s">
        <v>105</v>
      </c>
      <c r="K802" t="s">
        <v>109</v>
      </c>
      <c r="L802" t="s">
        <v>108</v>
      </c>
      <c r="M802" t="s">
        <v>165</v>
      </c>
      <c r="N802" t="s">
        <v>166</v>
      </c>
      <c r="O802" t="s">
        <v>478</v>
      </c>
      <c r="P802" t="s">
        <v>477</v>
      </c>
      <c r="Q802" t="s">
        <v>8063</v>
      </c>
      <c r="R802" t="s">
        <v>8064</v>
      </c>
    </row>
    <row r="803" spans="1:18">
      <c r="A803">
        <v>3761</v>
      </c>
      <c r="B803" t="s">
        <v>701</v>
      </c>
      <c r="C803">
        <v>90</v>
      </c>
      <c r="D803" t="s">
        <v>8067</v>
      </c>
      <c r="E803" t="s">
        <v>706</v>
      </c>
      <c r="F803">
        <v>4</v>
      </c>
      <c r="G803">
        <v>1</v>
      </c>
      <c r="H803" t="s">
        <v>421</v>
      </c>
      <c r="I803" t="s">
        <v>103</v>
      </c>
      <c r="J803" t="s">
        <v>105</v>
      </c>
      <c r="K803" t="s">
        <v>109</v>
      </c>
      <c r="L803" t="s">
        <v>108</v>
      </c>
      <c r="M803" t="s">
        <v>165</v>
      </c>
      <c r="N803" t="s">
        <v>166</v>
      </c>
      <c r="O803" t="s">
        <v>478</v>
      </c>
      <c r="P803" t="s">
        <v>477</v>
      </c>
      <c r="Q803" t="s">
        <v>8067</v>
      </c>
      <c r="R803" t="s">
        <v>8068</v>
      </c>
    </row>
    <row r="804" spans="1:18">
      <c r="A804">
        <v>3763</v>
      </c>
      <c r="B804" t="s">
        <v>701</v>
      </c>
      <c r="C804">
        <v>88</v>
      </c>
      <c r="D804" t="s">
        <v>8071</v>
      </c>
      <c r="E804" t="s">
        <v>703</v>
      </c>
      <c r="F804">
        <v>0</v>
      </c>
      <c r="G804">
        <v>1</v>
      </c>
      <c r="H804" t="s">
        <v>421</v>
      </c>
      <c r="I804" t="s">
        <v>103</v>
      </c>
      <c r="J804" t="s">
        <v>105</v>
      </c>
      <c r="K804" t="s">
        <v>109</v>
      </c>
      <c r="L804" t="s">
        <v>108</v>
      </c>
      <c r="M804" t="s">
        <v>165</v>
      </c>
      <c r="N804" t="s">
        <v>166</v>
      </c>
      <c r="O804" t="s">
        <v>478</v>
      </c>
      <c r="P804" t="s">
        <v>477</v>
      </c>
      <c r="Q804" t="s">
        <v>8071</v>
      </c>
      <c r="R804" t="s">
        <v>8072</v>
      </c>
    </row>
    <row r="805" spans="1:18">
      <c r="A805">
        <v>3765</v>
      </c>
      <c r="B805" t="s">
        <v>701</v>
      </c>
      <c r="C805">
        <v>1942</v>
      </c>
      <c r="D805" t="s">
        <v>8075</v>
      </c>
      <c r="E805" t="s">
        <v>706</v>
      </c>
      <c r="F805">
        <v>3</v>
      </c>
      <c r="G805">
        <v>1</v>
      </c>
      <c r="H805" t="s">
        <v>421</v>
      </c>
      <c r="I805" t="s">
        <v>103</v>
      </c>
      <c r="J805" t="s">
        <v>105</v>
      </c>
      <c r="K805" t="s">
        <v>109</v>
      </c>
      <c r="L805" t="s">
        <v>108</v>
      </c>
      <c r="M805" t="s">
        <v>165</v>
      </c>
      <c r="N805" t="s">
        <v>166</v>
      </c>
      <c r="O805" t="s">
        <v>478</v>
      </c>
      <c r="P805" t="s">
        <v>477</v>
      </c>
      <c r="Q805" t="s">
        <v>8075</v>
      </c>
      <c r="R805" t="s">
        <v>8076</v>
      </c>
    </row>
    <row r="806" spans="1:18">
      <c r="A806">
        <v>3768</v>
      </c>
      <c r="B806" t="s">
        <v>701</v>
      </c>
      <c r="C806">
        <v>1941</v>
      </c>
      <c r="D806" t="s">
        <v>8081</v>
      </c>
      <c r="E806" t="s">
        <v>703</v>
      </c>
      <c r="F806">
        <v>0</v>
      </c>
      <c r="G806">
        <v>1</v>
      </c>
      <c r="H806" t="s">
        <v>421</v>
      </c>
      <c r="I806" t="s">
        <v>103</v>
      </c>
      <c r="J806" t="s">
        <v>105</v>
      </c>
      <c r="K806" t="s">
        <v>109</v>
      </c>
      <c r="L806" t="s">
        <v>108</v>
      </c>
      <c r="M806" t="s">
        <v>165</v>
      </c>
      <c r="N806" t="s">
        <v>166</v>
      </c>
      <c r="O806" t="s">
        <v>478</v>
      </c>
      <c r="P806" t="s">
        <v>477</v>
      </c>
      <c r="Q806" t="s">
        <v>8081</v>
      </c>
      <c r="R806" t="s">
        <v>8082</v>
      </c>
    </row>
    <row r="807" spans="1:18">
      <c r="A807">
        <v>3776</v>
      </c>
      <c r="B807" t="s">
        <v>701</v>
      </c>
      <c r="C807">
        <v>1884</v>
      </c>
      <c r="D807" t="s">
        <v>8097</v>
      </c>
      <c r="E807" t="s">
        <v>703</v>
      </c>
      <c r="F807">
        <v>0</v>
      </c>
      <c r="G807">
        <v>1</v>
      </c>
      <c r="H807" t="s">
        <v>421</v>
      </c>
      <c r="I807" t="s">
        <v>103</v>
      </c>
      <c r="J807" t="s">
        <v>105</v>
      </c>
      <c r="K807" t="s">
        <v>109</v>
      </c>
      <c r="L807" t="s">
        <v>108</v>
      </c>
      <c r="M807" t="s">
        <v>165</v>
      </c>
      <c r="N807" t="s">
        <v>166</v>
      </c>
      <c r="O807" t="s">
        <v>478</v>
      </c>
      <c r="P807" t="s">
        <v>477</v>
      </c>
      <c r="Q807" t="s">
        <v>8097</v>
      </c>
      <c r="R807" t="s">
        <v>8098</v>
      </c>
    </row>
    <row r="808" spans="1:18">
      <c r="A808">
        <v>3777</v>
      </c>
      <c r="B808" t="s">
        <v>701</v>
      </c>
      <c r="C808">
        <v>1883</v>
      </c>
      <c r="D808" t="s">
        <v>8099</v>
      </c>
      <c r="E808" t="s">
        <v>706</v>
      </c>
      <c r="F808">
        <v>3</v>
      </c>
      <c r="G808">
        <v>1</v>
      </c>
      <c r="H808" t="s">
        <v>421</v>
      </c>
      <c r="I808" t="s">
        <v>103</v>
      </c>
      <c r="J808" t="s">
        <v>105</v>
      </c>
      <c r="K808" t="s">
        <v>109</v>
      </c>
      <c r="L808" t="s">
        <v>108</v>
      </c>
      <c r="M808" t="s">
        <v>165</v>
      </c>
      <c r="N808" t="s">
        <v>166</v>
      </c>
      <c r="O808" t="s">
        <v>478</v>
      </c>
      <c r="P808" t="s">
        <v>477</v>
      </c>
      <c r="Q808" t="s">
        <v>8099</v>
      </c>
      <c r="R808" t="s">
        <v>8100</v>
      </c>
    </row>
    <row r="809" spans="1:18">
      <c r="A809">
        <v>3787</v>
      </c>
      <c r="B809" t="s">
        <v>701</v>
      </c>
      <c r="C809">
        <v>2348</v>
      </c>
      <c r="D809" t="s">
        <v>8118</v>
      </c>
      <c r="E809" t="s">
        <v>421</v>
      </c>
      <c r="F809">
        <v>4</v>
      </c>
      <c r="G809">
        <v>0</v>
      </c>
      <c r="H809" t="s">
        <v>421</v>
      </c>
      <c r="I809" t="s">
        <v>103</v>
      </c>
      <c r="J809" t="s">
        <v>105</v>
      </c>
      <c r="K809" t="s">
        <v>109</v>
      </c>
      <c r="L809" t="s">
        <v>108</v>
      </c>
      <c r="M809" t="s">
        <v>165</v>
      </c>
      <c r="N809" t="s">
        <v>166</v>
      </c>
      <c r="O809" t="s">
        <v>478</v>
      </c>
      <c r="P809" t="s">
        <v>477</v>
      </c>
      <c r="Q809" t="s">
        <v>8118</v>
      </c>
      <c r="R809" t="s">
        <v>8119</v>
      </c>
    </row>
    <row r="810" spans="1:18">
      <c r="A810">
        <v>3788</v>
      </c>
      <c r="B810" t="s">
        <v>701</v>
      </c>
      <c r="C810">
        <v>2338</v>
      </c>
      <c r="D810" t="s">
        <v>8120</v>
      </c>
      <c r="E810" t="s">
        <v>706</v>
      </c>
      <c r="F810">
        <v>4</v>
      </c>
      <c r="G810">
        <v>1</v>
      </c>
      <c r="H810" t="s">
        <v>421</v>
      </c>
      <c r="I810" t="s">
        <v>103</v>
      </c>
      <c r="J810" t="s">
        <v>105</v>
      </c>
      <c r="K810" t="s">
        <v>109</v>
      </c>
      <c r="L810" t="s">
        <v>108</v>
      </c>
      <c r="M810" t="s">
        <v>165</v>
      </c>
      <c r="N810" t="s">
        <v>166</v>
      </c>
      <c r="O810" t="s">
        <v>478</v>
      </c>
      <c r="P810" t="s">
        <v>477</v>
      </c>
      <c r="Q810" t="s">
        <v>8120</v>
      </c>
      <c r="R810" t="s">
        <v>8121</v>
      </c>
    </row>
    <row r="811" spans="1:18">
      <c r="A811">
        <v>3791</v>
      </c>
      <c r="B811" t="s">
        <v>701</v>
      </c>
      <c r="C811">
        <v>1943</v>
      </c>
      <c r="D811" t="s">
        <v>8126</v>
      </c>
      <c r="E811" t="s">
        <v>706</v>
      </c>
      <c r="F811">
        <v>4</v>
      </c>
      <c r="G811">
        <v>1</v>
      </c>
      <c r="H811" t="s">
        <v>421</v>
      </c>
      <c r="I811" t="s">
        <v>103</v>
      </c>
      <c r="J811" t="s">
        <v>105</v>
      </c>
      <c r="K811" t="s">
        <v>109</v>
      </c>
      <c r="L811" t="s">
        <v>108</v>
      </c>
      <c r="M811" t="s">
        <v>165</v>
      </c>
      <c r="N811" t="s">
        <v>166</v>
      </c>
      <c r="O811" t="s">
        <v>478</v>
      </c>
      <c r="P811" t="s">
        <v>477</v>
      </c>
      <c r="Q811" t="s">
        <v>8126</v>
      </c>
      <c r="R811" t="s">
        <v>8127</v>
      </c>
    </row>
    <row r="812" spans="1:18">
      <c r="A812">
        <v>3793</v>
      </c>
      <c r="B812" t="s">
        <v>701</v>
      </c>
      <c r="C812">
        <v>1944</v>
      </c>
      <c r="D812" t="s">
        <v>8130</v>
      </c>
      <c r="E812" t="s">
        <v>703</v>
      </c>
      <c r="F812">
        <v>0</v>
      </c>
      <c r="G812">
        <v>1</v>
      </c>
      <c r="H812" t="s">
        <v>421</v>
      </c>
      <c r="I812" t="s">
        <v>103</v>
      </c>
      <c r="J812" t="s">
        <v>105</v>
      </c>
      <c r="K812" t="s">
        <v>109</v>
      </c>
      <c r="L812" t="s">
        <v>108</v>
      </c>
      <c r="M812" t="s">
        <v>165</v>
      </c>
      <c r="N812" t="s">
        <v>166</v>
      </c>
      <c r="O812" t="s">
        <v>478</v>
      </c>
      <c r="P812" t="s">
        <v>477</v>
      </c>
      <c r="Q812" t="s">
        <v>8130</v>
      </c>
      <c r="R812" t="s">
        <v>8131</v>
      </c>
    </row>
    <row r="813" spans="1:18">
      <c r="A813">
        <v>3797</v>
      </c>
      <c r="B813" t="s">
        <v>701</v>
      </c>
      <c r="C813">
        <v>1947</v>
      </c>
      <c r="D813" t="s">
        <v>8138</v>
      </c>
      <c r="E813" t="s">
        <v>703</v>
      </c>
      <c r="F813">
        <v>5</v>
      </c>
      <c r="G813">
        <v>1</v>
      </c>
      <c r="H813" t="s">
        <v>421</v>
      </c>
      <c r="I813" t="s">
        <v>103</v>
      </c>
      <c r="J813" t="s">
        <v>105</v>
      </c>
      <c r="K813" t="s">
        <v>109</v>
      </c>
      <c r="L813" t="s">
        <v>108</v>
      </c>
      <c r="M813" t="s">
        <v>165</v>
      </c>
      <c r="N813" t="s">
        <v>166</v>
      </c>
      <c r="O813" t="s">
        <v>478</v>
      </c>
      <c r="P813" t="s">
        <v>477</v>
      </c>
      <c r="Q813" t="s">
        <v>8138</v>
      </c>
      <c r="R813" t="s">
        <v>8139</v>
      </c>
    </row>
    <row r="814" spans="1:18">
      <c r="A814">
        <v>985</v>
      </c>
      <c r="B814" t="s">
        <v>701</v>
      </c>
      <c r="C814">
        <v>1116</v>
      </c>
      <c r="D814" t="s">
        <v>2631</v>
      </c>
      <c r="E814" t="s">
        <v>706</v>
      </c>
      <c r="F814">
        <v>0</v>
      </c>
      <c r="G814">
        <v>0</v>
      </c>
      <c r="H814" t="s">
        <v>421</v>
      </c>
      <c r="I814" t="s">
        <v>103</v>
      </c>
      <c r="J814" t="s">
        <v>105</v>
      </c>
      <c r="K814" t="s">
        <v>113</v>
      </c>
      <c r="L814" t="s">
        <v>112</v>
      </c>
      <c r="M814" t="s">
        <v>336</v>
      </c>
      <c r="N814" t="s">
        <v>335</v>
      </c>
      <c r="O814" t="s">
        <v>492</v>
      </c>
      <c r="P814" t="s">
        <v>491</v>
      </c>
      <c r="Q814" t="s">
        <v>2631</v>
      </c>
      <c r="R814" t="s">
        <v>2632</v>
      </c>
    </row>
    <row r="815" spans="1:18">
      <c r="A815">
        <v>986</v>
      </c>
      <c r="B815" t="s">
        <v>701</v>
      </c>
      <c r="C815">
        <v>1117</v>
      </c>
      <c r="D815" t="s">
        <v>2633</v>
      </c>
      <c r="E815" t="s">
        <v>706</v>
      </c>
      <c r="F815">
        <v>0</v>
      </c>
      <c r="G815">
        <v>0</v>
      </c>
      <c r="H815" t="s">
        <v>421</v>
      </c>
      <c r="I815" t="s">
        <v>103</v>
      </c>
      <c r="J815" t="s">
        <v>105</v>
      </c>
      <c r="K815" t="s">
        <v>113</v>
      </c>
      <c r="L815" t="s">
        <v>112</v>
      </c>
      <c r="M815" t="s">
        <v>336</v>
      </c>
      <c r="N815" t="s">
        <v>335</v>
      </c>
      <c r="O815" t="s">
        <v>492</v>
      </c>
      <c r="P815" t="s">
        <v>491</v>
      </c>
      <c r="Q815" t="s">
        <v>2633</v>
      </c>
      <c r="R815" t="s">
        <v>2634</v>
      </c>
    </row>
    <row r="816" spans="1:18">
      <c r="A816">
        <v>989</v>
      </c>
      <c r="B816" t="s">
        <v>701</v>
      </c>
      <c r="C816">
        <v>1115</v>
      </c>
      <c r="D816" t="s">
        <v>2639</v>
      </c>
      <c r="E816" t="s">
        <v>706</v>
      </c>
      <c r="F816">
        <v>0</v>
      </c>
      <c r="G816">
        <v>0</v>
      </c>
      <c r="H816" t="s">
        <v>421</v>
      </c>
      <c r="I816" t="s">
        <v>103</v>
      </c>
      <c r="J816" t="s">
        <v>105</v>
      </c>
      <c r="K816" t="s">
        <v>113</v>
      </c>
      <c r="L816" t="s">
        <v>112</v>
      </c>
      <c r="M816" t="s">
        <v>336</v>
      </c>
      <c r="N816" t="s">
        <v>335</v>
      </c>
      <c r="O816" t="s">
        <v>492</v>
      </c>
      <c r="P816" t="s">
        <v>491</v>
      </c>
      <c r="Q816" t="s">
        <v>2639</v>
      </c>
      <c r="R816" t="s">
        <v>2640</v>
      </c>
    </row>
    <row r="817" spans="1:18">
      <c r="A817">
        <v>990</v>
      </c>
      <c r="B817" t="s">
        <v>701</v>
      </c>
      <c r="C817">
        <v>1118</v>
      </c>
      <c r="D817" t="s">
        <v>2641</v>
      </c>
      <c r="E817" t="s">
        <v>703</v>
      </c>
      <c r="F817">
        <v>0</v>
      </c>
      <c r="G817">
        <v>0</v>
      </c>
      <c r="H817" t="s">
        <v>421</v>
      </c>
      <c r="I817" t="s">
        <v>103</v>
      </c>
      <c r="J817" t="s">
        <v>105</v>
      </c>
      <c r="K817" t="s">
        <v>113</v>
      </c>
      <c r="L817" t="s">
        <v>112</v>
      </c>
      <c r="M817" t="s">
        <v>336</v>
      </c>
      <c r="N817" t="s">
        <v>335</v>
      </c>
      <c r="O817" t="s">
        <v>492</v>
      </c>
      <c r="P817" t="s">
        <v>491</v>
      </c>
      <c r="Q817" t="s">
        <v>2641</v>
      </c>
      <c r="R817" t="s">
        <v>2642</v>
      </c>
    </row>
    <row r="818" spans="1:18">
      <c r="A818">
        <v>992</v>
      </c>
      <c r="B818" t="s">
        <v>701</v>
      </c>
      <c r="C818">
        <v>1119</v>
      </c>
      <c r="D818" t="s">
        <v>2645</v>
      </c>
      <c r="E818" t="s">
        <v>703</v>
      </c>
      <c r="F818">
        <v>0</v>
      </c>
      <c r="G818">
        <v>0</v>
      </c>
      <c r="H818" t="s">
        <v>421</v>
      </c>
      <c r="I818" t="s">
        <v>103</v>
      </c>
      <c r="J818" t="s">
        <v>105</v>
      </c>
      <c r="K818" t="s">
        <v>113</v>
      </c>
      <c r="L818" t="s">
        <v>112</v>
      </c>
      <c r="M818" t="s">
        <v>336</v>
      </c>
      <c r="N818" t="s">
        <v>335</v>
      </c>
      <c r="O818" t="s">
        <v>492</v>
      </c>
      <c r="P818" t="s">
        <v>491</v>
      </c>
      <c r="Q818" t="s">
        <v>2645</v>
      </c>
      <c r="R818" t="s">
        <v>2646</v>
      </c>
    </row>
    <row r="819" spans="1:18">
      <c r="A819">
        <v>994</v>
      </c>
      <c r="B819" t="s">
        <v>701</v>
      </c>
      <c r="C819">
        <v>1111</v>
      </c>
      <c r="D819" t="s">
        <v>2649</v>
      </c>
      <c r="E819" t="s">
        <v>706</v>
      </c>
      <c r="F819">
        <v>0</v>
      </c>
      <c r="G819">
        <v>0</v>
      </c>
      <c r="H819" t="s">
        <v>421</v>
      </c>
      <c r="I819" t="s">
        <v>103</v>
      </c>
      <c r="J819" t="s">
        <v>105</v>
      </c>
      <c r="K819" t="s">
        <v>113</v>
      </c>
      <c r="L819" t="s">
        <v>112</v>
      </c>
      <c r="M819" t="s">
        <v>336</v>
      </c>
      <c r="N819" t="s">
        <v>335</v>
      </c>
      <c r="O819" t="s">
        <v>492</v>
      </c>
      <c r="P819" t="s">
        <v>491</v>
      </c>
      <c r="Q819" t="s">
        <v>2649</v>
      </c>
      <c r="R819" t="s">
        <v>2650</v>
      </c>
    </row>
    <row r="820" spans="1:18">
      <c r="A820">
        <v>999</v>
      </c>
      <c r="B820" t="s">
        <v>701</v>
      </c>
      <c r="C820">
        <v>1112</v>
      </c>
      <c r="D820" t="s">
        <v>2659</v>
      </c>
      <c r="E820" t="s">
        <v>706</v>
      </c>
      <c r="F820">
        <v>0</v>
      </c>
      <c r="G820">
        <v>0</v>
      </c>
      <c r="H820" t="s">
        <v>421</v>
      </c>
      <c r="I820" t="s">
        <v>103</v>
      </c>
      <c r="J820" t="s">
        <v>105</v>
      </c>
      <c r="K820" t="s">
        <v>113</v>
      </c>
      <c r="L820" t="s">
        <v>112</v>
      </c>
      <c r="M820" t="s">
        <v>336</v>
      </c>
      <c r="N820" t="s">
        <v>335</v>
      </c>
      <c r="O820" t="s">
        <v>492</v>
      </c>
      <c r="P820" t="s">
        <v>491</v>
      </c>
      <c r="Q820" t="s">
        <v>2659</v>
      </c>
      <c r="R820" t="s">
        <v>2660</v>
      </c>
    </row>
    <row r="821" spans="1:18">
      <c r="A821">
        <v>1000</v>
      </c>
      <c r="B821" t="s">
        <v>701</v>
      </c>
      <c r="C821">
        <v>1113</v>
      </c>
      <c r="D821" t="s">
        <v>2661</v>
      </c>
      <c r="E821" t="s">
        <v>706</v>
      </c>
      <c r="F821">
        <v>0</v>
      </c>
      <c r="G821">
        <v>0</v>
      </c>
      <c r="H821" t="s">
        <v>421</v>
      </c>
      <c r="I821" t="s">
        <v>103</v>
      </c>
      <c r="J821" t="s">
        <v>105</v>
      </c>
      <c r="K821" t="s">
        <v>113</v>
      </c>
      <c r="L821" t="s">
        <v>112</v>
      </c>
      <c r="M821" t="s">
        <v>336</v>
      </c>
      <c r="N821" t="s">
        <v>335</v>
      </c>
      <c r="O821" t="s">
        <v>492</v>
      </c>
      <c r="P821" t="s">
        <v>491</v>
      </c>
      <c r="Q821" t="s">
        <v>2661</v>
      </c>
      <c r="R821" t="s">
        <v>2662</v>
      </c>
    </row>
    <row r="822" spans="1:18">
      <c r="A822">
        <v>1001</v>
      </c>
      <c r="B822" t="s">
        <v>701</v>
      </c>
      <c r="C822">
        <v>1110</v>
      </c>
      <c r="D822" t="s">
        <v>335</v>
      </c>
      <c r="E822" t="s">
        <v>772</v>
      </c>
      <c r="F822">
        <v>0</v>
      </c>
      <c r="G822">
        <v>0</v>
      </c>
      <c r="H822" t="s">
        <v>421</v>
      </c>
      <c r="I822" t="s">
        <v>103</v>
      </c>
      <c r="J822" t="s">
        <v>105</v>
      </c>
      <c r="K822" t="s">
        <v>113</v>
      </c>
      <c r="L822" t="s">
        <v>112</v>
      </c>
      <c r="M822" t="s">
        <v>336</v>
      </c>
      <c r="N822" t="s">
        <v>335</v>
      </c>
      <c r="O822" t="s">
        <v>492</v>
      </c>
      <c r="P822" t="s">
        <v>491</v>
      </c>
      <c r="Q822" t="s">
        <v>335</v>
      </c>
      <c r="R822" t="s">
        <v>2663</v>
      </c>
    </row>
    <row r="823" spans="1:18">
      <c r="A823">
        <v>790</v>
      </c>
      <c r="B823" t="s">
        <v>701</v>
      </c>
      <c r="C823">
        <v>2218</v>
      </c>
      <c r="D823" t="s">
        <v>2267</v>
      </c>
      <c r="E823" t="s">
        <v>2268</v>
      </c>
      <c r="F823" t="s">
        <v>421</v>
      </c>
      <c r="G823">
        <v>1</v>
      </c>
      <c r="H823" t="s">
        <v>421</v>
      </c>
      <c r="I823" t="s">
        <v>103</v>
      </c>
      <c r="J823" t="s">
        <v>105</v>
      </c>
      <c r="K823" t="s">
        <v>113</v>
      </c>
      <c r="L823" t="s">
        <v>112</v>
      </c>
      <c r="M823" t="s">
        <v>322</v>
      </c>
      <c r="N823" t="s">
        <v>321</v>
      </c>
      <c r="O823" t="s">
        <v>496</v>
      </c>
      <c r="P823" t="s">
        <v>494</v>
      </c>
      <c r="Q823" t="s">
        <v>2267</v>
      </c>
      <c r="R823" t="s">
        <v>2269</v>
      </c>
    </row>
    <row r="824" spans="1:18">
      <c r="A824">
        <v>795</v>
      </c>
      <c r="B824" t="s">
        <v>701</v>
      </c>
      <c r="C824">
        <v>1123</v>
      </c>
      <c r="D824" t="s">
        <v>493</v>
      </c>
      <c r="E824" t="s">
        <v>772</v>
      </c>
      <c r="F824">
        <v>0</v>
      </c>
      <c r="G824">
        <v>0</v>
      </c>
      <c r="H824" t="s">
        <v>421</v>
      </c>
      <c r="I824" t="s">
        <v>103</v>
      </c>
      <c r="J824" t="s">
        <v>105</v>
      </c>
      <c r="K824" t="s">
        <v>113</v>
      </c>
      <c r="L824" t="s">
        <v>112</v>
      </c>
      <c r="M824" t="s">
        <v>322</v>
      </c>
      <c r="N824" t="s">
        <v>321</v>
      </c>
      <c r="O824" t="s">
        <v>496</v>
      </c>
      <c r="P824" t="s">
        <v>494</v>
      </c>
      <c r="Q824" t="s">
        <v>493</v>
      </c>
      <c r="R824" t="s">
        <v>2277</v>
      </c>
    </row>
    <row r="825" spans="1:18">
      <c r="A825">
        <v>800</v>
      </c>
      <c r="B825" t="s">
        <v>701</v>
      </c>
      <c r="C825">
        <v>3589</v>
      </c>
      <c r="D825" t="s">
        <v>2263</v>
      </c>
      <c r="E825" t="s">
        <v>2264</v>
      </c>
      <c r="F825">
        <v>0</v>
      </c>
      <c r="G825">
        <v>0</v>
      </c>
      <c r="H825" t="s">
        <v>421</v>
      </c>
      <c r="I825" t="s">
        <v>103</v>
      </c>
      <c r="J825" t="s">
        <v>105</v>
      </c>
      <c r="K825" t="s">
        <v>113</v>
      </c>
      <c r="L825" t="s">
        <v>112</v>
      </c>
      <c r="M825" t="s">
        <v>322</v>
      </c>
      <c r="N825" t="s">
        <v>321</v>
      </c>
      <c r="O825" t="s">
        <v>496</v>
      </c>
      <c r="P825" t="s">
        <v>494</v>
      </c>
      <c r="Q825" t="s">
        <v>2263</v>
      </c>
      <c r="R825" t="s">
        <v>2285</v>
      </c>
    </row>
    <row r="826" spans="1:18">
      <c r="A826">
        <v>802</v>
      </c>
      <c r="B826" t="s">
        <v>701</v>
      </c>
      <c r="C826">
        <v>3590</v>
      </c>
      <c r="D826" t="s">
        <v>493</v>
      </c>
      <c r="E826" t="s">
        <v>706</v>
      </c>
      <c r="F826">
        <v>0</v>
      </c>
      <c r="G826">
        <v>0</v>
      </c>
      <c r="H826" t="s">
        <v>421</v>
      </c>
      <c r="I826" t="s">
        <v>103</v>
      </c>
      <c r="J826" t="s">
        <v>105</v>
      </c>
      <c r="K826" t="s">
        <v>113</v>
      </c>
      <c r="L826" t="s">
        <v>112</v>
      </c>
      <c r="M826" t="s">
        <v>322</v>
      </c>
      <c r="N826" t="s">
        <v>321</v>
      </c>
      <c r="O826" t="s">
        <v>496</v>
      </c>
      <c r="P826" t="s">
        <v>494</v>
      </c>
      <c r="Q826" t="s">
        <v>493</v>
      </c>
      <c r="R826" t="s">
        <v>2288</v>
      </c>
    </row>
    <row r="827" spans="1:18">
      <c r="A827">
        <v>818</v>
      </c>
      <c r="B827" t="s">
        <v>701</v>
      </c>
      <c r="C827">
        <v>2219</v>
      </c>
      <c r="D827" t="s">
        <v>2319</v>
      </c>
      <c r="E827" t="s">
        <v>706</v>
      </c>
      <c r="F827">
        <v>3</v>
      </c>
      <c r="G827">
        <v>1</v>
      </c>
      <c r="H827" t="s">
        <v>421</v>
      </c>
      <c r="I827" t="s">
        <v>103</v>
      </c>
      <c r="J827" t="s">
        <v>105</v>
      </c>
      <c r="K827" t="s">
        <v>113</v>
      </c>
      <c r="L827" t="s">
        <v>112</v>
      </c>
      <c r="M827" t="s">
        <v>322</v>
      </c>
      <c r="N827" t="s">
        <v>321</v>
      </c>
      <c r="O827" t="s">
        <v>496</v>
      </c>
      <c r="P827" t="s">
        <v>494</v>
      </c>
      <c r="Q827" t="s">
        <v>2319</v>
      </c>
      <c r="R827" t="s">
        <v>2320</v>
      </c>
    </row>
    <row r="828" spans="1:18">
      <c r="A828">
        <v>819</v>
      </c>
      <c r="B828" t="s">
        <v>701</v>
      </c>
      <c r="C828">
        <v>2222</v>
      </c>
      <c r="D828" t="s">
        <v>2321</v>
      </c>
      <c r="E828" t="s">
        <v>703</v>
      </c>
      <c r="F828" t="s">
        <v>421</v>
      </c>
      <c r="G828">
        <v>1</v>
      </c>
      <c r="H828" t="s">
        <v>421</v>
      </c>
      <c r="I828" t="s">
        <v>103</v>
      </c>
      <c r="J828" t="s">
        <v>105</v>
      </c>
      <c r="K828" t="s">
        <v>113</v>
      </c>
      <c r="L828" t="s">
        <v>112</v>
      </c>
      <c r="M828" t="s">
        <v>322</v>
      </c>
      <c r="N828" t="s">
        <v>321</v>
      </c>
      <c r="O828" t="s">
        <v>496</v>
      </c>
      <c r="P828" t="s">
        <v>494</v>
      </c>
      <c r="Q828" t="s">
        <v>2321</v>
      </c>
      <c r="R828" t="s">
        <v>2322</v>
      </c>
    </row>
    <row r="829" spans="1:18">
      <c r="A829">
        <v>829</v>
      </c>
      <c r="B829" t="s">
        <v>701</v>
      </c>
      <c r="C829">
        <v>2211</v>
      </c>
      <c r="D829" t="s">
        <v>2325</v>
      </c>
      <c r="E829" t="s">
        <v>706</v>
      </c>
      <c r="F829">
        <v>3</v>
      </c>
      <c r="G829">
        <v>1</v>
      </c>
      <c r="H829" t="s">
        <v>421</v>
      </c>
      <c r="I829" t="s">
        <v>103</v>
      </c>
      <c r="J829" t="s">
        <v>105</v>
      </c>
      <c r="K829" t="s">
        <v>113</v>
      </c>
      <c r="L829" t="s">
        <v>112</v>
      </c>
      <c r="M829" t="s">
        <v>322</v>
      </c>
      <c r="N829" t="s">
        <v>321</v>
      </c>
      <c r="O829" t="s">
        <v>495</v>
      </c>
      <c r="P829" t="s">
        <v>494</v>
      </c>
      <c r="Q829" t="s">
        <v>2325</v>
      </c>
      <c r="R829" t="s">
        <v>2340</v>
      </c>
    </row>
    <row r="830" spans="1:18">
      <c r="A830">
        <v>831</v>
      </c>
      <c r="B830" t="s">
        <v>701</v>
      </c>
      <c r="C830">
        <v>1870</v>
      </c>
      <c r="D830" t="s">
        <v>2343</v>
      </c>
      <c r="E830" t="s">
        <v>703</v>
      </c>
      <c r="F830" t="s">
        <v>421</v>
      </c>
      <c r="G830">
        <v>1</v>
      </c>
      <c r="H830" t="s">
        <v>421</v>
      </c>
      <c r="I830" t="s">
        <v>103</v>
      </c>
      <c r="J830" t="s">
        <v>105</v>
      </c>
      <c r="K830" t="s">
        <v>113</v>
      </c>
      <c r="L830" t="s">
        <v>112</v>
      </c>
      <c r="M830" t="s">
        <v>322</v>
      </c>
      <c r="N830" t="s">
        <v>321</v>
      </c>
      <c r="O830" t="s">
        <v>496</v>
      </c>
      <c r="P830" t="s">
        <v>494</v>
      </c>
      <c r="Q830" t="s">
        <v>2343</v>
      </c>
      <c r="R830" t="s">
        <v>2344</v>
      </c>
    </row>
    <row r="831" spans="1:18">
      <c r="A831">
        <v>836</v>
      </c>
      <c r="B831" t="s">
        <v>701</v>
      </c>
      <c r="C831">
        <v>3591</v>
      </c>
      <c r="D831" t="s">
        <v>2352</v>
      </c>
      <c r="E831" t="s">
        <v>2353</v>
      </c>
      <c r="F831">
        <v>0</v>
      </c>
      <c r="G831">
        <v>0</v>
      </c>
      <c r="H831" t="s">
        <v>421</v>
      </c>
      <c r="I831" t="s">
        <v>103</v>
      </c>
      <c r="J831" t="s">
        <v>105</v>
      </c>
      <c r="K831" t="s">
        <v>113</v>
      </c>
      <c r="L831" t="s">
        <v>112</v>
      </c>
      <c r="M831" t="s">
        <v>322</v>
      </c>
      <c r="N831" t="s">
        <v>321</v>
      </c>
      <c r="O831" t="s">
        <v>496</v>
      </c>
      <c r="P831" t="s">
        <v>494</v>
      </c>
      <c r="Q831" t="s">
        <v>2352</v>
      </c>
      <c r="R831" t="s">
        <v>2354</v>
      </c>
    </row>
    <row r="832" spans="1:18">
      <c r="A832">
        <v>842</v>
      </c>
      <c r="B832" t="s">
        <v>701</v>
      </c>
      <c r="C832">
        <v>1868</v>
      </c>
      <c r="D832" t="s">
        <v>2364</v>
      </c>
      <c r="E832" t="s">
        <v>706</v>
      </c>
      <c r="F832">
        <v>3</v>
      </c>
      <c r="G832">
        <v>1</v>
      </c>
      <c r="H832" t="s">
        <v>421</v>
      </c>
      <c r="I832" t="s">
        <v>103</v>
      </c>
      <c r="J832" t="s">
        <v>105</v>
      </c>
      <c r="K832" t="s">
        <v>113</v>
      </c>
      <c r="L832" t="s">
        <v>112</v>
      </c>
      <c r="M832" t="s">
        <v>322</v>
      </c>
      <c r="N832" t="s">
        <v>321</v>
      </c>
      <c r="O832" t="s">
        <v>496</v>
      </c>
      <c r="P832" t="s">
        <v>494</v>
      </c>
      <c r="Q832" t="s">
        <v>2364</v>
      </c>
      <c r="R832" t="s">
        <v>2365</v>
      </c>
    </row>
    <row r="833" spans="1:18">
      <c r="A833">
        <v>843</v>
      </c>
      <c r="B833" t="s">
        <v>701</v>
      </c>
      <c r="C833">
        <v>1869</v>
      </c>
      <c r="D833" t="s">
        <v>2366</v>
      </c>
      <c r="E833" t="s">
        <v>706</v>
      </c>
      <c r="F833">
        <v>3</v>
      </c>
      <c r="G833">
        <v>1</v>
      </c>
      <c r="H833" t="s">
        <v>421</v>
      </c>
      <c r="I833" t="s">
        <v>103</v>
      </c>
      <c r="J833" t="s">
        <v>105</v>
      </c>
      <c r="K833" t="s">
        <v>113</v>
      </c>
      <c r="L833" t="s">
        <v>112</v>
      </c>
      <c r="M833" t="s">
        <v>322</v>
      </c>
      <c r="N833" t="s">
        <v>321</v>
      </c>
      <c r="O833" t="s">
        <v>496</v>
      </c>
      <c r="P833" t="s">
        <v>494</v>
      </c>
      <c r="Q833" t="s">
        <v>2366</v>
      </c>
      <c r="R833" t="s">
        <v>2367</v>
      </c>
    </row>
    <row r="834" spans="1:18">
      <c r="A834">
        <v>851</v>
      </c>
      <c r="B834" t="s">
        <v>701</v>
      </c>
      <c r="C834">
        <v>3592</v>
      </c>
      <c r="D834" t="s">
        <v>2383</v>
      </c>
      <c r="E834" t="s">
        <v>1363</v>
      </c>
      <c r="F834">
        <v>0</v>
      </c>
      <c r="G834">
        <v>0</v>
      </c>
      <c r="H834" t="s">
        <v>421</v>
      </c>
      <c r="I834" t="s">
        <v>103</v>
      </c>
      <c r="J834" t="s">
        <v>105</v>
      </c>
      <c r="K834" t="s">
        <v>113</v>
      </c>
      <c r="L834" t="s">
        <v>112</v>
      </c>
      <c r="M834" t="s">
        <v>322</v>
      </c>
      <c r="N834" t="s">
        <v>321</v>
      </c>
      <c r="O834" t="s">
        <v>495</v>
      </c>
      <c r="P834" t="s">
        <v>494</v>
      </c>
      <c r="Q834" t="s">
        <v>2383</v>
      </c>
      <c r="R834" t="s">
        <v>2384</v>
      </c>
    </row>
    <row r="835" spans="1:18">
      <c r="A835">
        <v>852</v>
      </c>
      <c r="B835" t="s">
        <v>701</v>
      </c>
      <c r="C835">
        <v>1866</v>
      </c>
      <c r="D835" t="s">
        <v>2385</v>
      </c>
      <c r="E835" t="s">
        <v>706</v>
      </c>
      <c r="F835">
        <v>3</v>
      </c>
      <c r="G835">
        <v>1</v>
      </c>
      <c r="H835" t="s">
        <v>421</v>
      </c>
      <c r="I835" t="s">
        <v>103</v>
      </c>
      <c r="J835" t="s">
        <v>105</v>
      </c>
      <c r="K835" t="s">
        <v>113</v>
      </c>
      <c r="L835" t="s">
        <v>112</v>
      </c>
      <c r="M835" t="s">
        <v>322</v>
      </c>
      <c r="N835" t="s">
        <v>321</v>
      </c>
      <c r="O835" t="s">
        <v>495</v>
      </c>
      <c r="P835" t="s">
        <v>494</v>
      </c>
      <c r="Q835" t="s">
        <v>2385</v>
      </c>
      <c r="R835" t="s">
        <v>2386</v>
      </c>
    </row>
    <row r="836" spans="1:18">
      <c r="A836">
        <v>858</v>
      </c>
      <c r="B836" t="s">
        <v>701</v>
      </c>
      <c r="C836">
        <v>1872</v>
      </c>
      <c r="D836" t="s">
        <v>2393</v>
      </c>
      <c r="E836" t="s">
        <v>1363</v>
      </c>
      <c r="F836">
        <v>4</v>
      </c>
      <c r="G836">
        <v>1</v>
      </c>
      <c r="H836" t="s">
        <v>421</v>
      </c>
      <c r="I836" t="s">
        <v>103</v>
      </c>
      <c r="J836" t="s">
        <v>105</v>
      </c>
      <c r="K836" t="s">
        <v>113</v>
      </c>
      <c r="L836" t="s">
        <v>112</v>
      </c>
      <c r="M836" t="s">
        <v>322</v>
      </c>
      <c r="N836" t="s">
        <v>321</v>
      </c>
      <c r="O836" t="s">
        <v>495</v>
      </c>
      <c r="P836" t="s">
        <v>494</v>
      </c>
      <c r="Q836" t="s">
        <v>2393</v>
      </c>
      <c r="R836" t="s">
        <v>2394</v>
      </c>
    </row>
    <row r="837" spans="1:18">
      <c r="A837">
        <v>862</v>
      </c>
      <c r="B837" t="s">
        <v>701</v>
      </c>
      <c r="C837">
        <v>1867</v>
      </c>
      <c r="D837" t="s">
        <v>2400</v>
      </c>
      <c r="E837" t="s">
        <v>2241</v>
      </c>
      <c r="F837">
        <v>4</v>
      </c>
      <c r="G837">
        <v>1</v>
      </c>
      <c r="H837" t="s">
        <v>421</v>
      </c>
      <c r="I837" t="s">
        <v>103</v>
      </c>
      <c r="J837" t="s">
        <v>105</v>
      </c>
      <c r="K837" t="s">
        <v>113</v>
      </c>
      <c r="L837" t="s">
        <v>112</v>
      </c>
      <c r="M837" t="s">
        <v>322</v>
      </c>
      <c r="N837" t="s">
        <v>321</v>
      </c>
      <c r="O837" t="s">
        <v>495</v>
      </c>
      <c r="P837" t="s">
        <v>494</v>
      </c>
      <c r="Q837" t="s">
        <v>2400</v>
      </c>
      <c r="R837" t="s">
        <v>2401</v>
      </c>
    </row>
    <row r="838" spans="1:18">
      <c r="A838">
        <v>866</v>
      </c>
      <c r="B838" t="s">
        <v>701</v>
      </c>
      <c r="C838">
        <v>1864</v>
      </c>
      <c r="D838" t="s">
        <v>2325</v>
      </c>
      <c r="E838" t="s">
        <v>706</v>
      </c>
      <c r="F838">
        <v>4</v>
      </c>
      <c r="G838">
        <v>1</v>
      </c>
      <c r="H838" t="s">
        <v>421</v>
      </c>
      <c r="I838" t="s">
        <v>103</v>
      </c>
      <c r="J838" t="s">
        <v>105</v>
      </c>
      <c r="K838" t="s">
        <v>113</v>
      </c>
      <c r="L838" t="s">
        <v>112</v>
      </c>
      <c r="M838" t="s">
        <v>322</v>
      </c>
      <c r="N838" t="s">
        <v>321</v>
      </c>
      <c r="O838" t="s">
        <v>495</v>
      </c>
      <c r="P838" t="s">
        <v>494</v>
      </c>
      <c r="Q838" t="s">
        <v>2325</v>
      </c>
      <c r="R838" t="s">
        <v>2408</v>
      </c>
    </row>
    <row r="839" spans="1:18">
      <c r="A839">
        <v>889</v>
      </c>
      <c r="B839" t="s">
        <v>701</v>
      </c>
      <c r="C839">
        <v>3605</v>
      </c>
      <c r="D839" t="s">
        <v>2452</v>
      </c>
      <c r="E839" t="s">
        <v>703</v>
      </c>
      <c r="F839">
        <v>0</v>
      </c>
      <c r="G839">
        <v>0</v>
      </c>
      <c r="H839" t="s">
        <v>421</v>
      </c>
      <c r="I839" t="s">
        <v>103</v>
      </c>
      <c r="J839" t="s">
        <v>105</v>
      </c>
      <c r="K839" t="s">
        <v>113</v>
      </c>
      <c r="L839" t="s">
        <v>112</v>
      </c>
      <c r="M839" t="s">
        <v>322</v>
      </c>
      <c r="N839" t="s">
        <v>321</v>
      </c>
      <c r="O839" t="s">
        <v>495</v>
      </c>
      <c r="P839" t="s">
        <v>494</v>
      </c>
      <c r="Q839" t="s">
        <v>2452</v>
      </c>
      <c r="R839" t="s">
        <v>2453</v>
      </c>
    </row>
    <row r="840" spans="1:18">
      <c r="A840">
        <v>775</v>
      </c>
      <c r="B840" t="s">
        <v>701</v>
      </c>
      <c r="C840">
        <v>3971</v>
      </c>
      <c r="D840" t="s">
        <v>2236</v>
      </c>
      <c r="E840" t="s">
        <v>984</v>
      </c>
      <c r="F840">
        <v>3</v>
      </c>
      <c r="G840">
        <v>0</v>
      </c>
      <c r="H840" t="s">
        <v>421</v>
      </c>
      <c r="I840" t="s">
        <v>103</v>
      </c>
      <c r="J840" t="s">
        <v>105</v>
      </c>
      <c r="K840" t="s">
        <v>113</v>
      </c>
      <c r="L840" t="s">
        <v>112</v>
      </c>
      <c r="M840" t="s">
        <v>322</v>
      </c>
      <c r="N840" t="s">
        <v>321</v>
      </c>
      <c r="O840" t="s">
        <v>498</v>
      </c>
      <c r="P840" t="s">
        <v>497</v>
      </c>
      <c r="Q840" t="s">
        <v>2236</v>
      </c>
      <c r="R840" t="s">
        <v>2237</v>
      </c>
    </row>
    <row r="841" spans="1:18">
      <c r="A841">
        <v>776</v>
      </c>
      <c r="B841" t="s">
        <v>701</v>
      </c>
      <c r="C841">
        <v>3977</v>
      </c>
      <c r="D841" t="s">
        <v>2238</v>
      </c>
      <c r="E841" t="s">
        <v>984</v>
      </c>
      <c r="F841">
        <v>0</v>
      </c>
      <c r="G841">
        <v>0</v>
      </c>
      <c r="H841" t="s">
        <v>421</v>
      </c>
      <c r="I841" t="s">
        <v>103</v>
      </c>
      <c r="J841" t="s">
        <v>105</v>
      </c>
      <c r="K841" t="s">
        <v>113</v>
      </c>
      <c r="L841" t="s">
        <v>112</v>
      </c>
      <c r="M841" t="s">
        <v>322</v>
      </c>
      <c r="N841" t="s">
        <v>321</v>
      </c>
      <c r="O841" t="s">
        <v>498</v>
      </c>
      <c r="P841" t="s">
        <v>497</v>
      </c>
      <c r="Q841" t="s">
        <v>2238</v>
      </c>
      <c r="R841" t="s">
        <v>2239</v>
      </c>
    </row>
    <row r="842" spans="1:18">
      <c r="A842">
        <v>777</v>
      </c>
      <c r="B842" t="s">
        <v>701</v>
      </c>
      <c r="C842">
        <v>3972</v>
      </c>
      <c r="D842" t="s">
        <v>2240</v>
      </c>
      <c r="E842" t="s">
        <v>2241</v>
      </c>
      <c r="F842">
        <v>4</v>
      </c>
      <c r="G842">
        <v>0</v>
      </c>
      <c r="H842" t="s">
        <v>421</v>
      </c>
      <c r="I842" t="s">
        <v>103</v>
      </c>
      <c r="J842" t="s">
        <v>105</v>
      </c>
      <c r="K842" t="s">
        <v>113</v>
      </c>
      <c r="L842" t="s">
        <v>112</v>
      </c>
      <c r="M842" t="s">
        <v>322</v>
      </c>
      <c r="N842" t="s">
        <v>321</v>
      </c>
      <c r="O842" t="s">
        <v>498</v>
      </c>
      <c r="P842" t="s">
        <v>497</v>
      </c>
      <c r="Q842" t="s">
        <v>2240</v>
      </c>
      <c r="R842" t="s">
        <v>2242</v>
      </c>
    </row>
    <row r="843" spans="1:18">
      <c r="A843">
        <v>778</v>
      </c>
      <c r="B843" t="s">
        <v>701</v>
      </c>
      <c r="C843">
        <v>3970</v>
      </c>
      <c r="D843" t="s">
        <v>2243</v>
      </c>
      <c r="E843" t="s">
        <v>2241</v>
      </c>
      <c r="F843">
        <v>4</v>
      </c>
      <c r="G843">
        <v>0</v>
      </c>
      <c r="H843" t="s">
        <v>421</v>
      </c>
      <c r="I843" t="s">
        <v>103</v>
      </c>
      <c r="J843" t="s">
        <v>105</v>
      </c>
      <c r="K843" t="s">
        <v>113</v>
      </c>
      <c r="L843" t="s">
        <v>112</v>
      </c>
      <c r="M843" t="s">
        <v>322</v>
      </c>
      <c r="N843" t="s">
        <v>321</v>
      </c>
      <c r="O843" t="s">
        <v>498</v>
      </c>
      <c r="P843" t="s">
        <v>497</v>
      </c>
      <c r="Q843" t="s">
        <v>2243</v>
      </c>
      <c r="R843" t="s">
        <v>2244</v>
      </c>
    </row>
    <row r="844" spans="1:18">
      <c r="A844">
        <v>783</v>
      </c>
      <c r="B844" t="s">
        <v>701</v>
      </c>
      <c r="C844">
        <v>2210</v>
      </c>
      <c r="D844" t="s">
        <v>2253</v>
      </c>
      <c r="E844" t="s">
        <v>706</v>
      </c>
      <c r="F844">
        <v>4</v>
      </c>
      <c r="G844">
        <v>1</v>
      </c>
      <c r="H844" t="s">
        <v>421</v>
      </c>
      <c r="I844" t="s">
        <v>103</v>
      </c>
      <c r="J844" t="s">
        <v>105</v>
      </c>
      <c r="K844" t="s">
        <v>113</v>
      </c>
      <c r="L844" t="s">
        <v>112</v>
      </c>
      <c r="M844" t="s">
        <v>322</v>
      </c>
      <c r="N844" t="s">
        <v>321</v>
      </c>
      <c r="O844" t="s">
        <v>498</v>
      </c>
      <c r="P844" t="s">
        <v>497</v>
      </c>
      <c r="Q844" t="s">
        <v>2253</v>
      </c>
      <c r="R844" t="s">
        <v>2254</v>
      </c>
    </row>
    <row r="845" spans="1:18">
      <c r="A845">
        <v>785</v>
      </c>
      <c r="B845" t="s">
        <v>701</v>
      </c>
      <c r="C845">
        <v>3584</v>
      </c>
      <c r="D845" t="s">
        <v>2257</v>
      </c>
      <c r="E845" t="s">
        <v>706</v>
      </c>
      <c r="F845">
        <v>0</v>
      </c>
      <c r="G845">
        <v>0</v>
      </c>
      <c r="H845" t="s">
        <v>421</v>
      </c>
      <c r="I845" t="s">
        <v>103</v>
      </c>
      <c r="J845" t="s">
        <v>105</v>
      </c>
      <c r="K845" t="s">
        <v>113</v>
      </c>
      <c r="L845" t="s">
        <v>112</v>
      </c>
      <c r="M845" t="s">
        <v>322</v>
      </c>
      <c r="N845" t="s">
        <v>321</v>
      </c>
      <c r="O845" t="s">
        <v>498</v>
      </c>
      <c r="P845" t="s">
        <v>497</v>
      </c>
      <c r="Q845" t="s">
        <v>2257</v>
      </c>
      <c r="R845" t="s">
        <v>2258</v>
      </c>
    </row>
    <row r="846" spans="1:18">
      <c r="A846">
        <v>786</v>
      </c>
      <c r="B846" t="s">
        <v>701</v>
      </c>
      <c r="C846">
        <v>3587</v>
      </c>
      <c r="D846" t="s">
        <v>2259</v>
      </c>
      <c r="E846" t="s">
        <v>706</v>
      </c>
      <c r="F846">
        <v>0</v>
      </c>
      <c r="G846">
        <v>0</v>
      </c>
      <c r="H846" t="s">
        <v>421</v>
      </c>
      <c r="I846" t="s">
        <v>103</v>
      </c>
      <c r="J846" t="s">
        <v>105</v>
      </c>
      <c r="K846" t="s">
        <v>113</v>
      </c>
      <c r="L846" t="s">
        <v>112</v>
      </c>
      <c r="M846" t="s">
        <v>322</v>
      </c>
      <c r="N846" t="s">
        <v>321</v>
      </c>
      <c r="O846" t="s">
        <v>498</v>
      </c>
      <c r="P846" t="s">
        <v>497</v>
      </c>
      <c r="Q846" t="s">
        <v>2259</v>
      </c>
      <c r="R846" t="s">
        <v>2260</v>
      </c>
    </row>
    <row r="847" spans="1:18">
      <c r="A847">
        <v>788</v>
      </c>
      <c r="B847" t="s">
        <v>701</v>
      </c>
      <c r="C847">
        <v>3586</v>
      </c>
      <c r="D847" t="s">
        <v>2263</v>
      </c>
      <c r="E847" t="s">
        <v>2264</v>
      </c>
      <c r="F847">
        <v>0</v>
      </c>
      <c r="G847">
        <v>0</v>
      </c>
      <c r="H847" t="s">
        <v>421</v>
      </c>
      <c r="I847" t="s">
        <v>103</v>
      </c>
      <c r="J847" t="s">
        <v>105</v>
      </c>
      <c r="K847" t="s">
        <v>113</v>
      </c>
      <c r="L847" t="s">
        <v>112</v>
      </c>
      <c r="M847" t="s">
        <v>322</v>
      </c>
      <c r="N847" t="s">
        <v>321</v>
      </c>
      <c r="O847" t="s">
        <v>498</v>
      </c>
      <c r="P847" t="s">
        <v>497</v>
      </c>
      <c r="Q847" t="s">
        <v>2263</v>
      </c>
      <c r="R847" t="s">
        <v>2265</v>
      </c>
    </row>
    <row r="848" spans="1:18">
      <c r="A848">
        <v>789</v>
      </c>
      <c r="B848" t="s">
        <v>701</v>
      </c>
      <c r="C848">
        <v>3585</v>
      </c>
      <c r="D848" t="s">
        <v>379</v>
      </c>
      <c r="E848" t="s">
        <v>706</v>
      </c>
      <c r="F848">
        <v>0</v>
      </c>
      <c r="G848">
        <v>0</v>
      </c>
      <c r="H848" t="s">
        <v>421</v>
      </c>
      <c r="I848" t="s">
        <v>103</v>
      </c>
      <c r="J848" t="s">
        <v>105</v>
      </c>
      <c r="K848" t="s">
        <v>113</v>
      </c>
      <c r="L848" t="s">
        <v>112</v>
      </c>
      <c r="M848" t="s">
        <v>322</v>
      </c>
      <c r="N848" t="s">
        <v>321</v>
      </c>
      <c r="O848" t="s">
        <v>498</v>
      </c>
      <c r="P848" t="s">
        <v>497</v>
      </c>
      <c r="Q848" t="s">
        <v>379</v>
      </c>
      <c r="R848" t="s">
        <v>2266</v>
      </c>
    </row>
    <row r="849" spans="1:18">
      <c r="A849">
        <v>792</v>
      </c>
      <c r="B849" t="s">
        <v>701</v>
      </c>
      <c r="C849">
        <v>3588</v>
      </c>
      <c r="D849" t="s">
        <v>2272</v>
      </c>
      <c r="E849" t="s">
        <v>706</v>
      </c>
      <c r="F849">
        <v>0</v>
      </c>
      <c r="G849">
        <v>0</v>
      </c>
      <c r="H849" t="s">
        <v>421</v>
      </c>
      <c r="I849" t="s">
        <v>103</v>
      </c>
      <c r="J849" t="s">
        <v>105</v>
      </c>
      <c r="K849" t="s">
        <v>113</v>
      </c>
      <c r="L849" t="s">
        <v>112</v>
      </c>
      <c r="M849" t="s">
        <v>322</v>
      </c>
      <c r="N849" t="s">
        <v>321</v>
      </c>
      <c r="O849" t="s">
        <v>498</v>
      </c>
      <c r="P849" t="s">
        <v>497</v>
      </c>
      <c r="Q849" t="s">
        <v>2272</v>
      </c>
      <c r="R849" t="s">
        <v>2273</v>
      </c>
    </row>
    <row r="850" spans="1:18">
      <c r="A850">
        <v>797</v>
      </c>
      <c r="B850" t="s">
        <v>701</v>
      </c>
      <c r="C850">
        <v>3976</v>
      </c>
      <c r="D850" t="s">
        <v>2280</v>
      </c>
      <c r="E850" t="s">
        <v>1363</v>
      </c>
      <c r="F850">
        <v>0</v>
      </c>
      <c r="G850">
        <v>0</v>
      </c>
      <c r="H850" t="s">
        <v>421</v>
      </c>
      <c r="I850" t="s">
        <v>103</v>
      </c>
      <c r="J850" t="s">
        <v>105</v>
      </c>
      <c r="K850" t="s">
        <v>113</v>
      </c>
      <c r="L850" t="s">
        <v>112</v>
      </c>
      <c r="M850" t="s">
        <v>322</v>
      </c>
      <c r="N850" t="s">
        <v>321</v>
      </c>
      <c r="O850" t="s">
        <v>498</v>
      </c>
      <c r="P850" t="s">
        <v>497</v>
      </c>
      <c r="Q850" t="s">
        <v>2280</v>
      </c>
      <c r="R850" t="s">
        <v>2281</v>
      </c>
    </row>
    <row r="851" spans="1:18">
      <c r="A851">
        <v>801</v>
      </c>
      <c r="B851" t="s">
        <v>701</v>
      </c>
      <c r="C851">
        <v>2212</v>
      </c>
      <c r="D851" t="s">
        <v>2286</v>
      </c>
      <c r="E851" t="s">
        <v>2241</v>
      </c>
      <c r="F851">
        <v>0</v>
      </c>
      <c r="G851">
        <v>1</v>
      </c>
      <c r="H851" t="s">
        <v>421</v>
      </c>
      <c r="I851" t="s">
        <v>103</v>
      </c>
      <c r="J851" t="s">
        <v>105</v>
      </c>
      <c r="K851" t="s">
        <v>113</v>
      </c>
      <c r="L851" t="s">
        <v>112</v>
      </c>
      <c r="M851" t="s">
        <v>322</v>
      </c>
      <c r="N851" t="s">
        <v>321</v>
      </c>
      <c r="O851" t="s">
        <v>498</v>
      </c>
      <c r="P851" t="s">
        <v>497</v>
      </c>
      <c r="Q851" t="s">
        <v>2286</v>
      </c>
      <c r="R851" t="s">
        <v>2287</v>
      </c>
    </row>
    <row r="852" spans="1:18">
      <c r="A852">
        <v>807</v>
      </c>
      <c r="B852" t="s">
        <v>701</v>
      </c>
      <c r="C852">
        <v>2213</v>
      </c>
      <c r="D852" t="s">
        <v>2297</v>
      </c>
      <c r="E852" t="s">
        <v>1363</v>
      </c>
      <c r="F852">
        <v>4</v>
      </c>
      <c r="G852">
        <v>1</v>
      </c>
      <c r="H852" t="s">
        <v>421</v>
      </c>
      <c r="I852" t="s">
        <v>103</v>
      </c>
      <c r="J852" t="s">
        <v>105</v>
      </c>
      <c r="K852" t="s">
        <v>113</v>
      </c>
      <c r="L852" t="s">
        <v>112</v>
      </c>
      <c r="M852" t="s">
        <v>322</v>
      </c>
      <c r="N852" t="s">
        <v>321</v>
      </c>
      <c r="O852" t="s">
        <v>498</v>
      </c>
      <c r="P852" t="s">
        <v>497</v>
      </c>
      <c r="Q852" t="s">
        <v>2297</v>
      </c>
      <c r="R852" t="s">
        <v>2298</v>
      </c>
    </row>
    <row r="853" spans="1:18">
      <c r="A853">
        <v>808</v>
      </c>
      <c r="B853" t="s">
        <v>701</v>
      </c>
      <c r="C853">
        <v>2221</v>
      </c>
      <c r="D853" t="s">
        <v>2299</v>
      </c>
      <c r="E853" t="s">
        <v>703</v>
      </c>
      <c r="F853" t="s">
        <v>421</v>
      </c>
      <c r="G853">
        <v>1</v>
      </c>
      <c r="H853" t="s">
        <v>421</v>
      </c>
      <c r="I853" t="s">
        <v>103</v>
      </c>
      <c r="J853" t="s">
        <v>105</v>
      </c>
      <c r="K853" t="s">
        <v>113</v>
      </c>
      <c r="L853" t="s">
        <v>112</v>
      </c>
      <c r="M853" t="s">
        <v>322</v>
      </c>
      <c r="N853" t="s">
        <v>321</v>
      </c>
      <c r="O853" t="s">
        <v>498</v>
      </c>
      <c r="P853" t="s">
        <v>497</v>
      </c>
      <c r="Q853" t="s">
        <v>2299</v>
      </c>
      <c r="R853" t="s">
        <v>2300</v>
      </c>
    </row>
    <row r="854" spans="1:18">
      <c r="A854">
        <v>813</v>
      </c>
      <c r="B854" t="s">
        <v>701</v>
      </c>
      <c r="C854">
        <v>2205</v>
      </c>
      <c r="D854" t="s">
        <v>2309</v>
      </c>
      <c r="E854" t="s">
        <v>706</v>
      </c>
      <c r="F854">
        <v>4</v>
      </c>
      <c r="G854">
        <v>1</v>
      </c>
      <c r="H854" t="s">
        <v>421</v>
      </c>
      <c r="I854" t="s">
        <v>103</v>
      </c>
      <c r="J854" t="s">
        <v>105</v>
      </c>
      <c r="K854" t="s">
        <v>113</v>
      </c>
      <c r="L854" t="s">
        <v>112</v>
      </c>
      <c r="M854" t="s">
        <v>322</v>
      </c>
      <c r="N854" t="s">
        <v>321</v>
      </c>
      <c r="O854" t="s">
        <v>498</v>
      </c>
      <c r="P854" t="s">
        <v>497</v>
      </c>
      <c r="Q854" t="s">
        <v>2309</v>
      </c>
      <c r="R854" t="s">
        <v>2310</v>
      </c>
    </row>
    <row r="855" spans="1:18">
      <c r="A855">
        <v>816</v>
      </c>
      <c r="B855" t="s">
        <v>701</v>
      </c>
      <c r="C855">
        <v>2206</v>
      </c>
      <c r="D855" t="s">
        <v>2315</v>
      </c>
      <c r="E855" t="s">
        <v>706</v>
      </c>
      <c r="F855">
        <v>4</v>
      </c>
      <c r="G855">
        <v>1</v>
      </c>
      <c r="H855" t="s">
        <v>421</v>
      </c>
      <c r="I855" t="s">
        <v>103</v>
      </c>
      <c r="J855" t="s">
        <v>105</v>
      </c>
      <c r="K855" t="s">
        <v>113</v>
      </c>
      <c r="L855" t="s">
        <v>112</v>
      </c>
      <c r="M855" t="s">
        <v>322</v>
      </c>
      <c r="N855" t="s">
        <v>321</v>
      </c>
      <c r="O855" t="s">
        <v>498</v>
      </c>
      <c r="P855" t="s">
        <v>497</v>
      </c>
      <c r="Q855" t="s">
        <v>2315</v>
      </c>
      <c r="R855" t="s">
        <v>2316</v>
      </c>
    </row>
    <row r="856" spans="1:18">
      <c r="A856">
        <v>820</v>
      </c>
      <c r="B856" t="s">
        <v>701</v>
      </c>
      <c r="C856">
        <v>2214</v>
      </c>
      <c r="D856" t="s">
        <v>2323</v>
      </c>
      <c r="E856" t="s">
        <v>706</v>
      </c>
      <c r="F856">
        <v>3</v>
      </c>
      <c r="G856">
        <v>1</v>
      </c>
      <c r="H856" t="s">
        <v>421</v>
      </c>
      <c r="I856" t="s">
        <v>103</v>
      </c>
      <c r="J856" t="s">
        <v>105</v>
      </c>
      <c r="K856" t="s">
        <v>113</v>
      </c>
      <c r="L856" t="s">
        <v>112</v>
      </c>
      <c r="M856" t="s">
        <v>322</v>
      </c>
      <c r="N856" t="s">
        <v>321</v>
      </c>
      <c r="O856" t="s">
        <v>498</v>
      </c>
      <c r="P856" t="s">
        <v>497</v>
      </c>
      <c r="Q856" t="s">
        <v>2323</v>
      </c>
      <c r="R856" t="s">
        <v>2324</v>
      </c>
    </row>
    <row r="857" spans="1:18">
      <c r="A857">
        <v>822</v>
      </c>
      <c r="B857" t="s">
        <v>701</v>
      </c>
      <c r="C857">
        <v>2215</v>
      </c>
      <c r="D857" t="s">
        <v>2327</v>
      </c>
      <c r="E857" t="s">
        <v>706</v>
      </c>
      <c r="F857">
        <v>4</v>
      </c>
      <c r="G857">
        <v>1</v>
      </c>
      <c r="H857" t="s">
        <v>421</v>
      </c>
      <c r="I857" t="s">
        <v>103</v>
      </c>
      <c r="J857" t="s">
        <v>105</v>
      </c>
      <c r="K857" t="s">
        <v>113</v>
      </c>
      <c r="L857" t="s">
        <v>112</v>
      </c>
      <c r="M857" t="s">
        <v>322</v>
      </c>
      <c r="N857" t="s">
        <v>321</v>
      </c>
      <c r="O857" t="s">
        <v>498</v>
      </c>
      <c r="P857" t="s">
        <v>497</v>
      </c>
      <c r="Q857" t="s">
        <v>2327</v>
      </c>
      <c r="R857" t="s">
        <v>2328</v>
      </c>
    </row>
    <row r="858" spans="1:18">
      <c r="A858">
        <v>823</v>
      </c>
      <c r="B858" t="s">
        <v>701</v>
      </c>
      <c r="C858">
        <v>2207</v>
      </c>
      <c r="D858" t="s">
        <v>2329</v>
      </c>
      <c r="E858" t="s">
        <v>706</v>
      </c>
      <c r="F858">
        <v>4</v>
      </c>
      <c r="G858">
        <v>1</v>
      </c>
      <c r="H858" t="s">
        <v>421</v>
      </c>
      <c r="I858" t="s">
        <v>103</v>
      </c>
      <c r="J858" t="s">
        <v>105</v>
      </c>
      <c r="K858" t="s">
        <v>113</v>
      </c>
      <c r="L858" t="s">
        <v>112</v>
      </c>
      <c r="M858" t="s">
        <v>322</v>
      </c>
      <c r="N858" t="s">
        <v>321</v>
      </c>
      <c r="O858" t="s">
        <v>498</v>
      </c>
      <c r="P858" t="s">
        <v>497</v>
      </c>
      <c r="Q858" t="s">
        <v>2329</v>
      </c>
      <c r="R858" t="s">
        <v>2330</v>
      </c>
    </row>
    <row r="859" spans="1:18">
      <c r="A859">
        <v>826</v>
      </c>
      <c r="B859" t="s">
        <v>701</v>
      </c>
      <c r="C859">
        <v>2216</v>
      </c>
      <c r="D859" t="s">
        <v>2334</v>
      </c>
      <c r="E859" t="s">
        <v>1363</v>
      </c>
      <c r="F859">
        <v>4</v>
      </c>
      <c r="G859">
        <v>1</v>
      </c>
      <c r="H859" t="s">
        <v>421</v>
      </c>
      <c r="I859" t="s">
        <v>103</v>
      </c>
      <c r="J859" t="s">
        <v>105</v>
      </c>
      <c r="K859" t="s">
        <v>113</v>
      </c>
      <c r="L859" t="s">
        <v>112</v>
      </c>
      <c r="M859" t="s">
        <v>322</v>
      </c>
      <c r="N859" t="s">
        <v>321</v>
      </c>
      <c r="O859" t="s">
        <v>498</v>
      </c>
      <c r="P859" t="s">
        <v>497</v>
      </c>
      <c r="Q859" t="s">
        <v>2334</v>
      </c>
      <c r="R859" t="s">
        <v>2335</v>
      </c>
    </row>
    <row r="860" spans="1:18">
      <c r="A860">
        <v>779</v>
      </c>
      <c r="B860" t="s">
        <v>701</v>
      </c>
      <c r="C860">
        <v>3975</v>
      </c>
      <c r="D860" t="s">
        <v>2245</v>
      </c>
      <c r="E860" t="s">
        <v>984</v>
      </c>
      <c r="F860">
        <v>3</v>
      </c>
      <c r="G860">
        <v>0</v>
      </c>
      <c r="H860" t="s">
        <v>421</v>
      </c>
      <c r="I860" t="s">
        <v>103</v>
      </c>
      <c r="J860" t="s">
        <v>105</v>
      </c>
      <c r="K860" t="s">
        <v>113</v>
      </c>
      <c r="L860" t="s">
        <v>112</v>
      </c>
      <c r="M860" t="s">
        <v>322</v>
      </c>
      <c r="N860" t="s">
        <v>321</v>
      </c>
      <c r="O860" t="s">
        <v>500</v>
      </c>
      <c r="P860" t="s">
        <v>499</v>
      </c>
      <c r="Q860" t="s">
        <v>2245</v>
      </c>
      <c r="R860" t="s">
        <v>2246</v>
      </c>
    </row>
    <row r="861" spans="1:18">
      <c r="A861">
        <v>780</v>
      </c>
      <c r="B861" t="s">
        <v>701</v>
      </c>
      <c r="C861">
        <v>3944</v>
      </c>
      <c r="D861" t="s">
        <v>2247</v>
      </c>
      <c r="E861" t="s">
        <v>706</v>
      </c>
      <c r="F861">
        <v>3</v>
      </c>
      <c r="G861">
        <v>0</v>
      </c>
      <c r="H861" t="s">
        <v>421</v>
      </c>
      <c r="I861" t="s">
        <v>103</v>
      </c>
      <c r="J861" t="s">
        <v>105</v>
      </c>
      <c r="K861" t="s">
        <v>113</v>
      </c>
      <c r="L861" t="s">
        <v>112</v>
      </c>
      <c r="M861" t="s">
        <v>322</v>
      </c>
      <c r="N861" t="s">
        <v>321</v>
      </c>
      <c r="O861" t="s">
        <v>500</v>
      </c>
      <c r="P861" t="s">
        <v>499</v>
      </c>
      <c r="Q861" t="s">
        <v>2247</v>
      </c>
      <c r="R861" t="s">
        <v>2248</v>
      </c>
    </row>
    <row r="862" spans="1:18">
      <c r="A862">
        <v>781</v>
      </c>
      <c r="B862" t="s">
        <v>701</v>
      </c>
      <c r="C862">
        <v>3948</v>
      </c>
      <c r="D862" t="s">
        <v>2249</v>
      </c>
      <c r="E862" t="s">
        <v>706</v>
      </c>
      <c r="F862">
        <v>4</v>
      </c>
      <c r="G862">
        <v>0</v>
      </c>
      <c r="H862" t="s">
        <v>421</v>
      </c>
      <c r="I862" t="s">
        <v>103</v>
      </c>
      <c r="J862" t="s">
        <v>105</v>
      </c>
      <c r="K862" t="s">
        <v>113</v>
      </c>
      <c r="L862" t="s">
        <v>112</v>
      </c>
      <c r="M862" t="s">
        <v>322</v>
      </c>
      <c r="N862" t="s">
        <v>321</v>
      </c>
      <c r="O862" t="s">
        <v>500</v>
      </c>
      <c r="P862" t="s">
        <v>499</v>
      </c>
      <c r="Q862" t="s">
        <v>2249</v>
      </c>
      <c r="R862" t="s">
        <v>2250</v>
      </c>
    </row>
    <row r="863" spans="1:18">
      <c r="A863">
        <v>782</v>
      </c>
      <c r="B863" t="s">
        <v>701</v>
      </c>
      <c r="C863">
        <v>3978</v>
      </c>
      <c r="D863" t="s">
        <v>2251</v>
      </c>
      <c r="E863" t="s">
        <v>1363</v>
      </c>
      <c r="F863">
        <v>0</v>
      </c>
      <c r="G863">
        <v>0</v>
      </c>
      <c r="H863" t="s">
        <v>421</v>
      </c>
      <c r="I863" t="s">
        <v>103</v>
      </c>
      <c r="J863" t="s">
        <v>105</v>
      </c>
      <c r="K863" t="s">
        <v>113</v>
      </c>
      <c r="L863" t="s">
        <v>112</v>
      </c>
      <c r="M863" t="s">
        <v>322</v>
      </c>
      <c r="N863" t="s">
        <v>321</v>
      </c>
      <c r="O863" t="s">
        <v>500</v>
      </c>
      <c r="P863" t="s">
        <v>499</v>
      </c>
      <c r="Q863" t="s">
        <v>2251</v>
      </c>
      <c r="R863" t="s">
        <v>2252</v>
      </c>
    </row>
    <row r="864" spans="1:18">
      <c r="A864">
        <v>784</v>
      </c>
      <c r="B864" t="s">
        <v>701</v>
      </c>
      <c r="C864">
        <v>3945</v>
      </c>
      <c r="D864" t="s">
        <v>2255</v>
      </c>
      <c r="E864" t="s">
        <v>703</v>
      </c>
      <c r="F864">
        <v>0</v>
      </c>
      <c r="G864">
        <v>0</v>
      </c>
      <c r="H864" t="s">
        <v>421</v>
      </c>
      <c r="I864" t="s">
        <v>103</v>
      </c>
      <c r="J864" t="s">
        <v>105</v>
      </c>
      <c r="K864" t="s">
        <v>113</v>
      </c>
      <c r="L864" t="s">
        <v>112</v>
      </c>
      <c r="M864" t="s">
        <v>322</v>
      </c>
      <c r="N864" t="s">
        <v>321</v>
      </c>
      <c r="O864" t="s">
        <v>500</v>
      </c>
      <c r="P864" t="s">
        <v>499</v>
      </c>
      <c r="Q864" t="s">
        <v>2255</v>
      </c>
      <c r="R864" t="s">
        <v>2256</v>
      </c>
    </row>
    <row r="865" spans="1:18">
      <c r="A865">
        <v>787</v>
      </c>
      <c r="B865" t="s">
        <v>701</v>
      </c>
      <c r="C865">
        <v>3974</v>
      </c>
      <c r="D865" t="s">
        <v>2261</v>
      </c>
      <c r="E865" t="s">
        <v>1363</v>
      </c>
      <c r="F865">
        <v>4</v>
      </c>
      <c r="G865">
        <v>0</v>
      </c>
      <c r="H865" t="s">
        <v>421</v>
      </c>
      <c r="I865" t="s">
        <v>103</v>
      </c>
      <c r="J865" t="s">
        <v>105</v>
      </c>
      <c r="K865" t="s">
        <v>113</v>
      </c>
      <c r="L865" t="s">
        <v>112</v>
      </c>
      <c r="M865" t="s">
        <v>322</v>
      </c>
      <c r="N865" t="s">
        <v>321</v>
      </c>
      <c r="O865" t="s">
        <v>500</v>
      </c>
      <c r="P865" t="s">
        <v>499</v>
      </c>
      <c r="Q865" t="s">
        <v>2261</v>
      </c>
      <c r="R865" t="s">
        <v>2262</v>
      </c>
    </row>
    <row r="866" spans="1:18">
      <c r="A866">
        <v>791</v>
      </c>
      <c r="B866" t="s">
        <v>701</v>
      </c>
      <c r="C866">
        <v>3955</v>
      </c>
      <c r="D866" t="s">
        <v>2270</v>
      </c>
      <c r="E866" t="s">
        <v>706</v>
      </c>
      <c r="F866">
        <v>3</v>
      </c>
      <c r="G866">
        <v>0</v>
      </c>
      <c r="H866" t="s">
        <v>421</v>
      </c>
      <c r="I866" t="s">
        <v>103</v>
      </c>
      <c r="J866" t="s">
        <v>105</v>
      </c>
      <c r="K866" t="s">
        <v>113</v>
      </c>
      <c r="L866" t="s">
        <v>112</v>
      </c>
      <c r="M866" t="s">
        <v>322</v>
      </c>
      <c r="N866" t="s">
        <v>321</v>
      </c>
      <c r="O866" t="s">
        <v>500</v>
      </c>
      <c r="P866" t="s">
        <v>499</v>
      </c>
      <c r="Q866" t="s">
        <v>2270</v>
      </c>
      <c r="R866" t="s">
        <v>2271</v>
      </c>
    </row>
    <row r="867" spans="1:18">
      <c r="A867">
        <v>793</v>
      </c>
      <c r="B867" t="s">
        <v>701</v>
      </c>
      <c r="C867">
        <v>3958</v>
      </c>
      <c r="D867" t="s">
        <v>2274</v>
      </c>
      <c r="E867" t="s">
        <v>703</v>
      </c>
      <c r="F867">
        <v>0</v>
      </c>
      <c r="G867">
        <v>0</v>
      </c>
      <c r="H867" t="s">
        <v>421</v>
      </c>
      <c r="I867" t="s">
        <v>103</v>
      </c>
      <c r="J867" t="s">
        <v>105</v>
      </c>
      <c r="K867" t="s">
        <v>113</v>
      </c>
      <c r="L867" t="s">
        <v>112</v>
      </c>
      <c r="M867" t="s">
        <v>322</v>
      </c>
      <c r="N867" t="s">
        <v>321</v>
      </c>
      <c r="O867" t="s">
        <v>500</v>
      </c>
      <c r="P867" t="s">
        <v>499</v>
      </c>
      <c r="Q867" t="s">
        <v>2274</v>
      </c>
      <c r="R867" t="s">
        <v>2275</v>
      </c>
    </row>
    <row r="868" spans="1:18">
      <c r="A868">
        <v>798</v>
      </c>
      <c r="B868" t="s">
        <v>701</v>
      </c>
      <c r="C868">
        <v>3946</v>
      </c>
      <c r="D868" t="s">
        <v>2282</v>
      </c>
      <c r="E868" t="s">
        <v>703</v>
      </c>
      <c r="F868">
        <v>0</v>
      </c>
      <c r="G868">
        <v>0</v>
      </c>
      <c r="H868" t="s">
        <v>421</v>
      </c>
      <c r="I868" t="s">
        <v>103</v>
      </c>
      <c r="J868" t="s">
        <v>105</v>
      </c>
      <c r="K868" t="s">
        <v>113</v>
      </c>
      <c r="L868" t="s">
        <v>112</v>
      </c>
      <c r="M868" t="s">
        <v>322</v>
      </c>
      <c r="N868" t="s">
        <v>321</v>
      </c>
      <c r="O868" t="s">
        <v>500</v>
      </c>
      <c r="P868" t="s">
        <v>499</v>
      </c>
      <c r="Q868" t="s">
        <v>2282</v>
      </c>
      <c r="R868" t="s">
        <v>2283</v>
      </c>
    </row>
    <row r="869" spans="1:18">
      <c r="A869">
        <v>809</v>
      </c>
      <c r="B869" t="s">
        <v>701</v>
      </c>
      <c r="C869">
        <v>3973</v>
      </c>
      <c r="D869" t="s">
        <v>2301</v>
      </c>
      <c r="E869" t="s">
        <v>1363</v>
      </c>
      <c r="F869">
        <v>4</v>
      </c>
      <c r="G869">
        <v>0</v>
      </c>
      <c r="H869" t="s">
        <v>421</v>
      </c>
      <c r="I869" t="s">
        <v>103</v>
      </c>
      <c r="J869" t="s">
        <v>105</v>
      </c>
      <c r="K869" t="s">
        <v>113</v>
      </c>
      <c r="L869" t="s">
        <v>112</v>
      </c>
      <c r="M869" t="s">
        <v>322</v>
      </c>
      <c r="N869" t="s">
        <v>321</v>
      </c>
      <c r="O869" t="s">
        <v>500</v>
      </c>
      <c r="P869" t="s">
        <v>499</v>
      </c>
      <c r="Q869" t="s">
        <v>2301</v>
      </c>
      <c r="R869" t="s">
        <v>2302</v>
      </c>
    </row>
    <row r="870" spans="1:18">
      <c r="A870">
        <v>810</v>
      </c>
      <c r="B870" t="s">
        <v>701</v>
      </c>
      <c r="C870">
        <v>3953</v>
      </c>
      <c r="D870" t="s">
        <v>2303</v>
      </c>
      <c r="E870" t="s">
        <v>703</v>
      </c>
      <c r="F870">
        <v>0</v>
      </c>
      <c r="G870">
        <v>0</v>
      </c>
      <c r="H870" t="s">
        <v>421</v>
      </c>
      <c r="I870" t="s">
        <v>103</v>
      </c>
      <c r="J870" t="s">
        <v>105</v>
      </c>
      <c r="K870" t="s">
        <v>113</v>
      </c>
      <c r="L870" t="s">
        <v>112</v>
      </c>
      <c r="M870" t="s">
        <v>322</v>
      </c>
      <c r="N870" t="s">
        <v>321</v>
      </c>
      <c r="O870" t="s">
        <v>500</v>
      </c>
      <c r="P870" t="s">
        <v>499</v>
      </c>
      <c r="Q870" t="s">
        <v>2303</v>
      </c>
      <c r="R870" t="s">
        <v>2304</v>
      </c>
    </row>
    <row r="871" spans="1:18">
      <c r="A871">
        <v>811</v>
      </c>
      <c r="B871" t="s">
        <v>701</v>
      </c>
      <c r="C871">
        <v>3963</v>
      </c>
      <c r="D871" t="s">
        <v>2305</v>
      </c>
      <c r="E871" t="s">
        <v>703</v>
      </c>
      <c r="F871">
        <v>0</v>
      </c>
      <c r="G871">
        <v>0</v>
      </c>
      <c r="H871" t="s">
        <v>421</v>
      </c>
      <c r="I871" t="s">
        <v>103</v>
      </c>
      <c r="J871" t="s">
        <v>105</v>
      </c>
      <c r="K871" t="s">
        <v>113</v>
      </c>
      <c r="L871" t="s">
        <v>112</v>
      </c>
      <c r="M871" t="s">
        <v>322</v>
      </c>
      <c r="N871" t="s">
        <v>321</v>
      </c>
      <c r="O871" t="s">
        <v>500</v>
      </c>
      <c r="P871" t="s">
        <v>499</v>
      </c>
      <c r="Q871" t="s">
        <v>2305</v>
      </c>
      <c r="R871" t="s">
        <v>2306</v>
      </c>
    </row>
    <row r="872" spans="1:18">
      <c r="A872">
        <v>815</v>
      </c>
      <c r="B872" t="s">
        <v>701</v>
      </c>
      <c r="C872">
        <v>1146</v>
      </c>
      <c r="D872" t="s">
        <v>2313</v>
      </c>
      <c r="E872" t="s">
        <v>49</v>
      </c>
      <c r="F872">
        <v>0</v>
      </c>
      <c r="G872">
        <v>0</v>
      </c>
      <c r="H872" t="s">
        <v>421</v>
      </c>
      <c r="I872" t="s">
        <v>103</v>
      </c>
      <c r="J872" t="s">
        <v>105</v>
      </c>
      <c r="K872" t="s">
        <v>113</v>
      </c>
      <c r="L872" t="s">
        <v>112</v>
      </c>
      <c r="M872" t="s">
        <v>322</v>
      </c>
      <c r="N872" t="s">
        <v>321</v>
      </c>
      <c r="O872" t="s">
        <v>500</v>
      </c>
      <c r="P872" t="s">
        <v>499</v>
      </c>
      <c r="Q872" t="s">
        <v>2313</v>
      </c>
      <c r="R872" t="s">
        <v>2314</v>
      </c>
    </row>
    <row r="873" spans="1:18">
      <c r="A873">
        <v>821</v>
      </c>
      <c r="B873" t="s">
        <v>701</v>
      </c>
      <c r="C873">
        <v>2209</v>
      </c>
      <c r="D873" t="s">
        <v>2325</v>
      </c>
      <c r="E873" t="s">
        <v>706</v>
      </c>
      <c r="F873">
        <v>4</v>
      </c>
      <c r="G873">
        <v>1</v>
      </c>
      <c r="H873" t="s">
        <v>421</v>
      </c>
      <c r="I873" t="s">
        <v>103</v>
      </c>
      <c r="J873" t="s">
        <v>105</v>
      </c>
      <c r="K873" t="s">
        <v>113</v>
      </c>
      <c r="L873" t="s">
        <v>112</v>
      </c>
      <c r="M873" t="s">
        <v>322</v>
      </c>
      <c r="N873" t="s">
        <v>321</v>
      </c>
      <c r="O873" t="s">
        <v>500</v>
      </c>
      <c r="P873" t="s">
        <v>499</v>
      </c>
      <c r="Q873" t="s">
        <v>2325</v>
      </c>
      <c r="R873" t="s">
        <v>2326</v>
      </c>
    </row>
    <row r="874" spans="1:18">
      <c r="A874">
        <v>825</v>
      </c>
      <c r="B874" t="s">
        <v>701</v>
      </c>
      <c r="C874">
        <v>3951</v>
      </c>
      <c r="D874" t="s">
        <v>2332</v>
      </c>
      <c r="E874" t="s">
        <v>703</v>
      </c>
      <c r="F874">
        <v>0</v>
      </c>
      <c r="G874">
        <v>0</v>
      </c>
      <c r="H874" t="s">
        <v>421</v>
      </c>
      <c r="I874" t="s">
        <v>103</v>
      </c>
      <c r="J874" t="s">
        <v>105</v>
      </c>
      <c r="K874" t="s">
        <v>113</v>
      </c>
      <c r="L874" t="s">
        <v>112</v>
      </c>
      <c r="M874" t="s">
        <v>322</v>
      </c>
      <c r="N874" t="s">
        <v>321</v>
      </c>
      <c r="O874" t="s">
        <v>500</v>
      </c>
      <c r="P874" t="s">
        <v>499</v>
      </c>
      <c r="Q874" t="s">
        <v>2332</v>
      </c>
      <c r="R874" t="s">
        <v>2333</v>
      </c>
    </row>
    <row r="875" spans="1:18">
      <c r="A875">
        <v>827</v>
      </c>
      <c r="B875" t="s">
        <v>701</v>
      </c>
      <c r="C875">
        <v>2718</v>
      </c>
      <c r="D875" t="s">
        <v>2336</v>
      </c>
      <c r="E875" t="s">
        <v>706</v>
      </c>
      <c r="F875">
        <v>1</v>
      </c>
      <c r="G875">
        <v>1</v>
      </c>
      <c r="H875" t="s">
        <v>421</v>
      </c>
      <c r="I875" t="s">
        <v>103</v>
      </c>
      <c r="J875" t="s">
        <v>105</v>
      </c>
      <c r="K875" t="s">
        <v>113</v>
      </c>
      <c r="L875" t="s">
        <v>112</v>
      </c>
      <c r="M875" t="s">
        <v>322</v>
      </c>
      <c r="N875" t="s">
        <v>321</v>
      </c>
      <c r="O875" t="s">
        <v>500</v>
      </c>
      <c r="P875" t="s">
        <v>499</v>
      </c>
      <c r="Q875" t="s">
        <v>2336</v>
      </c>
      <c r="R875" t="s">
        <v>2337</v>
      </c>
    </row>
    <row r="876" spans="1:18">
      <c r="A876">
        <v>828</v>
      </c>
      <c r="B876" t="s">
        <v>701</v>
      </c>
      <c r="C876">
        <v>2208</v>
      </c>
      <c r="D876" t="s">
        <v>2338</v>
      </c>
      <c r="E876" t="s">
        <v>706</v>
      </c>
      <c r="F876">
        <v>4</v>
      </c>
      <c r="G876">
        <v>1</v>
      </c>
      <c r="H876" t="s">
        <v>421</v>
      </c>
      <c r="I876" t="s">
        <v>103</v>
      </c>
      <c r="J876" t="s">
        <v>105</v>
      </c>
      <c r="K876" t="s">
        <v>113</v>
      </c>
      <c r="L876" t="s">
        <v>112</v>
      </c>
      <c r="M876" t="s">
        <v>322</v>
      </c>
      <c r="N876" t="s">
        <v>321</v>
      </c>
      <c r="O876" t="s">
        <v>500</v>
      </c>
      <c r="P876" t="s">
        <v>499</v>
      </c>
      <c r="Q876" t="s">
        <v>2338</v>
      </c>
      <c r="R876" t="s">
        <v>2339</v>
      </c>
    </row>
    <row r="877" spans="1:18">
      <c r="A877">
        <v>830</v>
      </c>
      <c r="B877" t="s">
        <v>701</v>
      </c>
      <c r="C877">
        <v>1161</v>
      </c>
      <c r="D877" t="s">
        <v>2341</v>
      </c>
      <c r="E877" t="s">
        <v>706</v>
      </c>
      <c r="F877">
        <v>1</v>
      </c>
      <c r="G877">
        <v>0</v>
      </c>
      <c r="H877" t="s">
        <v>421</v>
      </c>
      <c r="I877" t="s">
        <v>103</v>
      </c>
      <c r="J877" t="s">
        <v>105</v>
      </c>
      <c r="K877" t="s">
        <v>113</v>
      </c>
      <c r="L877" t="s">
        <v>112</v>
      </c>
      <c r="M877" t="s">
        <v>322</v>
      </c>
      <c r="N877" t="s">
        <v>321</v>
      </c>
      <c r="O877" t="s">
        <v>500</v>
      </c>
      <c r="P877" t="s">
        <v>499</v>
      </c>
      <c r="Q877" t="s">
        <v>2341</v>
      </c>
      <c r="R877" t="s">
        <v>2342</v>
      </c>
    </row>
    <row r="878" spans="1:18">
      <c r="A878">
        <v>834</v>
      </c>
      <c r="B878" t="s">
        <v>701</v>
      </c>
      <c r="C878">
        <v>2721</v>
      </c>
      <c r="D878" t="s">
        <v>2348</v>
      </c>
      <c r="E878" t="s">
        <v>703</v>
      </c>
      <c r="F878" t="s">
        <v>421</v>
      </c>
      <c r="G878">
        <v>1</v>
      </c>
      <c r="H878" t="s">
        <v>421</v>
      </c>
      <c r="I878" t="s">
        <v>103</v>
      </c>
      <c r="J878" t="s">
        <v>105</v>
      </c>
      <c r="K878" t="s">
        <v>113</v>
      </c>
      <c r="L878" t="s">
        <v>112</v>
      </c>
      <c r="M878" t="s">
        <v>322</v>
      </c>
      <c r="N878" t="s">
        <v>321</v>
      </c>
      <c r="O878" t="s">
        <v>500</v>
      </c>
      <c r="P878" t="s">
        <v>499</v>
      </c>
      <c r="Q878" t="s">
        <v>2348</v>
      </c>
      <c r="R878" t="s">
        <v>2349</v>
      </c>
    </row>
    <row r="879" spans="1:18">
      <c r="A879">
        <v>840</v>
      </c>
      <c r="B879" t="s">
        <v>701</v>
      </c>
      <c r="C879">
        <v>3954</v>
      </c>
      <c r="D879" t="s">
        <v>2359</v>
      </c>
      <c r="E879" t="s">
        <v>703</v>
      </c>
      <c r="F879">
        <v>0</v>
      </c>
      <c r="G879">
        <v>0</v>
      </c>
      <c r="H879" t="s">
        <v>421</v>
      </c>
      <c r="I879" t="s">
        <v>103</v>
      </c>
      <c r="J879" t="s">
        <v>105</v>
      </c>
      <c r="K879" t="s">
        <v>113</v>
      </c>
      <c r="L879" t="s">
        <v>112</v>
      </c>
      <c r="M879" t="s">
        <v>322</v>
      </c>
      <c r="N879" t="s">
        <v>321</v>
      </c>
      <c r="O879" t="s">
        <v>500</v>
      </c>
      <c r="P879" t="s">
        <v>499</v>
      </c>
      <c r="Q879" t="s">
        <v>2359</v>
      </c>
      <c r="R879" t="s">
        <v>2360</v>
      </c>
    </row>
    <row r="880" spans="1:18">
      <c r="A880">
        <v>844</v>
      </c>
      <c r="B880" t="s">
        <v>701</v>
      </c>
      <c r="C880">
        <v>3969</v>
      </c>
      <c r="D880" t="s">
        <v>2368</v>
      </c>
      <c r="E880" t="s">
        <v>706</v>
      </c>
      <c r="F880">
        <v>4</v>
      </c>
      <c r="G880">
        <v>0</v>
      </c>
      <c r="H880" t="s">
        <v>421</v>
      </c>
      <c r="I880" t="s">
        <v>103</v>
      </c>
      <c r="J880" t="s">
        <v>105</v>
      </c>
      <c r="K880" t="s">
        <v>113</v>
      </c>
      <c r="L880" t="s">
        <v>112</v>
      </c>
      <c r="M880" t="s">
        <v>322</v>
      </c>
      <c r="N880" t="s">
        <v>321</v>
      </c>
      <c r="O880" t="s">
        <v>500</v>
      </c>
      <c r="P880" t="s">
        <v>499</v>
      </c>
      <c r="Q880" t="s">
        <v>2368</v>
      </c>
      <c r="R880" t="s">
        <v>2369</v>
      </c>
    </row>
    <row r="881" spans="1:18">
      <c r="A881">
        <v>845</v>
      </c>
      <c r="B881" t="s">
        <v>701</v>
      </c>
      <c r="C881">
        <v>3979</v>
      </c>
      <c r="D881" t="s">
        <v>2370</v>
      </c>
      <c r="E881" t="s">
        <v>703</v>
      </c>
      <c r="F881">
        <v>0</v>
      </c>
      <c r="G881">
        <v>0</v>
      </c>
      <c r="H881" t="s">
        <v>421</v>
      </c>
      <c r="I881" t="s">
        <v>103</v>
      </c>
      <c r="J881" t="s">
        <v>105</v>
      </c>
      <c r="K881" t="s">
        <v>113</v>
      </c>
      <c r="L881" t="s">
        <v>112</v>
      </c>
      <c r="M881" t="s">
        <v>322</v>
      </c>
      <c r="N881" t="s">
        <v>321</v>
      </c>
      <c r="O881" t="s">
        <v>500</v>
      </c>
      <c r="P881" t="s">
        <v>499</v>
      </c>
      <c r="Q881" t="s">
        <v>2370</v>
      </c>
      <c r="R881" t="s">
        <v>2371</v>
      </c>
    </row>
    <row r="882" spans="1:18">
      <c r="A882">
        <v>860</v>
      </c>
      <c r="B882" t="s">
        <v>701</v>
      </c>
      <c r="C882">
        <v>1162</v>
      </c>
      <c r="D882" t="s">
        <v>2397</v>
      </c>
      <c r="E882" t="s">
        <v>703</v>
      </c>
      <c r="F882">
        <v>0</v>
      </c>
      <c r="G882">
        <v>0</v>
      </c>
      <c r="H882" t="s">
        <v>421</v>
      </c>
      <c r="I882" t="s">
        <v>103</v>
      </c>
      <c r="J882" t="s">
        <v>105</v>
      </c>
      <c r="K882" t="s">
        <v>113</v>
      </c>
      <c r="L882" t="s">
        <v>112</v>
      </c>
      <c r="M882" t="s">
        <v>322</v>
      </c>
      <c r="N882" t="s">
        <v>321</v>
      </c>
      <c r="O882" t="s">
        <v>500</v>
      </c>
      <c r="P882" t="s">
        <v>499</v>
      </c>
      <c r="Q882" t="s">
        <v>2397</v>
      </c>
      <c r="R882" t="s">
        <v>2398</v>
      </c>
    </row>
    <row r="883" spans="1:18">
      <c r="A883">
        <v>861</v>
      </c>
      <c r="B883" t="s">
        <v>701</v>
      </c>
      <c r="C883">
        <v>3960</v>
      </c>
      <c r="D883" t="s">
        <v>2397</v>
      </c>
      <c r="E883" t="s">
        <v>703</v>
      </c>
      <c r="F883">
        <v>0</v>
      </c>
      <c r="G883">
        <v>0</v>
      </c>
      <c r="H883" t="s">
        <v>421</v>
      </c>
      <c r="I883" t="s">
        <v>103</v>
      </c>
      <c r="J883" t="s">
        <v>105</v>
      </c>
      <c r="K883" t="s">
        <v>113</v>
      </c>
      <c r="L883" t="s">
        <v>112</v>
      </c>
      <c r="M883" t="s">
        <v>322</v>
      </c>
      <c r="N883" t="s">
        <v>321</v>
      </c>
      <c r="O883" t="s">
        <v>500</v>
      </c>
      <c r="P883" t="s">
        <v>499</v>
      </c>
      <c r="Q883" t="s">
        <v>2397</v>
      </c>
      <c r="R883" t="s">
        <v>2399</v>
      </c>
    </row>
    <row r="884" spans="1:18">
      <c r="A884">
        <v>869</v>
      </c>
      <c r="B884" t="s">
        <v>701</v>
      </c>
      <c r="C884">
        <v>3959</v>
      </c>
      <c r="D884" t="s">
        <v>2413</v>
      </c>
      <c r="E884" t="s">
        <v>703</v>
      </c>
      <c r="F884">
        <v>0</v>
      </c>
      <c r="G884">
        <v>0</v>
      </c>
      <c r="H884" t="s">
        <v>421</v>
      </c>
      <c r="I884" t="s">
        <v>103</v>
      </c>
      <c r="J884" t="s">
        <v>105</v>
      </c>
      <c r="K884" t="s">
        <v>113</v>
      </c>
      <c r="L884" t="s">
        <v>112</v>
      </c>
      <c r="M884" t="s">
        <v>322</v>
      </c>
      <c r="N884" t="s">
        <v>321</v>
      </c>
      <c r="O884" t="s">
        <v>500</v>
      </c>
      <c r="P884" t="s">
        <v>499</v>
      </c>
      <c r="Q884" t="s">
        <v>2413</v>
      </c>
      <c r="R884" t="s">
        <v>2414</v>
      </c>
    </row>
    <row r="885" spans="1:18">
      <c r="A885">
        <v>870</v>
      </c>
      <c r="B885" t="s">
        <v>701</v>
      </c>
      <c r="C885">
        <v>3952</v>
      </c>
      <c r="D885" t="s">
        <v>2415</v>
      </c>
      <c r="E885" t="s">
        <v>703</v>
      </c>
      <c r="F885">
        <v>0</v>
      </c>
      <c r="G885">
        <v>0</v>
      </c>
      <c r="H885" t="s">
        <v>421</v>
      </c>
      <c r="I885" t="s">
        <v>103</v>
      </c>
      <c r="J885" t="s">
        <v>105</v>
      </c>
      <c r="K885" t="s">
        <v>113</v>
      </c>
      <c r="L885" t="s">
        <v>112</v>
      </c>
      <c r="M885" t="s">
        <v>322</v>
      </c>
      <c r="N885" t="s">
        <v>321</v>
      </c>
      <c r="O885" t="s">
        <v>500</v>
      </c>
      <c r="P885" t="s">
        <v>499</v>
      </c>
      <c r="Q885" t="s">
        <v>2415</v>
      </c>
      <c r="R885" t="s">
        <v>2416</v>
      </c>
    </row>
    <row r="886" spans="1:18">
      <c r="A886">
        <v>874</v>
      </c>
      <c r="B886" t="s">
        <v>701</v>
      </c>
      <c r="C886">
        <v>3947</v>
      </c>
      <c r="D886" t="s">
        <v>2422</v>
      </c>
      <c r="E886" t="s">
        <v>703</v>
      </c>
      <c r="F886">
        <v>0</v>
      </c>
      <c r="G886">
        <v>0</v>
      </c>
      <c r="H886" t="s">
        <v>421</v>
      </c>
      <c r="I886" t="s">
        <v>103</v>
      </c>
      <c r="J886" t="s">
        <v>105</v>
      </c>
      <c r="K886" t="s">
        <v>113</v>
      </c>
      <c r="L886" t="s">
        <v>112</v>
      </c>
      <c r="M886" t="s">
        <v>322</v>
      </c>
      <c r="N886" t="s">
        <v>321</v>
      </c>
      <c r="O886" t="s">
        <v>500</v>
      </c>
      <c r="P886" t="s">
        <v>499</v>
      </c>
      <c r="Q886" t="s">
        <v>2422</v>
      </c>
      <c r="R886" t="s">
        <v>2423</v>
      </c>
    </row>
    <row r="887" spans="1:18">
      <c r="A887">
        <v>876</v>
      </c>
      <c r="B887" t="s">
        <v>701</v>
      </c>
      <c r="C887">
        <v>3961</v>
      </c>
      <c r="D887" t="s">
        <v>2426</v>
      </c>
      <c r="E887" t="s">
        <v>1363</v>
      </c>
      <c r="F887">
        <v>3</v>
      </c>
      <c r="G887">
        <v>0</v>
      </c>
      <c r="H887" t="s">
        <v>421</v>
      </c>
      <c r="I887" t="s">
        <v>103</v>
      </c>
      <c r="J887" t="s">
        <v>105</v>
      </c>
      <c r="K887" t="s">
        <v>113</v>
      </c>
      <c r="L887" t="s">
        <v>112</v>
      </c>
      <c r="M887" t="s">
        <v>322</v>
      </c>
      <c r="N887" t="s">
        <v>321</v>
      </c>
      <c r="O887" t="s">
        <v>500</v>
      </c>
      <c r="P887" t="s">
        <v>499</v>
      </c>
      <c r="Q887" t="s">
        <v>2426</v>
      </c>
      <c r="R887" t="s">
        <v>2427</v>
      </c>
    </row>
    <row r="888" spans="1:18">
      <c r="A888">
        <v>878</v>
      </c>
      <c r="B888" t="s">
        <v>701</v>
      </c>
      <c r="C888">
        <v>3964</v>
      </c>
      <c r="D888" t="s">
        <v>2430</v>
      </c>
      <c r="E888" t="s">
        <v>703</v>
      </c>
      <c r="F888">
        <v>0</v>
      </c>
      <c r="G888">
        <v>0</v>
      </c>
      <c r="H888" t="s">
        <v>421</v>
      </c>
      <c r="I888" t="s">
        <v>103</v>
      </c>
      <c r="J888" t="s">
        <v>105</v>
      </c>
      <c r="K888" t="s">
        <v>113</v>
      </c>
      <c r="L888" t="s">
        <v>112</v>
      </c>
      <c r="M888" t="s">
        <v>322</v>
      </c>
      <c r="N888" t="s">
        <v>321</v>
      </c>
      <c r="O888" t="s">
        <v>500</v>
      </c>
      <c r="P888" t="s">
        <v>499</v>
      </c>
      <c r="Q888" t="s">
        <v>2430</v>
      </c>
      <c r="R888" t="s">
        <v>2431</v>
      </c>
    </row>
    <row r="889" spans="1:18">
      <c r="A889">
        <v>879</v>
      </c>
      <c r="B889" t="s">
        <v>701</v>
      </c>
      <c r="C889">
        <v>3884</v>
      </c>
      <c r="D889" t="s">
        <v>2432</v>
      </c>
      <c r="E889" t="s">
        <v>706</v>
      </c>
      <c r="F889">
        <v>4</v>
      </c>
      <c r="G889">
        <v>0</v>
      </c>
      <c r="H889" t="s">
        <v>421</v>
      </c>
      <c r="I889" t="s">
        <v>103</v>
      </c>
      <c r="J889" t="s">
        <v>105</v>
      </c>
      <c r="K889" t="s">
        <v>113</v>
      </c>
      <c r="L889" t="s">
        <v>112</v>
      </c>
      <c r="M889" t="s">
        <v>322</v>
      </c>
      <c r="N889" t="s">
        <v>321</v>
      </c>
      <c r="O889" t="s">
        <v>500</v>
      </c>
      <c r="P889" t="s">
        <v>499</v>
      </c>
      <c r="Q889" t="s">
        <v>2432</v>
      </c>
      <c r="R889" t="s">
        <v>2433</v>
      </c>
    </row>
    <row r="890" spans="1:18">
      <c r="A890">
        <v>886</v>
      </c>
      <c r="B890" t="s">
        <v>701</v>
      </c>
      <c r="C890">
        <v>1321</v>
      </c>
      <c r="D890" t="s">
        <v>2446</v>
      </c>
      <c r="E890" t="s">
        <v>1363</v>
      </c>
      <c r="F890">
        <v>4</v>
      </c>
      <c r="G890">
        <v>0</v>
      </c>
      <c r="H890" t="s">
        <v>421</v>
      </c>
      <c r="I890" t="s">
        <v>103</v>
      </c>
      <c r="J890" t="s">
        <v>105</v>
      </c>
      <c r="K890" t="s">
        <v>113</v>
      </c>
      <c r="L890" t="s">
        <v>112</v>
      </c>
      <c r="M890" t="s">
        <v>322</v>
      </c>
      <c r="N890" t="s">
        <v>321</v>
      </c>
      <c r="O890" t="s">
        <v>500</v>
      </c>
      <c r="P890" t="s">
        <v>499</v>
      </c>
      <c r="Q890" t="s">
        <v>2446</v>
      </c>
      <c r="R890" t="s">
        <v>2447</v>
      </c>
    </row>
    <row r="891" spans="1:18">
      <c r="A891">
        <v>888</v>
      </c>
      <c r="B891" t="s">
        <v>701</v>
      </c>
      <c r="C891">
        <v>3988</v>
      </c>
      <c r="D891" t="s">
        <v>2450</v>
      </c>
      <c r="E891" t="s">
        <v>703</v>
      </c>
      <c r="F891">
        <v>0</v>
      </c>
      <c r="G891">
        <v>0</v>
      </c>
      <c r="H891" t="s">
        <v>421</v>
      </c>
      <c r="I891" t="s">
        <v>103</v>
      </c>
      <c r="J891" t="s">
        <v>105</v>
      </c>
      <c r="K891" t="s">
        <v>113</v>
      </c>
      <c r="L891" t="s">
        <v>112</v>
      </c>
      <c r="M891" t="s">
        <v>322</v>
      </c>
      <c r="N891" t="s">
        <v>321</v>
      </c>
      <c r="O891" t="s">
        <v>500</v>
      </c>
      <c r="P891" t="s">
        <v>499</v>
      </c>
      <c r="Q891" t="s">
        <v>2450</v>
      </c>
      <c r="R891" t="s">
        <v>2451</v>
      </c>
    </row>
    <row r="892" spans="1:18">
      <c r="A892">
        <v>891</v>
      </c>
      <c r="B892" t="s">
        <v>701</v>
      </c>
      <c r="C892">
        <v>2722</v>
      </c>
      <c r="D892" t="s">
        <v>2456</v>
      </c>
      <c r="E892" t="s">
        <v>703</v>
      </c>
      <c r="F892" t="s">
        <v>421</v>
      </c>
      <c r="G892">
        <v>1</v>
      </c>
      <c r="H892" t="s">
        <v>421</v>
      </c>
      <c r="I892" t="s">
        <v>103</v>
      </c>
      <c r="J892" t="s">
        <v>105</v>
      </c>
      <c r="K892" t="s">
        <v>113</v>
      </c>
      <c r="L892" t="s">
        <v>112</v>
      </c>
      <c r="M892" t="s">
        <v>322</v>
      </c>
      <c r="N892" t="s">
        <v>321</v>
      </c>
      <c r="O892" t="s">
        <v>500</v>
      </c>
      <c r="P892" t="s">
        <v>499</v>
      </c>
      <c r="Q892" t="s">
        <v>2456</v>
      </c>
      <c r="R892" t="s">
        <v>2457</v>
      </c>
    </row>
    <row r="893" spans="1:18">
      <c r="A893">
        <v>895</v>
      </c>
      <c r="B893" t="s">
        <v>701</v>
      </c>
      <c r="C893">
        <v>3962</v>
      </c>
      <c r="D893" t="s">
        <v>2463</v>
      </c>
      <c r="E893" t="s">
        <v>703</v>
      </c>
      <c r="F893">
        <v>0</v>
      </c>
      <c r="G893">
        <v>0</v>
      </c>
      <c r="H893" t="s">
        <v>421</v>
      </c>
      <c r="I893" t="s">
        <v>103</v>
      </c>
      <c r="J893" t="s">
        <v>105</v>
      </c>
      <c r="K893" t="s">
        <v>113</v>
      </c>
      <c r="L893" t="s">
        <v>112</v>
      </c>
      <c r="M893" t="s">
        <v>322</v>
      </c>
      <c r="N893" t="s">
        <v>321</v>
      </c>
      <c r="O893" t="s">
        <v>500</v>
      </c>
      <c r="P893" t="s">
        <v>499</v>
      </c>
      <c r="Q893" t="s">
        <v>2463</v>
      </c>
      <c r="R893" t="s">
        <v>2464</v>
      </c>
    </row>
    <row r="894" spans="1:18">
      <c r="A894">
        <v>900</v>
      </c>
      <c r="B894" t="s">
        <v>701</v>
      </c>
      <c r="C894">
        <v>1865</v>
      </c>
      <c r="D894" t="s">
        <v>2472</v>
      </c>
      <c r="E894" t="s">
        <v>1363</v>
      </c>
      <c r="F894">
        <v>4</v>
      </c>
      <c r="G894">
        <v>1</v>
      </c>
      <c r="H894" t="s">
        <v>421</v>
      </c>
      <c r="I894" t="s">
        <v>103</v>
      </c>
      <c r="J894" t="s">
        <v>105</v>
      </c>
      <c r="K894" t="s">
        <v>113</v>
      </c>
      <c r="L894" t="s">
        <v>112</v>
      </c>
      <c r="M894" t="s">
        <v>322</v>
      </c>
      <c r="N894" t="s">
        <v>321</v>
      </c>
      <c r="O894" t="s">
        <v>500</v>
      </c>
      <c r="P894" t="s">
        <v>499</v>
      </c>
      <c r="Q894" t="s">
        <v>2472</v>
      </c>
      <c r="R894" t="s">
        <v>2473</v>
      </c>
    </row>
    <row r="895" spans="1:18">
      <c r="A895">
        <v>902</v>
      </c>
      <c r="B895" t="s">
        <v>701</v>
      </c>
      <c r="C895">
        <v>3957</v>
      </c>
      <c r="D895" t="s">
        <v>2476</v>
      </c>
      <c r="E895" t="s">
        <v>703</v>
      </c>
      <c r="F895">
        <v>0</v>
      </c>
      <c r="G895">
        <v>0</v>
      </c>
      <c r="H895" t="s">
        <v>421</v>
      </c>
      <c r="I895" t="s">
        <v>103</v>
      </c>
      <c r="J895" t="s">
        <v>105</v>
      </c>
      <c r="K895" t="s">
        <v>113</v>
      </c>
      <c r="L895" t="s">
        <v>112</v>
      </c>
      <c r="M895" t="s">
        <v>322</v>
      </c>
      <c r="N895" t="s">
        <v>321</v>
      </c>
      <c r="O895" t="s">
        <v>500</v>
      </c>
      <c r="P895" t="s">
        <v>499</v>
      </c>
      <c r="Q895" t="s">
        <v>2476</v>
      </c>
      <c r="R895" t="s">
        <v>2477</v>
      </c>
    </row>
    <row r="896" spans="1:18">
      <c r="A896">
        <v>904</v>
      </c>
      <c r="B896" t="s">
        <v>701</v>
      </c>
      <c r="C896">
        <v>3987</v>
      </c>
      <c r="D896" t="s">
        <v>2480</v>
      </c>
      <c r="E896" t="s">
        <v>706</v>
      </c>
      <c r="F896">
        <v>2</v>
      </c>
      <c r="G896">
        <v>0</v>
      </c>
      <c r="H896" t="s">
        <v>421</v>
      </c>
      <c r="I896" t="s">
        <v>103</v>
      </c>
      <c r="J896" t="s">
        <v>105</v>
      </c>
      <c r="K896" t="s">
        <v>113</v>
      </c>
      <c r="L896" t="s">
        <v>112</v>
      </c>
      <c r="M896" t="s">
        <v>322</v>
      </c>
      <c r="N896" t="s">
        <v>321</v>
      </c>
      <c r="O896" t="s">
        <v>500</v>
      </c>
      <c r="P896" t="s">
        <v>499</v>
      </c>
      <c r="Q896" t="s">
        <v>2480</v>
      </c>
      <c r="R896" t="s">
        <v>2481</v>
      </c>
    </row>
    <row r="897" spans="1:18">
      <c r="A897">
        <v>905</v>
      </c>
      <c r="B897" t="s">
        <v>701</v>
      </c>
      <c r="C897">
        <v>3956</v>
      </c>
      <c r="D897" t="s">
        <v>2482</v>
      </c>
      <c r="E897" t="s">
        <v>703</v>
      </c>
      <c r="F897">
        <v>0</v>
      </c>
      <c r="G897">
        <v>0</v>
      </c>
      <c r="H897" t="s">
        <v>421</v>
      </c>
      <c r="I897" t="s">
        <v>103</v>
      </c>
      <c r="J897" t="s">
        <v>105</v>
      </c>
      <c r="K897" t="s">
        <v>113</v>
      </c>
      <c r="L897" t="s">
        <v>112</v>
      </c>
      <c r="M897" t="s">
        <v>322</v>
      </c>
      <c r="N897" t="s">
        <v>321</v>
      </c>
      <c r="O897" t="s">
        <v>500</v>
      </c>
      <c r="P897" t="s">
        <v>499</v>
      </c>
      <c r="Q897" t="s">
        <v>2482</v>
      </c>
      <c r="R897" t="s">
        <v>2483</v>
      </c>
    </row>
    <row r="898" spans="1:18">
      <c r="A898">
        <v>906</v>
      </c>
      <c r="B898" t="s">
        <v>701</v>
      </c>
      <c r="C898">
        <v>3949</v>
      </c>
      <c r="D898" t="s">
        <v>2484</v>
      </c>
      <c r="E898" t="s">
        <v>703</v>
      </c>
      <c r="F898">
        <v>0</v>
      </c>
      <c r="G898">
        <v>0</v>
      </c>
      <c r="H898" t="s">
        <v>421</v>
      </c>
      <c r="I898" t="s">
        <v>103</v>
      </c>
      <c r="J898" t="s">
        <v>105</v>
      </c>
      <c r="K898" t="s">
        <v>113</v>
      </c>
      <c r="L898" t="s">
        <v>112</v>
      </c>
      <c r="M898" t="s">
        <v>322</v>
      </c>
      <c r="N898" t="s">
        <v>321</v>
      </c>
      <c r="O898" t="s">
        <v>500</v>
      </c>
      <c r="P898" t="s">
        <v>499</v>
      </c>
      <c r="Q898" t="s">
        <v>2484</v>
      </c>
      <c r="R898" t="s">
        <v>2485</v>
      </c>
    </row>
    <row r="899" spans="1:18">
      <c r="A899">
        <v>908</v>
      </c>
      <c r="B899" t="s">
        <v>701</v>
      </c>
      <c r="C899">
        <v>3950</v>
      </c>
      <c r="D899" t="s">
        <v>2487</v>
      </c>
      <c r="E899" t="s">
        <v>706</v>
      </c>
      <c r="F899">
        <v>3</v>
      </c>
      <c r="G899">
        <v>0</v>
      </c>
      <c r="H899" t="s">
        <v>421</v>
      </c>
      <c r="I899" t="s">
        <v>103</v>
      </c>
      <c r="J899" t="s">
        <v>105</v>
      </c>
      <c r="K899" t="s">
        <v>113</v>
      </c>
      <c r="L899" t="s">
        <v>112</v>
      </c>
      <c r="M899" t="s">
        <v>322</v>
      </c>
      <c r="N899" t="s">
        <v>321</v>
      </c>
      <c r="O899" t="s">
        <v>500</v>
      </c>
      <c r="P899" t="s">
        <v>499</v>
      </c>
      <c r="Q899" t="s">
        <v>2487</v>
      </c>
      <c r="R899" t="s">
        <v>2488</v>
      </c>
    </row>
    <row r="900" spans="1:18">
      <c r="A900">
        <v>909</v>
      </c>
      <c r="B900" t="s">
        <v>701</v>
      </c>
      <c r="C900">
        <v>1354</v>
      </c>
      <c r="D900" t="s">
        <v>2489</v>
      </c>
      <c r="E900" t="s">
        <v>706</v>
      </c>
      <c r="F900">
        <v>3</v>
      </c>
      <c r="G900">
        <v>0</v>
      </c>
      <c r="H900" t="s">
        <v>421</v>
      </c>
      <c r="I900" t="s">
        <v>103</v>
      </c>
      <c r="J900" t="s">
        <v>105</v>
      </c>
      <c r="K900" t="s">
        <v>113</v>
      </c>
      <c r="L900" t="s">
        <v>112</v>
      </c>
      <c r="M900" t="s">
        <v>322</v>
      </c>
      <c r="N900" t="s">
        <v>321</v>
      </c>
      <c r="O900" t="s">
        <v>500</v>
      </c>
      <c r="P900" t="s">
        <v>499</v>
      </c>
      <c r="Q900" t="s">
        <v>2489</v>
      </c>
      <c r="R900" t="s">
        <v>2490</v>
      </c>
    </row>
    <row r="901" spans="1:18">
      <c r="A901">
        <v>916</v>
      </c>
      <c r="B901" t="s">
        <v>701</v>
      </c>
      <c r="C901">
        <v>1322</v>
      </c>
      <c r="D901" t="s">
        <v>2500</v>
      </c>
      <c r="E901" t="s">
        <v>421</v>
      </c>
      <c r="F901">
        <v>0</v>
      </c>
      <c r="G901">
        <v>0</v>
      </c>
      <c r="H901" t="s">
        <v>421</v>
      </c>
      <c r="I901" t="s">
        <v>103</v>
      </c>
      <c r="J901" t="s">
        <v>105</v>
      </c>
      <c r="K901" t="s">
        <v>113</v>
      </c>
      <c r="L901" t="s">
        <v>112</v>
      </c>
      <c r="M901" t="s">
        <v>322</v>
      </c>
      <c r="N901" t="s">
        <v>321</v>
      </c>
      <c r="O901" t="s">
        <v>500</v>
      </c>
      <c r="P901" t="s">
        <v>499</v>
      </c>
      <c r="Q901" t="s">
        <v>2500</v>
      </c>
      <c r="R901" t="s">
        <v>2501</v>
      </c>
    </row>
    <row r="902" spans="1:18">
      <c r="A902">
        <v>920</v>
      </c>
      <c r="B902" t="s">
        <v>701</v>
      </c>
      <c r="C902">
        <v>3985</v>
      </c>
      <c r="D902" t="s">
        <v>2508</v>
      </c>
      <c r="E902" t="s">
        <v>706</v>
      </c>
      <c r="F902">
        <v>3</v>
      </c>
      <c r="G902">
        <v>0</v>
      </c>
      <c r="H902" t="s">
        <v>421</v>
      </c>
      <c r="I902" t="s">
        <v>103</v>
      </c>
      <c r="J902" t="s">
        <v>105</v>
      </c>
      <c r="K902" t="s">
        <v>113</v>
      </c>
      <c r="L902" t="s">
        <v>112</v>
      </c>
      <c r="M902" t="s">
        <v>322</v>
      </c>
      <c r="N902" t="s">
        <v>321</v>
      </c>
      <c r="O902" t="s">
        <v>500</v>
      </c>
      <c r="P902" t="s">
        <v>499</v>
      </c>
      <c r="Q902" t="s">
        <v>2508</v>
      </c>
      <c r="R902" t="s">
        <v>2509</v>
      </c>
    </row>
    <row r="903" spans="1:18">
      <c r="A903">
        <v>923</v>
      </c>
      <c r="B903" t="s">
        <v>701</v>
      </c>
      <c r="C903">
        <v>3986</v>
      </c>
      <c r="D903" t="s">
        <v>2514</v>
      </c>
      <c r="E903" t="s">
        <v>706</v>
      </c>
      <c r="F903">
        <v>2</v>
      </c>
      <c r="G903">
        <v>0</v>
      </c>
      <c r="H903" t="s">
        <v>421</v>
      </c>
      <c r="I903" t="s">
        <v>103</v>
      </c>
      <c r="J903" t="s">
        <v>105</v>
      </c>
      <c r="K903" t="s">
        <v>113</v>
      </c>
      <c r="L903" t="s">
        <v>112</v>
      </c>
      <c r="M903" t="s">
        <v>322</v>
      </c>
      <c r="N903" t="s">
        <v>321</v>
      </c>
      <c r="O903" t="s">
        <v>500</v>
      </c>
      <c r="P903" t="s">
        <v>499</v>
      </c>
      <c r="Q903" t="s">
        <v>2514</v>
      </c>
      <c r="R903" t="s">
        <v>2515</v>
      </c>
    </row>
    <row r="904" spans="1:18">
      <c r="A904">
        <v>927</v>
      </c>
      <c r="B904" t="s">
        <v>701</v>
      </c>
      <c r="C904">
        <v>3968</v>
      </c>
      <c r="D904" t="s">
        <v>2522</v>
      </c>
      <c r="E904" t="s">
        <v>706</v>
      </c>
      <c r="F904">
        <v>3</v>
      </c>
      <c r="G904">
        <v>0</v>
      </c>
      <c r="H904" t="s">
        <v>421</v>
      </c>
      <c r="I904" t="s">
        <v>103</v>
      </c>
      <c r="J904" t="s">
        <v>105</v>
      </c>
      <c r="K904" t="s">
        <v>113</v>
      </c>
      <c r="L904" t="s">
        <v>112</v>
      </c>
      <c r="M904" t="s">
        <v>322</v>
      </c>
      <c r="N904" t="s">
        <v>321</v>
      </c>
      <c r="O904" t="s">
        <v>500</v>
      </c>
      <c r="P904" t="s">
        <v>499</v>
      </c>
      <c r="Q904" t="s">
        <v>2522</v>
      </c>
      <c r="R904" t="s">
        <v>2523</v>
      </c>
    </row>
    <row r="905" spans="1:18">
      <c r="A905">
        <v>930</v>
      </c>
      <c r="B905" t="s">
        <v>701</v>
      </c>
      <c r="C905">
        <v>3885</v>
      </c>
      <c r="D905" t="s">
        <v>2528</v>
      </c>
      <c r="E905" t="s">
        <v>706</v>
      </c>
      <c r="F905">
        <v>3</v>
      </c>
      <c r="G905">
        <v>0</v>
      </c>
      <c r="H905" t="s">
        <v>421</v>
      </c>
      <c r="I905" t="s">
        <v>103</v>
      </c>
      <c r="J905" t="s">
        <v>105</v>
      </c>
      <c r="K905" t="s">
        <v>113</v>
      </c>
      <c r="L905" t="s">
        <v>112</v>
      </c>
      <c r="M905" t="s">
        <v>322</v>
      </c>
      <c r="N905" t="s">
        <v>321</v>
      </c>
      <c r="O905" t="s">
        <v>500</v>
      </c>
      <c r="P905" t="s">
        <v>499</v>
      </c>
      <c r="Q905" t="s">
        <v>2528</v>
      </c>
      <c r="R905" t="s">
        <v>2529</v>
      </c>
    </row>
    <row r="906" spans="1:18">
      <c r="A906">
        <v>936</v>
      </c>
      <c r="B906" t="s">
        <v>701</v>
      </c>
      <c r="C906">
        <v>3582</v>
      </c>
      <c r="D906" t="s">
        <v>1765</v>
      </c>
      <c r="E906" t="s">
        <v>706</v>
      </c>
      <c r="F906">
        <v>0</v>
      </c>
      <c r="G906">
        <v>0</v>
      </c>
      <c r="H906" t="s">
        <v>421</v>
      </c>
      <c r="I906" t="s">
        <v>103</v>
      </c>
      <c r="J906" t="s">
        <v>105</v>
      </c>
      <c r="K906" t="s">
        <v>113</v>
      </c>
      <c r="L906" t="s">
        <v>112</v>
      </c>
      <c r="M906" t="s">
        <v>322</v>
      </c>
      <c r="N906" t="s">
        <v>321</v>
      </c>
      <c r="O906" t="s">
        <v>500</v>
      </c>
      <c r="P906" t="s">
        <v>499</v>
      </c>
      <c r="Q906" t="s">
        <v>1765</v>
      </c>
      <c r="R906" t="s">
        <v>2540</v>
      </c>
    </row>
    <row r="907" spans="1:18">
      <c r="A907">
        <v>945</v>
      </c>
      <c r="B907" t="s">
        <v>701</v>
      </c>
      <c r="C907">
        <v>3581</v>
      </c>
      <c r="D907" t="s">
        <v>2556</v>
      </c>
      <c r="E907" t="s">
        <v>706</v>
      </c>
      <c r="F907">
        <v>0</v>
      </c>
      <c r="G907">
        <v>0</v>
      </c>
      <c r="H907" t="s">
        <v>421</v>
      </c>
      <c r="I907" t="s">
        <v>103</v>
      </c>
      <c r="J907" t="s">
        <v>105</v>
      </c>
      <c r="K907" t="s">
        <v>113</v>
      </c>
      <c r="L907" t="s">
        <v>112</v>
      </c>
      <c r="M907" t="s">
        <v>322</v>
      </c>
      <c r="N907" t="s">
        <v>321</v>
      </c>
      <c r="O907" t="s">
        <v>500</v>
      </c>
      <c r="P907" t="s">
        <v>499</v>
      </c>
      <c r="Q907" t="s">
        <v>2556</v>
      </c>
      <c r="R907" t="s">
        <v>2557</v>
      </c>
    </row>
    <row r="908" spans="1:18">
      <c r="A908">
        <v>221</v>
      </c>
      <c r="B908" t="s">
        <v>701</v>
      </c>
      <c r="C908">
        <v>3613</v>
      </c>
      <c r="D908" t="s">
        <v>1146</v>
      </c>
      <c r="E908" t="s">
        <v>706</v>
      </c>
      <c r="F908">
        <v>4</v>
      </c>
      <c r="G908">
        <v>0</v>
      </c>
      <c r="H908" t="s">
        <v>421</v>
      </c>
      <c r="I908" t="s">
        <v>103</v>
      </c>
      <c r="J908" t="s">
        <v>105</v>
      </c>
      <c r="K908" t="s">
        <v>115</v>
      </c>
      <c r="L908" t="s">
        <v>114</v>
      </c>
      <c r="M908" t="s">
        <v>406</v>
      </c>
      <c r="N908" t="s">
        <v>405</v>
      </c>
      <c r="O908" t="s">
        <v>503</v>
      </c>
      <c r="P908" t="s">
        <v>502</v>
      </c>
      <c r="Q908" t="s">
        <v>1146</v>
      </c>
      <c r="R908" t="s">
        <v>1147</v>
      </c>
    </row>
    <row r="909" spans="1:18">
      <c r="A909">
        <v>228</v>
      </c>
      <c r="B909" t="s">
        <v>701</v>
      </c>
      <c r="C909">
        <v>3614</v>
      </c>
      <c r="D909" t="s">
        <v>1160</v>
      </c>
      <c r="E909" t="s">
        <v>703</v>
      </c>
      <c r="F909">
        <v>5</v>
      </c>
      <c r="G909">
        <v>0</v>
      </c>
      <c r="H909" t="s">
        <v>421</v>
      </c>
      <c r="I909" t="s">
        <v>103</v>
      </c>
      <c r="J909" t="s">
        <v>105</v>
      </c>
      <c r="K909" t="s">
        <v>115</v>
      </c>
      <c r="L909" t="s">
        <v>114</v>
      </c>
      <c r="M909" t="s">
        <v>406</v>
      </c>
      <c r="N909" t="s">
        <v>405</v>
      </c>
      <c r="O909" t="s">
        <v>503</v>
      </c>
      <c r="P909" t="s">
        <v>502</v>
      </c>
      <c r="Q909" t="s">
        <v>1160</v>
      </c>
      <c r="R909" t="s">
        <v>1161</v>
      </c>
    </row>
    <row r="910" spans="1:18">
      <c r="A910">
        <v>238</v>
      </c>
      <c r="B910" t="s">
        <v>701</v>
      </c>
      <c r="C910">
        <v>3631</v>
      </c>
      <c r="D910" t="s">
        <v>1179</v>
      </c>
      <c r="E910" t="s">
        <v>703</v>
      </c>
      <c r="F910">
        <v>5</v>
      </c>
      <c r="G910">
        <v>0</v>
      </c>
      <c r="H910" t="s">
        <v>421</v>
      </c>
      <c r="I910" t="s">
        <v>103</v>
      </c>
      <c r="J910" t="s">
        <v>105</v>
      </c>
      <c r="K910" t="s">
        <v>115</v>
      </c>
      <c r="L910" t="s">
        <v>114</v>
      </c>
      <c r="M910" t="s">
        <v>406</v>
      </c>
      <c r="N910" t="s">
        <v>405</v>
      </c>
      <c r="O910" t="s">
        <v>503</v>
      </c>
      <c r="P910" t="s">
        <v>502</v>
      </c>
      <c r="Q910" t="s">
        <v>1179</v>
      </c>
      <c r="R910" t="s">
        <v>1180</v>
      </c>
    </row>
    <row r="911" spans="1:18">
      <c r="A911">
        <v>243</v>
      </c>
      <c r="B911" t="s">
        <v>701</v>
      </c>
      <c r="C911">
        <v>3615</v>
      </c>
      <c r="D911" t="s">
        <v>1189</v>
      </c>
      <c r="E911" t="s">
        <v>703</v>
      </c>
      <c r="F911">
        <v>5</v>
      </c>
      <c r="G911">
        <v>0</v>
      </c>
      <c r="H911" t="s">
        <v>421</v>
      </c>
      <c r="I911" t="s">
        <v>103</v>
      </c>
      <c r="J911" t="s">
        <v>105</v>
      </c>
      <c r="K911" t="s">
        <v>115</v>
      </c>
      <c r="L911" t="s">
        <v>114</v>
      </c>
      <c r="M911" t="s">
        <v>406</v>
      </c>
      <c r="N911" t="s">
        <v>405</v>
      </c>
      <c r="O911" t="s">
        <v>503</v>
      </c>
      <c r="P911" t="s">
        <v>502</v>
      </c>
      <c r="Q911" t="s">
        <v>1189</v>
      </c>
      <c r="R911" t="s">
        <v>1190</v>
      </c>
    </row>
    <row r="912" spans="1:18">
      <c r="A912">
        <v>248</v>
      </c>
      <c r="B912" t="s">
        <v>701</v>
      </c>
      <c r="C912">
        <v>3630</v>
      </c>
      <c r="D912" t="s">
        <v>1199</v>
      </c>
      <c r="E912" t="s">
        <v>706</v>
      </c>
      <c r="F912">
        <v>3</v>
      </c>
      <c r="G912">
        <v>0</v>
      </c>
      <c r="H912" t="s">
        <v>421</v>
      </c>
      <c r="I912" t="s">
        <v>103</v>
      </c>
      <c r="J912" t="s">
        <v>105</v>
      </c>
      <c r="K912" t="s">
        <v>115</v>
      </c>
      <c r="L912" t="s">
        <v>114</v>
      </c>
      <c r="M912" t="s">
        <v>406</v>
      </c>
      <c r="N912" t="s">
        <v>405</v>
      </c>
      <c r="O912" t="s">
        <v>503</v>
      </c>
      <c r="P912" t="s">
        <v>502</v>
      </c>
      <c r="Q912" t="s">
        <v>1199</v>
      </c>
      <c r="R912" t="s">
        <v>1200</v>
      </c>
    </row>
    <row r="913" spans="1:18">
      <c r="A913">
        <v>254</v>
      </c>
      <c r="B913" t="s">
        <v>701</v>
      </c>
      <c r="C913">
        <v>3629</v>
      </c>
      <c r="D913" t="s">
        <v>1211</v>
      </c>
      <c r="E913" t="s">
        <v>703</v>
      </c>
      <c r="F913">
        <v>5</v>
      </c>
      <c r="G913">
        <v>0</v>
      </c>
      <c r="H913" t="s">
        <v>421</v>
      </c>
      <c r="I913" t="s">
        <v>103</v>
      </c>
      <c r="J913" t="s">
        <v>105</v>
      </c>
      <c r="K913" t="s">
        <v>115</v>
      </c>
      <c r="L913" t="s">
        <v>114</v>
      </c>
      <c r="M913" t="s">
        <v>406</v>
      </c>
      <c r="N913" t="s">
        <v>405</v>
      </c>
      <c r="O913" t="s">
        <v>503</v>
      </c>
      <c r="P913" t="s">
        <v>502</v>
      </c>
      <c r="Q913" t="s">
        <v>1211</v>
      </c>
      <c r="R913" t="s">
        <v>1212</v>
      </c>
    </row>
    <row r="914" spans="1:18">
      <c r="A914">
        <v>255</v>
      </c>
      <c r="B914" t="s">
        <v>701</v>
      </c>
      <c r="C914">
        <v>3616</v>
      </c>
      <c r="D914" t="s">
        <v>1213</v>
      </c>
      <c r="E914" t="s">
        <v>703</v>
      </c>
      <c r="F914">
        <v>5</v>
      </c>
      <c r="G914">
        <v>0</v>
      </c>
      <c r="H914" t="s">
        <v>421</v>
      </c>
      <c r="I914" t="s">
        <v>103</v>
      </c>
      <c r="J914" t="s">
        <v>105</v>
      </c>
      <c r="K914" t="s">
        <v>115</v>
      </c>
      <c r="L914" t="s">
        <v>114</v>
      </c>
      <c r="M914" t="s">
        <v>406</v>
      </c>
      <c r="N914" t="s">
        <v>405</v>
      </c>
      <c r="O914" t="s">
        <v>503</v>
      </c>
      <c r="P914" t="s">
        <v>502</v>
      </c>
      <c r="Q914" t="s">
        <v>1213</v>
      </c>
      <c r="R914" t="s">
        <v>1214</v>
      </c>
    </row>
    <row r="915" spans="1:18">
      <c r="A915">
        <v>283</v>
      </c>
      <c r="B915" t="s">
        <v>701</v>
      </c>
      <c r="C915">
        <v>1083</v>
      </c>
      <c r="D915" t="s">
        <v>501</v>
      </c>
      <c r="E915" t="s">
        <v>772</v>
      </c>
      <c r="F915">
        <v>5</v>
      </c>
      <c r="G915">
        <v>0</v>
      </c>
      <c r="H915" t="s">
        <v>421</v>
      </c>
      <c r="I915" t="s">
        <v>103</v>
      </c>
      <c r="J915" t="s">
        <v>105</v>
      </c>
      <c r="K915" t="s">
        <v>115</v>
      </c>
      <c r="L915" t="s">
        <v>114</v>
      </c>
      <c r="M915" t="s">
        <v>406</v>
      </c>
      <c r="N915" t="s">
        <v>405</v>
      </c>
      <c r="O915" t="s">
        <v>503</v>
      </c>
      <c r="P915" t="s">
        <v>502</v>
      </c>
      <c r="Q915" t="s">
        <v>501</v>
      </c>
      <c r="R915" t="s">
        <v>1269</v>
      </c>
    </row>
    <row r="916" spans="1:18">
      <c r="A916">
        <v>285</v>
      </c>
      <c r="B916" t="s">
        <v>701</v>
      </c>
      <c r="C916">
        <v>3632</v>
      </c>
      <c r="D916" t="s">
        <v>1271</v>
      </c>
      <c r="E916" t="s">
        <v>703</v>
      </c>
      <c r="F916">
        <v>5</v>
      </c>
      <c r="G916">
        <v>0</v>
      </c>
      <c r="H916" t="s">
        <v>421</v>
      </c>
      <c r="I916" t="s">
        <v>103</v>
      </c>
      <c r="J916" t="s">
        <v>105</v>
      </c>
      <c r="K916" t="s">
        <v>115</v>
      </c>
      <c r="L916" t="s">
        <v>114</v>
      </c>
      <c r="M916" t="s">
        <v>406</v>
      </c>
      <c r="N916" t="s">
        <v>405</v>
      </c>
      <c r="O916" t="s">
        <v>503</v>
      </c>
      <c r="P916" t="s">
        <v>502</v>
      </c>
      <c r="Q916" t="s">
        <v>1271</v>
      </c>
      <c r="R916" t="s">
        <v>1272</v>
      </c>
    </row>
    <row r="917" spans="1:18">
      <c r="A917">
        <v>286</v>
      </c>
      <c r="B917" t="s">
        <v>701</v>
      </c>
      <c r="C917">
        <v>3617</v>
      </c>
      <c r="D917" t="s">
        <v>1273</v>
      </c>
      <c r="E917" t="s">
        <v>706</v>
      </c>
      <c r="F917">
        <v>3</v>
      </c>
      <c r="G917">
        <v>0</v>
      </c>
      <c r="H917" t="s">
        <v>421</v>
      </c>
      <c r="I917" t="s">
        <v>103</v>
      </c>
      <c r="J917" t="s">
        <v>105</v>
      </c>
      <c r="K917" t="s">
        <v>115</v>
      </c>
      <c r="L917" t="s">
        <v>114</v>
      </c>
      <c r="M917" t="s">
        <v>406</v>
      </c>
      <c r="N917" t="s">
        <v>405</v>
      </c>
      <c r="O917" t="s">
        <v>503</v>
      </c>
      <c r="P917" t="s">
        <v>502</v>
      </c>
      <c r="Q917" t="s">
        <v>1273</v>
      </c>
      <c r="R917" t="s">
        <v>1274</v>
      </c>
    </row>
    <row r="918" spans="1:18">
      <c r="A918">
        <v>290</v>
      </c>
      <c r="B918" t="s">
        <v>701</v>
      </c>
      <c r="C918">
        <v>3618</v>
      </c>
      <c r="D918" t="s">
        <v>1281</v>
      </c>
      <c r="E918" t="s">
        <v>706</v>
      </c>
      <c r="F918">
        <v>4</v>
      </c>
      <c r="G918">
        <v>0</v>
      </c>
      <c r="H918" t="s">
        <v>421</v>
      </c>
      <c r="I918" t="s">
        <v>103</v>
      </c>
      <c r="J918" t="s">
        <v>105</v>
      </c>
      <c r="K918" t="s">
        <v>115</v>
      </c>
      <c r="L918" t="s">
        <v>114</v>
      </c>
      <c r="M918" t="s">
        <v>406</v>
      </c>
      <c r="N918" t="s">
        <v>405</v>
      </c>
      <c r="O918" t="s">
        <v>503</v>
      </c>
      <c r="P918" t="s">
        <v>502</v>
      </c>
      <c r="Q918" t="s">
        <v>1281</v>
      </c>
      <c r="R918" t="s">
        <v>1282</v>
      </c>
    </row>
    <row r="919" spans="1:18">
      <c r="A919">
        <v>292</v>
      </c>
      <c r="B919" t="s">
        <v>701</v>
      </c>
      <c r="C919">
        <v>3628</v>
      </c>
      <c r="D919" t="s">
        <v>1285</v>
      </c>
      <c r="E919" t="s">
        <v>703</v>
      </c>
      <c r="F919">
        <v>5</v>
      </c>
      <c r="G919">
        <v>0</v>
      </c>
      <c r="H919" t="s">
        <v>421</v>
      </c>
      <c r="I919" t="s">
        <v>103</v>
      </c>
      <c r="J919" t="s">
        <v>105</v>
      </c>
      <c r="K919" t="s">
        <v>115</v>
      </c>
      <c r="L919" t="s">
        <v>114</v>
      </c>
      <c r="M919" t="s">
        <v>406</v>
      </c>
      <c r="N919" t="s">
        <v>405</v>
      </c>
      <c r="O919" t="s">
        <v>503</v>
      </c>
      <c r="P919" t="s">
        <v>502</v>
      </c>
      <c r="Q919" t="s">
        <v>1285</v>
      </c>
      <c r="R919" t="s">
        <v>1286</v>
      </c>
    </row>
    <row r="920" spans="1:18">
      <c r="A920">
        <v>297</v>
      </c>
      <c r="B920" t="s">
        <v>701</v>
      </c>
      <c r="C920">
        <v>3619</v>
      </c>
      <c r="D920" t="s">
        <v>1295</v>
      </c>
      <c r="E920" t="s">
        <v>703</v>
      </c>
      <c r="F920">
        <v>5</v>
      </c>
      <c r="G920">
        <v>0</v>
      </c>
      <c r="H920" t="s">
        <v>421</v>
      </c>
      <c r="I920" t="s">
        <v>103</v>
      </c>
      <c r="J920" t="s">
        <v>105</v>
      </c>
      <c r="K920" t="s">
        <v>115</v>
      </c>
      <c r="L920" t="s">
        <v>114</v>
      </c>
      <c r="M920" t="s">
        <v>406</v>
      </c>
      <c r="N920" t="s">
        <v>405</v>
      </c>
      <c r="O920" t="s">
        <v>503</v>
      </c>
      <c r="P920" t="s">
        <v>502</v>
      </c>
      <c r="Q920" t="s">
        <v>1295</v>
      </c>
      <c r="R920" t="s">
        <v>1296</v>
      </c>
    </row>
    <row r="921" spans="1:18">
      <c r="A921">
        <v>310</v>
      </c>
      <c r="B921" t="s">
        <v>701</v>
      </c>
      <c r="C921">
        <v>3626</v>
      </c>
      <c r="D921" t="s">
        <v>1321</v>
      </c>
      <c r="E921" t="s">
        <v>703</v>
      </c>
      <c r="F921">
        <v>5</v>
      </c>
      <c r="G921">
        <v>0</v>
      </c>
      <c r="H921" t="s">
        <v>421</v>
      </c>
      <c r="I921" t="s">
        <v>103</v>
      </c>
      <c r="J921" t="s">
        <v>105</v>
      </c>
      <c r="K921" t="s">
        <v>115</v>
      </c>
      <c r="L921" t="s">
        <v>114</v>
      </c>
      <c r="M921" t="s">
        <v>406</v>
      </c>
      <c r="N921" t="s">
        <v>405</v>
      </c>
      <c r="O921" t="s">
        <v>503</v>
      </c>
      <c r="P921" t="s">
        <v>502</v>
      </c>
      <c r="Q921" t="s">
        <v>1321</v>
      </c>
      <c r="R921" t="s">
        <v>1322</v>
      </c>
    </row>
    <row r="922" spans="1:18">
      <c r="A922">
        <v>314</v>
      </c>
      <c r="B922" t="s">
        <v>701</v>
      </c>
      <c r="C922">
        <v>3620</v>
      </c>
      <c r="D922" t="s">
        <v>1330</v>
      </c>
      <c r="E922" t="s">
        <v>706</v>
      </c>
      <c r="F922">
        <v>2</v>
      </c>
      <c r="G922">
        <v>0</v>
      </c>
      <c r="H922" t="s">
        <v>421</v>
      </c>
      <c r="I922" t="s">
        <v>103</v>
      </c>
      <c r="J922" t="s">
        <v>105</v>
      </c>
      <c r="K922" t="s">
        <v>115</v>
      </c>
      <c r="L922" t="s">
        <v>114</v>
      </c>
      <c r="M922" t="s">
        <v>406</v>
      </c>
      <c r="N922" t="s">
        <v>405</v>
      </c>
      <c r="O922" t="s">
        <v>503</v>
      </c>
      <c r="P922" t="s">
        <v>502</v>
      </c>
      <c r="Q922" t="s">
        <v>1330</v>
      </c>
      <c r="R922" t="s">
        <v>1331</v>
      </c>
    </row>
    <row r="923" spans="1:18">
      <c r="A923">
        <v>316</v>
      </c>
      <c r="B923" t="s">
        <v>701</v>
      </c>
      <c r="C923">
        <v>3625</v>
      </c>
      <c r="D923" t="s">
        <v>1334</v>
      </c>
      <c r="E923" t="s">
        <v>703</v>
      </c>
      <c r="F923">
        <v>5</v>
      </c>
      <c r="G923">
        <v>0</v>
      </c>
      <c r="H923" t="s">
        <v>421</v>
      </c>
      <c r="I923" t="s">
        <v>103</v>
      </c>
      <c r="J923" t="s">
        <v>105</v>
      </c>
      <c r="K923" t="s">
        <v>115</v>
      </c>
      <c r="L923" t="s">
        <v>114</v>
      </c>
      <c r="M923" t="s">
        <v>406</v>
      </c>
      <c r="N923" t="s">
        <v>405</v>
      </c>
      <c r="O923" t="s">
        <v>503</v>
      </c>
      <c r="P923" t="s">
        <v>502</v>
      </c>
      <c r="Q923" t="s">
        <v>1334</v>
      </c>
      <c r="R923" t="s">
        <v>1335</v>
      </c>
    </row>
    <row r="924" spans="1:18">
      <c r="A924">
        <v>323</v>
      </c>
      <c r="B924" t="s">
        <v>701</v>
      </c>
      <c r="C924">
        <v>3621</v>
      </c>
      <c r="D924" t="s">
        <v>1348</v>
      </c>
      <c r="E924" t="s">
        <v>706</v>
      </c>
      <c r="F924">
        <v>2</v>
      </c>
      <c r="G924">
        <v>0</v>
      </c>
      <c r="H924" t="s">
        <v>421</v>
      </c>
      <c r="I924" t="s">
        <v>103</v>
      </c>
      <c r="J924" t="s">
        <v>105</v>
      </c>
      <c r="K924" t="s">
        <v>115</v>
      </c>
      <c r="L924" t="s">
        <v>114</v>
      </c>
      <c r="M924" t="s">
        <v>406</v>
      </c>
      <c r="N924" t="s">
        <v>405</v>
      </c>
      <c r="O924" t="s">
        <v>503</v>
      </c>
      <c r="P924" t="s">
        <v>502</v>
      </c>
      <c r="Q924" t="s">
        <v>1348</v>
      </c>
      <c r="R924" t="s">
        <v>1349</v>
      </c>
    </row>
    <row r="925" spans="1:18">
      <c r="A925">
        <v>331</v>
      </c>
      <c r="B925" t="s">
        <v>701</v>
      </c>
      <c r="C925">
        <v>3622</v>
      </c>
      <c r="D925" t="s">
        <v>1365</v>
      </c>
      <c r="E925" t="s">
        <v>706</v>
      </c>
      <c r="F925">
        <v>2</v>
      </c>
      <c r="G925">
        <v>0</v>
      </c>
      <c r="H925" t="s">
        <v>421</v>
      </c>
      <c r="I925" t="s">
        <v>103</v>
      </c>
      <c r="J925" t="s">
        <v>105</v>
      </c>
      <c r="K925" t="s">
        <v>115</v>
      </c>
      <c r="L925" t="s">
        <v>114</v>
      </c>
      <c r="M925" t="s">
        <v>406</v>
      </c>
      <c r="N925" t="s">
        <v>405</v>
      </c>
      <c r="O925" t="s">
        <v>503</v>
      </c>
      <c r="P925" t="s">
        <v>502</v>
      </c>
      <c r="Q925" t="s">
        <v>1365</v>
      </c>
      <c r="R925" t="s">
        <v>1366</v>
      </c>
    </row>
    <row r="926" spans="1:18">
      <c r="A926">
        <v>332</v>
      </c>
      <c r="B926" t="s">
        <v>701</v>
      </c>
      <c r="C926">
        <v>3624</v>
      </c>
      <c r="D926" t="s">
        <v>1367</v>
      </c>
      <c r="E926" t="s">
        <v>703</v>
      </c>
      <c r="F926">
        <v>5</v>
      </c>
      <c r="G926">
        <v>0</v>
      </c>
      <c r="H926" t="s">
        <v>421</v>
      </c>
      <c r="I926" t="s">
        <v>103</v>
      </c>
      <c r="J926" t="s">
        <v>105</v>
      </c>
      <c r="K926" t="s">
        <v>115</v>
      </c>
      <c r="L926" t="s">
        <v>114</v>
      </c>
      <c r="M926" t="s">
        <v>406</v>
      </c>
      <c r="N926" t="s">
        <v>405</v>
      </c>
      <c r="O926" t="s">
        <v>503</v>
      </c>
      <c r="P926" t="s">
        <v>502</v>
      </c>
      <c r="Q926" t="s">
        <v>1367</v>
      </c>
      <c r="R926" t="s">
        <v>1368</v>
      </c>
    </row>
    <row r="927" spans="1:18">
      <c r="A927">
        <v>334</v>
      </c>
      <c r="B927" t="s">
        <v>701</v>
      </c>
      <c r="C927">
        <v>3627</v>
      </c>
      <c r="D927" t="s">
        <v>1371</v>
      </c>
      <c r="E927" t="s">
        <v>706</v>
      </c>
      <c r="F927">
        <v>1</v>
      </c>
      <c r="G927">
        <v>0</v>
      </c>
      <c r="H927" t="s">
        <v>421</v>
      </c>
      <c r="I927" t="s">
        <v>103</v>
      </c>
      <c r="J927" t="s">
        <v>105</v>
      </c>
      <c r="K927" t="s">
        <v>115</v>
      </c>
      <c r="L927" t="s">
        <v>114</v>
      </c>
      <c r="M927" t="s">
        <v>406</v>
      </c>
      <c r="N927" t="s">
        <v>405</v>
      </c>
      <c r="O927" t="s">
        <v>503</v>
      </c>
      <c r="P927" t="s">
        <v>502</v>
      </c>
      <c r="Q927" t="s">
        <v>1371</v>
      </c>
      <c r="R927" t="s">
        <v>1372</v>
      </c>
    </row>
    <row r="928" spans="1:18">
      <c r="A928">
        <v>339</v>
      </c>
      <c r="B928" t="s">
        <v>701</v>
      </c>
      <c r="C928">
        <v>3623</v>
      </c>
      <c r="D928" t="s">
        <v>1381</v>
      </c>
      <c r="E928" t="s">
        <v>703</v>
      </c>
      <c r="F928">
        <v>5</v>
      </c>
      <c r="G928">
        <v>0</v>
      </c>
      <c r="H928" t="s">
        <v>421</v>
      </c>
      <c r="I928" t="s">
        <v>103</v>
      </c>
      <c r="J928" t="s">
        <v>105</v>
      </c>
      <c r="K928" t="s">
        <v>115</v>
      </c>
      <c r="L928" t="s">
        <v>114</v>
      </c>
      <c r="M928" t="s">
        <v>406</v>
      </c>
      <c r="N928" t="s">
        <v>405</v>
      </c>
      <c r="O928" t="s">
        <v>503</v>
      </c>
      <c r="P928" t="s">
        <v>502</v>
      </c>
      <c r="Q928" t="s">
        <v>1381</v>
      </c>
      <c r="R928" t="s">
        <v>1382</v>
      </c>
    </row>
    <row r="929" spans="1:18">
      <c r="A929">
        <v>833</v>
      </c>
      <c r="B929" t="s">
        <v>701</v>
      </c>
      <c r="C929">
        <v>1124</v>
      </c>
      <c r="D929" t="s">
        <v>341</v>
      </c>
      <c r="E929" t="s">
        <v>772</v>
      </c>
      <c r="F929">
        <v>0</v>
      </c>
      <c r="G929">
        <v>0</v>
      </c>
      <c r="H929" t="s">
        <v>421</v>
      </c>
      <c r="I929" t="s">
        <v>103</v>
      </c>
      <c r="J929" t="s">
        <v>105</v>
      </c>
      <c r="K929" t="s">
        <v>113</v>
      </c>
      <c r="L929" t="s">
        <v>112</v>
      </c>
      <c r="M929" t="s">
        <v>342</v>
      </c>
      <c r="N929" t="s">
        <v>341</v>
      </c>
      <c r="O929" t="s">
        <v>507</v>
      </c>
      <c r="P929" t="s">
        <v>506</v>
      </c>
      <c r="Q929" t="s">
        <v>341</v>
      </c>
      <c r="R929" t="s">
        <v>2347</v>
      </c>
    </row>
    <row r="930" spans="1:18">
      <c r="A930">
        <v>837</v>
      </c>
      <c r="B930" t="s">
        <v>701</v>
      </c>
      <c r="C930">
        <v>3665</v>
      </c>
      <c r="D930" t="s">
        <v>2263</v>
      </c>
      <c r="E930" t="s">
        <v>2264</v>
      </c>
      <c r="F930">
        <v>0</v>
      </c>
      <c r="G930">
        <v>0</v>
      </c>
      <c r="H930" t="s">
        <v>421</v>
      </c>
      <c r="I930" t="s">
        <v>103</v>
      </c>
      <c r="J930" t="s">
        <v>105</v>
      </c>
      <c r="K930" t="s">
        <v>113</v>
      </c>
      <c r="L930" t="s">
        <v>112</v>
      </c>
      <c r="M930" t="s">
        <v>342</v>
      </c>
      <c r="N930" t="s">
        <v>341</v>
      </c>
      <c r="O930" t="s">
        <v>507</v>
      </c>
      <c r="P930" t="s">
        <v>506</v>
      </c>
      <c r="Q930" t="s">
        <v>2263</v>
      </c>
      <c r="R930" t="s">
        <v>2355</v>
      </c>
    </row>
    <row r="931" spans="1:18">
      <c r="A931">
        <v>2847</v>
      </c>
      <c r="B931" t="s">
        <v>701</v>
      </c>
      <c r="C931">
        <v>996</v>
      </c>
      <c r="D931" t="s">
        <v>6269</v>
      </c>
      <c r="E931" t="s">
        <v>703</v>
      </c>
      <c r="F931">
        <v>0</v>
      </c>
      <c r="G931">
        <v>1</v>
      </c>
      <c r="H931" t="s">
        <v>421</v>
      </c>
      <c r="I931" t="s">
        <v>103</v>
      </c>
      <c r="J931" t="s">
        <v>105</v>
      </c>
      <c r="K931" t="s">
        <v>109</v>
      </c>
      <c r="L931" t="s">
        <v>108</v>
      </c>
      <c r="M931" t="s">
        <v>165</v>
      </c>
      <c r="N931" t="s">
        <v>166</v>
      </c>
      <c r="O931" t="s">
        <v>510</v>
      </c>
      <c r="P931" t="s">
        <v>508</v>
      </c>
      <c r="Q931" t="s">
        <v>6269</v>
      </c>
      <c r="R931" t="s">
        <v>6270</v>
      </c>
    </row>
    <row r="932" spans="1:18">
      <c r="A932">
        <v>2868</v>
      </c>
      <c r="B932" t="s">
        <v>701</v>
      </c>
      <c r="C932">
        <v>882</v>
      </c>
      <c r="D932" t="s">
        <v>6310</v>
      </c>
      <c r="E932" t="s">
        <v>703</v>
      </c>
      <c r="F932">
        <v>4</v>
      </c>
      <c r="G932">
        <v>1</v>
      </c>
      <c r="H932" t="s">
        <v>421</v>
      </c>
      <c r="I932" t="s">
        <v>103</v>
      </c>
      <c r="J932" t="s">
        <v>105</v>
      </c>
      <c r="K932" t="s">
        <v>109</v>
      </c>
      <c r="L932" t="s">
        <v>108</v>
      </c>
      <c r="M932" t="s">
        <v>165</v>
      </c>
      <c r="N932" t="s">
        <v>166</v>
      </c>
      <c r="O932" t="s">
        <v>509</v>
      </c>
      <c r="P932" t="s">
        <v>508</v>
      </c>
      <c r="Q932" t="s">
        <v>6310</v>
      </c>
      <c r="R932" t="s">
        <v>6311</v>
      </c>
    </row>
    <row r="933" spans="1:18">
      <c r="A933">
        <v>2882</v>
      </c>
      <c r="B933" t="s">
        <v>701</v>
      </c>
      <c r="C933">
        <v>997</v>
      </c>
      <c r="D933" t="s">
        <v>6338</v>
      </c>
      <c r="E933" t="s">
        <v>703</v>
      </c>
      <c r="F933">
        <v>4</v>
      </c>
      <c r="G933">
        <v>1</v>
      </c>
      <c r="H933" t="s">
        <v>421</v>
      </c>
      <c r="I933" t="s">
        <v>103</v>
      </c>
      <c r="J933" t="s">
        <v>105</v>
      </c>
      <c r="K933" t="s">
        <v>109</v>
      </c>
      <c r="L933" t="s">
        <v>108</v>
      </c>
      <c r="M933" t="s">
        <v>165</v>
      </c>
      <c r="N933" t="s">
        <v>166</v>
      </c>
      <c r="O933" t="s">
        <v>509</v>
      </c>
      <c r="P933" t="s">
        <v>508</v>
      </c>
      <c r="Q933" t="s">
        <v>6338</v>
      </c>
      <c r="R933" t="s">
        <v>6339</v>
      </c>
    </row>
    <row r="934" spans="1:18">
      <c r="A934">
        <v>2910</v>
      </c>
      <c r="B934" t="s">
        <v>701</v>
      </c>
      <c r="C934">
        <v>2252</v>
      </c>
      <c r="D934" t="s">
        <v>6392</v>
      </c>
      <c r="E934" t="s">
        <v>421</v>
      </c>
      <c r="F934" t="s">
        <v>421</v>
      </c>
      <c r="G934">
        <v>1</v>
      </c>
      <c r="H934" t="s">
        <v>421</v>
      </c>
      <c r="I934" t="s">
        <v>103</v>
      </c>
      <c r="J934" t="s">
        <v>105</v>
      </c>
      <c r="K934" t="s">
        <v>109</v>
      </c>
      <c r="L934" t="s">
        <v>108</v>
      </c>
      <c r="M934" t="s">
        <v>165</v>
      </c>
      <c r="N934" t="s">
        <v>166</v>
      </c>
      <c r="O934" t="s">
        <v>509</v>
      </c>
      <c r="P934" t="s">
        <v>508</v>
      </c>
      <c r="Q934" t="s">
        <v>6392</v>
      </c>
      <c r="R934" t="s">
        <v>6393</v>
      </c>
    </row>
    <row r="935" spans="1:18">
      <c r="A935">
        <v>1024</v>
      </c>
      <c r="B935" t="s">
        <v>701</v>
      </c>
      <c r="C935">
        <v>3937</v>
      </c>
      <c r="D935" t="s">
        <v>2706</v>
      </c>
      <c r="E935" t="s">
        <v>706</v>
      </c>
      <c r="F935">
        <v>3</v>
      </c>
      <c r="G935">
        <v>0</v>
      </c>
      <c r="H935" t="s">
        <v>421</v>
      </c>
      <c r="I935" t="s">
        <v>103</v>
      </c>
      <c r="J935" t="s">
        <v>105</v>
      </c>
      <c r="K935" t="s">
        <v>113</v>
      </c>
      <c r="L935" t="s">
        <v>112</v>
      </c>
      <c r="M935" t="s">
        <v>324</v>
      </c>
      <c r="N935" t="s">
        <v>323</v>
      </c>
      <c r="O935" t="s">
        <v>512</v>
      </c>
      <c r="P935" t="s">
        <v>511</v>
      </c>
      <c r="Q935" t="s">
        <v>2706</v>
      </c>
      <c r="R935" t="s">
        <v>2707</v>
      </c>
    </row>
    <row r="936" spans="1:18">
      <c r="A936">
        <v>1025</v>
      </c>
      <c r="B936" t="s">
        <v>701</v>
      </c>
      <c r="C936">
        <v>3929</v>
      </c>
      <c r="D936" t="s">
        <v>2708</v>
      </c>
      <c r="E936" t="s">
        <v>703</v>
      </c>
      <c r="F936">
        <v>5</v>
      </c>
      <c r="G936">
        <v>0</v>
      </c>
      <c r="H936" t="s">
        <v>421</v>
      </c>
      <c r="I936" t="s">
        <v>103</v>
      </c>
      <c r="J936" t="s">
        <v>105</v>
      </c>
      <c r="K936" t="s">
        <v>113</v>
      </c>
      <c r="L936" t="s">
        <v>112</v>
      </c>
      <c r="M936" t="s">
        <v>324</v>
      </c>
      <c r="N936" t="s">
        <v>323</v>
      </c>
      <c r="O936" t="s">
        <v>512</v>
      </c>
      <c r="P936" t="s">
        <v>511</v>
      </c>
      <c r="Q936" t="s">
        <v>2708</v>
      </c>
      <c r="R936" t="s">
        <v>2709</v>
      </c>
    </row>
    <row r="937" spans="1:18">
      <c r="A937">
        <v>1026</v>
      </c>
      <c r="B937" t="s">
        <v>701</v>
      </c>
      <c r="C937">
        <v>3938</v>
      </c>
      <c r="D937" t="s">
        <v>2710</v>
      </c>
      <c r="E937" t="s">
        <v>706</v>
      </c>
      <c r="F937">
        <v>3</v>
      </c>
      <c r="G937">
        <v>0</v>
      </c>
      <c r="H937" t="s">
        <v>421</v>
      </c>
      <c r="I937" t="s">
        <v>103</v>
      </c>
      <c r="J937" t="s">
        <v>105</v>
      </c>
      <c r="K937" t="s">
        <v>113</v>
      </c>
      <c r="L937" t="s">
        <v>112</v>
      </c>
      <c r="M937" t="s">
        <v>324</v>
      </c>
      <c r="N937" t="s">
        <v>323</v>
      </c>
      <c r="O937" t="s">
        <v>512</v>
      </c>
      <c r="P937" t="s">
        <v>511</v>
      </c>
      <c r="Q937" t="s">
        <v>2710</v>
      </c>
      <c r="R937" t="s">
        <v>2711</v>
      </c>
    </row>
    <row r="938" spans="1:18">
      <c r="A938">
        <v>1027</v>
      </c>
      <c r="B938" t="s">
        <v>701</v>
      </c>
      <c r="C938">
        <v>3936</v>
      </c>
      <c r="D938" t="s">
        <v>2712</v>
      </c>
      <c r="E938" t="s">
        <v>706</v>
      </c>
      <c r="F938">
        <v>1</v>
      </c>
      <c r="G938">
        <v>0</v>
      </c>
      <c r="H938" t="s">
        <v>421</v>
      </c>
      <c r="I938" t="s">
        <v>103</v>
      </c>
      <c r="J938" t="s">
        <v>105</v>
      </c>
      <c r="K938" t="s">
        <v>113</v>
      </c>
      <c r="L938" t="s">
        <v>112</v>
      </c>
      <c r="M938" t="s">
        <v>324</v>
      </c>
      <c r="N938" t="s">
        <v>323</v>
      </c>
      <c r="O938" t="s">
        <v>512</v>
      </c>
      <c r="P938" t="s">
        <v>511</v>
      </c>
      <c r="Q938" t="s">
        <v>2712</v>
      </c>
      <c r="R938" t="s">
        <v>2713</v>
      </c>
    </row>
    <row r="939" spans="1:18">
      <c r="A939">
        <v>1028</v>
      </c>
      <c r="B939" t="s">
        <v>701</v>
      </c>
      <c r="C939">
        <v>4004</v>
      </c>
      <c r="D939" t="s">
        <v>2714</v>
      </c>
      <c r="E939" t="s">
        <v>706</v>
      </c>
      <c r="F939">
        <v>4</v>
      </c>
      <c r="G939">
        <v>0</v>
      </c>
      <c r="H939" t="s">
        <v>421</v>
      </c>
      <c r="I939" t="s">
        <v>103</v>
      </c>
      <c r="J939" t="s">
        <v>105</v>
      </c>
      <c r="K939" t="s">
        <v>113</v>
      </c>
      <c r="L939" t="s">
        <v>112</v>
      </c>
      <c r="M939" t="s">
        <v>324</v>
      </c>
      <c r="N939" t="s">
        <v>323</v>
      </c>
      <c r="O939" t="s">
        <v>512</v>
      </c>
      <c r="P939" t="s">
        <v>511</v>
      </c>
      <c r="Q939" t="s">
        <v>2714</v>
      </c>
      <c r="R939" t="s">
        <v>2715</v>
      </c>
    </row>
    <row r="940" spans="1:18">
      <c r="A940">
        <v>1029</v>
      </c>
      <c r="B940" t="s">
        <v>701</v>
      </c>
      <c r="C940">
        <v>3918</v>
      </c>
      <c r="D940" t="s">
        <v>2716</v>
      </c>
      <c r="E940" t="s">
        <v>706</v>
      </c>
      <c r="F940">
        <v>2</v>
      </c>
      <c r="G940">
        <v>0</v>
      </c>
      <c r="H940" t="s">
        <v>421</v>
      </c>
      <c r="I940" t="s">
        <v>103</v>
      </c>
      <c r="J940" t="s">
        <v>105</v>
      </c>
      <c r="K940" t="s">
        <v>113</v>
      </c>
      <c r="L940" t="s">
        <v>112</v>
      </c>
      <c r="M940" t="s">
        <v>324</v>
      </c>
      <c r="N940" t="s">
        <v>323</v>
      </c>
      <c r="O940" t="s">
        <v>512</v>
      </c>
      <c r="P940" t="s">
        <v>511</v>
      </c>
      <c r="Q940" t="s">
        <v>2716</v>
      </c>
      <c r="R940" t="s">
        <v>2717</v>
      </c>
    </row>
    <row r="941" spans="1:18">
      <c r="A941">
        <v>1030</v>
      </c>
      <c r="B941" t="s">
        <v>701</v>
      </c>
      <c r="C941">
        <v>3935</v>
      </c>
      <c r="D941" t="s">
        <v>2718</v>
      </c>
      <c r="E941" t="s">
        <v>703</v>
      </c>
      <c r="F941">
        <v>5</v>
      </c>
      <c r="G941">
        <v>0</v>
      </c>
      <c r="H941" t="s">
        <v>421</v>
      </c>
      <c r="I941" t="s">
        <v>103</v>
      </c>
      <c r="J941" t="s">
        <v>105</v>
      </c>
      <c r="K941" t="s">
        <v>113</v>
      </c>
      <c r="L941" t="s">
        <v>112</v>
      </c>
      <c r="M941" t="s">
        <v>324</v>
      </c>
      <c r="N941" t="s">
        <v>323</v>
      </c>
      <c r="O941" t="s">
        <v>512</v>
      </c>
      <c r="P941" t="s">
        <v>511</v>
      </c>
      <c r="Q941" t="s">
        <v>2718</v>
      </c>
      <c r="R941" t="s">
        <v>2719</v>
      </c>
    </row>
    <row r="942" spans="1:18">
      <c r="A942">
        <v>1031</v>
      </c>
      <c r="B942" t="s">
        <v>701</v>
      </c>
      <c r="C942">
        <v>3939</v>
      </c>
      <c r="D942" t="s">
        <v>2720</v>
      </c>
      <c r="E942" t="s">
        <v>703</v>
      </c>
      <c r="F942">
        <v>5</v>
      </c>
      <c r="G942">
        <v>0</v>
      </c>
      <c r="H942" t="s">
        <v>421</v>
      </c>
      <c r="I942" t="s">
        <v>103</v>
      </c>
      <c r="J942" t="s">
        <v>105</v>
      </c>
      <c r="K942" t="s">
        <v>113</v>
      </c>
      <c r="L942" t="s">
        <v>112</v>
      </c>
      <c r="M942" t="s">
        <v>324</v>
      </c>
      <c r="N942" t="s">
        <v>323</v>
      </c>
      <c r="O942" t="s">
        <v>512</v>
      </c>
      <c r="P942" t="s">
        <v>511</v>
      </c>
      <c r="Q942" t="s">
        <v>2720</v>
      </c>
      <c r="R942" t="s">
        <v>2721</v>
      </c>
    </row>
    <row r="943" spans="1:18">
      <c r="A943">
        <v>1032</v>
      </c>
      <c r="B943" t="s">
        <v>701</v>
      </c>
      <c r="C943">
        <v>3934</v>
      </c>
      <c r="D943" t="s">
        <v>2722</v>
      </c>
      <c r="E943" t="s">
        <v>706</v>
      </c>
      <c r="F943">
        <v>3</v>
      </c>
      <c r="G943">
        <v>0</v>
      </c>
      <c r="H943" t="s">
        <v>421</v>
      </c>
      <c r="I943" t="s">
        <v>103</v>
      </c>
      <c r="J943" t="s">
        <v>105</v>
      </c>
      <c r="K943" t="s">
        <v>113</v>
      </c>
      <c r="L943" t="s">
        <v>112</v>
      </c>
      <c r="M943" t="s">
        <v>324</v>
      </c>
      <c r="N943" t="s">
        <v>323</v>
      </c>
      <c r="O943" t="s">
        <v>512</v>
      </c>
      <c r="P943" t="s">
        <v>511</v>
      </c>
      <c r="Q943" t="s">
        <v>2722</v>
      </c>
      <c r="R943" t="s">
        <v>2723</v>
      </c>
    </row>
    <row r="944" spans="1:18">
      <c r="A944">
        <v>1033</v>
      </c>
      <c r="B944" t="s">
        <v>701</v>
      </c>
      <c r="C944">
        <v>3931</v>
      </c>
      <c r="D944" t="s">
        <v>2724</v>
      </c>
      <c r="E944" t="s">
        <v>706</v>
      </c>
      <c r="F944">
        <v>4</v>
      </c>
      <c r="G944">
        <v>0</v>
      </c>
      <c r="H944" t="s">
        <v>421</v>
      </c>
      <c r="I944" t="s">
        <v>103</v>
      </c>
      <c r="J944" t="s">
        <v>105</v>
      </c>
      <c r="K944" t="s">
        <v>113</v>
      </c>
      <c r="L944" t="s">
        <v>112</v>
      </c>
      <c r="M944" t="s">
        <v>324</v>
      </c>
      <c r="N944" t="s">
        <v>323</v>
      </c>
      <c r="O944" t="s">
        <v>512</v>
      </c>
      <c r="P944" t="s">
        <v>511</v>
      </c>
      <c r="Q944" t="s">
        <v>2724</v>
      </c>
      <c r="R944" t="s">
        <v>2725</v>
      </c>
    </row>
    <row r="945" spans="1:18">
      <c r="A945">
        <v>1034</v>
      </c>
      <c r="B945" t="s">
        <v>701</v>
      </c>
      <c r="C945">
        <v>3933</v>
      </c>
      <c r="D945" t="s">
        <v>2726</v>
      </c>
      <c r="E945" t="s">
        <v>706</v>
      </c>
      <c r="F945">
        <v>3</v>
      </c>
      <c r="G945">
        <v>0</v>
      </c>
      <c r="H945" t="s">
        <v>421</v>
      </c>
      <c r="I945" t="s">
        <v>103</v>
      </c>
      <c r="J945" t="s">
        <v>105</v>
      </c>
      <c r="K945" t="s">
        <v>113</v>
      </c>
      <c r="L945" t="s">
        <v>112</v>
      </c>
      <c r="M945" t="s">
        <v>324</v>
      </c>
      <c r="N945" t="s">
        <v>323</v>
      </c>
      <c r="O945" t="s">
        <v>512</v>
      </c>
      <c r="P945" t="s">
        <v>511</v>
      </c>
      <c r="Q945" t="s">
        <v>2726</v>
      </c>
      <c r="R945" t="s">
        <v>2727</v>
      </c>
    </row>
    <row r="946" spans="1:18">
      <c r="A946">
        <v>1035</v>
      </c>
      <c r="B946" t="s">
        <v>701</v>
      </c>
      <c r="C946">
        <v>3932</v>
      </c>
      <c r="D946" t="s">
        <v>2728</v>
      </c>
      <c r="E946" t="s">
        <v>706</v>
      </c>
      <c r="F946">
        <v>3</v>
      </c>
      <c r="G946">
        <v>0</v>
      </c>
      <c r="H946" t="s">
        <v>421</v>
      </c>
      <c r="I946" t="s">
        <v>103</v>
      </c>
      <c r="J946" t="s">
        <v>105</v>
      </c>
      <c r="K946" t="s">
        <v>113</v>
      </c>
      <c r="L946" t="s">
        <v>112</v>
      </c>
      <c r="M946" t="s">
        <v>324</v>
      </c>
      <c r="N946" t="s">
        <v>323</v>
      </c>
      <c r="O946" t="s">
        <v>512</v>
      </c>
      <c r="P946" t="s">
        <v>511</v>
      </c>
      <c r="Q946" t="s">
        <v>2728</v>
      </c>
      <c r="R946" t="s">
        <v>2729</v>
      </c>
    </row>
    <row r="947" spans="1:18">
      <c r="A947">
        <v>1036</v>
      </c>
      <c r="B947" t="s">
        <v>701</v>
      </c>
      <c r="C947">
        <v>1157</v>
      </c>
      <c r="D947" t="s">
        <v>323</v>
      </c>
      <c r="E947" t="s">
        <v>772</v>
      </c>
      <c r="F947">
        <v>5</v>
      </c>
      <c r="G947">
        <v>0</v>
      </c>
      <c r="H947" t="s">
        <v>421</v>
      </c>
      <c r="I947" t="s">
        <v>103</v>
      </c>
      <c r="J947" t="s">
        <v>105</v>
      </c>
      <c r="K947" t="s">
        <v>113</v>
      </c>
      <c r="L947" t="s">
        <v>112</v>
      </c>
      <c r="M947" t="s">
        <v>324</v>
      </c>
      <c r="N947" t="s">
        <v>323</v>
      </c>
      <c r="O947" t="s">
        <v>512</v>
      </c>
      <c r="P947" t="s">
        <v>511</v>
      </c>
      <c r="Q947" t="s">
        <v>323</v>
      </c>
      <c r="R947" t="s">
        <v>2730</v>
      </c>
    </row>
    <row r="948" spans="1:18">
      <c r="A948">
        <v>1037</v>
      </c>
      <c r="B948" t="s">
        <v>701</v>
      </c>
      <c r="C948">
        <v>2719</v>
      </c>
      <c r="D948" t="s">
        <v>2731</v>
      </c>
      <c r="E948" t="s">
        <v>706</v>
      </c>
      <c r="F948">
        <v>3</v>
      </c>
      <c r="G948">
        <v>0</v>
      </c>
      <c r="H948" t="s">
        <v>421</v>
      </c>
      <c r="I948" t="s">
        <v>103</v>
      </c>
      <c r="J948" t="s">
        <v>105</v>
      </c>
      <c r="K948" t="s">
        <v>113</v>
      </c>
      <c r="L948" t="s">
        <v>112</v>
      </c>
      <c r="M948" t="s">
        <v>324</v>
      </c>
      <c r="N948" t="s">
        <v>323</v>
      </c>
      <c r="O948" t="s">
        <v>512</v>
      </c>
      <c r="P948" t="s">
        <v>511</v>
      </c>
      <c r="Q948" t="s">
        <v>2731</v>
      </c>
      <c r="R948" t="s">
        <v>2732</v>
      </c>
    </row>
    <row r="949" spans="1:18">
      <c r="A949">
        <v>1038</v>
      </c>
      <c r="B949" t="s">
        <v>701</v>
      </c>
      <c r="C949">
        <v>1158</v>
      </c>
      <c r="D949" t="s">
        <v>2733</v>
      </c>
      <c r="E949" t="s">
        <v>706</v>
      </c>
      <c r="F949">
        <v>3</v>
      </c>
      <c r="G949">
        <v>0</v>
      </c>
      <c r="H949" t="s">
        <v>421</v>
      </c>
      <c r="I949" t="s">
        <v>103</v>
      </c>
      <c r="J949" t="s">
        <v>105</v>
      </c>
      <c r="K949" t="s">
        <v>113</v>
      </c>
      <c r="L949" t="s">
        <v>112</v>
      </c>
      <c r="M949" t="s">
        <v>324</v>
      </c>
      <c r="N949" t="s">
        <v>323</v>
      </c>
      <c r="O949" t="s">
        <v>512</v>
      </c>
      <c r="P949" t="s">
        <v>511</v>
      </c>
      <c r="Q949" t="s">
        <v>2733</v>
      </c>
      <c r="R949" t="s">
        <v>2734</v>
      </c>
    </row>
    <row r="950" spans="1:18">
      <c r="A950">
        <v>1039</v>
      </c>
      <c r="B950" t="s">
        <v>701</v>
      </c>
      <c r="C950">
        <v>3917</v>
      </c>
      <c r="D950" t="s">
        <v>2735</v>
      </c>
      <c r="E950" t="s">
        <v>706</v>
      </c>
      <c r="F950">
        <v>1</v>
      </c>
      <c r="G950">
        <v>0</v>
      </c>
      <c r="H950" t="s">
        <v>421</v>
      </c>
      <c r="I950" t="s">
        <v>103</v>
      </c>
      <c r="J950" t="s">
        <v>105</v>
      </c>
      <c r="K950" t="s">
        <v>113</v>
      </c>
      <c r="L950" t="s">
        <v>112</v>
      </c>
      <c r="M950" t="s">
        <v>324</v>
      </c>
      <c r="N950" t="s">
        <v>323</v>
      </c>
      <c r="O950" t="s">
        <v>512</v>
      </c>
      <c r="P950" t="s">
        <v>511</v>
      </c>
      <c r="Q950" t="s">
        <v>2735</v>
      </c>
      <c r="R950" t="s">
        <v>2736</v>
      </c>
    </row>
    <row r="951" spans="1:18">
      <c r="A951">
        <v>1040</v>
      </c>
      <c r="B951" t="s">
        <v>701</v>
      </c>
      <c r="C951">
        <v>3942</v>
      </c>
      <c r="D951" t="s">
        <v>2737</v>
      </c>
      <c r="E951" t="s">
        <v>706</v>
      </c>
      <c r="F951">
        <v>4</v>
      </c>
      <c r="G951">
        <v>0</v>
      </c>
      <c r="H951" t="s">
        <v>421</v>
      </c>
      <c r="I951" t="s">
        <v>103</v>
      </c>
      <c r="J951" t="s">
        <v>105</v>
      </c>
      <c r="K951" t="s">
        <v>113</v>
      </c>
      <c r="L951" t="s">
        <v>112</v>
      </c>
      <c r="M951" t="s">
        <v>324</v>
      </c>
      <c r="N951" t="s">
        <v>323</v>
      </c>
      <c r="O951" t="s">
        <v>512</v>
      </c>
      <c r="P951" t="s">
        <v>511</v>
      </c>
      <c r="Q951" t="s">
        <v>2737</v>
      </c>
      <c r="R951" t="s">
        <v>2738</v>
      </c>
    </row>
    <row r="952" spans="1:18">
      <c r="A952">
        <v>1041</v>
      </c>
      <c r="B952" t="s">
        <v>701</v>
      </c>
      <c r="C952">
        <v>3941</v>
      </c>
      <c r="D952" t="s">
        <v>2739</v>
      </c>
      <c r="E952" t="s">
        <v>706</v>
      </c>
      <c r="F952">
        <v>1</v>
      </c>
      <c r="G952">
        <v>0</v>
      </c>
      <c r="H952" t="s">
        <v>421</v>
      </c>
      <c r="I952" t="s">
        <v>103</v>
      </c>
      <c r="J952" t="s">
        <v>105</v>
      </c>
      <c r="K952" t="s">
        <v>113</v>
      </c>
      <c r="L952" t="s">
        <v>112</v>
      </c>
      <c r="M952" t="s">
        <v>324</v>
      </c>
      <c r="N952" t="s">
        <v>323</v>
      </c>
      <c r="O952" t="s">
        <v>512</v>
      </c>
      <c r="P952" t="s">
        <v>511</v>
      </c>
      <c r="Q952" t="s">
        <v>2739</v>
      </c>
      <c r="R952" t="s">
        <v>2740</v>
      </c>
    </row>
    <row r="953" spans="1:18">
      <c r="A953">
        <v>1042</v>
      </c>
      <c r="B953" t="s">
        <v>701</v>
      </c>
      <c r="C953">
        <v>3930</v>
      </c>
      <c r="D953" t="s">
        <v>2741</v>
      </c>
      <c r="E953" t="s">
        <v>706</v>
      </c>
      <c r="F953">
        <v>3</v>
      </c>
      <c r="G953">
        <v>0</v>
      </c>
      <c r="H953" t="s">
        <v>421</v>
      </c>
      <c r="I953" t="s">
        <v>103</v>
      </c>
      <c r="J953" t="s">
        <v>105</v>
      </c>
      <c r="K953" t="s">
        <v>113</v>
      </c>
      <c r="L953" t="s">
        <v>112</v>
      </c>
      <c r="M953" t="s">
        <v>324</v>
      </c>
      <c r="N953" t="s">
        <v>323</v>
      </c>
      <c r="O953" t="s">
        <v>512</v>
      </c>
      <c r="P953" t="s">
        <v>511</v>
      </c>
      <c r="Q953" t="s">
        <v>2741</v>
      </c>
      <c r="R953" t="s">
        <v>2742</v>
      </c>
    </row>
    <row r="954" spans="1:18">
      <c r="A954">
        <v>1043</v>
      </c>
      <c r="B954" t="s">
        <v>701</v>
      </c>
      <c r="C954">
        <v>2720</v>
      </c>
      <c r="D954" t="s">
        <v>2741</v>
      </c>
      <c r="E954" t="s">
        <v>706</v>
      </c>
      <c r="F954">
        <v>3</v>
      </c>
      <c r="G954">
        <v>0</v>
      </c>
      <c r="H954" t="s">
        <v>421</v>
      </c>
      <c r="I954" t="s">
        <v>103</v>
      </c>
      <c r="J954" t="s">
        <v>105</v>
      </c>
      <c r="K954" t="s">
        <v>113</v>
      </c>
      <c r="L954" t="s">
        <v>112</v>
      </c>
      <c r="M954" t="s">
        <v>324</v>
      </c>
      <c r="N954" t="s">
        <v>323</v>
      </c>
      <c r="O954" t="s">
        <v>512</v>
      </c>
      <c r="P954" t="s">
        <v>511</v>
      </c>
      <c r="Q954" t="s">
        <v>2741</v>
      </c>
      <c r="R954" t="s">
        <v>2743</v>
      </c>
    </row>
    <row r="955" spans="1:18">
      <c r="A955">
        <v>1016</v>
      </c>
      <c r="B955" t="s">
        <v>701</v>
      </c>
      <c r="C955">
        <v>1358</v>
      </c>
      <c r="D955" t="s">
        <v>337</v>
      </c>
      <c r="E955" t="s">
        <v>772</v>
      </c>
      <c r="F955">
        <v>5</v>
      </c>
      <c r="G955">
        <v>0</v>
      </c>
      <c r="H955" t="s">
        <v>421</v>
      </c>
      <c r="I955" t="s">
        <v>103</v>
      </c>
      <c r="J955" t="s">
        <v>105</v>
      </c>
      <c r="K955" t="s">
        <v>113</v>
      </c>
      <c r="L955" t="s">
        <v>112</v>
      </c>
      <c r="M955" t="s">
        <v>338</v>
      </c>
      <c r="N955" t="s">
        <v>337</v>
      </c>
      <c r="O955" t="s">
        <v>520</v>
      </c>
      <c r="P955" t="s">
        <v>519</v>
      </c>
      <c r="Q955" t="s">
        <v>337</v>
      </c>
      <c r="R955" t="s">
        <v>2692</v>
      </c>
    </row>
    <row r="956" spans="1:18">
      <c r="A956">
        <v>1021</v>
      </c>
      <c r="B956" t="s">
        <v>701</v>
      </c>
      <c r="C956">
        <v>1361</v>
      </c>
      <c r="D956" t="s">
        <v>327</v>
      </c>
      <c r="E956" t="s">
        <v>772</v>
      </c>
      <c r="F956">
        <v>5</v>
      </c>
      <c r="G956">
        <v>0</v>
      </c>
      <c r="H956" t="s">
        <v>421</v>
      </c>
      <c r="I956" t="s">
        <v>103</v>
      </c>
      <c r="J956" t="s">
        <v>105</v>
      </c>
      <c r="K956" t="s">
        <v>113</v>
      </c>
      <c r="L956" t="s">
        <v>112</v>
      </c>
      <c r="M956" t="s">
        <v>328</v>
      </c>
      <c r="N956" t="s">
        <v>327</v>
      </c>
      <c r="O956" t="s">
        <v>514</v>
      </c>
      <c r="P956" t="s">
        <v>513</v>
      </c>
      <c r="Q956" t="s">
        <v>327</v>
      </c>
      <c r="R956" t="s">
        <v>2701</v>
      </c>
    </row>
    <row r="957" spans="1:18">
      <c r="A957">
        <v>1022</v>
      </c>
      <c r="B957" t="s">
        <v>701</v>
      </c>
      <c r="C957">
        <v>4006</v>
      </c>
      <c r="D957" t="s">
        <v>2702</v>
      </c>
      <c r="E957" t="s">
        <v>706</v>
      </c>
      <c r="F957">
        <v>4</v>
      </c>
      <c r="G957">
        <v>0</v>
      </c>
      <c r="H957" t="s">
        <v>421</v>
      </c>
      <c r="I957" t="s">
        <v>103</v>
      </c>
      <c r="J957" t="s">
        <v>105</v>
      </c>
      <c r="K957" t="s">
        <v>113</v>
      </c>
      <c r="L957" t="s">
        <v>112</v>
      </c>
      <c r="M957" t="s">
        <v>328</v>
      </c>
      <c r="N957" t="s">
        <v>327</v>
      </c>
      <c r="O957" t="s">
        <v>514</v>
      </c>
      <c r="P957" t="s">
        <v>513</v>
      </c>
      <c r="Q957" t="s">
        <v>2702</v>
      </c>
      <c r="R957" t="s">
        <v>2703</v>
      </c>
    </row>
    <row r="958" spans="1:18">
      <c r="A958">
        <v>1023</v>
      </c>
      <c r="B958" t="s">
        <v>701</v>
      </c>
      <c r="C958">
        <v>4007</v>
      </c>
      <c r="D958" t="s">
        <v>2704</v>
      </c>
      <c r="E958" t="s">
        <v>706</v>
      </c>
      <c r="F958">
        <v>2</v>
      </c>
      <c r="G958">
        <v>0</v>
      </c>
      <c r="H958" t="s">
        <v>421</v>
      </c>
      <c r="I958" t="s">
        <v>103</v>
      </c>
      <c r="J958" t="s">
        <v>105</v>
      </c>
      <c r="K958" t="s">
        <v>113</v>
      </c>
      <c r="L958" t="s">
        <v>112</v>
      </c>
      <c r="M958" t="s">
        <v>328</v>
      </c>
      <c r="N958" t="s">
        <v>327</v>
      </c>
      <c r="O958" t="s">
        <v>514</v>
      </c>
      <c r="P958" t="s">
        <v>513</v>
      </c>
      <c r="Q958" t="s">
        <v>2704</v>
      </c>
      <c r="R958" t="s">
        <v>2705</v>
      </c>
    </row>
    <row r="959" spans="1:18">
      <c r="A959">
        <v>1018</v>
      </c>
      <c r="B959" t="s">
        <v>701</v>
      </c>
      <c r="C959">
        <v>1357</v>
      </c>
      <c r="D959" t="s">
        <v>2695</v>
      </c>
      <c r="E959" t="s">
        <v>706</v>
      </c>
      <c r="F959">
        <v>2</v>
      </c>
      <c r="G959">
        <v>0</v>
      </c>
      <c r="H959" t="s">
        <v>421</v>
      </c>
      <c r="I959" t="s">
        <v>103</v>
      </c>
      <c r="J959" t="s">
        <v>105</v>
      </c>
      <c r="K959" t="s">
        <v>113</v>
      </c>
      <c r="L959" t="s">
        <v>112</v>
      </c>
      <c r="M959" t="s">
        <v>330</v>
      </c>
      <c r="N959" t="s">
        <v>329</v>
      </c>
      <c r="O959" t="s">
        <v>516</v>
      </c>
      <c r="P959" t="s">
        <v>515</v>
      </c>
      <c r="Q959" t="s">
        <v>2695</v>
      </c>
      <c r="R959" t="s">
        <v>2696</v>
      </c>
    </row>
    <row r="960" spans="1:18">
      <c r="A960">
        <v>1019</v>
      </c>
      <c r="B960" t="s">
        <v>701</v>
      </c>
      <c r="C960">
        <v>4005</v>
      </c>
      <c r="D960" t="s">
        <v>2697</v>
      </c>
      <c r="E960" t="s">
        <v>703</v>
      </c>
      <c r="F960">
        <v>5</v>
      </c>
      <c r="G960">
        <v>0</v>
      </c>
      <c r="H960" t="s">
        <v>421</v>
      </c>
      <c r="I960" t="s">
        <v>103</v>
      </c>
      <c r="J960" t="s">
        <v>105</v>
      </c>
      <c r="K960" t="s">
        <v>113</v>
      </c>
      <c r="L960" t="s">
        <v>112</v>
      </c>
      <c r="M960" t="s">
        <v>330</v>
      </c>
      <c r="N960" t="s">
        <v>329</v>
      </c>
      <c r="O960" t="s">
        <v>516</v>
      </c>
      <c r="P960" t="s">
        <v>515</v>
      </c>
      <c r="Q960" t="s">
        <v>2697</v>
      </c>
      <c r="R960" t="s">
        <v>2698</v>
      </c>
    </row>
    <row r="961" spans="1:18">
      <c r="A961">
        <v>1020</v>
      </c>
      <c r="B961" t="s">
        <v>701</v>
      </c>
      <c r="C961">
        <v>1360</v>
      </c>
      <c r="D961" t="s">
        <v>2699</v>
      </c>
      <c r="E961" t="s">
        <v>772</v>
      </c>
      <c r="F961">
        <v>5</v>
      </c>
      <c r="G961">
        <v>0</v>
      </c>
      <c r="H961" t="s">
        <v>421</v>
      </c>
      <c r="I961" t="s">
        <v>103</v>
      </c>
      <c r="J961" t="s">
        <v>105</v>
      </c>
      <c r="K961" t="s">
        <v>113</v>
      </c>
      <c r="L961" t="s">
        <v>112</v>
      </c>
      <c r="M961" t="s">
        <v>330</v>
      </c>
      <c r="N961" t="s">
        <v>329</v>
      </c>
      <c r="O961" t="s">
        <v>516</v>
      </c>
      <c r="P961" t="s">
        <v>515</v>
      </c>
      <c r="Q961" t="s">
        <v>2699</v>
      </c>
      <c r="R961" t="s">
        <v>2700</v>
      </c>
    </row>
    <row r="962" spans="1:18">
      <c r="A962">
        <v>1017</v>
      </c>
      <c r="B962" t="s">
        <v>701</v>
      </c>
      <c r="C962">
        <v>1359</v>
      </c>
      <c r="D962" t="s">
        <v>2693</v>
      </c>
      <c r="E962" t="s">
        <v>772</v>
      </c>
      <c r="F962">
        <v>5</v>
      </c>
      <c r="G962">
        <v>0</v>
      </c>
      <c r="H962" t="s">
        <v>421</v>
      </c>
      <c r="I962" t="s">
        <v>103</v>
      </c>
      <c r="J962" t="s">
        <v>105</v>
      </c>
      <c r="K962" t="s">
        <v>113</v>
      </c>
      <c r="L962" t="s">
        <v>112</v>
      </c>
      <c r="M962" t="s">
        <v>354</v>
      </c>
      <c r="N962" t="s">
        <v>353</v>
      </c>
      <c r="O962" t="s">
        <v>518</v>
      </c>
      <c r="P962" t="s">
        <v>517</v>
      </c>
      <c r="Q962" t="s">
        <v>2693</v>
      </c>
      <c r="R962" t="s">
        <v>2694</v>
      </c>
    </row>
    <row r="963" spans="1:18">
      <c r="A963">
        <v>859</v>
      </c>
      <c r="B963" t="s">
        <v>701</v>
      </c>
      <c r="C963">
        <v>3487</v>
      </c>
      <c r="D963" t="s">
        <v>2395</v>
      </c>
      <c r="E963" t="s">
        <v>703</v>
      </c>
      <c r="F963" t="s">
        <v>421</v>
      </c>
      <c r="G963">
        <v>1</v>
      </c>
      <c r="H963" t="s">
        <v>421</v>
      </c>
      <c r="I963" t="s">
        <v>103</v>
      </c>
      <c r="J963" t="s">
        <v>105</v>
      </c>
      <c r="K963" t="s">
        <v>113</v>
      </c>
      <c r="L963" t="s">
        <v>112</v>
      </c>
      <c r="M963" t="s">
        <v>322</v>
      </c>
      <c r="N963" t="s">
        <v>321</v>
      </c>
      <c r="O963" t="s">
        <v>522</v>
      </c>
      <c r="P963" t="s">
        <v>521</v>
      </c>
      <c r="Q963" t="s">
        <v>2395</v>
      </c>
      <c r="R963" t="s">
        <v>2396</v>
      </c>
    </row>
    <row r="964" spans="1:18">
      <c r="A964">
        <v>867</v>
      </c>
      <c r="B964" t="s">
        <v>701</v>
      </c>
      <c r="C964">
        <v>3480</v>
      </c>
      <c r="D964" t="s">
        <v>2409</v>
      </c>
      <c r="E964" t="s">
        <v>703</v>
      </c>
      <c r="F964" t="s">
        <v>421</v>
      </c>
      <c r="G964">
        <v>1</v>
      </c>
      <c r="H964" t="s">
        <v>421</v>
      </c>
      <c r="I964" t="s">
        <v>103</v>
      </c>
      <c r="J964" t="s">
        <v>105</v>
      </c>
      <c r="K964" t="s">
        <v>113</v>
      </c>
      <c r="L964" t="s">
        <v>112</v>
      </c>
      <c r="M964" t="s">
        <v>322</v>
      </c>
      <c r="N964" t="s">
        <v>321</v>
      </c>
      <c r="O964" t="s">
        <v>522</v>
      </c>
      <c r="P964" t="s">
        <v>521</v>
      </c>
      <c r="Q964" t="s">
        <v>2409</v>
      </c>
      <c r="R964" t="s">
        <v>2410</v>
      </c>
    </row>
    <row r="965" spans="1:18">
      <c r="A965">
        <v>871</v>
      </c>
      <c r="B965" t="s">
        <v>701</v>
      </c>
      <c r="C965">
        <v>1064</v>
      </c>
      <c r="D965" t="s">
        <v>2409</v>
      </c>
      <c r="E965" t="s">
        <v>2241</v>
      </c>
      <c r="F965">
        <v>4</v>
      </c>
      <c r="G965">
        <v>1</v>
      </c>
      <c r="H965" t="s">
        <v>421</v>
      </c>
      <c r="I965" t="s">
        <v>103</v>
      </c>
      <c r="J965" t="s">
        <v>105</v>
      </c>
      <c r="K965" t="s">
        <v>113</v>
      </c>
      <c r="L965" t="s">
        <v>112</v>
      </c>
      <c r="M965" t="s">
        <v>322</v>
      </c>
      <c r="N965" t="s">
        <v>321</v>
      </c>
      <c r="O965" t="s">
        <v>522</v>
      </c>
      <c r="P965" t="s">
        <v>521</v>
      </c>
      <c r="Q965" t="s">
        <v>2409</v>
      </c>
      <c r="R965" t="s">
        <v>2417</v>
      </c>
    </row>
    <row r="966" spans="1:18">
      <c r="A966">
        <v>875</v>
      </c>
      <c r="B966" t="s">
        <v>701</v>
      </c>
      <c r="C966">
        <v>1063</v>
      </c>
      <c r="D966" t="s">
        <v>2424</v>
      </c>
      <c r="E966" t="s">
        <v>984</v>
      </c>
      <c r="F966">
        <v>4</v>
      </c>
      <c r="G966">
        <v>1</v>
      </c>
      <c r="H966" t="s">
        <v>421</v>
      </c>
      <c r="I966" t="s">
        <v>103</v>
      </c>
      <c r="J966" t="s">
        <v>105</v>
      </c>
      <c r="K966" t="s">
        <v>113</v>
      </c>
      <c r="L966" t="s">
        <v>112</v>
      </c>
      <c r="M966" t="s">
        <v>322</v>
      </c>
      <c r="N966" t="s">
        <v>321</v>
      </c>
      <c r="O966" t="s">
        <v>522</v>
      </c>
      <c r="P966" t="s">
        <v>521</v>
      </c>
      <c r="Q966" t="s">
        <v>2424</v>
      </c>
      <c r="R966" t="s">
        <v>2425</v>
      </c>
    </row>
    <row r="967" spans="1:18">
      <c r="A967">
        <v>880</v>
      </c>
      <c r="B967" t="s">
        <v>701</v>
      </c>
      <c r="C967">
        <v>3489</v>
      </c>
      <c r="D967" t="s">
        <v>2434</v>
      </c>
      <c r="E967" t="s">
        <v>1363</v>
      </c>
      <c r="F967">
        <v>4</v>
      </c>
      <c r="G967">
        <v>1</v>
      </c>
      <c r="H967" t="s">
        <v>421</v>
      </c>
      <c r="I967" t="s">
        <v>103</v>
      </c>
      <c r="J967" t="s">
        <v>105</v>
      </c>
      <c r="K967" t="s">
        <v>113</v>
      </c>
      <c r="L967" t="s">
        <v>112</v>
      </c>
      <c r="M967" t="s">
        <v>322</v>
      </c>
      <c r="N967" t="s">
        <v>321</v>
      </c>
      <c r="O967" t="s">
        <v>522</v>
      </c>
      <c r="P967" t="s">
        <v>521</v>
      </c>
      <c r="Q967" t="s">
        <v>2434</v>
      </c>
      <c r="R967" t="s">
        <v>2435</v>
      </c>
    </row>
    <row r="968" spans="1:18">
      <c r="A968">
        <v>882</v>
      </c>
      <c r="B968" t="s">
        <v>701</v>
      </c>
      <c r="C968">
        <v>1062</v>
      </c>
      <c r="D968" t="s">
        <v>2438</v>
      </c>
      <c r="E968" t="s">
        <v>984</v>
      </c>
      <c r="F968">
        <v>4</v>
      </c>
      <c r="G968">
        <v>1</v>
      </c>
      <c r="H968" t="s">
        <v>421</v>
      </c>
      <c r="I968" t="s">
        <v>103</v>
      </c>
      <c r="J968" t="s">
        <v>105</v>
      </c>
      <c r="K968" t="s">
        <v>113</v>
      </c>
      <c r="L968" t="s">
        <v>112</v>
      </c>
      <c r="M968" t="s">
        <v>322</v>
      </c>
      <c r="N968" t="s">
        <v>321</v>
      </c>
      <c r="O968" t="s">
        <v>522</v>
      </c>
      <c r="P968" t="s">
        <v>521</v>
      </c>
      <c r="Q968" t="s">
        <v>2438</v>
      </c>
      <c r="R968" t="s">
        <v>2439</v>
      </c>
    </row>
    <row r="969" spans="1:18">
      <c r="A969">
        <v>884</v>
      </c>
      <c r="B969" t="s">
        <v>701</v>
      </c>
      <c r="C969">
        <v>3477</v>
      </c>
      <c r="D969" t="s">
        <v>2442</v>
      </c>
      <c r="E969" t="s">
        <v>703</v>
      </c>
      <c r="F969" t="s">
        <v>421</v>
      </c>
      <c r="G969">
        <v>1</v>
      </c>
      <c r="H969" t="s">
        <v>421</v>
      </c>
      <c r="I969" t="s">
        <v>103</v>
      </c>
      <c r="J969" t="s">
        <v>105</v>
      </c>
      <c r="K969" t="s">
        <v>113</v>
      </c>
      <c r="L969" t="s">
        <v>112</v>
      </c>
      <c r="M969" t="s">
        <v>322</v>
      </c>
      <c r="N969" t="s">
        <v>321</v>
      </c>
      <c r="O969" t="s">
        <v>522</v>
      </c>
      <c r="P969" t="s">
        <v>521</v>
      </c>
      <c r="Q969" t="s">
        <v>2442</v>
      </c>
      <c r="R969" t="s">
        <v>2443</v>
      </c>
    </row>
    <row r="970" spans="1:18">
      <c r="A970">
        <v>890</v>
      </c>
      <c r="B970" t="s">
        <v>701</v>
      </c>
      <c r="C970">
        <v>3488</v>
      </c>
      <c r="D970" t="s">
        <v>2454</v>
      </c>
      <c r="E970" t="s">
        <v>703</v>
      </c>
      <c r="F970" t="s">
        <v>421</v>
      </c>
      <c r="G970">
        <v>1</v>
      </c>
      <c r="H970" t="s">
        <v>421</v>
      </c>
      <c r="I970" t="s">
        <v>103</v>
      </c>
      <c r="J970" t="s">
        <v>105</v>
      </c>
      <c r="K970" t="s">
        <v>113</v>
      </c>
      <c r="L970" t="s">
        <v>112</v>
      </c>
      <c r="M970" t="s">
        <v>322</v>
      </c>
      <c r="N970" t="s">
        <v>321</v>
      </c>
      <c r="O970" t="s">
        <v>522</v>
      </c>
      <c r="P970" t="s">
        <v>521</v>
      </c>
      <c r="Q970" t="s">
        <v>2454</v>
      </c>
      <c r="R970" t="s">
        <v>2455</v>
      </c>
    </row>
    <row r="971" spans="1:18">
      <c r="A971">
        <v>898</v>
      </c>
      <c r="B971" t="s">
        <v>701</v>
      </c>
      <c r="C971">
        <v>3481</v>
      </c>
      <c r="D971" t="s">
        <v>2469</v>
      </c>
      <c r="E971" t="s">
        <v>703</v>
      </c>
      <c r="F971" t="s">
        <v>421</v>
      </c>
      <c r="G971">
        <v>1</v>
      </c>
      <c r="H971" t="s">
        <v>421</v>
      </c>
      <c r="I971" t="s">
        <v>103</v>
      </c>
      <c r="J971" t="s">
        <v>105</v>
      </c>
      <c r="K971" t="s">
        <v>113</v>
      </c>
      <c r="L971" t="s">
        <v>112</v>
      </c>
      <c r="M971" t="s">
        <v>322</v>
      </c>
      <c r="N971" t="s">
        <v>321</v>
      </c>
      <c r="O971" t="s">
        <v>522</v>
      </c>
      <c r="P971" t="s">
        <v>521</v>
      </c>
      <c r="Q971" t="s">
        <v>2469</v>
      </c>
      <c r="R971" t="s">
        <v>2470</v>
      </c>
    </row>
    <row r="972" spans="1:18">
      <c r="A972">
        <v>901</v>
      </c>
      <c r="B972" t="s">
        <v>701</v>
      </c>
      <c r="C972">
        <v>3476</v>
      </c>
      <c r="D972" t="s">
        <v>2474</v>
      </c>
      <c r="E972" t="s">
        <v>703</v>
      </c>
      <c r="F972" t="s">
        <v>421</v>
      </c>
      <c r="G972">
        <v>1</v>
      </c>
      <c r="H972" t="s">
        <v>421</v>
      </c>
      <c r="I972" t="s">
        <v>103</v>
      </c>
      <c r="J972" t="s">
        <v>105</v>
      </c>
      <c r="K972" t="s">
        <v>113</v>
      </c>
      <c r="L972" t="s">
        <v>112</v>
      </c>
      <c r="M972" t="s">
        <v>322</v>
      </c>
      <c r="N972" t="s">
        <v>321</v>
      </c>
      <c r="O972" t="s">
        <v>522</v>
      </c>
      <c r="P972" t="s">
        <v>521</v>
      </c>
      <c r="Q972" t="s">
        <v>2474</v>
      </c>
      <c r="R972" t="s">
        <v>2475</v>
      </c>
    </row>
    <row r="973" spans="1:18">
      <c r="A973">
        <v>903</v>
      </c>
      <c r="B973" t="s">
        <v>701</v>
      </c>
      <c r="C973">
        <v>3490</v>
      </c>
      <c r="D973" t="s">
        <v>2478</v>
      </c>
      <c r="E973" t="s">
        <v>703</v>
      </c>
      <c r="F973" t="s">
        <v>421</v>
      </c>
      <c r="G973">
        <v>1</v>
      </c>
      <c r="H973" t="s">
        <v>421</v>
      </c>
      <c r="I973" t="s">
        <v>103</v>
      </c>
      <c r="J973" t="s">
        <v>105</v>
      </c>
      <c r="K973" t="s">
        <v>113</v>
      </c>
      <c r="L973" t="s">
        <v>112</v>
      </c>
      <c r="M973" t="s">
        <v>322</v>
      </c>
      <c r="N973" t="s">
        <v>321</v>
      </c>
      <c r="O973" t="s">
        <v>522</v>
      </c>
      <c r="P973" t="s">
        <v>521</v>
      </c>
      <c r="Q973" t="s">
        <v>2478</v>
      </c>
      <c r="R973" t="s">
        <v>2479</v>
      </c>
    </row>
    <row r="974" spans="1:18">
      <c r="A974">
        <v>914</v>
      </c>
      <c r="B974" t="s">
        <v>701</v>
      </c>
      <c r="C974">
        <v>1066</v>
      </c>
      <c r="D974" t="s">
        <v>2497</v>
      </c>
      <c r="E974" t="s">
        <v>2241</v>
      </c>
      <c r="F974">
        <v>4</v>
      </c>
      <c r="G974">
        <v>1</v>
      </c>
      <c r="H974" t="s">
        <v>421</v>
      </c>
      <c r="I974" t="s">
        <v>103</v>
      </c>
      <c r="J974" t="s">
        <v>105</v>
      </c>
      <c r="K974" t="s">
        <v>113</v>
      </c>
      <c r="L974" t="s">
        <v>112</v>
      </c>
      <c r="M974" t="s">
        <v>322</v>
      </c>
      <c r="N974" t="s">
        <v>321</v>
      </c>
      <c r="O974" t="s">
        <v>522</v>
      </c>
      <c r="P974" t="s">
        <v>521</v>
      </c>
      <c r="Q974" t="s">
        <v>2497</v>
      </c>
      <c r="R974" t="s">
        <v>2498</v>
      </c>
    </row>
    <row r="975" spans="1:18">
      <c r="A975">
        <v>917</v>
      </c>
      <c r="B975" t="s">
        <v>701</v>
      </c>
      <c r="C975">
        <v>3486</v>
      </c>
      <c r="D975" t="s">
        <v>2502</v>
      </c>
      <c r="E975" t="s">
        <v>703</v>
      </c>
      <c r="F975" t="s">
        <v>421</v>
      </c>
      <c r="G975">
        <v>1</v>
      </c>
      <c r="H975" t="s">
        <v>421</v>
      </c>
      <c r="I975" t="s">
        <v>103</v>
      </c>
      <c r="J975" t="s">
        <v>105</v>
      </c>
      <c r="K975" t="s">
        <v>113</v>
      </c>
      <c r="L975" t="s">
        <v>112</v>
      </c>
      <c r="M975" t="s">
        <v>322</v>
      </c>
      <c r="N975" t="s">
        <v>321</v>
      </c>
      <c r="O975" t="s">
        <v>522</v>
      </c>
      <c r="P975" t="s">
        <v>521</v>
      </c>
      <c r="Q975" t="s">
        <v>2502</v>
      </c>
      <c r="R975" t="s">
        <v>2503</v>
      </c>
    </row>
    <row r="976" spans="1:18">
      <c r="A976">
        <v>919</v>
      </c>
      <c r="B976" t="s">
        <v>701</v>
      </c>
      <c r="C976">
        <v>3485</v>
      </c>
      <c r="D976" t="s">
        <v>2506</v>
      </c>
      <c r="E976" t="s">
        <v>703</v>
      </c>
      <c r="F976" t="s">
        <v>421</v>
      </c>
      <c r="G976">
        <v>1</v>
      </c>
      <c r="H976" t="s">
        <v>421</v>
      </c>
      <c r="I976" t="s">
        <v>103</v>
      </c>
      <c r="J976" t="s">
        <v>105</v>
      </c>
      <c r="K976" t="s">
        <v>113</v>
      </c>
      <c r="L976" t="s">
        <v>112</v>
      </c>
      <c r="M976" t="s">
        <v>322</v>
      </c>
      <c r="N976" t="s">
        <v>321</v>
      </c>
      <c r="O976" t="s">
        <v>522</v>
      </c>
      <c r="P976" t="s">
        <v>521</v>
      </c>
      <c r="Q976" t="s">
        <v>2506</v>
      </c>
      <c r="R976" t="s">
        <v>2507</v>
      </c>
    </row>
    <row r="977" spans="1:18">
      <c r="A977">
        <v>922</v>
      </c>
      <c r="B977" t="s">
        <v>701</v>
      </c>
      <c r="C977">
        <v>3478</v>
      </c>
      <c r="D977" t="s">
        <v>2512</v>
      </c>
      <c r="E977" t="s">
        <v>703</v>
      </c>
      <c r="F977" t="s">
        <v>421</v>
      </c>
      <c r="G977">
        <v>1</v>
      </c>
      <c r="H977" t="s">
        <v>421</v>
      </c>
      <c r="I977" t="s">
        <v>103</v>
      </c>
      <c r="J977" t="s">
        <v>105</v>
      </c>
      <c r="K977" t="s">
        <v>113</v>
      </c>
      <c r="L977" t="s">
        <v>112</v>
      </c>
      <c r="M977" t="s">
        <v>322</v>
      </c>
      <c r="N977" t="s">
        <v>321</v>
      </c>
      <c r="O977" t="s">
        <v>522</v>
      </c>
      <c r="P977" t="s">
        <v>521</v>
      </c>
      <c r="Q977" t="s">
        <v>2512</v>
      </c>
      <c r="R977" t="s">
        <v>2513</v>
      </c>
    </row>
    <row r="978" spans="1:18">
      <c r="A978">
        <v>926</v>
      </c>
      <c r="B978" t="s">
        <v>701</v>
      </c>
      <c r="C978">
        <v>3612</v>
      </c>
      <c r="D978" t="s">
        <v>2520</v>
      </c>
      <c r="E978" t="s">
        <v>706</v>
      </c>
      <c r="F978">
        <v>0</v>
      </c>
      <c r="G978">
        <v>0</v>
      </c>
      <c r="H978" t="s">
        <v>421</v>
      </c>
      <c r="I978" t="s">
        <v>103</v>
      </c>
      <c r="J978" t="s">
        <v>105</v>
      </c>
      <c r="K978" t="s">
        <v>113</v>
      </c>
      <c r="L978" t="s">
        <v>112</v>
      </c>
      <c r="M978" t="s">
        <v>322</v>
      </c>
      <c r="N978" t="s">
        <v>321</v>
      </c>
      <c r="O978" t="s">
        <v>522</v>
      </c>
      <c r="P978" t="s">
        <v>521</v>
      </c>
      <c r="Q978" t="s">
        <v>2520</v>
      </c>
      <c r="R978" t="s">
        <v>2521</v>
      </c>
    </row>
    <row r="979" spans="1:18">
      <c r="A979">
        <v>928</v>
      </c>
      <c r="B979" t="s">
        <v>701</v>
      </c>
      <c r="C979">
        <v>3483</v>
      </c>
      <c r="D979" t="s">
        <v>2524</v>
      </c>
      <c r="E979" t="s">
        <v>703</v>
      </c>
      <c r="F979" t="s">
        <v>421</v>
      </c>
      <c r="G979">
        <v>1</v>
      </c>
      <c r="H979" t="s">
        <v>421</v>
      </c>
      <c r="I979" t="s">
        <v>103</v>
      </c>
      <c r="J979" t="s">
        <v>105</v>
      </c>
      <c r="K979" t="s">
        <v>113</v>
      </c>
      <c r="L979" t="s">
        <v>112</v>
      </c>
      <c r="M979" t="s">
        <v>322</v>
      </c>
      <c r="N979" t="s">
        <v>321</v>
      </c>
      <c r="O979" t="s">
        <v>522</v>
      </c>
      <c r="P979" t="s">
        <v>521</v>
      </c>
      <c r="Q979" t="s">
        <v>2524</v>
      </c>
      <c r="R979" t="s">
        <v>2525</v>
      </c>
    </row>
    <row r="980" spans="1:18">
      <c r="A980">
        <v>929</v>
      </c>
      <c r="B980" t="s">
        <v>701</v>
      </c>
      <c r="C980">
        <v>3682</v>
      </c>
      <c r="D980" t="s">
        <v>2526</v>
      </c>
      <c r="E980" t="s">
        <v>706</v>
      </c>
      <c r="F980">
        <v>0</v>
      </c>
      <c r="G980">
        <v>0</v>
      </c>
      <c r="H980" t="s">
        <v>421</v>
      </c>
      <c r="I980" t="s">
        <v>103</v>
      </c>
      <c r="J980" t="s">
        <v>105</v>
      </c>
      <c r="K980" t="s">
        <v>113</v>
      </c>
      <c r="L980" t="s">
        <v>112</v>
      </c>
      <c r="M980" t="s">
        <v>322</v>
      </c>
      <c r="N980" t="s">
        <v>321</v>
      </c>
      <c r="O980" t="s">
        <v>522</v>
      </c>
      <c r="P980" t="s">
        <v>521</v>
      </c>
      <c r="Q980" t="s">
        <v>2526</v>
      </c>
      <c r="R980" t="s">
        <v>2527</v>
      </c>
    </row>
    <row r="981" spans="1:18">
      <c r="A981">
        <v>931</v>
      </c>
      <c r="B981" t="s">
        <v>701</v>
      </c>
      <c r="C981">
        <v>3479</v>
      </c>
      <c r="D981" t="s">
        <v>2530</v>
      </c>
      <c r="E981" t="s">
        <v>706</v>
      </c>
      <c r="F981">
        <v>3</v>
      </c>
      <c r="G981">
        <v>1</v>
      </c>
      <c r="H981" t="s">
        <v>421</v>
      </c>
      <c r="I981" t="s">
        <v>103</v>
      </c>
      <c r="J981" t="s">
        <v>105</v>
      </c>
      <c r="K981" t="s">
        <v>113</v>
      </c>
      <c r="L981" t="s">
        <v>112</v>
      </c>
      <c r="M981" t="s">
        <v>322</v>
      </c>
      <c r="N981" t="s">
        <v>321</v>
      </c>
      <c r="O981" t="s">
        <v>522</v>
      </c>
      <c r="P981" t="s">
        <v>521</v>
      </c>
      <c r="Q981" t="s">
        <v>2530</v>
      </c>
      <c r="R981" t="s">
        <v>2531</v>
      </c>
    </row>
    <row r="982" spans="1:18">
      <c r="A982">
        <v>932</v>
      </c>
      <c r="B982" t="s">
        <v>701</v>
      </c>
      <c r="C982">
        <v>3484</v>
      </c>
      <c r="D982" t="s">
        <v>2532</v>
      </c>
      <c r="E982" t="s">
        <v>706</v>
      </c>
      <c r="F982">
        <v>2</v>
      </c>
      <c r="G982">
        <v>1</v>
      </c>
      <c r="H982" t="s">
        <v>421</v>
      </c>
      <c r="I982" t="s">
        <v>103</v>
      </c>
      <c r="J982" t="s">
        <v>105</v>
      </c>
      <c r="K982" t="s">
        <v>113</v>
      </c>
      <c r="L982" t="s">
        <v>112</v>
      </c>
      <c r="M982" t="s">
        <v>322</v>
      </c>
      <c r="N982" t="s">
        <v>321</v>
      </c>
      <c r="O982" t="s">
        <v>522</v>
      </c>
      <c r="P982" t="s">
        <v>521</v>
      </c>
      <c r="Q982" t="s">
        <v>2532</v>
      </c>
      <c r="R982" t="s">
        <v>2533</v>
      </c>
    </row>
    <row r="983" spans="1:18">
      <c r="A983">
        <v>933</v>
      </c>
      <c r="B983" t="s">
        <v>701</v>
      </c>
      <c r="C983">
        <v>1065</v>
      </c>
      <c r="D983" t="s">
        <v>2534</v>
      </c>
      <c r="E983" t="s">
        <v>706</v>
      </c>
      <c r="F983">
        <v>4</v>
      </c>
      <c r="G983">
        <v>1</v>
      </c>
      <c r="H983" t="s">
        <v>421</v>
      </c>
      <c r="I983" t="s">
        <v>103</v>
      </c>
      <c r="J983" t="s">
        <v>105</v>
      </c>
      <c r="K983" t="s">
        <v>113</v>
      </c>
      <c r="L983" t="s">
        <v>112</v>
      </c>
      <c r="M983" t="s">
        <v>322</v>
      </c>
      <c r="N983" t="s">
        <v>321</v>
      </c>
      <c r="O983" t="s">
        <v>522</v>
      </c>
      <c r="P983" t="s">
        <v>521</v>
      </c>
      <c r="Q983" t="s">
        <v>2534</v>
      </c>
      <c r="R983" t="s">
        <v>2535</v>
      </c>
    </row>
    <row r="984" spans="1:18">
      <c r="A984">
        <v>934</v>
      </c>
      <c r="B984" t="s">
        <v>701</v>
      </c>
      <c r="C984">
        <v>3636</v>
      </c>
      <c r="D984" t="s">
        <v>2536</v>
      </c>
      <c r="E984" t="s">
        <v>703</v>
      </c>
      <c r="F984">
        <v>0</v>
      </c>
      <c r="G984">
        <v>0</v>
      </c>
      <c r="H984" t="s">
        <v>421</v>
      </c>
      <c r="I984" t="s">
        <v>103</v>
      </c>
      <c r="J984" t="s">
        <v>105</v>
      </c>
      <c r="K984" t="s">
        <v>113</v>
      </c>
      <c r="L984" t="s">
        <v>112</v>
      </c>
      <c r="M984" t="s">
        <v>322</v>
      </c>
      <c r="N984" t="s">
        <v>321</v>
      </c>
      <c r="O984" t="s">
        <v>522</v>
      </c>
      <c r="P984" t="s">
        <v>521</v>
      </c>
      <c r="Q984" t="s">
        <v>2536</v>
      </c>
      <c r="R984" t="s">
        <v>2537</v>
      </c>
    </row>
    <row r="985" spans="1:18">
      <c r="A985">
        <v>935</v>
      </c>
      <c r="B985" t="s">
        <v>701</v>
      </c>
      <c r="C985">
        <v>3637</v>
      </c>
      <c r="D985" t="s">
        <v>2538</v>
      </c>
      <c r="E985" t="s">
        <v>703</v>
      </c>
      <c r="F985">
        <v>0</v>
      </c>
      <c r="G985">
        <v>0</v>
      </c>
      <c r="H985" t="s">
        <v>421</v>
      </c>
      <c r="I985" t="s">
        <v>103</v>
      </c>
      <c r="J985" t="s">
        <v>105</v>
      </c>
      <c r="K985" t="s">
        <v>113</v>
      </c>
      <c r="L985" t="s">
        <v>112</v>
      </c>
      <c r="M985" t="s">
        <v>322</v>
      </c>
      <c r="N985" t="s">
        <v>321</v>
      </c>
      <c r="O985" t="s">
        <v>522</v>
      </c>
      <c r="P985" t="s">
        <v>521</v>
      </c>
      <c r="Q985" t="s">
        <v>2538</v>
      </c>
      <c r="R985" t="s">
        <v>2539</v>
      </c>
    </row>
    <row r="986" spans="1:18">
      <c r="A986">
        <v>949</v>
      </c>
      <c r="B986" t="s">
        <v>701</v>
      </c>
      <c r="C986">
        <v>3641</v>
      </c>
      <c r="D986" t="s">
        <v>2564</v>
      </c>
      <c r="E986" t="s">
        <v>706</v>
      </c>
      <c r="F986">
        <v>0</v>
      </c>
      <c r="G986">
        <v>0</v>
      </c>
      <c r="H986" t="s">
        <v>421</v>
      </c>
      <c r="I986" t="s">
        <v>103</v>
      </c>
      <c r="J986" t="s">
        <v>105</v>
      </c>
      <c r="K986" t="s">
        <v>113</v>
      </c>
      <c r="L986" t="s">
        <v>112</v>
      </c>
      <c r="M986" t="s">
        <v>322</v>
      </c>
      <c r="N986" t="s">
        <v>321</v>
      </c>
      <c r="O986" t="s">
        <v>522</v>
      </c>
      <c r="P986" t="s">
        <v>521</v>
      </c>
      <c r="Q986" t="s">
        <v>2564</v>
      </c>
      <c r="R986" t="s">
        <v>2565</v>
      </c>
    </row>
    <row r="987" spans="1:18">
      <c r="A987">
        <v>951</v>
      </c>
      <c r="B987" t="s">
        <v>701</v>
      </c>
      <c r="C987">
        <v>3638</v>
      </c>
      <c r="D987" t="s">
        <v>2568</v>
      </c>
      <c r="E987" t="s">
        <v>706</v>
      </c>
      <c r="F987">
        <v>0</v>
      </c>
      <c r="G987">
        <v>0</v>
      </c>
      <c r="H987" t="s">
        <v>421</v>
      </c>
      <c r="I987" t="s">
        <v>103</v>
      </c>
      <c r="J987" t="s">
        <v>105</v>
      </c>
      <c r="K987" t="s">
        <v>113</v>
      </c>
      <c r="L987" t="s">
        <v>112</v>
      </c>
      <c r="M987" t="s">
        <v>322</v>
      </c>
      <c r="N987" t="s">
        <v>321</v>
      </c>
      <c r="O987" t="s">
        <v>522</v>
      </c>
      <c r="P987" t="s">
        <v>521</v>
      </c>
      <c r="Q987" t="s">
        <v>2568</v>
      </c>
      <c r="R987" t="s">
        <v>2569</v>
      </c>
    </row>
    <row r="988" spans="1:18">
      <c r="A988">
        <v>952</v>
      </c>
      <c r="B988" t="s">
        <v>701</v>
      </c>
      <c r="C988">
        <v>3639</v>
      </c>
      <c r="D988" t="s">
        <v>2570</v>
      </c>
      <c r="E988" t="s">
        <v>703</v>
      </c>
      <c r="F988">
        <v>0</v>
      </c>
      <c r="G988">
        <v>0</v>
      </c>
      <c r="H988" t="s">
        <v>421</v>
      </c>
      <c r="I988" t="s">
        <v>103</v>
      </c>
      <c r="J988" t="s">
        <v>105</v>
      </c>
      <c r="K988" t="s">
        <v>113</v>
      </c>
      <c r="L988" t="s">
        <v>112</v>
      </c>
      <c r="M988" t="s">
        <v>322</v>
      </c>
      <c r="N988" t="s">
        <v>321</v>
      </c>
      <c r="O988" t="s">
        <v>522</v>
      </c>
      <c r="P988" t="s">
        <v>521</v>
      </c>
      <c r="Q988" t="s">
        <v>2570</v>
      </c>
      <c r="R988" t="s">
        <v>2571</v>
      </c>
    </row>
    <row r="989" spans="1:18">
      <c r="A989">
        <v>953</v>
      </c>
      <c r="B989" t="s">
        <v>701</v>
      </c>
      <c r="C989">
        <v>3640</v>
      </c>
      <c r="D989" t="s">
        <v>2572</v>
      </c>
      <c r="E989" t="s">
        <v>703</v>
      </c>
      <c r="F989">
        <v>0</v>
      </c>
      <c r="G989">
        <v>0</v>
      </c>
      <c r="H989" t="s">
        <v>421</v>
      </c>
      <c r="I989" t="s">
        <v>103</v>
      </c>
      <c r="J989" t="s">
        <v>105</v>
      </c>
      <c r="K989" t="s">
        <v>113</v>
      </c>
      <c r="L989" t="s">
        <v>112</v>
      </c>
      <c r="M989" t="s">
        <v>322</v>
      </c>
      <c r="N989" t="s">
        <v>321</v>
      </c>
      <c r="O989" t="s">
        <v>522</v>
      </c>
      <c r="P989" t="s">
        <v>521</v>
      </c>
      <c r="Q989" t="s">
        <v>2572</v>
      </c>
      <c r="R989" t="s">
        <v>2573</v>
      </c>
    </row>
    <row r="990" spans="1:18">
      <c r="A990">
        <v>955</v>
      </c>
      <c r="B990" t="s">
        <v>701</v>
      </c>
      <c r="C990">
        <v>3642</v>
      </c>
      <c r="D990" t="s">
        <v>2575</v>
      </c>
      <c r="E990" t="s">
        <v>703</v>
      </c>
      <c r="F990">
        <v>0</v>
      </c>
      <c r="G990">
        <v>0</v>
      </c>
      <c r="H990" t="s">
        <v>421</v>
      </c>
      <c r="I990" t="s">
        <v>103</v>
      </c>
      <c r="J990" t="s">
        <v>105</v>
      </c>
      <c r="K990" t="s">
        <v>113</v>
      </c>
      <c r="L990" t="s">
        <v>112</v>
      </c>
      <c r="M990" t="s">
        <v>322</v>
      </c>
      <c r="N990" t="s">
        <v>321</v>
      </c>
      <c r="O990" t="s">
        <v>522</v>
      </c>
      <c r="P990" t="s">
        <v>521</v>
      </c>
      <c r="Q990" t="s">
        <v>2575</v>
      </c>
      <c r="R990" t="s">
        <v>2576</v>
      </c>
    </row>
    <row r="991" spans="1:18">
      <c r="A991">
        <v>957</v>
      </c>
      <c r="B991" t="s">
        <v>701</v>
      </c>
      <c r="C991">
        <v>3646</v>
      </c>
      <c r="D991" t="s">
        <v>2579</v>
      </c>
      <c r="E991" t="s">
        <v>706</v>
      </c>
      <c r="F991">
        <v>0</v>
      </c>
      <c r="G991">
        <v>0</v>
      </c>
      <c r="H991" t="s">
        <v>421</v>
      </c>
      <c r="I991" t="s">
        <v>103</v>
      </c>
      <c r="J991" t="s">
        <v>105</v>
      </c>
      <c r="K991" t="s">
        <v>113</v>
      </c>
      <c r="L991" t="s">
        <v>112</v>
      </c>
      <c r="M991" t="s">
        <v>322</v>
      </c>
      <c r="N991" t="s">
        <v>321</v>
      </c>
      <c r="O991" t="s">
        <v>522</v>
      </c>
      <c r="P991" t="s">
        <v>521</v>
      </c>
      <c r="Q991" t="s">
        <v>2579</v>
      </c>
      <c r="R991" t="s">
        <v>2580</v>
      </c>
    </row>
    <row r="992" spans="1:18">
      <c r="A992">
        <v>965</v>
      </c>
      <c r="B992" t="s">
        <v>701</v>
      </c>
      <c r="C992">
        <v>3643</v>
      </c>
      <c r="D992" t="s">
        <v>2594</v>
      </c>
      <c r="E992" t="s">
        <v>706</v>
      </c>
      <c r="F992">
        <v>0</v>
      </c>
      <c r="G992">
        <v>0</v>
      </c>
      <c r="H992" t="s">
        <v>421</v>
      </c>
      <c r="I992" t="s">
        <v>103</v>
      </c>
      <c r="J992" t="s">
        <v>105</v>
      </c>
      <c r="K992" t="s">
        <v>113</v>
      </c>
      <c r="L992" t="s">
        <v>112</v>
      </c>
      <c r="M992" t="s">
        <v>322</v>
      </c>
      <c r="N992" t="s">
        <v>321</v>
      </c>
      <c r="O992" t="s">
        <v>522</v>
      </c>
      <c r="P992" t="s">
        <v>521</v>
      </c>
      <c r="Q992" t="s">
        <v>2594</v>
      </c>
      <c r="R992" t="s">
        <v>2595</v>
      </c>
    </row>
    <row r="993" spans="1:18">
      <c r="A993">
        <v>976</v>
      </c>
      <c r="B993" t="s">
        <v>701</v>
      </c>
      <c r="C993">
        <v>3645</v>
      </c>
      <c r="D993" t="s">
        <v>2615</v>
      </c>
      <c r="E993" t="s">
        <v>706</v>
      </c>
      <c r="F993">
        <v>0</v>
      </c>
      <c r="G993">
        <v>0</v>
      </c>
      <c r="H993" t="s">
        <v>421</v>
      </c>
      <c r="I993" t="s">
        <v>103</v>
      </c>
      <c r="J993" t="s">
        <v>105</v>
      </c>
      <c r="K993" t="s">
        <v>113</v>
      </c>
      <c r="L993" t="s">
        <v>112</v>
      </c>
      <c r="M993" t="s">
        <v>322</v>
      </c>
      <c r="N993" t="s">
        <v>321</v>
      </c>
      <c r="O993" t="s">
        <v>522</v>
      </c>
      <c r="P993" t="s">
        <v>521</v>
      </c>
      <c r="Q993" t="s">
        <v>2615</v>
      </c>
      <c r="R993" t="s">
        <v>2616</v>
      </c>
    </row>
    <row r="994" spans="1:18">
      <c r="A994">
        <v>977</v>
      </c>
      <c r="B994" t="s">
        <v>701</v>
      </c>
      <c r="C994">
        <v>3644</v>
      </c>
      <c r="D994" t="s">
        <v>2617</v>
      </c>
      <c r="E994" t="s">
        <v>706</v>
      </c>
      <c r="F994">
        <v>0</v>
      </c>
      <c r="G994">
        <v>0</v>
      </c>
      <c r="H994" t="s">
        <v>421</v>
      </c>
      <c r="I994" t="s">
        <v>103</v>
      </c>
      <c r="J994" t="s">
        <v>105</v>
      </c>
      <c r="K994" t="s">
        <v>113</v>
      </c>
      <c r="L994" t="s">
        <v>112</v>
      </c>
      <c r="M994" t="s">
        <v>322</v>
      </c>
      <c r="N994" t="s">
        <v>321</v>
      </c>
      <c r="O994" t="s">
        <v>522</v>
      </c>
      <c r="P994" t="s">
        <v>521</v>
      </c>
      <c r="Q994" t="s">
        <v>2617</v>
      </c>
      <c r="R994" t="s">
        <v>2618</v>
      </c>
    </row>
    <row r="995" spans="1:18">
      <c r="A995">
        <v>938</v>
      </c>
      <c r="B995" t="s">
        <v>701</v>
      </c>
      <c r="C995">
        <v>3474</v>
      </c>
      <c r="D995" t="s">
        <v>2543</v>
      </c>
      <c r="E995" t="s">
        <v>706</v>
      </c>
      <c r="F995">
        <v>4</v>
      </c>
      <c r="G995">
        <v>1</v>
      </c>
      <c r="H995" t="s">
        <v>421</v>
      </c>
      <c r="I995" t="s">
        <v>103</v>
      </c>
      <c r="J995" t="s">
        <v>105</v>
      </c>
      <c r="K995" t="s">
        <v>113</v>
      </c>
      <c r="L995" t="s">
        <v>112</v>
      </c>
      <c r="M995" t="s">
        <v>352</v>
      </c>
      <c r="N995" t="s">
        <v>351</v>
      </c>
      <c r="O995" t="s">
        <v>526</v>
      </c>
      <c r="P995" t="s">
        <v>525</v>
      </c>
      <c r="Q995" t="s">
        <v>2543</v>
      </c>
      <c r="R995" t="s">
        <v>2544</v>
      </c>
    </row>
    <row r="996" spans="1:18">
      <c r="A996">
        <v>939</v>
      </c>
      <c r="B996" t="s">
        <v>701</v>
      </c>
      <c r="C996">
        <v>3459</v>
      </c>
      <c r="D996" t="s">
        <v>2545</v>
      </c>
      <c r="E996" t="s">
        <v>706</v>
      </c>
      <c r="F996">
        <v>4</v>
      </c>
      <c r="G996">
        <v>1</v>
      </c>
      <c r="H996" t="s">
        <v>421</v>
      </c>
      <c r="I996" t="s">
        <v>103</v>
      </c>
      <c r="J996" t="s">
        <v>105</v>
      </c>
      <c r="K996" t="s">
        <v>113</v>
      </c>
      <c r="L996" t="s">
        <v>112</v>
      </c>
      <c r="M996" t="s">
        <v>352</v>
      </c>
      <c r="N996" t="s">
        <v>351</v>
      </c>
      <c r="O996" t="s">
        <v>526</v>
      </c>
      <c r="P996" t="s">
        <v>525</v>
      </c>
      <c r="Q996" t="s">
        <v>2545</v>
      </c>
      <c r="R996" t="s">
        <v>2546</v>
      </c>
    </row>
    <row r="997" spans="1:18">
      <c r="A997">
        <v>940</v>
      </c>
      <c r="B997" t="s">
        <v>701</v>
      </c>
      <c r="C997">
        <v>1061</v>
      </c>
      <c r="D997" t="s">
        <v>2547</v>
      </c>
      <c r="E997" t="s">
        <v>703</v>
      </c>
      <c r="F997" t="s">
        <v>421</v>
      </c>
      <c r="G997">
        <v>1</v>
      </c>
      <c r="H997" t="s">
        <v>421</v>
      </c>
      <c r="I997" t="s">
        <v>103</v>
      </c>
      <c r="J997" t="s">
        <v>105</v>
      </c>
      <c r="K997" t="s">
        <v>113</v>
      </c>
      <c r="L997" t="s">
        <v>112</v>
      </c>
      <c r="M997" t="s">
        <v>352</v>
      </c>
      <c r="N997" t="s">
        <v>351</v>
      </c>
      <c r="O997" t="s">
        <v>526</v>
      </c>
      <c r="P997" t="s">
        <v>525</v>
      </c>
      <c r="Q997" t="s">
        <v>2547</v>
      </c>
      <c r="R997" t="s">
        <v>2548</v>
      </c>
    </row>
    <row r="998" spans="1:18">
      <c r="A998">
        <v>941</v>
      </c>
      <c r="B998" t="s">
        <v>701</v>
      </c>
      <c r="C998">
        <v>3456</v>
      </c>
      <c r="D998" t="s">
        <v>2549</v>
      </c>
      <c r="E998" t="s">
        <v>703</v>
      </c>
      <c r="F998" t="s">
        <v>421</v>
      </c>
      <c r="G998">
        <v>1</v>
      </c>
      <c r="H998" t="s">
        <v>421</v>
      </c>
      <c r="I998" t="s">
        <v>103</v>
      </c>
      <c r="J998" t="s">
        <v>105</v>
      </c>
      <c r="K998" t="s">
        <v>113</v>
      </c>
      <c r="L998" t="s">
        <v>112</v>
      </c>
      <c r="M998" t="s">
        <v>352</v>
      </c>
      <c r="N998" t="s">
        <v>351</v>
      </c>
      <c r="O998" t="s">
        <v>526</v>
      </c>
      <c r="P998" t="s">
        <v>525</v>
      </c>
      <c r="Q998" t="s">
        <v>2549</v>
      </c>
      <c r="R998" t="s">
        <v>2550</v>
      </c>
    </row>
    <row r="999" spans="1:18">
      <c r="A999">
        <v>942</v>
      </c>
      <c r="B999" t="s">
        <v>701</v>
      </c>
      <c r="C999">
        <v>3457</v>
      </c>
      <c r="D999" t="s">
        <v>2551</v>
      </c>
      <c r="E999" t="s">
        <v>706</v>
      </c>
      <c r="F999">
        <v>4</v>
      </c>
      <c r="G999">
        <v>1</v>
      </c>
      <c r="H999" t="s">
        <v>421</v>
      </c>
      <c r="I999" t="s">
        <v>103</v>
      </c>
      <c r="J999" t="s">
        <v>105</v>
      </c>
      <c r="K999" t="s">
        <v>113</v>
      </c>
      <c r="L999" t="s">
        <v>112</v>
      </c>
      <c r="M999" t="s">
        <v>352</v>
      </c>
      <c r="N999" t="s">
        <v>351</v>
      </c>
      <c r="O999" t="s">
        <v>526</v>
      </c>
      <c r="P999" t="s">
        <v>525</v>
      </c>
      <c r="Q999" t="s">
        <v>2551</v>
      </c>
      <c r="R999" t="s">
        <v>2552</v>
      </c>
    </row>
    <row r="1000" spans="1:18">
      <c r="A1000">
        <v>943</v>
      </c>
      <c r="B1000" t="s">
        <v>701</v>
      </c>
      <c r="C1000">
        <v>3475</v>
      </c>
      <c r="D1000" t="s">
        <v>2553</v>
      </c>
      <c r="E1000" t="s">
        <v>703</v>
      </c>
      <c r="F1000" t="s">
        <v>421</v>
      </c>
      <c r="G1000">
        <v>1</v>
      </c>
      <c r="H1000" t="s">
        <v>421</v>
      </c>
      <c r="I1000" t="s">
        <v>103</v>
      </c>
      <c r="J1000" t="s">
        <v>105</v>
      </c>
      <c r="K1000" t="s">
        <v>113</v>
      </c>
      <c r="L1000" t="s">
        <v>112</v>
      </c>
      <c r="M1000" t="s">
        <v>352</v>
      </c>
      <c r="N1000" t="s">
        <v>351</v>
      </c>
      <c r="O1000" t="s">
        <v>526</v>
      </c>
      <c r="P1000" t="s">
        <v>525</v>
      </c>
      <c r="Q1000" t="s">
        <v>2553</v>
      </c>
      <c r="R1000" t="s">
        <v>2554</v>
      </c>
    </row>
    <row r="1001" spans="1:18">
      <c r="A1001">
        <v>944</v>
      </c>
      <c r="B1001" t="s">
        <v>701</v>
      </c>
      <c r="C1001">
        <v>1084</v>
      </c>
      <c r="D1001" t="s">
        <v>351</v>
      </c>
      <c r="E1001" t="s">
        <v>772</v>
      </c>
      <c r="F1001">
        <v>0</v>
      </c>
      <c r="G1001">
        <v>0</v>
      </c>
      <c r="H1001" t="s">
        <v>421</v>
      </c>
      <c r="I1001" t="s">
        <v>103</v>
      </c>
      <c r="J1001" t="s">
        <v>105</v>
      </c>
      <c r="K1001" t="s">
        <v>113</v>
      </c>
      <c r="L1001" t="s">
        <v>112</v>
      </c>
      <c r="M1001" t="s">
        <v>352</v>
      </c>
      <c r="N1001" t="s">
        <v>351</v>
      </c>
      <c r="O1001" t="s">
        <v>526</v>
      </c>
      <c r="P1001" t="s">
        <v>525</v>
      </c>
      <c r="Q1001" t="s">
        <v>351</v>
      </c>
      <c r="R1001" t="s">
        <v>2555</v>
      </c>
    </row>
    <row r="1002" spans="1:18">
      <c r="A1002">
        <v>946</v>
      </c>
      <c r="B1002" t="s">
        <v>701</v>
      </c>
      <c r="C1002">
        <v>3458</v>
      </c>
      <c r="D1002" t="s">
        <v>2558</v>
      </c>
      <c r="E1002" t="s">
        <v>703</v>
      </c>
      <c r="F1002" t="s">
        <v>421</v>
      </c>
      <c r="G1002">
        <v>1</v>
      </c>
      <c r="H1002" t="s">
        <v>421</v>
      </c>
      <c r="I1002" t="s">
        <v>103</v>
      </c>
      <c r="J1002" t="s">
        <v>105</v>
      </c>
      <c r="K1002" t="s">
        <v>113</v>
      </c>
      <c r="L1002" t="s">
        <v>112</v>
      </c>
      <c r="M1002" t="s">
        <v>352</v>
      </c>
      <c r="N1002" t="s">
        <v>351</v>
      </c>
      <c r="O1002" t="s">
        <v>526</v>
      </c>
      <c r="P1002" t="s">
        <v>525</v>
      </c>
      <c r="Q1002" t="s">
        <v>2558</v>
      </c>
      <c r="R1002" t="s">
        <v>2559</v>
      </c>
    </row>
    <row r="1003" spans="1:18">
      <c r="A1003">
        <v>956</v>
      </c>
      <c r="B1003" t="s">
        <v>701</v>
      </c>
      <c r="C1003">
        <v>3634</v>
      </c>
      <c r="D1003" t="s">
        <v>2577</v>
      </c>
      <c r="E1003" t="s">
        <v>706</v>
      </c>
      <c r="F1003">
        <v>0</v>
      </c>
      <c r="G1003">
        <v>0</v>
      </c>
      <c r="H1003" t="s">
        <v>421</v>
      </c>
      <c r="I1003" t="s">
        <v>103</v>
      </c>
      <c r="J1003" t="s">
        <v>105</v>
      </c>
      <c r="K1003" t="s">
        <v>113</v>
      </c>
      <c r="L1003" t="s">
        <v>112</v>
      </c>
      <c r="M1003" t="s">
        <v>356</v>
      </c>
      <c r="N1003" t="s">
        <v>355</v>
      </c>
      <c r="O1003" t="s">
        <v>524</v>
      </c>
      <c r="P1003" t="s">
        <v>523</v>
      </c>
      <c r="Q1003" t="s">
        <v>2577</v>
      </c>
      <c r="R1003" t="s">
        <v>2578</v>
      </c>
    </row>
    <row r="1004" spans="1:18">
      <c r="A1004">
        <v>974</v>
      </c>
      <c r="B1004" t="s">
        <v>701</v>
      </c>
      <c r="C1004">
        <v>3633</v>
      </c>
      <c r="D1004" t="s">
        <v>2612</v>
      </c>
      <c r="E1004" t="s">
        <v>706</v>
      </c>
      <c r="F1004">
        <v>0</v>
      </c>
      <c r="G1004">
        <v>0</v>
      </c>
      <c r="H1004" t="s">
        <v>421</v>
      </c>
      <c r="I1004" t="s">
        <v>103</v>
      </c>
      <c r="J1004" t="s">
        <v>105</v>
      </c>
      <c r="K1004" t="s">
        <v>113</v>
      </c>
      <c r="L1004" t="s">
        <v>112</v>
      </c>
      <c r="M1004" t="s">
        <v>356</v>
      </c>
      <c r="N1004" t="s">
        <v>355</v>
      </c>
      <c r="O1004" t="s">
        <v>524</v>
      </c>
      <c r="P1004" t="s">
        <v>523</v>
      </c>
      <c r="Q1004" t="s">
        <v>2612</v>
      </c>
      <c r="R1004" t="s">
        <v>2613</v>
      </c>
    </row>
    <row r="1005" spans="1:18">
      <c r="A1005">
        <v>975</v>
      </c>
      <c r="B1005" t="s">
        <v>701</v>
      </c>
      <c r="C1005">
        <v>1085</v>
      </c>
      <c r="D1005" t="s">
        <v>355</v>
      </c>
      <c r="E1005" t="s">
        <v>772</v>
      </c>
      <c r="F1005">
        <v>0</v>
      </c>
      <c r="G1005">
        <v>0</v>
      </c>
      <c r="H1005" t="s">
        <v>421</v>
      </c>
      <c r="I1005" t="s">
        <v>103</v>
      </c>
      <c r="J1005" t="s">
        <v>105</v>
      </c>
      <c r="K1005" t="s">
        <v>113</v>
      </c>
      <c r="L1005" t="s">
        <v>112</v>
      </c>
      <c r="M1005" t="s">
        <v>356</v>
      </c>
      <c r="N1005" t="s">
        <v>355</v>
      </c>
      <c r="O1005" t="s">
        <v>524</v>
      </c>
      <c r="P1005" t="s">
        <v>523</v>
      </c>
      <c r="Q1005" t="s">
        <v>355</v>
      </c>
      <c r="R1005" t="s">
        <v>2614</v>
      </c>
    </row>
    <row r="1006" spans="1:18">
      <c r="A1006">
        <v>978</v>
      </c>
      <c r="B1006" t="s">
        <v>701</v>
      </c>
      <c r="C1006">
        <v>3635</v>
      </c>
      <c r="D1006" t="s">
        <v>2619</v>
      </c>
      <c r="E1006" t="s">
        <v>703</v>
      </c>
      <c r="F1006">
        <v>0</v>
      </c>
      <c r="G1006">
        <v>0</v>
      </c>
      <c r="H1006" t="s">
        <v>421</v>
      </c>
      <c r="I1006" t="s">
        <v>103</v>
      </c>
      <c r="J1006" t="s">
        <v>105</v>
      </c>
      <c r="K1006" t="s">
        <v>113</v>
      </c>
      <c r="L1006" t="s">
        <v>112</v>
      </c>
      <c r="M1006" t="s">
        <v>356</v>
      </c>
      <c r="N1006" t="s">
        <v>355</v>
      </c>
      <c r="O1006" t="s">
        <v>524</v>
      </c>
      <c r="P1006" t="s">
        <v>523</v>
      </c>
      <c r="Q1006" t="s">
        <v>2619</v>
      </c>
      <c r="R1006" t="s">
        <v>2620</v>
      </c>
    </row>
    <row r="1007" spans="1:18">
      <c r="A1007">
        <v>887</v>
      </c>
      <c r="B1007" t="s">
        <v>701</v>
      </c>
      <c r="C1007">
        <v>1877</v>
      </c>
      <c r="D1007" t="s">
        <v>2448</v>
      </c>
      <c r="E1007" t="s">
        <v>2241</v>
      </c>
      <c r="F1007">
        <v>4</v>
      </c>
      <c r="G1007">
        <v>1</v>
      </c>
      <c r="H1007" t="s">
        <v>421</v>
      </c>
      <c r="I1007" t="s">
        <v>103</v>
      </c>
      <c r="J1007" t="s">
        <v>105</v>
      </c>
      <c r="K1007" t="s">
        <v>113</v>
      </c>
      <c r="L1007" t="s">
        <v>112</v>
      </c>
      <c r="M1007" t="s">
        <v>322</v>
      </c>
      <c r="N1007" t="s">
        <v>321</v>
      </c>
      <c r="O1007" t="s">
        <v>531</v>
      </c>
      <c r="P1007" t="s">
        <v>530</v>
      </c>
      <c r="Q1007" t="s">
        <v>2448</v>
      </c>
      <c r="R1007" t="s">
        <v>2449</v>
      </c>
    </row>
    <row r="1008" spans="1:18">
      <c r="A1008">
        <v>892</v>
      </c>
      <c r="B1008" t="s">
        <v>701</v>
      </c>
      <c r="C1008">
        <v>3609</v>
      </c>
      <c r="D1008" t="s">
        <v>2458</v>
      </c>
      <c r="E1008" t="s">
        <v>703</v>
      </c>
      <c r="F1008">
        <v>0</v>
      </c>
      <c r="G1008">
        <v>0</v>
      </c>
      <c r="H1008" t="s">
        <v>421</v>
      </c>
      <c r="I1008" t="s">
        <v>103</v>
      </c>
      <c r="J1008" t="s">
        <v>105</v>
      </c>
      <c r="K1008" t="s">
        <v>113</v>
      </c>
      <c r="L1008" t="s">
        <v>112</v>
      </c>
      <c r="M1008" t="s">
        <v>322</v>
      </c>
      <c r="N1008" t="s">
        <v>321</v>
      </c>
      <c r="O1008" t="s">
        <v>531</v>
      </c>
      <c r="P1008" t="s">
        <v>530</v>
      </c>
      <c r="Q1008" t="s">
        <v>2458</v>
      </c>
      <c r="R1008" t="s">
        <v>2459</v>
      </c>
    </row>
    <row r="1009" spans="1:18">
      <c r="A1009">
        <v>893</v>
      </c>
      <c r="B1009" t="s">
        <v>701</v>
      </c>
      <c r="C1009">
        <v>1876</v>
      </c>
      <c r="D1009" t="s">
        <v>2460</v>
      </c>
      <c r="E1009" t="s">
        <v>2241</v>
      </c>
      <c r="F1009">
        <v>4</v>
      </c>
      <c r="G1009">
        <v>1</v>
      </c>
      <c r="H1009" t="s">
        <v>421</v>
      </c>
      <c r="I1009" t="s">
        <v>103</v>
      </c>
      <c r="J1009" t="s">
        <v>105</v>
      </c>
      <c r="K1009" t="s">
        <v>113</v>
      </c>
      <c r="L1009" t="s">
        <v>112</v>
      </c>
      <c r="M1009" t="s">
        <v>322</v>
      </c>
      <c r="N1009" t="s">
        <v>321</v>
      </c>
      <c r="O1009" t="s">
        <v>531</v>
      </c>
      <c r="P1009" t="s">
        <v>530</v>
      </c>
      <c r="Q1009" t="s">
        <v>2460</v>
      </c>
      <c r="R1009" t="s">
        <v>2461</v>
      </c>
    </row>
    <row r="1010" spans="1:18">
      <c r="A1010">
        <v>897</v>
      </c>
      <c r="B1010" t="s">
        <v>701</v>
      </c>
      <c r="C1010">
        <v>1860</v>
      </c>
      <c r="D1010" t="s">
        <v>2467</v>
      </c>
      <c r="E1010" t="s">
        <v>421</v>
      </c>
      <c r="F1010">
        <v>4</v>
      </c>
      <c r="G1010">
        <v>1</v>
      </c>
      <c r="H1010" t="s">
        <v>421</v>
      </c>
      <c r="I1010" t="s">
        <v>103</v>
      </c>
      <c r="J1010" t="s">
        <v>105</v>
      </c>
      <c r="K1010" t="s">
        <v>113</v>
      </c>
      <c r="L1010" t="s">
        <v>112</v>
      </c>
      <c r="M1010" t="s">
        <v>322</v>
      </c>
      <c r="N1010" t="s">
        <v>321</v>
      </c>
      <c r="O1010" t="s">
        <v>531</v>
      </c>
      <c r="P1010" t="s">
        <v>530</v>
      </c>
      <c r="Q1010" t="s">
        <v>2467</v>
      </c>
      <c r="R1010" t="s">
        <v>2468</v>
      </c>
    </row>
    <row r="1011" spans="1:18">
      <c r="A1011">
        <v>899</v>
      </c>
      <c r="B1011" t="s">
        <v>701</v>
      </c>
      <c r="C1011">
        <v>1875</v>
      </c>
      <c r="D1011" t="s">
        <v>2325</v>
      </c>
      <c r="E1011" t="s">
        <v>706</v>
      </c>
      <c r="F1011">
        <v>4</v>
      </c>
      <c r="G1011">
        <v>1</v>
      </c>
      <c r="H1011" t="s">
        <v>421</v>
      </c>
      <c r="I1011" t="s">
        <v>103</v>
      </c>
      <c r="J1011" t="s">
        <v>105</v>
      </c>
      <c r="K1011" t="s">
        <v>113</v>
      </c>
      <c r="L1011" t="s">
        <v>112</v>
      </c>
      <c r="M1011" t="s">
        <v>322</v>
      </c>
      <c r="N1011" t="s">
        <v>321</v>
      </c>
      <c r="O1011" t="s">
        <v>531</v>
      </c>
      <c r="P1011" t="s">
        <v>530</v>
      </c>
      <c r="Q1011" t="s">
        <v>2325</v>
      </c>
      <c r="R1011" t="s">
        <v>2471</v>
      </c>
    </row>
    <row r="1012" spans="1:18">
      <c r="A1012">
        <v>907</v>
      </c>
      <c r="B1012" t="s">
        <v>701</v>
      </c>
      <c r="C1012">
        <v>3610</v>
      </c>
      <c r="D1012" t="s">
        <v>2263</v>
      </c>
      <c r="E1012" t="s">
        <v>706</v>
      </c>
      <c r="F1012">
        <v>0</v>
      </c>
      <c r="G1012">
        <v>0</v>
      </c>
      <c r="H1012" t="s">
        <v>421</v>
      </c>
      <c r="I1012" t="s">
        <v>103</v>
      </c>
      <c r="J1012" t="s">
        <v>105</v>
      </c>
      <c r="K1012" t="s">
        <v>113</v>
      </c>
      <c r="L1012" t="s">
        <v>112</v>
      </c>
      <c r="M1012" t="s">
        <v>322</v>
      </c>
      <c r="N1012" t="s">
        <v>321</v>
      </c>
      <c r="O1012" t="s">
        <v>531</v>
      </c>
      <c r="P1012" t="s">
        <v>530</v>
      </c>
      <c r="Q1012" t="s">
        <v>2263</v>
      </c>
      <c r="R1012" t="s">
        <v>2486</v>
      </c>
    </row>
    <row r="1013" spans="1:18">
      <c r="A1013">
        <v>910</v>
      </c>
      <c r="B1013" t="s">
        <v>701</v>
      </c>
      <c r="C1013">
        <v>3604</v>
      </c>
      <c r="D1013" t="s">
        <v>2491</v>
      </c>
      <c r="E1013" t="s">
        <v>703</v>
      </c>
      <c r="F1013">
        <v>0</v>
      </c>
      <c r="G1013">
        <v>0</v>
      </c>
      <c r="H1013" t="s">
        <v>421</v>
      </c>
      <c r="I1013" t="s">
        <v>103</v>
      </c>
      <c r="J1013" t="s">
        <v>105</v>
      </c>
      <c r="K1013" t="s">
        <v>113</v>
      </c>
      <c r="L1013" t="s">
        <v>112</v>
      </c>
      <c r="M1013" t="s">
        <v>322</v>
      </c>
      <c r="N1013" t="s">
        <v>321</v>
      </c>
      <c r="O1013" t="s">
        <v>531</v>
      </c>
      <c r="P1013" t="s">
        <v>530</v>
      </c>
      <c r="Q1013" t="s">
        <v>2491</v>
      </c>
      <c r="R1013" t="s">
        <v>2492</v>
      </c>
    </row>
    <row r="1014" spans="1:18">
      <c r="A1014">
        <v>911</v>
      </c>
      <c r="B1014" t="s">
        <v>701</v>
      </c>
      <c r="C1014">
        <v>3608</v>
      </c>
      <c r="D1014" t="s">
        <v>529</v>
      </c>
      <c r="E1014" t="s">
        <v>706</v>
      </c>
      <c r="F1014">
        <v>0</v>
      </c>
      <c r="G1014">
        <v>0</v>
      </c>
      <c r="H1014" t="s">
        <v>421</v>
      </c>
      <c r="I1014" t="s">
        <v>103</v>
      </c>
      <c r="J1014" t="s">
        <v>105</v>
      </c>
      <c r="K1014" t="s">
        <v>113</v>
      </c>
      <c r="L1014" t="s">
        <v>112</v>
      </c>
      <c r="M1014" t="s">
        <v>322</v>
      </c>
      <c r="N1014" t="s">
        <v>321</v>
      </c>
      <c r="O1014" t="s">
        <v>531</v>
      </c>
      <c r="P1014" t="s">
        <v>530</v>
      </c>
      <c r="Q1014" t="s">
        <v>529</v>
      </c>
      <c r="R1014" t="s">
        <v>2493</v>
      </c>
    </row>
    <row r="1015" spans="1:18">
      <c r="A1015">
        <v>912</v>
      </c>
      <c r="B1015" t="s">
        <v>701</v>
      </c>
      <c r="C1015">
        <v>1079</v>
      </c>
      <c r="D1015" t="s">
        <v>2259</v>
      </c>
      <c r="E1015" t="s">
        <v>706</v>
      </c>
      <c r="F1015">
        <v>0</v>
      </c>
      <c r="G1015">
        <v>0</v>
      </c>
      <c r="H1015" t="s">
        <v>421</v>
      </c>
      <c r="I1015" t="s">
        <v>103</v>
      </c>
      <c r="J1015" t="s">
        <v>105</v>
      </c>
      <c r="K1015" t="s">
        <v>113</v>
      </c>
      <c r="L1015" t="s">
        <v>112</v>
      </c>
      <c r="M1015" t="s">
        <v>322</v>
      </c>
      <c r="N1015" t="s">
        <v>321</v>
      </c>
      <c r="O1015" t="s">
        <v>531</v>
      </c>
      <c r="P1015" t="s">
        <v>530</v>
      </c>
      <c r="Q1015" t="s">
        <v>2259</v>
      </c>
      <c r="R1015" t="s">
        <v>2494</v>
      </c>
    </row>
    <row r="1016" spans="1:18">
      <c r="A1016">
        <v>913</v>
      </c>
      <c r="B1016" t="s">
        <v>701</v>
      </c>
      <c r="C1016">
        <v>1879</v>
      </c>
      <c r="D1016" t="s">
        <v>2495</v>
      </c>
      <c r="E1016" t="s">
        <v>706</v>
      </c>
      <c r="F1016">
        <v>1</v>
      </c>
      <c r="G1016">
        <v>1</v>
      </c>
      <c r="H1016" t="s">
        <v>421</v>
      </c>
      <c r="I1016" t="s">
        <v>103</v>
      </c>
      <c r="J1016" t="s">
        <v>105</v>
      </c>
      <c r="K1016" t="s">
        <v>113</v>
      </c>
      <c r="L1016" t="s">
        <v>112</v>
      </c>
      <c r="M1016" t="s">
        <v>322</v>
      </c>
      <c r="N1016" t="s">
        <v>321</v>
      </c>
      <c r="O1016" t="s">
        <v>531</v>
      </c>
      <c r="P1016" t="s">
        <v>530</v>
      </c>
      <c r="Q1016" t="s">
        <v>2495</v>
      </c>
      <c r="R1016" t="s">
        <v>2496</v>
      </c>
    </row>
    <row r="1017" spans="1:18">
      <c r="A1017">
        <v>915</v>
      </c>
      <c r="B1017" t="s">
        <v>701</v>
      </c>
      <c r="C1017">
        <v>1878</v>
      </c>
      <c r="D1017" t="s">
        <v>2325</v>
      </c>
      <c r="E1017" t="s">
        <v>706</v>
      </c>
      <c r="F1017">
        <v>4</v>
      </c>
      <c r="G1017">
        <v>1</v>
      </c>
      <c r="H1017" t="s">
        <v>421</v>
      </c>
      <c r="I1017" t="s">
        <v>103</v>
      </c>
      <c r="J1017" t="s">
        <v>105</v>
      </c>
      <c r="K1017" t="s">
        <v>113</v>
      </c>
      <c r="L1017" t="s">
        <v>112</v>
      </c>
      <c r="M1017" t="s">
        <v>322</v>
      </c>
      <c r="N1017" t="s">
        <v>321</v>
      </c>
      <c r="O1017" t="s">
        <v>531</v>
      </c>
      <c r="P1017" t="s">
        <v>530</v>
      </c>
      <c r="Q1017" t="s">
        <v>2325</v>
      </c>
      <c r="R1017" t="s">
        <v>2499</v>
      </c>
    </row>
    <row r="1018" spans="1:18">
      <c r="A1018">
        <v>918</v>
      </c>
      <c r="B1018" t="s">
        <v>701</v>
      </c>
      <c r="C1018">
        <v>1859</v>
      </c>
      <c r="D1018" t="s">
        <v>2504</v>
      </c>
      <c r="E1018" t="s">
        <v>421</v>
      </c>
      <c r="F1018">
        <v>4</v>
      </c>
      <c r="G1018">
        <v>1</v>
      </c>
      <c r="H1018" t="s">
        <v>421</v>
      </c>
      <c r="I1018" t="s">
        <v>103</v>
      </c>
      <c r="J1018" t="s">
        <v>105</v>
      </c>
      <c r="K1018" t="s">
        <v>113</v>
      </c>
      <c r="L1018" t="s">
        <v>112</v>
      </c>
      <c r="M1018" t="s">
        <v>322</v>
      </c>
      <c r="N1018" t="s">
        <v>321</v>
      </c>
      <c r="O1018" t="s">
        <v>531</v>
      </c>
      <c r="P1018" t="s">
        <v>530</v>
      </c>
      <c r="Q1018" t="s">
        <v>2504</v>
      </c>
      <c r="R1018" t="s">
        <v>2505</v>
      </c>
    </row>
    <row r="1019" spans="1:18">
      <c r="A1019">
        <v>921</v>
      </c>
      <c r="B1019" t="s">
        <v>701</v>
      </c>
      <c r="C1019">
        <v>3611</v>
      </c>
      <c r="D1019" t="s">
        <v>2510</v>
      </c>
      <c r="E1019" t="s">
        <v>706</v>
      </c>
      <c r="F1019">
        <v>0</v>
      </c>
      <c r="G1019">
        <v>0</v>
      </c>
      <c r="H1019" t="s">
        <v>421</v>
      </c>
      <c r="I1019" t="s">
        <v>103</v>
      </c>
      <c r="J1019" t="s">
        <v>105</v>
      </c>
      <c r="K1019" t="s">
        <v>113</v>
      </c>
      <c r="L1019" t="s">
        <v>112</v>
      </c>
      <c r="M1019" t="s">
        <v>322</v>
      </c>
      <c r="N1019" t="s">
        <v>321</v>
      </c>
      <c r="O1019" t="s">
        <v>531</v>
      </c>
      <c r="P1019" t="s">
        <v>530</v>
      </c>
      <c r="Q1019" t="s">
        <v>2510</v>
      </c>
      <c r="R1019" t="s">
        <v>2511</v>
      </c>
    </row>
    <row r="1020" spans="1:18">
      <c r="A1020">
        <v>924</v>
      </c>
      <c r="B1020" t="s">
        <v>701</v>
      </c>
      <c r="C1020">
        <v>3607</v>
      </c>
      <c r="D1020" t="s">
        <v>2516</v>
      </c>
      <c r="E1020" t="s">
        <v>703</v>
      </c>
      <c r="F1020">
        <v>0</v>
      </c>
      <c r="G1020">
        <v>0</v>
      </c>
      <c r="H1020" t="s">
        <v>421</v>
      </c>
      <c r="I1020" t="s">
        <v>103</v>
      </c>
      <c r="J1020" t="s">
        <v>105</v>
      </c>
      <c r="K1020" t="s">
        <v>113</v>
      </c>
      <c r="L1020" t="s">
        <v>112</v>
      </c>
      <c r="M1020" t="s">
        <v>322</v>
      </c>
      <c r="N1020" t="s">
        <v>321</v>
      </c>
      <c r="O1020" t="s">
        <v>531</v>
      </c>
      <c r="P1020" t="s">
        <v>530</v>
      </c>
      <c r="Q1020" t="s">
        <v>2516</v>
      </c>
      <c r="R1020" t="s">
        <v>2517</v>
      </c>
    </row>
    <row r="1021" spans="1:18">
      <c r="A1021">
        <v>925</v>
      </c>
      <c r="B1021" t="s">
        <v>701</v>
      </c>
      <c r="C1021">
        <v>3606</v>
      </c>
      <c r="D1021" t="s">
        <v>2518</v>
      </c>
      <c r="E1021" t="s">
        <v>703</v>
      </c>
      <c r="F1021">
        <v>0</v>
      </c>
      <c r="G1021">
        <v>0</v>
      </c>
      <c r="H1021" t="s">
        <v>421</v>
      </c>
      <c r="I1021" t="s">
        <v>103</v>
      </c>
      <c r="J1021" t="s">
        <v>105</v>
      </c>
      <c r="K1021" t="s">
        <v>113</v>
      </c>
      <c r="L1021" t="s">
        <v>112</v>
      </c>
      <c r="M1021" t="s">
        <v>322</v>
      </c>
      <c r="N1021" t="s">
        <v>321</v>
      </c>
      <c r="O1021" t="s">
        <v>531</v>
      </c>
      <c r="P1021" t="s">
        <v>530</v>
      </c>
      <c r="Q1021" t="s">
        <v>2518</v>
      </c>
      <c r="R1021" t="s">
        <v>2519</v>
      </c>
    </row>
    <row r="1022" spans="1:18">
      <c r="A1022">
        <v>894</v>
      </c>
      <c r="B1022" t="s">
        <v>701</v>
      </c>
      <c r="C1022">
        <v>1080</v>
      </c>
      <c r="D1022" t="s">
        <v>339</v>
      </c>
      <c r="E1022" t="s">
        <v>772</v>
      </c>
      <c r="F1022">
        <v>0</v>
      </c>
      <c r="G1022">
        <v>0</v>
      </c>
      <c r="H1022" t="s">
        <v>421</v>
      </c>
      <c r="I1022" t="s">
        <v>103</v>
      </c>
      <c r="J1022" t="s">
        <v>105</v>
      </c>
      <c r="K1022" t="s">
        <v>113</v>
      </c>
      <c r="L1022" t="s">
        <v>112</v>
      </c>
      <c r="M1022" t="s">
        <v>340</v>
      </c>
      <c r="N1022" t="s">
        <v>339</v>
      </c>
      <c r="O1022" t="s">
        <v>533</v>
      </c>
      <c r="P1022" t="s">
        <v>532</v>
      </c>
      <c r="Q1022" t="s">
        <v>339</v>
      </c>
      <c r="R1022" t="s">
        <v>2462</v>
      </c>
    </row>
    <row r="1023" spans="1:18">
      <c r="A1023">
        <v>342</v>
      </c>
      <c r="B1023" t="s">
        <v>701</v>
      </c>
      <c r="C1023">
        <v>3241</v>
      </c>
      <c r="D1023" t="s">
        <v>1387</v>
      </c>
      <c r="E1023" t="s">
        <v>706</v>
      </c>
      <c r="F1023">
        <v>2</v>
      </c>
      <c r="G1023">
        <v>1</v>
      </c>
      <c r="H1023" t="s">
        <v>421</v>
      </c>
      <c r="I1023" t="s">
        <v>103</v>
      </c>
      <c r="J1023" t="s">
        <v>105</v>
      </c>
      <c r="K1023" t="s">
        <v>115</v>
      </c>
      <c r="L1023" t="s">
        <v>114</v>
      </c>
      <c r="M1023" t="s">
        <v>408</v>
      </c>
      <c r="N1023" t="s">
        <v>407</v>
      </c>
      <c r="O1023" t="s">
        <v>535</v>
      </c>
      <c r="P1023" t="s">
        <v>534</v>
      </c>
      <c r="Q1023" t="s">
        <v>1387</v>
      </c>
      <c r="R1023" t="s">
        <v>1388</v>
      </c>
    </row>
    <row r="1024" spans="1:18">
      <c r="A1024">
        <v>392</v>
      </c>
      <c r="B1024" t="s">
        <v>701</v>
      </c>
      <c r="C1024">
        <v>3230</v>
      </c>
      <c r="D1024" t="s">
        <v>1485</v>
      </c>
      <c r="E1024" t="s">
        <v>706</v>
      </c>
      <c r="F1024">
        <v>1</v>
      </c>
      <c r="G1024">
        <v>1</v>
      </c>
      <c r="H1024" t="s">
        <v>421</v>
      </c>
      <c r="I1024" t="s">
        <v>103</v>
      </c>
      <c r="J1024" t="s">
        <v>105</v>
      </c>
      <c r="K1024" t="s">
        <v>115</v>
      </c>
      <c r="L1024" t="s">
        <v>114</v>
      </c>
      <c r="M1024" t="s">
        <v>408</v>
      </c>
      <c r="N1024" t="s">
        <v>407</v>
      </c>
      <c r="O1024" t="s">
        <v>535</v>
      </c>
      <c r="P1024" t="s">
        <v>534</v>
      </c>
      <c r="Q1024" t="s">
        <v>1485</v>
      </c>
      <c r="R1024" t="s">
        <v>1486</v>
      </c>
    </row>
    <row r="1025" spans="1:18">
      <c r="A1025">
        <v>399</v>
      </c>
      <c r="B1025" t="s">
        <v>701</v>
      </c>
      <c r="C1025">
        <v>3302</v>
      </c>
      <c r="D1025" t="s">
        <v>1499</v>
      </c>
      <c r="E1025" t="s">
        <v>706</v>
      </c>
      <c r="F1025">
        <v>3</v>
      </c>
      <c r="G1025">
        <v>1</v>
      </c>
      <c r="H1025" t="s">
        <v>421</v>
      </c>
      <c r="I1025" t="s">
        <v>103</v>
      </c>
      <c r="J1025" t="s">
        <v>105</v>
      </c>
      <c r="K1025" t="s">
        <v>115</v>
      </c>
      <c r="L1025" t="s">
        <v>114</v>
      </c>
      <c r="M1025" t="s">
        <v>408</v>
      </c>
      <c r="N1025" t="s">
        <v>407</v>
      </c>
      <c r="O1025" t="s">
        <v>535</v>
      </c>
      <c r="P1025" t="s">
        <v>534</v>
      </c>
      <c r="Q1025" t="s">
        <v>1499</v>
      </c>
      <c r="R1025" t="s">
        <v>1500</v>
      </c>
    </row>
    <row r="1026" spans="1:18">
      <c r="A1026">
        <v>400</v>
      </c>
      <c r="B1026" t="s">
        <v>701</v>
      </c>
      <c r="C1026">
        <v>3260</v>
      </c>
      <c r="D1026" t="s">
        <v>1501</v>
      </c>
      <c r="E1026" t="s">
        <v>706</v>
      </c>
      <c r="F1026">
        <v>2</v>
      </c>
      <c r="G1026">
        <v>1</v>
      </c>
      <c r="H1026" t="s">
        <v>421</v>
      </c>
      <c r="I1026" t="s">
        <v>103</v>
      </c>
      <c r="J1026" t="s">
        <v>105</v>
      </c>
      <c r="K1026" t="s">
        <v>115</v>
      </c>
      <c r="L1026" t="s">
        <v>114</v>
      </c>
      <c r="M1026" t="s">
        <v>408</v>
      </c>
      <c r="N1026" t="s">
        <v>407</v>
      </c>
      <c r="O1026" t="s">
        <v>535</v>
      </c>
      <c r="P1026" t="s">
        <v>534</v>
      </c>
      <c r="Q1026" t="s">
        <v>1501</v>
      </c>
      <c r="R1026" t="s">
        <v>1502</v>
      </c>
    </row>
    <row r="1027" spans="1:18">
      <c r="A1027">
        <v>402</v>
      </c>
      <c r="B1027" t="s">
        <v>701</v>
      </c>
      <c r="C1027">
        <v>3234</v>
      </c>
      <c r="D1027" t="s">
        <v>1505</v>
      </c>
      <c r="E1027" t="s">
        <v>706</v>
      </c>
      <c r="F1027">
        <v>4</v>
      </c>
      <c r="G1027">
        <v>1</v>
      </c>
      <c r="H1027" t="s">
        <v>421</v>
      </c>
      <c r="I1027" t="s">
        <v>103</v>
      </c>
      <c r="J1027" t="s">
        <v>105</v>
      </c>
      <c r="K1027" t="s">
        <v>115</v>
      </c>
      <c r="L1027" t="s">
        <v>114</v>
      </c>
      <c r="M1027" t="s">
        <v>408</v>
      </c>
      <c r="N1027" t="s">
        <v>407</v>
      </c>
      <c r="O1027" t="s">
        <v>535</v>
      </c>
      <c r="P1027" t="s">
        <v>534</v>
      </c>
      <c r="Q1027" t="s">
        <v>1505</v>
      </c>
      <c r="R1027" t="s">
        <v>1506</v>
      </c>
    </row>
    <row r="1028" spans="1:18">
      <c r="A1028">
        <v>403</v>
      </c>
      <c r="B1028" t="s">
        <v>701</v>
      </c>
      <c r="C1028">
        <v>3303</v>
      </c>
      <c r="D1028" t="s">
        <v>1507</v>
      </c>
      <c r="E1028" t="s">
        <v>706</v>
      </c>
      <c r="F1028">
        <v>3</v>
      </c>
      <c r="G1028">
        <v>1</v>
      </c>
      <c r="H1028" t="s">
        <v>421</v>
      </c>
      <c r="I1028" t="s">
        <v>103</v>
      </c>
      <c r="J1028" t="s">
        <v>105</v>
      </c>
      <c r="K1028" t="s">
        <v>115</v>
      </c>
      <c r="L1028" t="s">
        <v>114</v>
      </c>
      <c r="M1028" t="s">
        <v>408</v>
      </c>
      <c r="N1028" t="s">
        <v>407</v>
      </c>
      <c r="O1028" t="s">
        <v>535</v>
      </c>
      <c r="P1028" t="s">
        <v>534</v>
      </c>
      <c r="Q1028" t="s">
        <v>1507</v>
      </c>
      <c r="R1028" t="s">
        <v>1508</v>
      </c>
    </row>
    <row r="1029" spans="1:18">
      <c r="A1029">
        <v>406</v>
      </c>
      <c r="B1029" t="s">
        <v>701</v>
      </c>
      <c r="C1029">
        <v>3086</v>
      </c>
      <c r="D1029" t="s">
        <v>1512</v>
      </c>
      <c r="E1029" t="s">
        <v>802</v>
      </c>
      <c r="F1029">
        <v>4</v>
      </c>
      <c r="G1029">
        <v>1</v>
      </c>
      <c r="H1029" t="s">
        <v>421</v>
      </c>
      <c r="I1029" t="s">
        <v>103</v>
      </c>
      <c r="J1029" t="s">
        <v>105</v>
      </c>
      <c r="K1029" t="s">
        <v>115</v>
      </c>
      <c r="L1029" t="s">
        <v>114</v>
      </c>
      <c r="M1029" t="s">
        <v>408</v>
      </c>
      <c r="N1029" t="s">
        <v>407</v>
      </c>
      <c r="O1029" t="s">
        <v>535</v>
      </c>
      <c r="P1029" t="s">
        <v>534</v>
      </c>
      <c r="Q1029" t="s">
        <v>1512</v>
      </c>
      <c r="R1029" t="s">
        <v>1513</v>
      </c>
    </row>
    <row r="1030" spans="1:18">
      <c r="A1030">
        <v>411</v>
      </c>
      <c r="B1030" t="s">
        <v>701</v>
      </c>
      <c r="C1030">
        <v>3233</v>
      </c>
      <c r="D1030" t="s">
        <v>1521</v>
      </c>
      <c r="E1030" t="s">
        <v>706</v>
      </c>
      <c r="F1030">
        <v>3</v>
      </c>
      <c r="G1030">
        <v>1</v>
      </c>
      <c r="H1030" t="s">
        <v>421</v>
      </c>
      <c r="I1030" t="s">
        <v>103</v>
      </c>
      <c r="J1030" t="s">
        <v>105</v>
      </c>
      <c r="K1030" t="s">
        <v>115</v>
      </c>
      <c r="L1030" t="s">
        <v>114</v>
      </c>
      <c r="M1030" t="s">
        <v>408</v>
      </c>
      <c r="N1030" t="s">
        <v>407</v>
      </c>
      <c r="O1030" t="s">
        <v>535</v>
      </c>
      <c r="P1030" t="s">
        <v>534</v>
      </c>
      <c r="Q1030" t="s">
        <v>1521</v>
      </c>
      <c r="R1030" t="s">
        <v>1522</v>
      </c>
    </row>
    <row r="1031" spans="1:18">
      <c r="A1031">
        <v>412</v>
      </c>
      <c r="B1031" t="s">
        <v>701</v>
      </c>
      <c r="C1031">
        <v>3261</v>
      </c>
      <c r="D1031" t="s">
        <v>1523</v>
      </c>
      <c r="E1031" t="s">
        <v>706</v>
      </c>
      <c r="F1031">
        <v>4</v>
      </c>
      <c r="G1031">
        <v>1</v>
      </c>
      <c r="H1031" t="s">
        <v>421</v>
      </c>
      <c r="I1031" t="s">
        <v>103</v>
      </c>
      <c r="J1031" t="s">
        <v>105</v>
      </c>
      <c r="K1031" t="s">
        <v>115</v>
      </c>
      <c r="L1031" t="s">
        <v>114</v>
      </c>
      <c r="M1031" t="s">
        <v>408</v>
      </c>
      <c r="N1031" t="s">
        <v>407</v>
      </c>
      <c r="O1031" t="s">
        <v>535</v>
      </c>
      <c r="P1031" t="s">
        <v>534</v>
      </c>
      <c r="Q1031" t="s">
        <v>1523</v>
      </c>
      <c r="R1031" t="s">
        <v>1524</v>
      </c>
    </row>
    <row r="1032" spans="1:18">
      <c r="A1032">
        <v>416</v>
      </c>
      <c r="B1032" t="s">
        <v>701</v>
      </c>
      <c r="C1032">
        <v>3232</v>
      </c>
      <c r="D1032" t="s">
        <v>1531</v>
      </c>
      <c r="E1032" t="s">
        <v>706</v>
      </c>
      <c r="F1032">
        <v>3</v>
      </c>
      <c r="G1032">
        <v>1</v>
      </c>
      <c r="H1032" t="s">
        <v>421</v>
      </c>
      <c r="I1032" t="s">
        <v>103</v>
      </c>
      <c r="J1032" t="s">
        <v>105</v>
      </c>
      <c r="K1032" t="s">
        <v>115</v>
      </c>
      <c r="L1032" t="s">
        <v>114</v>
      </c>
      <c r="M1032" t="s">
        <v>408</v>
      </c>
      <c r="N1032" t="s">
        <v>407</v>
      </c>
      <c r="O1032" t="s">
        <v>535</v>
      </c>
      <c r="P1032" t="s">
        <v>534</v>
      </c>
      <c r="Q1032" t="s">
        <v>1531</v>
      </c>
      <c r="R1032" t="s">
        <v>1532</v>
      </c>
    </row>
    <row r="1033" spans="1:18">
      <c r="A1033">
        <v>419</v>
      </c>
      <c r="B1033" t="s">
        <v>701</v>
      </c>
      <c r="C1033">
        <v>3231</v>
      </c>
      <c r="D1033" t="s">
        <v>1537</v>
      </c>
      <c r="E1033" t="s">
        <v>706</v>
      </c>
      <c r="F1033">
        <v>3</v>
      </c>
      <c r="G1033">
        <v>1</v>
      </c>
      <c r="H1033" t="s">
        <v>421</v>
      </c>
      <c r="I1033" t="s">
        <v>103</v>
      </c>
      <c r="J1033" t="s">
        <v>105</v>
      </c>
      <c r="K1033" t="s">
        <v>115</v>
      </c>
      <c r="L1033" t="s">
        <v>114</v>
      </c>
      <c r="M1033" t="s">
        <v>408</v>
      </c>
      <c r="N1033" t="s">
        <v>407</v>
      </c>
      <c r="O1033" t="s">
        <v>535</v>
      </c>
      <c r="P1033" t="s">
        <v>534</v>
      </c>
      <c r="Q1033" t="s">
        <v>1537</v>
      </c>
      <c r="R1033" t="s">
        <v>1538</v>
      </c>
    </row>
    <row r="1034" spans="1:18">
      <c r="A1034">
        <v>424</v>
      </c>
      <c r="B1034" t="s">
        <v>701</v>
      </c>
      <c r="C1034">
        <v>1489</v>
      </c>
      <c r="D1034" t="s">
        <v>1547</v>
      </c>
      <c r="E1034" t="s">
        <v>706</v>
      </c>
      <c r="F1034">
        <v>3</v>
      </c>
      <c r="G1034">
        <v>0</v>
      </c>
      <c r="H1034" t="s">
        <v>421</v>
      </c>
      <c r="I1034" t="s">
        <v>103</v>
      </c>
      <c r="J1034" t="s">
        <v>105</v>
      </c>
      <c r="K1034" t="s">
        <v>115</v>
      </c>
      <c r="L1034" t="s">
        <v>114</v>
      </c>
      <c r="M1034" t="s">
        <v>408</v>
      </c>
      <c r="N1034" t="s">
        <v>407</v>
      </c>
      <c r="O1034" t="s">
        <v>535</v>
      </c>
      <c r="P1034" t="s">
        <v>534</v>
      </c>
      <c r="Q1034" t="s">
        <v>1547</v>
      </c>
      <c r="R1034" t="s">
        <v>1548</v>
      </c>
    </row>
    <row r="1035" spans="1:18">
      <c r="A1035">
        <v>427</v>
      </c>
      <c r="B1035" t="s">
        <v>701</v>
      </c>
      <c r="C1035">
        <v>3236</v>
      </c>
      <c r="D1035" t="s">
        <v>1553</v>
      </c>
      <c r="E1035" t="s">
        <v>706</v>
      </c>
      <c r="F1035">
        <v>3</v>
      </c>
      <c r="G1035">
        <v>1</v>
      </c>
      <c r="H1035" t="s">
        <v>421</v>
      </c>
      <c r="I1035" t="s">
        <v>103</v>
      </c>
      <c r="J1035" t="s">
        <v>105</v>
      </c>
      <c r="K1035" t="s">
        <v>115</v>
      </c>
      <c r="L1035" t="s">
        <v>114</v>
      </c>
      <c r="M1035" t="s">
        <v>408</v>
      </c>
      <c r="N1035" t="s">
        <v>407</v>
      </c>
      <c r="O1035" t="s">
        <v>535</v>
      </c>
      <c r="P1035" t="s">
        <v>534</v>
      </c>
      <c r="Q1035" t="s">
        <v>1553</v>
      </c>
      <c r="R1035" t="s">
        <v>1554</v>
      </c>
    </row>
    <row r="1036" spans="1:18">
      <c r="A1036">
        <v>437</v>
      </c>
      <c r="B1036" t="s">
        <v>701</v>
      </c>
      <c r="C1036">
        <v>3443</v>
      </c>
      <c r="D1036" t="s">
        <v>1573</v>
      </c>
      <c r="E1036" t="s">
        <v>706</v>
      </c>
      <c r="F1036">
        <v>4</v>
      </c>
      <c r="G1036">
        <v>1</v>
      </c>
      <c r="H1036" t="s">
        <v>421</v>
      </c>
      <c r="I1036" t="s">
        <v>103</v>
      </c>
      <c r="J1036" t="s">
        <v>105</v>
      </c>
      <c r="K1036" t="s">
        <v>115</v>
      </c>
      <c r="L1036" t="s">
        <v>114</v>
      </c>
      <c r="M1036" t="s">
        <v>408</v>
      </c>
      <c r="N1036" t="s">
        <v>407</v>
      </c>
      <c r="O1036" t="s">
        <v>535</v>
      </c>
      <c r="P1036" t="s">
        <v>534</v>
      </c>
      <c r="Q1036" t="s">
        <v>1573</v>
      </c>
      <c r="R1036" t="s">
        <v>1574</v>
      </c>
    </row>
    <row r="1037" spans="1:18">
      <c r="A1037">
        <v>441</v>
      </c>
      <c r="B1037" t="s">
        <v>701</v>
      </c>
      <c r="C1037">
        <v>3235</v>
      </c>
      <c r="D1037" t="s">
        <v>1581</v>
      </c>
      <c r="E1037" t="s">
        <v>706</v>
      </c>
      <c r="F1037">
        <v>3</v>
      </c>
      <c r="G1037">
        <v>1</v>
      </c>
      <c r="H1037" t="s">
        <v>421</v>
      </c>
      <c r="I1037" t="s">
        <v>103</v>
      </c>
      <c r="J1037" t="s">
        <v>105</v>
      </c>
      <c r="K1037" t="s">
        <v>115</v>
      </c>
      <c r="L1037" t="s">
        <v>114</v>
      </c>
      <c r="M1037" t="s">
        <v>408</v>
      </c>
      <c r="N1037" t="s">
        <v>407</v>
      </c>
      <c r="O1037" t="s">
        <v>535</v>
      </c>
      <c r="P1037" t="s">
        <v>534</v>
      </c>
      <c r="Q1037" t="s">
        <v>1581</v>
      </c>
      <c r="R1037" t="s">
        <v>1582</v>
      </c>
    </row>
    <row r="1038" spans="1:18">
      <c r="A1038">
        <v>446</v>
      </c>
      <c r="B1038" t="s">
        <v>701</v>
      </c>
      <c r="C1038">
        <v>3411</v>
      </c>
      <c r="D1038" t="s">
        <v>1591</v>
      </c>
      <c r="E1038" t="s">
        <v>706</v>
      </c>
      <c r="F1038">
        <v>4</v>
      </c>
      <c r="G1038">
        <v>1</v>
      </c>
      <c r="H1038" t="s">
        <v>421</v>
      </c>
      <c r="I1038" t="s">
        <v>103</v>
      </c>
      <c r="J1038" t="s">
        <v>105</v>
      </c>
      <c r="K1038" t="s">
        <v>115</v>
      </c>
      <c r="L1038" t="s">
        <v>114</v>
      </c>
      <c r="M1038" t="s">
        <v>408</v>
      </c>
      <c r="N1038" t="s">
        <v>407</v>
      </c>
      <c r="O1038" t="s">
        <v>535</v>
      </c>
      <c r="P1038" t="s">
        <v>534</v>
      </c>
      <c r="Q1038" t="s">
        <v>1591</v>
      </c>
      <c r="R1038" t="s">
        <v>1592</v>
      </c>
    </row>
    <row r="1039" spans="1:18">
      <c r="A1039">
        <v>451</v>
      </c>
      <c r="B1039" t="s">
        <v>701</v>
      </c>
      <c r="C1039">
        <v>3441</v>
      </c>
      <c r="D1039" t="s">
        <v>1601</v>
      </c>
      <c r="E1039" t="s">
        <v>706</v>
      </c>
      <c r="F1039">
        <v>4</v>
      </c>
      <c r="G1039">
        <v>1</v>
      </c>
      <c r="H1039" t="s">
        <v>421</v>
      </c>
      <c r="I1039" t="s">
        <v>103</v>
      </c>
      <c r="J1039" t="s">
        <v>105</v>
      </c>
      <c r="K1039" t="s">
        <v>115</v>
      </c>
      <c r="L1039" t="s">
        <v>114</v>
      </c>
      <c r="M1039" t="s">
        <v>408</v>
      </c>
      <c r="N1039" t="s">
        <v>407</v>
      </c>
      <c r="O1039" t="s">
        <v>535</v>
      </c>
      <c r="P1039" t="s">
        <v>534</v>
      </c>
      <c r="Q1039" t="s">
        <v>1601</v>
      </c>
      <c r="R1039" t="s">
        <v>1602</v>
      </c>
    </row>
    <row r="1040" spans="1:18">
      <c r="A1040">
        <v>458</v>
      </c>
      <c r="B1040" t="s">
        <v>701</v>
      </c>
      <c r="C1040">
        <v>3246</v>
      </c>
      <c r="D1040" t="s">
        <v>1615</v>
      </c>
      <c r="E1040" t="s">
        <v>706</v>
      </c>
      <c r="F1040">
        <v>4</v>
      </c>
      <c r="G1040">
        <v>1</v>
      </c>
      <c r="H1040" t="s">
        <v>421</v>
      </c>
      <c r="I1040" t="s">
        <v>103</v>
      </c>
      <c r="J1040" t="s">
        <v>105</v>
      </c>
      <c r="K1040" t="s">
        <v>115</v>
      </c>
      <c r="L1040" t="s">
        <v>114</v>
      </c>
      <c r="M1040" t="s">
        <v>408</v>
      </c>
      <c r="N1040" t="s">
        <v>407</v>
      </c>
      <c r="O1040" t="s">
        <v>535</v>
      </c>
      <c r="P1040" t="s">
        <v>534</v>
      </c>
      <c r="Q1040" t="s">
        <v>1615</v>
      </c>
      <c r="R1040" t="s">
        <v>1616</v>
      </c>
    </row>
    <row r="1041" spans="1:18">
      <c r="A1041">
        <v>461</v>
      </c>
      <c r="B1041" t="s">
        <v>701</v>
      </c>
      <c r="C1041">
        <v>3412</v>
      </c>
      <c r="D1041" t="s">
        <v>1621</v>
      </c>
      <c r="E1041" t="s">
        <v>706</v>
      </c>
      <c r="F1041">
        <v>4</v>
      </c>
      <c r="G1041">
        <v>1</v>
      </c>
      <c r="H1041" t="s">
        <v>421</v>
      </c>
      <c r="I1041" t="s">
        <v>103</v>
      </c>
      <c r="J1041" t="s">
        <v>105</v>
      </c>
      <c r="K1041" t="s">
        <v>115</v>
      </c>
      <c r="L1041" t="s">
        <v>114</v>
      </c>
      <c r="M1041" t="s">
        <v>408</v>
      </c>
      <c r="N1041" t="s">
        <v>407</v>
      </c>
      <c r="O1041" t="s">
        <v>535</v>
      </c>
      <c r="P1041" t="s">
        <v>534</v>
      </c>
      <c r="Q1041" t="s">
        <v>1621</v>
      </c>
      <c r="R1041" t="s">
        <v>1622</v>
      </c>
    </row>
    <row r="1042" spans="1:18">
      <c r="A1042">
        <v>476</v>
      </c>
      <c r="B1042" t="s">
        <v>701</v>
      </c>
      <c r="C1042">
        <v>3413</v>
      </c>
      <c r="D1042" t="s">
        <v>1651</v>
      </c>
      <c r="E1042" t="s">
        <v>706</v>
      </c>
      <c r="F1042">
        <v>3</v>
      </c>
      <c r="G1042">
        <v>1</v>
      </c>
      <c r="H1042" t="s">
        <v>421</v>
      </c>
      <c r="I1042" t="s">
        <v>103</v>
      </c>
      <c r="J1042" t="s">
        <v>105</v>
      </c>
      <c r="K1042" t="s">
        <v>115</v>
      </c>
      <c r="L1042" t="s">
        <v>114</v>
      </c>
      <c r="M1042" t="s">
        <v>408</v>
      </c>
      <c r="N1042" t="s">
        <v>407</v>
      </c>
      <c r="O1042" t="s">
        <v>535</v>
      </c>
      <c r="P1042" t="s">
        <v>534</v>
      </c>
      <c r="Q1042" t="s">
        <v>1651</v>
      </c>
      <c r="R1042" t="s">
        <v>1652</v>
      </c>
    </row>
    <row r="1043" spans="1:18">
      <c r="A1043">
        <v>477</v>
      </c>
      <c r="B1043" t="s">
        <v>701</v>
      </c>
      <c r="C1043">
        <v>3245</v>
      </c>
      <c r="D1043" t="s">
        <v>1653</v>
      </c>
      <c r="E1043" t="s">
        <v>706</v>
      </c>
      <c r="F1043">
        <v>4</v>
      </c>
      <c r="G1043">
        <v>1</v>
      </c>
      <c r="H1043" t="s">
        <v>421</v>
      </c>
      <c r="I1043" t="s">
        <v>103</v>
      </c>
      <c r="J1043" t="s">
        <v>105</v>
      </c>
      <c r="K1043" t="s">
        <v>115</v>
      </c>
      <c r="L1043" t="s">
        <v>114</v>
      </c>
      <c r="M1043" t="s">
        <v>408</v>
      </c>
      <c r="N1043" t="s">
        <v>407</v>
      </c>
      <c r="O1043" t="s">
        <v>535</v>
      </c>
      <c r="P1043" t="s">
        <v>534</v>
      </c>
      <c r="Q1043" t="s">
        <v>1653</v>
      </c>
      <c r="R1043" t="s">
        <v>1654</v>
      </c>
    </row>
    <row r="1044" spans="1:18">
      <c r="A1044">
        <v>480</v>
      </c>
      <c r="B1044" t="s">
        <v>701</v>
      </c>
      <c r="C1044">
        <v>3221</v>
      </c>
      <c r="D1044" t="s">
        <v>1658</v>
      </c>
      <c r="E1044" t="s">
        <v>706</v>
      </c>
      <c r="F1044">
        <v>3</v>
      </c>
      <c r="G1044">
        <v>1</v>
      </c>
      <c r="H1044" t="s">
        <v>421</v>
      </c>
      <c r="I1044" t="s">
        <v>103</v>
      </c>
      <c r="J1044" t="s">
        <v>105</v>
      </c>
      <c r="K1044" t="s">
        <v>115</v>
      </c>
      <c r="L1044" t="s">
        <v>114</v>
      </c>
      <c r="M1044" t="s">
        <v>408</v>
      </c>
      <c r="N1044" t="s">
        <v>407</v>
      </c>
      <c r="O1044" t="s">
        <v>535</v>
      </c>
      <c r="P1044" t="s">
        <v>534</v>
      </c>
      <c r="Q1044" t="s">
        <v>1658</v>
      </c>
      <c r="R1044" t="s">
        <v>1659</v>
      </c>
    </row>
    <row r="1045" spans="1:18">
      <c r="A1045">
        <v>485</v>
      </c>
      <c r="B1045" t="s">
        <v>701</v>
      </c>
      <c r="C1045">
        <v>3208</v>
      </c>
      <c r="D1045" t="s">
        <v>1668</v>
      </c>
      <c r="E1045" t="s">
        <v>706</v>
      </c>
      <c r="F1045">
        <v>2</v>
      </c>
      <c r="G1045">
        <v>1</v>
      </c>
      <c r="H1045" t="s">
        <v>421</v>
      </c>
      <c r="I1045" t="s">
        <v>103</v>
      </c>
      <c r="J1045" t="s">
        <v>105</v>
      </c>
      <c r="K1045" t="s">
        <v>115</v>
      </c>
      <c r="L1045" t="s">
        <v>114</v>
      </c>
      <c r="M1045" t="s">
        <v>408</v>
      </c>
      <c r="N1045" t="s">
        <v>407</v>
      </c>
      <c r="O1045" t="s">
        <v>535</v>
      </c>
      <c r="P1045" t="s">
        <v>534</v>
      </c>
      <c r="Q1045" t="s">
        <v>1668</v>
      </c>
      <c r="R1045" t="s">
        <v>1669</v>
      </c>
    </row>
    <row r="1046" spans="1:18">
      <c r="A1046">
        <v>488</v>
      </c>
      <c r="B1046" t="s">
        <v>701</v>
      </c>
      <c r="C1046">
        <v>3324</v>
      </c>
      <c r="D1046" t="s">
        <v>1674</v>
      </c>
      <c r="E1046" t="s">
        <v>706</v>
      </c>
      <c r="F1046">
        <v>3</v>
      </c>
      <c r="G1046">
        <v>1</v>
      </c>
      <c r="H1046" t="s">
        <v>421</v>
      </c>
      <c r="I1046" t="s">
        <v>103</v>
      </c>
      <c r="J1046" t="s">
        <v>105</v>
      </c>
      <c r="K1046" t="s">
        <v>115</v>
      </c>
      <c r="L1046" t="s">
        <v>114</v>
      </c>
      <c r="M1046" t="s">
        <v>408</v>
      </c>
      <c r="N1046" t="s">
        <v>407</v>
      </c>
      <c r="O1046" t="s">
        <v>535</v>
      </c>
      <c r="P1046" t="s">
        <v>534</v>
      </c>
      <c r="Q1046" t="s">
        <v>1674</v>
      </c>
      <c r="R1046" t="s">
        <v>1675</v>
      </c>
    </row>
    <row r="1047" spans="1:18">
      <c r="A1047">
        <v>491</v>
      </c>
      <c r="B1047" t="s">
        <v>701</v>
      </c>
      <c r="C1047">
        <v>3224</v>
      </c>
      <c r="D1047" t="s">
        <v>1680</v>
      </c>
      <c r="E1047" t="s">
        <v>706</v>
      </c>
      <c r="F1047">
        <v>3</v>
      </c>
      <c r="G1047">
        <v>1</v>
      </c>
      <c r="H1047" t="s">
        <v>421</v>
      </c>
      <c r="I1047" t="s">
        <v>103</v>
      </c>
      <c r="J1047" t="s">
        <v>105</v>
      </c>
      <c r="K1047" t="s">
        <v>115</v>
      </c>
      <c r="L1047" t="s">
        <v>114</v>
      </c>
      <c r="M1047" t="s">
        <v>408</v>
      </c>
      <c r="N1047" t="s">
        <v>407</v>
      </c>
      <c r="O1047" t="s">
        <v>535</v>
      </c>
      <c r="P1047" t="s">
        <v>534</v>
      </c>
      <c r="Q1047" t="s">
        <v>1680</v>
      </c>
      <c r="R1047" t="s">
        <v>1681</v>
      </c>
    </row>
    <row r="1048" spans="1:18">
      <c r="A1048">
        <v>495</v>
      </c>
      <c r="B1048" t="s">
        <v>701</v>
      </c>
      <c r="C1048">
        <v>3222</v>
      </c>
      <c r="D1048" t="s">
        <v>1688</v>
      </c>
      <c r="E1048" t="s">
        <v>706</v>
      </c>
      <c r="F1048">
        <v>2</v>
      </c>
      <c r="G1048">
        <v>1</v>
      </c>
      <c r="H1048" t="s">
        <v>421</v>
      </c>
      <c r="I1048" t="s">
        <v>103</v>
      </c>
      <c r="J1048" t="s">
        <v>105</v>
      </c>
      <c r="K1048" t="s">
        <v>115</v>
      </c>
      <c r="L1048" t="s">
        <v>114</v>
      </c>
      <c r="M1048" t="s">
        <v>408</v>
      </c>
      <c r="N1048" t="s">
        <v>407</v>
      </c>
      <c r="O1048" t="s">
        <v>535</v>
      </c>
      <c r="P1048" t="s">
        <v>534</v>
      </c>
      <c r="Q1048" t="s">
        <v>1688</v>
      </c>
      <c r="R1048" t="s">
        <v>1689</v>
      </c>
    </row>
    <row r="1049" spans="1:18">
      <c r="A1049">
        <v>497</v>
      </c>
      <c r="B1049" t="s">
        <v>701</v>
      </c>
      <c r="C1049">
        <v>3223</v>
      </c>
      <c r="D1049" t="s">
        <v>1692</v>
      </c>
      <c r="E1049" t="s">
        <v>706</v>
      </c>
      <c r="F1049">
        <v>4</v>
      </c>
      <c r="G1049">
        <v>1</v>
      </c>
      <c r="H1049" t="s">
        <v>421</v>
      </c>
      <c r="I1049" t="s">
        <v>103</v>
      </c>
      <c r="J1049" t="s">
        <v>105</v>
      </c>
      <c r="K1049" t="s">
        <v>115</v>
      </c>
      <c r="L1049" t="s">
        <v>114</v>
      </c>
      <c r="M1049" t="s">
        <v>408</v>
      </c>
      <c r="N1049" t="s">
        <v>407</v>
      </c>
      <c r="O1049" t="s">
        <v>535</v>
      </c>
      <c r="P1049" t="s">
        <v>534</v>
      </c>
      <c r="Q1049" t="s">
        <v>1692</v>
      </c>
      <c r="R1049" t="s">
        <v>1693</v>
      </c>
    </row>
    <row r="1050" spans="1:18">
      <c r="A1050">
        <v>500</v>
      </c>
      <c r="B1050" t="s">
        <v>701</v>
      </c>
      <c r="C1050">
        <v>3287</v>
      </c>
      <c r="D1050" t="s">
        <v>1698</v>
      </c>
      <c r="E1050" t="s">
        <v>706</v>
      </c>
      <c r="F1050">
        <v>4</v>
      </c>
      <c r="G1050">
        <v>1</v>
      </c>
      <c r="H1050" t="s">
        <v>421</v>
      </c>
      <c r="I1050" t="s">
        <v>103</v>
      </c>
      <c r="J1050" t="s">
        <v>105</v>
      </c>
      <c r="K1050" t="s">
        <v>115</v>
      </c>
      <c r="L1050" t="s">
        <v>114</v>
      </c>
      <c r="M1050" t="s">
        <v>408</v>
      </c>
      <c r="N1050" t="s">
        <v>407</v>
      </c>
      <c r="O1050" t="s">
        <v>535</v>
      </c>
      <c r="P1050" t="s">
        <v>534</v>
      </c>
      <c r="Q1050" t="s">
        <v>1698</v>
      </c>
      <c r="R1050" t="s">
        <v>1699</v>
      </c>
    </row>
    <row r="1051" spans="1:18">
      <c r="A1051">
        <v>501</v>
      </c>
      <c r="B1051" t="s">
        <v>701</v>
      </c>
      <c r="C1051">
        <v>3226</v>
      </c>
      <c r="D1051" t="s">
        <v>1700</v>
      </c>
      <c r="E1051" t="s">
        <v>706</v>
      </c>
      <c r="F1051">
        <v>3</v>
      </c>
      <c r="G1051">
        <v>1</v>
      </c>
      <c r="H1051" t="s">
        <v>421</v>
      </c>
      <c r="I1051" t="s">
        <v>103</v>
      </c>
      <c r="J1051" t="s">
        <v>105</v>
      </c>
      <c r="K1051" t="s">
        <v>115</v>
      </c>
      <c r="L1051" t="s">
        <v>114</v>
      </c>
      <c r="M1051" t="s">
        <v>408</v>
      </c>
      <c r="N1051" t="s">
        <v>407</v>
      </c>
      <c r="O1051" t="s">
        <v>535</v>
      </c>
      <c r="P1051" t="s">
        <v>534</v>
      </c>
      <c r="Q1051" t="s">
        <v>1700</v>
      </c>
      <c r="R1051" t="s">
        <v>1701</v>
      </c>
    </row>
    <row r="1052" spans="1:18">
      <c r="A1052">
        <v>505</v>
      </c>
      <c r="B1052" t="s">
        <v>701</v>
      </c>
      <c r="C1052">
        <v>3325</v>
      </c>
      <c r="D1052" t="s">
        <v>1707</v>
      </c>
      <c r="E1052" t="s">
        <v>706</v>
      </c>
      <c r="F1052">
        <v>3</v>
      </c>
      <c r="G1052">
        <v>1</v>
      </c>
      <c r="H1052" t="s">
        <v>421</v>
      </c>
      <c r="I1052" t="s">
        <v>103</v>
      </c>
      <c r="J1052" t="s">
        <v>105</v>
      </c>
      <c r="K1052" t="s">
        <v>115</v>
      </c>
      <c r="L1052" t="s">
        <v>114</v>
      </c>
      <c r="M1052" t="s">
        <v>408</v>
      </c>
      <c r="N1052" t="s">
        <v>407</v>
      </c>
      <c r="O1052" t="s">
        <v>535</v>
      </c>
      <c r="P1052" t="s">
        <v>534</v>
      </c>
      <c r="Q1052" t="s">
        <v>1707</v>
      </c>
      <c r="R1052" t="s">
        <v>1708</v>
      </c>
    </row>
    <row r="1053" spans="1:18">
      <c r="A1053">
        <v>506</v>
      </c>
      <c r="B1053" t="s">
        <v>701</v>
      </c>
      <c r="C1053">
        <v>3326</v>
      </c>
      <c r="D1053" t="s">
        <v>1709</v>
      </c>
      <c r="E1053" t="s">
        <v>706</v>
      </c>
      <c r="F1053">
        <v>4</v>
      </c>
      <c r="G1053">
        <v>1</v>
      </c>
      <c r="H1053" t="s">
        <v>421</v>
      </c>
      <c r="I1053" t="s">
        <v>103</v>
      </c>
      <c r="J1053" t="s">
        <v>105</v>
      </c>
      <c r="K1053" t="s">
        <v>115</v>
      </c>
      <c r="L1053" t="s">
        <v>114</v>
      </c>
      <c r="M1053" t="s">
        <v>408</v>
      </c>
      <c r="N1053" t="s">
        <v>407</v>
      </c>
      <c r="O1053" t="s">
        <v>535</v>
      </c>
      <c r="P1053" t="s">
        <v>534</v>
      </c>
      <c r="Q1053" t="s">
        <v>1709</v>
      </c>
      <c r="R1053" t="s">
        <v>1710</v>
      </c>
    </row>
    <row r="1054" spans="1:18">
      <c r="A1054">
        <v>507</v>
      </c>
      <c r="B1054" t="s">
        <v>701</v>
      </c>
      <c r="C1054">
        <v>3225</v>
      </c>
      <c r="D1054" t="s">
        <v>1711</v>
      </c>
      <c r="E1054" t="s">
        <v>706</v>
      </c>
      <c r="F1054">
        <v>3</v>
      </c>
      <c r="G1054">
        <v>1</v>
      </c>
      <c r="H1054" t="s">
        <v>421</v>
      </c>
      <c r="I1054" t="s">
        <v>103</v>
      </c>
      <c r="J1054" t="s">
        <v>105</v>
      </c>
      <c r="K1054" t="s">
        <v>115</v>
      </c>
      <c r="L1054" t="s">
        <v>114</v>
      </c>
      <c r="M1054" t="s">
        <v>408</v>
      </c>
      <c r="N1054" t="s">
        <v>407</v>
      </c>
      <c r="O1054" t="s">
        <v>535</v>
      </c>
      <c r="P1054" t="s">
        <v>534</v>
      </c>
      <c r="Q1054" t="s">
        <v>1711</v>
      </c>
      <c r="R1054" t="s">
        <v>1712</v>
      </c>
    </row>
    <row r="1055" spans="1:18">
      <c r="A1055">
        <v>510</v>
      </c>
      <c r="B1055" t="s">
        <v>701</v>
      </c>
      <c r="C1055">
        <v>3327</v>
      </c>
      <c r="D1055" t="s">
        <v>1717</v>
      </c>
      <c r="E1055" t="s">
        <v>706</v>
      </c>
      <c r="F1055">
        <v>4</v>
      </c>
      <c r="G1055">
        <v>1</v>
      </c>
      <c r="H1055" t="s">
        <v>421</v>
      </c>
      <c r="I1055" t="s">
        <v>103</v>
      </c>
      <c r="J1055" t="s">
        <v>105</v>
      </c>
      <c r="K1055" t="s">
        <v>115</v>
      </c>
      <c r="L1055" t="s">
        <v>114</v>
      </c>
      <c r="M1055" t="s">
        <v>408</v>
      </c>
      <c r="N1055" t="s">
        <v>407</v>
      </c>
      <c r="O1055" t="s">
        <v>535</v>
      </c>
      <c r="P1055" t="s">
        <v>534</v>
      </c>
      <c r="Q1055" t="s">
        <v>1717</v>
      </c>
      <c r="R1055" t="s">
        <v>1718</v>
      </c>
    </row>
    <row r="1056" spans="1:18">
      <c r="A1056">
        <v>516</v>
      </c>
      <c r="B1056" t="s">
        <v>701</v>
      </c>
      <c r="C1056">
        <v>3216</v>
      </c>
      <c r="D1056" t="s">
        <v>1729</v>
      </c>
      <c r="E1056" t="s">
        <v>706</v>
      </c>
      <c r="F1056">
        <v>3</v>
      </c>
      <c r="G1056">
        <v>1</v>
      </c>
      <c r="H1056" t="s">
        <v>421</v>
      </c>
      <c r="I1056" t="s">
        <v>103</v>
      </c>
      <c r="J1056" t="s">
        <v>105</v>
      </c>
      <c r="K1056" t="s">
        <v>115</v>
      </c>
      <c r="L1056" t="s">
        <v>114</v>
      </c>
      <c r="M1056" t="s">
        <v>408</v>
      </c>
      <c r="N1056" t="s">
        <v>407</v>
      </c>
      <c r="O1056" t="s">
        <v>535</v>
      </c>
      <c r="P1056" t="s">
        <v>534</v>
      </c>
      <c r="Q1056" t="s">
        <v>1729</v>
      </c>
      <c r="R1056" t="s">
        <v>1730</v>
      </c>
    </row>
    <row r="1057" spans="1:18">
      <c r="A1057">
        <v>517</v>
      </c>
      <c r="B1057" t="s">
        <v>701</v>
      </c>
      <c r="C1057">
        <v>3215</v>
      </c>
      <c r="D1057" t="s">
        <v>1731</v>
      </c>
      <c r="E1057" t="s">
        <v>706</v>
      </c>
      <c r="F1057">
        <v>3</v>
      </c>
      <c r="G1057">
        <v>1</v>
      </c>
      <c r="H1057" t="s">
        <v>421</v>
      </c>
      <c r="I1057" t="s">
        <v>103</v>
      </c>
      <c r="J1057" t="s">
        <v>105</v>
      </c>
      <c r="K1057" t="s">
        <v>115</v>
      </c>
      <c r="L1057" t="s">
        <v>114</v>
      </c>
      <c r="M1057" t="s">
        <v>408</v>
      </c>
      <c r="N1057" t="s">
        <v>407</v>
      </c>
      <c r="O1057" t="s">
        <v>535</v>
      </c>
      <c r="P1057" t="s">
        <v>534</v>
      </c>
      <c r="Q1057" t="s">
        <v>1731</v>
      </c>
      <c r="R1057" t="s">
        <v>1732</v>
      </c>
    </row>
    <row r="1058" spans="1:18">
      <c r="A1058">
        <v>519</v>
      </c>
      <c r="B1058" t="s">
        <v>701</v>
      </c>
      <c r="C1058">
        <v>3214</v>
      </c>
      <c r="D1058" t="s">
        <v>1735</v>
      </c>
      <c r="E1058" t="s">
        <v>706</v>
      </c>
      <c r="F1058">
        <v>3</v>
      </c>
      <c r="G1058">
        <v>1</v>
      </c>
      <c r="H1058" t="s">
        <v>421</v>
      </c>
      <c r="I1058" t="s">
        <v>103</v>
      </c>
      <c r="J1058" t="s">
        <v>105</v>
      </c>
      <c r="K1058" t="s">
        <v>115</v>
      </c>
      <c r="L1058" t="s">
        <v>114</v>
      </c>
      <c r="M1058" t="s">
        <v>408</v>
      </c>
      <c r="N1058" t="s">
        <v>407</v>
      </c>
      <c r="O1058" t="s">
        <v>535</v>
      </c>
      <c r="P1058" t="s">
        <v>534</v>
      </c>
      <c r="Q1058" t="s">
        <v>1735</v>
      </c>
      <c r="R1058" t="s">
        <v>1736</v>
      </c>
    </row>
    <row r="1059" spans="1:18">
      <c r="A1059">
        <v>522</v>
      </c>
      <c r="B1059" t="s">
        <v>701</v>
      </c>
      <c r="C1059">
        <v>3220</v>
      </c>
      <c r="D1059" t="s">
        <v>1741</v>
      </c>
      <c r="E1059" t="s">
        <v>706</v>
      </c>
      <c r="F1059">
        <v>1</v>
      </c>
      <c r="G1059">
        <v>1</v>
      </c>
      <c r="H1059" t="s">
        <v>421</v>
      </c>
      <c r="I1059" t="s">
        <v>103</v>
      </c>
      <c r="J1059" t="s">
        <v>105</v>
      </c>
      <c r="K1059" t="s">
        <v>115</v>
      </c>
      <c r="L1059" t="s">
        <v>114</v>
      </c>
      <c r="M1059" t="s">
        <v>408</v>
      </c>
      <c r="N1059" t="s">
        <v>407</v>
      </c>
      <c r="O1059" t="s">
        <v>535</v>
      </c>
      <c r="P1059" t="s">
        <v>534</v>
      </c>
      <c r="Q1059" t="s">
        <v>1741</v>
      </c>
      <c r="R1059" t="s">
        <v>1742</v>
      </c>
    </row>
    <row r="1060" spans="1:18">
      <c r="A1060">
        <v>523</v>
      </c>
      <c r="B1060" t="s">
        <v>701</v>
      </c>
      <c r="C1060">
        <v>3213</v>
      </c>
      <c r="D1060" t="s">
        <v>1743</v>
      </c>
      <c r="E1060" t="s">
        <v>706</v>
      </c>
      <c r="F1060">
        <v>3</v>
      </c>
      <c r="G1060">
        <v>1</v>
      </c>
      <c r="H1060" t="s">
        <v>421</v>
      </c>
      <c r="I1060" t="s">
        <v>103</v>
      </c>
      <c r="J1060" t="s">
        <v>105</v>
      </c>
      <c r="K1060" t="s">
        <v>115</v>
      </c>
      <c r="L1060" t="s">
        <v>114</v>
      </c>
      <c r="M1060" t="s">
        <v>408</v>
      </c>
      <c r="N1060" t="s">
        <v>407</v>
      </c>
      <c r="O1060" t="s">
        <v>535</v>
      </c>
      <c r="P1060" t="s">
        <v>534</v>
      </c>
      <c r="Q1060" t="s">
        <v>1743</v>
      </c>
      <c r="R1060" t="s">
        <v>1744</v>
      </c>
    </row>
    <row r="1061" spans="1:18">
      <c r="A1061">
        <v>525</v>
      </c>
      <c r="B1061" t="s">
        <v>701</v>
      </c>
      <c r="C1061">
        <v>3212</v>
      </c>
      <c r="D1061" t="s">
        <v>1747</v>
      </c>
      <c r="E1061" t="s">
        <v>706</v>
      </c>
      <c r="F1061">
        <v>4</v>
      </c>
      <c r="G1061">
        <v>1</v>
      </c>
      <c r="H1061" t="s">
        <v>421</v>
      </c>
      <c r="I1061" t="s">
        <v>103</v>
      </c>
      <c r="J1061" t="s">
        <v>105</v>
      </c>
      <c r="K1061" t="s">
        <v>115</v>
      </c>
      <c r="L1061" t="s">
        <v>114</v>
      </c>
      <c r="M1061" t="s">
        <v>408</v>
      </c>
      <c r="N1061" t="s">
        <v>407</v>
      </c>
      <c r="O1061" t="s">
        <v>535</v>
      </c>
      <c r="P1061" t="s">
        <v>534</v>
      </c>
      <c r="Q1061" t="s">
        <v>1747</v>
      </c>
      <c r="R1061" t="s">
        <v>1748</v>
      </c>
    </row>
    <row r="1062" spans="1:18">
      <c r="A1062">
        <v>527</v>
      </c>
      <c r="B1062" t="s">
        <v>701</v>
      </c>
      <c r="C1062">
        <v>3416</v>
      </c>
      <c r="D1062" t="s">
        <v>1751</v>
      </c>
      <c r="E1062" t="s">
        <v>706</v>
      </c>
      <c r="F1062">
        <v>3</v>
      </c>
      <c r="G1062">
        <v>1</v>
      </c>
      <c r="H1062" t="s">
        <v>421</v>
      </c>
      <c r="I1062" t="s">
        <v>103</v>
      </c>
      <c r="J1062" t="s">
        <v>105</v>
      </c>
      <c r="K1062" t="s">
        <v>115</v>
      </c>
      <c r="L1062" t="s">
        <v>114</v>
      </c>
      <c r="M1062" t="s">
        <v>408</v>
      </c>
      <c r="N1062" t="s">
        <v>407</v>
      </c>
      <c r="O1062" t="s">
        <v>535</v>
      </c>
      <c r="P1062" t="s">
        <v>534</v>
      </c>
      <c r="Q1062" t="s">
        <v>1751</v>
      </c>
      <c r="R1062" t="s">
        <v>1752</v>
      </c>
    </row>
    <row r="1063" spans="1:18">
      <c r="A1063">
        <v>528</v>
      </c>
      <c r="B1063" t="s">
        <v>701</v>
      </c>
      <c r="C1063">
        <v>3203</v>
      </c>
      <c r="D1063" t="s">
        <v>1753</v>
      </c>
      <c r="E1063" t="s">
        <v>706</v>
      </c>
      <c r="F1063">
        <v>3</v>
      </c>
      <c r="G1063">
        <v>1</v>
      </c>
      <c r="H1063" t="s">
        <v>421</v>
      </c>
      <c r="I1063" t="s">
        <v>103</v>
      </c>
      <c r="J1063" t="s">
        <v>105</v>
      </c>
      <c r="K1063" t="s">
        <v>115</v>
      </c>
      <c r="L1063" t="s">
        <v>114</v>
      </c>
      <c r="M1063" t="s">
        <v>408</v>
      </c>
      <c r="N1063" t="s">
        <v>407</v>
      </c>
      <c r="O1063" t="s">
        <v>535</v>
      </c>
      <c r="P1063" t="s">
        <v>534</v>
      </c>
      <c r="Q1063" t="s">
        <v>1753</v>
      </c>
      <c r="R1063" t="s">
        <v>1754</v>
      </c>
    </row>
    <row r="1064" spans="1:18">
      <c r="A1064">
        <v>529</v>
      </c>
      <c r="B1064" t="s">
        <v>701</v>
      </c>
      <c r="C1064">
        <v>3414</v>
      </c>
      <c r="D1064" t="s">
        <v>1755</v>
      </c>
      <c r="E1064" t="s">
        <v>706</v>
      </c>
      <c r="F1064">
        <v>3</v>
      </c>
      <c r="G1064">
        <v>1</v>
      </c>
      <c r="H1064" t="s">
        <v>421</v>
      </c>
      <c r="I1064" t="s">
        <v>103</v>
      </c>
      <c r="J1064" t="s">
        <v>105</v>
      </c>
      <c r="K1064" t="s">
        <v>115</v>
      </c>
      <c r="L1064" t="s">
        <v>114</v>
      </c>
      <c r="M1064" t="s">
        <v>408</v>
      </c>
      <c r="N1064" t="s">
        <v>407</v>
      </c>
      <c r="O1064" t="s">
        <v>535</v>
      </c>
      <c r="P1064" t="s">
        <v>534</v>
      </c>
      <c r="Q1064" t="s">
        <v>1755</v>
      </c>
      <c r="R1064" t="s">
        <v>1756</v>
      </c>
    </row>
    <row r="1065" spans="1:18">
      <c r="A1065">
        <v>530</v>
      </c>
      <c r="B1065" t="s">
        <v>701</v>
      </c>
      <c r="C1065">
        <v>3199</v>
      </c>
      <c r="D1065" t="s">
        <v>1757</v>
      </c>
      <c r="E1065" t="s">
        <v>706</v>
      </c>
      <c r="F1065">
        <v>3</v>
      </c>
      <c r="G1065">
        <v>1</v>
      </c>
      <c r="H1065" t="s">
        <v>421</v>
      </c>
      <c r="I1065" t="s">
        <v>103</v>
      </c>
      <c r="J1065" t="s">
        <v>105</v>
      </c>
      <c r="K1065" t="s">
        <v>115</v>
      </c>
      <c r="L1065" t="s">
        <v>114</v>
      </c>
      <c r="M1065" t="s">
        <v>408</v>
      </c>
      <c r="N1065" t="s">
        <v>407</v>
      </c>
      <c r="O1065" t="s">
        <v>535</v>
      </c>
      <c r="P1065" t="s">
        <v>534</v>
      </c>
      <c r="Q1065" t="s">
        <v>1757</v>
      </c>
      <c r="R1065" t="s">
        <v>1758</v>
      </c>
    </row>
    <row r="1066" spans="1:18">
      <c r="A1066">
        <v>531</v>
      </c>
      <c r="B1066" t="s">
        <v>701</v>
      </c>
      <c r="C1066">
        <v>1491</v>
      </c>
      <c r="D1066" t="s">
        <v>1759</v>
      </c>
      <c r="E1066" t="s">
        <v>706</v>
      </c>
      <c r="F1066">
        <v>3</v>
      </c>
      <c r="G1066">
        <v>0</v>
      </c>
      <c r="H1066" t="s">
        <v>421</v>
      </c>
      <c r="I1066" t="s">
        <v>103</v>
      </c>
      <c r="J1066" t="s">
        <v>105</v>
      </c>
      <c r="K1066" t="s">
        <v>115</v>
      </c>
      <c r="L1066" t="s">
        <v>114</v>
      </c>
      <c r="M1066" t="s">
        <v>408</v>
      </c>
      <c r="N1066" t="s">
        <v>407</v>
      </c>
      <c r="O1066" t="s">
        <v>535</v>
      </c>
      <c r="P1066" t="s">
        <v>534</v>
      </c>
      <c r="Q1066" t="s">
        <v>1759</v>
      </c>
      <c r="R1066" t="s">
        <v>1760</v>
      </c>
    </row>
    <row r="1067" spans="1:18">
      <c r="A1067">
        <v>532</v>
      </c>
      <c r="B1067" t="s">
        <v>701</v>
      </c>
      <c r="C1067">
        <v>3202</v>
      </c>
      <c r="D1067" t="s">
        <v>1761</v>
      </c>
      <c r="E1067" t="s">
        <v>706</v>
      </c>
      <c r="F1067">
        <v>3</v>
      </c>
      <c r="G1067">
        <v>1</v>
      </c>
      <c r="H1067" t="s">
        <v>421</v>
      </c>
      <c r="I1067" t="s">
        <v>103</v>
      </c>
      <c r="J1067" t="s">
        <v>105</v>
      </c>
      <c r="K1067" t="s">
        <v>115</v>
      </c>
      <c r="L1067" t="s">
        <v>114</v>
      </c>
      <c r="M1067" t="s">
        <v>408</v>
      </c>
      <c r="N1067" t="s">
        <v>407</v>
      </c>
      <c r="O1067" t="s">
        <v>535</v>
      </c>
      <c r="P1067" t="s">
        <v>534</v>
      </c>
      <c r="Q1067" t="s">
        <v>1761</v>
      </c>
      <c r="R1067" t="s">
        <v>1762</v>
      </c>
    </row>
    <row r="1068" spans="1:18">
      <c r="A1068">
        <v>533</v>
      </c>
      <c r="B1068" t="s">
        <v>701</v>
      </c>
      <c r="C1068">
        <v>3196</v>
      </c>
      <c r="D1068" t="s">
        <v>1763</v>
      </c>
      <c r="E1068" t="s">
        <v>706</v>
      </c>
      <c r="F1068">
        <v>3</v>
      </c>
      <c r="G1068">
        <v>1</v>
      </c>
      <c r="H1068" t="s">
        <v>421</v>
      </c>
      <c r="I1068" t="s">
        <v>103</v>
      </c>
      <c r="J1068" t="s">
        <v>105</v>
      </c>
      <c r="K1068" t="s">
        <v>115</v>
      </c>
      <c r="L1068" t="s">
        <v>114</v>
      </c>
      <c r="M1068" t="s">
        <v>408</v>
      </c>
      <c r="N1068" t="s">
        <v>407</v>
      </c>
      <c r="O1068" t="s">
        <v>535</v>
      </c>
      <c r="P1068" t="s">
        <v>534</v>
      </c>
      <c r="Q1068" t="s">
        <v>1763</v>
      </c>
      <c r="R1068" t="s">
        <v>1764</v>
      </c>
    </row>
    <row r="1069" spans="1:18">
      <c r="A1069">
        <v>536</v>
      </c>
      <c r="B1069" t="s">
        <v>701</v>
      </c>
      <c r="C1069">
        <v>3180</v>
      </c>
      <c r="D1069" t="s">
        <v>1452</v>
      </c>
      <c r="E1069" t="s">
        <v>706</v>
      </c>
      <c r="F1069">
        <v>4</v>
      </c>
      <c r="G1069">
        <v>1</v>
      </c>
      <c r="H1069" t="s">
        <v>421</v>
      </c>
      <c r="I1069" t="s">
        <v>103</v>
      </c>
      <c r="J1069" t="s">
        <v>105</v>
      </c>
      <c r="K1069" t="s">
        <v>115</v>
      </c>
      <c r="L1069" t="s">
        <v>114</v>
      </c>
      <c r="M1069" t="s">
        <v>408</v>
      </c>
      <c r="N1069" t="s">
        <v>407</v>
      </c>
      <c r="O1069" t="s">
        <v>535</v>
      </c>
      <c r="P1069" t="s">
        <v>534</v>
      </c>
      <c r="Q1069" t="s">
        <v>1452</v>
      </c>
      <c r="R1069" t="s">
        <v>1769</v>
      </c>
    </row>
    <row r="1070" spans="1:18">
      <c r="A1070">
        <v>539</v>
      </c>
      <c r="B1070" t="s">
        <v>701</v>
      </c>
      <c r="C1070">
        <v>3201</v>
      </c>
      <c r="D1070" t="s">
        <v>1773</v>
      </c>
      <c r="E1070" t="s">
        <v>706</v>
      </c>
      <c r="F1070">
        <v>3</v>
      </c>
      <c r="G1070">
        <v>1</v>
      </c>
      <c r="H1070" t="s">
        <v>421</v>
      </c>
      <c r="I1070" t="s">
        <v>103</v>
      </c>
      <c r="J1070" t="s">
        <v>105</v>
      </c>
      <c r="K1070" t="s">
        <v>115</v>
      </c>
      <c r="L1070" t="s">
        <v>114</v>
      </c>
      <c r="M1070" t="s">
        <v>408</v>
      </c>
      <c r="N1070" t="s">
        <v>407</v>
      </c>
      <c r="O1070" t="s">
        <v>535</v>
      </c>
      <c r="P1070" t="s">
        <v>534</v>
      </c>
      <c r="Q1070" t="s">
        <v>1773</v>
      </c>
      <c r="R1070" t="s">
        <v>1774</v>
      </c>
    </row>
    <row r="1071" spans="1:18">
      <c r="A1071">
        <v>540</v>
      </c>
      <c r="B1071" t="s">
        <v>701</v>
      </c>
      <c r="C1071">
        <v>3198</v>
      </c>
      <c r="D1071" t="s">
        <v>1775</v>
      </c>
      <c r="E1071" t="s">
        <v>706</v>
      </c>
      <c r="F1071">
        <v>3</v>
      </c>
      <c r="G1071">
        <v>1</v>
      </c>
      <c r="H1071" t="s">
        <v>421</v>
      </c>
      <c r="I1071" t="s">
        <v>103</v>
      </c>
      <c r="J1071" t="s">
        <v>105</v>
      </c>
      <c r="K1071" t="s">
        <v>115</v>
      </c>
      <c r="L1071" t="s">
        <v>114</v>
      </c>
      <c r="M1071" t="s">
        <v>408</v>
      </c>
      <c r="N1071" t="s">
        <v>407</v>
      </c>
      <c r="O1071" t="s">
        <v>535</v>
      </c>
      <c r="P1071" t="s">
        <v>534</v>
      </c>
      <c r="Q1071" t="s">
        <v>1775</v>
      </c>
      <c r="R1071" t="s">
        <v>1776</v>
      </c>
    </row>
    <row r="1072" spans="1:18">
      <c r="A1072">
        <v>542</v>
      </c>
      <c r="B1072" t="s">
        <v>701</v>
      </c>
      <c r="C1072">
        <v>3200</v>
      </c>
      <c r="D1072" t="s">
        <v>1779</v>
      </c>
      <c r="E1072" t="s">
        <v>706</v>
      </c>
      <c r="F1072">
        <v>4</v>
      </c>
      <c r="G1072">
        <v>1</v>
      </c>
      <c r="H1072" t="s">
        <v>421</v>
      </c>
      <c r="I1072" t="s">
        <v>103</v>
      </c>
      <c r="J1072" t="s">
        <v>105</v>
      </c>
      <c r="K1072" t="s">
        <v>115</v>
      </c>
      <c r="L1072" t="s">
        <v>114</v>
      </c>
      <c r="M1072" t="s">
        <v>408</v>
      </c>
      <c r="N1072" t="s">
        <v>407</v>
      </c>
      <c r="O1072" t="s">
        <v>535</v>
      </c>
      <c r="P1072" t="s">
        <v>534</v>
      </c>
      <c r="Q1072" t="s">
        <v>1779</v>
      </c>
      <c r="R1072" t="s">
        <v>1780</v>
      </c>
    </row>
    <row r="1073" spans="1:18">
      <c r="A1073">
        <v>543</v>
      </c>
      <c r="B1073" t="s">
        <v>701</v>
      </c>
      <c r="C1073">
        <v>3181</v>
      </c>
      <c r="D1073" t="s">
        <v>1781</v>
      </c>
      <c r="E1073" t="s">
        <v>706</v>
      </c>
      <c r="F1073">
        <v>4</v>
      </c>
      <c r="G1073">
        <v>1</v>
      </c>
      <c r="H1073" t="s">
        <v>421</v>
      </c>
      <c r="I1073" t="s">
        <v>103</v>
      </c>
      <c r="J1073" t="s">
        <v>105</v>
      </c>
      <c r="K1073" t="s">
        <v>115</v>
      </c>
      <c r="L1073" t="s">
        <v>114</v>
      </c>
      <c r="M1073" t="s">
        <v>408</v>
      </c>
      <c r="N1073" t="s">
        <v>407</v>
      </c>
      <c r="O1073" t="s">
        <v>535</v>
      </c>
      <c r="P1073" t="s">
        <v>534</v>
      </c>
      <c r="Q1073" t="s">
        <v>1781</v>
      </c>
      <c r="R1073" t="s">
        <v>1782</v>
      </c>
    </row>
    <row r="1074" spans="1:18">
      <c r="A1074">
        <v>544</v>
      </c>
      <c r="B1074" t="s">
        <v>701</v>
      </c>
      <c r="C1074">
        <v>3183</v>
      </c>
      <c r="D1074" t="s">
        <v>1783</v>
      </c>
      <c r="E1074" t="s">
        <v>706</v>
      </c>
      <c r="F1074">
        <v>3</v>
      </c>
      <c r="G1074">
        <v>1</v>
      </c>
      <c r="H1074" t="s">
        <v>421</v>
      </c>
      <c r="I1074" t="s">
        <v>103</v>
      </c>
      <c r="J1074" t="s">
        <v>105</v>
      </c>
      <c r="K1074" t="s">
        <v>115</v>
      </c>
      <c r="L1074" t="s">
        <v>114</v>
      </c>
      <c r="M1074" t="s">
        <v>408</v>
      </c>
      <c r="N1074" t="s">
        <v>407</v>
      </c>
      <c r="O1074" t="s">
        <v>535</v>
      </c>
      <c r="P1074" t="s">
        <v>534</v>
      </c>
      <c r="Q1074" t="s">
        <v>1783</v>
      </c>
      <c r="R1074" t="s">
        <v>1784</v>
      </c>
    </row>
    <row r="1075" spans="1:18">
      <c r="A1075">
        <v>546</v>
      </c>
      <c r="B1075" t="s">
        <v>701</v>
      </c>
      <c r="C1075">
        <v>3197</v>
      </c>
      <c r="D1075" t="s">
        <v>1786</v>
      </c>
      <c r="E1075" t="s">
        <v>706</v>
      </c>
      <c r="F1075">
        <v>3</v>
      </c>
      <c r="G1075">
        <v>1</v>
      </c>
      <c r="H1075" t="s">
        <v>421</v>
      </c>
      <c r="I1075" t="s">
        <v>103</v>
      </c>
      <c r="J1075" t="s">
        <v>105</v>
      </c>
      <c r="K1075" t="s">
        <v>115</v>
      </c>
      <c r="L1075" t="s">
        <v>114</v>
      </c>
      <c r="M1075" t="s">
        <v>408</v>
      </c>
      <c r="N1075" t="s">
        <v>407</v>
      </c>
      <c r="O1075" t="s">
        <v>535</v>
      </c>
      <c r="P1075" t="s">
        <v>534</v>
      </c>
      <c r="Q1075" t="s">
        <v>1786</v>
      </c>
      <c r="R1075" t="s">
        <v>1787</v>
      </c>
    </row>
    <row r="1076" spans="1:18">
      <c r="A1076">
        <v>547</v>
      </c>
      <c r="B1076" t="s">
        <v>701</v>
      </c>
      <c r="C1076">
        <v>3445</v>
      </c>
      <c r="D1076" t="s">
        <v>1788</v>
      </c>
      <c r="E1076" t="s">
        <v>706</v>
      </c>
      <c r="F1076">
        <v>4</v>
      </c>
      <c r="G1076">
        <v>1</v>
      </c>
      <c r="H1076" t="s">
        <v>421</v>
      </c>
      <c r="I1076" t="s">
        <v>103</v>
      </c>
      <c r="J1076" t="s">
        <v>105</v>
      </c>
      <c r="K1076" t="s">
        <v>115</v>
      </c>
      <c r="L1076" t="s">
        <v>114</v>
      </c>
      <c r="M1076" t="s">
        <v>408</v>
      </c>
      <c r="N1076" t="s">
        <v>407</v>
      </c>
      <c r="O1076" t="s">
        <v>535</v>
      </c>
      <c r="P1076" t="s">
        <v>534</v>
      </c>
      <c r="Q1076" t="s">
        <v>1788</v>
      </c>
      <c r="R1076" t="s">
        <v>1789</v>
      </c>
    </row>
    <row r="1077" spans="1:18">
      <c r="A1077">
        <v>548</v>
      </c>
      <c r="B1077" t="s">
        <v>701</v>
      </c>
      <c r="C1077">
        <v>3182</v>
      </c>
      <c r="D1077" t="s">
        <v>1790</v>
      </c>
      <c r="E1077" t="s">
        <v>706</v>
      </c>
      <c r="F1077">
        <v>3</v>
      </c>
      <c r="G1077">
        <v>1</v>
      </c>
      <c r="H1077" t="s">
        <v>421</v>
      </c>
      <c r="I1077" t="s">
        <v>103</v>
      </c>
      <c r="J1077" t="s">
        <v>105</v>
      </c>
      <c r="K1077" t="s">
        <v>115</v>
      </c>
      <c r="L1077" t="s">
        <v>114</v>
      </c>
      <c r="M1077" t="s">
        <v>408</v>
      </c>
      <c r="N1077" t="s">
        <v>407</v>
      </c>
      <c r="O1077" t="s">
        <v>535</v>
      </c>
      <c r="P1077" t="s">
        <v>534</v>
      </c>
      <c r="Q1077" t="s">
        <v>1790</v>
      </c>
      <c r="R1077" t="s">
        <v>1791</v>
      </c>
    </row>
    <row r="1078" spans="1:18">
      <c r="A1078">
        <v>549</v>
      </c>
      <c r="B1078" t="s">
        <v>701</v>
      </c>
      <c r="C1078">
        <v>3167</v>
      </c>
      <c r="D1078" t="s">
        <v>1792</v>
      </c>
      <c r="E1078" t="s">
        <v>706</v>
      </c>
      <c r="F1078">
        <v>3</v>
      </c>
      <c r="G1078">
        <v>1</v>
      </c>
      <c r="H1078" t="s">
        <v>421</v>
      </c>
      <c r="I1078" t="s">
        <v>103</v>
      </c>
      <c r="J1078" t="s">
        <v>105</v>
      </c>
      <c r="K1078" t="s">
        <v>115</v>
      </c>
      <c r="L1078" t="s">
        <v>114</v>
      </c>
      <c r="M1078" t="s">
        <v>408</v>
      </c>
      <c r="N1078" t="s">
        <v>407</v>
      </c>
      <c r="O1078" t="s">
        <v>535</v>
      </c>
      <c r="P1078" t="s">
        <v>534</v>
      </c>
      <c r="Q1078" t="s">
        <v>1792</v>
      </c>
      <c r="R1078" t="s">
        <v>1793</v>
      </c>
    </row>
    <row r="1079" spans="1:18">
      <c r="A1079">
        <v>550</v>
      </c>
      <c r="B1079" t="s">
        <v>701</v>
      </c>
      <c r="C1079">
        <v>3206</v>
      </c>
      <c r="D1079" t="s">
        <v>1794</v>
      </c>
      <c r="E1079" t="s">
        <v>706</v>
      </c>
      <c r="F1079">
        <v>3</v>
      </c>
      <c r="G1079">
        <v>1</v>
      </c>
      <c r="H1079" t="s">
        <v>421</v>
      </c>
      <c r="I1079" t="s">
        <v>103</v>
      </c>
      <c r="J1079" t="s">
        <v>105</v>
      </c>
      <c r="K1079" t="s">
        <v>115</v>
      </c>
      <c r="L1079" t="s">
        <v>114</v>
      </c>
      <c r="M1079" t="s">
        <v>408</v>
      </c>
      <c r="N1079" t="s">
        <v>407</v>
      </c>
      <c r="O1079" t="s">
        <v>535</v>
      </c>
      <c r="P1079" t="s">
        <v>534</v>
      </c>
      <c r="Q1079" t="s">
        <v>1794</v>
      </c>
      <c r="R1079" t="s">
        <v>1795</v>
      </c>
    </row>
    <row r="1080" spans="1:18">
      <c r="A1080">
        <v>551</v>
      </c>
      <c r="B1080" t="s">
        <v>701</v>
      </c>
      <c r="C1080">
        <v>3205</v>
      </c>
      <c r="D1080" t="s">
        <v>1796</v>
      </c>
      <c r="E1080" t="s">
        <v>706</v>
      </c>
      <c r="F1080">
        <v>3</v>
      </c>
      <c r="G1080">
        <v>1</v>
      </c>
      <c r="H1080" t="s">
        <v>421</v>
      </c>
      <c r="I1080" t="s">
        <v>103</v>
      </c>
      <c r="J1080" t="s">
        <v>105</v>
      </c>
      <c r="K1080" t="s">
        <v>115</v>
      </c>
      <c r="L1080" t="s">
        <v>114</v>
      </c>
      <c r="M1080" t="s">
        <v>408</v>
      </c>
      <c r="N1080" t="s">
        <v>407</v>
      </c>
      <c r="O1080" t="s">
        <v>535</v>
      </c>
      <c r="P1080" t="s">
        <v>534</v>
      </c>
      <c r="Q1080" t="s">
        <v>1796</v>
      </c>
      <c r="R1080" t="s">
        <v>1797</v>
      </c>
    </row>
    <row r="1081" spans="1:18">
      <c r="A1081">
        <v>552</v>
      </c>
      <c r="B1081" t="s">
        <v>701</v>
      </c>
      <c r="C1081">
        <v>3168</v>
      </c>
      <c r="D1081" t="s">
        <v>1798</v>
      </c>
      <c r="E1081" t="s">
        <v>706</v>
      </c>
      <c r="F1081">
        <v>3</v>
      </c>
      <c r="G1081">
        <v>1</v>
      </c>
      <c r="H1081" t="s">
        <v>421</v>
      </c>
      <c r="I1081" t="s">
        <v>103</v>
      </c>
      <c r="J1081" t="s">
        <v>105</v>
      </c>
      <c r="K1081" t="s">
        <v>115</v>
      </c>
      <c r="L1081" t="s">
        <v>114</v>
      </c>
      <c r="M1081" t="s">
        <v>408</v>
      </c>
      <c r="N1081" t="s">
        <v>407</v>
      </c>
      <c r="O1081" t="s">
        <v>535</v>
      </c>
      <c r="P1081" t="s">
        <v>534</v>
      </c>
      <c r="Q1081" t="s">
        <v>1798</v>
      </c>
      <c r="R1081" t="s">
        <v>1799</v>
      </c>
    </row>
    <row r="1082" spans="1:18">
      <c r="A1082">
        <v>553</v>
      </c>
      <c r="B1082" t="s">
        <v>701</v>
      </c>
      <c r="C1082">
        <v>3204</v>
      </c>
      <c r="D1082" t="s">
        <v>1800</v>
      </c>
      <c r="E1082" t="s">
        <v>706</v>
      </c>
      <c r="F1082">
        <v>3</v>
      </c>
      <c r="G1082">
        <v>1</v>
      </c>
      <c r="H1082" t="s">
        <v>421</v>
      </c>
      <c r="I1082" t="s">
        <v>103</v>
      </c>
      <c r="J1082" t="s">
        <v>105</v>
      </c>
      <c r="K1082" t="s">
        <v>115</v>
      </c>
      <c r="L1082" t="s">
        <v>114</v>
      </c>
      <c r="M1082" t="s">
        <v>408</v>
      </c>
      <c r="N1082" t="s">
        <v>407</v>
      </c>
      <c r="O1082" t="s">
        <v>535</v>
      </c>
      <c r="P1082" t="s">
        <v>534</v>
      </c>
      <c r="Q1082" t="s">
        <v>1800</v>
      </c>
      <c r="R1082" t="s">
        <v>1801</v>
      </c>
    </row>
    <row r="1083" spans="1:18">
      <c r="A1083">
        <v>554</v>
      </c>
      <c r="B1083" t="s">
        <v>701</v>
      </c>
      <c r="C1083">
        <v>3166</v>
      </c>
      <c r="D1083" t="s">
        <v>1802</v>
      </c>
      <c r="E1083" t="s">
        <v>706</v>
      </c>
      <c r="F1083">
        <v>3</v>
      </c>
      <c r="G1083">
        <v>1</v>
      </c>
      <c r="H1083" t="s">
        <v>421</v>
      </c>
      <c r="I1083" t="s">
        <v>103</v>
      </c>
      <c r="J1083" t="s">
        <v>105</v>
      </c>
      <c r="K1083" t="s">
        <v>115</v>
      </c>
      <c r="L1083" t="s">
        <v>114</v>
      </c>
      <c r="M1083" t="s">
        <v>408</v>
      </c>
      <c r="N1083" t="s">
        <v>407</v>
      </c>
      <c r="O1083" t="s">
        <v>535</v>
      </c>
      <c r="P1083" t="s">
        <v>534</v>
      </c>
      <c r="Q1083" t="s">
        <v>1802</v>
      </c>
      <c r="R1083" t="s">
        <v>1803</v>
      </c>
    </row>
    <row r="1084" spans="1:18">
      <c r="A1084">
        <v>555</v>
      </c>
      <c r="B1084" t="s">
        <v>701</v>
      </c>
      <c r="C1084">
        <v>3169</v>
      </c>
      <c r="D1084" t="s">
        <v>1804</v>
      </c>
      <c r="E1084" t="s">
        <v>706</v>
      </c>
      <c r="F1084">
        <v>3</v>
      </c>
      <c r="G1084">
        <v>1</v>
      </c>
      <c r="H1084" t="s">
        <v>421</v>
      </c>
      <c r="I1084" t="s">
        <v>103</v>
      </c>
      <c r="J1084" t="s">
        <v>105</v>
      </c>
      <c r="K1084" t="s">
        <v>115</v>
      </c>
      <c r="L1084" t="s">
        <v>114</v>
      </c>
      <c r="M1084" t="s">
        <v>408</v>
      </c>
      <c r="N1084" t="s">
        <v>407</v>
      </c>
      <c r="O1084" t="s">
        <v>535</v>
      </c>
      <c r="P1084" t="s">
        <v>534</v>
      </c>
      <c r="Q1084" t="s">
        <v>1804</v>
      </c>
      <c r="R1084" t="s">
        <v>1805</v>
      </c>
    </row>
    <row r="1085" spans="1:18">
      <c r="A1085">
        <v>556</v>
      </c>
      <c r="B1085" t="s">
        <v>701</v>
      </c>
      <c r="C1085">
        <v>3328</v>
      </c>
      <c r="D1085" t="s">
        <v>1806</v>
      </c>
      <c r="E1085" t="s">
        <v>706</v>
      </c>
      <c r="F1085">
        <v>4</v>
      </c>
      <c r="G1085">
        <v>1</v>
      </c>
      <c r="H1085" t="s">
        <v>421</v>
      </c>
      <c r="I1085" t="s">
        <v>103</v>
      </c>
      <c r="J1085" t="s">
        <v>105</v>
      </c>
      <c r="K1085" t="s">
        <v>115</v>
      </c>
      <c r="L1085" t="s">
        <v>114</v>
      </c>
      <c r="M1085" t="s">
        <v>408</v>
      </c>
      <c r="N1085" t="s">
        <v>407</v>
      </c>
      <c r="O1085" t="s">
        <v>535</v>
      </c>
      <c r="P1085" t="s">
        <v>534</v>
      </c>
      <c r="Q1085" t="s">
        <v>1806</v>
      </c>
      <c r="R1085" t="s">
        <v>1807</v>
      </c>
    </row>
    <row r="1086" spans="1:18">
      <c r="A1086">
        <v>557</v>
      </c>
      <c r="B1086" t="s">
        <v>701</v>
      </c>
      <c r="C1086">
        <v>3165</v>
      </c>
      <c r="D1086" t="s">
        <v>1249</v>
      </c>
      <c r="E1086" t="s">
        <v>706</v>
      </c>
      <c r="F1086">
        <v>3</v>
      </c>
      <c r="G1086">
        <v>1</v>
      </c>
      <c r="H1086" t="s">
        <v>421</v>
      </c>
      <c r="I1086" t="s">
        <v>103</v>
      </c>
      <c r="J1086" t="s">
        <v>105</v>
      </c>
      <c r="K1086" t="s">
        <v>115</v>
      </c>
      <c r="L1086" t="s">
        <v>114</v>
      </c>
      <c r="M1086" t="s">
        <v>408</v>
      </c>
      <c r="N1086" t="s">
        <v>407</v>
      </c>
      <c r="O1086" t="s">
        <v>535</v>
      </c>
      <c r="P1086" t="s">
        <v>534</v>
      </c>
      <c r="Q1086" t="s">
        <v>1249</v>
      </c>
      <c r="R1086" t="s">
        <v>1808</v>
      </c>
    </row>
    <row r="1087" spans="1:18">
      <c r="A1087">
        <v>558</v>
      </c>
      <c r="B1087" t="s">
        <v>701</v>
      </c>
      <c r="C1087">
        <v>3170</v>
      </c>
      <c r="D1087" t="s">
        <v>1809</v>
      </c>
      <c r="E1087" t="s">
        <v>706</v>
      </c>
      <c r="F1087">
        <v>2</v>
      </c>
      <c r="G1087">
        <v>1</v>
      </c>
      <c r="H1087" t="s">
        <v>421</v>
      </c>
      <c r="I1087" t="s">
        <v>103</v>
      </c>
      <c r="J1087" t="s">
        <v>105</v>
      </c>
      <c r="K1087" t="s">
        <v>115</v>
      </c>
      <c r="L1087" t="s">
        <v>114</v>
      </c>
      <c r="M1087" t="s">
        <v>408</v>
      </c>
      <c r="N1087" t="s">
        <v>407</v>
      </c>
      <c r="O1087" t="s">
        <v>535</v>
      </c>
      <c r="P1087" t="s">
        <v>534</v>
      </c>
      <c r="Q1087" t="s">
        <v>1809</v>
      </c>
      <c r="R1087" t="s">
        <v>1810</v>
      </c>
    </row>
    <row r="1088" spans="1:18">
      <c r="A1088">
        <v>559</v>
      </c>
      <c r="B1088" t="s">
        <v>701</v>
      </c>
      <c r="C1088">
        <v>3174</v>
      </c>
      <c r="D1088" t="s">
        <v>1811</v>
      </c>
      <c r="E1088" t="s">
        <v>706</v>
      </c>
      <c r="F1088">
        <v>3</v>
      </c>
      <c r="G1088">
        <v>1</v>
      </c>
      <c r="H1088" t="s">
        <v>421</v>
      </c>
      <c r="I1088" t="s">
        <v>103</v>
      </c>
      <c r="J1088" t="s">
        <v>105</v>
      </c>
      <c r="K1088" t="s">
        <v>115</v>
      </c>
      <c r="L1088" t="s">
        <v>114</v>
      </c>
      <c r="M1088" t="s">
        <v>408</v>
      </c>
      <c r="N1088" t="s">
        <v>407</v>
      </c>
      <c r="O1088" t="s">
        <v>535</v>
      </c>
      <c r="P1088" t="s">
        <v>534</v>
      </c>
      <c r="Q1088" t="s">
        <v>1811</v>
      </c>
      <c r="R1088" t="s">
        <v>1812</v>
      </c>
    </row>
    <row r="1089" spans="1:18">
      <c r="A1089">
        <v>560</v>
      </c>
      <c r="B1089" t="s">
        <v>701</v>
      </c>
      <c r="C1089">
        <v>3172</v>
      </c>
      <c r="D1089" t="s">
        <v>1813</v>
      </c>
      <c r="E1089" t="s">
        <v>706</v>
      </c>
      <c r="F1089">
        <v>3</v>
      </c>
      <c r="G1089">
        <v>1</v>
      </c>
      <c r="H1089" t="s">
        <v>421</v>
      </c>
      <c r="I1089" t="s">
        <v>103</v>
      </c>
      <c r="J1089" t="s">
        <v>105</v>
      </c>
      <c r="K1089" t="s">
        <v>115</v>
      </c>
      <c r="L1089" t="s">
        <v>114</v>
      </c>
      <c r="M1089" t="s">
        <v>408</v>
      </c>
      <c r="N1089" t="s">
        <v>407</v>
      </c>
      <c r="O1089" t="s">
        <v>535</v>
      </c>
      <c r="P1089" t="s">
        <v>534</v>
      </c>
      <c r="Q1089" t="s">
        <v>1813</v>
      </c>
      <c r="R1089" t="s">
        <v>1814</v>
      </c>
    </row>
    <row r="1090" spans="1:18">
      <c r="A1090">
        <v>561</v>
      </c>
      <c r="B1090" t="s">
        <v>701</v>
      </c>
      <c r="C1090">
        <v>3176</v>
      </c>
      <c r="D1090" t="s">
        <v>1815</v>
      </c>
      <c r="E1090" t="s">
        <v>706</v>
      </c>
      <c r="F1090">
        <v>3</v>
      </c>
      <c r="G1090">
        <v>1</v>
      </c>
      <c r="H1090" t="s">
        <v>421</v>
      </c>
      <c r="I1090" t="s">
        <v>103</v>
      </c>
      <c r="J1090" t="s">
        <v>105</v>
      </c>
      <c r="K1090" t="s">
        <v>115</v>
      </c>
      <c r="L1090" t="s">
        <v>114</v>
      </c>
      <c r="M1090" t="s">
        <v>408</v>
      </c>
      <c r="N1090" t="s">
        <v>407</v>
      </c>
      <c r="O1090" t="s">
        <v>535</v>
      </c>
      <c r="P1090" t="s">
        <v>534</v>
      </c>
      <c r="Q1090" t="s">
        <v>1815</v>
      </c>
      <c r="R1090" t="s">
        <v>1816</v>
      </c>
    </row>
    <row r="1091" spans="1:18">
      <c r="A1091">
        <v>562</v>
      </c>
      <c r="B1091" t="s">
        <v>701</v>
      </c>
      <c r="C1091">
        <v>3173</v>
      </c>
      <c r="D1091" t="s">
        <v>1817</v>
      </c>
      <c r="E1091" t="s">
        <v>706</v>
      </c>
      <c r="F1091">
        <v>3</v>
      </c>
      <c r="G1091">
        <v>1</v>
      </c>
      <c r="H1091" t="s">
        <v>421</v>
      </c>
      <c r="I1091" t="s">
        <v>103</v>
      </c>
      <c r="J1091" t="s">
        <v>105</v>
      </c>
      <c r="K1091" t="s">
        <v>115</v>
      </c>
      <c r="L1091" t="s">
        <v>114</v>
      </c>
      <c r="M1091" t="s">
        <v>408</v>
      </c>
      <c r="N1091" t="s">
        <v>407</v>
      </c>
      <c r="O1091" t="s">
        <v>535</v>
      </c>
      <c r="P1091" t="s">
        <v>534</v>
      </c>
      <c r="Q1091" t="s">
        <v>1817</v>
      </c>
      <c r="R1091" t="s">
        <v>1818</v>
      </c>
    </row>
    <row r="1092" spans="1:18">
      <c r="A1092">
        <v>563</v>
      </c>
      <c r="B1092" t="s">
        <v>701</v>
      </c>
      <c r="C1092">
        <v>3177</v>
      </c>
      <c r="D1092" t="s">
        <v>1819</v>
      </c>
      <c r="E1092" t="s">
        <v>706</v>
      </c>
      <c r="F1092">
        <v>3</v>
      </c>
      <c r="G1092">
        <v>1</v>
      </c>
      <c r="H1092" t="s">
        <v>421</v>
      </c>
      <c r="I1092" t="s">
        <v>103</v>
      </c>
      <c r="J1092" t="s">
        <v>105</v>
      </c>
      <c r="K1092" t="s">
        <v>115</v>
      </c>
      <c r="L1092" t="s">
        <v>114</v>
      </c>
      <c r="M1092" t="s">
        <v>408</v>
      </c>
      <c r="N1092" t="s">
        <v>407</v>
      </c>
      <c r="O1092" t="s">
        <v>535</v>
      </c>
      <c r="P1092" t="s">
        <v>534</v>
      </c>
      <c r="Q1092" t="s">
        <v>1819</v>
      </c>
      <c r="R1092" t="s">
        <v>1820</v>
      </c>
    </row>
    <row r="1093" spans="1:18">
      <c r="A1093">
        <v>564</v>
      </c>
      <c r="B1093" t="s">
        <v>701</v>
      </c>
      <c r="C1093">
        <v>3415</v>
      </c>
      <c r="D1093" t="s">
        <v>1821</v>
      </c>
      <c r="E1093" t="s">
        <v>706</v>
      </c>
      <c r="F1093">
        <v>4</v>
      </c>
      <c r="G1093">
        <v>1</v>
      </c>
      <c r="H1093" t="s">
        <v>421</v>
      </c>
      <c r="I1093" t="s">
        <v>103</v>
      </c>
      <c r="J1093" t="s">
        <v>105</v>
      </c>
      <c r="K1093" t="s">
        <v>115</v>
      </c>
      <c r="L1093" t="s">
        <v>114</v>
      </c>
      <c r="M1093" t="s">
        <v>408</v>
      </c>
      <c r="N1093" t="s">
        <v>407</v>
      </c>
      <c r="O1093" t="s">
        <v>535</v>
      </c>
      <c r="P1093" t="s">
        <v>534</v>
      </c>
      <c r="Q1093" t="s">
        <v>1821</v>
      </c>
      <c r="R1093" t="s">
        <v>1822</v>
      </c>
    </row>
    <row r="1094" spans="1:18">
      <c r="A1094">
        <v>565</v>
      </c>
      <c r="B1094" t="s">
        <v>701</v>
      </c>
      <c r="C1094">
        <v>3171</v>
      </c>
      <c r="D1094" t="s">
        <v>1823</v>
      </c>
      <c r="E1094" t="s">
        <v>706</v>
      </c>
      <c r="F1094">
        <v>3</v>
      </c>
      <c r="G1094">
        <v>1</v>
      </c>
      <c r="H1094" t="s">
        <v>421</v>
      </c>
      <c r="I1094" t="s">
        <v>103</v>
      </c>
      <c r="J1094" t="s">
        <v>105</v>
      </c>
      <c r="K1094" t="s">
        <v>115</v>
      </c>
      <c r="L1094" t="s">
        <v>114</v>
      </c>
      <c r="M1094" t="s">
        <v>408</v>
      </c>
      <c r="N1094" t="s">
        <v>407</v>
      </c>
      <c r="O1094" t="s">
        <v>535</v>
      </c>
      <c r="P1094" t="s">
        <v>534</v>
      </c>
      <c r="Q1094" t="s">
        <v>1823</v>
      </c>
      <c r="R1094" t="s">
        <v>1824</v>
      </c>
    </row>
    <row r="1095" spans="1:18">
      <c r="A1095">
        <v>566</v>
      </c>
      <c r="B1095" t="s">
        <v>701</v>
      </c>
      <c r="C1095">
        <v>3091</v>
      </c>
      <c r="D1095" t="s">
        <v>1825</v>
      </c>
      <c r="E1095" t="s">
        <v>706</v>
      </c>
      <c r="F1095">
        <v>3</v>
      </c>
      <c r="G1095">
        <v>1</v>
      </c>
      <c r="H1095" t="s">
        <v>421</v>
      </c>
      <c r="I1095" t="s">
        <v>103</v>
      </c>
      <c r="J1095" t="s">
        <v>105</v>
      </c>
      <c r="K1095" t="s">
        <v>115</v>
      </c>
      <c r="L1095" t="s">
        <v>114</v>
      </c>
      <c r="M1095" t="s">
        <v>408</v>
      </c>
      <c r="N1095" t="s">
        <v>407</v>
      </c>
      <c r="O1095" t="s">
        <v>535</v>
      </c>
      <c r="P1095" t="s">
        <v>534</v>
      </c>
      <c r="Q1095" t="s">
        <v>1825</v>
      </c>
      <c r="R1095" t="s">
        <v>1826</v>
      </c>
    </row>
    <row r="1096" spans="1:18">
      <c r="A1096">
        <v>567</v>
      </c>
      <c r="B1096" t="s">
        <v>701</v>
      </c>
      <c r="C1096">
        <v>3175</v>
      </c>
      <c r="D1096" t="s">
        <v>1827</v>
      </c>
      <c r="E1096" t="s">
        <v>706</v>
      </c>
      <c r="F1096">
        <v>3</v>
      </c>
      <c r="G1096">
        <v>1</v>
      </c>
      <c r="H1096" t="s">
        <v>421</v>
      </c>
      <c r="I1096" t="s">
        <v>103</v>
      </c>
      <c r="J1096" t="s">
        <v>105</v>
      </c>
      <c r="K1096" t="s">
        <v>115</v>
      </c>
      <c r="L1096" t="s">
        <v>114</v>
      </c>
      <c r="M1096" t="s">
        <v>408</v>
      </c>
      <c r="N1096" t="s">
        <v>407</v>
      </c>
      <c r="O1096" t="s">
        <v>535</v>
      </c>
      <c r="P1096" t="s">
        <v>534</v>
      </c>
      <c r="Q1096" t="s">
        <v>1827</v>
      </c>
      <c r="R1096" t="s">
        <v>1828</v>
      </c>
    </row>
    <row r="1097" spans="1:18">
      <c r="A1097">
        <v>568</v>
      </c>
      <c r="B1097" t="s">
        <v>701</v>
      </c>
      <c r="C1097">
        <v>3178</v>
      </c>
      <c r="D1097" t="s">
        <v>1829</v>
      </c>
      <c r="E1097" t="s">
        <v>706</v>
      </c>
      <c r="F1097">
        <v>3</v>
      </c>
      <c r="G1097">
        <v>1</v>
      </c>
      <c r="H1097" t="s">
        <v>421</v>
      </c>
      <c r="I1097" t="s">
        <v>103</v>
      </c>
      <c r="J1097" t="s">
        <v>105</v>
      </c>
      <c r="K1097" t="s">
        <v>115</v>
      </c>
      <c r="L1097" t="s">
        <v>114</v>
      </c>
      <c r="M1097" t="s">
        <v>408</v>
      </c>
      <c r="N1097" t="s">
        <v>407</v>
      </c>
      <c r="O1097" t="s">
        <v>535</v>
      </c>
      <c r="P1097" t="s">
        <v>534</v>
      </c>
      <c r="Q1097" t="s">
        <v>1829</v>
      </c>
      <c r="R1097" t="s">
        <v>1830</v>
      </c>
    </row>
    <row r="1098" spans="1:18">
      <c r="A1098">
        <v>569</v>
      </c>
      <c r="B1098" t="s">
        <v>701</v>
      </c>
      <c r="C1098">
        <v>3179</v>
      </c>
      <c r="D1098" t="s">
        <v>1831</v>
      </c>
      <c r="E1098" t="s">
        <v>706</v>
      </c>
      <c r="F1098">
        <v>3</v>
      </c>
      <c r="G1098">
        <v>1</v>
      </c>
      <c r="H1098" t="s">
        <v>421</v>
      </c>
      <c r="I1098" t="s">
        <v>103</v>
      </c>
      <c r="J1098" t="s">
        <v>105</v>
      </c>
      <c r="K1098" t="s">
        <v>115</v>
      </c>
      <c r="L1098" t="s">
        <v>114</v>
      </c>
      <c r="M1098" t="s">
        <v>408</v>
      </c>
      <c r="N1098" t="s">
        <v>407</v>
      </c>
      <c r="O1098" t="s">
        <v>535</v>
      </c>
      <c r="P1098" t="s">
        <v>534</v>
      </c>
      <c r="Q1098" t="s">
        <v>1831</v>
      </c>
      <c r="R1098" t="s">
        <v>1832</v>
      </c>
    </row>
    <row r="1099" spans="1:18">
      <c r="A1099">
        <v>570</v>
      </c>
      <c r="B1099" t="s">
        <v>701</v>
      </c>
      <c r="C1099">
        <v>3417</v>
      </c>
      <c r="D1099" t="s">
        <v>1833</v>
      </c>
      <c r="E1099" t="s">
        <v>706</v>
      </c>
      <c r="F1099">
        <v>4</v>
      </c>
      <c r="G1099">
        <v>1</v>
      </c>
      <c r="H1099" t="s">
        <v>421</v>
      </c>
      <c r="I1099" t="s">
        <v>103</v>
      </c>
      <c r="J1099" t="s">
        <v>105</v>
      </c>
      <c r="K1099" t="s">
        <v>115</v>
      </c>
      <c r="L1099" t="s">
        <v>114</v>
      </c>
      <c r="M1099" t="s">
        <v>408</v>
      </c>
      <c r="N1099" t="s">
        <v>407</v>
      </c>
      <c r="O1099" t="s">
        <v>535</v>
      </c>
      <c r="P1099" t="s">
        <v>534</v>
      </c>
      <c r="Q1099" t="s">
        <v>1833</v>
      </c>
      <c r="R1099" t="s">
        <v>1834</v>
      </c>
    </row>
    <row r="1100" spans="1:18">
      <c r="A1100">
        <v>571</v>
      </c>
      <c r="B1100" t="s">
        <v>701</v>
      </c>
      <c r="C1100">
        <v>3164</v>
      </c>
      <c r="D1100" t="s">
        <v>1835</v>
      </c>
      <c r="E1100" t="s">
        <v>706</v>
      </c>
      <c r="F1100">
        <v>3</v>
      </c>
      <c r="G1100">
        <v>1</v>
      </c>
      <c r="H1100" t="s">
        <v>421</v>
      </c>
      <c r="I1100" t="s">
        <v>103</v>
      </c>
      <c r="J1100" t="s">
        <v>105</v>
      </c>
      <c r="K1100" t="s">
        <v>115</v>
      </c>
      <c r="L1100" t="s">
        <v>114</v>
      </c>
      <c r="M1100" t="s">
        <v>408</v>
      </c>
      <c r="N1100" t="s">
        <v>407</v>
      </c>
      <c r="O1100" t="s">
        <v>535</v>
      </c>
      <c r="P1100" t="s">
        <v>534</v>
      </c>
      <c r="Q1100" t="s">
        <v>1835</v>
      </c>
      <c r="R1100" t="s">
        <v>1836</v>
      </c>
    </row>
    <row r="1101" spans="1:18">
      <c r="A1101">
        <v>572</v>
      </c>
      <c r="B1101" t="s">
        <v>701</v>
      </c>
      <c r="C1101">
        <v>3153</v>
      </c>
      <c r="D1101" t="s">
        <v>1837</v>
      </c>
      <c r="E1101" t="s">
        <v>706</v>
      </c>
      <c r="F1101">
        <v>3</v>
      </c>
      <c r="G1101">
        <v>1</v>
      </c>
      <c r="H1101" t="s">
        <v>421</v>
      </c>
      <c r="I1101" t="s">
        <v>103</v>
      </c>
      <c r="J1101" t="s">
        <v>105</v>
      </c>
      <c r="K1101" t="s">
        <v>115</v>
      </c>
      <c r="L1101" t="s">
        <v>114</v>
      </c>
      <c r="M1101" t="s">
        <v>408</v>
      </c>
      <c r="N1101" t="s">
        <v>407</v>
      </c>
      <c r="O1101" t="s">
        <v>535</v>
      </c>
      <c r="P1101" t="s">
        <v>534</v>
      </c>
      <c r="Q1101" t="s">
        <v>1837</v>
      </c>
      <c r="R1101" t="s">
        <v>1838</v>
      </c>
    </row>
    <row r="1102" spans="1:18">
      <c r="A1102">
        <v>574</v>
      </c>
      <c r="B1102" t="s">
        <v>701</v>
      </c>
      <c r="C1102">
        <v>3152</v>
      </c>
      <c r="D1102" t="s">
        <v>1757</v>
      </c>
      <c r="E1102" t="s">
        <v>706</v>
      </c>
      <c r="F1102">
        <v>3</v>
      </c>
      <c r="G1102">
        <v>1</v>
      </c>
      <c r="H1102" t="s">
        <v>421</v>
      </c>
      <c r="I1102" t="s">
        <v>103</v>
      </c>
      <c r="J1102" t="s">
        <v>105</v>
      </c>
      <c r="K1102" t="s">
        <v>115</v>
      </c>
      <c r="L1102" t="s">
        <v>114</v>
      </c>
      <c r="M1102" t="s">
        <v>408</v>
      </c>
      <c r="N1102" t="s">
        <v>407</v>
      </c>
      <c r="O1102" t="s">
        <v>535</v>
      </c>
      <c r="P1102" t="s">
        <v>534</v>
      </c>
      <c r="Q1102" t="s">
        <v>1757</v>
      </c>
      <c r="R1102" t="s">
        <v>1841</v>
      </c>
    </row>
    <row r="1103" spans="1:18">
      <c r="A1103">
        <v>575</v>
      </c>
      <c r="B1103" t="s">
        <v>701</v>
      </c>
      <c r="C1103">
        <v>3151</v>
      </c>
      <c r="D1103" t="s">
        <v>1842</v>
      </c>
      <c r="E1103" t="s">
        <v>706</v>
      </c>
      <c r="F1103">
        <v>3</v>
      </c>
      <c r="G1103">
        <v>1</v>
      </c>
      <c r="H1103" t="s">
        <v>421</v>
      </c>
      <c r="I1103" t="s">
        <v>103</v>
      </c>
      <c r="J1103" t="s">
        <v>105</v>
      </c>
      <c r="K1103" t="s">
        <v>115</v>
      </c>
      <c r="L1103" t="s">
        <v>114</v>
      </c>
      <c r="M1103" t="s">
        <v>408</v>
      </c>
      <c r="N1103" t="s">
        <v>407</v>
      </c>
      <c r="O1103" t="s">
        <v>535</v>
      </c>
      <c r="P1103" t="s">
        <v>534</v>
      </c>
      <c r="Q1103" t="s">
        <v>1842</v>
      </c>
      <c r="R1103" t="s">
        <v>1843</v>
      </c>
    </row>
    <row r="1104" spans="1:18">
      <c r="A1104">
        <v>576</v>
      </c>
      <c r="B1104" t="s">
        <v>701</v>
      </c>
      <c r="C1104">
        <v>3163</v>
      </c>
      <c r="D1104" t="s">
        <v>1844</v>
      </c>
      <c r="E1104" t="s">
        <v>706</v>
      </c>
      <c r="F1104">
        <v>2</v>
      </c>
      <c r="G1104">
        <v>1</v>
      </c>
      <c r="H1104" t="s">
        <v>421</v>
      </c>
      <c r="I1104" t="s">
        <v>103</v>
      </c>
      <c r="J1104" t="s">
        <v>105</v>
      </c>
      <c r="K1104" t="s">
        <v>115</v>
      </c>
      <c r="L1104" t="s">
        <v>114</v>
      </c>
      <c r="M1104" t="s">
        <v>408</v>
      </c>
      <c r="N1104" t="s">
        <v>407</v>
      </c>
      <c r="O1104" t="s">
        <v>535</v>
      </c>
      <c r="P1104" t="s">
        <v>534</v>
      </c>
      <c r="Q1104" t="s">
        <v>1844</v>
      </c>
      <c r="R1104" t="s">
        <v>1845</v>
      </c>
    </row>
    <row r="1105" spans="1:18">
      <c r="A1105">
        <v>577</v>
      </c>
      <c r="B1105" t="s">
        <v>701</v>
      </c>
      <c r="C1105">
        <v>3157</v>
      </c>
      <c r="D1105" t="s">
        <v>1846</v>
      </c>
      <c r="E1105" t="s">
        <v>706</v>
      </c>
      <c r="F1105">
        <v>3</v>
      </c>
      <c r="G1105">
        <v>1</v>
      </c>
      <c r="H1105" t="s">
        <v>421</v>
      </c>
      <c r="I1105" t="s">
        <v>103</v>
      </c>
      <c r="J1105" t="s">
        <v>105</v>
      </c>
      <c r="K1105" t="s">
        <v>115</v>
      </c>
      <c r="L1105" t="s">
        <v>114</v>
      </c>
      <c r="M1105" t="s">
        <v>408</v>
      </c>
      <c r="N1105" t="s">
        <v>407</v>
      </c>
      <c r="O1105" t="s">
        <v>535</v>
      </c>
      <c r="P1105" t="s">
        <v>534</v>
      </c>
      <c r="Q1105" t="s">
        <v>1846</v>
      </c>
      <c r="R1105" t="s">
        <v>1847</v>
      </c>
    </row>
    <row r="1106" spans="1:18">
      <c r="A1106">
        <v>578</v>
      </c>
      <c r="B1106" t="s">
        <v>701</v>
      </c>
      <c r="C1106">
        <v>3156</v>
      </c>
      <c r="D1106" t="s">
        <v>1848</v>
      </c>
      <c r="E1106" t="s">
        <v>706</v>
      </c>
      <c r="F1106">
        <v>3</v>
      </c>
      <c r="G1106">
        <v>1</v>
      </c>
      <c r="H1106" t="s">
        <v>421</v>
      </c>
      <c r="I1106" t="s">
        <v>103</v>
      </c>
      <c r="J1106" t="s">
        <v>105</v>
      </c>
      <c r="K1106" t="s">
        <v>115</v>
      </c>
      <c r="L1106" t="s">
        <v>114</v>
      </c>
      <c r="M1106" t="s">
        <v>408</v>
      </c>
      <c r="N1106" t="s">
        <v>407</v>
      </c>
      <c r="O1106" t="s">
        <v>535</v>
      </c>
      <c r="P1106" t="s">
        <v>534</v>
      </c>
      <c r="Q1106" t="s">
        <v>1848</v>
      </c>
      <c r="R1106" t="s">
        <v>1849</v>
      </c>
    </row>
    <row r="1107" spans="1:18">
      <c r="A1107">
        <v>579</v>
      </c>
      <c r="B1107" t="s">
        <v>701</v>
      </c>
      <c r="C1107">
        <v>3160</v>
      </c>
      <c r="D1107" t="s">
        <v>1850</v>
      </c>
      <c r="E1107" t="s">
        <v>706</v>
      </c>
      <c r="F1107">
        <v>2</v>
      </c>
      <c r="G1107">
        <v>1</v>
      </c>
      <c r="H1107" t="s">
        <v>421</v>
      </c>
      <c r="I1107" t="s">
        <v>103</v>
      </c>
      <c r="J1107" t="s">
        <v>105</v>
      </c>
      <c r="K1107" t="s">
        <v>115</v>
      </c>
      <c r="L1107" t="s">
        <v>114</v>
      </c>
      <c r="M1107" t="s">
        <v>408</v>
      </c>
      <c r="N1107" t="s">
        <v>407</v>
      </c>
      <c r="O1107" t="s">
        <v>535</v>
      </c>
      <c r="P1107" t="s">
        <v>534</v>
      </c>
      <c r="Q1107" t="s">
        <v>1850</v>
      </c>
      <c r="R1107" t="s">
        <v>1851</v>
      </c>
    </row>
    <row r="1108" spans="1:18">
      <c r="A1108">
        <v>580</v>
      </c>
      <c r="B1108" t="s">
        <v>701</v>
      </c>
      <c r="C1108">
        <v>3155</v>
      </c>
      <c r="D1108" t="s">
        <v>1852</v>
      </c>
      <c r="E1108" t="s">
        <v>706</v>
      </c>
      <c r="F1108">
        <v>3</v>
      </c>
      <c r="G1108">
        <v>1</v>
      </c>
      <c r="H1108" t="s">
        <v>421</v>
      </c>
      <c r="I1108" t="s">
        <v>103</v>
      </c>
      <c r="J1108" t="s">
        <v>105</v>
      </c>
      <c r="K1108" t="s">
        <v>115</v>
      </c>
      <c r="L1108" t="s">
        <v>114</v>
      </c>
      <c r="M1108" t="s">
        <v>408</v>
      </c>
      <c r="N1108" t="s">
        <v>407</v>
      </c>
      <c r="O1108" t="s">
        <v>535</v>
      </c>
      <c r="P1108" t="s">
        <v>534</v>
      </c>
      <c r="Q1108" t="s">
        <v>1852</v>
      </c>
      <c r="R1108" t="s">
        <v>1853</v>
      </c>
    </row>
    <row r="1109" spans="1:18">
      <c r="A1109">
        <v>581</v>
      </c>
      <c r="B1109" t="s">
        <v>701</v>
      </c>
      <c r="C1109">
        <v>3131</v>
      </c>
      <c r="D1109" t="s">
        <v>1854</v>
      </c>
      <c r="E1109" t="s">
        <v>706</v>
      </c>
      <c r="F1109">
        <v>3</v>
      </c>
      <c r="G1109">
        <v>1</v>
      </c>
      <c r="H1109" t="s">
        <v>421</v>
      </c>
      <c r="I1109" t="s">
        <v>103</v>
      </c>
      <c r="J1109" t="s">
        <v>105</v>
      </c>
      <c r="K1109" t="s">
        <v>115</v>
      </c>
      <c r="L1109" t="s">
        <v>114</v>
      </c>
      <c r="M1109" t="s">
        <v>408</v>
      </c>
      <c r="N1109" t="s">
        <v>407</v>
      </c>
      <c r="O1109" t="s">
        <v>535</v>
      </c>
      <c r="P1109" t="s">
        <v>534</v>
      </c>
      <c r="Q1109" t="s">
        <v>1854</v>
      </c>
      <c r="R1109" t="s">
        <v>1855</v>
      </c>
    </row>
    <row r="1110" spans="1:18">
      <c r="A1110">
        <v>582</v>
      </c>
      <c r="B1110" t="s">
        <v>701</v>
      </c>
      <c r="C1110">
        <v>3158</v>
      </c>
      <c r="D1110" t="s">
        <v>1856</v>
      </c>
      <c r="E1110" t="s">
        <v>706</v>
      </c>
      <c r="F1110">
        <v>3</v>
      </c>
      <c r="G1110">
        <v>1</v>
      </c>
      <c r="H1110" t="s">
        <v>421</v>
      </c>
      <c r="I1110" t="s">
        <v>103</v>
      </c>
      <c r="J1110" t="s">
        <v>105</v>
      </c>
      <c r="K1110" t="s">
        <v>115</v>
      </c>
      <c r="L1110" t="s">
        <v>114</v>
      </c>
      <c r="M1110" t="s">
        <v>408</v>
      </c>
      <c r="N1110" t="s">
        <v>407</v>
      </c>
      <c r="O1110" t="s">
        <v>535</v>
      </c>
      <c r="P1110" t="s">
        <v>534</v>
      </c>
      <c r="Q1110" t="s">
        <v>1856</v>
      </c>
      <c r="R1110" t="s">
        <v>1857</v>
      </c>
    </row>
    <row r="1111" spans="1:18">
      <c r="A1111">
        <v>583</v>
      </c>
      <c r="B1111" t="s">
        <v>701</v>
      </c>
      <c r="C1111">
        <v>3162</v>
      </c>
      <c r="D1111" t="s">
        <v>1858</v>
      </c>
      <c r="E1111" t="s">
        <v>706</v>
      </c>
      <c r="F1111">
        <v>3</v>
      </c>
      <c r="G1111">
        <v>1</v>
      </c>
      <c r="H1111" t="s">
        <v>421</v>
      </c>
      <c r="I1111" t="s">
        <v>103</v>
      </c>
      <c r="J1111" t="s">
        <v>105</v>
      </c>
      <c r="K1111" t="s">
        <v>115</v>
      </c>
      <c r="L1111" t="s">
        <v>114</v>
      </c>
      <c r="M1111" t="s">
        <v>408</v>
      </c>
      <c r="N1111" t="s">
        <v>407</v>
      </c>
      <c r="O1111" t="s">
        <v>535</v>
      </c>
      <c r="P1111" t="s">
        <v>534</v>
      </c>
      <c r="Q1111" t="s">
        <v>1858</v>
      </c>
      <c r="R1111" t="s">
        <v>1859</v>
      </c>
    </row>
    <row r="1112" spans="1:18">
      <c r="A1112">
        <v>584</v>
      </c>
      <c r="B1112" t="s">
        <v>701</v>
      </c>
      <c r="C1112">
        <v>3161</v>
      </c>
      <c r="D1112" t="s">
        <v>1860</v>
      </c>
      <c r="E1112" t="s">
        <v>706</v>
      </c>
      <c r="F1112">
        <v>2</v>
      </c>
      <c r="G1112">
        <v>1</v>
      </c>
      <c r="H1112" t="s">
        <v>421</v>
      </c>
      <c r="I1112" t="s">
        <v>103</v>
      </c>
      <c r="J1112" t="s">
        <v>105</v>
      </c>
      <c r="K1112" t="s">
        <v>115</v>
      </c>
      <c r="L1112" t="s">
        <v>114</v>
      </c>
      <c r="M1112" t="s">
        <v>408</v>
      </c>
      <c r="N1112" t="s">
        <v>407</v>
      </c>
      <c r="O1112" t="s">
        <v>535</v>
      </c>
      <c r="P1112" t="s">
        <v>534</v>
      </c>
      <c r="Q1112" t="s">
        <v>1860</v>
      </c>
      <c r="R1112" t="s">
        <v>1861</v>
      </c>
    </row>
    <row r="1113" spans="1:18">
      <c r="A1113">
        <v>586</v>
      </c>
      <c r="B1113" t="s">
        <v>701</v>
      </c>
      <c r="C1113">
        <v>3159</v>
      </c>
      <c r="D1113" t="s">
        <v>1864</v>
      </c>
      <c r="E1113" t="s">
        <v>706</v>
      </c>
      <c r="F1113">
        <v>3</v>
      </c>
      <c r="G1113">
        <v>1</v>
      </c>
      <c r="H1113" t="s">
        <v>421</v>
      </c>
      <c r="I1113" t="s">
        <v>103</v>
      </c>
      <c r="J1113" t="s">
        <v>105</v>
      </c>
      <c r="K1113" t="s">
        <v>115</v>
      </c>
      <c r="L1113" t="s">
        <v>114</v>
      </c>
      <c r="M1113" t="s">
        <v>408</v>
      </c>
      <c r="N1113" t="s">
        <v>407</v>
      </c>
      <c r="O1113" t="s">
        <v>535</v>
      </c>
      <c r="P1113" t="s">
        <v>534</v>
      </c>
      <c r="Q1113" t="s">
        <v>1864</v>
      </c>
      <c r="R1113" t="s">
        <v>1865</v>
      </c>
    </row>
    <row r="1114" spans="1:18">
      <c r="A1114">
        <v>587</v>
      </c>
      <c r="B1114" t="s">
        <v>701</v>
      </c>
      <c r="C1114">
        <v>3154</v>
      </c>
      <c r="D1114" t="s">
        <v>1866</v>
      </c>
      <c r="E1114" t="s">
        <v>706</v>
      </c>
      <c r="F1114">
        <v>3</v>
      </c>
      <c r="G1114">
        <v>1</v>
      </c>
      <c r="H1114" t="s">
        <v>421</v>
      </c>
      <c r="I1114" t="s">
        <v>103</v>
      </c>
      <c r="J1114" t="s">
        <v>105</v>
      </c>
      <c r="K1114" t="s">
        <v>115</v>
      </c>
      <c r="L1114" t="s">
        <v>114</v>
      </c>
      <c r="M1114" t="s">
        <v>408</v>
      </c>
      <c r="N1114" t="s">
        <v>407</v>
      </c>
      <c r="O1114" t="s">
        <v>535</v>
      </c>
      <c r="P1114" t="s">
        <v>534</v>
      </c>
      <c r="Q1114" t="s">
        <v>1866</v>
      </c>
      <c r="R1114" t="s">
        <v>1867</v>
      </c>
    </row>
    <row r="1115" spans="1:18">
      <c r="A1115">
        <v>588</v>
      </c>
      <c r="B1115" t="s">
        <v>701</v>
      </c>
      <c r="C1115">
        <v>3392</v>
      </c>
      <c r="D1115" t="s">
        <v>1868</v>
      </c>
      <c r="E1115" t="s">
        <v>706</v>
      </c>
      <c r="F1115">
        <v>1</v>
      </c>
      <c r="G1115">
        <v>1</v>
      </c>
      <c r="H1115" t="s">
        <v>421</v>
      </c>
      <c r="I1115" t="s">
        <v>103</v>
      </c>
      <c r="J1115" t="s">
        <v>105</v>
      </c>
      <c r="K1115" t="s">
        <v>115</v>
      </c>
      <c r="L1115" t="s">
        <v>114</v>
      </c>
      <c r="M1115" t="s">
        <v>408</v>
      </c>
      <c r="N1115" t="s">
        <v>407</v>
      </c>
      <c r="O1115" t="s">
        <v>535</v>
      </c>
      <c r="P1115" t="s">
        <v>534</v>
      </c>
      <c r="Q1115" t="s">
        <v>1868</v>
      </c>
      <c r="R1115" t="s">
        <v>1869</v>
      </c>
    </row>
    <row r="1116" spans="1:18">
      <c r="A1116">
        <v>589</v>
      </c>
      <c r="B1116" t="s">
        <v>701</v>
      </c>
      <c r="C1116">
        <v>3083</v>
      </c>
      <c r="D1116" t="s">
        <v>1870</v>
      </c>
      <c r="E1116" t="s">
        <v>706</v>
      </c>
      <c r="F1116">
        <v>4</v>
      </c>
      <c r="G1116">
        <v>1</v>
      </c>
      <c r="H1116" t="s">
        <v>421</v>
      </c>
      <c r="I1116" t="s">
        <v>103</v>
      </c>
      <c r="J1116" t="s">
        <v>105</v>
      </c>
      <c r="K1116" t="s">
        <v>115</v>
      </c>
      <c r="L1116" t="s">
        <v>114</v>
      </c>
      <c r="M1116" t="s">
        <v>408</v>
      </c>
      <c r="N1116" t="s">
        <v>407</v>
      </c>
      <c r="O1116" t="s">
        <v>535</v>
      </c>
      <c r="P1116" t="s">
        <v>534</v>
      </c>
      <c r="Q1116" t="s">
        <v>1870</v>
      </c>
      <c r="R1116" t="s">
        <v>1871</v>
      </c>
    </row>
    <row r="1117" spans="1:18">
      <c r="A1117">
        <v>590</v>
      </c>
      <c r="B1117" t="s">
        <v>701</v>
      </c>
      <c r="C1117">
        <v>3389</v>
      </c>
      <c r="D1117" t="s">
        <v>1872</v>
      </c>
      <c r="E1117" t="s">
        <v>706</v>
      </c>
      <c r="F1117">
        <v>1</v>
      </c>
      <c r="G1117">
        <v>1</v>
      </c>
      <c r="H1117" t="s">
        <v>421</v>
      </c>
      <c r="I1117" t="s">
        <v>103</v>
      </c>
      <c r="J1117" t="s">
        <v>105</v>
      </c>
      <c r="K1117" t="s">
        <v>115</v>
      </c>
      <c r="L1117" t="s">
        <v>114</v>
      </c>
      <c r="M1117" t="s">
        <v>408</v>
      </c>
      <c r="N1117" t="s">
        <v>407</v>
      </c>
      <c r="O1117" t="s">
        <v>535</v>
      </c>
      <c r="P1117" t="s">
        <v>534</v>
      </c>
      <c r="Q1117" t="s">
        <v>1872</v>
      </c>
      <c r="R1117" t="s">
        <v>1873</v>
      </c>
    </row>
    <row r="1118" spans="1:18">
      <c r="A1118">
        <v>591</v>
      </c>
      <c r="B1118" t="s">
        <v>701</v>
      </c>
      <c r="C1118">
        <v>3391</v>
      </c>
      <c r="D1118" t="s">
        <v>1874</v>
      </c>
      <c r="E1118" t="s">
        <v>706</v>
      </c>
      <c r="F1118">
        <v>3</v>
      </c>
      <c r="G1118">
        <v>1</v>
      </c>
      <c r="H1118" t="s">
        <v>421</v>
      </c>
      <c r="I1118" t="s">
        <v>103</v>
      </c>
      <c r="J1118" t="s">
        <v>105</v>
      </c>
      <c r="K1118" t="s">
        <v>115</v>
      </c>
      <c r="L1118" t="s">
        <v>114</v>
      </c>
      <c r="M1118" t="s">
        <v>408</v>
      </c>
      <c r="N1118" t="s">
        <v>407</v>
      </c>
      <c r="O1118" t="s">
        <v>535</v>
      </c>
      <c r="P1118" t="s">
        <v>534</v>
      </c>
      <c r="Q1118" t="s">
        <v>1874</v>
      </c>
      <c r="R1118" t="s">
        <v>1875</v>
      </c>
    </row>
    <row r="1119" spans="1:18">
      <c r="A1119">
        <v>592</v>
      </c>
      <c r="B1119" t="s">
        <v>701</v>
      </c>
      <c r="C1119">
        <v>3394</v>
      </c>
      <c r="D1119" t="s">
        <v>1876</v>
      </c>
      <c r="E1119" t="s">
        <v>706</v>
      </c>
      <c r="F1119">
        <v>3</v>
      </c>
      <c r="G1119">
        <v>1</v>
      </c>
      <c r="H1119" t="s">
        <v>421</v>
      </c>
      <c r="I1119" t="s">
        <v>103</v>
      </c>
      <c r="J1119" t="s">
        <v>105</v>
      </c>
      <c r="K1119" t="s">
        <v>115</v>
      </c>
      <c r="L1119" t="s">
        <v>114</v>
      </c>
      <c r="M1119" t="s">
        <v>408</v>
      </c>
      <c r="N1119" t="s">
        <v>407</v>
      </c>
      <c r="O1119" t="s">
        <v>535</v>
      </c>
      <c r="P1119" t="s">
        <v>534</v>
      </c>
      <c r="Q1119" t="s">
        <v>1876</v>
      </c>
      <c r="R1119" t="s">
        <v>1877</v>
      </c>
    </row>
    <row r="1120" spans="1:18">
      <c r="A1120">
        <v>593</v>
      </c>
      <c r="B1120" t="s">
        <v>701</v>
      </c>
      <c r="C1120">
        <v>3390</v>
      </c>
      <c r="D1120" t="s">
        <v>1477</v>
      </c>
      <c r="E1120" t="s">
        <v>706</v>
      </c>
      <c r="F1120">
        <v>3</v>
      </c>
      <c r="G1120">
        <v>1</v>
      </c>
      <c r="H1120" t="s">
        <v>421</v>
      </c>
      <c r="I1120" t="s">
        <v>103</v>
      </c>
      <c r="J1120" t="s">
        <v>105</v>
      </c>
      <c r="K1120" t="s">
        <v>115</v>
      </c>
      <c r="L1120" t="s">
        <v>114</v>
      </c>
      <c r="M1120" t="s">
        <v>408</v>
      </c>
      <c r="N1120" t="s">
        <v>407</v>
      </c>
      <c r="O1120" t="s">
        <v>535</v>
      </c>
      <c r="P1120" t="s">
        <v>534</v>
      </c>
      <c r="Q1120" t="s">
        <v>1477</v>
      </c>
      <c r="R1120" t="s">
        <v>1878</v>
      </c>
    </row>
    <row r="1121" spans="1:18">
      <c r="A1121">
        <v>595</v>
      </c>
      <c r="B1121" t="s">
        <v>701</v>
      </c>
      <c r="C1121">
        <v>3395</v>
      </c>
      <c r="D1121" t="s">
        <v>1881</v>
      </c>
      <c r="E1121" t="s">
        <v>706</v>
      </c>
      <c r="F1121">
        <v>4</v>
      </c>
      <c r="G1121">
        <v>1</v>
      </c>
      <c r="H1121" t="s">
        <v>421</v>
      </c>
      <c r="I1121" t="s">
        <v>103</v>
      </c>
      <c r="J1121" t="s">
        <v>105</v>
      </c>
      <c r="K1121" t="s">
        <v>115</v>
      </c>
      <c r="L1121" t="s">
        <v>114</v>
      </c>
      <c r="M1121" t="s">
        <v>408</v>
      </c>
      <c r="N1121" t="s">
        <v>407</v>
      </c>
      <c r="O1121" t="s">
        <v>535</v>
      </c>
      <c r="P1121" t="s">
        <v>534</v>
      </c>
      <c r="Q1121" t="s">
        <v>1881</v>
      </c>
      <c r="R1121" t="s">
        <v>1882</v>
      </c>
    </row>
    <row r="1122" spans="1:18">
      <c r="A1122">
        <v>598</v>
      </c>
      <c r="B1122" t="s">
        <v>701</v>
      </c>
      <c r="C1122">
        <v>3393</v>
      </c>
      <c r="D1122" t="s">
        <v>1887</v>
      </c>
      <c r="E1122" t="s">
        <v>706</v>
      </c>
      <c r="F1122">
        <v>4</v>
      </c>
      <c r="G1122">
        <v>1</v>
      </c>
      <c r="H1122" t="s">
        <v>421</v>
      </c>
      <c r="I1122" t="s">
        <v>103</v>
      </c>
      <c r="J1122" t="s">
        <v>105</v>
      </c>
      <c r="K1122" t="s">
        <v>115</v>
      </c>
      <c r="L1122" t="s">
        <v>114</v>
      </c>
      <c r="M1122" t="s">
        <v>408</v>
      </c>
      <c r="N1122" t="s">
        <v>407</v>
      </c>
      <c r="O1122" t="s">
        <v>535</v>
      </c>
      <c r="P1122" t="s">
        <v>534</v>
      </c>
      <c r="Q1122" t="s">
        <v>1887</v>
      </c>
      <c r="R1122" t="s">
        <v>1888</v>
      </c>
    </row>
    <row r="1123" spans="1:18">
      <c r="A1123">
        <v>599</v>
      </c>
      <c r="B1123" t="s">
        <v>701</v>
      </c>
      <c r="C1123">
        <v>2952</v>
      </c>
      <c r="D1123" t="s">
        <v>1889</v>
      </c>
      <c r="E1123" t="s">
        <v>706</v>
      </c>
      <c r="F1123">
        <v>3</v>
      </c>
      <c r="G1123">
        <v>1</v>
      </c>
      <c r="H1123" t="s">
        <v>421</v>
      </c>
      <c r="I1123" t="s">
        <v>103</v>
      </c>
      <c r="J1123" t="s">
        <v>105</v>
      </c>
      <c r="K1123" t="s">
        <v>115</v>
      </c>
      <c r="L1123" t="s">
        <v>114</v>
      </c>
      <c r="M1123" t="s">
        <v>408</v>
      </c>
      <c r="N1123" t="s">
        <v>407</v>
      </c>
      <c r="O1123" t="s">
        <v>535</v>
      </c>
      <c r="P1123" t="s">
        <v>534</v>
      </c>
      <c r="Q1123" t="s">
        <v>1889</v>
      </c>
      <c r="R1123" t="s">
        <v>1890</v>
      </c>
    </row>
    <row r="1124" spans="1:18">
      <c r="A1124">
        <v>601</v>
      </c>
      <c r="B1124" t="s">
        <v>701</v>
      </c>
      <c r="C1124">
        <v>2951</v>
      </c>
      <c r="D1124" t="s">
        <v>1893</v>
      </c>
      <c r="E1124" t="s">
        <v>706</v>
      </c>
      <c r="F1124">
        <v>3</v>
      </c>
      <c r="G1124">
        <v>1</v>
      </c>
      <c r="H1124" t="s">
        <v>421</v>
      </c>
      <c r="I1124" t="s">
        <v>103</v>
      </c>
      <c r="J1124" t="s">
        <v>105</v>
      </c>
      <c r="K1124" t="s">
        <v>115</v>
      </c>
      <c r="L1124" t="s">
        <v>114</v>
      </c>
      <c r="M1124" t="s">
        <v>408</v>
      </c>
      <c r="N1124" t="s">
        <v>407</v>
      </c>
      <c r="O1124" t="s">
        <v>535</v>
      </c>
      <c r="P1124" t="s">
        <v>534</v>
      </c>
      <c r="Q1124" t="s">
        <v>1893</v>
      </c>
      <c r="R1124" t="s">
        <v>1894</v>
      </c>
    </row>
    <row r="1125" spans="1:18">
      <c r="A1125">
        <v>602</v>
      </c>
      <c r="B1125" t="s">
        <v>701</v>
      </c>
      <c r="C1125">
        <v>2950</v>
      </c>
      <c r="D1125" t="s">
        <v>1895</v>
      </c>
      <c r="E1125" t="s">
        <v>706</v>
      </c>
      <c r="F1125">
        <v>2</v>
      </c>
      <c r="G1125">
        <v>1</v>
      </c>
      <c r="H1125" t="s">
        <v>421</v>
      </c>
      <c r="I1125" t="s">
        <v>103</v>
      </c>
      <c r="J1125" t="s">
        <v>105</v>
      </c>
      <c r="K1125" t="s">
        <v>115</v>
      </c>
      <c r="L1125" t="s">
        <v>114</v>
      </c>
      <c r="M1125" t="s">
        <v>408</v>
      </c>
      <c r="N1125" t="s">
        <v>407</v>
      </c>
      <c r="O1125" t="s">
        <v>535</v>
      </c>
      <c r="P1125" t="s">
        <v>534</v>
      </c>
      <c r="Q1125" t="s">
        <v>1895</v>
      </c>
      <c r="R1125" t="s">
        <v>1896</v>
      </c>
    </row>
    <row r="1126" spans="1:18">
      <c r="A1126">
        <v>603</v>
      </c>
      <c r="B1126" t="s">
        <v>701</v>
      </c>
      <c r="C1126">
        <v>2949</v>
      </c>
      <c r="D1126" t="s">
        <v>1897</v>
      </c>
      <c r="E1126" t="s">
        <v>706</v>
      </c>
      <c r="F1126">
        <v>3</v>
      </c>
      <c r="G1126">
        <v>1</v>
      </c>
      <c r="H1126" t="s">
        <v>421</v>
      </c>
      <c r="I1126" t="s">
        <v>103</v>
      </c>
      <c r="J1126" t="s">
        <v>105</v>
      </c>
      <c r="K1126" t="s">
        <v>115</v>
      </c>
      <c r="L1126" t="s">
        <v>114</v>
      </c>
      <c r="M1126" t="s">
        <v>408</v>
      </c>
      <c r="N1126" t="s">
        <v>407</v>
      </c>
      <c r="O1126" t="s">
        <v>535</v>
      </c>
      <c r="P1126" t="s">
        <v>534</v>
      </c>
      <c r="Q1126" t="s">
        <v>1897</v>
      </c>
      <c r="R1126" t="s">
        <v>1898</v>
      </c>
    </row>
    <row r="1127" spans="1:18">
      <c r="A1127">
        <v>606</v>
      </c>
      <c r="B1127" t="s">
        <v>701</v>
      </c>
      <c r="C1127">
        <v>3008</v>
      </c>
      <c r="D1127" t="s">
        <v>1902</v>
      </c>
      <c r="E1127" t="s">
        <v>706</v>
      </c>
      <c r="F1127">
        <v>3</v>
      </c>
      <c r="G1127">
        <v>1</v>
      </c>
      <c r="H1127" t="s">
        <v>421</v>
      </c>
      <c r="I1127" t="s">
        <v>103</v>
      </c>
      <c r="J1127" t="s">
        <v>105</v>
      </c>
      <c r="K1127" t="s">
        <v>115</v>
      </c>
      <c r="L1127" t="s">
        <v>114</v>
      </c>
      <c r="M1127" t="s">
        <v>408</v>
      </c>
      <c r="N1127" t="s">
        <v>407</v>
      </c>
      <c r="O1127" t="s">
        <v>535</v>
      </c>
      <c r="P1127" t="s">
        <v>534</v>
      </c>
      <c r="Q1127" t="s">
        <v>1902</v>
      </c>
      <c r="R1127" t="s">
        <v>1903</v>
      </c>
    </row>
    <row r="1128" spans="1:18">
      <c r="A1128">
        <v>979</v>
      </c>
      <c r="B1128" t="s">
        <v>701</v>
      </c>
      <c r="C1128">
        <v>1120</v>
      </c>
      <c r="D1128" t="s">
        <v>345</v>
      </c>
      <c r="E1128" t="s">
        <v>772</v>
      </c>
      <c r="F1128">
        <v>0</v>
      </c>
      <c r="G1128">
        <v>0</v>
      </c>
      <c r="H1128" t="s">
        <v>421</v>
      </c>
      <c r="I1128" t="s">
        <v>103</v>
      </c>
      <c r="J1128" t="s">
        <v>105</v>
      </c>
      <c r="K1128" t="s">
        <v>113</v>
      </c>
      <c r="L1128" t="s">
        <v>112</v>
      </c>
      <c r="M1128" t="s">
        <v>346</v>
      </c>
      <c r="N1128" t="s">
        <v>345</v>
      </c>
      <c r="O1128" t="s">
        <v>541</v>
      </c>
      <c r="P1128" t="s">
        <v>540</v>
      </c>
      <c r="Q1128" t="s">
        <v>345</v>
      </c>
      <c r="R1128" t="s">
        <v>2621</v>
      </c>
    </row>
    <row r="1129" spans="1:18">
      <c r="A1129">
        <v>993</v>
      </c>
      <c r="B1129" t="s">
        <v>701</v>
      </c>
      <c r="C1129">
        <v>1103</v>
      </c>
      <c r="D1129" t="s">
        <v>2647</v>
      </c>
      <c r="E1129" t="s">
        <v>706</v>
      </c>
      <c r="F1129">
        <v>0</v>
      </c>
      <c r="G1129">
        <v>0</v>
      </c>
      <c r="H1129" t="s">
        <v>421</v>
      </c>
      <c r="I1129" t="s">
        <v>103</v>
      </c>
      <c r="J1129" t="s">
        <v>105</v>
      </c>
      <c r="K1129" t="s">
        <v>113</v>
      </c>
      <c r="L1129" t="s">
        <v>112</v>
      </c>
      <c r="M1129" t="s">
        <v>360</v>
      </c>
      <c r="N1129" t="s">
        <v>359</v>
      </c>
      <c r="O1129" t="s">
        <v>537</v>
      </c>
      <c r="P1129" t="s">
        <v>536</v>
      </c>
      <c r="Q1129" t="s">
        <v>2647</v>
      </c>
      <c r="R1129" t="s">
        <v>2648</v>
      </c>
    </row>
    <row r="1130" spans="1:18">
      <c r="A1130">
        <v>995</v>
      </c>
      <c r="B1130" t="s">
        <v>701</v>
      </c>
      <c r="C1130">
        <v>1101</v>
      </c>
      <c r="D1130" t="s">
        <v>2651</v>
      </c>
      <c r="E1130" t="s">
        <v>706</v>
      </c>
      <c r="F1130">
        <v>0</v>
      </c>
      <c r="G1130">
        <v>0</v>
      </c>
      <c r="H1130" t="s">
        <v>421</v>
      </c>
      <c r="I1130" t="s">
        <v>103</v>
      </c>
      <c r="J1130" t="s">
        <v>105</v>
      </c>
      <c r="K1130" t="s">
        <v>113</v>
      </c>
      <c r="L1130" t="s">
        <v>112</v>
      </c>
      <c r="M1130" t="s">
        <v>360</v>
      </c>
      <c r="N1130" t="s">
        <v>359</v>
      </c>
      <c r="O1130" t="s">
        <v>537</v>
      </c>
      <c r="P1130" t="s">
        <v>536</v>
      </c>
      <c r="Q1130" t="s">
        <v>2651</v>
      </c>
      <c r="R1130" t="s">
        <v>2652</v>
      </c>
    </row>
    <row r="1131" spans="1:18">
      <c r="A1131">
        <v>996</v>
      </c>
      <c r="B1131" t="s">
        <v>701</v>
      </c>
      <c r="C1131">
        <v>1087</v>
      </c>
      <c r="D1131" t="s">
        <v>2653</v>
      </c>
      <c r="E1131" t="s">
        <v>706</v>
      </c>
      <c r="F1131">
        <v>0</v>
      </c>
      <c r="G1131">
        <v>0</v>
      </c>
      <c r="H1131" t="s">
        <v>421</v>
      </c>
      <c r="I1131" t="s">
        <v>103</v>
      </c>
      <c r="J1131" t="s">
        <v>105</v>
      </c>
      <c r="K1131" t="s">
        <v>113</v>
      </c>
      <c r="L1131" t="s">
        <v>112</v>
      </c>
      <c r="M1131" t="s">
        <v>360</v>
      </c>
      <c r="N1131" t="s">
        <v>359</v>
      </c>
      <c r="O1131" t="s">
        <v>537</v>
      </c>
      <c r="P1131" t="s">
        <v>536</v>
      </c>
      <c r="Q1131" t="s">
        <v>2653</v>
      </c>
      <c r="R1131" t="s">
        <v>2654</v>
      </c>
    </row>
    <row r="1132" spans="1:18">
      <c r="A1132">
        <v>997</v>
      </c>
      <c r="B1132" t="s">
        <v>701</v>
      </c>
      <c r="C1132">
        <v>1104</v>
      </c>
      <c r="D1132" t="s">
        <v>2655</v>
      </c>
      <c r="E1132" t="s">
        <v>703</v>
      </c>
      <c r="F1132">
        <v>0</v>
      </c>
      <c r="G1132">
        <v>0</v>
      </c>
      <c r="H1132" t="s">
        <v>421</v>
      </c>
      <c r="I1132" t="s">
        <v>103</v>
      </c>
      <c r="J1132" t="s">
        <v>105</v>
      </c>
      <c r="K1132" t="s">
        <v>113</v>
      </c>
      <c r="L1132" t="s">
        <v>112</v>
      </c>
      <c r="M1132" t="s">
        <v>360</v>
      </c>
      <c r="N1132" t="s">
        <v>359</v>
      </c>
      <c r="O1132" t="s">
        <v>537</v>
      </c>
      <c r="P1132" t="s">
        <v>536</v>
      </c>
      <c r="Q1132" t="s">
        <v>2655</v>
      </c>
      <c r="R1132" t="s">
        <v>2656</v>
      </c>
    </row>
    <row r="1133" spans="1:18">
      <c r="A1133">
        <v>998</v>
      </c>
      <c r="B1133" t="s">
        <v>701</v>
      </c>
      <c r="C1133">
        <v>1088</v>
      </c>
      <c r="D1133" t="s">
        <v>2657</v>
      </c>
      <c r="E1133" t="s">
        <v>706</v>
      </c>
      <c r="F1133">
        <v>0</v>
      </c>
      <c r="G1133">
        <v>0</v>
      </c>
      <c r="H1133" t="s">
        <v>421</v>
      </c>
      <c r="I1133" t="s">
        <v>103</v>
      </c>
      <c r="J1133" t="s">
        <v>105</v>
      </c>
      <c r="K1133" t="s">
        <v>113</v>
      </c>
      <c r="L1133" t="s">
        <v>112</v>
      </c>
      <c r="M1133" t="s">
        <v>360</v>
      </c>
      <c r="N1133" t="s">
        <v>359</v>
      </c>
      <c r="O1133" t="s">
        <v>537</v>
      </c>
      <c r="P1133" t="s">
        <v>536</v>
      </c>
      <c r="Q1133" t="s">
        <v>2657</v>
      </c>
      <c r="R1133" t="s">
        <v>2658</v>
      </c>
    </row>
    <row r="1134" spans="1:18">
      <c r="A1134">
        <v>1002</v>
      </c>
      <c r="B1134" t="s">
        <v>701</v>
      </c>
      <c r="C1134">
        <v>1102</v>
      </c>
      <c r="D1134" t="s">
        <v>2664</v>
      </c>
      <c r="E1134" t="s">
        <v>706</v>
      </c>
      <c r="F1134">
        <v>0</v>
      </c>
      <c r="G1134">
        <v>0</v>
      </c>
      <c r="H1134" t="s">
        <v>421</v>
      </c>
      <c r="I1134" t="s">
        <v>103</v>
      </c>
      <c r="J1134" t="s">
        <v>105</v>
      </c>
      <c r="K1134" t="s">
        <v>113</v>
      </c>
      <c r="L1134" t="s">
        <v>112</v>
      </c>
      <c r="M1134" t="s">
        <v>360</v>
      </c>
      <c r="N1134" t="s">
        <v>359</v>
      </c>
      <c r="O1134" t="s">
        <v>537</v>
      </c>
      <c r="P1134" t="s">
        <v>536</v>
      </c>
      <c r="Q1134" t="s">
        <v>2664</v>
      </c>
      <c r="R1134" t="s">
        <v>2665</v>
      </c>
    </row>
    <row r="1135" spans="1:18">
      <c r="A1135">
        <v>1003</v>
      </c>
      <c r="B1135" t="s">
        <v>701</v>
      </c>
      <c r="C1135">
        <v>1100</v>
      </c>
      <c r="D1135" t="s">
        <v>2666</v>
      </c>
      <c r="E1135" t="s">
        <v>49</v>
      </c>
      <c r="F1135">
        <v>0</v>
      </c>
      <c r="G1135">
        <v>0</v>
      </c>
      <c r="H1135" t="s">
        <v>421</v>
      </c>
      <c r="I1135" t="s">
        <v>103</v>
      </c>
      <c r="J1135" t="s">
        <v>105</v>
      </c>
      <c r="K1135" t="s">
        <v>113</v>
      </c>
      <c r="L1135" t="s">
        <v>112</v>
      </c>
      <c r="M1135" t="s">
        <v>360</v>
      </c>
      <c r="N1135" t="s">
        <v>359</v>
      </c>
      <c r="O1135" t="s">
        <v>537</v>
      </c>
      <c r="P1135" t="s">
        <v>536</v>
      </c>
      <c r="Q1135" t="s">
        <v>2666</v>
      </c>
      <c r="R1135" t="s">
        <v>2667</v>
      </c>
    </row>
    <row r="1136" spans="1:18">
      <c r="A1136">
        <v>1004</v>
      </c>
      <c r="B1136" t="s">
        <v>701</v>
      </c>
      <c r="C1136">
        <v>1089</v>
      </c>
      <c r="D1136" t="s">
        <v>2668</v>
      </c>
      <c r="E1136" t="s">
        <v>49</v>
      </c>
      <c r="F1136">
        <v>0</v>
      </c>
      <c r="G1136">
        <v>0</v>
      </c>
      <c r="H1136" t="s">
        <v>421</v>
      </c>
      <c r="I1136" t="s">
        <v>103</v>
      </c>
      <c r="J1136" t="s">
        <v>105</v>
      </c>
      <c r="K1136" t="s">
        <v>113</v>
      </c>
      <c r="L1136" t="s">
        <v>112</v>
      </c>
      <c r="M1136" t="s">
        <v>360</v>
      </c>
      <c r="N1136" t="s">
        <v>359</v>
      </c>
      <c r="O1136" t="s">
        <v>537</v>
      </c>
      <c r="P1136" t="s">
        <v>536</v>
      </c>
      <c r="Q1136" t="s">
        <v>2668</v>
      </c>
      <c r="R1136" t="s">
        <v>2669</v>
      </c>
    </row>
    <row r="1137" spans="1:18">
      <c r="A1137">
        <v>1005</v>
      </c>
      <c r="B1137" t="s">
        <v>701</v>
      </c>
      <c r="C1137">
        <v>1090</v>
      </c>
      <c r="D1137" t="s">
        <v>2670</v>
      </c>
      <c r="E1137" t="s">
        <v>706</v>
      </c>
      <c r="F1137">
        <v>0</v>
      </c>
      <c r="G1137">
        <v>0</v>
      </c>
      <c r="H1137" t="s">
        <v>421</v>
      </c>
      <c r="I1137" t="s">
        <v>103</v>
      </c>
      <c r="J1137" t="s">
        <v>105</v>
      </c>
      <c r="K1137" t="s">
        <v>113</v>
      </c>
      <c r="L1137" t="s">
        <v>112</v>
      </c>
      <c r="M1137" t="s">
        <v>360</v>
      </c>
      <c r="N1137" t="s">
        <v>359</v>
      </c>
      <c r="O1137" t="s">
        <v>537</v>
      </c>
      <c r="P1137" t="s">
        <v>536</v>
      </c>
      <c r="Q1137" t="s">
        <v>2670</v>
      </c>
      <c r="R1137" t="s">
        <v>2671</v>
      </c>
    </row>
    <row r="1138" spans="1:18">
      <c r="A1138">
        <v>1006</v>
      </c>
      <c r="B1138" t="s">
        <v>701</v>
      </c>
      <c r="C1138">
        <v>1091</v>
      </c>
      <c r="D1138" t="s">
        <v>2672</v>
      </c>
      <c r="E1138" t="s">
        <v>706</v>
      </c>
      <c r="F1138">
        <v>0</v>
      </c>
      <c r="G1138">
        <v>0</v>
      </c>
      <c r="H1138" t="s">
        <v>421</v>
      </c>
      <c r="I1138" t="s">
        <v>103</v>
      </c>
      <c r="J1138" t="s">
        <v>105</v>
      </c>
      <c r="K1138" t="s">
        <v>113</v>
      </c>
      <c r="L1138" t="s">
        <v>112</v>
      </c>
      <c r="M1138" t="s">
        <v>360</v>
      </c>
      <c r="N1138" t="s">
        <v>359</v>
      </c>
      <c r="O1138" t="s">
        <v>537</v>
      </c>
      <c r="P1138" t="s">
        <v>536</v>
      </c>
      <c r="Q1138" t="s">
        <v>2672</v>
      </c>
      <c r="R1138" t="s">
        <v>2673</v>
      </c>
    </row>
    <row r="1139" spans="1:18">
      <c r="A1139">
        <v>1007</v>
      </c>
      <c r="B1139" t="s">
        <v>701</v>
      </c>
      <c r="C1139">
        <v>1092</v>
      </c>
      <c r="D1139" t="s">
        <v>2674</v>
      </c>
      <c r="E1139" t="s">
        <v>706</v>
      </c>
      <c r="F1139">
        <v>0</v>
      </c>
      <c r="G1139">
        <v>0</v>
      </c>
      <c r="H1139" t="s">
        <v>421</v>
      </c>
      <c r="I1139" t="s">
        <v>103</v>
      </c>
      <c r="J1139" t="s">
        <v>105</v>
      </c>
      <c r="K1139" t="s">
        <v>113</v>
      </c>
      <c r="L1139" t="s">
        <v>112</v>
      </c>
      <c r="M1139" t="s">
        <v>360</v>
      </c>
      <c r="N1139" t="s">
        <v>359</v>
      </c>
      <c r="O1139" t="s">
        <v>537</v>
      </c>
      <c r="P1139" t="s">
        <v>536</v>
      </c>
      <c r="Q1139" t="s">
        <v>2674</v>
      </c>
      <c r="R1139" t="s">
        <v>2675</v>
      </c>
    </row>
    <row r="1140" spans="1:18">
      <c r="A1140">
        <v>1008</v>
      </c>
      <c r="B1140" t="s">
        <v>701</v>
      </c>
      <c r="C1140">
        <v>1093</v>
      </c>
      <c r="D1140" t="s">
        <v>2676</v>
      </c>
      <c r="E1140" t="s">
        <v>706</v>
      </c>
      <c r="F1140">
        <v>0</v>
      </c>
      <c r="G1140">
        <v>0</v>
      </c>
      <c r="H1140" t="s">
        <v>421</v>
      </c>
      <c r="I1140" t="s">
        <v>103</v>
      </c>
      <c r="J1140" t="s">
        <v>105</v>
      </c>
      <c r="K1140" t="s">
        <v>113</v>
      </c>
      <c r="L1140" t="s">
        <v>112</v>
      </c>
      <c r="M1140" t="s">
        <v>360</v>
      </c>
      <c r="N1140" t="s">
        <v>359</v>
      </c>
      <c r="O1140" t="s">
        <v>537</v>
      </c>
      <c r="P1140" t="s">
        <v>536</v>
      </c>
      <c r="Q1140" t="s">
        <v>2676</v>
      </c>
      <c r="R1140" t="s">
        <v>2677</v>
      </c>
    </row>
    <row r="1141" spans="1:18">
      <c r="A1141">
        <v>1009</v>
      </c>
      <c r="B1141" t="s">
        <v>701</v>
      </c>
      <c r="C1141">
        <v>1094</v>
      </c>
      <c r="D1141" t="s">
        <v>2678</v>
      </c>
      <c r="E1141" t="s">
        <v>706</v>
      </c>
      <c r="F1141">
        <v>0</v>
      </c>
      <c r="G1141">
        <v>0</v>
      </c>
      <c r="H1141" t="s">
        <v>421</v>
      </c>
      <c r="I1141" t="s">
        <v>103</v>
      </c>
      <c r="J1141" t="s">
        <v>105</v>
      </c>
      <c r="K1141" t="s">
        <v>113</v>
      </c>
      <c r="L1141" t="s">
        <v>112</v>
      </c>
      <c r="M1141" t="s">
        <v>360</v>
      </c>
      <c r="N1141" t="s">
        <v>359</v>
      </c>
      <c r="O1141" t="s">
        <v>537</v>
      </c>
      <c r="P1141" t="s">
        <v>536</v>
      </c>
      <c r="Q1141" t="s">
        <v>2678</v>
      </c>
      <c r="R1141" t="s">
        <v>2679</v>
      </c>
    </row>
    <row r="1142" spans="1:18">
      <c r="A1142">
        <v>1010</v>
      </c>
      <c r="B1142" t="s">
        <v>701</v>
      </c>
      <c r="C1142">
        <v>1086</v>
      </c>
      <c r="D1142" t="s">
        <v>359</v>
      </c>
      <c r="E1142" t="s">
        <v>772</v>
      </c>
      <c r="F1142">
        <v>0</v>
      </c>
      <c r="G1142">
        <v>0</v>
      </c>
      <c r="H1142" t="s">
        <v>421</v>
      </c>
      <c r="I1142" t="s">
        <v>103</v>
      </c>
      <c r="J1142" t="s">
        <v>105</v>
      </c>
      <c r="K1142" t="s">
        <v>113</v>
      </c>
      <c r="L1142" t="s">
        <v>112</v>
      </c>
      <c r="M1142" t="s">
        <v>360</v>
      </c>
      <c r="N1142" t="s">
        <v>359</v>
      </c>
      <c r="O1142" t="s">
        <v>537</v>
      </c>
      <c r="P1142" t="s">
        <v>536</v>
      </c>
      <c r="Q1142" t="s">
        <v>359</v>
      </c>
      <c r="R1142" t="s">
        <v>2680</v>
      </c>
    </row>
    <row r="1143" spans="1:18">
      <c r="A1143">
        <v>1011</v>
      </c>
      <c r="B1143" t="s">
        <v>701</v>
      </c>
      <c r="C1143">
        <v>1095</v>
      </c>
      <c r="D1143" t="s">
        <v>2681</v>
      </c>
      <c r="E1143" t="s">
        <v>706</v>
      </c>
      <c r="F1143">
        <v>0</v>
      </c>
      <c r="G1143">
        <v>0</v>
      </c>
      <c r="H1143" t="s">
        <v>421</v>
      </c>
      <c r="I1143" t="s">
        <v>103</v>
      </c>
      <c r="J1143" t="s">
        <v>105</v>
      </c>
      <c r="K1143" t="s">
        <v>113</v>
      </c>
      <c r="L1143" t="s">
        <v>112</v>
      </c>
      <c r="M1143" t="s">
        <v>360</v>
      </c>
      <c r="N1143" t="s">
        <v>359</v>
      </c>
      <c r="O1143" t="s">
        <v>537</v>
      </c>
      <c r="P1143" t="s">
        <v>536</v>
      </c>
      <c r="Q1143" t="s">
        <v>2681</v>
      </c>
      <c r="R1143" t="s">
        <v>2682</v>
      </c>
    </row>
    <row r="1144" spans="1:18">
      <c r="A1144">
        <v>1012</v>
      </c>
      <c r="B1144" t="s">
        <v>701</v>
      </c>
      <c r="C1144">
        <v>1096</v>
      </c>
      <c r="D1144" t="s">
        <v>2683</v>
      </c>
      <c r="E1144" t="s">
        <v>2684</v>
      </c>
      <c r="F1144">
        <v>0</v>
      </c>
      <c r="G1144">
        <v>0</v>
      </c>
      <c r="H1144" t="s">
        <v>421</v>
      </c>
      <c r="I1144" t="s">
        <v>103</v>
      </c>
      <c r="J1144" t="s">
        <v>105</v>
      </c>
      <c r="K1144" t="s">
        <v>113</v>
      </c>
      <c r="L1144" t="s">
        <v>112</v>
      </c>
      <c r="M1144" t="s">
        <v>360</v>
      </c>
      <c r="N1144" t="s">
        <v>359</v>
      </c>
      <c r="O1144" t="s">
        <v>537</v>
      </c>
      <c r="P1144" t="s">
        <v>536</v>
      </c>
      <c r="Q1144" t="s">
        <v>2683</v>
      </c>
      <c r="R1144" t="s">
        <v>2685</v>
      </c>
    </row>
    <row r="1145" spans="1:18">
      <c r="A1145">
        <v>1013</v>
      </c>
      <c r="B1145" t="s">
        <v>701</v>
      </c>
      <c r="C1145">
        <v>1099</v>
      </c>
      <c r="D1145" t="s">
        <v>2686</v>
      </c>
      <c r="E1145" t="s">
        <v>703</v>
      </c>
      <c r="F1145">
        <v>0</v>
      </c>
      <c r="G1145">
        <v>0</v>
      </c>
      <c r="H1145" t="s">
        <v>421</v>
      </c>
      <c r="I1145" t="s">
        <v>103</v>
      </c>
      <c r="J1145" t="s">
        <v>105</v>
      </c>
      <c r="K1145" t="s">
        <v>113</v>
      </c>
      <c r="L1145" t="s">
        <v>112</v>
      </c>
      <c r="M1145" t="s">
        <v>360</v>
      </c>
      <c r="N1145" t="s">
        <v>359</v>
      </c>
      <c r="O1145" t="s">
        <v>537</v>
      </c>
      <c r="P1145" t="s">
        <v>536</v>
      </c>
      <c r="Q1145" t="s">
        <v>2686</v>
      </c>
      <c r="R1145" t="s">
        <v>2687</v>
      </c>
    </row>
    <row r="1146" spans="1:18">
      <c r="A1146">
        <v>1014</v>
      </c>
      <c r="B1146" t="s">
        <v>701</v>
      </c>
      <c r="C1146">
        <v>1097</v>
      </c>
      <c r="D1146" t="s">
        <v>2688</v>
      </c>
      <c r="E1146" t="s">
        <v>706</v>
      </c>
      <c r="F1146">
        <v>0</v>
      </c>
      <c r="G1146">
        <v>0</v>
      </c>
      <c r="H1146" t="s">
        <v>421</v>
      </c>
      <c r="I1146" t="s">
        <v>103</v>
      </c>
      <c r="J1146" t="s">
        <v>105</v>
      </c>
      <c r="K1146" t="s">
        <v>113</v>
      </c>
      <c r="L1146" t="s">
        <v>112</v>
      </c>
      <c r="M1146" t="s">
        <v>360</v>
      </c>
      <c r="N1146" t="s">
        <v>359</v>
      </c>
      <c r="O1146" t="s">
        <v>537</v>
      </c>
      <c r="P1146" t="s">
        <v>536</v>
      </c>
      <c r="Q1146" t="s">
        <v>2688</v>
      </c>
      <c r="R1146" t="s">
        <v>2689</v>
      </c>
    </row>
    <row r="1147" spans="1:18">
      <c r="A1147">
        <v>1015</v>
      </c>
      <c r="B1147" t="s">
        <v>701</v>
      </c>
      <c r="C1147">
        <v>1098</v>
      </c>
      <c r="D1147" t="s">
        <v>2690</v>
      </c>
      <c r="E1147" t="s">
        <v>703</v>
      </c>
      <c r="F1147">
        <v>0</v>
      </c>
      <c r="G1147">
        <v>0</v>
      </c>
      <c r="H1147" t="s">
        <v>421</v>
      </c>
      <c r="I1147" t="s">
        <v>103</v>
      </c>
      <c r="J1147" t="s">
        <v>105</v>
      </c>
      <c r="K1147" t="s">
        <v>113</v>
      </c>
      <c r="L1147" t="s">
        <v>112</v>
      </c>
      <c r="M1147" t="s">
        <v>360</v>
      </c>
      <c r="N1147" t="s">
        <v>359</v>
      </c>
      <c r="O1147" t="s">
        <v>537</v>
      </c>
      <c r="P1147" t="s">
        <v>536</v>
      </c>
      <c r="Q1147" t="s">
        <v>2690</v>
      </c>
      <c r="R1147" t="s">
        <v>2691</v>
      </c>
    </row>
    <row r="1148" spans="1:18">
      <c r="A1148">
        <v>980</v>
      </c>
      <c r="B1148" t="s">
        <v>701</v>
      </c>
      <c r="C1148">
        <v>3651</v>
      </c>
      <c r="D1148" t="s">
        <v>2622</v>
      </c>
      <c r="E1148" t="s">
        <v>706</v>
      </c>
      <c r="F1148">
        <v>0</v>
      </c>
      <c r="G1148">
        <v>0</v>
      </c>
      <c r="H1148" t="s">
        <v>421</v>
      </c>
      <c r="I1148" t="s">
        <v>103</v>
      </c>
      <c r="J1148" t="s">
        <v>105</v>
      </c>
      <c r="K1148" t="s">
        <v>113</v>
      </c>
      <c r="L1148" t="s">
        <v>112</v>
      </c>
      <c r="M1148" t="s">
        <v>362</v>
      </c>
      <c r="N1148" t="s">
        <v>361</v>
      </c>
      <c r="O1148" t="s">
        <v>539</v>
      </c>
      <c r="P1148" t="s">
        <v>538</v>
      </c>
      <c r="Q1148" t="s">
        <v>2622</v>
      </c>
      <c r="R1148" t="s">
        <v>2623</v>
      </c>
    </row>
    <row r="1149" spans="1:18">
      <c r="A1149">
        <v>981</v>
      </c>
      <c r="B1149" t="s">
        <v>701</v>
      </c>
      <c r="C1149">
        <v>3649</v>
      </c>
      <c r="D1149" t="s">
        <v>2624</v>
      </c>
      <c r="E1149" t="s">
        <v>706</v>
      </c>
      <c r="F1149">
        <v>0</v>
      </c>
      <c r="G1149">
        <v>0</v>
      </c>
      <c r="H1149" t="s">
        <v>421</v>
      </c>
      <c r="I1149" t="s">
        <v>103</v>
      </c>
      <c r="J1149" t="s">
        <v>105</v>
      </c>
      <c r="K1149" t="s">
        <v>113</v>
      </c>
      <c r="L1149" t="s">
        <v>112</v>
      </c>
      <c r="M1149" t="s">
        <v>362</v>
      </c>
      <c r="N1149" t="s">
        <v>361</v>
      </c>
      <c r="O1149" t="s">
        <v>539</v>
      </c>
      <c r="P1149" t="s">
        <v>538</v>
      </c>
      <c r="Q1149" t="s">
        <v>2624</v>
      </c>
      <c r="R1149" t="s">
        <v>2625</v>
      </c>
    </row>
    <row r="1150" spans="1:18">
      <c r="A1150">
        <v>982</v>
      </c>
      <c r="B1150" t="s">
        <v>701</v>
      </c>
      <c r="C1150">
        <v>3650</v>
      </c>
      <c r="D1150" t="s">
        <v>2626</v>
      </c>
      <c r="E1150" t="s">
        <v>706</v>
      </c>
      <c r="F1150">
        <v>0</v>
      </c>
      <c r="G1150">
        <v>0</v>
      </c>
      <c r="H1150" t="s">
        <v>421</v>
      </c>
      <c r="I1150" t="s">
        <v>103</v>
      </c>
      <c r="J1150" t="s">
        <v>105</v>
      </c>
      <c r="K1150" t="s">
        <v>113</v>
      </c>
      <c r="L1150" t="s">
        <v>112</v>
      </c>
      <c r="M1150" t="s">
        <v>362</v>
      </c>
      <c r="N1150" t="s">
        <v>361</v>
      </c>
      <c r="O1150" t="s">
        <v>539</v>
      </c>
      <c r="P1150" t="s">
        <v>538</v>
      </c>
      <c r="Q1150" t="s">
        <v>2626</v>
      </c>
      <c r="R1150" t="s">
        <v>2627</v>
      </c>
    </row>
    <row r="1151" spans="1:18">
      <c r="A1151">
        <v>983</v>
      </c>
      <c r="B1151" t="s">
        <v>701</v>
      </c>
      <c r="C1151">
        <v>1105</v>
      </c>
      <c r="D1151" t="s">
        <v>361</v>
      </c>
      <c r="E1151" t="s">
        <v>772</v>
      </c>
      <c r="F1151">
        <v>0</v>
      </c>
      <c r="G1151">
        <v>0</v>
      </c>
      <c r="H1151" t="s">
        <v>421</v>
      </c>
      <c r="I1151" t="s">
        <v>103</v>
      </c>
      <c r="J1151" t="s">
        <v>105</v>
      </c>
      <c r="K1151" t="s">
        <v>113</v>
      </c>
      <c r="L1151" t="s">
        <v>112</v>
      </c>
      <c r="M1151" t="s">
        <v>362</v>
      </c>
      <c r="N1151" t="s">
        <v>361</v>
      </c>
      <c r="O1151" t="s">
        <v>539</v>
      </c>
      <c r="P1151" t="s">
        <v>538</v>
      </c>
      <c r="Q1151" t="s">
        <v>361</v>
      </c>
      <c r="R1151" t="s">
        <v>2628</v>
      </c>
    </row>
    <row r="1152" spans="1:18">
      <c r="A1152">
        <v>984</v>
      </c>
      <c r="B1152" t="s">
        <v>701</v>
      </c>
      <c r="C1152">
        <v>1109</v>
      </c>
      <c r="D1152" t="s">
        <v>2629</v>
      </c>
      <c r="E1152" t="s">
        <v>706</v>
      </c>
      <c r="F1152">
        <v>0</v>
      </c>
      <c r="G1152">
        <v>0</v>
      </c>
      <c r="H1152" t="s">
        <v>421</v>
      </c>
      <c r="I1152" t="s">
        <v>103</v>
      </c>
      <c r="J1152" t="s">
        <v>105</v>
      </c>
      <c r="K1152" t="s">
        <v>113</v>
      </c>
      <c r="L1152" t="s">
        <v>112</v>
      </c>
      <c r="M1152" t="s">
        <v>362</v>
      </c>
      <c r="N1152" t="s">
        <v>361</v>
      </c>
      <c r="O1152" t="s">
        <v>539</v>
      </c>
      <c r="P1152" t="s">
        <v>538</v>
      </c>
      <c r="Q1152" t="s">
        <v>2629</v>
      </c>
      <c r="R1152" t="s">
        <v>2630</v>
      </c>
    </row>
    <row r="1153" spans="1:18">
      <c r="A1153">
        <v>987</v>
      </c>
      <c r="B1153" t="s">
        <v>701</v>
      </c>
      <c r="C1153">
        <v>1108</v>
      </c>
      <c r="D1153" t="s">
        <v>2635</v>
      </c>
      <c r="E1153" t="s">
        <v>703</v>
      </c>
      <c r="F1153">
        <v>0</v>
      </c>
      <c r="G1153">
        <v>0</v>
      </c>
      <c r="H1153" t="s">
        <v>421</v>
      </c>
      <c r="I1153" t="s">
        <v>103</v>
      </c>
      <c r="J1153" t="s">
        <v>105</v>
      </c>
      <c r="K1153" t="s">
        <v>113</v>
      </c>
      <c r="L1153" t="s">
        <v>112</v>
      </c>
      <c r="M1153" t="s">
        <v>362</v>
      </c>
      <c r="N1153" t="s">
        <v>361</v>
      </c>
      <c r="O1153" t="s">
        <v>539</v>
      </c>
      <c r="P1153" t="s">
        <v>538</v>
      </c>
      <c r="Q1153" t="s">
        <v>2635</v>
      </c>
      <c r="R1153" t="s">
        <v>2636</v>
      </c>
    </row>
    <row r="1154" spans="1:18">
      <c r="A1154">
        <v>988</v>
      </c>
      <c r="B1154" t="s">
        <v>701</v>
      </c>
      <c r="C1154">
        <v>1107</v>
      </c>
      <c r="D1154" t="s">
        <v>2637</v>
      </c>
      <c r="E1154" t="s">
        <v>703</v>
      </c>
      <c r="F1154">
        <v>0</v>
      </c>
      <c r="G1154">
        <v>0</v>
      </c>
      <c r="H1154" t="s">
        <v>421</v>
      </c>
      <c r="I1154" t="s">
        <v>103</v>
      </c>
      <c r="J1154" t="s">
        <v>105</v>
      </c>
      <c r="K1154" t="s">
        <v>113</v>
      </c>
      <c r="L1154" t="s">
        <v>112</v>
      </c>
      <c r="M1154" t="s">
        <v>362</v>
      </c>
      <c r="N1154" t="s">
        <v>361</v>
      </c>
      <c r="O1154" t="s">
        <v>539</v>
      </c>
      <c r="P1154" t="s">
        <v>538</v>
      </c>
      <c r="Q1154" t="s">
        <v>2637</v>
      </c>
      <c r="R1154" t="s">
        <v>2638</v>
      </c>
    </row>
    <row r="1155" spans="1:18">
      <c r="A1155">
        <v>991</v>
      </c>
      <c r="B1155" t="s">
        <v>701</v>
      </c>
      <c r="C1155">
        <v>1106</v>
      </c>
      <c r="D1155" t="s">
        <v>2643</v>
      </c>
      <c r="E1155" t="s">
        <v>706</v>
      </c>
      <c r="F1155">
        <v>4</v>
      </c>
      <c r="G1155">
        <v>0</v>
      </c>
      <c r="H1155" t="s">
        <v>421</v>
      </c>
      <c r="I1155" t="s">
        <v>103</v>
      </c>
      <c r="J1155" t="s">
        <v>105</v>
      </c>
      <c r="K1155" t="s">
        <v>113</v>
      </c>
      <c r="L1155" t="s">
        <v>112</v>
      </c>
      <c r="M1155" t="s">
        <v>362</v>
      </c>
      <c r="N1155" t="s">
        <v>361</v>
      </c>
      <c r="O1155" t="s">
        <v>539</v>
      </c>
      <c r="P1155" t="s">
        <v>538</v>
      </c>
      <c r="Q1155" t="s">
        <v>2643</v>
      </c>
      <c r="R1155" t="s">
        <v>2644</v>
      </c>
    </row>
    <row r="1156" spans="1:18">
      <c r="A1156">
        <v>3224</v>
      </c>
      <c r="B1156" t="s">
        <v>701</v>
      </c>
      <c r="C1156">
        <v>895</v>
      </c>
      <c r="D1156" t="s">
        <v>253</v>
      </c>
      <c r="E1156" t="s">
        <v>772</v>
      </c>
      <c r="F1156">
        <v>0</v>
      </c>
      <c r="G1156">
        <v>1</v>
      </c>
      <c r="H1156" t="s">
        <v>421</v>
      </c>
      <c r="I1156" t="s">
        <v>103</v>
      </c>
      <c r="J1156" t="s">
        <v>105</v>
      </c>
      <c r="K1156" t="s">
        <v>107</v>
      </c>
      <c r="L1156" t="s">
        <v>106</v>
      </c>
      <c r="M1156" t="s">
        <v>254</v>
      </c>
      <c r="N1156" t="s">
        <v>253</v>
      </c>
      <c r="O1156" t="s">
        <v>543</v>
      </c>
      <c r="P1156" t="s">
        <v>542</v>
      </c>
      <c r="Q1156" t="s">
        <v>253</v>
      </c>
      <c r="R1156" t="s">
        <v>7015</v>
      </c>
    </row>
    <row r="1157" spans="1:18">
      <c r="A1157">
        <v>3268</v>
      </c>
      <c r="B1157" t="s">
        <v>701</v>
      </c>
      <c r="C1157">
        <v>505</v>
      </c>
      <c r="D1157" t="s">
        <v>7100</v>
      </c>
      <c r="E1157" t="s">
        <v>706</v>
      </c>
      <c r="F1157">
        <v>2</v>
      </c>
      <c r="G1157">
        <v>1</v>
      </c>
      <c r="H1157" t="s">
        <v>421</v>
      </c>
      <c r="I1157" t="s">
        <v>103</v>
      </c>
      <c r="J1157" t="s">
        <v>105</v>
      </c>
      <c r="K1157" t="s">
        <v>107</v>
      </c>
      <c r="L1157" t="s">
        <v>106</v>
      </c>
      <c r="M1157" t="s">
        <v>254</v>
      </c>
      <c r="N1157" t="s">
        <v>253</v>
      </c>
      <c r="O1157" t="s">
        <v>543</v>
      </c>
      <c r="P1157" t="s">
        <v>542</v>
      </c>
      <c r="Q1157" t="s">
        <v>7100</v>
      </c>
      <c r="R1157" t="s">
        <v>7101</v>
      </c>
    </row>
    <row r="1158" spans="1:18">
      <c r="A1158">
        <v>3270</v>
      </c>
      <c r="B1158" t="s">
        <v>701</v>
      </c>
      <c r="C1158">
        <v>620</v>
      </c>
      <c r="D1158" t="s">
        <v>7104</v>
      </c>
      <c r="E1158" t="s">
        <v>706</v>
      </c>
      <c r="F1158">
        <v>4</v>
      </c>
      <c r="G1158">
        <v>1</v>
      </c>
      <c r="H1158" t="s">
        <v>421</v>
      </c>
      <c r="I1158" t="s">
        <v>103</v>
      </c>
      <c r="J1158" t="s">
        <v>105</v>
      </c>
      <c r="K1158" t="s">
        <v>107</v>
      </c>
      <c r="L1158" t="s">
        <v>106</v>
      </c>
      <c r="M1158" t="s">
        <v>254</v>
      </c>
      <c r="N1158" t="s">
        <v>253</v>
      </c>
      <c r="O1158" t="s">
        <v>543</v>
      </c>
      <c r="P1158" t="s">
        <v>542</v>
      </c>
      <c r="Q1158" t="s">
        <v>7104</v>
      </c>
      <c r="R1158" t="s">
        <v>7105</v>
      </c>
    </row>
    <row r="1159" spans="1:18">
      <c r="A1159">
        <v>3277</v>
      </c>
      <c r="B1159" t="s">
        <v>701</v>
      </c>
      <c r="C1159">
        <v>499</v>
      </c>
      <c r="D1159" t="s">
        <v>7118</v>
      </c>
      <c r="E1159" t="s">
        <v>706</v>
      </c>
      <c r="F1159">
        <v>3</v>
      </c>
      <c r="G1159">
        <v>1</v>
      </c>
      <c r="H1159" t="s">
        <v>421</v>
      </c>
      <c r="I1159" t="s">
        <v>103</v>
      </c>
      <c r="J1159" t="s">
        <v>105</v>
      </c>
      <c r="K1159" t="s">
        <v>107</v>
      </c>
      <c r="L1159" t="s">
        <v>106</v>
      </c>
      <c r="M1159" t="s">
        <v>254</v>
      </c>
      <c r="N1159" t="s">
        <v>253</v>
      </c>
      <c r="O1159" t="s">
        <v>543</v>
      </c>
      <c r="P1159" t="s">
        <v>542</v>
      </c>
      <c r="Q1159" t="s">
        <v>7118</v>
      </c>
      <c r="R1159" t="s">
        <v>7119</v>
      </c>
    </row>
    <row r="1160" spans="1:18">
      <c r="A1160">
        <v>3282</v>
      </c>
      <c r="B1160" t="s">
        <v>701</v>
      </c>
      <c r="C1160">
        <v>501</v>
      </c>
      <c r="D1160" t="s">
        <v>7128</v>
      </c>
      <c r="E1160" t="s">
        <v>706</v>
      </c>
      <c r="F1160">
        <v>3</v>
      </c>
      <c r="G1160">
        <v>1</v>
      </c>
      <c r="H1160" t="s">
        <v>421</v>
      </c>
      <c r="I1160" t="s">
        <v>103</v>
      </c>
      <c r="J1160" t="s">
        <v>105</v>
      </c>
      <c r="K1160" t="s">
        <v>107</v>
      </c>
      <c r="L1160" t="s">
        <v>106</v>
      </c>
      <c r="M1160" t="s">
        <v>254</v>
      </c>
      <c r="N1160" t="s">
        <v>253</v>
      </c>
      <c r="O1160" t="s">
        <v>543</v>
      </c>
      <c r="P1160" t="s">
        <v>542</v>
      </c>
      <c r="Q1160" t="s">
        <v>7128</v>
      </c>
      <c r="R1160" t="s">
        <v>7129</v>
      </c>
    </row>
    <row r="1161" spans="1:18">
      <c r="A1161">
        <v>3283</v>
      </c>
      <c r="B1161" t="s">
        <v>701</v>
      </c>
      <c r="C1161">
        <v>500</v>
      </c>
      <c r="D1161" t="s">
        <v>7130</v>
      </c>
      <c r="E1161" t="s">
        <v>706</v>
      </c>
      <c r="F1161">
        <v>3</v>
      </c>
      <c r="G1161">
        <v>1</v>
      </c>
      <c r="H1161" t="s">
        <v>421</v>
      </c>
      <c r="I1161" t="s">
        <v>103</v>
      </c>
      <c r="J1161" t="s">
        <v>105</v>
      </c>
      <c r="K1161" t="s">
        <v>107</v>
      </c>
      <c r="L1161" t="s">
        <v>106</v>
      </c>
      <c r="M1161" t="s">
        <v>254</v>
      </c>
      <c r="N1161" t="s">
        <v>253</v>
      </c>
      <c r="O1161" t="s">
        <v>543</v>
      </c>
      <c r="P1161" t="s">
        <v>542</v>
      </c>
      <c r="Q1161" t="s">
        <v>7130</v>
      </c>
      <c r="R1161" t="s">
        <v>7131</v>
      </c>
    </row>
    <row r="1162" spans="1:18">
      <c r="A1162">
        <v>3287</v>
      </c>
      <c r="B1162" t="s">
        <v>701</v>
      </c>
      <c r="C1162">
        <v>497</v>
      </c>
      <c r="D1162" t="s">
        <v>7138</v>
      </c>
      <c r="E1162" t="s">
        <v>706</v>
      </c>
      <c r="F1162">
        <v>3</v>
      </c>
      <c r="G1162">
        <v>1</v>
      </c>
      <c r="H1162" t="s">
        <v>421</v>
      </c>
      <c r="I1162" t="s">
        <v>103</v>
      </c>
      <c r="J1162" t="s">
        <v>105</v>
      </c>
      <c r="K1162" t="s">
        <v>107</v>
      </c>
      <c r="L1162" t="s">
        <v>106</v>
      </c>
      <c r="M1162" t="s">
        <v>254</v>
      </c>
      <c r="N1162" t="s">
        <v>253</v>
      </c>
      <c r="O1162" t="s">
        <v>543</v>
      </c>
      <c r="P1162" t="s">
        <v>542</v>
      </c>
      <c r="Q1162" t="s">
        <v>7138</v>
      </c>
      <c r="R1162" t="s">
        <v>7139</v>
      </c>
    </row>
    <row r="1163" spans="1:18">
      <c r="A1163">
        <v>3291</v>
      </c>
      <c r="B1163" t="s">
        <v>701</v>
      </c>
      <c r="C1163">
        <v>498</v>
      </c>
      <c r="D1163" t="s">
        <v>7146</v>
      </c>
      <c r="E1163" t="s">
        <v>706</v>
      </c>
      <c r="F1163">
        <v>4</v>
      </c>
      <c r="G1163">
        <v>1</v>
      </c>
      <c r="H1163" t="s">
        <v>421</v>
      </c>
      <c r="I1163" t="s">
        <v>103</v>
      </c>
      <c r="J1163" t="s">
        <v>105</v>
      </c>
      <c r="K1163" t="s">
        <v>107</v>
      </c>
      <c r="L1163" t="s">
        <v>106</v>
      </c>
      <c r="M1163" t="s">
        <v>254</v>
      </c>
      <c r="N1163" t="s">
        <v>253</v>
      </c>
      <c r="O1163" t="s">
        <v>543</v>
      </c>
      <c r="P1163" t="s">
        <v>542</v>
      </c>
      <c r="Q1163" t="s">
        <v>7146</v>
      </c>
      <c r="R1163" t="s">
        <v>7147</v>
      </c>
    </row>
    <row r="1164" spans="1:18">
      <c r="A1164">
        <v>3296</v>
      </c>
      <c r="B1164" t="s">
        <v>701</v>
      </c>
      <c r="C1164">
        <v>502</v>
      </c>
      <c r="D1164" t="s">
        <v>7156</v>
      </c>
      <c r="E1164" t="s">
        <v>706</v>
      </c>
      <c r="F1164">
        <v>4</v>
      </c>
      <c r="G1164">
        <v>1</v>
      </c>
      <c r="H1164" t="s">
        <v>421</v>
      </c>
      <c r="I1164" t="s">
        <v>103</v>
      </c>
      <c r="J1164" t="s">
        <v>105</v>
      </c>
      <c r="K1164" t="s">
        <v>107</v>
      </c>
      <c r="L1164" t="s">
        <v>106</v>
      </c>
      <c r="M1164" t="s">
        <v>254</v>
      </c>
      <c r="N1164" t="s">
        <v>253</v>
      </c>
      <c r="O1164" t="s">
        <v>543</v>
      </c>
      <c r="P1164" t="s">
        <v>542</v>
      </c>
      <c r="Q1164" t="s">
        <v>7156</v>
      </c>
      <c r="R1164" t="s">
        <v>7157</v>
      </c>
    </row>
    <row r="1165" spans="1:18">
      <c r="A1165">
        <v>3298</v>
      </c>
      <c r="B1165" t="s">
        <v>701</v>
      </c>
      <c r="C1165">
        <v>503</v>
      </c>
      <c r="D1165" t="s">
        <v>7160</v>
      </c>
      <c r="E1165" t="s">
        <v>706</v>
      </c>
      <c r="F1165">
        <v>4</v>
      </c>
      <c r="G1165">
        <v>1</v>
      </c>
      <c r="H1165" t="s">
        <v>421</v>
      </c>
      <c r="I1165" t="s">
        <v>103</v>
      </c>
      <c r="J1165" t="s">
        <v>105</v>
      </c>
      <c r="K1165" t="s">
        <v>107</v>
      </c>
      <c r="L1165" t="s">
        <v>106</v>
      </c>
      <c r="M1165" t="s">
        <v>254</v>
      </c>
      <c r="N1165" t="s">
        <v>253</v>
      </c>
      <c r="O1165" t="s">
        <v>543</v>
      </c>
      <c r="P1165" t="s">
        <v>542</v>
      </c>
      <c r="Q1165" t="s">
        <v>7160</v>
      </c>
      <c r="R1165" t="s">
        <v>7161</v>
      </c>
    </row>
    <row r="1166" spans="1:18">
      <c r="A1166">
        <v>3304</v>
      </c>
      <c r="B1166" t="s">
        <v>701</v>
      </c>
      <c r="C1166">
        <v>504</v>
      </c>
      <c r="D1166" t="s">
        <v>7172</v>
      </c>
      <c r="E1166" t="s">
        <v>706</v>
      </c>
      <c r="F1166">
        <v>4</v>
      </c>
      <c r="G1166">
        <v>1</v>
      </c>
      <c r="H1166" t="s">
        <v>421</v>
      </c>
      <c r="I1166" t="s">
        <v>103</v>
      </c>
      <c r="J1166" t="s">
        <v>105</v>
      </c>
      <c r="K1166" t="s">
        <v>107</v>
      </c>
      <c r="L1166" t="s">
        <v>106</v>
      </c>
      <c r="M1166" t="s">
        <v>254</v>
      </c>
      <c r="N1166" t="s">
        <v>253</v>
      </c>
      <c r="O1166" t="s">
        <v>543</v>
      </c>
      <c r="P1166" t="s">
        <v>542</v>
      </c>
      <c r="Q1166" t="s">
        <v>7172</v>
      </c>
      <c r="R1166" t="s">
        <v>7173</v>
      </c>
    </row>
    <row r="1167" spans="1:18">
      <c r="A1167">
        <v>3307</v>
      </c>
      <c r="B1167" t="s">
        <v>701</v>
      </c>
      <c r="C1167">
        <v>616</v>
      </c>
      <c r="D1167" t="s">
        <v>7178</v>
      </c>
      <c r="E1167" t="s">
        <v>706</v>
      </c>
      <c r="F1167">
        <v>4</v>
      </c>
      <c r="G1167">
        <v>1</v>
      </c>
      <c r="H1167" t="s">
        <v>421</v>
      </c>
      <c r="I1167" t="s">
        <v>103</v>
      </c>
      <c r="J1167" t="s">
        <v>105</v>
      </c>
      <c r="K1167" t="s">
        <v>107</v>
      </c>
      <c r="L1167" t="s">
        <v>106</v>
      </c>
      <c r="M1167" t="s">
        <v>254</v>
      </c>
      <c r="N1167" t="s">
        <v>253</v>
      </c>
      <c r="O1167" t="s">
        <v>543</v>
      </c>
      <c r="P1167" t="s">
        <v>542</v>
      </c>
      <c r="Q1167" t="s">
        <v>7178</v>
      </c>
      <c r="R1167" t="s">
        <v>7179</v>
      </c>
    </row>
    <row r="1168" spans="1:18">
      <c r="A1168">
        <v>3317</v>
      </c>
      <c r="B1168" t="s">
        <v>701</v>
      </c>
      <c r="C1168">
        <v>614</v>
      </c>
      <c r="D1168" t="s">
        <v>7197</v>
      </c>
      <c r="E1168" t="s">
        <v>706</v>
      </c>
      <c r="F1168">
        <v>3</v>
      </c>
      <c r="G1168">
        <v>1</v>
      </c>
      <c r="H1168" t="s">
        <v>421</v>
      </c>
      <c r="I1168" t="s">
        <v>103</v>
      </c>
      <c r="J1168" t="s">
        <v>105</v>
      </c>
      <c r="K1168" t="s">
        <v>107</v>
      </c>
      <c r="L1168" t="s">
        <v>106</v>
      </c>
      <c r="M1168" t="s">
        <v>254</v>
      </c>
      <c r="N1168" t="s">
        <v>253</v>
      </c>
      <c r="O1168" t="s">
        <v>543</v>
      </c>
      <c r="P1168" t="s">
        <v>542</v>
      </c>
      <c r="Q1168" t="s">
        <v>7197</v>
      </c>
      <c r="R1168" t="s">
        <v>7198</v>
      </c>
    </row>
    <row r="1169" spans="1:18">
      <c r="A1169">
        <v>3318</v>
      </c>
      <c r="B1169" t="s">
        <v>701</v>
      </c>
      <c r="C1169">
        <v>725</v>
      </c>
      <c r="D1169" t="s">
        <v>7199</v>
      </c>
      <c r="E1169" t="s">
        <v>706</v>
      </c>
      <c r="F1169">
        <v>3</v>
      </c>
      <c r="G1169">
        <v>1</v>
      </c>
      <c r="H1169" t="s">
        <v>421</v>
      </c>
      <c r="I1169" t="s">
        <v>103</v>
      </c>
      <c r="J1169" t="s">
        <v>105</v>
      </c>
      <c r="K1169" t="s">
        <v>107</v>
      </c>
      <c r="L1169" t="s">
        <v>106</v>
      </c>
      <c r="M1169" t="s">
        <v>254</v>
      </c>
      <c r="N1169" t="s">
        <v>253</v>
      </c>
      <c r="O1169" t="s">
        <v>543</v>
      </c>
      <c r="P1169" t="s">
        <v>542</v>
      </c>
      <c r="Q1169" t="s">
        <v>7199</v>
      </c>
      <c r="R1169" t="s">
        <v>7200</v>
      </c>
    </row>
    <row r="1170" spans="1:18">
      <c r="A1170">
        <v>3319</v>
      </c>
      <c r="B1170" t="s">
        <v>701</v>
      </c>
      <c r="C1170">
        <v>652</v>
      </c>
      <c r="D1170" t="s">
        <v>7201</v>
      </c>
      <c r="E1170" t="s">
        <v>706</v>
      </c>
      <c r="F1170">
        <v>4</v>
      </c>
      <c r="G1170">
        <v>1</v>
      </c>
      <c r="H1170" t="s">
        <v>421</v>
      </c>
      <c r="I1170" t="s">
        <v>103</v>
      </c>
      <c r="J1170" t="s">
        <v>105</v>
      </c>
      <c r="K1170" t="s">
        <v>107</v>
      </c>
      <c r="L1170" t="s">
        <v>106</v>
      </c>
      <c r="M1170" t="s">
        <v>254</v>
      </c>
      <c r="N1170" t="s">
        <v>253</v>
      </c>
      <c r="O1170" t="s">
        <v>543</v>
      </c>
      <c r="P1170" t="s">
        <v>542</v>
      </c>
      <c r="Q1170" t="s">
        <v>7201</v>
      </c>
      <c r="R1170" t="s">
        <v>7202</v>
      </c>
    </row>
    <row r="1171" spans="1:18">
      <c r="A1171">
        <v>3320</v>
      </c>
      <c r="B1171" t="s">
        <v>701</v>
      </c>
      <c r="C1171">
        <v>653</v>
      </c>
      <c r="D1171" t="s">
        <v>7203</v>
      </c>
      <c r="E1171" t="s">
        <v>706</v>
      </c>
      <c r="F1171">
        <v>3</v>
      </c>
      <c r="G1171">
        <v>1</v>
      </c>
      <c r="H1171" t="s">
        <v>421</v>
      </c>
      <c r="I1171" t="s">
        <v>103</v>
      </c>
      <c r="J1171" t="s">
        <v>105</v>
      </c>
      <c r="K1171" t="s">
        <v>107</v>
      </c>
      <c r="L1171" t="s">
        <v>106</v>
      </c>
      <c r="M1171" t="s">
        <v>254</v>
      </c>
      <c r="N1171" t="s">
        <v>253</v>
      </c>
      <c r="O1171" t="s">
        <v>543</v>
      </c>
      <c r="P1171" t="s">
        <v>542</v>
      </c>
      <c r="Q1171" t="s">
        <v>7203</v>
      </c>
      <c r="R1171" t="s">
        <v>7204</v>
      </c>
    </row>
    <row r="1172" spans="1:18">
      <c r="A1172">
        <v>3321</v>
      </c>
      <c r="B1172" t="s">
        <v>701</v>
      </c>
      <c r="C1172">
        <v>615</v>
      </c>
      <c r="D1172" t="s">
        <v>7205</v>
      </c>
      <c r="E1172" t="s">
        <v>706</v>
      </c>
      <c r="F1172">
        <v>3</v>
      </c>
      <c r="G1172">
        <v>1</v>
      </c>
      <c r="H1172" t="s">
        <v>421</v>
      </c>
      <c r="I1172" t="s">
        <v>103</v>
      </c>
      <c r="J1172" t="s">
        <v>105</v>
      </c>
      <c r="K1172" t="s">
        <v>107</v>
      </c>
      <c r="L1172" t="s">
        <v>106</v>
      </c>
      <c r="M1172" t="s">
        <v>254</v>
      </c>
      <c r="N1172" t="s">
        <v>253</v>
      </c>
      <c r="O1172" t="s">
        <v>543</v>
      </c>
      <c r="P1172" t="s">
        <v>542</v>
      </c>
      <c r="Q1172" t="s">
        <v>7205</v>
      </c>
      <c r="R1172" t="s">
        <v>7206</v>
      </c>
    </row>
    <row r="1173" spans="1:18">
      <c r="A1173">
        <v>3322</v>
      </c>
      <c r="B1173" t="s">
        <v>701</v>
      </c>
      <c r="C1173">
        <v>704</v>
      </c>
      <c r="D1173" t="s">
        <v>7207</v>
      </c>
      <c r="E1173" t="s">
        <v>706</v>
      </c>
      <c r="F1173">
        <v>4</v>
      </c>
      <c r="G1173">
        <v>1</v>
      </c>
      <c r="H1173" t="s">
        <v>421</v>
      </c>
      <c r="I1173" t="s">
        <v>103</v>
      </c>
      <c r="J1173" t="s">
        <v>105</v>
      </c>
      <c r="K1173" t="s">
        <v>107</v>
      </c>
      <c r="L1173" t="s">
        <v>106</v>
      </c>
      <c r="M1173" t="s">
        <v>254</v>
      </c>
      <c r="N1173" t="s">
        <v>253</v>
      </c>
      <c r="O1173" t="s">
        <v>543</v>
      </c>
      <c r="P1173" t="s">
        <v>542</v>
      </c>
      <c r="Q1173" t="s">
        <v>7207</v>
      </c>
      <c r="R1173" t="s">
        <v>7208</v>
      </c>
    </row>
    <row r="1174" spans="1:18">
      <c r="A1174">
        <v>3323</v>
      </c>
      <c r="B1174" t="s">
        <v>701</v>
      </c>
      <c r="C1174">
        <v>613</v>
      </c>
      <c r="D1174" t="s">
        <v>7209</v>
      </c>
      <c r="E1174" t="s">
        <v>706</v>
      </c>
      <c r="F1174">
        <v>3</v>
      </c>
      <c r="G1174">
        <v>1</v>
      </c>
      <c r="H1174" t="s">
        <v>421</v>
      </c>
      <c r="I1174" t="s">
        <v>103</v>
      </c>
      <c r="J1174" t="s">
        <v>105</v>
      </c>
      <c r="K1174" t="s">
        <v>107</v>
      </c>
      <c r="L1174" t="s">
        <v>106</v>
      </c>
      <c r="M1174" t="s">
        <v>254</v>
      </c>
      <c r="N1174" t="s">
        <v>253</v>
      </c>
      <c r="O1174" t="s">
        <v>543</v>
      </c>
      <c r="P1174" t="s">
        <v>542</v>
      </c>
      <c r="Q1174" t="s">
        <v>7209</v>
      </c>
      <c r="R1174" t="s">
        <v>7210</v>
      </c>
    </row>
    <row r="1175" spans="1:18">
      <c r="A1175">
        <v>3325</v>
      </c>
      <c r="B1175" t="s">
        <v>701</v>
      </c>
      <c r="C1175">
        <v>612</v>
      </c>
      <c r="D1175" t="s">
        <v>7213</v>
      </c>
      <c r="E1175" t="s">
        <v>706</v>
      </c>
      <c r="F1175">
        <v>3</v>
      </c>
      <c r="G1175">
        <v>1</v>
      </c>
      <c r="H1175" t="s">
        <v>421</v>
      </c>
      <c r="I1175" t="s">
        <v>103</v>
      </c>
      <c r="J1175" t="s">
        <v>105</v>
      </c>
      <c r="K1175" t="s">
        <v>107</v>
      </c>
      <c r="L1175" t="s">
        <v>106</v>
      </c>
      <c r="M1175" t="s">
        <v>254</v>
      </c>
      <c r="N1175" t="s">
        <v>253</v>
      </c>
      <c r="O1175" t="s">
        <v>543</v>
      </c>
      <c r="P1175" t="s">
        <v>542</v>
      </c>
      <c r="Q1175" t="s">
        <v>7213</v>
      </c>
      <c r="R1175" t="s">
        <v>7214</v>
      </c>
    </row>
    <row r="1176" spans="1:18">
      <c r="A1176">
        <v>3326</v>
      </c>
      <c r="B1176" t="s">
        <v>701</v>
      </c>
      <c r="C1176">
        <v>611</v>
      </c>
      <c r="D1176" t="s">
        <v>7215</v>
      </c>
      <c r="E1176" t="s">
        <v>706</v>
      </c>
      <c r="F1176">
        <v>3</v>
      </c>
      <c r="G1176">
        <v>1</v>
      </c>
      <c r="H1176" t="s">
        <v>421</v>
      </c>
      <c r="I1176" t="s">
        <v>103</v>
      </c>
      <c r="J1176" t="s">
        <v>105</v>
      </c>
      <c r="K1176" t="s">
        <v>107</v>
      </c>
      <c r="L1176" t="s">
        <v>106</v>
      </c>
      <c r="M1176" t="s">
        <v>254</v>
      </c>
      <c r="N1176" t="s">
        <v>253</v>
      </c>
      <c r="O1176" t="s">
        <v>543</v>
      </c>
      <c r="P1176" t="s">
        <v>542</v>
      </c>
      <c r="Q1176" t="s">
        <v>7215</v>
      </c>
      <c r="R1176" t="s">
        <v>7216</v>
      </c>
    </row>
    <row r="1177" spans="1:18">
      <c r="A1177">
        <v>3327</v>
      </c>
      <c r="B1177" t="s">
        <v>701</v>
      </c>
      <c r="C1177">
        <v>751</v>
      </c>
      <c r="D1177" t="s">
        <v>7217</v>
      </c>
      <c r="E1177" t="s">
        <v>706</v>
      </c>
      <c r="F1177">
        <v>2</v>
      </c>
      <c r="G1177">
        <v>1</v>
      </c>
      <c r="H1177" t="s">
        <v>421</v>
      </c>
      <c r="I1177" t="s">
        <v>103</v>
      </c>
      <c r="J1177" t="s">
        <v>105</v>
      </c>
      <c r="K1177" t="s">
        <v>107</v>
      </c>
      <c r="L1177" t="s">
        <v>106</v>
      </c>
      <c r="M1177" t="s">
        <v>254</v>
      </c>
      <c r="N1177" t="s">
        <v>253</v>
      </c>
      <c r="O1177" t="s">
        <v>543</v>
      </c>
      <c r="P1177" t="s">
        <v>542</v>
      </c>
      <c r="Q1177" t="s">
        <v>7217</v>
      </c>
      <c r="R1177" t="s">
        <v>7218</v>
      </c>
    </row>
    <row r="1178" spans="1:18">
      <c r="A1178">
        <v>3330</v>
      </c>
      <c r="B1178" t="s">
        <v>701</v>
      </c>
      <c r="C1178">
        <v>703</v>
      </c>
      <c r="D1178" t="s">
        <v>7223</v>
      </c>
      <c r="E1178" t="s">
        <v>706</v>
      </c>
      <c r="F1178">
        <v>3</v>
      </c>
      <c r="G1178">
        <v>1</v>
      </c>
      <c r="H1178" t="s">
        <v>421</v>
      </c>
      <c r="I1178" t="s">
        <v>103</v>
      </c>
      <c r="J1178" t="s">
        <v>105</v>
      </c>
      <c r="K1178" t="s">
        <v>107</v>
      </c>
      <c r="L1178" t="s">
        <v>106</v>
      </c>
      <c r="M1178" t="s">
        <v>254</v>
      </c>
      <c r="N1178" t="s">
        <v>253</v>
      </c>
      <c r="O1178" t="s">
        <v>543</v>
      </c>
      <c r="P1178" t="s">
        <v>542</v>
      </c>
      <c r="Q1178" t="s">
        <v>7223</v>
      </c>
      <c r="R1178" t="s">
        <v>7224</v>
      </c>
    </row>
    <row r="1179" spans="1:18">
      <c r="A1179">
        <v>3331</v>
      </c>
      <c r="B1179" t="s">
        <v>701</v>
      </c>
      <c r="C1179">
        <v>700</v>
      </c>
      <c r="D1179" t="s">
        <v>7225</v>
      </c>
      <c r="E1179" t="s">
        <v>706</v>
      </c>
      <c r="F1179">
        <v>4</v>
      </c>
      <c r="G1179">
        <v>1</v>
      </c>
      <c r="H1179" t="s">
        <v>421</v>
      </c>
      <c r="I1179" t="s">
        <v>103</v>
      </c>
      <c r="J1179" t="s">
        <v>105</v>
      </c>
      <c r="K1179" t="s">
        <v>107</v>
      </c>
      <c r="L1179" t="s">
        <v>106</v>
      </c>
      <c r="M1179" t="s">
        <v>254</v>
      </c>
      <c r="N1179" t="s">
        <v>253</v>
      </c>
      <c r="O1179" t="s">
        <v>543</v>
      </c>
      <c r="P1179" t="s">
        <v>542</v>
      </c>
      <c r="Q1179" t="s">
        <v>7225</v>
      </c>
      <c r="R1179" t="s">
        <v>7226</v>
      </c>
    </row>
    <row r="1180" spans="1:18">
      <c r="A1180">
        <v>3332</v>
      </c>
      <c r="B1180" t="s">
        <v>701</v>
      </c>
      <c r="C1180">
        <v>656</v>
      </c>
      <c r="D1180" t="s">
        <v>7227</v>
      </c>
      <c r="E1180" t="s">
        <v>706</v>
      </c>
      <c r="F1180">
        <v>4</v>
      </c>
      <c r="G1180">
        <v>1</v>
      </c>
      <c r="H1180" t="s">
        <v>421</v>
      </c>
      <c r="I1180" t="s">
        <v>103</v>
      </c>
      <c r="J1180" t="s">
        <v>105</v>
      </c>
      <c r="K1180" t="s">
        <v>107</v>
      </c>
      <c r="L1180" t="s">
        <v>106</v>
      </c>
      <c r="M1180" t="s">
        <v>254</v>
      </c>
      <c r="N1180" t="s">
        <v>253</v>
      </c>
      <c r="O1180" t="s">
        <v>543</v>
      </c>
      <c r="P1180" t="s">
        <v>542</v>
      </c>
      <c r="Q1180" t="s">
        <v>7227</v>
      </c>
      <c r="R1180" t="s">
        <v>7228</v>
      </c>
    </row>
    <row r="1181" spans="1:18">
      <c r="A1181">
        <v>3333</v>
      </c>
      <c r="B1181" t="s">
        <v>701</v>
      </c>
      <c r="C1181">
        <v>617</v>
      </c>
      <c r="D1181" t="s">
        <v>7229</v>
      </c>
      <c r="E1181" t="s">
        <v>706</v>
      </c>
      <c r="F1181">
        <v>4</v>
      </c>
      <c r="G1181">
        <v>1</v>
      </c>
      <c r="H1181" t="s">
        <v>421</v>
      </c>
      <c r="I1181" t="s">
        <v>103</v>
      </c>
      <c r="J1181" t="s">
        <v>105</v>
      </c>
      <c r="K1181" t="s">
        <v>107</v>
      </c>
      <c r="L1181" t="s">
        <v>106</v>
      </c>
      <c r="M1181" t="s">
        <v>254</v>
      </c>
      <c r="N1181" t="s">
        <v>253</v>
      </c>
      <c r="O1181" t="s">
        <v>543</v>
      </c>
      <c r="P1181" t="s">
        <v>542</v>
      </c>
      <c r="Q1181" t="s">
        <v>7229</v>
      </c>
      <c r="R1181" t="s">
        <v>7230</v>
      </c>
    </row>
    <row r="1182" spans="1:18">
      <c r="A1182">
        <v>3334</v>
      </c>
      <c r="B1182" t="s">
        <v>701</v>
      </c>
      <c r="C1182">
        <v>714</v>
      </c>
      <c r="D1182" t="s">
        <v>7231</v>
      </c>
      <c r="E1182" t="s">
        <v>706</v>
      </c>
      <c r="F1182">
        <v>4</v>
      </c>
      <c r="G1182">
        <v>1</v>
      </c>
      <c r="H1182" t="s">
        <v>421</v>
      </c>
      <c r="I1182" t="s">
        <v>103</v>
      </c>
      <c r="J1182" t="s">
        <v>105</v>
      </c>
      <c r="K1182" t="s">
        <v>107</v>
      </c>
      <c r="L1182" t="s">
        <v>106</v>
      </c>
      <c r="M1182" t="s">
        <v>254</v>
      </c>
      <c r="N1182" t="s">
        <v>253</v>
      </c>
      <c r="O1182" t="s">
        <v>543</v>
      </c>
      <c r="P1182" t="s">
        <v>542</v>
      </c>
      <c r="Q1182" t="s">
        <v>7231</v>
      </c>
      <c r="R1182" t="s">
        <v>7232</v>
      </c>
    </row>
    <row r="1183" spans="1:18">
      <c r="A1183">
        <v>3335</v>
      </c>
      <c r="B1183" t="s">
        <v>701</v>
      </c>
      <c r="C1183">
        <v>610</v>
      </c>
      <c r="D1183" t="s">
        <v>7233</v>
      </c>
      <c r="E1183" t="s">
        <v>706</v>
      </c>
      <c r="F1183">
        <v>4</v>
      </c>
      <c r="G1183">
        <v>1</v>
      </c>
      <c r="H1183" t="s">
        <v>421</v>
      </c>
      <c r="I1183" t="s">
        <v>103</v>
      </c>
      <c r="J1183" t="s">
        <v>105</v>
      </c>
      <c r="K1183" t="s">
        <v>107</v>
      </c>
      <c r="L1183" t="s">
        <v>106</v>
      </c>
      <c r="M1183" t="s">
        <v>254</v>
      </c>
      <c r="N1183" t="s">
        <v>253</v>
      </c>
      <c r="O1183" t="s">
        <v>543</v>
      </c>
      <c r="P1183" t="s">
        <v>542</v>
      </c>
      <c r="Q1183" t="s">
        <v>7233</v>
      </c>
      <c r="R1183" t="s">
        <v>7234</v>
      </c>
    </row>
    <row r="1184" spans="1:18">
      <c r="A1184">
        <v>3336</v>
      </c>
      <c r="B1184" t="s">
        <v>701</v>
      </c>
      <c r="C1184">
        <v>618</v>
      </c>
      <c r="D1184" t="s">
        <v>7235</v>
      </c>
      <c r="E1184" t="s">
        <v>706</v>
      </c>
      <c r="F1184">
        <v>3</v>
      </c>
      <c r="G1184">
        <v>1</v>
      </c>
      <c r="H1184" t="s">
        <v>421</v>
      </c>
      <c r="I1184" t="s">
        <v>103</v>
      </c>
      <c r="J1184" t="s">
        <v>105</v>
      </c>
      <c r="K1184" t="s">
        <v>107</v>
      </c>
      <c r="L1184" t="s">
        <v>106</v>
      </c>
      <c r="M1184" t="s">
        <v>254</v>
      </c>
      <c r="N1184" t="s">
        <v>253</v>
      </c>
      <c r="O1184" t="s">
        <v>543</v>
      </c>
      <c r="P1184" t="s">
        <v>542</v>
      </c>
      <c r="Q1184" t="s">
        <v>7235</v>
      </c>
      <c r="R1184" t="s">
        <v>7236</v>
      </c>
    </row>
    <row r="1185" spans="1:18">
      <c r="A1185">
        <v>3339</v>
      </c>
      <c r="B1185" t="s">
        <v>701</v>
      </c>
      <c r="C1185">
        <v>701</v>
      </c>
      <c r="D1185" t="s">
        <v>7241</v>
      </c>
      <c r="E1185" t="s">
        <v>706</v>
      </c>
      <c r="F1185">
        <v>4</v>
      </c>
      <c r="G1185">
        <v>1</v>
      </c>
      <c r="H1185" t="s">
        <v>421</v>
      </c>
      <c r="I1185" t="s">
        <v>103</v>
      </c>
      <c r="J1185" t="s">
        <v>105</v>
      </c>
      <c r="K1185" t="s">
        <v>107</v>
      </c>
      <c r="L1185" t="s">
        <v>106</v>
      </c>
      <c r="M1185" t="s">
        <v>254</v>
      </c>
      <c r="N1185" t="s">
        <v>253</v>
      </c>
      <c r="O1185" t="s">
        <v>543</v>
      </c>
      <c r="P1185" t="s">
        <v>542</v>
      </c>
      <c r="Q1185" t="s">
        <v>7241</v>
      </c>
      <c r="R1185" t="s">
        <v>7242</v>
      </c>
    </row>
    <row r="1186" spans="1:18">
      <c r="A1186">
        <v>3340</v>
      </c>
      <c r="B1186" t="s">
        <v>701</v>
      </c>
      <c r="C1186">
        <v>775</v>
      </c>
      <c r="D1186" t="s">
        <v>7243</v>
      </c>
      <c r="E1186" t="s">
        <v>706</v>
      </c>
      <c r="F1186">
        <v>4</v>
      </c>
      <c r="G1186">
        <v>1</v>
      </c>
      <c r="H1186" t="s">
        <v>421</v>
      </c>
      <c r="I1186" t="s">
        <v>103</v>
      </c>
      <c r="J1186" t="s">
        <v>105</v>
      </c>
      <c r="K1186" t="s">
        <v>107</v>
      </c>
      <c r="L1186" t="s">
        <v>106</v>
      </c>
      <c r="M1186" t="s">
        <v>254</v>
      </c>
      <c r="N1186" t="s">
        <v>253</v>
      </c>
      <c r="O1186" t="s">
        <v>543</v>
      </c>
      <c r="P1186" t="s">
        <v>542</v>
      </c>
      <c r="Q1186" t="s">
        <v>7243</v>
      </c>
      <c r="R1186" t="s">
        <v>7244</v>
      </c>
    </row>
    <row r="1187" spans="1:18">
      <c r="A1187">
        <v>3341</v>
      </c>
      <c r="B1187" t="s">
        <v>701</v>
      </c>
      <c r="C1187">
        <v>702</v>
      </c>
      <c r="D1187" t="s">
        <v>7245</v>
      </c>
      <c r="E1187" t="s">
        <v>706</v>
      </c>
      <c r="F1187">
        <v>4</v>
      </c>
      <c r="G1187">
        <v>1</v>
      </c>
      <c r="H1187" t="s">
        <v>421</v>
      </c>
      <c r="I1187" t="s">
        <v>103</v>
      </c>
      <c r="J1187" t="s">
        <v>105</v>
      </c>
      <c r="K1187" t="s">
        <v>107</v>
      </c>
      <c r="L1187" t="s">
        <v>106</v>
      </c>
      <c r="M1187" t="s">
        <v>254</v>
      </c>
      <c r="N1187" t="s">
        <v>253</v>
      </c>
      <c r="O1187" t="s">
        <v>543</v>
      </c>
      <c r="P1187" t="s">
        <v>542</v>
      </c>
      <c r="Q1187" t="s">
        <v>7245</v>
      </c>
      <c r="R1187" t="s">
        <v>7246</v>
      </c>
    </row>
    <row r="1188" spans="1:18">
      <c r="A1188">
        <v>3344</v>
      </c>
      <c r="B1188" t="s">
        <v>701</v>
      </c>
      <c r="C1188">
        <v>655</v>
      </c>
      <c r="D1188" t="s">
        <v>7251</v>
      </c>
      <c r="E1188" t="s">
        <v>706</v>
      </c>
      <c r="F1188">
        <v>3</v>
      </c>
      <c r="G1188">
        <v>1</v>
      </c>
      <c r="H1188" t="s">
        <v>421</v>
      </c>
      <c r="I1188" t="s">
        <v>103</v>
      </c>
      <c r="J1188" t="s">
        <v>105</v>
      </c>
      <c r="K1188" t="s">
        <v>107</v>
      </c>
      <c r="L1188" t="s">
        <v>106</v>
      </c>
      <c r="M1188" t="s">
        <v>254</v>
      </c>
      <c r="N1188" t="s">
        <v>253</v>
      </c>
      <c r="O1188" t="s">
        <v>543</v>
      </c>
      <c r="P1188" t="s">
        <v>542</v>
      </c>
      <c r="Q1188" t="s">
        <v>7251</v>
      </c>
      <c r="R1188" t="s">
        <v>7252</v>
      </c>
    </row>
    <row r="1189" spans="1:18">
      <c r="A1189">
        <v>3346</v>
      </c>
      <c r="B1189" t="s">
        <v>701</v>
      </c>
      <c r="C1189">
        <v>709</v>
      </c>
      <c r="D1189" t="s">
        <v>7255</v>
      </c>
      <c r="E1189" t="s">
        <v>706</v>
      </c>
      <c r="F1189">
        <v>3</v>
      </c>
      <c r="G1189">
        <v>1</v>
      </c>
      <c r="H1189" t="s">
        <v>421</v>
      </c>
      <c r="I1189" t="s">
        <v>103</v>
      </c>
      <c r="J1189" t="s">
        <v>105</v>
      </c>
      <c r="K1189" t="s">
        <v>107</v>
      </c>
      <c r="L1189" t="s">
        <v>106</v>
      </c>
      <c r="M1189" t="s">
        <v>254</v>
      </c>
      <c r="N1189" t="s">
        <v>253</v>
      </c>
      <c r="O1189" t="s">
        <v>543</v>
      </c>
      <c r="P1189" t="s">
        <v>542</v>
      </c>
      <c r="Q1189" t="s">
        <v>7255</v>
      </c>
      <c r="R1189" t="s">
        <v>7256</v>
      </c>
    </row>
    <row r="1190" spans="1:18">
      <c r="A1190">
        <v>3347</v>
      </c>
      <c r="B1190" t="s">
        <v>701</v>
      </c>
      <c r="C1190">
        <v>710</v>
      </c>
      <c r="D1190" t="s">
        <v>7257</v>
      </c>
      <c r="E1190" t="s">
        <v>706</v>
      </c>
      <c r="F1190">
        <v>4</v>
      </c>
      <c r="G1190">
        <v>1</v>
      </c>
      <c r="H1190" t="s">
        <v>421</v>
      </c>
      <c r="I1190" t="s">
        <v>103</v>
      </c>
      <c r="J1190" t="s">
        <v>105</v>
      </c>
      <c r="K1190" t="s">
        <v>107</v>
      </c>
      <c r="L1190" t="s">
        <v>106</v>
      </c>
      <c r="M1190" t="s">
        <v>254</v>
      </c>
      <c r="N1190" t="s">
        <v>253</v>
      </c>
      <c r="O1190" t="s">
        <v>543</v>
      </c>
      <c r="P1190" t="s">
        <v>542</v>
      </c>
      <c r="Q1190" t="s">
        <v>7257</v>
      </c>
      <c r="R1190" t="s">
        <v>7258</v>
      </c>
    </row>
    <row r="1191" spans="1:18">
      <c r="A1191">
        <v>3348</v>
      </c>
      <c r="B1191" t="s">
        <v>701</v>
      </c>
      <c r="C1191">
        <v>619</v>
      </c>
      <c r="D1191" t="s">
        <v>7259</v>
      </c>
      <c r="E1191" t="s">
        <v>706</v>
      </c>
      <c r="F1191">
        <v>4</v>
      </c>
      <c r="G1191">
        <v>1</v>
      </c>
      <c r="H1191" t="s">
        <v>421</v>
      </c>
      <c r="I1191" t="s">
        <v>103</v>
      </c>
      <c r="J1191" t="s">
        <v>105</v>
      </c>
      <c r="K1191" t="s">
        <v>107</v>
      </c>
      <c r="L1191" t="s">
        <v>106</v>
      </c>
      <c r="M1191" t="s">
        <v>254</v>
      </c>
      <c r="N1191" t="s">
        <v>253</v>
      </c>
      <c r="O1191" t="s">
        <v>543</v>
      </c>
      <c r="P1191" t="s">
        <v>542</v>
      </c>
      <c r="Q1191" t="s">
        <v>7259</v>
      </c>
      <c r="R1191" t="s">
        <v>7260</v>
      </c>
    </row>
    <row r="1192" spans="1:18">
      <c r="A1192">
        <v>3349</v>
      </c>
      <c r="B1192" t="s">
        <v>701</v>
      </c>
      <c r="C1192">
        <v>496</v>
      </c>
      <c r="D1192" t="s">
        <v>7261</v>
      </c>
      <c r="E1192" t="s">
        <v>706</v>
      </c>
      <c r="F1192">
        <v>2</v>
      </c>
      <c r="G1192">
        <v>1</v>
      </c>
      <c r="H1192" t="s">
        <v>421</v>
      </c>
      <c r="I1192" t="s">
        <v>103</v>
      </c>
      <c r="J1192" t="s">
        <v>105</v>
      </c>
      <c r="K1192" t="s">
        <v>107</v>
      </c>
      <c r="L1192" t="s">
        <v>106</v>
      </c>
      <c r="M1192" t="s">
        <v>254</v>
      </c>
      <c r="N1192" t="s">
        <v>253</v>
      </c>
      <c r="O1192" t="s">
        <v>543</v>
      </c>
      <c r="P1192" t="s">
        <v>542</v>
      </c>
      <c r="Q1192" t="s">
        <v>7261</v>
      </c>
      <c r="R1192" t="s">
        <v>7262</v>
      </c>
    </row>
    <row r="1193" spans="1:18">
      <c r="A1193">
        <v>3350</v>
      </c>
      <c r="B1193" t="s">
        <v>701</v>
      </c>
      <c r="C1193">
        <v>711</v>
      </c>
      <c r="D1193" t="s">
        <v>7263</v>
      </c>
      <c r="E1193" t="s">
        <v>706</v>
      </c>
      <c r="F1193">
        <v>4</v>
      </c>
      <c r="G1193">
        <v>1</v>
      </c>
      <c r="H1193" t="s">
        <v>421</v>
      </c>
      <c r="I1193" t="s">
        <v>103</v>
      </c>
      <c r="J1193" t="s">
        <v>105</v>
      </c>
      <c r="K1193" t="s">
        <v>107</v>
      </c>
      <c r="L1193" t="s">
        <v>106</v>
      </c>
      <c r="M1193" t="s">
        <v>254</v>
      </c>
      <c r="N1193" t="s">
        <v>253</v>
      </c>
      <c r="O1193" t="s">
        <v>543</v>
      </c>
      <c r="P1193" t="s">
        <v>542</v>
      </c>
      <c r="Q1193" t="s">
        <v>7263</v>
      </c>
      <c r="R1193" t="s">
        <v>7264</v>
      </c>
    </row>
    <row r="1194" spans="1:18">
      <c r="A1194">
        <v>3351</v>
      </c>
      <c r="B1194" t="s">
        <v>701</v>
      </c>
      <c r="C1194">
        <v>774</v>
      </c>
      <c r="D1194" t="s">
        <v>7265</v>
      </c>
      <c r="E1194" t="s">
        <v>706</v>
      </c>
      <c r="F1194">
        <v>3</v>
      </c>
      <c r="G1194">
        <v>1</v>
      </c>
      <c r="H1194" t="s">
        <v>421</v>
      </c>
      <c r="I1194" t="s">
        <v>103</v>
      </c>
      <c r="J1194" t="s">
        <v>105</v>
      </c>
      <c r="K1194" t="s">
        <v>107</v>
      </c>
      <c r="L1194" t="s">
        <v>106</v>
      </c>
      <c r="M1194" t="s">
        <v>254</v>
      </c>
      <c r="N1194" t="s">
        <v>253</v>
      </c>
      <c r="O1194" t="s">
        <v>543</v>
      </c>
      <c r="P1194" t="s">
        <v>542</v>
      </c>
      <c r="Q1194" t="s">
        <v>7265</v>
      </c>
      <c r="R1194" t="s">
        <v>7266</v>
      </c>
    </row>
    <row r="1195" spans="1:18">
      <c r="A1195">
        <v>3352</v>
      </c>
      <c r="B1195" t="s">
        <v>701</v>
      </c>
      <c r="C1195">
        <v>712</v>
      </c>
      <c r="D1195" t="s">
        <v>7267</v>
      </c>
      <c r="E1195" t="s">
        <v>706</v>
      </c>
      <c r="F1195">
        <v>3</v>
      </c>
      <c r="G1195">
        <v>1</v>
      </c>
      <c r="H1195" t="s">
        <v>421</v>
      </c>
      <c r="I1195" t="s">
        <v>103</v>
      </c>
      <c r="J1195" t="s">
        <v>105</v>
      </c>
      <c r="K1195" t="s">
        <v>107</v>
      </c>
      <c r="L1195" t="s">
        <v>106</v>
      </c>
      <c r="M1195" t="s">
        <v>254</v>
      </c>
      <c r="N1195" t="s">
        <v>253</v>
      </c>
      <c r="O1195" t="s">
        <v>543</v>
      </c>
      <c r="P1195" t="s">
        <v>542</v>
      </c>
      <c r="Q1195" t="s">
        <v>7267</v>
      </c>
      <c r="R1195" t="s">
        <v>7268</v>
      </c>
    </row>
    <row r="1196" spans="1:18">
      <c r="A1196">
        <v>3354</v>
      </c>
      <c r="B1196" t="s">
        <v>701</v>
      </c>
      <c r="C1196">
        <v>713</v>
      </c>
      <c r="D1196" t="s">
        <v>7271</v>
      </c>
      <c r="E1196" t="s">
        <v>706</v>
      </c>
      <c r="F1196">
        <v>3</v>
      </c>
      <c r="G1196">
        <v>1</v>
      </c>
      <c r="H1196" t="s">
        <v>421</v>
      </c>
      <c r="I1196" t="s">
        <v>103</v>
      </c>
      <c r="J1196" t="s">
        <v>105</v>
      </c>
      <c r="K1196" t="s">
        <v>107</v>
      </c>
      <c r="L1196" t="s">
        <v>106</v>
      </c>
      <c r="M1196" t="s">
        <v>254</v>
      </c>
      <c r="N1196" t="s">
        <v>253</v>
      </c>
      <c r="O1196" t="s">
        <v>543</v>
      </c>
      <c r="P1196" t="s">
        <v>542</v>
      </c>
      <c r="Q1196" t="s">
        <v>7271</v>
      </c>
      <c r="R1196" t="s">
        <v>7272</v>
      </c>
    </row>
    <row r="1197" spans="1:18">
      <c r="A1197">
        <v>3358</v>
      </c>
      <c r="B1197" t="s">
        <v>701</v>
      </c>
      <c r="C1197">
        <v>706</v>
      </c>
      <c r="D1197" t="s">
        <v>7279</v>
      </c>
      <c r="E1197" t="s">
        <v>706</v>
      </c>
      <c r="F1197">
        <v>4</v>
      </c>
      <c r="G1197">
        <v>1</v>
      </c>
      <c r="H1197" t="s">
        <v>421</v>
      </c>
      <c r="I1197" t="s">
        <v>103</v>
      </c>
      <c r="J1197" t="s">
        <v>105</v>
      </c>
      <c r="K1197" t="s">
        <v>107</v>
      </c>
      <c r="L1197" t="s">
        <v>106</v>
      </c>
      <c r="M1197" t="s">
        <v>254</v>
      </c>
      <c r="N1197" t="s">
        <v>253</v>
      </c>
      <c r="O1197" t="s">
        <v>543</v>
      </c>
      <c r="P1197" t="s">
        <v>542</v>
      </c>
      <c r="Q1197" t="s">
        <v>7279</v>
      </c>
      <c r="R1197" t="s">
        <v>7280</v>
      </c>
    </row>
    <row r="1198" spans="1:18">
      <c r="A1198">
        <v>3359</v>
      </c>
      <c r="B1198" t="s">
        <v>701</v>
      </c>
      <c r="C1198">
        <v>530</v>
      </c>
      <c r="D1198" t="s">
        <v>7281</v>
      </c>
      <c r="E1198" t="s">
        <v>706</v>
      </c>
      <c r="F1198">
        <v>2</v>
      </c>
      <c r="G1198">
        <v>1</v>
      </c>
      <c r="H1198" t="s">
        <v>421</v>
      </c>
      <c r="I1198" t="s">
        <v>103</v>
      </c>
      <c r="J1198" t="s">
        <v>105</v>
      </c>
      <c r="K1198" t="s">
        <v>107</v>
      </c>
      <c r="L1198" t="s">
        <v>106</v>
      </c>
      <c r="M1198" t="s">
        <v>254</v>
      </c>
      <c r="N1198" t="s">
        <v>253</v>
      </c>
      <c r="O1198" t="s">
        <v>543</v>
      </c>
      <c r="P1198" t="s">
        <v>542</v>
      </c>
      <c r="Q1198" t="s">
        <v>7281</v>
      </c>
      <c r="R1198" t="s">
        <v>7282</v>
      </c>
    </row>
    <row r="1199" spans="1:18">
      <c r="A1199">
        <v>3360</v>
      </c>
      <c r="B1199" t="s">
        <v>701</v>
      </c>
      <c r="C1199">
        <v>699</v>
      </c>
      <c r="D1199" t="s">
        <v>7283</v>
      </c>
      <c r="E1199" t="s">
        <v>706</v>
      </c>
      <c r="F1199">
        <v>4</v>
      </c>
      <c r="G1199">
        <v>1</v>
      </c>
      <c r="H1199" t="s">
        <v>421</v>
      </c>
      <c r="I1199" t="s">
        <v>103</v>
      </c>
      <c r="J1199" t="s">
        <v>105</v>
      </c>
      <c r="K1199" t="s">
        <v>107</v>
      </c>
      <c r="L1199" t="s">
        <v>106</v>
      </c>
      <c r="M1199" t="s">
        <v>254</v>
      </c>
      <c r="N1199" t="s">
        <v>253</v>
      </c>
      <c r="O1199" t="s">
        <v>543</v>
      </c>
      <c r="P1199" t="s">
        <v>542</v>
      </c>
      <c r="Q1199" t="s">
        <v>7283</v>
      </c>
      <c r="R1199" t="s">
        <v>7284</v>
      </c>
    </row>
    <row r="1200" spans="1:18">
      <c r="A1200">
        <v>3361</v>
      </c>
      <c r="B1200" t="s">
        <v>701</v>
      </c>
      <c r="C1200">
        <v>728</v>
      </c>
      <c r="D1200" t="s">
        <v>7285</v>
      </c>
      <c r="E1200" t="s">
        <v>706</v>
      </c>
      <c r="F1200">
        <v>4</v>
      </c>
      <c r="G1200">
        <v>1</v>
      </c>
      <c r="H1200" t="s">
        <v>421</v>
      </c>
      <c r="I1200" t="s">
        <v>103</v>
      </c>
      <c r="J1200" t="s">
        <v>105</v>
      </c>
      <c r="K1200" t="s">
        <v>107</v>
      </c>
      <c r="L1200" t="s">
        <v>106</v>
      </c>
      <c r="M1200" t="s">
        <v>254</v>
      </c>
      <c r="N1200" t="s">
        <v>253</v>
      </c>
      <c r="O1200" t="s">
        <v>543</v>
      </c>
      <c r="P1200" t="s">
        <v>542</v>
      </c>
      <c r="Q1200" t="s">
        <v>7285</v>
      </c>
      <c r="R1200" t="s">
        <v>7286</v>
      </c>
    </row>
    <row r="1201" spans="1:18">
      <c r="A1201">
        <v>3362</v>
      </c>
      <c r="B1201" t="s">
        <v>701</v>
      </c>
      <c r="C1201">
        <v>724</v>
      </c>
      <c r="D1201" t="s">
        <v>7287</v>
      </c>
      <c r="E1201" t="s">
        <v>706</v>
      </c>
      <c r="F1201">
        <v>3</v>
      </c>
      <c r="G1201">
        <v>1</v>
      </c>
      <c r="H1201" t="s">
        <v>421</v>
      </c>
      <c r="I1201" t="s">
        <v>103</v>
      </c>
      <c r="J1201" t="s">
        <v>105</v>
      </c>
      <c r="K1201" t="s">
        <v>107</v>
      </c>
      <c r="L1201" t="s">
        <v>106</v>
      </c>
      <c r="M1201" t="s">
        <v>254</v>
      </c>
      <c r="N1201" t="s">
        <v>253</v>
      </c>
      <c r="O1201" t="s">
        <v>543</v>
      </c>
      <c r="P1201" t="s">
        <v>542</v>
      </c>
      <c r="Q1201" t="s">
        <v>7287</v>
      </c>
      <c r="R1201" t="s">
        <v>7288</v>
      </c>
    </row>
    <row r="1202" spans="1:18">
      <c r="A1202">
        <v>3363</v>
      </c>
      <c r="B1202" t="s">
        <v>701</v>
      </c>
      <c r="C1202">
        <v>730</v>
      </c>
      <c r="D1202" t="s">
        <v>7289</v>
      </c>
      <c r="E1202" t="s">
        <v>706</v>
      </c>
      <c r="F1202">
        <v>3</v>
      </c>
      <c r="G1202">
        <v>1</v>
      </c>
      <c r="H1202" t="s">
        <v>421</v>
      </c>
      <c r="I1202" t="s">
        <v>103</v>
      </c>
      <c r="J1202" t="s">
        <v>105</v>
      </c>
      <c r="K1202" t="s">
        <v>107</v>
      </c>
      <c r="L1202" t="s">
        <v>106</v>
      </c>
      <c r="M1202" t="s">
        <v>254</v>
      </c>
      <c r="N1202" t="s">
        <v>253</v>
      </c>
      <c r="O1202" t="s">
        <v>543</v>
      </c>
      <c r="P1202" t="s">
        <v>542</v>
      </c>
      <c r="Q1202" t="s">
        <v>7289</v>
      </c>
      <c r="R1202" t="s">
        <v>7290</v>
      </c>
    </row>
    <row r="1203" spans="1:18">
      <c r="A1203">
        <v>3364</v>
      </c>
      <c r="B1203" t="s">
        <v>701</v>
      </c>
      <c r="C1203">
        <v>698</v>
      </c>
      <c r="D1203" t="s">
        <v>7291</v>
      </c>
      <c r="E1203" t="s">
        <v>706</v>
      </c>
      <c r="F1203">
        <v>4</v>
      </c>
      <c r="G1203">
        <v>1</v>
      </c>
      <c r="H1203" t="s">
        <v>421</v>
      </c>
      <c r="I1203" t="s">
        <v>103</v>
      </c>
      <c r="J1203" t="s">
        <v>105</v>
      </c>
      <c r="K1203" t="s">
        <v>107</v>
      </c>
      <c r="L1203" t="s">
        <v>106</v>
      </c>
      <c r="M1203" t="s">
        <v>254</v>
      </c>
      <c r="N1203" t="s">
        <v>253</v>
      </c>
      <c r="O1203" t="s">
        <v>543</v>
      </c>
      <c r="P1203" t="s">
        <v>542</v>
      </c>
      <c r="Q1203" t="s">
        <v>7291</v>
      </c>
      <c r="R1203" t="s">
        <v>7292</v>
      </c>
    </row>
    <row r="1204" spans="1:18">
      <c r="A1204">
        <v>3365</v>
      </c>
      <c r="B1204" t="s">
        <v>701</v>
      </c>
      <c r="C1204">
        <v>705</v>
      </c>
      <c r="D1204" t="s">
        <v>7293</v>
      </c>
      <c r="E1204" t="s">
        <v>706</v>
      </c>
      <c r="F1204">
        <v>4</v>
      </c>
      <c r="G1204">
        <v>0</v>
      </c>
      <c r="H1204" t="s">
        <v>421</v>
      </c>
      <c r="I1204" t="s">
        <v>103</v>
      </c>
      <c r="J1204" t="s">
        <v>105</v>
      </c>
      <c r="K1204" t="s">
        <v>107</v>
      </c>
      <c r="L1204" t="s">
        <v>106</v>
      </c>
      <c r="M1204" t="s">
        <v>254</v>
      </c>
      <c r="N1204" t="s">
        <v>253</v>
      </c>
      <c r="O1204" t="s">
        <v>543</v>
      </c>
      <c r="P1204" t="s">
        <v>542</v>
      </c>
      <c r="Q1204" t="s">
        <v>7293</v>
      </c>
      <c r="R1204" t="s">
        <v>7294</v>
      </c>
    </row>
    <row r="1205" spans="1:18">
      <c r="A1205">
        <v>3367</v>
      </c>
      <c r="B1205" t="s">
        <v>701</v>
      </c>
      <c r="C1205">
        <v>723</v>
      </c>
      <c r="D1205" t="s">
        <v>7297</v>
      </c>
      <c r="E1205" t="s">
        <v>706</v>
      </c>
      <c r="F1205">
        <v>2</v>
      </c>
      <c r="G1205">
        <v>1</v>
      </c>
      <c r="H1205" t="s">
        <v>421</v>
      </c>
      <c r="I1205" t="s">
        <v>103</v>
      </c>
      <c r="J1205" t="s">
        <v>105</v>
      </c>
      <c r="K1205" t="s">
        <v>107</v>
      </c>
      <c r="L1205" t="s">
        <v>106</v>
      </c>
      <c r="M1205" t="s">
        <v>254</v>
      </c>
      <c r="N1205" t="s">
        <v>253</v>
      </c>
      <c r="O1205" t="s">
        <v>543</v>
      </c>
      <c r="P1205" t="s">
        <v>542</v>
      </c>
      <c r="Q1205" t="s">
        <v>7297</v>
      </c>
      <c r="R1205" t="s">
        <v>7298</v>
      </c>
    </row>
    <row r="1206" spans="1:18">
      <c r="A1206">
        <v>3368</v>
      </c>
      <c r="B1206" t="s">
        <v>701</v>
      </c>
      <c r="C1206">
        <v>773</v>
      </c>
      <c r="D1206" t="s">
        <v>7299</v>
      </c>
      <c r="E1206" t="s">
        <v>706</v>
      </c>
      <c r="F1206">
        <v>3</v>
      </c>
      <c r="G1206">
        <v>1</v>
      </c>
      <c r="H1206" t="s">
        <v>421</v>
      </c>
      <c r="I1206" t="s">
        <v>103</v>
      </c>
      <c r="J1206" t="s">
        <v>105</v>
      </c>
      <c r="K1206" t="s">
        <v>107</v>
      </c>
      <c r="L1206" t="s">
        <v>106</v>
      </c>
      <c r="M1206" t="s">
        <v>254</v>
      </c>
      <c r="N1206" t="s">
        <v>253</v>
      </c>
      <c r="O1206" t="s">
        <v>543</v>
      </c>
      <c r="P1206" t="s">
        <v>542</v>
      </c>
      <c r="Q1206" t="s">
        <v>7299</v>
      </c>
      <c r="R1206" t="s">
        <v>7300</v>
      </c>
    </row>
    <row r="1207" spans="1:18">
      <c r="A1207">
        <v>3370</v>
      </c>
      <c r="B1207" t="s">
        <v>701</v>
      </c>
      <c r="C1207">
        <v>729</v>
      </c>
      <c r="D1207" t="s">
        <v>7303</v>
      </c>
      <c r="E1207" t="s">
        <v>706</v>
      </c>
      <c r="F1207">
        <v>3</v>
      </c>
      <c r="G1207">
        <v>1</v>
      </c>
      <c r="H1207" t="s">
        <v>421</v>
      </c>
      <c r="I1207" t="s">
        <v>103</v>
      </c>
      <c r="J1207" t="s">
        <v>105</v>
      </c>
      <c r="K1207" t="s">
        <v>107</v>
      </c>
      <c r="L1207" t="s">
        <v>106</v>
      </c>
      <c r="M1207" t="s">
        <v>254</v>
      </c>
      <c r="N1207" t="s">
        <v>253</v>
      </c>
      <c r="O1207" t="s">
        <v>543</v>
      </c>
      <c r="P1207" t="s">
        <v>542</v>
      </c>
      <c r="Q1207" t="s">
        <v>7303</v>
      </c>
      <c r="R1207" t="s">
        <v>7304</v>
      </c>
    </row>
    <row r="1208" spans="1:18">
      <c r="A1208">
        <v>3371</v>
      </c>
      <c r="B1208" t="s">
        <v>701</v>
      </c>
      <c r="C1208">
        <v>707</v>
      </c>
      <c r="D1208" t="s">
        <v>7305</v>
      </c>
      <c r="E1208" t="s">
        <v>706</v>
      </c>
      <c r="F1208">
        <v>4</v>
      </c>
      <c r="G1208">
        <v>1</v>
      </c>
      <c r="H1208" t="s">
        <v>421</v>
      </c>
      <c r="I1208" t="s">
        <v>103</v>
      </c>
      <c r="J1208" t="s">
        <v>105</v>
      </c>
      <c r="K1208" t="s">
        <v>107</v>
      </c>
      <c r="L1208" t="s">
        <v>106</v>
      </c>
      <c r="M1208" t="s">
        <v>254</v>
      </c>
      <c r="N1208" t="s">
        <v>253</v>
      </c>
      <c r="O1208" t="s">
        <v>543</v>
      </c>
      <c r="P1208" t="s">
        <v>542</v>
      </c>
      <c r="Q1208" t="s">
        <v>7305</v>
      </c>
      <c r="R1208" t="s">
        <v>7306</v>
      </c>
    </row>
    <row r="1209" spans="1:18">
      <c r="A1209">
        <v>3373</v>
      </c>
      <c r="B1209" t="s">
        <v>701</v>
      </c>
      <c r="C1209">
        <v>722</v>
      </c>
      <c r="D1209" t="s">
        <v>7309</v>
      </c>
      <c r="E1209" t="s">
        <v>706</v>
      </c>
      <c r="F1209">
        <v>3</v>
      </c>
      <c r="G1209">
        <v>1</v>
      </c>
      <c r="H1209" t="s">
        <v>421</v>
      </c>
      <c r="I1209" t="s">
        <v>103</v>
      </c>
      <c r="J1209" t="s">
        <v>105</v>
      </c>
      <c r="K1209" t="s">
        <v>107</v>
      </c>
      <c r="L1209" t="s">
        <v>106</v>
      </c>
      <c r="M1209" t="s">
        <v>254</v>
      </c>
      <c r="N1209" t="s">
        <v>253</v>
      </c>
      <c r="O1209" t="s">
        <v>543</v>
      </c>
      <c r="P1209" t="s">
        <v>542</v>
      </c>
      <c r="Q1209" t="s">
        <v>7309</v>
      </c>
      <c r="R1209" t="s">
        <v>7310</v>
      </c>
    </row>
    <row r="1210" spans="1:18">
      <c r="A1210">
        <v>3375</v>
      </c>
      <c r="B1210" t="s">
        <v>701</v>
      </c>
      <c r="C1210">
        <v>721</v>
      </c>
      <c r="D1210" t="s">
        <v>7313</v>
      </c>
      <c r="E1210" t="s">
        <v>706</v>
      </c>
      <c r="F1210">
        <v>3</v>
      </c>
      <c r="G1210">
        <v>1</v>
      </c>
      <c r="H1210" t="s">
        <v>421</v>
      </c>
      <c r="I1210" t="s">
        <v>103</v>
      </c>
      <c r="J1210" t="s">
        <v>105</v>
      </c>
      <c r="K1210" t="s">
        <v>107</v>
      </c>
      <c r="L1210" t="s">
        <v>106</v>
      </c>
      <c r="M1210" t="s">
        <v>254</v>
      </c>
      <c r="N1210" t="s">
        <v>253</v>
      </c>
      <c r="O1210" t="s">
        <v>543</v>
      </c>
      <c r="P1210" t="s">
        <v>542</v>
      </c>
      <c r="Q1210" t="s">
        <v>7313</v>
      </c>
      <c r="R1210" t="s">
        <v>7314</v>
      </c>
    </row>
    <row r="1211" spans="1:18">
      <c r="A1211">
        <v>3376</v>
      </c>
      <c r="B1211" t="s">
        <v>701</v>
      </c>
      <c r="C1211">
        <v>740</v>
      </c>
      <c r="D1211" t="s">
        <v>7315</v>
      </c>
      <c r="E1211" t="s">
        <v>706</v>
      </c>
      <c r="F1211">
        <v>3</v>
      </c>
      <c r="G1211">
        <v>1</v>
      </c>
      <c r="H1211" t="s">
        <v>421</v>
      </c>
      <c r="I1211" t="s">
        <v>103</v>
      </c>
      <c r="J1211" t="s">
        <v>105</v>
      </c>
      <c r="K1211" t="s">
        <v>107</v>
      </c>
      <c r="L1211" t="s">
        <v>106</v>
      </c>
      <c r="M1211" t="s">
        <v>254</v>
      </c>
      <c r="N1211" t="s">
        <v>253</v>
      </c>
      <c r="O1211" t="s">
        <v>543</v>
      </c>
      <c r="P1211" t="s">
        <v>542</v>
      </c>
      <c r="Q1211" t="s">
        <v>7315</v>
      </c>
      <c r="R1211" t="s">
        <v>7316</v>
      </c>
    </row>
    <row r="1212" spans="1:18">
      <c r="A1212">
        <v>3377</v>
      </c>
      <c r="B1212" t="s">
        <v>701</v>
      </c>
      <c r="C1212">
        <v>727</v>
      </c>
      <c r="D1212" t="s">
        <v>7317</v>
      </c>
      <c r="E1212" t="s">
        <v>706</v>
      </c>
      <c r="F1212">
        <v>3</v>
      </c>
      <c r="G1212">
        <v>1</v>
      </c>
      <c r="H1212" t="s">
        <v>421</v>
      </c>
      <c r="I1212" t="s">
        <v>103</v>
      </c>
      <c r="J1212" t="s">
        <v>105</v>
      </c>
      <c r="K1212" t="s">
        <v>107</v>
      </c>
      <c r="L1212" t="s">
        <v>106</v>
      </c>
      <c r="M1212" t="s">
        <v>254</v>
      </c>
      <c r="N1212" t="s">
        <v>253</v>
      </c>
      <c r="O1212" t="s">
        <v>543</v>
      </c>
      <c r="P1212" t="s">
        <v>542</v>
      </c>
      <c r="Q1212" t="s">
        <v>7317</v>
      </c>
      <c r="R1212" t="s">
        <v>7318</v>
      </c>
    </row>
    <row r="1213" spans="1:18">
      <c r="A1213">
        <v>3378</v>
      </c>
      <c r="B1213" t="s">
        <v>701</v>
      </c>
      <c r="C1213">
        <v>693</v>
      </c>
      <c r="D1213" t="s">
        <v>7319</v>
      </c>
      <c r="E1213" t="s">
        <v>706</v>
      </c>
      <c r="F1213">
        <v>2</v>
      </c>
      <c r="G1213">
        <v>1</v>
      </c>
      <c r="H1213" t="s">
        <v>421</v>
      </c>
      <c r="I1213" t="s">
        <v>103</v>
      </c>
      <c r="J1213" t="s">
        <v>105</v>
      </c>
      <c r="K1213" t="s">
        <v>107</v>
      </c>
      <c r="L1213" t="s">
        <v>106</v>
      </c>
      <c r="M1213" t="s">
        <v>254</v>
      </c>
      <c r="N1213" t="s">
        <v>253</v>
      </c>
      <c r="O1213" t="s">
        <v>543</v>
      </c>
      <c r="P1213" t="s">
        <v>542</v>
      </c>
      <c r="Q1213" t="s">
        <v>7319</v>
      </c>
      <c r="R1213" t="s">
        <v>7320</v>
      </c>
    </row>
    <row r="1214" spans="1:18">
      <c r="A1214">
        <v>3379</v>
      </c>
      <c r="B1214" t="s">
        <v>701</v>
      </c>
      <c r="C1214">
        <v>786</v>
      </c>
      <c r="D1214" t="s">
        <v>7321</v>
      </c>
      <c r="E1214" t="s">
        <v>706</v>
      </c>
      <c r="F1214">
        <v>4</v>
      </c>
      <c r="G1214">
        <v>1</v>
      </c>
      <c r="H1214" t="s">
        <v>421</v>
      </c>
      <c r="I1214" t="s">
        <v>103</v>
      </c>
      <c r="J1214" t="s">
        <v>105</v>
      </c>
      <c r="K1214" t="s">
        <v>107</v>
      </c>
      <c r="L1214" t="s">
        <v>106</v>
      </c>
      <c r="M1214" t="s">
        <v>254</v>
      </c>
      <c r="N1214" t="s">
        <v>253</v>
      </c>
      <c r="O1214" t="s">
        <v>543</v>
      </c>
      <c r="P1214" t="s">
        <v>542</v>
      </c>
      <c r="Q1214" t="s">
        <v>7321</v>
      </c>
      <c r="R1214" t="s">
        <v>7322</v>
      </c>
    </row>
    <row r="1215" spans="1:18">
      <c r="A1215">
        <v>3381</v>
      </c>
      <c r="B1215" t="s">
        <v>701</v>
      </c>
      <c r="C1215">
        <v>715</v>
      </c>
      <c r="D1215" t="s">
        <v>7325</v>
      </c>
      <c r="E1215" t="s">
        <v>706</v>
      </c>
      <c r="F1215">
        <v>3</v>
      </c>
      <c r="G1215">
        <v>1</v>
      </c>
      <c r="H1215" t="s">
        <v>421</v>
      </c>
      <c r="I1215" t="s">
        <v>103</v>
      </c>
      <c r="J1215" t="s">
        <v>105</v>
      </c>
      <c r="K1215" t="s">
        <v>107</v>
      </c>
      <c r="L1215" t="s">
        <v>106</v>
      </c>
      <c r="M1215" t="s">
        <v>254</v>
      </c>
      <c r="N1215" t="s">
        <v>253</v>
      </c>
      <c r="O1215" t="s">
        <v>543</v>
      </c>
      <c r="P1215" t="s">
        <v>542</v>
      </c>
      <c r="Q1215" t="s">
        <v>7325</v>
      </c>
      <c r="R1215" t="s">
        <v>7326</v>
      </c>
    </row>
    <row r="1216" spans="1:18">
      <c r="A1216">
        <v>3382</v>
      </c>
      <c r="B1216" t="s">
        <v>701</v>
      </c>
      <c r="C1216">
        <v>531</v>
      </c>
      <c r="D1216" t="s">
        <v>7327</v>
      </c>
      <c r="E1216" t="s">
        <v>706</v>
      </c>
      <c r="F1216">
        <v>3</v>
      </c>
      <c r="G1216">
        <v>1</v>
      </c>
      <c r="H1216" t="s">
        <v>421</v>
      </c>
      <c r="I1216" t="s">
        <v>103</v>
      </c>
      <c r="J1216" t="s">
        <v>105</v>
      </c>
      <c r="K1216" t="s">
        <v>107</v>
      </c>
      <c r="L1216" t="s">
        <v>106</v>
      </c>
      <c r="M1216" t="s">
        <v>254</v>
      </c>
      <c r="N1216" t="s">
        <v>253</v>
      </c>
      <c r="O1216" t="s">
        <v>543</v>
      </c>
      <c r="P1216" t="s">
        <v>542</v>
      </c>
      <c r="Q1216" t="s">
        <v>7327</v>
      </c>
      <c r="R1216" t="s">
        <v>7328</v>
      </c>
    </row>
    <row r="1217" spans="1:18">
      <c r="A1217">
        <v>3383</v>
      </c>
      <c r="B1217" t="s">
        <v>701</v>
      </c>
      <c r="C1217">
        <v>708</v>
      </c>
      <c r="D1217" t="s">
        <v>7329</v>
      </c>
      <c r="E1217" t="s">
        <v>706</v>
      </c>
      <c r="F1217">
        <v>4</v>
      </c>
      <c r="G1217">
        <v>1</v>
      </c>
      <c r="H1217" t="s">
        <v>421</v>
      </c>
      <c r="I1217" t="s">
        <v>103</v>
      </c>
      <c r="J1217" t="s">
        <v>105</v>
      </c>
      <c r="K1217" t="s">
        <v>107</v>
      </c>
      <c r="L1217" t="s">
        <v>106</v>
      </c>
      <c r="M1217" t="s">
        <v>254</v>
      </c>
      <c r="N1217" t="s">
        <v>253</v>
      </c>
      <c r="O1217" t="s">
        <v>543</v>
      </c>
      <c r="P1217" t="s">
        <v>542</v>
      </c>
      <c r="Q1217" t="s">
        <v>7329</v>
      </c>
      <c r="R1217" t="s">
        <v>7330</v>
      </c>
    </row>
    <row r="1218" spans="1:18">
      <c r="A1218">
        <v>3384</v>
      </c>
      <c r="B1218" t="s">
        <v>701</v>
      </c>
      <c r="C1218">
        <v>732</v>
      </c>
      <c r="D1218" t="s">
        <v>7331</v>
      </c>
      <c r="E1218" t="s">
        <v>706</v>
      </c>
      <c r="F1218">
        <v>3</v>
      </c>
      <c r="G1218">
        <v>1</v>
      </c>
      <c r="H1218" t="s">
        <v>421</v>
      </c>
      <c r="I1218" t="s">
        <v>103</v>
      </c>
      <c r="J1218" t="s">
        <v>105</v>
      </c>
      <c r="K1218" t="s">
        <v>107</v>
      </c>
      <c r="L1218" t="s">
        <v>106</v>
      </c>
      <c r="M1218" t="s">
        <v>254</v>
      </c>
      <c r="N1218" t="s">
        <v>253</v>
      </c>
      <c r="O1218" t="s">
        <v>543</v>
      </c>
      <c r="P1218" t="s">
        <v>542</v>
      </c>
      <c r="Q1218" t="s">
        <v>7331</v>
      </c>
      <c r="R1218" t="s">
        <v>7332</v>
      </c>
    </row>
    <row r="1219" spans="1:18">
      <c r="A1219">
        <v>3385</v>
      </c>
      <c r="B1219" t="s">
        <v>701</v>
      </c>
      <c r="C1219">
        <v>697</v>
      </c>
      <c r="D1219" t="s">
        <v>7333</v>
      </c>
      <c r="E1219" t="s">
        <v>706</v>
      </c>
      <c r="F1219">
        <v>4</v>
      </c>
      <c r="G1219">
        <v>1</v>
      </c>
      <c r="H1219" t="s">
        <v>421</v>
      </c>
      <c r="I1219" t="s">
        <v>103</v>
      </c>
      <c r="J1219" t="s">
        <v>105</v>
      </c>
      <c r="K1219" t="s">
        <v>107</v>
      </c>
      <c r="L1219" t="s">
        <v>106</v>
      </c>
      <c r="M1219" t="s">
        <v>254</v>
      </c>
      <c r="N1219" t="s">
        <v>253</v>
      </c>
      <c r="O1219" t="s">
        <v>543</v>
      </c>
      <c r="P1219" t="s">
        <v>542</v>
      </c>
      <c r="Q1219" t="s">
        <v>7333</v>
      </c>
      <c r="R1219" t="s">
        <v>7334</v>
      </c>
    </row>
    <row r="1220" spans="1:18">
      <c r="A1220">
        <v>3386</v>
      </c>
      <c r="B1220" t="s">
        <v>701</v>
      </c>
      <c r="C1220">
        <v>726</v>
      </c>
      <c r="D1220" t="s">
        <v>7335</v>
      </c>
      <c r="E1220" t="s">
        <v>706</v>
      </c>
      <c r="F1220">
        <v>3</v>
      </c>
      <c r="G1220">
        <v>1</v>
      </c>
      <c r="H1220" t="s">
        <v>421</v>
      </c>
      <c r="I1220" t="s">
        <v>103</v>
      </c>
      <c r="J1220" t="s">
        <v>105</v>
      </c>
      <c r="K1220" t="s">
        <v>107</v>
      </c>
      <c r="L1220" t="s">
        <v>106</v>
      </c>
      <c r="M1220" t="s">
        <v>254</v>
      </c>
      <c r="N1220" t="s">
        <v>253</v>
      </c>
      <c r="O1220" t="s">
        <v>543</v>
      </c>
      <c r="P1220" t="s">
        <v>542</v>
      </c>
      <c r="Q1220" t="s">
        <v>7335</v>
      </c>
      <c r="R1220" t="s">
        <v>7336</v>
      </c>
    </row>
    <row r="1221" spans="1:18">
      <c r="A1221">
        <v>3388</v>
      </c>
      <c r="B1221" t="s">
        <v>701</v>
      </c>
      <c r="C1221">
        <v>696</v>
      </c>
      <c r="D1221" t="s">
        <v>7339</v>
      </c>
      <c r="E1221" t="s">
        <v>706</v>
      </c>
      <c r="F1221">
        <v>3</v>
      </c>
      <c r="G1221">
        <v>1</v>
      </c>
      <c r="H1221" t="s">
        <v>421</v>
      </c>
      <c r="I1221" t="s">
        <v>103</v>
      </c>
      <c r="J1221" t="s">
        <v>105</v>
      </c>
      <c r="K1221" t="s">
        <v>107</v>
      </c>
      <c r="L1221" t="s">
        <v>106</v>
      </c>
      <c r="M1221" t="s">
        <v>254</v>
      </c>
      <c r="N1221" t="s">
        <v>253</v>
      </c>
      <c r="O1221" t="s">
        <v>543</v>
      </c>
      <c r="P1221" t="s">
        <v>542</v>
      </c>
      <c r="Q1221" t="s">
        <v>7339</v>
      </c>
      <c r="R1221" t="s">
        <v>7340</v>
      </c>
    </row>
    <row r="1222" spans="1:18">
      <c r="A1222">
        <v>3389</v>
      </c>
      <c r="B1222" t="s">
        <v>701</v>
      </c>
      <c r="C1222">
        <v>510</v>
      </c>
      <c r="D1222" t="s">
        <v>7341</v>
      </c>
      <c r="E1222" t="s">
        <v>706</v>
      </c>
      <c r="F1222">
        <v>3</v>
      </c>
      <c r="G1222">
        <v>1</v>
      </c>
      <c r="H1222" t="s">
        <v>421</v>
      </c>
      <c r="I1222" t="s">
        <v>103</v>
      </c>
      <c r="J1222" t="s">
        <v>105</v>
      </c>
      <c r="K1222" t="s">
        <v>107</v>
      </c>
      <c r="L1222" t="s">
        <v>106</v>
      </c>
      <c r="M1222" t="s">
        <v>254</v>
      </c>
      <c r="N1222" t="s">
        <v>253</v>
      </c>
      <c r="O1222" t="s">
        <v>543</v>
      </c>
      <c r="P1222" t="s">
        <v>542</v>
      </c>
      <c r="Q1222" t="s">
        <v>7341</v>
      </c>
      <c r="R1222" t="s">
        <v>7342</v>
      </c>
    </row>
    <row r="1223" spans="1:18">
      <c r="A1223">
        <v>3390</v>
      </c>
      <c r="B1223" t="s">
        <v>701</v>
      </c>
      <c r="C1223">
        <v>780</v>
      </c>
      <c r="D1223" t="s">
        <v>7343</v>
      </c>
      <c r="E1223" t="s">
        <v>706</v>
      </c>
      <c r="F1223">
        <v>4</v>
      </c>
      <c r="G1223">
        <v>1</v>
      </c>
      <c r="H1223" t="s">
        <v>421</v>
      </c>
      <c r="I1223" t="s">
        <v>103</v>
      </c>
      <c r="J1223" t="s">
        <v>105</v>
      </c>
      <c r="K1223" t="s">
        <v>107</v>
      </c>
      <c r="L1223" t="s">
        <v>106</v>
      </c>
      <c r="M1223" t="s">
        <v>254</v>
      </c>
      <c r="N1223" t="s">
        <v>253</v>
      </c>
      <c r="O1223" t="s">
        <v>543</v>
      </c>
      <c r="P1223" t="s">
        <v>542</v>
      </c>
      <c r="Q1223" t="s">
        <v>7343</v>
      </c>
      <c r="R1223" t="s">
        <v>7344</v>
      </c>
    </row>
    <row r="1224" spans="1:18">
      <c r="A1224">
        <v>3392</v>
      </c>
      <c r="B1224" t="s">
        <v>701</v>
      </c>
      <c r="C1224">
        <v>692</v>
      </c>
      <c r="D1224" t="s">
        <v>7347</v>
      </c>
      <c r="E1224" t="s">
        <v>706</v>
      </c>
      <c r="F1224">
        <v>3</v>
      </c>
      <c r="G1224">
        <v>1</v>
      </c>
      <c r="H1224" t="s">
        <v>421</v>
      </c>
      <c r="I1224" t="s">
        <v>103</v>
      </c>
      <c r="J1224" t="s">
        <v>105</v>
      </c>
      <c r="K1224" t="s">
        <v>107</v>
      </c>
      <c r="L1224" t="s">
        <v>106</v>
      </c>
      <c r="M1224" t="s">
        <v>254</v>
      </c>
      <c r="N1224" t="s">
        <v>253</v>
      </c>
      <c r="O1224" t="s">
        <v>543</v>
      </c>
      <c r="P1224" t="s">
        <v>542</v>
      </c>
      <c r="Q1224" t="s">
        <v>7347</v>
      </c>
      <c r="R1224" t="s">
        <v>7348</v>
      </c>
    </row>
    <row r="1225" spans="1:18">
      <c r="A1225">
        <v>3394</v>
      </c>
      <c r="B1225" t="s">
        <v>701</v>
      </c>
      <c r="C1225">
        <v>694</v>
      </c>
      <c r="D1225" t="s">
        <v>7351</v>
      </c>
      <c r="E1225" t="s">
        <v>706</v>
      </c>
      <c r="F1225">
        <v>3</v>
      </c>
      <c r="G1225">
        <v>1</v>
      </c>
      <c r="H1225" t="s">
        <v>421</v>
      </c>
      <c r="I1225" t="s">
        <v>103</v>
      </c>
      <c r="J1225" t="s">
        <v>105</v>
      </c>
      <c r="K1225" t="s">
        <v>107</v>
      </c>
      <c r="L1225" t="s">
        <v>106</v>
      </c>
      <c r="M1225" t="s">
        <v>254</v>
      </c>
      <c r="N1225" t="s">
        <v>253</v>
      </c>
      <c r="O1225" t="s">
        <v>543</v>
      </c>
      <c r="P1225" t="s">
        <v>542</v>
      </c>
      <c r="Q1225" t="s">
        <v>7351</v>
      </c>
      <c r="R1225" t="s">
        <v>7352</v>
      </c>
    </row>
    <row r="1226" spans="1:18">
      <c r="A1226">
        <v>3395</v>
      </c>
      <c r="B1226" t="s">
        <v>701</v>
      </c>
      <c r="C1226">
        <v>750</v>
      </c>
      <c r="D1226" t="s">
        <v>7353</v>
      </c>
      <c r="E1226" t="s">
        <v>706</v>
      </c>
      <c r="F1226">
        <v>3</v>
      </c>
      <c r="G1226">
        <v>1</v>
      </c>
      <c r="H1226" t="s">
        <v>421</v>
      </c>
      <c r="I1226" t="s">
        <v>103</v>
      </c>
      <c r="J1226" t="s">
        <v>105</v>
      </c>
      <c r="K1226" t="s">
        <v>107</v>
      </c>
      <c r="L1226" t="s">
        <v>106</v>
      </c>
      <c r="M1226" t="s">
        <v>254</v>
      </c>
      <c r="N1226" t="s">
        <v>253</v>
      </c>
      <c r="O1226" t="s">
        <v>543</v>
      </c>
      <c r="P1226" t="s">
        <v>542</v>
      </c>
      <c r="Q1226" t="s">
        <v>7353</v>
      </c>
      <c r="R1226" t="s">
        <v>7354</v>
      </c>
    </row>
    <row r="1227" spans="1:18">
      <c r="A1227">
        <v>3396</v>
      </c>
      <c r="B1227" t="s">
        <v>701</v>
      </c>
      <c r="C1227">
        <v>782</v>
      </c>
      <c r="D1227" t="s">
        <v>7355</v>
      </c>
      <c r="E1227" t="s">
        <v>706</v>
      </c>
      <c r="F1227">
        <v>4</v>
      </c>
      <c r="G1227">
        <v>1</v>
      </c>
      <c r="H1227" t="s">
        <v>421</v>
      </c>
      <c r="I1227" t="s">
        <v>103</v>
      </c>
      <c r="J1227" t="s">
        <v>105</v>
      </c>
      <c r="K1227" t="s">
        <v>107</v>
      </c>
      <c r="L1227" t="s">
        <v>106</v>
      </c>
      <c r="M1227" t="s">
        <v>254</v>
      </c>
      <c r="N1227" t="s">
        <v>253</v>
      </c>
      <c r="O1227" t="s">
        <v>543</v>
      </c>
      <c r="P1227" t="s">
        <v>542</v>
      </c>
      <c r="Q1227" t="s">
        <v>7355</v>
      </c>
      <c r="R1227" t="s">
        <v>7356</v>
      </c>
    </row>
    <row r="1228" spans="1:18">
      <c r="A1228">
        <v>3397</v>
      </c>
      <c r="B1228" t="s">
        <v>701</v>
      </c>
      <c r="C1228">
        <v>695</v>
      </c>
      <c r="D1228" t="s">
        <v>7357</v>
      </c>
      <c r="E1228" t="s">
        <v>706</v>
      </c>
      <c r="F1228">
        <v>2</v>
      </c>
      <c r="G1228">
        <v>1</v>
      </c>
      <c r="H1228" t="s">
        <v>421</v>
      </c>
      <c r="I1228" t="s">
        <v>103</v>
      </c>
      <c r="J1228" t="s">
        <v>105</v>
      </c>
      <c r="K1228" t="s">
        <v>107</v>
      </c>
      <c r="L1228" t="s">
        <v>106</v>
      </c>
      <c r="M1228" t="s">
        <v>254</v>
      </c>
      <c r="N1228" t="s">
        <v>253</v>
      </c>
      <c r="O1228" t="s">
        <v>543</v>
      </c>
      <c r="P1228" t="s">
        <v>542</v>
      </c>
      <c r="Q1228" t="s">
        <v>7357</v>
      </c>
      <c r="R1228" t="s">
        <v>7358</v>
      </c>
    </row>
    <row r="1229" spans="1:18">
      <c r="A1229">
        <v>3399</v>
      </c>
      <c r="B1229" t="s">
        <v>701</v>
      </c>
      <c r="C1229">
        <v>509</v>
      </c>
      <c r="D1229" t="s">
        <v>7361</v>
      </c>
      <c r="E1229" t="s">
        <v>706</v>
      </c>
      <c r="F1229">
        <v>3</v>
      </c>
      <c r="G1229">
        <v>1</v>
      </c>
      <c r="H1229" t="s">
        <v>421</v>
      </c>
      <c r="I1229" t="s">
        <v>103</v>
      </c>
      <c r="J1229" t="s">
        <v>105</v>
      </c>
      <c r="K1229" t="s">
        <v>107</v>
      </c>
      <c r="L1229" t="s">
        <v>106</v>
      </c>
      <c r="M1229" t="s">
        <v>254</v>
      </c>
      <c r="N1229" t="s">
        <v>253</v>
      </c>
      <c r="O1229" t="s">
        <v>543</v>
      </c>
      <c r="P1229" t="s">
        <v>542</v>
      </c>
      <c r="Q1229" t="s">
        <v>7361</v>
      </c>
      <c r="R1229" t="s">
        <v>7362</v>
      </c>
    </row>
    <row r="1230" spans="1:18">
      <c r="A1230">
        <v>3400</v>
      </c>
      <c r="B1230" t="s">
        <v>701</v>
      </c>
      <c r="C1230">
        <v>532</v>
      </c>
      <c r="D1230" t="s">
        <v>7363</v>
      </c>
      <c r="E1230" t="s">
        <v>706</v>
      </c>
      <c r="F1230">
        <v>3</v>
      </c>
      <c r="G1230">
        <v>1</v>
      </c>
      <c r="H1230" t="s">
        <v>421</v>
      </c>
      <c r="I1230" t="s">
        <v>103</v>
      </c>
      <c r="J1230" t="s">
        <v>105</v>
      </c>
      <c r="K1230" t="s">
        <v>107</v>
      </c>
      <c r="L1230" t="s">
        <v>106</v>
      </c>
      <c r="M1230" t="s">
        <v>254</v>
      </c>
      <c r="N1230" t="s">
        <v>253</v>
      </c>
      <c r="O1230" t="s">
        <v>543</v>
      </c>
      <c r="P1230" t="s">
        <v>542</v>
      </c>
      <c r="Q1230" t="s">
        <v>7363</v>
      </c>
      <c r="R1230" t="s">
        <v>7364</v>
      </c>
    </row>
    <row r="1231" spans="1:18">
      <c r="A1231">
        <v>3402</v>
      </c>
      <c r="B1231" t="s">
        <v>701</v>
      </c>
      <c r="C1231">
        <v>511</v>
      </c>
      <c r="D1231" t="s">
        <v>7367</v>
      </c>
      <c r="E1231" t="s">
        <v>706</v>
      </c>
      <c r="F1231">
        <v>3</v>
      </c>
      <c r="G1231">
        <v>1</v>
      </c>
      <c r="H1231" t="s">
        <v>421</v>
      </c>
      <c r="I1231" t="s">
        <v>103</v>
      </c>
      <c r="J1231" t="s">
        <v>105</v>
      </c>
      <c r="K1231" t="s">
        <v>107</v>
      </c>
      <c r="L1231" t="s">
        <v>106</v>
      </c>
      <c r="M1231" t="s">
        <v>254</v>
      </c>
      <c r="N1231" t="s">
        <v>253</v>
      </c>
      <c r="O1231" t="s">
        <v>543</v>
      </c>
      <c r="P1231" t="s">
        <v>542</v>
      </c>
      <c r="Q1231" t="s">
        <v>7367</v>
      </c>
      <c r="R1231" t="s">
        <v>7368</v>
      </c>
    </row>
    <row r="1232" spans="1:18">
      <c r="A1232">
        <v>3404</v>
      </c>
      <c r="B1232" t="s">
        <v>701</v>
      </c>
      <c r="C1232">
        <v>719</v>
      </c>
      <c r="D1232" t="s">
        <v>7371</v>
      </c>
      <c r="E1232" t="s">
        <v>706</v>
      </c>
      <c r="F1232">
        <v>4</v>
      </c>
      <c r="G1232">
        <v>1</v>
      </c>
      <c r="H1232" t="s">
        <v>421</v>
      </c>
      <c r="I1232" t="s">
        <v>103</v>
      </c>
      <c r="J1232" t="s">
        <v>105</v>
      </c>
      <c r="K1232" t="s">
        <v>107</v>
      </c>
      <c r="L1232" t="s">
        <v>106</v>
      </c>
      <c r="M1232" t="s">
        <v>254</v>
      </c>
      <c r="N1232" t="s">
        <v>253</v>
      </c>
      <c r="O1232" t="s">
        <v>543</v>
      </c>
      <c r="P1232" t="s">
        <v>542</v>
      </c>
      <c r="Q1232" t="s">
        <v>7371</v>
      </c>
      <c r="R1232" t="s">
        <v>7372</v>
      </c>
    </row>
    <row r="1233" spans="1:18">
      <c r="A1233">
        <v>3406</v>
      </c>
      <c r="B1233" t="s">
        <v>701</v>
      </c>
      <c r="C1233">
        <v>508</v>
      </c>
      <c r="D1233" t="s">
        <v>7375</v>
      </c>
      <c r="E1233" t="s">
        <v>706</v>
      </c>
      <c r="F1233">
        <v>4</v>
      </c>
      <c r="G1233">
        <v>1</v>
      </c>
      <c r="H1233" t="s">
        <v>421</v>
      </c>
      <c r="I1233" t="s">
        <v>103</v>
      </c>
      <c r="J1233" t="s">
        <v>105</v>
      </c>
      <c r="K1233" t="s">
        <v>107</v>
      </c>
      <c r="L1233" t="s">
        <v>106</v>
      </c>
      <c r="M1233" t="s">
        <v>254</v>
      </c>
      <c r="N1233" t="s">
        <v>253</v>
      </c>
      <c r="O1233" t="s">
        <v>543</v>
      </c>
      <c r="P1233" t="s">
        <v>542</v>
      </c>
      <c r="Q1233" t="s">
        <v>7375</v>
      </c>
      <c r="R1233" t="s">
        <v>7376</v>
      </c>
    </row>
    <row r="1234" spans="1:18">
      <c r="A1234">
        <v>3408</v>
      </c>
      <c r="B1234" t="s">
        <v>701</v>
      </c>
      <c r="C1234">
        <v>654</v>
      </c>
      <c r="D1234" t="s">
        <v>7379</v>
      </c>
      <c r="E1234" t="s">
        <v>706</v>
      </c>
      <c r="F1234">
        <v>3</v>
      </c>
      <c r="G1234">
        <v>1</v>
      </c>
      <c r="H1234" t="s">
        <v>421</v>
      </c>
      <c r="I1234" t="s">
        <v>103</v>
      </c>
      <c r="J1234" t="s">
        <v>105</v>
      </c>
      <c r="K1234" t="s">
        <v>107</v>
      </c>
      <c r="L1234" t="s">
        <v>106</v>
      </c>
      <c r="M1234" t="s">
        <v>254</v>
      </c>
      <c r="N1234" t="s">
        <v>253</v>
      </c>
      <c r="O1234" t="s">
        <v>543</v>
      </c>
      <c r="P1234" t="s">
        <v>542</v>
      </c>
      <c r="Q1234" t="s">
        <v>7379</v>
      </c>
      <c r="R1234" t="s">
        <v>7380</v>
      </c>
    </row>
    <row r="1235" spans="1:18">
      <c r="A1235">
        <v>3409</v>
      </c>
      <c r="B1235" t="s">
        <v>701</v>
      </c>
      <c r="C1235">
        <v>776</v>
      </c>
      <c r="D1235" t="s">
        <v>7381</v>
      </c>
      <c r="E1235" t="s">
        <v>706</v>
      </c>
      <c r="F1235">
        <v>3</v>
      </c>
      <c r="G1235">
        <v>1</v>
      </c>
      <c r="H1235" t="s">
        <v>421</v>
      </c>
      <c r="I1235" t="s">
        <v>103</v>
      </c>
      <c r="J1235" t="s">
        <v>105</v>
      </c>
      <c r="K1235" t="s">
        <v>107</v>
      </c>
      <c r="L1235" t="s">
        <v>106</v>
      </c>
      <c r="M1235" t="s">
        <v>254</v>
      </c>
      <c r="N1235" t="s">
        <v>253</v>
      </c>
      <c r="O1235" t="s">
        <v>543</v>
      </c>
      <c r="P1235" t="s">
        <v>542</v>
      </c>
      <c r="Q1235" t="s">
        <v>7381</v>
      </c>
      <c r="R1235" t="s">
        <v>7382</v>
      </c>
    </row>
    <row r="1236" spans="1:18">
      <c r="A1236">
        <v>3410</v>
      </c>
      <c r="B1236" t="s">
        <v>701</v>
      </c>
      <c r="C1236">
        <v>691</v>
      </c>
      <c r="D1236" t="s">
        <v>7383</v>
      </c>
      <c r="E1236" t="s">
        <v>706</v>
      </c>
      <c r="F1236">
        <v>1</v>
      </c>
      <c r="G1236">
        <v>1</v>
      </c>
      <c r="H1236" t="s">
        <v>421</v>
      </c>
      <c r="I1236" t="s">
        <v>103</v>
      </c>
      <c r="J1236" t="s">
        <v>105</v>
      </c>
      <c r="K1236" t="s">
        <v>107</v>
      </c>
      <c r="L1236" t="s">
        <v>106</v>
      </c>
      <c r="M1236" t="s">
        <v>254</v>
      </c>
      <c r="N1236" t="s">
        <v>253</v>
      </c>
      <c r="O1236" t="s">
        <v>543</v>
      </c>
      <c r="P1236" t="s">
        <v>542</v>
      </c>
      <c r="Q1236" t="s">
        <v>7383</v>
      </c>
      <c r="R1236" t="s">
        <v>7384</v>
      </c>
    </row>
    <row r="1237" spans="1:18">
      <c r="A1237">
        <v>3411</v>
      </c>
      <c r="B1237" t="s">
        <v>701</v>
      </c>
      <c r="C1237">
        <v>777</v>
      </c>
      <c r="D1237" t="s">
        <v>7385</v>
      </c>
      <c r="E1237" t="s">
        <v>706</v>
      </c>
      <c r="F1237">
        <v>3</v>
      </c>
      <c r="G1237">
        <v>1</v>
      </c>
      <c r="H1237" t="s">
        <v>421</v>
      </c>
      <c r="I1237" t="s">
        <v>103</v>
      </c>
      <c r="J1237" t="s">
        <v>105</v>
      </c>
      <c r="K1237" t="s">
        <v>107</v>
      </c>
      <c r="L1237" t="s">
        <v>106</v>
      </c>
      <c r="M1237" t="s">
        <v>254</v>
      </c>
      <c r="N1237" t="s">
        <v>253</v>
      </c>
      <c r="O1237" t="s">
        <v>543</v>
      </c>
      <c r="P1237" t="s">
        <v>542</v>
      </c>
      <c r="Q1237" t="s">
        <v>7385</v>
      </c>
      <c r="R1237" t="s">
        <v>7386</v>
      </c>
    </row>
    <row r="1238" spans="1:18">
      <c r="A1238">
        <v>3412</v>
      </c>
      <c r="B1238" t="s">
        <v>701</v>
      </c>
      <c r="C1238">
        <v>783</v>
      </c>
      <c r="D1238" t="s">
        <v>7387</v>
      </c>
      <c r="E1238" t="s">
        <v>706</v>
      </c>
      <c r="F1238">
        <v>4</v>
      </c>
      <c r="G1238">
        <v>1</v>
      </c>
      <c r="H1238" t="s">
        <v>421</v>
      </c>
      <c r="I1238" t="s">
        <v>103</v>
      </c>
      <c r="J1238" t="s">
        <v>105</v>
      </c>
      <c r="K1238" t="s">
        <v>107</v>
      </c>
      <c r="L1238" t="s">
        <v>106</v>
      </c>
      <c r="M1238" t="s">
        <v>254</v>
      </c>
      <c r="N1238" t="s">
        <v>253</v>
      </c>
      <c r="O1238" t="s">
        <v>543</v>
      </c>
      <c r="P1238" t="s">
        <v>542</v>
      </c>
      <c r="Q1238" t="s">
        <v>7387</v>
      </c>
      <c r="R1238" t="s">
        <v>7388</v>
      </c>
    </row>
    <row r="1239" spans="1:18">
      <c r="A1239">
        <v>3413</v>
      </c>
      <c r="B1239" t="s">
        <v>701</v>
      </c>
      <c r="C1239">
        <v>718</v>
      </c>
      <c r="D1239" t="s">
        <v>7389</v>
      </c>
      <c r="E1239" t="s">
        <v>706</v>
      </c>
      <c r="F1239">
        <v>4</v>
      </c>
      <c r="G1239">
        <v>1</v>
      </c>
      <c r="H1239" t="s">
        <v>421</v>
      </c>
      <c r="I1239" t="s">
        <v>103</v>
      </c>
      <c r="J1239" t="s">
        <v>105</v>
      </c>
      <c r="K1239" t="s">
        <v>107</v>
      </c>
      <c r="L1239" t="s">
        <v>106</v>
      </c>
      <c r="M1239" t="s">
        <v>254</v>
      </c>
      <c r="N1239" t="s">
        <v>253</v>
      </c>
      <c r="O1239" t="s">
        <v>543</v>
      </c>
      <c r="P1239" t="s">
        <v>542</v>
      </c>
      <c r="Q1239" t="s">
        <v>7389</v>
      </c>
      <c r="R1239" t="s">
        <v>7390</v>
      </c>
    </row>
    <row r="1240" spans="1:18">
      <c r="A1240">
        <v>3414</v>
      </c>
      <c r="B1240" t="s">
        <v>701</v>
      </c>
      <c r="C1240">
        <v>739</v>
      </c>
      <c r="D1240" t="s">
        <v>7391</v>
      </c>
      <c r="E1240" t="s">
        <v>706</v>
      </c>
      <c r="F1240">
        <v>3</v>
      </c>
      <c r="G1240">
        <v>1</v>
      </c>
      <c r="H1240" t="s">
        <v>421</v>
      </c>
      <c r="I1240" t="s">
        <v>103</v>
      </c>
      <c r="J1240" t="s">
        <v>105</v>
      </c>
      <c r="K1240" t="s">
        <v>107</v>
      </c>
      <c r="L1240" t="s">
        <v>106</v>
      </c>
      <c r="M1240" t="s">
        <v>254</v>
      </c>
      <c r="N1240" t="s">
        <v>253</v>
      </c>
      <c r="O1240" t="s">
        <v>543</v>
      </c>
      <c r="P1240" t="s">
        <v>542</v>
      </c>
      <c r="Q1240" t="s">
        <v>7391</v>
      </c>
      <c r="R1240" t="s">
        <v>7392</v>
      </c>
    </row>
    <row r="1241" spans="1:18">
      <c r="A1241">
        <v>3415</v>
      </c>
      <c r="B1241" t="s">
        <v>701</v>
      </c>
      <c r="C1241">
        <v>720</v>
      </c>
      <c r="D1241" t="s">
        <v>7393</v>
      </c>
      <c r="E1241" t="s">
        <v>706</v>
      </c>
      <c r="F1241">
        <v>3</v>
      </c>
      <c r="G1241">
        <v>1</v>
      </c>
      <c r="H1241" t="s">
        <v>421</v>
      </c>
      <c r="I1241" t="s">
        <v>103</v>
      </c>
      <c r="J1241" t="s">
        <v>105</v>
      </c>
      <c r="K1241" t="s">
        <v>107</v>
      </c>
      <c r="L1241" t="s">
        <v>106</v>
      </c>
      <c r="M1241" t="s">
        <v>254</v>
      </c>
      <c r="N1241" t="s">
        <v>253</v>
      </c>
      <c r="O1241" t="s">
        <v>543</v>
      </c>
      <c r="P1241" t="s">
        <v>542</v>
      </c>
      <c r="Q1241" t="s">
        <v>7393</v>
      </c>
      <c r="R1241" t="s">
        <v>7394</v>
      </c>
    </row>
    <row r="1242" spans="1:18">
      <c r="A1242">
        <v>3416</v>
      </c>
      <c r="B1242" t="s">
        <v>701</v>
      </c>
      <c r="C1242">
        <v>716</v>
      </c>
      <c r="D1242" t="s">
        <v>7395</v>
      </c>
      <c r="E1242" t="s">
        <v>706</v>
      </c>
      <c r="F1242">
        <v>3</v>
      </c>
      <c r="G1242">
        <v>1</v>
      </c>
      <c r="H1242" t="s">
        <v>421</v>
      </c>
      <c r="I1242" t="s">
        <v>103</v>
      </c>
      <c r="J1242" t="s">
        <v>105</v>
      </c>
      <c r="K1242" t="s">
        <v>107</v>
      </c>
      <c r="L1242" t="s">
        <v>106</v>
      </c>
      <c r="M1242" t="s">
        <v>254</v>
      </c>
      <c r="N1242" t="s">
        <v>253</v>
      </c>
      <c r="O1242" t="s">
        <v>543</v>
      </c>
      <c r="P1242" t="s">
        <v>542</v>
      </c>
      <c r="Q1242" t="s">
        <v>7395</v>
      </c>
      <c r="R1242" t="s">
        <v>7396</v>
      </c>
    </row>
    <row r="1243" spans="1:18">
      <c r="A1243">
        <v>3418</v>
      </c>
      <c r="B1243" t="s">
        <v>701</v>
      </c>
      <c r="C1243">
        <v>768</v>
      </c>
      <c r="D1243" t="s">
        <v>7399</v>
      </c>
      <c r="E1243" t="s">
        <v>706</v>
      </c>
      <c r="F1243">
        <v>3</v>
      </c>
      <c r="G1243">
        <v>1</v>
      </c>
      <c r="H1243" t="s">
        <v>421</v>
      </c>
      <c r="I1243" t="s">
        <v>103</v>
      </c>
      <c r="J1243" t="s">
        <v>105</v>
      </c>
      <c r="K1243" t="s">
        <v>107</v>
      </c>
      <c r="L1243" t="s">
        <v>106</v>
      </c>
      <c r="M1243" t="s">
        <v>254</v>
      </c>
      <c r="N1243" t="s">
        <v>253</v>
      </c>
      <c r="O1243" t="s">
        <v>543</v>
      </c>
      <c r="P1243" t="s">
        <v>542</v>
      </c>
      <c r="Q1243" t="s">
        <v>7399</v>
      </c>
      <c r="R1243" t="s">
        <v>7400</v>
      </c>
    </row>
    <row r="1244" spans="1:18">
      <c r="A1244">
        <v>3419</v>
      </c>
      <c r="B1244" t="s">
        <v>701</v>
      </c>
      <c r="C1244">
        <v>717</v>
      </c>
      <c r="D1244" t="s">
        <v>6792</v>
      </c>
      <c r="E1244" t="s">
        <v>706</v>
      </c>
      <c r="F1244">
        <v>3</v>
      </c>
      <c r="G1244">
        <v>1</v>
      </c>
      <c r="H1244" t="s">
        <v>421</v>
      </c>
      <c r="I1244" t="s">
        <v>103</v>
      </c>
      <c r="J1244" t="s">
        <v>105</v>
      </c>
      <c r="K1244" t="s">
        <v>107</v>
      </c>
      <c r="L1244" t="s">
        <v>106</v>
      </c>
      <c r="M1244" t="s">
        <v>254</v>
      </c>
      <c r="N1244" t="s">
        <v>253</v>
      </c>
      <c r="O1244" t="s">
        <v>543</v>
      </c>
      <c r="P1244" t="s">
        <v>542</v>
      </c>
      <c r="Q1244" t="s">
        <v>6792</v>
      </c>
      <c r="R1244" t="s">
        <v>7401</v>
      </c>
    </row>
    <row r="1245" spans="1:18">
      <c r="A1245">
        <v>3420</v>
      </c>
      <c r="B1245" t="s">
        <v>701</v>
      </c>
      <c r="C1245">
        <v>778</v>
      </c>
      <c r="D1245" t="s">
        <v>6949</v>
      </c>
      <c r="E1245" t="s">
        <v>706</v>
      </c>
      <c r="F1245">
        <v>3</v>
      </c>
      <c r="G1245">
        <v>1</v>
      </c>
      <c r="H1245" t="s">
        <v>421</v>
      </c>
      <c r="I1245" t="s">
        <v>103</v>
      </c>
      <c r="J1245" t="s">
        <v>105</v>
      </c>
      <c r="K1245" t="s">
        <v>107</v>
      </c>
      <c r="L1245" t="s">
        <v>106</v>
      </c>
      <c r="M1245" t="s">
        <v>254</v>
      </c>
      <c r="N1245" t="s">
        <v>253</v>
      </c>
      <c r="O1245" t="s">
        <v>543</v>
      </c>
      <c r="P1245" t="s">
        <v>542</v>
      </c>
      <c r="Q1245" t="s">
        <v>6949</v>
      </c>
      <c r="R1245" t="s">
        <v>7402</v>
      </c>
    </row>
    <row r="1246" spans="1:18">
      <c r="A1246">
        <v>3421</v>
      </c>
      <c r="B1246" t="s">
        <v>701</v>
      </c>
      <c r="C1246">
        <v>507</v>
      </c>
      <c r="D1246" t="s">
        <v>7403</v>
      </c>
      <c r="E1246" t="s">
        <v>706</v>
      </c>
      <c r="F1246">
        <v>3</v>
      </c>
      <c r="G1246">
        <v>1</v>
      </c>
      <c r="H1246" t="s">
        <v>421</v>
      </c>
      <c r="I1246" t="s">
        <v>103</v>
      </c>
      <c r="J1246" t="s">
        <v>105</v>
      </c>
      <c r="K1246" t="s">
        <v>107</v>
      </c>
      <c r="L1246" t="s">
        <v>106</v>
      </c>
      <c r="M1246" t="s">
        <v>254</v>
      </c>
      <c r="N1246" t="s">
        <v>253</v>
      </c>
      <c r="O1246" t="s">
        <v>543</v>
      </c>
      <c r="P1246" t="s">
        <v>542</v>
      </c>
      <c r="Q1246" t="s">
        <v>7403</v>
      </c>
      <c r="R1246" t="s">
        <v>7404</v>
      </c>
    </row>
    <row r="1247" spans="1:18">
      <c r="A1247">
        <v>3422</v>
      </c>
      <c r="B1247" t="s">
        <v>701</v>
      </c>
      <c r="C1247">
        <v>769</v>
      </c>
      <c r="D1247" t="s">
        <v>7405</v>
      </c>
      <c r="E1247" t="s">
        <v>706</v>
      </c>
      <c r="F1247">
        <v>4</v>
      </c>
      <c r="G1247">
        <v>1</v>
      </c>
      <c r="H1247" t="s">
        <v>421</v>
      </c>
      <c r="I1247" t="s">
        <v>103</v>
      </c>
      <c r="J1247" t="s">
        <v>105</v>
      </c>
      <c r="K1247" t="s">
        <v>107</v>
      </c>
      <c r="L1247" t="s">
        <v>106</v>
      </c>
      <c r="M1247" t="s">
        <v>254</v>
      </c>
      <c r="N1247" t="s">
        <v>253</v>
      </c>
      <c r="O1247" t="s">
        <v>543</v>
      </c>
      <c r="P1247" t="s">
        <v>542</v>
      </c>
      <c r="Q1247" t="s">
        <v>7405</v>
      </c>
      <c r="R1247" t="s">
        <v>7406</v>
      </c>
    </row>
    <row r="1248" spans="1:18">
      <c r="A1248">
        <v>3423</v>
      </c>
      <c r="B1248" t="s">
        <v>701</v>
      </c>
      <c r="C1248">
        <v>784</v>
      </c>
      <c r="D1248" t="s">
        <v>7407</v>
      </c>
      <c r="E1248" t="s">
        <v>706</v>
      </c>
      <c r="F1248">
        <v>4</v>
      </c>
      <c r="G1248">
        <v>1</v>
      </c>
      <c r="H1248" t="s">
        <v>421</v>
      </c>
      <c r="I1248" t="s">
        <v>103</v>
      </c>
      <c r="J1248" t="s">
        <v>105</v>
      </c>
      <c r="K1248" t="s">
        <v>107</v>
      </c>
      <c r="L1248" t="s">
        <v>106</v>
      </c>
      <c r="M1248" t="s">
        <v>254</v>
      </c>
      <c r="N1248" t="s">
        <v>253</v>
      </c>
      <c r="O1248" t="s">
        <v>543</v>
      </c>
      <c r="P1248" t="s">
        <v>542</v>
      </c>
      <c r="Q1248" t="s">
        <v>7407</v>
      </c>
      <c r="R1248" t="s">
        <v>7408</v>
      </c>
    </row>
    <row r="1249" spans="1:18">
      <c r="A1249">
        <v>3424</v>
      </c>
      <c r="B1249" t="s">
        <v>701</v>
      </c>
      <c r="C1249">
        <v>791</v>
      </c>
      <c r="D1249" t="s">
        <v>7409</v>
      </c>
      <c r="E1249" t="s">
        <v>706</v>
      </c>
      <c r="F1249">
        <v>4</v>
      </c>
      <c r="G1249">
        <v>1</v>
      </c>
      <c r="H1249" t="s">
        <v>421</v>
      </c>
      <c r="I1249" t="s">
        <v>103</v>
      </c>
      <c r="J1249" t="s">
        <v>105</v>
      </c>
      <c r="K1249" t="s">
        <v>107</v>
      </c>
      <c r="L1249" t="s">
        <v>106</v>
      </c>
      <c r="M1249" t="s">
        <v>254</v>
      </c>
      <c r="N1249" t="s">
        <v>253</v>
      </c>
      <c r="O1249" t="s">
        <v>543</v>
      </c>
      <c r="P1249" t="s">
        <v>542</v>
      </c>
      <c r="Q1249" t="s">
        <v>7409</v>
      </c>
      <c r="R1249" t="s">
        <v>7410</v>
      </c>
    </row>
    <row r="1250" spans="1:18">
      <c r="A1250">
        <v>3425</v>
      </c>
      <c r="B1250" t="s">
        <v>701</v>
      </c>
      <c r="C1250">
        <v>521</v>
      </c>
      <c r="D1250" t="s">
        <v>7411</v>
      </c>
      <c r="E1250" t="s">
        <v>706</v>
      </c>
      <c r="F1250">
        <v>3</v>
      </c>
      <c r="G1250">
        <v>1</v>
      </c>
      <c r="H1250" t="s">
        <v>421</v>
      </c>
      <c r="I1250" t="s">
        <v>103</v>
      </c>
      <c r="J1250" t="s">
        <v>105</v>
      </c>
      <c r="K1250" t="s">
        <v>107</v>
      </c>
      <c r="L1250" t="s">
        <v>106</v>
      </c>
      <c r="M1250" t="s">
        <v>254</v>
      </c>
      <c r="N1250" t="s">
        <v>253</v>
      </c>
      <c r="O1250" t="s">
        <v>543</v>
      </c>
      <c r="P1250" t="s">
        <v>542</v>
      </c>
      <c r="Q1250" t="s">
        <v>7411</v>
      </c>
      <c r="R1250" t="s">
        <v>7412</v>
      </c>
    </row>
    <row r="1251" spans="1:18">
      <c r="A1251">
        <v>3426</v>
      </c>
      <c r="B1251" t="s">
        <v>701</v>
      </c>
      <c r="C1251">
        <v>779</v>
      </c>
      <c r="D1251" t="s">
        <v>7413</v>
      </c>
      <c r="E1251" t="s">
        <v>706</v>
      </c>
      <c r="F1251">
        <v>3</v>
      </c>
      <c r="G1251">
        <v>1</v>
      </c>
      <c r="H1251" t="s">
        <v>421</v>
      </c>
      <c r="I1251" t="s">
        <v>103</v>
      </c>
      <c r="J1251" t="s">
        <v>105</v>
      </c>
      <c r="K1251" t="s">
        <v>107</v>
      </c>
      <c r="L1251" t="s">
        <v>106</v>
      </c>
      <c r="M1251" t="s">
        <v>254</v>
      </c>
      <c r="N1251" t="s">
        <v>253</v>
      </c>
      <c r="O1251" t="s">
        <v>543</v>
      </c>
      <c r="P1251" t="s">
        <v>542</v>
      </c>
      <c r="Q1251" t="s">
        <v>7413</v>
      </c>
      <c r="R1251" t="s">
        <v>7414</v>
      </c>
    </row>
    <row r="1252" spans="1:18">
      <c r="A1252">
        <v>3427</v>
      </c>
      <c r="B1252" t="s">
        <v>701</v>
      </c>
      <c r="C1252">
        <v>516</v>
      </c>
      <c r="D1252" t="s">
        <v>7415</v>
      </c>
      <c r="E1252" t="s">
        <v>706</v>
      </c>
      <c r="F1252">
        <v>3</v>
      </c>
      <c r="G1252">
        <v>1</v>
      </c>
      <c r="H1252" t="s">
        <v>421</v>
      </c>
      <c r="I1252" t="s">
        <v>103</v>
      </c>
      <c r="J1252" t="s">
        <v>105</v>
      </c>
      <c r="K1252" t="s">
        <v>107</v>
      </c>
      <c r="L1252" t="s">
        <v>106</v>
      </c>
      <c r="M1252" t="s">
        <v>254</v>
      </c>
      <c r="N1252" t="s">
        <v>253</v>
      </c>
      <c r="O1252" t="s">
        <v>543</v>
      </c>
      <c r="P1252" t="s">
        <v>542</v>
      </c>
      <c r="Q1252" t="s">
        <v>7415</v>
      </c>
      <c r="R1252" t="s">
        <v>7416</v>
      </c>
    </row>
    <row r="1253" spans="1:18">
      <c r="A1253">
        <v>3428</v>
      </c>
      <c r="B1253" t="s">
        <v>701</v>
      </c>
      <c r="C1253">
        <v>792</v>
      </c>
      <c r="D1253" t="s">
        <v>7417</v>
      </c>
      <c r="E1253" t="s">
        <v>706</v>
      </c>
      <c r="F1253">
        <v>3</v>
      </c>
      <c r="G1253">
        <v>1</v>
      </c>
      <c r="H1253" t="s">
        <v>421</v>
      </c>
      <c r="I1253" t="s">
        <v>103</v>
      </c>
      <c r="J1253" t="s">
        <v>105</v>
      </c>
      <c r="K1253" t="s">
        <v>107</v>
      </c>
      <c r="L1253" t="s">
        <v>106</v>
      </c>
      <c r="M1253" t="s">
        <v>254</v>
      </c>
      <c r="N1253" t="s">
        <v>253</v>
      </c>
      <c r="O1253" t="s">
        <v>543</v>
      </c>
      <c r="P1253" t="s">
        <v>542</v>
      </c>
      <c r="Q1253" t="s">
        <v>7417</v>
      </c>
      <c r="R1253" t="s">
        <v>7418</v>
      </c>
    </row>
    <row r="1254" spans="1:18">
      <c r="A1254">
        <v>3429</v>
      </c>
      <c r="B1254" t="s">
        <v>701</v>
      </c>
      <c r="C1254">
        <v>731</v>
      </c>
      <c r="D1254" t="s">
        <v>7419</v>
      </c>
      <c r="E1254" t="s">
        <v>706</v>
      </c>
      <c r="F1254">
        <v>4</v>
      </c>
      <c r="G1254">
        <v>1</v>
      </c>
      <c r="H1254" t="s">
        <v>421</v>
      </c>
      <c r="I1254" t="s">
        <v>103</v>
      </c>
      <c r="J1254" t="s">
        <v>105</v>
      </c>
      <c r="K1254" t="s">
        <v>107</v>
      </c>
      <c r="L1254" t="s">
        <v>106</v>
      </c>
      <c r="M1254" t="s">
        <v>254</v>
      </c>
      <c r="N1254" t="s">
        <v>253</v>
      </c>
      <c r="O1254" t="s">
        <v>543</v>
      </c>
      <c r="P1254" t="s">
        <v>542</v>
      </c>
      <c r="Q1254" t="s">
        <v>7419</v>
      </c>
      <c r="R1254" t="s">
        <v>7420</v>
      </c>
    </row>
    <row r="1255" spans="1:18">
      <c r="A1255">
        <v>3430</v>
      </c>
      <c r="B1255" t="s">
        <v>701</v>
      </c>
      <c r="C1255">
        <v>512</v>
      </c>
      <c r="D1255" t="s">
        <v>7421</v>
      </c>
      <c r="E1255" t="s">
        <v>706</v>
      </c>
      <c r="F1255">
        <v>2</v>
      </c>
      <c r="G1255">
        <v>1</v>
      </c>
      <c r="H1255" t="s">
        <v>421</v>
      </c>
      <c r="I1255" t="s">
        <v>103</v>
      </c>
      <c r="J1255" t="s">
        <v>105</v>
      </c>
      <c r="K1255" t="s">
        <v>107</v>
      </c>
      <c r="L1255" t="s">
        <v>106</v>
      </c>
      <c r="M1255" t="s">
        <v>254</v>
      </c>
      <c r="N1255" t="s">
        <v>253</v>
      </c>
      <c r="O1255" t="s">
        <v>543</v>
      </c>
      <c r="P1255" t="s">
        <v>542</v>
      </c>
      <c r="Q1255" t="s">
        <v>7421</v>
      </c>
      <c r="R1255" t="s">
        <v>7422</v>
      </c>
    </row>
    <row r="1256" spans="1:18">
      <c r="A1256">
        <v>3431</v>
      </c>
      <c r="B1256" t="s">
        <v>701</v>
      </c>
      <c r="C1256">
        <v>790</v>
      </c>
      <c r="D1256" t="s">
        <v>7423</v>
      </c>
      <c r="E1256" t="s">
        <v>706</v>
      </c>
      <c r="F1256">
        <v>3</v>
      </c>
      <c r="G1256">
        <v>1</v>
      </c>
      <c r="H1256" t="s">
        <v>421</v>
      </c>
      <c r="I1256" t="s">
        <v>103</v>
      </c>
      <c r="J1256" t="s">
        <v>105</v>
      </c>
      <c r="K1256" t="s">
        <v>107</v>
      </c>
      <c r="L1256" t="s">
        <v>106</v>
      </c>
      <c r="M1256" t="s">
        <v>254</v>
      </c>
      <c r="N1256" t="s">
        <v>253</v>
      </c>
      <c r="O1256" t="s">
        <v>543</v>
      </c>
      <c r="P1256" t="s">
        <v>542</v>
      </c>
      <c r="Q1256" t="s">
        <v>7423</v>
      </c>
      <c r="R1256" t="s">
        <v>7424</v>
      </c>
    </row>
    <row r="1257" spans="1:18">
      <c r="A1257">
        <v>3433</v>
      </c>
      <c r="B1257" t="s">
        <v>701</v>
      </c>
      <c r="C1257">
        <v>785</v>
      </c>
      <c r="D1257" t="s">
        <v>7427</v>
      </c>
      <c r="E1257" t="s">
        <v>706</v>
      </c>
      <c r="F1257">
        <v>3</v>
      </c>
      <c r="G1257">
        <v>1</v>
      </c>
      <c r="H1257" t="s">
        <v>421</v>
      </c>
      <c r="I1257" t="s">
        <v>103</v>
      </c>
      <c r="J1257" t="s">
        <v>105</v>
      </c>
      <c r="K1257" t="s">
        <v>107</v>
      </c>
      <c r="L1257" t="s">
        <v>106</v>
      </c>
      <c r="M1257" t="s">
        <v>254</v>
      </c>
      <c r="N1257" t="s">
        <v>253</v>
      </c>
      <c r="O1257" t="s">
        <v>543</v>
      </c>
      <c r="P1257" t="s">
        <v>542</v>
      </c>
      <c r="Q1257" t="s">
        <v>7427</v>
      </c>
      <c r="R1257" t="s">
        <v>7428</v>
      </c>
    </row>
    <row r="1258" spans="1:18">
      <c r="A1258">
        <v>3434</v>
      </c>
      <c r="B1258" t="s">
        <v>701</v>
      </c>
      <c r="C1258">
        <v>522</v>
      </c>
      <c r="D1258" t="s">
        <v>7429</v>
      </c>
      <c r="E1258" t="s">
        <v>706</v>
      </c>
      <c r="F1258">
        <v>3</v>
      </c>
      <c r="G1258">
        <v>1</v>
      </c>
      <c r="H1258" t="s">
        <v>421</v>
      </c>
      <c r="I1258" t="s">
        <v>103</v>
      </c>
      <c r="J1258" t="s">
        <v>105</v>
      </c>
      <c r="K1258" t="s">
        <v>107</v>
      </c>
      <c r="L1258" t="s">
        <v>106</v>
      </c>
      <c r="M1258" t="s">
        <v>254</v>
      </c>
      <c r="N1258" t="s">
        <v>253</v>
      </c>
      <c r="O1258" t="s">
        <v>543</v>
      </c>
      <c r="P1258" t="s">
        <v>542</v>
      </c>
      <c r="Q1258" t="s">
        <v>7429</v>
      </c>
      <c r="R1258" t="s">
        <v>7430</v>
      </c>
    </row>
    <row r="1259" spans="1:18">
      <c r="A1259">
        <v>3436</v>
      </c>
      <c r="B1259" t="s">
        <v>701</v>
      </c>
      <c r="C1259">
        <v>657</v>
      </c>
      <c r="D1259" t="s">
        <v>7433</v>
      </c>
      <c r="E1259" t="s">
        <v>706</v>
      </c>
      <c r="F1259">
        <v>3</v>
      </c>
      <c r="G1259">
        <v>1</v>
      </c>
      <c r="H1259" t="s">
        <v>421</v>
      </c>
      <c r="I1259" t="s">
        <v>103</v>
      </c>
      <c r="J1259" t="s">
        <v>105</v>
      </c>
      <c r="K1259" t="s">
        <v>107</v>
      </c>
      <c r="L1259" t="s">
        <v>106</v>
      </c>
      <c r="M1259" t="s">
        <v>254</v>
      </c>
      <c r="N1259" t="s">
        <v>253</v>
      </c>
      <c r="O1259" t="s">
        <v>543</v>
      </c>
      <c r="P1259" t="s">
        <v>542</v>
      </c>
      <c r="Q1259" t="s">
        <v>7433</v>
      </c>
      <c r="R1259" t="s">
        <v>7434</v>
      </c>
    </row>
    <row r="1260" spans="1:18">
      <c r="A1260">
        <v>3437</v>
      </c>
      <c r="B1260" t="s">
        <v>701</v>
      </c>
      <c r="C1260">
        <v>515</v>
      </c>
      <c r="D1260" t="s">
        <v>7435</v>
      </c>
      <c r="E1260" t="s">
        <v>706</v>
      </c>
      <c r="F1260">
        <v>3</v>
      </c>
      <c r="G1260">
        <v>1</v>
      </c>
      <c r="H1260" t="s">
        <v>421</v>
      </c>
      <c r="I1260" t="s">
        <v>103</v>
      </c>
      <c r="J1260" t="s">
        <v>105</v>
      </c>
      <c r="K1260" t="s">
        <v>107</v>
      </c>
      <c r="L1260" t="s">
        <v>106</v>
      </c>
      <c r="M1260" t="s">
        <v>254</v>
      </c>
      <c r="N1260" t="s">
        <v>253</v>
      </c>
      <c r="O1260" t="s">
        <v>543</v>
      </c>
      <c r="P1260" t="s">
        <v>542</v>
      </c>
      <c r="Q1260" t="s">
        <v>7435</v>
      </c>
      <c r="R1260" t="s">
        <v>7436</v>
      </c>
    </row>
    <row r="1261" spans="1:18">
      <c r="A1261">
        <v>3440</v>
      </c>
      <c r="B1261" t="s">
        <v>701</v>
      </c>
      <c r="C1261">
        <v>733</v>
      </c>
      <c r="D1261" t="s">
        <v>7441</v>
      </c>
      <c r="E1261" t="s">
        <v>706</v>
      </c>
      <c r="F1261">
        <v>3</v>
      </c>
      <c r="G1261">
        <v>1</v>
      </c>
      <c r="H1261" t="s">
        <v>421</v>
      </c>
      <c r="I1261" t="s">
        <v>103</v>
      </c>
      <c r="J1261" t="s">
        <v>105</v>
      </c>
      <c r="K1261" t="s">
        <v>107</v>
      </c>
      <c r="L1261" t="s">
        <v>106</v>
      </c>
      <c r="M1261" t="s">
        <v>254</v>
      </c>
      <c r="N1261" t="s">
        <v>253</v>
      </c>
      <c r="O1261" t="s">
        <v>543</v>
      </c>
      <c r="P1261" t="s">
        <v>542</v>
      </c>
      <c r="Q1261" t="s">
        <v>7441</v>
      </c>
      <c r="R1261" t="s">
        <v>7442</v>
      </c>
    </row>
    <row r="1262" spans="1:18">
      <c r="A1262">
        <v>3441</v>
      </c>
      <c r="B1262" t="s">
        <v>701</v>
      </c>
      <c r="C1262">
        <v>781</v>
      </c>
      <c r="D1262" t="s">
        <v>7443</v>
      </c>
      <c r="E1262" t="s">
        <v>706</v>
      </c>
      <c r="F1262">
        <v>4</v>
      </c>
      <c r="G1262">
        <v>1</v>
      </c>
      <c r="H1262" t="s">
        <v>421</v>
      </c>
      <c r="I1262" t="s">
        <v>103</v>
      </c>
      <c r="J1262" t="s">
        <v>105</v>
      </c>
      <c r="K1262" t="s">
        <v>107</v>
      </c>
      <c r="L1262" t="s">
        <v>106</v>
      </c>
      <c r="M1262" t="s">
        <v>254</v>
      </c>
      <c r="N1262" t="s">
        <v>253</v>
      </c>
      <c r="O1262" t="s">
        <v>543</v>
      </c>
      <c r="P1262" t="s">
        <v>542</v>
      </c>
      <c r="Q1262" t="s">
        <v>7443</v>
      </c>
      <c r="R1262" t="s">
        <v>7444</v>
      </c>
    </row>
    <row r="1263" spans="1:18">
      <c r="A1263">
        <v>3442</v>
      </c>
      <c r="B1263" t="s">
        <v>701</v>
      </c>
      <c r="C1263">
        <v>513</v>
      </c>
      <c r="D1263" t="s">
        <v>7445</v>
      </c>
      <c r="E1263" t="s">
        <v>706</v>
      </c>
      <c r="F1263">
        <v>4</v>
      </c>
      <c r="G1263">
        <v>1</v>
      </c>
      <c r="H1263" t="s">
        <v>421</v>
      </c>
      <c r="I1263" t="s">
        <v>103</v>
      </c>
      <c r="J1263" t="s">
        <v>105</v>
      </c>
      <c r="K1263" t="s">
        <v>107</v>
      </c>
      <c r="L1263" t="s">
        <v>106</v>
      </c>
      <c r="M1263" t="s">
        <v>254</v>
      </c>
      <c r="N1263" t="s">
        <v>253</v>
      </c>
      <c r="O1263" t="s">
        <v>543</v>
      </c>
      <c r="P1263" t="s">
        <v>542</v>
      </c>
      <c r="Q1263" t="s">
        <v>7445</v>
      </c>
      <c r="R1263" t="s">
        <v>7446</v>
      </c>
    </row>
    <row r="1264" spans="1:18">
      <c r="A1264">
        <v>3444</v>
      </c>
      <c r="B1264" t="s">
        <v>701</v>
      </c>
      <c r="C1264">
        <v>738</v>
      </c>
      <c r="D1264" t="s">
        <v>7449</v>
      </c>
      <c r="E1264" t="s">
        <v>706</v>
      </c>
      <c r="F1264">
        <v>3</v>
      </c>
      <c r="G1264">
        <v>1</v>
      </c>
      <c r="H1264" t="s">
        <v>421</v>
      </c>
      <c r="I1264" t="s">
        <v>103</v>
      </c>
      <c r="J1264" t="s">
        <v>105</v>
      </c>
      <c r="K1264" t="s">
        <v>107</v>
      </c>
      <c r="L1264" t="s">
        <v>106</v>
      </c>
      <c r="M1264" t="s">
        <v>254</v>
      </c>
      <c r="N1264" t="s">
        <v>253</v>
      </c>
      <c r="O1264" t="s">
        <v>543</v>
      </c>
      <c r="P1264" t="s">
        <v>542</v>
      </c>
      <c r="Q1264" t="s">
        <v>7449</v>
      </c>
      <c r="R1264" t="s">
        <v>7450</v>
      </c>
    </row>
    <row r="1265" spans="1:18">
      <c r="A1265">
        <v>3445</v>
      </c>
      <c r="B1265" t="s">
        <v>701</v>
      </c>
      <c r="C1265">
        <v>514</v>
      </c>
      <c r="D1265" t="s">
        <v>7451</v>
      </c>
      <c r="E1265" t="s">
        <v>706</v>
      </c>
      <c r="F1265">
        <v>4</v>
      </c>
      <c r="G1265">
        <v>1</v>
      </c>
      <c r="H1265" t="s">
        <v>421</v>
      </c>
      <c r="I1265" t="s">
        <v>103</v>
      </c>
      <c r="J1265" t="s">
        <v>105</v>
      </c>
      <c r="K1265" t="s">
        <v>107</v>
      </c>
      <c r="L1265" t="s">
        <v>106</v>
      </c>
      <c r="M1265" t="s">
        <v>254</v>
      </c>
      <c r="N1265" t="s">
        <v>253</v>
      </c>
      <c r="O1265" t="s">
        <v>543</v>
      </c>
      <c r="P1265" t="s">
        <v>542</v>
      </c>
      <c r="Q1265" t="s">
        <v>7451</v>
      </c>
      <c r="R1265" t="s">
        <v>7452</v>
      </c>
    </row>
    <row r="1266" spans="1:18">
      <c r="A1266">
        <v>3447</v>
      </c>
      <c r="B1266" t="s">
        <v>701</v>
      </c>
      <c r="C1266">
        <v>523</v>
      </c>
      <c r="D1266" t="s">
        <v>7455</v>
      </c>
      <c r="E1266" t="s">
        <v>706</v>
      </c>
      <c r="F1266">
        <v>2</v>
      </c>
      <c r="G1266">
        <v>1</v>
      </c>
      <c r="H1266" t="s">
        <v>421</v>
      </c>
      <c r="I1266" t="s">
        <v>103</v>
      </c>
      <c r="J1266" t="s">
        <v>105</v>
      </c>
      <c r="K1266" t="s">
        <v>107</v>
      </c>
      <c r="L1266" t="s">
        <v>106</v>
      </c>
      <c r="M1266" t="s">
        <v>254</v>
      </c>
      <c r="N1266" t="s">
        <v>253</v>
      </c>
      <c r="O1266" t="s">
        <v>543</v>
      </c>
      <c r="P1266" t="s">
        <v>542</v>
      </c>
      <c r="Q1266" t="s">
        <v>7455</v>
      </c>
      <c r="R1266" t="s">
        <v>7456</v>
      </c>
    </row>
    <row r="1267" spans="1:18">
      <c r="A1267">
        <v>3451</v>
      </c>
      <c r="B1267" t="s">
        <v>701</v>
      </c>
      <c r="C1267">
        <v>685</v>
      </c>
      <c r="D1267" t="s">
        <v>7463</v>
      </c>
      <c r="E1267" t="s">
        <v>706</v>
      </c>
      <c r="F1267">
        <v>3</v>
      </c>
      <c r="G1267">
        <v>1</v>
      </c>
      <c r="H1267" t="s">
        <v>421</v>
      </c>
      <c r="I1267" t="s">
        <v>103</v>
      </c>
      <c r="J1267" t="s">
        <v>105</v>
      </c>
      <c r="K1267" t="s">
        <v>107</v>
      </c>
      <c r="L1267" t="s">
        <v>106</v>
      </c>
      <c r="M1267" t="s">
        <v>254</v>
      </c>
      <c r="N1267" t="s">
        <v>253</v>
      </c>
      <c r="O1267" t="s">
        <v>543</v>
      </c>
      <c r="P1267" t="s">
        <v>542</v>
      </c>
      <c r="Q1267" t="s">
        <v>7463</v>
      </c>
      <c r="R1267" t="s">
        <v>7464</v>
      </c>
    </row>
    <row r="1268" spans="1:18">
      <c r="A1268">
        <v>3452</v>
      </c>
      <c r="B1268" t="s">
        <v>701</v>
      </c>
      <c r="C1268">
        <v>609</v>
      </c>
      <c r="D1268" t="s">
        <v>7465</v>
      </c>
      <c r="E1268" t="s">
        <v>706</v>
      </c>
      <c r="F1268">
        <v>3</v>
      </c>
      <c r="G1268">
        <v>1</v>
      </c>
      <c r="H1268" t="s">
        <v>421</v>
      </c>
      <c r="I1268" t="s">
        <v>103</v>
      </c>
      <c r="J1268" t="s">
        <v>105</v>
      </c>
      <c r="K1268" t="s">
        <v>107</v>
      </c>
      <c r="L1268" t="s">
        <v>106</v>
      </c>
      <c r="M1268" t="s">
        <v>254</v>
      </c>
      <c r="N1268" t="s">
        <v>253</v>
      </c>
      <c r="O1268" t="s">
        <v>543</v>
      </c>
      <c r="P1268" t="s">
        <v>542</v>
      </c>
      <c r="Q1268" t="s">
        <v>7465</v>
      </c>
      <c r="R1268" t="s">
        <v>7466</v>
      </c>
    </row>
    <row r="1269" spans="1:18">
      <c r="A1269">
        <v>3453</v>
      </c>
      <c r="B1269" t="s">
        <v>701</v>
      </c>
      <c r="C1269">
        <v>734</v>
      </c>
      <c r="D1269" t="s">
        <v>7467</v>
      </c>
      <c r="E1269" t="s">
        <v>706</v>
      </c>
      <c r="F1269">
        <v>3</v>
      </c>
      <c r="G1269">
        <v>1</v>
      </c>
      <c r="H1269" t="s">
        <v>421</v>
      </c>
      <c r="I1269" t="s">
        <v>103</v>
      </c>
      <c r="J1269" t="s">
        <v>105</v>
      </c>
      <c r="K1269" t="s">
        <v>107</v>
      </c>
      <c r="L1269" t="s">
        <v>106</v>
      </c>
      <c r="M1269" t="s">
        <v>254</v>
      </c>
      <c r="N1269" t="s">
        <v>253</v>
      </c>
      <c r="O1269" t="s">
        <v>543</v>
      </c>
      <c r="P1269" t="s">
        <v>542</v>
      </c>
      <c r="Q1269" t="s">
        <v>7467</v>
      </c>
      <c r="R1269" t="s">
        <v>7468</v>
      </c>
    </row>
    <row r="1270" spans="1:18">
      <c r="A1270">
        <v>3454</v>
      </c>
      <c r="B1270" t="s">
        <v>701</v>
      </c>
      <c r="C1270">
        <v>749</v>
      </c>
      <c r="D1270" t="s">
        <v>7469</v>
      </c>
      <c r="E1270" t="s">
        <v>706</v>
      </c>
      <c r="F1270">
        <v>3</v>
      </c>
      <c r="G1270">
        <v>1</v>
      </c>
      <c r="H1270" t="s">
        <v>421</v>
      </c>
      <c r="I1270" t="s">
        <v>103</v>
      </c>
      <c r="J1270" t="s">
        <v>105</v>
      </c>
      <c r="K1270" t="s">
        <v>107</v>
      </c>
      <c r="L1270" t="s">
        <v>106</v>
      </c>
      <c r="M1270" t="s">
        <v>254</v>
      </c>
      <c r="N1270" t="s">
        <v>253</v>
      </c>
      <c r="O1270" t="s">
        <v>543</v>
      </c>
      <c r="P1270" t="s">
        <v>542</v>
      </c>
      <c r="Q1270" t="s">
        <v>7469</v>
      </c>
      <c r="R1270" t="s">
        <v>7470</v>
      </c>
    </row>
    <row r="1271" spans="1:18">
      <c r="A1271">
        <v>3455</v>
      </c>
      <c r="B1271" t="s">
        <v>701</v>
      </c>
      <c r="C1271">
        <v>737</v>
      </c>
      <c r="D1271" t="s">
        <v>7471</v>
      </c>
      <c r="E1271" t="s">
        <v>706</v>
      </c>
      <c r="F1271">
        <v>3</v>
      </c>
      <c r="G1271">
        <v>1</v>
      </c>
      <c r="H1271" t="s">
        <v>421</v>
      </c>
      <c r="I1271" t="s">
        <v>103</v>
      </c>
      <c r="J1271" t="s">
        <v>105</v>
      </c>
      <c r="K1271" t="s">
        <v>107</v>
      </c>
      <c r="L1271" t="s">
        <v>106</v>
      </c>
      <c r="M1271" t="s">
        <v>254</v>
      </c>
      <c r="N1271" t="s">
        <v>253</v>
      </c>
      <c r="O1271" t="s">
        <v>543</v>
      </c>
      <c r="P1271" t="s">
        <v>542</v>
      </c>
      <c r="Q1271" t="s">
        <v>7471</v>
      </c>
      <c r="R1271" t="s">
        <v>7472</v>
      </c>
    </row>
    <row r="1272" spans="1:18">
      <c r="A1272">
        <v>3457</v>
      </c>
      <c r="B1272" t="s">
        <v>701</v>
      </c>
      <c r="C1272">
        <v>736</v>
      </c>
      <c r="D1272" t="s">
        <v>7475</v>
      </c>
      <c r="E1272" t="s">
        <v>706</v>
      </c>
      <c r="F1272">
        <v>4</v>
      </c>
      <c r="G1272">
        <v>1</v>
      </c>
      <c r="H1272" t="s">
        <v>421</v>
      </c>
      <c r="I1272" t="s">
        <v>103</v>
      </c>
      <c r="J1272" t="s">
        <v>105</v>
      </c>
      <c r="K1272" t="s">
        <v>107</v>
      </c>
      <c r="L1272" t="s">
        <v>106</v>
      </c>
      <c r="M1272" t="s">
        <v>254</v>
      </c>
      <c r="N1272" t="s">
        <v>253</v>
      </c>
      <c r="O1272" t="s">
        <v>543</v>
      </c>
      <c r="P1272" t="s">
        <v>542</v>
      </c>
      <c r="Q1272" t="s">
        <v>7475</v>
      </c>
      <c r="R1272" t="s">
        <v>7476</v>
      </c>
    </row>
    <row r="1273" spans="1:18">
      <c r="A1273">
        <v>3458</v>
      </c>
      <c r="B1273" t="s">
        <v>701</v>
      </c>
      <c r="C1273">
        <v>658</v>
      </c>
      <c r="D1273" t="s">
        <v>7477</v>
      </c>
      <c r="E1273" t="s">
        <v>706</v>
      </c>
      <c r="F1273">
        <v>3</v>
      </c>
      <c r="G1273">
        <v>1</v>
      </c>
      <c r="H1273" t="s">
        <v>421</v>
      </c>
      <c r="I1273" t="s">
        <v>103</v>
      </c>
      <c r="J1273" t="s">
        <v>105</v>
      </c>
      <c r="K1273" t="s">
        <v>107</v>
      </c>
      <c r="L1273" t="s">
        <v>106</v>
      </c>
      <c r="M1273" t="s">
        <v>254</v>
      </c>
      <c r="N1273" t="s">
        <v>253</v>
      </c>
      <c r="O1273" t="s">
        <v>543</v>
      </c>
      <c r="P1273" t="s">
        <v>542</v>
      </c>
      <c r="Q1273" t="s">
        <v>7477</v>
      </c>
      <c r="R1273" t="s">
        <v>7478</v>
      </c>
    </row>
    <row r="1274" spans="1:18">
      <c r="A1274">
        <v>3460</v>
      </c>
      <c r="B1274" t="s">
        <v>701</v>
      </c>
      <c r="C1274">
        <v>770</v>
      </c>
      <c r="D1274" t="s">
        <v>7481</v>
      </c>
      <c r="E1274" t="s">
        <v>706</v>
      </c>
      <c r="F1274">
        <v>3</v>
      </c>
      <c r="G1274">
        <v>1</v>
      </c>
      <c r="H1274" t="s">
        <v>421</v>
      </c>
      <c r="I1274" t="s">
        <v>103</v>
      </c>
      <c r="J1274" t="s">
        <v>105</v>
      </c>
      <c r="K1274" t="s">
        <v>107</v>
      </c>
      <c r="L1274" t="s">
        <v>106</v>
      </c>
      <c r="M1274" t="s">
        <v>254</v>
      </c>
      <c r="N1274" t="s">
        <v>253</v>
      </c>
      <c r="O1274" t="s">
        <v>543</v>
      </c>
      <c r="P1274" t="s">
        <v>542</v>
      </c>
      <c r="Q1274" t="s">
        <v>7481</v>
      </c>
      <c r="R1274" t="s">
        <v>7482</v>
      </c>
    </row>
    <row r="1275" spans="1:18">
      <c r="A1275">
        <v>3462</v>
      </c>
      <c r="B1275" t="s">
        <v>701</v>
      </c>
      <c r="C1275">
        <v>607</v>
      </c>
      <c r="D1275" t="s">
        <v>7485</v>
      </c>
      <c r="E1275" t="s">
        <v>706</v>
      </c>
      <c r="F1275">
        <v>4</v>
      </c>
      <c r="G1275">
        <v>1</v>
      </c>
      <c r="H1275" t="s">
        <v>421</v>
      </c>
      <c r="I1275" t="s">
        <v>103</v>
      </c>
      <c r="J1275" t="s">
        <v>105</v>
      </c>
      <c r="K1275" t="s">
        <v>107</v>
      </c>
      <c r="L1275" t="s">
        <v>106</v>
      </c>
      <c r="M1275" t="s">
        <v>254</v>
      </c>
      <c r="N1275" t="s">
        <v>253</v>
      </c>
      <c r="O1275" t="s">
        <v>543</v>
      </c>
      <c r="P1275" t="s">
        <v>542</v>
      </c>
      <c r="Q1275" t="s">
        <v>7485</v>
      </c>
      <c r="R1275" t="s">
        <v>7486</v>
      </c>
    </row>
    <row r="1276" spans="1:18">
      <c r="A1276">
        <v>3463</v>
      </c>
      <c r="B1276" t="s">
        <v>701</v>
      </c>
      <c r="C1276">
        <v>606</v>
      </c>
      <c r="D1276" t="s">
        <v>7487</v>
      </c>
      <c r="E1276" t="s">
        <v>706</v>
      </c>
      <c r="F1276">
        <v>4</v>
      </c>
      <c r="G1276">
        <v>1</v>
      </c>
      <c r="H1276" t="s">
        <v>421</v>
      </c>
      <c r="I1276" t="s">
        <v>103</v>
      </c>
      <c r="J1276" t="s">
        <v>105</v>
      </c>
      <c r="K1276" t="s">
        <v>107</v>
      </c>
      <c r="L1276" t="s">
        <v>106</v>
      </c>
      <c r="M1276" t="s">
        <v>254</v>
      </c>
      <c r="N1276" t="s">
        <v>253</v>
      </c>
      <c r="O1276" t="s">
        <v>543</v>
      </c>
      <c r="P1276" t="s">
        <v>542</v>
      </c>
      <c r="Q1276" t="s">
        <v>7487</v>
      </c>
      <c r="R1276" t="s">
        <v>7488</v>
      </c>
    </row>
    <row r="1277" spans="1:18">
      <c r="A1277">
        <v>3465</v>
      </c>
      <c r="B1277" t="s">
        <v>701</v>
      </c>
      <c r="C1277">
        <v>748</v>
      </c>
      <c r="D1277" t="s">
        <v>7491</v>
      </c>
      <c r="E1277" t="s">
        <v>706</v>
      </c>
      <c r="F1277">
        <v>3</v>
      </c>
      <c r="G1277">
        <v>1</v>
      </c>
      <c r="H1277" t="s">
        <v>421</v>
      </c>
      <c r="I1277" t="s">
        <v>103</v>
      </c>
      <c r="J1277" t="s">
        <v>105</v>
      </c>
      <c r="K1277" t="s">
        <v>107</v>
      </c>
      <c r="L1277" t="s">
        <v>106</v>
      </c>
      <c r="M1277" t="s">
        <v>254</v>
      </c>
      <c r="N1277" t="s">
        <v>253</v>
      </c>
      <c r="O1277" t="s">
        <v>543</v>
      </c>
      <c r="P1277" t="s">
        <v>542</v>
      </c>
      <c r="Q1277" t="s">
        <v>7491</v>
      </c>
      <c r="R1277" t="s">
        <v>7492</v>
      </c>
    </row>
    <row r="1278" spans="1:18">
      <c r="A1278">
        <v>3466</v>
      </c>
      <c r="B1278" t="s">
        <v>701</v>
      </c>
      <c r="C1278">
        <v>788</v>
      </c>
      <c r="D1278" t="s">
        <v>7493</v>
      </c>
      <c r="E1278" t="s">
        <v>706</v>
      </c>
      <c r="F1278">
        <v>3</v>
      </c>
      <c r="G1278">
        <v>1</v>
      </c>
      <c r="H1278" t="s">
        <v>421</v>
      </c>
      <c r="I1278" t="s">
        <v>103</v>
      </c>
      <c r="J1278" t="s">
        <v>105</v>
      </c>
      <c r="K1278" t="s">
        <v>107</v>
      </c>
      <c r="L1278" t="s">
        <v>106</v>
      </c>
      <c r="M1278" t="s">
        <v>254</v>
      </c>
      <c r="N1278" t="s">
        <v>253</v>
      </c>
      <c r="O1278" t="s">
        <v>543</v>
      </c>
      <c r="P1278" t="s">
        <v>542</v>
      </c>
      <c r="Q1278" t="s">
        <v>7493</v>
      </c>
      <c r="R1278" t="s">
        <v>7494</v>
      </c>
    </row>
    <row r="1279" spans="1:18">
      <c r="A1279">
        <v>3467</v>
      </c>
      <c r="B1279" t="s">
        <v>701</v>
      </c>
      <c r="C1279">
        <v>787</v>
      </c>
      <c r="D1279" t="s">
        <v>7495</v>
      </c>
      <c r="E1279" t="s">
        <v>706</v>
      </c>
      <c r="F1279">
        <v>3</v>
      </c>
      <c r="G1279">
        <v>1</v>
      </c>
      <c r="H1279" t="s">
        <v>421</v>
      </c>
      <c r="I1279" t="s">
        <v>103</v>
      </c>
      <c r="J1279" t="s">
        <v>105</v>
      </c>
      <c r="K1279" t="s">
        <v>107</v>
      </c>
      <c r="L1279" t="s">
        <v>106</v>
      </c>
      <c r="M1279" t="s">
        <v>254</v>
      </c>
      <c r="N1279" t="s">
        <v>253</v>
      </c>
      <c r="O1279" t="s">
        <v>543</v>
      </c>
      <c r="P1279" t="s">
        <v>542</v>
      </c>
      <c r="Q1279" t="s">
        <v>7495</v>
      </c>
      <c r="R1279" t="s">
        <v>7496</v>
      </c>
    </row>
    <row r="1280" spans="1:18">
      <c r="A1280">
        <v>3470</v>
      </c>
      <c r="B1280" t="s">
        <v>701</v>
      </c>
      <c r="C1280">
        <v>605</v>
      </c>
      <c r="D1280" t="s">
        <v>7501</v>
      </c>
      <c r="E1280" t="s">
        <v>706</v>
      </c>
      <c r="F1280">
        <v>3</v>
      </c>
      <c r="G1280">
        <v>1</v>
      </c>
      <c r="H1280" t="s">
        <v>421</v>
      </c>
      <c r="I1280" t="s">
        <v>103</v>
      </c>
      <c r="J1280" t="s">
        <v>105</v>
      </c>
      <c r="K1280" t="s">
        <v>107</v>
      </c>
      <c r="L1280" t="s">
        <v>106</v>
      </c>
      <c r="M1280" t="s">
        <v>254</v>
      </c>
      <c r="N1280" t="s">
        <v>253</v>
      </c>
      <c r="O1280" t="s">
        <v>543</v>
      </c>
      <c r="P1280" t="s">
        <v>542</v>
      </c>
      <c r="Q1280" t="s">
        <v>7501</v>
      </c>
      <c r="R1280" t="s">
        <v>7502</v>
      </c>
    </row>
    <row r="1281" spans="1:18">
      <c r="A1281">
        <v>3472</v>
      </c>
      <c r="B1281" t="s">
        <v>701</v>
      </c>
      <c r="C1281">
        <v>747</v>
      </c>
      <c r="D1281" t="s">
        <v>7505</v>
      </c>
      <c r="E1281" t="s">
        <v>706</v>
      </c>
      <c r="F1281">
        <v>3</v>
      </c>
      <c r="G1281">
        <v>1</v>
      </c>
      <c r="H1281" t="s">
        <v>421</v>
      </c>
      <c r="I1281" t="s">
        <v>103</v>
      </c>
      <c r="J1281" t="s">
        <v>105</v>
      </c>
      <c r="K1281" t="s">
        <v>107</v>
      </c>
      <c r="L1281" t="s">
        <v>106</v>
      </c>
      <c r="M1281" t="s">
        <v>254</v>
      </c>
      <c r="N1281" t="s">
        <v>253</v>
      </c>
      <c r="O1281" t="s">
        <v>543</v>
      </c>
      <c r="P1281" t="s">
        <v>542</v>
      </c>
      <c r="Q1281" t="s">
        <v>7505</v>
      </c>
      <c r="R1281" t="s">
        <v>7506</v>
      </c>
    </row>
    <row r="1282" spans="1:18">
      <c r="A1282">
        <v>3473</v>
      </c>
      <c r="B1282" t="s">
        <v>701</v>
      </c>
      <c r="C1282">
        <v>764</v>
      </c>
      <c r="D1282" t="s">
        <v>7507</v>
      </c>
      <c r="E1282" t="s">
        <v>706</v>
      </c>
      <c r="F1282">
        <v>3</v>
      </c>
      <c r="G1282">
        <v>1</v>
      </c>
      <c r="H1282" t="s">
        <v>421</v>
      </c>
      <c r="I1282" t="s">
        <v>103</v>
      </c>
      <c r="J1282" t="s">
        <v>105</v>
      </c>
      <c r="K1282" t="s">
        <v>107</v>
      </c>
      <c r="L1282" t="s">
        <v>106</v>
      </c>
      <c r="M1282" t="s">
        <v>254</v>
      </c>
      <c r="N1282" t="s">
        <v>253</v>
      </c>
      <c r="O1282" t="s">
        <v>543</v>
      </c>
      <c r="P1282" t="s">
        <v>542</v>
      </c>
      <c r="Q1282" t="s">
        <v>7507</v>
      </c>
      <c r="R1282" t="s">
        <v>7508</v>
      </c>
    </row>
    <row r="1283" spans="1:18">
      <c r="A1283">
        <v>3474</v>
      </c>
      <c r="B1283" t="s">
        <v>701</v>
      </c>
      <c r="C1283">
        <v>608</v>
      </c>
      <c r="D1283" t="s">
        <v>7509</v>
      </c>
      <c r="E1283" t="s">
        <v>706</v>
      </c>
      <c r="F1283">
        <v>3</v>
      </c>
      <c r="G1283">
        <v>1</v>
      </c>
      <c r="H1283" t="s">
        <v>421</v>
      </c>
      <c r="I1283" t="s">
        <v>103</v>
      </c>
      <c r="J1283" t="s">
        <v>105</v>
      </c>
      <c r="K1283" t="s">
        <v>107</v>
      </c>
      <c r="L1283" t="s">
        <v>106</v>
      </c>
      <c r="M1283" t="s">
        <v>254</v>
      </c>
      <c r="N1283" t="s">
        <v>253</v>
      </c>
      <c r="O1283" t="s">
        <v>543</v>
      </c>
      <c r="P1283" t="s">
        <v>542</v>
      </c>
      <c r="Q1283" t="s">
        <v>7509</v>
      </c>
      <c r="R1283" t="s">
        <v>7510</v>
      </c>
    </row>
    <row r="1284" spans="1:18">
      <c r="A1284">
        <v>3475</v>
      </c>
      <c r="B1284" t="s">
        <v>701</v>
      </c>
      <c r="C1284">
        <v>771</v>
      </c>
      <c r="D1284" t="s">
        <v>7511</v>
      </c>
      <c r="E1284" t="s">
        <v>706</v>
      </c>
      <c r="F1284">
        <v>4</v>
      </c>
      <c r="G1284">
        <v>1</v>
      </c>
      <c r="H1284" t="s">
        <v>421</v>
      </c>
      <c r="I1284" t="s">
        <v>103</v>
      </c>
      <c r="J1284" t="s">
        <v>105</v>
      </c>
      <c r="K1284" t="s">
        <v>107</v>
      </c>
      <c r="L1284" t="s">
        <v>106</v>
      </c>
      <c r="M1284" t="s">
        <v>254</v>
      </c>
      <c r="N1284" t="s">
        <v>253</v>
      </c>
      <c r="O1284" t="s">
        <v>543</v>
      </c>
      <c r="P1284" t="s">
        <v>542</v>
      </c>
      <c r="Q1284" t="s">
        <v>7511</v>
      </c>
      <c r="R1284" t="s">
        <v>7512</v>
      </c>
    </row>
    <row r="1285" spans="1:18">
      <c r="A1285">
        <v>3476</v>
      </c>
      <c r="B1285" t="s">
        <v>701</v>
      </c>
      <c r="C1285">
        <v>789</v>
      </c>
      <c r="D1285" t="s">
        <v>7513</v>
      </c>
      <c r="E1285" t="s">
        <v>706</v>
      </c>
      <c r="F1285">
        <v>4</v>
      </c>
      <c r="G1285">
        <v>1</v>
      </c>
      <c r="H1285" t="s">
        <v>421</v>
      </c>
      <c r="I1285" t="s">
        <v>103</v>
      </c>
      <c r="J1285" t="s">
        <v>105</v>
      </c>
      <c r="K1285" t="s">
        <v>107</v>
      </c>
      <c r="L1285" t="s">
        <v>106</v>
      </c>
      <c r="M1285" t="s">
        <v>254</v>
      </c>
      <c r="N1285" t="s">
        <v>253</v>
      </c>
      <c r="O1285" t="s">
        <v>543</v>
      </c>
      <c r="P1285" t="s">
        <v>542</v>
      </c>
      <c r="Q1285" t="s">
        <v>7513</v>
      </c>
      <c r="R1285" t="s">
        <v>7514</v>
      </c>
    </row>
    <row r="1286" spans="1:18">
      <c r="A1286">
        <v>3477</v>
      </c>
      <c r="B1286" t="s">
        <v>701</v>
      </c>
      <c r="C1286">
        <v>746</v>
      </c>
      <c r="D1286" t="s">
        <v>7020</v>
      </c>
      <c r="E1286" t="s">
        <v>706</v>
      </c>
      <c r="F1286">
        <v>4</v>
      </c>
      <c r="G1286">
        <v>1</v>
      </c>
      <c r="H1286" t="s">
        <v>421</v>
      </c>
      <c r="I1286" t="s">
        <v>103</v>
      </c>
      <c r="J1286" t="s">
        <v>105</v>
      </c>
      <c r="K1286" t="s">
        <v>107</v>
      </c>
      <c r="L1286" t="s">
        <v>106</v>
      </c>
      <c r="M1286" t="s">
        <v>254</v>
      </c>
      <c r="N1286" t="s">
        <v>253</v>
      </c>
      <c r="O1286" t="s">
        <v>543</v>
      </c>
      <c r="P1286" t="s">
        <v>542</v>
      </c>
      <c r="Q1286" t="s">
        <v>7020</v>
      </c>
      <c r="R1286" t="s">
        <v>7515</v>
      </c>
    </row>
    <row r="1287" spans="1:18">
      <c r="A1287">
        <v>3478</v>
      </c>
      <c r="B1287" t="s">
        <v>701</v>
      </c>
      <c r="C1287">
        <v>760</v>
      </c>
      <c r="D1287" t="s">
        <v>7516</v>
      </c>
      <c r="E1287" t="s">
        <v>706</v>
      </c>
      <c r="F1287">
        <v>4</v>
      </c>
      <c r="G1287">
        <v>1</v>
      </c>
      <c r="H1287" t="s">
        <v>421</v>
      </c>
      <c r="I1287" t="s">
        <v>103</v>
      </c>
      <c r="J1287" t="s">
        <v>105</v>
      </c>
      <c r="K1287" t="s">
        <v>107</v>
      </c>
      <c r="L1287" t="s">
        <v>106</v>
      </c>
      <c r="M1287" t="s">
        <v>254</v>
      </c>
      <c r="N1287" t="s">
        <v>253</v>
      </c>
      <c r="O1287" t="s">
        <v>543</v>
      </c>
      <c r="P1287" t="s">
        <v>542</v>
      </c>
      <c r="Q1287" t="s">
        <v>7516</v>
      </c>
      <c r="R1287" t="s">
        <v>7517</v>
      </c>
    </row>
    <row r="1288" spans="1:18">
      <c r="A1288">
        <v>3479</v>
      </c>
      <c r="B1288" t="s">
        <v>701</v>
      </c>
      <c r="C1288">
        <v>758</v>
      </c>
      <c r="D1288" t="s">
        <v>7518</v>
      </c>
      <c r="E1288" t="s">
        <v>706</v>
      </c>
      <c r="F1288">
        <v>3</v>
      </c>
      <c r="G1288">
        <v>1</v>
      </c>
      <c r="H1288" t="s">
        <v>421</v>
      </c>
      <c r="I1288" t="s">
        <v>103</v>
      </c>
      <c r="J1288" t="s">
        <v>105</v>
      </c>
      <c r="K1288" t="s">
        <v>107</v>
      </c>
      <c r="L1288" t="s">
        <v>106</v>
      </c>
      <c r="M1288" t="s">
        <v>254</v>
      </c>
      <c r="N1288" t="s">
        <v>253</v>
      </c>
      <c r="O1288" t="s">
        <v>543</v>
      </c>
      <c r="P1288" t="s">
        <v>542</v>
      </c>
      <c r="Q1288" t="s">
        <v>7518</v>
      </c>
      <c r="R1288" t="s">
        <v>7519</v>
      </c>
    </row>
    <row r="1289" spans="1:18">
      <c r="A1289">
        <v>3480</v>
      </c>
      <c r="B1289" t="s">
        <v>701</v>
      </c>
      <c r="C1289">
        <v>745</v>
      </c>
      <c r="D1289" t="s">
        <v>7520</v>
      </c>
      <c r="E1289" t="s">
        <v>706</v>
      </c>
      <c r="F1289">
        <v>3</v>
      </c>
      <c r="G1289">
        <v>1</v>
      </c>
      <c r="H1289" t="s">
        <v>421</v>
      </c>
      <c r="I1289" t="s">
        <v>103</v>
      </c>
      <c r="J1289" t="s">
        <v>105</v>
      </c>
      <c r="K1289" t="s">
        <v>107</v>
      </c>
      <c r="L1289" t="s">
        <v>106</v>
      </c>
      <c r="M1289" t="s">
        <v>254</v>
      </c>
      <c r="N1289" t="s">
        <v>253</v>
      </c>
      <c r="O1289" t="s">
        <v>543</v>
      </c>
      <c r="P1289" t="s">
        <v>542</v>
      </c>
      <c r="Q1289" t="s">
        <v>7520</v>
      </c>
      <c r="R1289" t="s">
        <v>7521</v>
      </c>
    </row>
    <row r="1290" spans="1:18">
      <c r="A1290">
        <v>3481</v>
      </c>
      <c r="B1290" t="s">
        <v>701</v>
      </c>
      <c r="C1290">
        <v>765</v>
      </c>
      <c r="D1290" t="s">
        <v>7522</v>
      </c>
      <c r="E1290" t="s">
        <v>706</v>
      </c>
      <c r="F1290">
        <v>3</v>
      </c>
      <c r="G1290">
        <v>1</v>
      </c>
      <c r="H1290" t="s">
        <v>421</v>
      </c>
      <c r="I1290" t="s">
        <v>103</v>
      </c>
      <c r="J1290" t="s">
        <v>105</v>
      </c>
      <c r="K1290" t="s">
        <v>107</v>
      </c>
      <c r="L1290" t="s">
        <v>106</v>
      </c>
      <c r="M1290" t="s">
        <v>254</v>
      </c>
      <c r="N1290" t="s">
        <v>253</v>
      </c>
      <c r="O1290" t="s">
        <v>543</v>
      </c>
      <c r="P1290" t="s">
        <v>542</v>
      </c>
      <c r="Q1290" t="s">
        <v>7522</v>
      </c>
      <c r="R1290" t="s">
        <v>7523</v>
      </c>
    </row>
    <row r="1291" spans="1:18">
      <c r="A1291">
        <v>3482</v>
      </c>
      <c r="B1291" t="s">
        <v>701</v>
      </c>
      <c r="C1291">
        <v>761</v>
      </c>
      <c r="D1291" t="s">
        <v>7154</v>
      </c>
      <c r="E1291" t="s">
        <v>706</v>
      </c>
      <c r="F1291">
        <v>3</v>
      </c>
      <c r="G1291">
        <v>1</v>
      </c>
      <c r="H1291" t="s">
        <v>421</v>
      </c>
      <c r="I1291" t="s">
        <v>103</v>
      </c>
      <c r="J1291" t="s">
        <v>105</v>
      </c>
      <c r="K1291" t="s">
        <v>107</v>
      </c>
      <c r="L1291" t="s">
        <v>106</v>
      </c>
      <c r="M1291" t="s">
        <v>254</v>
      </c>
      <c r="N1291" t="s">
        <v>253</v>
      </c>
      <c r="O1291" t="s">
        <v>543</v>
      </c>
      <c r="P1291" t="s">
        <v>542</v>
      </c>
      <c r="Q1291" t="s">
        <v>7154</v>
      </c>
      <c r="R1291" t="s">
        <v>7524</v>
      </c>
    </row>
    <row r="1292" spans="1:18">
      <c r="A1292">
        <v>3483</v>
      </c>
      <c r="B1292" t="s">
        <v>701</v>
      </c>
      <c r="C1292">
        <v>524</v>
      </c>
      <c r="D1292" t="s">
        <v>7525</v>
      </c>
      <c r="E1292" t="s">
        <v>706</v>
      </c>
      <c r="F1292">
        <v>3</v>
      </c>
      <c r="G1292">
        <v>1</v>
      </c>
      <c r="H1292" t="s">
        <v>421</v>
      </c>
      <c r="I1292" t="s">
        <v>103</v>
      </c>
      <c r="J1292" t="s">
        <v>105</v>
      </c>
      <c r="K1292" t="s">
        <v>107</v>
      </c>
      <c r="L1292" t="s">
        <v>106</v>
      </c>
      <c r="M1292" t="s">
        <v>254</v>
      </c>
      <c r="N1292" t="s">
        <v>253</v>
      </c>
      <c r="O1292" t="s">
        <v>543</v>
      </c>
      <c r="P1292" t="s">
        <v>542</v>
      </c>
      <c r="Q1292" t="s">
        <v>7525</v>
      </c>
      <c r="R1292" t="s">
        <v>7526</v>
      </c>
    </row>
    <row r="1293" spans="1:18">
      <c r="A1293">
        <v>3484</v>
      </c>
      <c r="B1293" t="s">
        <v>701</v>
      </c>
      <c r="C1293">
        <v>528</v>
      </c>
      <c r="D1293" t="s">
        <v>7527</v>
      </c>
      <c r="E1293" t="s">
        <v>706</v>
      </c>
      <c r="F1293">
        <v>3</v>
      </c>
      <c r="G1293">
        <v>1</v>
      </c>
      <c r="H1293" t="s">
        <v>421</v>
      </c>
      <c r="I1293" t="s">
        <v>103</v>
      </c>
      <c r="J1293" t="s">
        <v>105</v>
      </c>
      <c r="K1293" t="s">
        <v>107</v>
      </c>
      <c r="L1293" t="s">
        <v>106</v>
      </c>
      <c r="M1293" t="s">
        <v>254</v>
      </c>
      <c r="N1293" t="s">
        <v>253</v>
      </c>
      <c r="O1293" t="s">
        <v>543</v>
      </c>
      <c r="P1293" t="s">
        <v>542</v>
      </c>
      <c r="Q1293" t="s">
        <v>7527</v>
      </c>
      <c r="R1293" t="s">
        <v>7528</v>
      </c>
    </row>
    <row r="1294" spans="1:18">
      <c r="A1294">
        <v>3485</v>
      </c>
      <c r="B1294" t="s">
        <v>701</v>
      </c>
      <c r="C1294">
        <v>690</v>
      </c>
      <c r="D1294" t="s">
        <v>7529</v>
      </c>
      <c r="E1294" t="s">
        <v>706</v>
      </c>
      <c r="F1294">
        <v>3</v>
      </c>
      <c r="G1294">
        <v>1</v>
      </c>
      <c r="H1294" t="s">
        <v>421</v>
      </c>
      <c r="I1294" t="s">
        <v>103</v>
      </c>
      <c r="J1294" t="s">
        <v>105</v>
      </c>
      <c r="K1294" t="s">
        <v>107</v>
      </c>
      <c r="L1294" t="s">
        <v>106</v>
      </c>
      <c r="M1294" t="s">
        <v>254</v>
      </c>
      <c r="N1294" t="s">
        <v>253</v>
      </c>
      <c r="O1294" t="s">
        <v>543</v>
      </c>
      <c r="P1294" t="s">
        <v>542</v>
      </c>
      <c r="Q1294" t="s">
        <v>7529</v>
      </c>
      <c r="R1294" t="s">
        <v>7530</v>
      </c>
    </row>
    <row r="1295" spans="1:18">
      <c r="A1295">
        <v>3487</v>
      </c>
      <c r="B1295" t="s">
        <v>701</v>
      </c>
      <c r="C1295">
        <v>684</v>
      </c>
      <c r="D1295" t="s">
        <v>7533</v>
      </c>
      <c r="E1295" t="s">
        <v>706</v>
      </c>
      <c r="F1295">
        <v>3</v>
      </c>
      <c r="G1295">
        <v>1</v>
      </c>
      <c r="H1295" t="s">
        <v>421</v>
      </c>
      <c r="I1295" t="s">
        <v>103</v>
      </c>
      <c r="J1295" t="s">
        <v>105</v>
      </c>
      <c r="K1295" t="s">
        <v>107</v>
      </c>
      <c r="L1295" t="s">
        <v>106</v>
      </c>
      <c r="M1295" t="s">
        <v>254</v>
      </c>
      <c r="N1295" t="s">
        <v>253</v>
      </c>
      <c r="O1295" t="s">
        <v>543</v>
      </c>
      <c r="P1295" t="s">
        <v>542</v>
      </c>
      <c r="Q1295" t="s">
        <v>7533</v>
      </c>
      <c r="R1295" t="s">
        <v>7534</v>
      </c>
    </row>
    <row r="1296" spans="1:18">
      <c r="A1296">
        <v>3489</v>
      </c>
      <c r="B1296" t="s">
        <v>701</v>
      </c>
      <c r="C1296">
        <v>762</v>
      </c>
      <c r="D1296" t="s">
        <v>7536</v>
      </c>
      <c r="E1296" t="s">
        <v>706</v>
      </c>
      <c r="F1296">
        <v>4</v>
      </c>
      <c r="G1296">
        <v>1</v>
      </c>
      <c r="H1296" t="s">
        <v>421</v>
      </c>
      <c r="I1296" t="s">
        <v>103</v>
      </c>
      <c r="J1296" t="s">
        <v>105</v>
      </c>
      <c r="K1296" t="s">
        <v>107</v>
      </c>
      <c r="L1296" t="s">
        <v>106</v>
      </c>
      <c r="M1296" t="s">
        <v>254</v>
      </c>
      <c r="N1296" t="s">
        <v>253</v>
      </c>
      <c r="O1296" t="s">
        <v>543</v>
      </c>
      <c r="P1296" t="s">
        <v>542</v>
      </c>
      <c r="Q1296" t="s">
        <v>7536</v>
      </c>
      <c r="R1296" t="s">
        <v>7537</v>
      </c>
    </row>
    <row r="1297" spans="1:18">
      <c r="A1297">
        <v>3491</v>
      </c>
      <c r="B1297" t="s">
        <v>701</v>
      </c>
      <c r="C1297">
        <v>759</v>
      </c>
      <c r="D1297" t="s">
        <v>7540</v>
      </c>
      <c r="E1297" t="s">
        <v>706</v>
      </c>
      <c r="F1297">
        <v>4</v>
      </c>
      <c r="G1297">
        <v>1</v>
      </c>
      <c r="H1297" t="s">
        <v>421</v>
      </c>
      <c r="I1297" t="s">
        <v>103</v>
      </c>
      <c r="J1297" t="s">
        <v>105</v>
      </c>
      <c r="K1297" t="s">
        <v>107</v>
      </c>
      <c r="L1297" t="s">
        <v>106</v>
      </c>
      <c r="M1297" t="s">
        <v>254</v>
      </c>
      <c r="N1297" t="s">
        <v>253</v>
      </c>
      <c r="O1297" t="s">
        <v>543</v>
      </c>
      <c r="P1297" t="s">
        <v>542</v>
      </c>
      <c r="Q1297" t="s">
        <v>7540</v>
      </c>
      <c r="R1297" t="s">
        <v>7541</v>
      </c>
    </row>
    <row r="1298" spans="1:18">
      <c r="A1298">
        <v>3493</v>
      </c>
      <c r="B1298" t="s">
        <v>701</v>
      </c>
      <c r="C1298">
        <v>527</v>
      </c>
      <c r="D1298" t="s">
        <v>7544</v>
      </c>
      <c r="E1298" t="s">
        <v>706</v>
      </c>
      <c r="F1298">
        <v>3</v>
      </c>
      <c r="G1298">
        <v>1</v>
      </c>
      <c r="H1298" t="s">
        <v>421</v>
      </c>
      <c r="I1298" t="s">
        <v>103</v>
      </c>
      <c r="J1298" t="s">
        <v>105</v>
      </c>
      <c r="K1298" t="s">
        <v>107</v>
      </c>
      <c r="L1298" t="s">
        <v>106</v>
      </c>
      <c r="M1298" t="s">
        <v>254</v>
      </c>
      <c r="N1298" t="s">
        <v>253</v>
      </c>
      <c r="O1298" t="s">
        <v>543</v>
      </c>
      <c r="P1298" t="s">
        <v>542</v>
      </c>
      <c r="Q1298" t="s">
        <v>7544</v>
      </c>
      <c r="R1298" t="s">
        <v>7545</v>
      </c>
    </row>
    <row r="1299" spans="1:18">
      <c r="A1299">
        <v>3495</v>
      </c>
      <c r="B1299" t="s">
        <v>701</v>
      </c>
      <c r="C1299">
        <v>766</v>
      </c>
      <c r="D1299" t="s">
        <v>7548</v>
      </c>
      <c r="E1299" t="s">
        <v>706</v>
      </c>
      <c r="F1299">
        <v>3</v>
      </c>
      <c r="G1299">
        <v>1</v>
      </c>
      <c r="H1299" t="s">
        <v>421</v>
      </c>
      <c r="I1299" t="s">
        <v>103</v>
      </c>
      <c r="J1299" t="s">
        <v>105</v>
      </c>
      <c r="K1299" t="s">
        <v>107</v>
      </c>
      <c r="L1299" t="s">
        <v>106</v>
      </c>
      <c r="M1299" t="s">
        <v>254</v>
      </c>
      <c r="N1299" t="s">
        <v>253</v>
      </c>
      <c r="O1299" t="s">
        <v>543</v>
      </c>
      <c r="P1299" t="s">
        <v>542</v>
      </c>
      <c r="Q1299" t="s">
        <v>7548</v>
      </c>
      <c r="R1299" t="s">
        <v>7549</v>
      </c>
    </row>
    <row r="1300" spans="1:18">
      <c r="A1300">
        <v>3496</v>
      </c>
      <c r="B1300" t="s">
        <v>701</v>
      </c>
      <c r="C1300">
        <v>744</v>
      </c>
      <c r="D1300" t="s">
        <v>7550</v>
      </c>
      <c r="E1300" t="s">
        <v>706</v>
      </c>
      <c r="F1300">
        <v>4</v>
      </c>
      <c r="G1300">
        <v>1</v>
      </c>
      <c r="H1300" t="s">
        <v>421</v>
      </c>
      <c r="I1300" t="s">
        <v>103</v>
      </c>
      <c r="J1300" t="s">
        <v>105</v>
      </c>
      <c r="K1300" t="s">
        <v>107</v>
      </c>
      <c r="L1300" t="s">
        <v>106</v>
      </c>
      <c r="M1300" t="s">
        <v>254</v>
      </c>
      <c r="N1300" t="s">
        <v>253</v>
      </c>
      <c r="O1300" t="s">
        <v>543</v>
      </c>
      <c r="P1300" t="s">
        <v>542</v>
      </c>
      <c r="Q1300" t="s">
        <v>7550</v>
      </c>
      <c r="R1300" t="s">
        <v>7551</v>
      </c>
    </row>
    <row r="1301" spans="1:18">
      <c r="A1301">
        <v>3497</v>
      </c>
      <c r="B1301" t="s">
        <v>701</v>
      </c>
      <c r="C1301">
        <v>689</v>
      </c>
      <c r="D1301" t="s">
        <v>7552</v>
      </c>
      <c r="E1301" t="s">
        <v>706</v>
      </c>
      <c r="F1301">
        <v>2</v>
      </c>
      <c r="G1301">
        <v>1</v>
      </c>
      <c r="H1301" t="s">
        <v>421</v>
      </c>
      <c r="I1301" t="s">
        <v>103</v>
      </c>
      <c r="J1301" t="s">
        <v>105</v>
      </c>
      <c r="K1301" t="s">
        <v>107</v>
      </c>
      <c r="L1301" t="s">
        <v>106</v>
      </c>
      <c r="M1301" t="s">
        <v>254</v>
      </c>
      <c r="N1301" t="s">
        <v>253</v>
      </c>
      <c r="O1301" t="s">
        <v>543</v>
      </c>
      <c r="P1301" t="s">
        <v>542</v>
      </c>
      <c r="Q1301" t="s">
        <v>7552</v>
      </c>
      <c r="R1301" t="s">
        <v>7553</v>
      </c>
    </row>
    <row r="1302" spans="1:18">
      <c r="A1302">
        <v>3498</v>
      </c>
      <c r="B1302" t="s">
        <v>701</v>
      </c>
      <c r="C1302">
        <v>687</v>
      </c>
      <c r="D1302" t="s">
        <v>7554</v>
      </c>
      <c r="E1302" t="s">
        <v>706</v>
      </c>
      <c r="F1302">
        <v>4</v>
      </c>
      <c r="G1302">
        <v>1</v>
      </c>
      <c r="H1302" t="s">
        <v>421</v>
      </c>
      <c r="I1302" t="s">
        <v>103</v>
      </c>
      <c r="J1302" t="s">
        <v>105</v>
      </c>
      <c r="K1302" t="s">
        <v>107</v>
      </c>
      <c r="L1302" t="s">
        <v>106</v>
      </c>
      <c r="M1302" t="s">
        <v>254</v>
      </c>
      <c r="N1302" t="s">
        <v>253</v>
      </c>
      <c r="O1302" t="s">
        <v>543</v>
      </c>
      <c r="P1302" t="s">
        <v>542</v>
      </c>
      <c r="Q1302" t="s">
        <v>7554</v>
      </c>
      <c r="R1302" t="s">
        <v>7555</v>
      </c>
    </row>
    <row r="1303" spans="1:18">
      <c r="A1303">
        <v>3499</v>
      </c>
      <c r="B1303" t="s">
        <v>701</v>
      </c>
      <c r="C1303">
        <v>757</v>
      </c>
      <c r="D1303" t="s">
        <v>7556</v>
      </c>
      <c r="E1303" t="s">
        <v>706</v>
      </c>
      <c r="F1303">
        <v>3</v>
      </c>
      <c r="G1303">
        <v>1</v>
      </c>
      <c r="H1303" t="s">
        <v>421</v>
      </c>
      <c r="I1303" t="s">
        <v>103</v>
      </c>
      <c r="J1303" t="s">
        <v>105</v>
      </c>
      <c r="K1303" t="s">
        <v>107</v>
      </c>
      <c r="L1303" t="s">
        <v>106</v>
      </c>
      <c r="M1303" t="s">
        <v>254</v>
      </c>
      <c r="N1303" t="s">
        <v>253</v>
      </c>
      <c r="O1303" t="s">
        <v>543</v>
      </c>
      <c r="P1303" t="s">
        <v>542</v>
      </c>
      <c r="Q1303" t="s">
        <v>7556</v>
      </c>
      <c r="R1303" t="s">
        <v>7557</v>
      </c>
    </row>
    <row r="1304" spans="1:18">
      <c r="A1304">
        <v>3500</v>
      </c>
      <c r="B1304" t="s">
        <v>701</v>
      </c>
      <c r="C1304">
        <v>686</v>
      </c>
      <c r="D1304" t="s">
        <v>7558</v>
      </c>
      <c r="E1304" t="s">
        <v>706</v>
      </c>
      <c r="F1304">
        <v>2</v>
      </c>
      <c r="G1304">
        <v>1</v>
      </c>
      <c r="H1304" t="s">
        <v>421</v>
      </c>
      <c r="I1304" t="s">
        <v>103</v>
      </c>
      <c r="J1304" t="s">
        <v>105</v>
      </c>
      <c r="K1304" t="s">
        <v>107</v>
      </c>
      <c r="L1304" t="s">
        <v>106</v>
      </c>
      <c r="M1304" t="s">
        <v>254</v>
      </c>
      <c r="N1304" t="s">
        <v>253</v>
      </c>
      <c r="O1304" t="s">
        <v>543</v>
      </c>
      <c r="P1304" t="s">
        <v>542</v>
      </c>
      <c r="Q1304" t="s">
        <v>7558</v>
      </c>
      <c r="R1304" t="s">
        <v>7559</v>
      </c>
    </row>
    <row r="1305" spans="1:18">
      <c r="A1305">
        <v>3501</v>
      </c>
      <c r="B1305" t="s">
        <v>701</v>
      </c>
      <c r="C1305">
        <v>683</v>
      </c>
      <c r="D1305" t="s">
        <v>7485</v>
      </c>
      <c r="E1305" t="s">
        <v>706</v>
      </c>
      <c r="F1305">
        <v>4</v>
      </c>
      <c r="G1305">
        <v>1</v>
      </c>
      <c r="H1305" t="s">
        <v>421</v>
      </c>
      <c r="I1305" t="s">
        <v>103</v>
      </c>
      <c r="J1305" t="s">
        <v>105</v>
      </c>
      <c r="K1305" t="s">
        <v>107</v>
      </c>
      <c r="L1305" t="s">
        <v>106</v>
      </c>
      <c r="M1305" t="s">
        <v>254</v>
      </c>
      <c r="N1305" t="s">
        <v>253</v>
      </c>
      <c r="O1305" t="s">
        <v>543</v>
      </c>
      <c r="P1305" t="s">
        <v>542</v>
      </c>
      <c r="Q1305" t="s">
        <v>7485</v>
      </c>
      <c r="R1305" t="s">
        <v>7560</v>
      </c>
    </row>
    <row r="1306" spans="1:18">
      <c r="A1306">
        <v>3504</v>
      </c>
      <c r="B1306" t="s">
        <v>701</v>
      </c>
      <c r="C1306">
        <v>688</v>
      </c>
      <c r="D1306" t="s">
        <v>7565</v>
      </c>
      <c r="E1306" t="s">
        <v>706</v>
      </c>
      <c r="F1306">
        <v>3</v>
      </c>
      <c r="G1306">
        <v>1</v>
      </c>
      <c r="H1306" t="s">
        <v>421</v>
      </c>
      <c r="I1306" t="s">
        <v>103</v>
      </c>
      <c r="J1306" t="s">
        <v>105</v>
      </c>
      <c r="K1306" t="s">
        <v>107</v>
      </c>
      <c r="L1306" t="s">
        <v>106</v>
      </c>
      <c r="M1306" t="s">
        <v>254</v>
      </c>
      <c r="N1306" t="s">
        <v>253</v>
      </c>
      <c r="O1306" t="s">
        <v>543</v>
      </c>
      <c r="P1306" t="s">
        <v>542</v>
      </c>
      <c r="Q1306" t="s">
        <v>7565</v>
      </c>
      <c r="R1306" t="s">
        <v>7566</v>
      </c>
    </row>
    <row r="1307" spans="1:18">
      <c r="A1307">
        <v>3505</v>
      </c>
      <c r="B1307" t="s">
        <v>701</v>
      </c>
      <c r="C1307">
        <v>763</v>
      </c>
      <c r="D1307" t="s">
        <v>7567</v>
      </c>
      <c r="E1307" t="s">
        <v>706</v>
      </c>
      <c r="F1307">
        <v>4</v>
      </c>
      <c r="G1307">
        <v>1</v>
      </c>
      <c r="H1307" t="s">
        <v>421</v>
      </c>
      <c r="I1307" t="s">
        <v>103</v>
      </c>
      <c r="J1307" t="s">
        <v>105</v>
      </c>
      <c r="K1307" t="s">
        <v>107</v>
      </c>
      <c r="L1307" t="s">
        <v>106</v>
      </c>
      <c r="M1307" t="s">
        <v>254</v>
      </c>
      <c r="N1307" t="s">
        <v>253</v>
      </c>
      <c r="O1307" t="s">
        <v>543</v>
      </c>
      <c r="P1307" t="s">
        <v>542</v>
      </c>
      <c r="Q1307" t="s">
        <v>7567</v>
      </c>
      <c r="R1307" t="s">
        <v>7568</v>
      </c>
    </row>
    <row r="1308" spans="1:18">
      <c r="A1308">
        <v>3507</v>
      </c>
      <c r="B1308" t="s">
        <v>701</v>
      </c>
      <c r="C1308">
        <v>767</v>
      </c>
      <c r="D1308" t="s">
        <v>7203</v>
      </c>
      <c r="E1308" t="s">
        <v>706</v>
      </c>
      <c r="F1308">
        <v>3</v>
      </c>
      <c r="G1308">
        <v>1</v>
      </c>
      <c r="H1308" t="s">
        <v>421</v>
      </c>
      <c r="I1308" t="s">
        <v>103</v>
      </c>
      <c r="J1308" t="s">
        <v>105</v>
      </c>
      <c r="K1308" t="s">
        <v>107</v>
      </c>
      <c r="L1308" t="s">
        <v>106</v>
      </c>
      <c r="M1308" t="s">
        <v>254</v>
      </c>
      <c r="N1308" t="s">
        <v>253</v>
      </c>
      <c r="O1308" t="s">
        <v>543</v>
      </c>
      <c r="P1308" t="s">
        <v>542</v>
      </c>
      <c r="Q1308" t="s">
        <v>7203</v>
      </c>
      <c r="R1308" t="s">
        <v>7571</v>
      </c>
    </row>
    <row r="1309" spans="1:18">
      <c r="A1309">
        <v>3508</v>
      </c>
      <c r="B1309" t="s">
        <v>701</v>
      </c>
      <c r="C1309">
        <v>525</v>
      </c>
      <c r="D1309" t="s">
        <v>6468</v>
      </c>
      <c r="E1309" t="s">
        <v>706</v>
      </c>
      <c r="F1309">
        <v>2</v>
      </c>
      <c r="G1309">
        <v>1</v>
      </c>
      <c r="H1309" t="s">
        <v>421</v>
      </c>
      <c r="I1309" t="s">
        <v>103</v>
      </c>
      <c r="J1309" t="s">
        <v>105</v>
      </c>
      <c r="K1309" t="s">
        <v>107</v>
      </c>
      <c r="L1309" t="s">
        <v>106</v>
      </c>
      <c r="M1309" t="s">
        <v>254</v>
      </c>
      <c r="N1309" t="s">
        <v>253</v>
      </c>
      <c r="O1309" t="s">
        <v>543</v>
      </c>
      <c r="P1309" t="s">
        <v>542</v>
      </c>
      <c r="Q1309" t="s">
        <v>6468</v>
      </c>
      <c r="R1309" t="s">
        <v>7572</v>
      </c>
    </row>
    <row r="1310" spans="1:18">
      <c r="A1310">
        <v>3509</v>
      </c>
      <c r="B1310" t="s">
        <v>701</v>
      </c>
      <c r="C1310">
        <v>754</v>
      </c>
      <c r="D1310" t="s">
        <v>7573</v>
      </c>
      <c r="E1310" t="s">
        <v>706</v>
      </c>
      <c r="F1310">
        <v>2</v>
      </c>
      <c r="G1310">
        <v>1</v>
      </c>
      <c r="H1310" t="s">
        <v>421</v>
      </c>
      <c r="I1310" t="s">
        <v>103</v>
      </c>
      <c r="J1310" t="s">
        <v>105</v>
      </c>
      <c r="K1310" t="s">
        <v>107</v>
      </c>
      <c r="L1310" t="s">
        <v>106</v>
      </c>
      <c r="M1310" t="s">
        <v>254</v>
      </c>
      <c r="N1310" t="s">
        <v>253</v>
      </c>
      <c r="O1310" t="s">
        <v>543</v>
      </c>
      <c r="P1310" t="s">
        <v>542</v>
      </c>
      <c r="Q1310" t="s">
        <v>7573</v>
      </c>
      <c r="R1310" t="s">
        <v>7574</v>
      </c>
    </row>
    <row r="1311" spans="1:18">
      <c r="A1311">
        <v>3510</v>
      </c>
      <c r="B1311" t="s">
        <v>701</v>
      </c>
      <c r="C1311">
        <v>756</v>
      </c>
      <c r="D1311" t="s">
        <v>7235</v>
      </c>
      <c r="E1311" t="s">
        <v>706</v>
      </c>
      <c r="F1311">
        <v>4</v>
      </c>
      <c r="G1311">
        <v>1</v>
      </c>
      <c r="H1311" t="s">
        <v>421</v>
      </c>
      <c r="I1311" t="s">
        <v>103</v>
      </c>
      <c r="J1311" t="s">
        <v>105</v>
      </c>
      <c r="K1311" t="s">
        <v>107</v>
      </c>
      <c r="L1311" t="s">
        <v>106</v>
      </c>
      <c r="M1311" t="s">
        <v>254</v>
      </c>
      <c r="N1311" t="s">
        <v>253</v>
      </c>
      <c r="O1311" t="s">
        <v>543</v>
      </c>
      <c r="P1311" t="s">
        <v>542</v>
      </c>
      <c r="Q1311" t="s">
        <v>7235</v>
      </c>
      <c r="R1311" t="s">
        <v>7575</v>
      </c>
    </row>
    <row r="1312" spans="1:18">
      <c r="A1312">
        <v>3512</v>
      </c>
      <c r="B1312" t="s">
        <v>701</v>
      </c>
      <c r="C1312">
        <v>743</v>
      </c>
      <c r="D1312" t="s">
        <v>7579</v>
      </c>
      <c r="E1312" t="s">
        <v>706</v>
      </c>
      <c r="F1312">
        <v>4</v>
      </c>
      <c r="G1312">
        <v>1</v>
      </c>
      <c r="H1312" t="s">
        <v>421</v>
      </c>
      <c r="I1312" t="s">
        <v>103</v>
      </c>
      <c r="J1312" t="s">
        <v>105</v>
      </c>
      <c r="K1312" t="s">
        <v>107</v>
      </c>
      <c r="L1312" t="s">
        <v>106</v>
      </c>
      <c r="M1312" t="s">
        <v>254</v>
      </c>
      <c r="N1312" t="s">
        <v>253</v>
      </c>
      <c r="O1312" t="s">
        <v>543</v>
      </c>
      <c r="P1312" t="s">
        <v>542</v>
      </c>
      <c r="Q1312" t="s">
        <v>7579</v>
      </c>
      <c r="R1312" t="s">
        <v>7580</v>
      </c>
    </row>
    <row r="1313" spans="1:18">
      <c r="A1313">
        <v>3514</v>
      </c>
      <c r="B1313" t="s">
        <v>701</v>
      </c>
      <c r="C1313">
        <v>752</v>
      </c>
      <c r="D1313" t="s">
        <v>7583</v>
      </c>
      <c r="E1313" t="s">
        <v>706</v>
      </c>
      <c r="F1313">
        <v>4</v>
      </c>
      <c r="G1313">
        <v>1</v>
      </c>
      <c r="H1313" t="s">
        <v>421</v>
      </c>
      <c r="I1313" t="s">
        <v>103</v>
      </c>
      <c r="J1313" t="s">
        <v>105</v>
      </c>
      <c r="K1313" t="s">
        <v>107</v>
      </c>
      <c r="L1313" t="s">
        <v>106</v>
      </c>
      <c r="M1313" t="s">
        <v>254</v>
      </c>
      <c r="N1313" t="s">
        <v>253</v>
      </c>
      <c r="O1313" t="s">
        <v>543</v>
      </c>
      <c r="P1313" t="s">
        <v>542</v>
      </c>
      <c r="Q1313" t="s">
        <v>7583</v>
      </c>
      <c r="R1313" t="s">
        <v>7584</v>
      </c>
    </row>
    <row r="1314" spans="1:18">
      <c r="A1314">
        <v>3515</v>
      </c>
      <c r="B1314" t="s">
        <v>701</v>
      </c>
      <c r="C1314">
        <v>755</v>
      </c>
      <c r="D1314" t="s">
        <v>7585</v>
      </c>
      <c r="E1314" t="s">
        <v>706</v>
      </c>
      <c r="F1314">
        <v>3</v>
      </c>
      <c r="G1314">
        <v>1</v>
      </c>
      <c r="H1314" t="s">
        <v>421</v>
      </c>
      <c r="I1314" t="s">
        <v>103</v>
      </c>
      <c r="J1314" t="s">
        <v>105</v>
      </c>
      <c r="K1314" t="s">
        <v>107</v>
      </c>
      <c r="L1314" t="s">
        <v>106</v>
      </c>
      <c r="M1314" t="s">
        <v>254</v>
      </c>
      <c r="N1314" t="s">
        <v>253</v>
      </c>
      <c r="O1314" t="s">
        <v>543</v>
      </c>
      <c r="P1314" t="s">
        <v>542</v>
      </c>
      <c r="Q1314" t="s">
        <v>7585</v>
      </c>
      <c r="R1314" t="s">
        <v>7586</v>
      </c>
    </row>
    <row r="1315" spans="1:18">
      <c r="A1315">
        <v>3517</v>
      </c>
      <c r="B1315" t="s">
        <v>701</v>
      </c>
      <c r="C1315">
        <v>741</v>
      </c>
      <c r="D1315" t="s">
        <v>7589</v>
      </c>
      <c r="E1315" t="s">
        <v>706</v>
      </c>
      <c r="F1315">
        <v>4</v>
      </c>
      <c r="G1315">
        <v>1</v>
      </c>
      <c r="H1315" t="s">
        <v>421</v>
      </c>
      <c r="I1315" t="s">
        <v>103</v>
      </c>
      <c r="J1315" t="s">
        <v>105</v>
      </c>
      <c r="K1315" t="s">
        <v>107</v>
      </c>
      <c r="L1315" t="s">
        <v>106</v>
      </c>
      <c r="M1315" t="s">
        <v>254</v>
      </c>
      <c r="N1315" t="s">
        <v>253</v>
      </c>
      <c r="O1315" t="s">
        <v>543</v>
      </c>
      <c r="P1315" t="s">
        <v>542</v>
      </c>
      <c r="Q1315" t="s">
        <v>7589</v>
      </c>
      <c r="R1315" t="s">
        <v>7590</v>
      </c>
    </row>
    <row r="1316" spans="1:18">
      <c r="A1316">
        <v>3521</v>
      </c>
      <c r="B1316" t="s">
        <v>701</v>
      </c>
      <c r="C1316">
        <v>753</v>
      </c>
      <c r="D1316" t="s">
        <v>7597</v>
      </c>
      <c r="E1316" t="s">
        <v>706</v>
      </c>
      <c r="F1316">
        <v>4</v>
      </c>
      <c r="G1316">
        <v>1</v>
      </c>
      <c r="H1316" t="s">
        <v>421</v>
      </c>
      <c r="I1316" t="s">
        <v>103</v>
      </c>
      <c r="J1316" t="s">
        <v>105</v>
      </c>
      <c r="K1316" t="s">
        <v>107</v>
      </c>
      <c r="L1316" t="s">
        <v>106</v>
      </c>
      <c r="M1316" t="s">
        <v>254</v>
      </c>
      <c r="N1316" t="s">
        <v>253</v>
      </c>
      <c r="O1316" t="s">
        <v>543</v>
      </c>
      <c r="P1316" t="s">
        <v>542</v>
      </c>
      <c r="Q1316" t="s">
        <v>7597</v>
      </c>
      <c r="R1316" t="s">
        <v>7598</v>
      </c>
    </row>
    <row r="1317" spans="1:18">
      <c r="A1317">
        <v>3523</v>
      </c>
      <c r="B1317" t="s">
        <v>701</v>
      </c>
      <c r="C1317">
        <v>526</v>
      </c>
      <c r="D1317" t="s">
        <v>7601</v>
      </c>
      <c r="E1317" t="s">
        <v>706</v>
      </c>
      <c r="F1317">
        <v>3</v>
      </c>
      <c r="G1317">
        <v>1</v>
      </c>
      <c r="H1317" t="s">
        <v>421</v>
      </c>
      <c r="I1317" t="s">
        <v>103</v>
      </c>
      <c r="J1317" t="s">
        <v>105</v>
      </c>
      <c r="K1317" t="s">
        <v>107</v>
      </c>
      <c r="L1317" t="s">
        <v>106</v>
      </c>
      <c r="M1317" t="s">
        <v>254</v>
      </c>
      <c r="N1317" t="s">
        <v>253</v>
      </c>
      <c r="O1317" t="s">
        <v>543</v>
      </c>
      <c r="P1317" t="s">
        <v>542</v>
      </c>
      <c r="Q1317" t="s">
        <v>7601</v>
      </c>
      <c r="R1317" t="s">
        <v>7602</v>
      </c>
    </row>
    <row r="1318" spans="1:18">
      <c r="A1318">
        <v>3527</v>
      </c>
      <c r="B1318" t="s">
        <v>701</v>
      </c>
      <c r="C1318">
        <v>742</v>
      </c>
      <c r="D1318" t="s">
        <v>7609</v>
      </c>
      <c r="E1318" t="s">
        <v>706</v>
      </c>
      <c r="F1318">
        <v>4</v>
      </c>
      <c r="G1318">
        <v>1</v>
      </c>
      <c r="H1318" t="s">
        <v>421</v>
      </c>
      <c r="I1318" t="s">
        <v>103</v>
      </c>
      <c r="J1318" t="s">
        <v>105</v>
      </c>
      <c r="K1318" t="s">
        <v>107</v>
      </c>
      <c r="L1318" t="s">
        <v>106</v>
      </c>
      <c r="M1318" t="s">
        <v>254</v>
      </c>
      <c r="N1318" t="s">
        <v>253</v>
      </c>
      <c r="O1318" t="s">
        <v>543</v>
      </c>
      <c r="P1318" t="s">
        <v>542</v>
      </c>
      <c r="Q1318" t="s">
        <v>7609</v>
      </c>
      <c r="R1318" t="s">
        <v>7610</v>
      </c>
    </row>
    <row r="1319" spans="1:18">
      <c r="A1319">
        <v>3528</v>
      </c>
      <c r="B1319" t="s">
        <v>701</v>
      </c>
      <c r="C1319">
        <v>772</v>
      </c>
      <c r="D1319" t="s">
        <v>7611</v>
      </c>
      <c r="E1319" t="s">
        <v>706</v>
      </c>
      <c r="F1319">
        <v>4</v>
      </c>
      <c r="G1319">
        <v>1</v>
      </c>
      <c r="H1319" t="s">
        <v>421</v>
      </c>
      <c r="I1319" t="s">
        <v>103</v>
      </c>
      <c r="J1319" t="s">
        <v>105</v>
      </c>
      <c r="K1319" t="s">
        <v>107</v>
      </c>
      <c r="L1319" t="s">
        <v>106</v>
      </c>
      <c r="M1319" t="s">
        <v>254</v>
      </c>
      <c r="N1319" t="s">
        <v>253</v>
      </c>
      <c r="O1319" t="s">
        <v>543</v>
      </c>
      <c r="P1319" t="s">
        <v>542</v>
      </c>
      <c r="Q1319" t="s">
        <v>7611</v>
      </c>
      <c r="R1319" t="s">
        <v>7612</v>
      </c>
    </row>
    <row r="1320" spans="1:18">
      <c r="A1320">
        <v>3529</v>
      </c>
      <c r="B1320" t="s">
        <v>701</v>
      </c>
      <c r="C1320">
        <v>529</v>
      </c>
      <c r="D1320" t="s">
        <v>7613</v>
      </c>
      <c r="E1320" t="s">
        <v>706</v>
      </c>
      <c r="F1320">
        <v>3</v>
      </c>
      <c r="G1320">
        <v>1</v>
      </c>
      <c r="H1320" t="s">
        <v>421</v>
      </c>
      <c r="I1320" t="s">
        <v>103</v>
      </c>
      <c r="J1320" t="s">
        <v>105</v>
      </c>
      <c r="K1320" t="s">
        <v>107</v>
      </c>
      <c r="L1320" t="s">
        <v>106</v>
      </c>
      <c r="M1320" t="s">
        <v>254</v>
      </c>
      <c r="N1320" t="s">
        <v>253</v>
      </c>
      <c r="O1320" t="s">
        <v>543</v>
      </c>
      <c r="P1320" t="s">
        <v>542</v>
      </c>
      <c r="Q1320" t="s">
        <v>7613</v>
      </c>
      <c r="R1320" t="s">
        <v>7614</v>
      </c>
    </row>
    <row r="1321" spans="1:18">
      <c r="A1321">
        <v>1579</v>
      </c>
      <c r="B1321" t="s">
        <v>701</v>
      </c>
      <c r="C1321">
        <v>4033</v>
      </c>
      <c r="D1321" t="s">
        <v>3788</v>
      </c>
      <c r="E1321" t="s">
        <v>703</v>
      </c>
      <c r="F1321">
        <v>5</v>
      </c>
      <c r="G1321">
        <v>0</v>
      </c>
      <c r="H1321" t="s">
        <v>421</v>
      </c>
      <c r="I1321" t="s">
        <v>103</v>
      </c>
      <c r="J1321" t="s">
        <v>105</v>
      </c>
      <c r="K1321" t="s">
        <v>111</v>
      </c>
      <c r="L1321" t="s">
        <v>110</v>
      </c>
      <c r="M1321" t="s">
        <v>260</v>
      </c>
      <c r="N1321" t="s">
        <v>259</v>
      </c>
      <c r="O1321" t="s">
        <v>545</v>
      </c>
      <c r="P1321" t="s">
        <v>544</v>
      </c>
      <c r="Q1321" t="s">
        <v>3788</v>
      </c>
      <c r="R1321" t="s">
        <v>3789</v>
      </c>
    </row>
    <row r="1322" spans="1:18">
      <c r="A1322">
        <v>1590</v>
      </c>
      <c r="B1322" t="s">
        <v>701</v>
      </c>
      <c r="C1322">
        <v>3775</v>
      </c>
      <c r="D1322" t="s">
        <v>3809</v>
      </c>
      <c r="E1322" t="s">
        <v>706</v>
      </c>
      <c r="F1322">
        <v>4</v>
      </c>
      <c r="G1322">
        <v>0</v>
      </c>
      <c r="H1322" t="s">
        <v>421</v>
      </c>
      <c r="I1322" t="s">
        <v>103</v>
      </c>
      <c r="J1322" t="s">
        <v>105</v>
      </c>
      <c r="K1322" t="s">
        <v>111</v>
      </c>
      <c r="L1322" t="s">
        <v>110</v>
      </c>
      <c r="M1322" t="s">
        <v>260</v>
      </c>
      <c r="N1322" t="s">
        <v>259</v>
      </c>
      <c r="O1322" t="s">
        <v>545</v>
      </c>
      <c r="P1322" t="s">
        <v>544</v>
      </c>
      <c r="Q1322" t="s">
        <v>3809</v>
      </c>
      <c r="R1322" t="s">
        <v>3810</v>
      </c>
    </row>
    <row r="1323" spans="1:18">
      <c r="A1323">
        <v>1601</v>
      </c>
      <c r="B1323" t="s">
        <v>701</v>
      </c>
      <c r="C1323">
        <v>3774</v>
      </c>
      <c r="D1323" t="s">
        <v>3831</v>
      </c>
      <c r="E1323" t="s">
        <v>706</v>
      </c>
      <c r="F1323">
        <v>4</v>
      </c>
      <c r="G1323">
        <v>0</v>
      </c>
      <c r="H1323" t="s">
        <v>421</v>
      </c>
      <c r="I1323" t="s">
        <v>103</v>
      </c>
      <c r="J1323" t="s">
        <v>105</v>
      </c>
      <c r="K1323" t="s">
        <v>111</v>
      </c>
      <c r="L1323" t="s">
        <v>110</v>
      </c>
      <c r="M1323" t="s">
        <v>260</v>
      </c>
      <c r="N1323" t="s">
        <v>259</v>
      </c>
      <c r="O1323" t="s">
        <v>545</v>
      </c>
      <c r="P1323" t="s">
        <v>544</v>
      </c>
      <c r="Q1323" t="s">
        <v>3831</v>
      </c>
      <c r="R1323" t="s">
        <v>3832</v>
      </c>
    </row>
    <row r="1324" spans="1:18">
      <c r="A1324">
        <v>1605</v>
      </c>
      <c r="B1324" t="s">
        <v>701</v>
      </c>
      <c r="C1324">
        <v>3773</v>
      </c>
      <c r="D1324" t="s">
        <v>3839</v>
      </c>
      <c r="E1324" t="s">
        <v>706</v>
      </c>
      <c r="F1324">
        <v>4</v>
      </c>
      <c r="G1324">
        <v>0</v>
      </c>
      <c r="H1324" t="s">
        <v>421</v>
      </c>
      <c r="I1324" t="s">
        <v>103</v>
      </c>
      <c r="J1324" t="s">
        <v>105</v>
      </c>
      <c r="K1324" t="s">
        <v>111</v>
      </c>
      <c r="L1324" t="s">
        <v>110</v>
      </c>
      <c r="M1324" t="s">
        <v>260</v>
      </c>
      <c r="N1324" t="s">
        <v>259</v>
      </c>
      <c r="O1324" t="s">
        <v>545</v>
      </c>
      <c r="P1324" t="s">
        <v>544</v>
      </c>
      <c r="Q1324" t="s">
        <v>3839</v>
      </c>
      <c r="R1324" t="s">
        <v>3840</v>
      </c>
    </row>
    <row r="1325" spans="1:18">
      <c r="A1325">
        <v>1607</v>
      </c>
      <c r="B1325" t="s">
        <v>701</v>
      </c>
      <c r="C1325">
        <v>4043</v>
      </c>
      <c r="D1325" t="s">
        <v>3843</v>
      </c>
      <c r="E1325" t="s">
        <v>703</v>
      </c>
      <c r="F1325">
        <v>5</v>
      </c>
      <c r="G1325">
        <v>0</v>
      </c>
      <c r="H1325" t="s">
        <v>421</v>
      </c>
      <c r="I1325" t="s">
        <v>103</v>
      </c>
      <c r="J1325" t="s">
        <v>105</v>
      </c>
      <c r="K1325" t="s">
        <v>111</v>
      </c>
      <c r="L1325" t="s">
        <v>110</v>
      </c>
      <c r="M1325" t="s">
        <v>260</v>
      </c>
      <c r="N1325" t="s">
        <v>259</v>
      </c>
      <c r="O1325" t="s">
        <v>545</v>
      </c>
      <c r="P1325" t="s">
        <v>544</v>
      </c>
      <c r="Q1325" t="s">
        <v>3843</v>
      </c>
      <c r="R1325" t="s">
        <v>3844</v>
      </c>
    </row>
    <row r="1326" spans="1:18">
      <c r="A1326">
        <v>1610</v>
      </c>
      <c r="B1326" t="s">
        <v>701</v>
      </c>
      <c r="C1326">
        <v>3734</v>
      </c>
      <c r="D1326" t="s">
        <v>3848</v>
      </c>
      <c r="E1326" t="s">
        <v>706</v>
      </c>
      <c r="F1326">
        <v>4</v>
      </c>
      <c r="G1326">
        <v>0</v>
      </c>
      <c r="H1326" t="s">
        <v>421</v>
      </c>
      <c r="I1326" t="s">
        <v>103</v>
      </c>
      <c r="J1326" t="s">
        <v>105</v>
      </c>
      <c r="K1326" t="s">
        <v>111</v>
      </c>
      <c r="L1326" t="s">
        <v>110</v>
      </c>
      <c r="M1326" t="s">
        <v>260</v>
      </c>
      <c r="N1326" t="s">
        <v>259</v>
      </c>
      <c r="O1326" t="s">
        <v>545</v>
      </c>
      <c r="P1326" t="s">
        <v>544</v>
      </c>
      <c r="Q1326" t="s">
        <v>3848</v>
      </c>
      <c r="R1326" t="s">
        <v>3849</v>
      </c>
    </row>
    <row r="1327" spans="1:18">
      <c r="A1327">
        <v>1614</v>
      </c>
      <c r="B1327" t="s">
        <v>701</v>
      </c>
      <c r="C1327">
        <v>3772</v>
      </c>
      <c r="D1327" t="s">
        <v>3856</v>
      </c>
      <c r="E1327" t="s">
        <v>49</v>
      </c>
      <c r="F1327">
        <v>0</v>
      </c>
      <c r="G1327">
        <v>0</v>
      </c>
      <c r="H1327" t="s">
        <v>421</v>
      </c>
      <c r="I1327" t="s">
        <v>103</v>
      </c>
      <c r="J1327" t="s">
        <v>105</v>
      </c>
      <c r="K1327" t="s">
        <v>111</v>
      </c>
      <c r="L1327" t="s">
        <v>110</v>
      </c>
      <c r="M1327" t="s">
        <v>260</v>
      </c>
      <c r="N1327" t="s">
        <v>259</v>
      </c>
      <c r="O1327" t="s">
        <v>545</v>
      </c>
      <c r="P1327" t="s">
        <v>544</v>
      </c>
      <c r="Q1327" t="s">
        <v>3856</v>
      </c>
      <c r="R1327" t="s">
        <v>3857</v>
      </c>
    </row>
    <row r="1328" spans="1:18">
      <c r="A1328">
        <v>1617</v>
      </c>
      <c r="B1328" t="s">
        <v>701</v>
      </c>
      <c r="C1328">
        <v>3771</v>
      </c>
      <c r="D1328" t="s">
        <v>3862</v>
      </c>
      <c r="E1328" t="s">
        <v>49</v>
      </c>
      <c r="F1328">
        <v>0</v>
      </c>
      <c r="G1328">
        <v>0</v>
      </c>
      <c r="H1328" t="s">
        <v>421</v>
      </c>
      <c r="I1328" t="s">
        <v>103</v>
      </c>
      <c r="J1328" t="s">
        <v>105</v>
      </c>
      <c r="K1328" t="s">
        <v>111</v>
      </c>
      <c r="L1328" t="s">
        <v>110</v>
      </c>
      <c r="M1328" t="s">
        <v>260</v>
      </c>
      <c r="N1328" t="s">
        <v>259</v>
      </c>
      <c r="O1328" t="s">
        <v>545</v>
      </c>
      <c r="P1328" t="s">
        <v>544</v>
      </c>
      <c r="Q1328" t="s">
        <v>3862</v>
      </c>
      <c r="R1328" t="s">
        <v>3863</v>
      </c>
    </row>
    <row r="1329" spans="1:18">
      <c r="A1329">
        <v>1620</v>
      </c>
      <c r="B1329" t="s">
        <v>701</v>
      </c>
      <c r="C1329">
        <v>3770</v>
      </c>
      <c r="D1329" t="s">
        <v>3868</v>
      </c>
      <c r="E1329" t="s">
        <v>706</v>
      </c>
      <c r="F1329">
        <v>4</v>
      </c>
      <c r="G1329">
        <v>0</v>
      </c>
      <c r="H1329" t="s">
        <v>421</v>
      </c>
      <c r="I1329" t="s">
        <v>103</v>
      </c>
      <c r="J1329" t="s">
        <v>105</v>
      </c>
      <c r="K1329" t="s">
        <v>111</v>
      </c>
      <c r="L1329" t="s">
        <v>110</v>
      </c>
      <c r="M1329" t="s">
        <v>260</v>
      </c>
      <c r="N1329" t="s">
        <v>259</v>
      </c>
      <c r="O1329" t="s">
        <v>545</v>
      </c>
      <c r="P1329" t="s">
        <v>544</v>
      </c>
      <c r="Q1329" t="s">
        <v>3868</v>
      </c>
      <c r="R1329" t="s">
        <v>3869</v>
      </c>
    </row>
    <row r="1330" spans="1:18">
      <c r="A1330">
        <v>1621</v>
      </c>
      <c r="B1330" t="s">
        <v>701</v>
      </c>
      <c r="C1330">
        <v>3767</v>
      </c>
      <c r="D1330" t="s">
        <v>3870</v>
      </c>
      <c r="E1330" t="s">
        <v>706</v>
      </c>
      <c r="F1330">
        <v>2</v>
      </c>
      <c r="G1330">
        <v>0</v>
      </c>
      <c r="H1330" t="s">
        <v>421</v>
      </c>
      <c r="I1330" t="s">
        <v>103</v>
      </c>
      <c r="J1330" t="s">
        <v>105</v>
      </c>
      <c r="K1330" t="s">
        <v>111</v>
      </c>
      <c r="L1330" t="s">
        <v>110</v>
      </c>
      <c r="M1330" t="s">
        <v>260</v>
      </c>
      <c r="N1330" t="s">
        <v>259</v>
      </c>
      <c r="O1330" t="s">
        <v>545</v>
      </c>
      <c r="P1330" t="s">
        <v>544</v>
      </c>
      <c r="Q1330" t="s">
        <v>3870</v>
      </c>
      <c r="R1330" t="s">
        <v>3871</v>
      </c>
    </row>
    <row r="1331" spans="1:18">
      <c r="A1331">
        <v>1622</v>
      </c>
      <c r="B1331" t="s">
        <v>701</v>
      </c>
      <c r="C1331">
        <v>4054</v>
      </c>
      <c r="D1331" t="s">
        <v>3872</v>
      </c>
      <c r="E1331" t="s">
        <v>706</v>
      </c>
      <c r="F1331">
        <v>3</v>
      </c>
      <c r="G1331">
        <v>0</v>
      </c>
      <c r="H1331" t="s">
        <v>421</v>
      </c>
      <c r="I1331" t="s">
        <v>103</v>
      </c>
      <c r="J1331" t="s">
        <v>105</v>
      </c>
      <c r="K1331" t="s">
        <v>111</v>
      </c>
      <c r="L1331" t="s">
        <v>110</v>
      </c>
      <c r="M1331" t="s">
        <v>260</v>
      </c>
      <c r="N1331" t="s">
        <v>259</v>
      </c>
      <c r="O1331" t="s">
        <v>545</v>
      </c>
      <c r="P1331" t="s">
        <v>544</v>
      </c>
      <c r="Q1331" t="s">
        <v>3872</v>
      </c>
      <c r="R1331" t="s">
        <v>3873</v>
      </c>
    </row>
    <row r="1332" spans="1:18">
      <c r="A1332">
        <v>1623</v>
      </c>
      <c r="B1332" t="s">
        <v>701</v>
      </c>
      <c r="C1332">
        <v>3769</v>
      </c>
      <c r="D1332" t="s">
        <v>3874</v>
      </c>
      <c r="E1332" t="s">
        <v>706</v>
      </c>
      <c r="F1332">
        <v>0</v>
      </c>
      <c r="G1332">
        <v>0</v>
      </c>
      <c r="H1332" t="s">
        <v>421</v>
      </c>
      <c r="I1332" t="s">
        <v>103</v>
      </c>
      <c r="J1332" t="s">
        <v>105</v>
      </c>
      <c r="K1332" t="s">
        <v>111</v>
      </c>
      <c r="L1332" t="s">
        <v>110</v>
      </c>
      <c r="M1332" t="s">
        <v>260</v>
      </c>
      <c r="N1332" t="s">
        <v>259</v>
      </c>
      <c r="O1332" t="s">
        <v>545</v>
      </c>
      <c r="P1332" t="s">
        <v>544</v>
      </c>
      <c r="Q1332" t="s">
        <v>3874</v>
      </c>
      <c r="R1332" t="s">
        <v>3875</v>
      </c>
    </row>
    <row r="1333" spans="1:18">
      <c r="A1333">
        <v>1625</v>
      </c>
      <c r="B1333" t="s">
        <v>701</v>
      </c>
      <c r="C1333">
        <v>3768</v>
      </c>
      <c r="D1333" t="s">
        <v>3878</v>
      </c>
      <c r="E1333" t="s">
        <v>49</v>
      </c>
      <c r="F1333">
        <v>0</v>
      </c>
      <c r="G1333">
        <v>0</v>
      </c>
      <c r="H1333" t="s">
        <v>421</v>
      </c>
      <c r="I1333" t="s">
        <v>103</v>
      </c>
      <c r="J1333" t="s">
        <v>105</v>
      </c>
      <c r="K1333" t="s">
        <v>111</v>
      </c>
      <c r="L1333" t="s">
        <v>110</v>
      </c>
      <c r="M1333" t="s">
        <v>260</v>
      </c>
      <c r="N1333" t="s">
        <v>259</v>
      </c>
      <c r="O1333" t="s">
        <v>545</v>
      </c>
      <c r="P1333" t="s">
        <v>544</v>
      </c>
      <c r="Q1333" t="s">
        <v>3878</v>
      </c>
      <c r="R1333" t="s">
        <v>3879</v>
      </c>
    </row>
    <row r="1334" spans="1:18">
      <c r="A1334">
        <v>1626</v>
      </c>
      <c r="B1334" t="s">
        <v>701</v>
      </c>
      <c r="C1334">
        <v>3766</v>
      </c>
      <c r="D1334" t="s">
        <v>3880</v>
      </c>
      <c r="E1334" t="s">
        <v>706</v>
      </c>
      <c r="F1334">
        <v>2</v>
      </c>
      <c r="G1334">
        <v>0</v>
      </c>
      <c r="H1334" t="s">
        <v>421</v>
      </c>
      <c r="I1334" t="s">
        <v>103</v>
      </c>
      <c r="J1334" t="s">
        <v>105</v>
      </c>
      <c r="K1334" t="s">
        <v>111</v>
      </c>
      <c r="L1334" t="s">
        <v>110</v>
      </c>
      <c r="M1334" t="s">
        <v>260</v>
      </c>
      <c r="N1334" t="s">
        <v>259</v>
      </c>
      <c r="O1334" t="s">
        <v>545</v>
      </c>
      <c r="P1334" t="s">
        <v>544</v>
      </c>
      <c r="Q1334" t="s">
        <v>3880</v>
      </c>
      <c r="R1334" t="s">
        <v>3881</v>
      </c>
    </row>
    <row r="1335" spans="1:18">
      <c r="A1335">
        <v>1633</v>
      </c>
      <c r="B1335" t="s">
        <v>701</v>
      </c>
      <c r="C1335">
        <v>3763</v>
      </c>
      <c r="D1335" t="s">
        <v>3894</v>
      </c>
      <c r="E1335" t="s">
        <v>706</v>
      </c>
      <c r="F1335">
        <v>4</v>
      </c>
      <c r="G1335">
        <v>0</v>
      </c>
      <c r="H1335" t="s">
        <v>421</v>
      </c>
      <c r="I1335" t="s">
        <v>103</v>
      </c>
      <c r="J1335" t="s">
        <v>105</v>
      </c>
      <c r="K1335" t="s">
        <v>111</v>
      </c>
      <c r="L1335" t="s">
        <v>110</v>
      </c>
      <c r="M1335" t="s">
        <v>260</v>
      </c>
      <c r="N1335" t="s">
        <v>259</v>
      </c>
      <c r="O1335" t="s">
        <v>545</v>
      </c>
      <c r="P1335" t="s">
        <v>544</v>
      </c>
      <c r="Q1335" t="s">
        <v>3894</v>
      </c>
      <c r="R1335" t="s">
        <v>3895</v>
      </c>
    </row>
    <row r="1336" spans="1:18">
      <c r="A1336">
        <v>1635</v>
      </c>
      <c r="B1336" t="s">
        <v>701</v>
      </c>
      <c r="C1336">
        <v>3764</v>
      </c>
      <c r="D1336" t="s">
        <v>3898</v>
      </c>
      <c r="E1336" t="s">
        <v>706</v>
      </c>
      <c r="F1336">
        <v>1</v>
      </c>
      <c r="G1336">
        <v>0</v>
      </c>
      <c r="H1336" t="s">
        <v>421</v>
      </c>
      <c r="I1336" t="s">
        <v>103</v>
      </c>
      <c r="J1336" t="s">
        <v>105</v>
      </c>
      <c r="K1336" t="s">
        <v>111</v>
      </c>
      <c r="L1336" t="s">
        <v>110</v>
      </c>
      <c r="M1336" t="s">
        <v>260</v>
      </c>
      <c r="N1336" t="s">
        <v>259</v>
      </c>
      <c r="O1336" t="s">
        <v>545</v>
      </c>
      <c r="P1336" t="s">
        <v>544</v>
      </c>
      <c r="Q1336" t="s">
        <v>3898</v>
      </c>
      <c r="R1336" t="s">
        <v>3899</v>
      </c>
    </row>
    <row r="1337" spans="1:18">
      <c r="A1337">
        <v>1636</v>
      </c>
      <c r="B1337" t="s">
        <v>701</v>
      </c>
      <c r="C1337">
        <v>3762</v>
      </c>
      <c r="D1337" t="s">
        <v>3900</v>
      </c>
      <c r="E1337" t="s">
        <v>706</v>
      </c>
      <c r="F1337">
        <v>4</v>
      </c>
      <c r="G1337">
        <v>0</v>
      </c>
      <c r="H1337" t="s">
        <v>421</v>
      </c>
      <c r="I1337" t="s">
        <v>103</v>
      </c>
      <c r="J1337" t="s">
        <v>105</v>
      </c>
      <c r="K1337" t="s">
        <v>111</v>
      </c>
      <c r="L1337" t="s">
        <v>110</v>
      </c>
      <c r="M1337" t="s">
        <v>260</v>
      </c>
      <c r="N1337" t="s">
        <v>259</v>
      </c>
      <c r="O1337" t="s">
        <v>545</v>
      </c>
      <c r="P1337" t="s">
        <v>544</v>
      </c>
      <c r="Q1337" t="s">
        <v>3900</v>
      </c>
      <c r="R1337" t="s">
        <v>3901</v>
      </c>
    </row>
    <row r="1338" spans="1:18">
      <c r="A1338">
        <v>1638</v>
      </c>
      <c r="B1338" t="s">
        <v>701</v>
      </c>
      <c r="C1338">
        <v>3732</v>
      </c>
      <c r="D1338" t="s">
        <v>3904</v>
      </c>
      <c r="E1338" t="s">
        <v>706</v>
      </c>
      <c r="F1338">
        <v>1</v>
      </c>
      <c r="G1338">
        <v>0</v>
      </c>
      <c r="H1338" t="s">
        <v>421</v>
      </c>
      <c r="I1338" t="s">
        <v>103</v>
      </c>
      <c r="J1338" t="s">
        <v>105</v>
      </c>
      <c r="K1338" t="s">
        <v>111</v>
      </c>
      <c r="L1338" t="s">
        <v>110</v>
      </c>
      <c r="M1338" t="s">
        <v>260</v>
      </c>
      <c r="N1338" t="s">
        <v>259</v>
      </c>
      <c r="O1338" t="s">
        <v>545</v>
      </c>
      <c r="P1338" t="s">
        <v>544</v>
      </c>
      <c r="Q1338" t="s">
        <v>3904</v>
      </c>
      <c r="R1338" t="s">
        <v>3905</v>
      </c>
    </row>
    <row r="1339" spans="1:18">
      <c r="A1339">
        <v>1641</v>
      </c>
      <c r="B1339" t="s">
        <v>701</v>
      </c>
      <c r="C1339">
        <v>3761</v>
      </c>
      <c r="D1339" t="s">
        <v>3910</v>
      </c>
      <c r="E1339" t="s">
        <v>706</v>
      </c>
      <c r="F1339">
        <v>1</v>
      </c>
      <c r="G1339">
        <v>0</v>
      </c>
      <c r="H1339" t="s">
        <v>421</v>
      </c>
      <c r="I1339" t="s">
        <v>103</v>
      </c>
      <c r="J1339" t="s">
        <v>105</v>
      </c>
      <c r="K1339" t="s">
        <v>111</v>
      </c>
      <c r="L1339" t="s">
        <v>110</v>
      </c>
      <c r="M1339" t="s">
        <v>260</v>
      </c>
      <c r="N1339" t="s">
        <v>259</v>
      </c>
      <c r="O1339" t="s">
        <v>545</v>
      </c>
      <c r="P1339" t="s">
        <v>544</v>
      </c>
      <c r="Q1339" t="s">
        <v>3910</v>
      </c>
      <c r="R1339" t="s">
        <v>3911</v>
      </c>
    </row>
    <row r="1340" spans="1:18">
      <c r="A1340">
        <v>1642</v>
      </c>
      <c r="B1340" t="s">
        <v>701</v>
      </c>
      <c r="C1340">
        <v>3733</v>
      </c>
      <c r="D1340" t="s">
        <v>3912</v>
      </c>
      <c r="E1340" t="s">
        <v>706</v>
      </c>
      <c r="F1340">
        <v>4</v>
      </c>
      <c r="G1340">
        <v>0</v>
      </c>
      <c r="H1340" t="s">
        <v>421</v>
      </c>
      <c r="I1340" t="s">
        <v>103</v>
      </c>
      <c r="J1340" t="s">
        <v>105</v>
      </c>
      <c r="K1340" t="s">
        <v>111</v>
      </c>
      <c r="L1340" t="s">
        <v>110</v>
      </c>
      <c r="M1340" t="s">
        <v>260</v>
      </c>
      <c r="N1340" t="s">
        <v>259</v>
      </c>
      <c r="O1340" t="s">
        <v>545</v>
      </c>
      <c r="P1340" t="s">
        <v>544</v>
      </c>
      <c r="Q1340" t="s">
        <v>3912</v>
      </c>
      <c r="R1340" t="s">
        <v>3913</v>
      </c>
    </row>
    <row r="1341" spans="1:18">
      <c r="A1341">
        <v>1646</v>
      </c>
      <c r="B1341" t="s">
        <v>701</v>
      </c>
      <c r="C1341">
        <v>3731</v>
      </c>
      <c r="D1341" t="s">
        <v>3920</v>
      </c>
      <c r="E1341" t="s">
        <v>706</v>
      </c>
      <c r="F1341">
        <v>4</v>
      </c>
      <c r="G1341">
        <v>0</v>
      </c>
      <c r="H1341" t="s">
        <v>421</v>
      </c>
      <c r="I1341" t="s">
        <v>103</v>
      </c>
      <c r="J1341" t="s">
        <v>105</v>
      </c>
      <c r="K1341" t="s">
        <v>111</v>
      </c>
      <c r="L1341" t="s">
        <v>110</v>
      </c>
      <c r="M1341" t="s">
        <v>260</v>
      </c>
      <c r="N1341" t="s">
        <v>259</v>
      </c>
      <c r="O1341" t="s">
        <v>545</v>
      </c>
      <c r="P1341" t="s">
        <v>544</v>
      </c>
      <c r="Q1341" t="s">
        <v>3920</v>
      </c>
      <c r="R1341" t="s">
        <v>3921</v>
      </c>
    </row>
    <row r="1342" spans="1:18">
      <c r="A1342">
        <v>1648</v>
      </c>
      <c r="B1342" t="s">
        <v>701</v>
      </c>
      <c r="C1342">
        <v>3758</v>
      </c>
      <c r="D1342" t="s">
        <v>3924</v>
      </c>
      <c r="E1342" t="s">
        <v>706</v>
      </c>
      <c r="F1342">
        <v>4</v>
      </c>
      <c r="G1342">
        <v>0</v>
      </c>
      <c r="H1342" t="s">
        <v>421</v>
      </c>
      <c r="I1342" t="s">
        <v>103</v>
      </c>
      <c r="J1342" t="s">
        <v>105</v>
      </c>
      <c r="K1342" t="s">
        <v>111</v>
      </c>
      <c r="L1342" t="s">
        <v>110</v>
      </c>
      <c r="M1342" t="s">
        <v>260</v>
      </c>
      <c r="N1342" t="s">
        <v>259</v>
      </c>
      <c r="O1342" t="s">
        <v>545</v>
      </c>
      <c r="P1342" t="s">
        <v>544</v>
      </c>
      <c r="Q1342" t="s">
        <v>3924</v>
      </c>
      <c r="R1342" t="s">
        <v>3925</v>
      </c>
    </row>
    <row r="1343" spans="1:18">
      <c r="A1343">
        <v>1649</v>
      </c>
      <c r="B1343" t="s">
        <v>701</v>
      </c>
      <c r="C1343">
        <v>3853</v>
      </c>
      <c r="D1343" t="s">
        <v>3926</v>
      </c>
      <c r="E1343" t="s">
        <v>3501</v>
      </c>
      <c r="F1343">
        <v>0</v>
      </c>
      <c r="G1343">
        <v>0</v>
      </c>
      <c r="H1343" t="s">
        <v>421</v>
      </c>
      <c r="I1343" t="s">
        <v>103</v>
      </c>
      <c r="J1343" t="s">
        <v>105</v>
      </c>
      <c r="K1343" t="s">
        <v>111</v>
      </c>
      <c r="L1343" t="s">
        <v>110</v>
      </c>
      <c r="M1343" t="s">
        <v>260</v>
      </c>
      <c r="N1343" t="s">
        <v>259</v>
      </c>
      <c r="O1343" t="s">
        <v>545</v>
      </c>
      <c r="P1343" t="s">
        <v>544</v>
      </c>
      <c r="Q1343" t="s">
        <v>3926</v>
      </c>
      <c r="R1343" t="s">
        <v>3927</v>
      </c>
    </row>
    <row r="1344" spans="1:18">
      <c r="A1344">
        <v>1650</v>
      </c>
      <c r="B1344" t="s">
        <v>701</v>
      </c>
      <c r="C1344">
        <v>3730</v>
      </c>
      <c r="D1344" t="s">
        <v>3928</v>
      </c>
      <c r="E1344" t="s">
        <v>706</v>
      </c>
      <c r="F1344">
        <v>4</v>
      </c>
      <c r="G1344">
        <v>0</v>
      </c>
      <c r="H1344" t="s">
        <v>421</v>
      </c>
      <c r="I1344" t="s">
        <v>103</v>
      </c>
      <c r="J1344" t="s">
        <v>105</v>
      </c>
      <c r="K1344" t="s">
        <v>111</v>
      </c>
      <c r="L1344" t="s">
        <v>110</v>
      </c>
      <c r="M1344" t="s">
        <v>260</v>
      </c>
      <c r="N1344" t="s">
        <v>259</v>
      </c>
      <c r="O1344" t="s">
        <v>545</v>
      </c>
      <c r="P1344" t="s">
        <v>544</v>
      </c>
      <c r="Q1344" t="s">
        <v>3928</v>
      </c>
      <c r="R1344" t="s">
        <v>3929</v>
      </c>
    </row>
    <row r="1345" spans="1:18">
      <c r="A1345">
        <v>1651</v>
      </c>
      <c r="B1345" t="s">
        <v>701</v>
      </c>
      <c r="C1345">
        <v>3765</v>
      </c>
      <c r="D1345" t="s">
        <v>3930</v>
      </c>
      <c r="E1345" t="s">
        <v>706</v>
      </c>
      <c r="F1345">
        <v>1</v>
      </c>
      <c r="G1345">
        <v>0</v>
      </c>
      <c r="H1345" t="s">
        <v>421</v>
      </c>
      <c r="I1345" t="s">
        <v>103</v>
      </c>
      <c r="J1345" t="s">
        <v>105</v>
      </c>
      <c r="K1345" t="s">
        <v>111</v>
      </c>
      <c r="L1345" t="s">
        <v>110</v>
      </c>
      <c r="M1345" t="s">
        <v>260</v>
      </c>
      <c r="N1345" t="s">
        <v>259</v>
      </c>
      <c r="O1345" t="s">
        <v>545</v>
      </c>
      <c r="P1345" t="s">
        <v>544</v>
      </c>
      <c r="Q1345" t="s">
        <v>3930</v>
      </c>
      <c r="R1345" t="s">
        <v>3931</v>
      </c>
    </row>
    <row r="1346" spans="1:18">
      <c r="A1346">
        <v>1653</v>
      </c>
      <c r="B1346" t="s">
        <v>701</v>
      </c>
      <c r="C1346">
        <v>4042</v>
      </c>
      <c r="D1346" t="s">
        <v>3934</v>
      </c>
      <c r="E1346" t="s">
        <v>706</v>
      </c>
      <c r="F1346">
        <v>4</v>
      </c>
      <c r="G1346">
        <v>0</v>
      </c>
      <c r="H1346" t="s">
        <v>421</v>
      </c>
      <c r="I1346" t="s">
        <v>103</v>
      </c>
      <c r="J1346" t="s">
        <v>105</v>
      </c>
      <c r="K1346" t="s">
        <v>111</v>
      </c>
      <c r="L1346" t="s">
        <v>110</v>
      </c>
      <c r="M1346" t="s">
        <v>260</v>
      </c>
      <c r="N1346" t="s">
        <v>259</v>
      </c>
      <c r="O1346" t="s">
        <v>545</v>
      </c>
      <c r="P1346" t="s">
        <v>544</v>
      </c>
      <c r="Q1346" t="s">
        <v>3934</v>
      </c>
      <c r="R1346" t="s">
        <v>3935</v>
      </c>
    </row>
    <row r="1347" spans="1:18">
      <c r="A1347">
        <v>1655</v>
      </c>
      <c r="B1347" t="s">
        <v>701</v>
      </c>
      <c r="C1347">
        <v>4055</v>
      </c>
      <c r="D1347" t="s">
        <v>3938</v>
      </c>
      <c r="E1347" t="s">
        <v>706</v>
      </c>
      <c r="F1347">
        <v>3</v>
      </c>
      <c r="G1347">
        <v>0</v>
      </c>
      <c r="H1347" t="s">
        <v>421</v>
      </c>
      <c r="I1347" t="s">
        <v>103</v>
      </c>
      <c r="J1347" t="s">
        <v>105</v>
      </c>
      <c r="K1347" t="s">
        <v>111</v>
      </c>
      <c r="L1347" t="s">
        <v>110</v>
      </c>
      <c r="M1347" t="s">
        <v>260</v>
      </c>
      <c r="N1347" t="s">
        <v>259</v>
      </c>
      <c r="O1347" t="s">
        <v>545</v>
      </c>
      <c r="P1347" t="s">
        <v>544</v>
      </c>
      <c r="Q1347" t="s">
        <v>3938</v>
      </c>
      <c r="R1347" t="s">
        <v>3939</v>
      </c>
    </row>
    <row r="1348" spans="1:18">
      <c r="A1348">
        <v>1656</v>
      </c>
      <c r="B1348" t="s">
        <v>701</v>
      </c>
      <c r="C1348">
        <v>3756</v>
      </c>
      <c r="D1348" t="s">
        <v>3940</v>
      </c>
      <c r="E1348" t="s">
        <v>706</v>
      </c>
      <c r="F1348">
        <v>0</v>
      </c>
      <c r="G1348">
        <v>0</v>
      </c>
      <c r="H1348" t="s">
        <v>421</v>
      </c>
      <c r="I1348" t="s">
        <v>103</v>
      </c>
      <c r="J1348" t="s">
        <v>105</v>
      </c>
      <c r="K1348" t="s">
        <v>111</v>
      </c>
      <c r="L1348" t="s">
        <v>110</v>
      </c>
      <c r="M1348" t="s">
        <v>260</v>
      </c>
      <c r="N1348" t="s">
        <v>259</v>
      </c>
      <c r="O1348" t="s">
        <v>545</v>
      </c>
      <c r="P1348" t="s">
        <v>544</v>
      </c>
      <c r="Q1348" t="s">
        <v>3940</v>
      </c>
      <c r="R1348" t="s">
        <v>3941</v>
      </c>
    </row>
    <row r="1349" spans="1:18">
      <c r="A1349">
        <v>1658</v>
      </c>
      <c r="B1349" t="s">
        <v>701</v>
      </c>
      <c r="C1349">
        <v>3755</v>
      </c>
      <c r="D1349" t="s">
        <v>3944</v>
      </c>
      <c r="E1349" t="s">
        <v>706</v>
      </c>
      <c r="F1349">
        <v>0</v>
      </c>
      <c r="G1349">
        <v>0</v>
      </c>
      <c r="H1349" t="s">
        <v>421</v>
      </c>
      <c r="I1349" t="s">
        <v>103</v>
      </c>
      <c r="J1349" t="s">
        <v>105</v>
      </c>
      <c r="K1349" t="s">
        <v>111</v>
      </c>
      <c r="L1349" t="s">
        <v>110</v>
      </c>
      <c r="M1349" t="s">
        <v>260</v>
      </c>
      <c r="N1349" t="s">
        <v>259</v>
      </c>
      <c r="O1349" t="s">
        <v>545</v>
      </c>
      <c r="P1349" t="s">
        <v>544</v>
      </c>
      <c r="Q1349" t="s">
        <v>3944</v>
      </c>
      <c r="R1349" t="s">
        <v>3945</v>
      </c>
    </row>
    <row r="1350" spans="1:18">
      <c r="A1350">
        <v>1659</v>
      </c>
      <c r="B1350" t="s">
        <v>701</v>
      </c>
      <c r="C1350">
        <v>3757</v>
      </c>
      <c r="D1350" t="s">
        <v>3946</v>
      </c>
      <c r="E1350" t="s">
        <v>706</v>
      </c>
      <c r="F1350">
        <v>1</v>
      </c>
      <c r="G1350">
        <v>0</v>
      </c>
      <c r="H1350" t="s">
        <v>421</v>
      </c>
      <c r="I1350" t="s">
        <v>103</v>
      </c>
      <c r="J1350" t="s">
        <v>105</v>
      </c>
      <c r="K1350" t="s">
        <v>111</v>
      </c>
      <c r="L1350" t="s">
        <v>110</v>
      </c>
      <c r="M1350" t="s">
        <v>260</v>
      </c>
      <c r="N1350" t="s">
        <v>259</v>
      </c>
      <c r="O1350" t="s">
        <v>545</v>
      </c>
      <c r="P1350" t="s">
        <v>544</v>
      </c>
      <c r="Q1350" t="s">
        <v>3946</v>
      </c>
      <c r="R1350" t="s">
        <v>3947</v>
      </c>
    </row>
    <row r="1351" spans="1:18">
      <c r="A1351">
        <v>1660</v>
      </c>
      <c r="B1351" t="s">
        <v>701</v>
      </c>
      <c r="C1351">
        <v>3856</v>
      </c>
      <c r="D1351" t="s">
        <v>3948</v>
      </c>
      <c r="E1351" t="s">
        <v>706</v>
      </c>
      <c r="F1351">
        <v>4</v>
      </c>
      <c r="G1351">
        <v>0</v>
      </c>
      <c r="H1351" t="s">
        <v>421</v>
      </c>
      <c r="I1351" t="s">
        <v>103</v>
      </c>
      <c r="J1351" t="s">
        <v>105</v>
      </c>
      <c r="K1351" t="s">
        <v>111</v>
      </c>
      <c r="L1351" t="s">
        <v>110</v>
      </c>
      <c r="M1351" t="s">
        <v>260</v>
      </c>
      <c r="N1351" t="s">
        <v>259</v>
      </c>
      <c r="O1351" t="s">
        <v>545</v>
      </c>
      <c r="P1351" t="s">
        <v>544</v>
      </c>
      <c r="Q1351" t="s">
        <v>3948</v>
      </c>
      <c r="R1351" t="s">
        <v>3949</v>
      </c>
    </row>
    <row r="1352" spans="1:18">
      <c r="A1352">
        <v>1662</v>
      </c>
      <c r="B1352" t="s">
        <v>701</v>
      </c>
      <c r="C1352">
        <v>4034</v>
      </c>
      <c r="D1352" t="s">
        <v>3952</v>
      </c>
      <c r="E1352" t="s">
        <v>706</v>
      </c>
      <c r="F1352">
        <v>4</v>
      </c>
      <c r="G1352">
        <v>0</v>
      </c>
      <c r="H1352" t="s">
        <v>421</v>
      </c>
      <c r="I1352" t="s">
        <v>103</v>
      </c>
      <c r="J1352" t="s">
        <v>105</v>
      </c>
      <c r="K1352" t="s">
        <v>111</v>
      </c>
      <c r="L1352" t="s">
        <v>110</v>
      </c>
      <c r="M1352" t="s">
        <v>260</v>
      </c>
      <c r="N1352" t="s">
        <v>259</v>
      </c>
      <c r="O1352" t="s">
        <v>545</v>
      </c>
      <c r="P1352" t="s">
        <v>544</v>
      </c>
      <c r="Q1352" t="s">
        <v>3952</v>
      </c>
      <c r="R1352" t="s">
        <v>3953</v>
      </c>
    </row>
    <row r="1353" spans="1:18">
      <c r="A1353">
        <v>1664</v>
      </c>
      <c r="B1353" t="s">
        <v>701</v>
      </c>
      <c r="C1353">
        <v>3572</v>
      </c>
      <c r="D1353" t="s">
        <v>3956</v>
      </c>
      <c r="E1353" t="s">
        <v>706</v>
      </c>
      <c r="F1353">
        <v>4</v>
      </c>
      <c r="G1353">
        <v>0</v>
      </c>
      <c r="H1353" t="s">
        <v>421</v>
      </c>
      <c r="I1353" t="s">
        <v>103</v>
      </c>
      <c r="J1353" t="s">
        <v>105</v>
      </c>
      <c r="K1353" t="s">
        <v>111</v>
      </c>
      <c r="L1353" t="s">
        <v>110</v>
      </c>
      <c r="M1353" t="s">
        <v>260</v>
      </c>
      <c r="N1353" t="s">
        <v>259</v>
      </c>
      <c r="O1353" t="s">
        <v>545</v>
      </c>
      <c r="P1353" t="s">
        <v>544</v>
      </c>
      <c r="Q1353" t="s">
        <v>3956</v>
      </c>
      <c r="R1353" t="s">
        <v>3957</v>
      </c>
    </row>
    <row r="1354" spans="1:18">
      <c r="A1354">
        <v>1665</v>
      </c>
      <c r="B1354" t="s">
        <v>701</v>
      </c>
      <c r="C1354">
        <v>4036</v>
      </c>
      <c r="D1354" t="s">
        <v>3958</v>
      </c>
      <c r="E1354" t="s">
        <v>706</v>
      </c>
      <c r="F1354">
        <v>1</v>
      </c>
      <c r="G1354">
        <v>0</v>
      </c>
      <c r="H1354" t="s">
        <v>421</v>
      </c>
      <c r="I1354" t="s">
        <v>103</v>
      </c>
      <c r="J1354" t="s">
        <v>105</v>
      </c>
      <c r="K1354" t="s">
        <v>111</v>
      </c>
      <c r="L1354" t="s">
        <v>110</v>
      </c>
      <c r="M1354" t="s">
        <v>260</v>
      </c>
      <c r="N1354" t="s">
        <v>259</v>
      </c>
      <c r="O1354" t="s">
        <v>545</v>
      </c>
      <c r="P1354" t="s">
        <v>544</v>
      </c>
      <c r="Q1354" t="s">
        <v>3958</v>
      </c>
      <c r="R1354" t="s">
        <v>3959</v>
      </c>
    </row>
    <row r="1355" spans="1:18">
      <c r="A1355">
        <v>1666</v>
      </c>
      <c r="B1355" t="s">
        <v>701</v>
      </c>
      <c r="C1355">
        <v>3760</v>
      </c>
      <c r="D1355" t="s">
        <v>3960</v>
      </c>
      <c r="E1355" t="s">
        <v>706</v>
      </c>
      <c r="F1355">
        <v>4</v>
      </c>
      <c r="G1355">
        <v>0</v>
      </c>
      <c r="H1355" t="s">
        <v>421</v>
      </c>
      <c r="I1355" t="s">
        <v>103</v>
      </c>
      <c r="J1355" t="s">
        <v>105</v>
      </c>
      <c r="K1355" t="s">
        <v>111</v>
      </c>
      <c r="L1355" t="s">
        <v>110</v>
      </c>
      <c r="M1355" t="s">
        <v>260</v>
      </c>
      <c r="N1355" t="s">
        <v>259</v>
      </c>
      <c r="O1355" t="s">
        <v>545</v>
      </c>
      <c r="P1355" t="s">
        <v>544</v>
      </c>
      <c r="Q1355" t="s">
        <v>3960</v>
      </c>
      <c r="R1355" t="s">
        <v>3961</v>
      </c>
    </row>
    <row r="1356" spans="1:18">
      <c r="A1356">
        <v>1667</v>
      </c>
      <c r="B1356" t="s">
        <v>701</v>
      </c>
      <c r="C1356">
        <v>3850</v>
      </c>
      <c r="D1356" t="s">
        <v>3962</v>
      </c>
      <c r="E1356" t="s">
        <v>706</v>
      </c>
      <c r="F1356">
        <v>4</v>
      </c>
      <c r="G1356">
        <v>0</v>
      </c>
      <c r="H1356" t="s">
        <v>421</v>
      </c>
      <c r="I1356" t="s">
        <v>103</v>
      </c>
      <c r="J1356" t="s">
        <v>105</v>
      </c>
      <c r="K1356" t="s">
        <v>111</v>
      </c>
      <c r="L1356" t="s">
        <v>110</v>
      </c>
      <c r="M1356" t="s">
        <v>260</v>
      </c>
      <c r="N1356" t="s">
        <v>259</v>
      </c>
      <c r="O1356" t="s">
        <v>545</v>
      </c>
      <c r="P1356" t="s">
        <v>544</v>
      </c>
      <c r="Q1356" t="s">
        <v>3962</v>
      </c>
      <c r="R1356" t="s">
        <v>3963</v>
      </c>
    </row>
    <row r="1357" spans="1:18">
      <c r="A1357">
        <v>1669</v>
      </c>
      <c r="B1357" t="s">
        <v>701</v>
      </c>
      <c r="C1357">
        <v>3754</v>
      </c>
      <c r="D1357" t="s">
        <v>3966</v>
      </c>
      <c r="E1357" t="s">
        <v>706</v>
      </c>
      <c r="F1357">
        <v>1</v>
      </c>
      <c r="G1357">
        <v>0</v>
      </c>
      <c r="H1357" t="s">
        <v>421</v>
      </c>
      <c r="I1357" t="s">
        <v>103</v>
      </c>
      <c r="J1357" t="s">
        <v>105</v>
      </c>
      <c r="K1357" t="s">
        <v>111</v>
      </c>
      <c r="L1357" t="s">
        <v>110</v>
      </c>
      <c r="M1357" t="s">
        <v>260</v>
      </c>
      <c r="N1357" t="s">
        <v>259</v>
      </c>
      <c r="O1357" t="s">
        <v>545</v>
      </c>
      <c r="P1357" t="s">
        <v>544</v>
      </c>
      <c r="Q1357" t="s">
        <v>3966</v>
      </c>
      <c r="R1357" t="s">
        <v>3967</v>
      </c>
    </row>
    <row r="1358" spans="1:18">
      <c r="A1358">
        <v>1671</v>
      </c>
      <c r="B1358" t="s">
        <v>701</v>
      </c>
      <c r="C1358">
        <v>4037</v>
      </c>
      <c r="D1358" t="s">
        <v>3970</v>
      </c>
      <c r="E1358" t="s">
        <v>706</v>
      </c>
      <c r="F1358">
        <v>3</v>
      </c>
      <c r="G1358">
        <v>0</v>
      </c>
      <c r="H1358" t="s">
        <v>421</v>
      </c>
      <c r="I1358" t="s">
        <v>103</v>
      </c>
      <c r="J1358" t="s">
        <v>105</v>
      </c>
      <c r="K1358" t="s">
        <v>111</v>
      </c>
      <c r="L1358" t="s">
        <v>110</v>
      </c>
      <c r="M1358" t="s">
        <v>260</v>
      </c>
      <c r="N1358" t="s">
        <v>259</v>
      </c>
      <c r="O1358" t="s">
        <v>545</v>
      </c>
      <c r="P1358" t="s">
        <v>544</v>
      </c>
      <c r="Q1358" t="s">
        <v>3970</v>
      </c>
      <c r="R1358" t="s">
        <v>3971</v>
      </c>
    </row>
    <row r="1359" spans="1:18">
      <c r="A1359">
        <v>1672</v>
      </c>
      <c r="B1359" t="s">
        <v>701</v>
      </c>
      <c r="C1359">
        <v>4035</v>
      </c>
      <c r="D1359" t="s">
        <v>3972</v>
      </c>
      <c r="E1359" t="s">
        <v>706</v>
      </c>
      <c r="F1359">
        <v>4</v>
      </c>
      <c r="G1359">
        <v>0</v>
      </c>
      <c r="H1359" t="s">
        <v>421</v>
      </c>
      <c r="I1359" t="s">
        <v>103</v>
      </c>
      <c r="J1359" t="s">
        <v>105</v>
      </c>
      <c r="K1359" t="s">
        <v>111</v>
      </c>
      <c r="L1359" t="s">
        <v>110</v>
      </c>
      <c r="M1359" t="s">
        <v>260</v>
      </c>
      <c r="N1359" t="s">
        <v>259</v>
      </c>
      <c r="O1359" t="s">
        <v>545</v>
      </c>
      <c r="P1359" t="s">
        <v>544</v>
      </c>
      <c r="Q1359" t="s">
        <v>3972</v>
      </c>
      <c r="R1359" t="s">
        <v>3973</v>
      </c>
    </row>
    <row r="1360" spans="1:18">
      <c r="A1360">
        <v>1675</v>
      </c>
      <c r="B1360" t="s">
        <v>701</v>
      </c>
      <c r="C1360">
        <v>3865</v>
      </c>
      <c r="D1360" t="s">
        <v>3978</v>
      </c>
      <c r="E1360" t="s">
        <v>706</v>
      </c>
      <c r="F1360">
        <v>2</v>
      </c>
      <c r="G1360">
        <v>0</v>
      </c>
      <c r="H1360" t="s">
        <v>421</v>
      </c>
      <c r="I1360" t="s">
        <v>103</v>
      </c>
      <c r="J1360" t="s">
        <v>105</v>
      </c>
      <c r="K1360" t="s">
        <v>111</v>
      </c>
      <c r="L1360" t="s">
        <v>110</v>
      </c>
      <c r="M1360" t="s">
        <v>260</v>
      </c>
      <c r="N1360" t="s">
        <v>259</v>
      </c>
      <c r="O1360" t="s">
        <v>545</v>
      </c>
      <c r="P1360" t="s">
        <v>544</v>
      </c>
      <c r="Q1360" t="s">
        <v>3978</v>
      </c>
      <c r="R1360" t="s">
        <v>3979</v>
      </c>
    </row>
    <row r="1361" spans="1:18">
      <c r="A1361">
        <v>1676</v>
      </c>
      <c r="B1361" t="s">
        <v>701</v>
      </c>
      <c r="C1361">
        <v>3722</v>
      </c>
      <c r="D1361" t="s">
        <v>3940</v>
      </c>
      <c r="E1361" t="s">
        <v>706</v>
      </c>
      <c r="F1361">
        <v>4</v>
      </c>
      <c r="G1361">
        <v>0</v>
      </c>
      <c r="H1361" t="s">
        <v>421</v>
      </c>
      <c r="I1361" t="s">
        <v>103</v>
      </c>
      <c r="J1361" t="s">
        <v>105</v>
      </c>
      <c r="K1361" t="s">
        <v>111</v>
      </c>
      <c r="L1361" t="s">
        <v>110</v>
      </c>
      <c r="M1361" t="s">
        <v>260</v>
      </c>
      <c r="N1361" t="s">
        <v>259</v>
      </c>
      <c r="O1361" t="s">
        <v>545</v>
      </c>
      <c r="P1361" t="s">
        <v>544</v>
      </c>
      <c r="Q1361" t="s">
        <v>3940</v>
      </c>
      <c r="R1361" t="s">
        <v>3980</v>
      </c>
    </row>
    <row r="1362" spans="1:18">
      <c r="A1362">
        <v>1677</v>
      </c>
      <c r="B1362" t="s">
        <v>701</v>
      </c>
      <c r="C1362">
        <v>3723</v>
      </c>
      <c r="D1362" t="s">
        <v>3981</v>
      </c>
      <c r="E1362" t="s">
        <v>706</v>
      </c>
      <c r="F1362">
        <v>4</v>
      </c>
      <c r="G1362">
        <v>0</v>
      </c>
      <c r="H1362" t="s">
        <v>421</v>
      </c>
      <c r="I1362" t="s">
        <v>103</v>
      </c>
      <c r="J1362" t="s">
        <v>105</v>
      </c>
      <c r="K1362" t="s">
        <v>111</v>
      </c>
      <c r="L1362" t="s">
        <v>110</v>
      </c>
      <c r="M1362" t="s">
        <v>260</v>
      </c>
      <c r="N1362" t="s">
        <v>259</v>
      </c>
      <c r="O1362" t="s">
        <v>545</v>
      </c>
      <c r="P1362" t="s">
        <v>544</v>
      </c>
      <c r="Q1362" t="s">
        <v>3981</v>
      </c>
      <c r="R1362" t="s">
        <v>3982</v>
      </c>
    </row>
    <row r="1363" spans="1:18">
      <c r="A1363">
        <v>1680</v>
      </c>
      <c r="B1363" t="s">
        <v>701</v>
      </c>
      <c r="C1363">
        <v>3851</v>
      </c>
      <c r="D1363" t="s">
        <v>3987</v>
      </c>
      <c r="E1363" t="s">
        <v>706</v>
      </c>
      <c r="F1363">
        <v>3</v>
      </c>
      <c r="G1363">
        <v>0</v>
      </c>
      <c r="H1363" t="s">
        <v>421</v>
      </c>
      <c r="I1363" t="s">
        <v>103</v>
      </c>
      <c r="J1363" t="s">
        <v>105</v>
      </c>
      <c r="K1363" t="s">
        <v>111</v>
      </c>
      <c r="L1363" t="s">
        <v>110</v>
      </c>
      <c r="M1363" t="s">
        <v>260</v>
      </c>
      <c r="N1363" t="s">
        <v>259</v>
      </c>
      <c r="O1363" t="s">
        <v>545</v>
      </c>
      <c r="P1363" t="s">
        <v>544</v>
      </c>
      <c r="Q1363" t="s">
        <v>3987</v>
      </c>
      <c r="R1363" t="s">
        <v>3988</v>
      </c>
    </row>
    <row r="1364" spans="1:18">
      <c r="A1364">
        <v>1683</v>
      </c>
      <c r="B1364" t="s">
        <v>701</v>
      </c>
      <c r="C1364">
        <v>3852</v>
      </c>
      <c r="D1364" t="s">
        <v>3993</v>
      </c>
      <c r="E1364" t="s">
        <v>706</v>
      </c>
      <c r="F1364">
        <v>3</v>
      </c>
      <c r="G1364">
        <v>0</v>
      </c>
      <c r="H1364" t="s">
        <v>421</v>
      </c>
      <c r="I1364" t="s">
        <v>103</v>
      </c>
      <c r="J1364" t="s">
        <v>105</v>
      </c>
      <c r="K1364" t="s">
        <v>111</v>
      </c>
      <c r="L1364" t="s">
        <v>110</v>
      </c>
      <c r="M1364" t="s">
        <v>260</v>
      </c>
      <c r="N1364" t="s">
        <v>259</v>
      </c>
      <c r="O1364" t="s">
        <v>545</v>
      </c>
      <c r="P1364" t="s">
        <v>544</v>
      </c>
      <c r="Q1364" t="s">
        <v>3993</v>
      </c>
      <c r="R1364" t="s">
        <v>3994</v>
      </c>
    </row>
    <row r="1365" spans="1:18">
      <c r="A1365">
        <v>1685</v>
      </c>
      <c r="B1365" t="s">
        <v>701</v>
      </c>
      <c r="C1365">
        <v>3866</v>
      </c>
      <c r="D1365" t="s">
        <v>3996</v>
      </c>
      <c r="E1365" t="s">
        <v>706</v>
      </c>
      <c r="F1365">
        <v>3</v>
      </c>
      <c r="G1365">
        <v>0</v>
      </c>
      <c r="H1365" t="s">
        <v>421</v>
      </c>
      <c r="I1365" t="s">
        <v>103</v>
      </c>
      <c r="J1365" t="s">
        <v>105</v>
      </c>
      <c r="K1365" t="s">
        <v>111</v>
      </c>
      <c r="L1365" t="s">
        <v>110</v>
      </c>
      <c r="M1365" t="s">
        <v>260</v>
      </c>
      <c r="N1365" t="s">
        <v>259</v>
      </c>
      <c r="O1365" t="s">
        <v>545</v>
      </c>
      <c r="P1365" t="s">
        <v>544</v>
      </c>
      <c r="Q1365" t="s">
        <v>3996</v>
      </c>
      <c r="R1365" t="s">
        <v>3997</v>
      </c>
    </row>
    <row r="1366" spans="1:18">
      <c r="A1366">
        <v>1686</v>
      </c>
      <c r="B1366" t="s">
        <v>701</v>
      </c>
      <c r="C1366">
        <v>3717</v>
      </c>
      <c r="D1366" t="s">
        <v>3998</v>
      </c>
      <c r="E1366" t="s">
        <v>706</v>
      </c>
      <c r="F1366">
        <v>3</v>
      </c>
      <c r="G1366">
        <v>0</v>
      </c>
      <c r="H1366" t="s">
        <v>421</v>
      </c>
      <c r="I1366" t="s">
        <v>103</v>
      </c>
      <c r="J1366" t="s">
        <v>105</v>
      </c>
      <c r="K1366" t="s">
        <v>111</v>
      </c>
      <c r="L1366" t="s">
        <v>110</v>
      </c>
      <c r="M1366" t="s">
        <v>260</v>
      </c>
      <c r="N1366" t="s">
        <v>259</v>
      </c>
      <c r="O1366" t="s">
        <v>545</v>
      </c>
      <c r="P1366" t="s">
        <v>544</v>
      </c>
      <c r="Q1366" t="s">
        <v>3998</v>
      </c>
      <c r="R1366" t="s">
        <v>3999</v>
      </c>
    </row>
    <row r="1367" spans="1:18">
      <c r="A1367">
        <v>1688</v>
      </c>
      <c r="B1367" t="s">
        <v>701</v>
      </c>
      <c r="C1367">
        <v>3860</v>
      </c>
      <c r="D1367" t="s">
        <v>4002</v>
      </c>
      <c r="E1367" t="s">
        <v>706</v>
      </c>
      <c r="F1367">
        <v>1</v>
      </c>
      <c r="G1367">
        <v>0</v>
      </c>
      <c r="H1367" t="s">
        <v>421</v>
      </c>
      <c r="I1367" t="s">
        <v>103</v>
      </c>
      <c r="J1367" t="s">
        <v>105</v>
      </c>
      <c r="K1367" t="s">
        <v>111</v>
      </c>
      <c r="L1367" t="s">
        <v>110</v>
      </c>
      <c r="M1367" t="s">
        <v>260</v>
      </c>
      <c r="N1367" t="s">
        <v>259</v>
      </c>
      <c r="O1367" t="s">
        <v>545</v>
      </c>
      <c r="P1367" t="s">
        <v>544</v>
      </c>
      <c r="Q1367" t="s">
        <v>4002</v>
      </c>
      <c r="R1367" t="s">
        <v>4003</v>
      </c>
    </row>
    <row r="1368" spans="1:18">
      <c r="A1368">
        <v>1690</v>
      </c>
      <c r="B1368" t="s">
        <v>701</v>
      </c>
      <c r="C1368">
        <v>3571</v>
      </c>
      <c r="D1368" t="s">
        <v>4006</v>
      </c>
      <c r="E1368" t="s">
        <v>706</v>
      </c>
      <c r="F1368">
        <v>3</v>
      </c>
      <c r="G1368">
        <v>0</v>
      </c>
      <c r="H1368" t="s">
        <v>421</v>
      </c>
      <c r="I1368" t="s">
        <v>103</v>
      </c>
      <c r="J1368" t="s">
        <v>105</v>
      </c>
      <c r="K1368" t="s">
        <v>111</v>
      </c>
      <c r="L1368" t="s">
        <v>110</v>
      </c>
      <c r="M1368" t="s">
        <v>260</v>
      </c>
      <c r="N1368" t="s">
        <v>259</v>
      </c>
      <c r="O1368" t="s">
        <v>545</v>
      </c>
      <c r="P1368" t="s">
        <v>544</v>
      </c>
      <c r="Q1368" t="s">
        <v>4006</v>
      </c>
      <c r="R1368" t="s">
        <v>4007</v>
      </c>
    </row>
    <row r="1369" spans="1:18">
      <c r="A1369">
        <v>1692</v>
      </c>
      <c r="B1369" t="s">
        <v>701</v>
      </c>
      <c r="C1369">
        <v>4040</v>
      </c>
      <c r="D1369" t="s">
        <v>4010</v>
      </c>
      <c r="E1369" t="s">
        <v>706</v>
      </c>
      <c r="F1369">
        <v>3</v>
      </c>
      <c r="G1369">
        <v>0</v>
      </c>
      <c r="H1369" t="s">
        <v>421</v>
      </c>
      <c r="I1369" t="s">
        <v>103</v>
      </c>
      <c r="J1369" t="s">
        <v>105</v>
      </c>
      <c r="K1369" t="s">
        <v>111</v>
      </c>
      <c r="L1369" t="s">
        <v>110</v>
      </c>
      <c r="M1369" t="s">
        <v>260</v>
      </c>
      <c r="N1369" t="s">
        <v>259</v>
      </c>
      <c r="O1369" t="s">
        <v>545</v>
      </c>
      <c r="P1369" t="s">
        <v>544</v>
      </c>
      <c r="Q1369" t="s">
        <v>4010</v>
      </c>
      <c r="R1369" t="s">
        <v>4011</v>
      </c>
    </row>
    <row r="1370" spans="1:18">
      <c r="A1370">
        <v>1693</v>
      </c>
      <c r="B1370" t="s">
        <v>701</v>
      </c>
      <c r="C1370">
        <v>3574</v>
      </c>
      <c r="D1370" t="s">
        <v>3862</v>
      </c>
      <c r="E1370" t="s">
        <v>706</v>
      </c>
      <c r="F1370">
        <v>3</v>
      </c>
      <c r="G1370">
        <v>0</v>
      </c>
      <c r="H1370" t="s">
        <v>421</v>
      </c>
      <c r="I1370" t="s">
        <v>103</v>
      </c>
      <c r="J1370" t="s">
        <v>105</v>
      </c>
      <c r="K1370" t="s">
        <v>111</v>
      </c>
      <c r="L1370" t="s">
        <v>110</v>
      </c>
      <c r="M1370" t="s">
        <v>260</v>
      </c>
      <c r="N1370" t="s">
        <v>259</v>
      </c>
      <c r="O1370" t="s">
        <v>545</v>
      </c>
      <c r="P1370" t="s">
        <v>544</v>
      </c>
      <c r="Q1370" t="s">
        <v>3862</v>
      </c>
      <c r="R1370" t="s">
        <v>4012</v>
      </c>
    </row>
    <row r="1371" spans="1:18">
      <c r="A1371">
        <v>1694</v>
      </c>
      <c r="B1371" t="s">
        <v>701</v>
      </c>
      <c r="C1371">
        <v>3753</v>
      </c>
      <c r="D1371" t="s">
        <v>4013</v>
      </c>
      <c r="E1371" t="s">
        <v>706</v>
      </c>
      <c r="F1371">
        <v>1</v>
      </c>
      <c r="G1371">
        <v>0</v>
      </c>
      <c r="H1371" t="s">
        <v>421</v>
      </c>
      <c r="I1371" t="s">
        <v>103</v>
      </c>
      <c r="J1371" t="s">
        <v>105</v>
      </c>
      <c r="K1371" t="s">
        <v>111</v>
      </c>
      <c r="L1371" t="s">
        <v>110</v>
      </c>
      <c r="M1371" t="s">
        <v>260</v>
      </c>
      <c r="N1371" t="s">
        <v>259</v>
      </c>
      <c r="O1371" t="s">
        <v>545</v>
      </c>
      <c r="P1371" t="s">
        <v>544</v>
      </c>
      <c r="Q1371" t="s">
        <v>4013</v>
      </c>
      <c r="R1371" t="s">
        <v>4014</v>
      </c>
    </row>
    <row r="1372" spans="1:18">
      <c r="A1372">
        <v>1696</v>
      </c>
      <c r="B1372" t="s">
        <v>701</v>
      </c>
      <c r="C1372">
        <v>3857</v>
      </c>
      <c r="D1372" t="s">
        <v>4017</v>
      </c>
      <c r="E1372" t="s">
        <v>706</v>
      </c>
      <c r="F1372">
        <v>3</v>
      </c>
      <c r="G1372">
        <v>0</v>
      </c>
      <c r="H1372" t="s">
        <v>421</v>
      </c>
      <c r="I1372" t="s">
        <v>103</v>
      </c>
      <c r="J1372" t="s">
        <v>105</v>
      </c>
      <c r="K1372" t="s">
        <v>111</v>
      </c>
      <c r="L1372" t="s">
        <v>110</v>
      </c>
      <c r="M1372" t="s">
        <v>260</v>
      </c>
      <c r="N1372" t="s">
        <v>259</v>
      </c>
      <c r="O1372" t="s">
        <v>545</v>
      </c>
      <c r="P1372" t="s">
        <v>544</v>
      </c>
      <c r="Q1372" t="s">
        <v>4017</v>
      </c>
      <c r="R1372" t="s">
        <v>4018</v>
      </c>
    </row>
    <row r="1373" spans="1:18">
      <c r="A1373">
        <v>1697</v>
      </c>
      <c r="B1373" t="s">
        <v>701</v>
      </c>
      <c r="C1373">
        <v>3573</v>
      </c>
      <c r="D1373" t="s">
        <v>4019</v>
      </c>
      <c r="E1373" t="s">
        <v>706</v>
      </c>
      <c r="F1373">
        <v>4</v>
      </c>
      <c r="G1373">
        <v>0</v>
      </c>
      <c r="H1373" t="s">
        <v>421</v>
      </c>
      <c r="I1373" t="s">
        <v>103</v>
      </c>
      <c r="J1373" t="s">
        <v>105</v>
      </c>
      <c r="K1373" t="s">
        <v>111</v>
      </c>
      <c r="L1373" t="s">
        <v>110</v>
      </c>
      <c r="M1373" t="s">
        <v>260</v>
      </c>
      <c r="N1373" t="s">
        <v>259</v>
      </c>
      <c r="O1373" t="s">
        <v>545</v>
      </c>
      <c r="P1373" t="s">
        <v>544</v>
      </c>
      <c r="Q1373" t="s">
        <v>4019</v>
      </c>
      <c r="R1373" t="s">
        <v>4020</v>
      </c>
    </row>
    <row r="1374" spans="1:18">
      <c r="A1374">
        <v>1698</v>
      </c>
      <c r="B1374" t="s">
        <v>701</v>
      </c>
      <c r="C1374">
        <v>4041</v>
      </c>
      <c r="D1374" t="s">
        <v>4021</v>
      </c>
      <c r="E1374" t="s">
        <v>706</v>
      </c>
      <c r="F1374">
        <v>3</v>
      </c>
      <c r="G1374">
        <v>0</v>
      </c>
      <c r="H1374" t="s">
        <v>421</v>
      </c>
      <c r="I1374" t="s">
        <v>103</v>
      </c>
      <c r="J1374" t="s">
        <v>105</v>
      </c>
      <c r="K1374" t="s">
        <v>111</v>
      </c>
      <c r="L1374" t="s">
        <v>110</v>
      </c>
      <c r="M1374" t="s">
        <v>260</v>
      </c>
      <c r="N1374" t="s">
        <v>259</v>
      </c>
      <c r="O1374" t="s">
        <v>545</v>
      </c>
      <c r="P1374" t="s">
        <v>544</v>
      </c>
      <c r="Q1374" t="s">
        <v>4021</v>
      </c>
      <c r="R1374" t="s">
        <v>4022</v>
      </c>
    </row>
    <row r="1375" spans="1:18">
      <c r="A1375">
        <v>1699</v>
      </c>
      <c r="B1375" t="s">
        <v>701</v>
      </c>
      <c r="C1375">
        <v>3729</v>
      </c>
      <c r="D1375" t="s">
        <v>4023</v>
      </c>
      <c r="E1375" t="s">
        <v>706</v>
      </c>
      <c r="F1375">
        <v>3</v>
      </c>
      <c r="G1375">
        <v>0</v>
      </c>
      <c r="H1375" t="s">
        <v>421</v>
      </c>
      <c r="I1375" t="s">
        <v>103</v>
      </c>
      <c r="J1375" t="s">
        <v>105</v>
      </c>
      <c r="K1375" t="s">
        <v>111</v>
      </c>
      <c r="L1375" t="s">
        <v>110</v>
      </c>
      <c r="M1375" t="s">
        <v>260</v>
      </c>
      <c r="N1375" t="s">
        <v>259</v>
      </c>
      <c r="O1375" t="s">
        <v>545</v>
      </c>
      <c r="P1375" t="s">
        <v>544</v>
      </c>
      <c r="Q1375" t="s">
        <v>4023</v>
      </c>
      <c r="R1375" t="s">
        <v>4024</v>
      </c>
    </row>
    <row r="1376" spans="1:18">
      <c r="A1376">
        <v>1701</v>
      </c>
      <c r="B1376" t="s">
        <v>701</v>
      </c>
      <c r="C1376">
        <v>4039</v>
      </c>
      <c r="D1376" t="s">
        <v>4027</v>
      </c>
      <c r="E1376" t="s">
        <v>706</v>
      </c>
      <c r="F1376">
        <v>3</v>
      </c>
      <c r="G1376">
        <v>0</v>
      </c>
      <c r="H1376" t="s">
        <v>421</v>
      </c>
      <c r="I1376" t="s">
        <v>103</v>
      </c>
      <c r="J1376" t="s">
        <v>105</v>
      </c>
      <c r="K1376" t="s">
        <v>111</v>
      </c>
      <c r="L1376" t="s">
        <v>110</v>
      </c>
      <c r="M1376" t="s">
        <v>260</v>
      </c>
      <c r="N1376" t="s">
        <v>259</v>
      </c>
      <c r="O1376" t="s">
        <v>545</v>
      </c>
      <c r="P1376" t="s">
        <v>544</v>
      </c>
      <c r="Q1376" t="s">
        <v>4027</v>
      </c>
      <c r="R1376" t="s">
        <v>4028</v>
      </c>
    </row>
    <row r="1377" spans="1:18">
      <c r="A1377">
        <v>1702</v>
      </c>
      <c r="B1377" t="s">
        <v>701</v>
      </c>
      <c r="C1377">
        <v>3716</v>
      </c>
      <c r="D1377" t="s">
        <v>4029</v>
      </c>
      <c r="E1377" t="s">
        <v>706</v>
      </c>
      <c r="F1377">
        <v>2</v>
      </c>
      <c r="G1377">
        <v>0</v>
      </c>
      <c r="H1377" t="s">
        <v>421</v>
      </c>
      <c r="I1377" t="s">
        <v>103</v>
      </c>
      <c r="J1377" t="s">
        <v>105</v>
      </c>
      <c r="K1377" t="s">
        <v>111</v>
      </c>
      <c r="L1377" t="s">
        <v>110</v>
      </c>
      <c r="M1377" t="s">
        <v>260</v>
      </c>
      <c r="N1377" t="s">
        <v>259</v>
      </c>
      <c r="O1377" t="s">
        <v>545</v>
      </c>
      <c r="P1377" t="s">
        <v>544</v>
      </c>
      <c r="Q1377" t="s">
        <v>4029</v>
      </c>
      <c r="R1377" t="s">
        <v>4030</v>
      </c>
    </row>
    <row r="1378" spans="1:18">
      <c r="A1378">
        <v>1704</v>
      </c>
      <c r="B1378" t="s">
        <v>701</v>
      </c>
      <c r="C1378">
        <v>3728</v>
      </c>
      <c r="D1378" t="s">
        <v>4033</v>
      </c>
      <c r="E1378" t="s">
        <v>706</v>
      </c>
      <c r="F1378">
        <v>4</v>
      </c>
      <c r="G1378">
        <v>0</v>
      </c>
      <c r="H1378" t="s">
        <v>421</v>
      </c>
      <c r="I1378" t="s">
        <v>103</v>
      </c>
      <c r="J1378" t="s">
        <v>105</v>
      </c>
      <c r="K1378" t="s">
        <v>111</v>
      </c>
      <c r="L1378" t="s">
        <v>110</v>
      </c>
      <c r="M1378" t="s">
        <v>260</v>
      </c>
      <c r="N1378" t="s">
        <v>259</v>
      </c>
      <c r="O1378" t="s">
        <v>545</v>
      </c>
      <c r="P1378" t="s">
        <v>544</v>
      </c>
      <c r="Q1378" t="s">
        <v>4033</v>
      </c>
      <c r="R1378" t="s">
        <v>4034</v>
      </c>
    </row>
    <row r="1379" spans="1:18">
      <c r="A1379">
        <v>1705</v>
      </c>
      <c r="B1379" t="s">
        <v>701</v>
      </c>
      <c r="C1379">
        <v>3861</v>
      </c>
      <c r="D1379" t="s">
        <v>4035</v>
      </c>
      <c r="E1379" t="s">
        <v>706</v>
      </c>
      <c r="F1379">
        <v>4</v>
      </c>
      <c r="G1379">
        <v>0</v>
      </c>
      <c r="H1379" t="s">
        <v>421</v>
      </c>
      <c r="I1379" t="s">
        <v>103</v>
      </c>
      <c r="J1379" t="s">
        <v>105</v>
      </c>
      <c r="K1379" t="s">
        <v>111</v>
      </c>
      <c r="L1379" t="s">
        <v>110</v>
      </c>
      <c r="M1379" t="s">
        <v>260</v>
      </c>
      <c r="N1379" t="s">
        <v>259</v>
      </c>
      <c r="O1379" t="s">
        <v>545</v>
      </c>
      <c r="P1379" t="s">
        <v>544</v>
      </c>
      <c r="Q1379" t="s">
        <v>4035</v>
      </c>
      <c r="R1379" t="s">
        <v>4036</v>
      </c>
    </row>
    <row r="1380" spans="1:18">
      <c r="A1380">
        <v>1706</v>
      </c>
      <c r="B1380" t="s">
        <v>701</v>
      </c>
      <c r="C1380">
        <v>3570</v>
      </c>
      <c r="D1380" t="s">
        <v>3742</v>
      </c>
      <c r="E1380" t="s">
        <v>706</v>
      </c>
      <c r="F1380">
        <v>4</v>
      </c>
      <c r="G1380">
        <v>0</v>
      </c>
      <c r="H1380" t="s">
        <v>421</v>
      </c>
      <c r="I1380" t="s">
        <v>103</v>
      </c>
      <c r="J1380" t="s">
        <v>105</v>
      </c>
      <c r="K1380" t="s">
        <v>111</v>
      </c>
      <c r="L1380" t="s">
        <v>110</v>
      </c>
      <c r="M1380" t="s">
        <v>260</v>
      </c>
      <c r="N1380" t="s">
        <v>259</v>
      </c>
      <c r="O1380" t="s">
        <v>545</v>
      </c>
      <c r="P1380" t="s">
        <v>544</v>
      </c>
      <c r="Q1380" t="s">
        <v>3742</v>
      </c>
      <c r="R1380" t="s">
        <v>4037</v>
      </c>
    </row>
    <row r="1381" spans="1:18">
      <c r="A1381">
        <v>1708</v>
      </c>
      <c r="B1381" t="s">
        <v>701</v>
      </c>
      <c r="C1381">
        <v>3862</v>
      </c>
      <c r="D1381" t="s">
        <v>4040</v>
      </c>
      <c r="E1381" t="s">
        <v>706</v>
      </c>
      <c r="F1381">
        <v>4</v>
      </c>
      <c r="G1381">
        <v>0</v>
      </c>
      <c r="H1381" t="s">
        <v>421</v>
      </c>
      <c r="I1381" t="s">
        <v>103</v>
      </c>
      <c r="J1381" t="s">
        <v>105</v>
      </c>
      <c r="K1381" t="s">
        <v>111</v>
      </c>
      <c r="L1381" t="s">
        <v>110</v>
      </c>
      <c r="M1381" t="s">
        <v>260</v>
      </c>
      <c r="N1381" t="s">
        <v>259</v>
      </c>
      <c r="O1381" t="s">
        <v>545</v>
      </c>
      <c r="P1381" t="s">
        <v>544</v>
      </c>
      <c r="Q1381" t="s">
        <v>4040</v>
      </c>
      <c r="R1381" t="s">
        <v>4041</v>
      </c>
    </row>
    <row r="1382" spans="1:18">
      <c r="A1382">
        <v>1709</v>
      </c>
      <c r="B1382" t="s">
        <v>701</v>
      </c>
      <c r="C1382">
        <v>3752</v>
      </c>
      <c r="D1382" t="s">
        <v>4042</v>
      </c>
      <c r="E1382" t="s">
        <v>706</v>
      </c>
      <c r="F1382">
        <v>3</v>
      </c>
      <c r="G1382">
        <v>0</v>
      </c>
      <c r="H1382" t="s">
        <v>421</v>
      </c>
      <c r="I1382" t="s">
        <v>103</v>
      </c>
      <c r="J1382" t="s">
        <v>105</v>
      </c>
      <c r="K1382" t="s">
        <v>111</v>
      </c>
      <c r="L1382" t="s">
        <v>110</v>
      </c>
      <c r="M1382" t="s">
        <v>260</v>
      </c>
      <c r="N1382" t="s">
        <v>259</v>
      </c>
      <c r="O1382" t="s">
        <v>545</v>
      </c>
      <c r="P1382" t="s">
        <v>544</v>
      </c>
      <c r="Q1382" t="s">
        <v>4042</v>
      </c>
      <c r="R1382" t="s">
        <v>4043</v>
      </c>
    </row>
    <row r="1383" spans="1:18">
      <c r="A1383">
        <v>1710</v>
      </c>
      <c r="B1383" t="s">
        <v>701</v>
      </c>
      <c r="C1383">
        <v>3719</v>
      </c>
      <c r="D1383" t="s">
        <v>4044</v>
      </c>
      <c r="E1383" t="s">
        <v>706</v>
      </c>
      <c r="F1383">
        <v>3</v>
      </c>
      <c r="G1383">
        <v>0</v>
      </c>
      <c r="H1383" t="s">
        <v>421</v>
      </c>
      <c r="I1383" t="s">
        <v>103</v>
      </c>
      <c r="J1383" t="s">
        <v>105</v>
      </c>
      <c r="K1383" t="s">
        <v>111</v>
      </c>
      <c r="L1383" t="s">
        <v>110</v>
      </c>
      <c r="M1383" t="s">
        <v>260</v>
      </c>
      <c r="N1383" t="s">
        <v>259</v>
      </c>
      <c r="O1383" t="s">
        <v>545</v>
      </c>
      <c r="P1383" t="s">
        <v>544</v>
      </c>
      <c r="Q1383" t="s">
        <v>4044</v>
      </c>
      <c r="R1383" t="s">
        <v>4045</v>
      </c>
    </row>
    <row r="1384" spans="1:18">
      <c r="A1384">
        <v>1712</v>
      </c>
      <c r="B1384" t="s">
        <v>701</v>
      </c>
      <c r="C1384">
        <v>3569</v>
      </c>
      <c r="D1384" t="s">
        <v>4048</v>
      </c>
      <c r="E1384" t="s">
        <v>706</v>
      </c>
      <c r="F1384">
        <v>4</v>
      </c>
      <c r="G1384">
        <v>0</v>
      </c>
      <c r="H1384" t="s">
        <v>421</v>
      </c>
      <c r="I1384" t="s">
        <v>103</v>
      </c>
      <c r="J1384" t="s">
        <v>105</v>
      </c>
      <c r="K1384" t="s">
        <v>111</v>
      </c>
      <c r="L1384" t="s">
        <v>110</v>
      </c>
      <c r="M1384" t="s">
        <v>260</v>
      </c>
      <c r="N1384" t="s">
        <v>259</v>
      </c>
      <c r="O1384" t="s">
        <v>545</v>
      </c>
      <c r="P1384" t="s">
        <v>544</v>
      </c>
      <c r="Q1384" t="s">
        <v>4048</v>
      </c>
      <c r="R1384" t="s">
        <v>4049</v>
      </c>
    </row>
    <row r="1385" spans="1:18">
      <c r="A1385">
        <v>1714</v>
      </c>
      <c r="B1385" t="s">
        <v>701</v>
      </c>
      <c r="C1385">
        <v>3859</v>
      </c>
      <c r="D1385" t="s">
        <v>4052</v>
      </c>
      <c r="E1385" t="s">
        <v>706</v>
      </c>
      <c r="F1385">
        <v>2</v>
      </c>
      <c r="G1385">
        <v>0</v>
      </c>
      <c r="H1385" t="s">
        <v>421</v>
      </c>
      <c r="I1385" t="s">
        <v>103</v>
      </c>
      <c r="J1385" t="s">
        <v>105</v>
      </c>
      <c r="K1385" t="s">
        <v>111</v>
      </c>
      <c r="L1385" t="s">
        <v>110</v>
      </c>
      <c r="M1385" t="s">
        <v>260</v>
      </c>
      <c r="N1385" t="s">
        <v>259</v>
      </c>
      <c r="O1385" t="s">
        <v>545</v>
      </c>
      <c r="P1385" t="s">
        <v>544</v>
      </c>
      <c r="Q1385" t="s">
        <v>4052</v>
      </c>
      <c r="R1385" t="s">
        <v>4053</v>
      </c>
    </row>
    <row r="1386" spans="1:18">
      <c r="A1386">
        <v>1717</v>
      </c>
      <c r="B1386" t="s">
        <v>701</v>
      </c>
      <c r="C1386">
        <v>3863</v>
      </c>
      <c r="D1386" t="s">
        <v>4058</v>
      </c>
      <c r="E1386" t="s">
        <v>706</v>
      </c>
      <c r="F1386">
        <v>3</v>
      </c>
      <c r="G1386">
        <v>0</v>
      </c>
      <c r="H1386" t="s">
        <v>421</v>
      </c>
      <c r="I1386" t="s">
        <v>103</v>
      </c>
      <c r="J1386" t="s">
        <v>105</v>
      </c>
      <c r="K1386" t="s">
        <v>111</v>
      </c>
      <c r="L1386" t="s">
        <v>110</v>
      </c>
      <c r="M1386" t="s">
        <v>260</v>
      </c>
      <c r="N1386" t="s">
        <v>259</v>
      </c>
      <c r="O1386" t="s">
        <v>545</v>
      </c>
      <c r="P1386" t="s">
        <v>544</v>
      </c>
      <c r="Q1386" t="s">
        <v>4058</v>
      </c>
      <c r="R1386" t="s">
        <v>4059</v>
      </c>
    </row>
    <row r="1387" spans="1:18">
      <c r="A1387">
        <v>1718</v>
      </c>
      <c r="B1387" t="s">
        <v>701</v>
      </c>
      <c r="C1387">
        <v>3867</v>
      </c>
      <c r="D1387" t="s">
        <v>4060</v>
      </c>
      <c r="E1387" t="s">
        <v>706</v>
      </c>
      <c r="F1387">
        <v>2</v>
      </c>
      <c r="G1387">
        <v>0</v>
      </c>
      <c r="H1387" t="s">
        <v>421</v>
      </c>
      <c r="I1387" t="s">
        <v>103</v>
      </c>
      <c r="J1387" t="s">
        <v>105</v>
      </c>
      <c r="K1387" t="s">
        <v>111</v>
      </c>
      <c r="L1387" t="s">
        <v>110</v>
      </c>
      <c r="M1387" t="s">
        <v>260</v>
      </c>
      <c r="N1387" t="s">
        <v>259</v>
      </c>
      <c r="O1387" t="s">
        <v>545</v>
      </c>
      <c r="P1387" t="s">
        <v>544</v>
      </c>
      <c r="Q1387" t="s">
        <v>4060</v>
      </c>
      <c r="R1387" t="s">
        <v>4061</v>
      </c>
    </row>
    <row r="1388" spans="1:18">
      <c r="A1388">
        <v>1719</v>
      </c>
      <c r="B1388" t="s">
        <v>701</v>
      </c>
      <c r="C1388">
        <v>4053</v>
      </c>
      <c r="D1388" t="s">
        <v>4062</v>
      </c>
      <c r="E1388" t="s">
        <v>706</v>
      </c>
      <c r="F1388">
        <v>4</v>
      </c>
      <c r="G1388">
        <v>0</v>
      </c>
      <c r="H1388" t="s">
        <v>421</v>
      </c>
      <c r="I1388" t="s">
        <v>103</v>
      </c>
      <c r="J1388" t="s">
        <v>105</v>
      </c>
      <c r="K1388" t="s">
        <v>111</v>
      </c>
      <c r="L1388" t="s">
        <v>110</v>
      </c>
      <c r="M1388" t="s">
        <v>260</v>
      </c>
      <c r="N1388" t="s">
        <v>259</v>
      </c>
      <c r="O1388" t="s">
        <v>545</v>
      </c>
      <c r="P1388" t="s">
        <v>544</v>
      </c>
      <c r="Q1388" t="s">
        <v>4062</v>
      </c>
      <c r="R1388" t="s">
        <v>4063</v>
      </c>
    </row>
    <row r="1389" spans="1:18">
      <c r="A1389">
        <v>1720</v>
      </c>
      <c r="B1389" t="s">
        <v>701</v>
      </c>
      <c r="C1389">
        <v>3751</v>
      </c>
      <c r="D1389" t="s">
        <v>4064</v>
      </c>
      <c r="E1389" t="s">
        <v>706</v>
      </c>
      <c r="F1389">
        <v>3</v>
      </c>
      <c r="G1389">
        <v>0</v>
      </c>
      <c r="H1389" t="s">
        <v>421</v>
      </c>
      <c r="I1389" t="s">
        <v>103</v>
      </c>
      <c r="J1389" t="s">
        <v>105</v>
      </c>
      <c r="K1389" t="s">
        <v>111</v>
      </c>
      <c r="L1389" t="s">
        <v>110</v>
      </c>
      <c r="M1389" t="s">
        <v>260</v>
      </c>
      <c r="N1389" t="s">
        <v>259</v>
      </c>
      <c r="O1389" t="s">
        <v>545</v>
      </c>
      <c r="P1389" t="s">
        <v>544</v>
      </c>
      <c r="Q1389" t="s">
        <v>4064</v>
      </c>
      <c r="R1389" t="s">
        <v>4065</v>
      </c>
    </row>
    <row r="1390" spans="1:18">
      <c r="A1390">
        <v>1721</v>
      </c>
      <c r="B1390" t="s">
        <v>701</v>
      </c>
      <c r="C1390">
        <v>3568</v>
      </c>
      <c r="D1390" t="s">
        <v>4066</v>
      </c>
      <c r="E1390" t="s">
        <v>706</v>
      </c>
      <c r="F1390">
        <v>4</v>
      </c>
      <c r="G1390">
        <v>0</v>
      </c>
      <c r="H1390" t="s">
        <v>421</v>
      </c>
      <c r="I1390" t="s">
        <v>103</v>
      </c>
      <c r="J1390" t="s">
        <v>105</v>
      </c>
      <c r="K1390" t="s">
        <v>111</v>
      </c>
      <c r="L1390" t="s">
        <v>110</v>
      </c>
      <c r="M1390" t="s">
        <v>260</v>
      </c>
      <c r="N1390" t="s">
        <v>259</v>
      </c>
      <c r="O1390" t="s">
        <v>545</v>
      </c>
      <c r="P1390" t="s">
        <v>544</v>
      </c>
      <c r="Q1390" t="s">
        <v>4066</v>
      </c>
      <c r="R1390" t="s">
        <v>4067</v>
      </c>
    </row>
    <row r="1391" spans="1:18">
      <c r="A1391">
        <v>1722</v>
      </c>
      <c r="B1391" t="s">
        <v>701</v>
      </c>
      <c r="C1391">
        <v>3725</v>
      </c>
      <c r="D1391" t="s">
        <v>4068</v>
      </c>
      <c r="E1391" t="s">
        <v>706</v>
      </c>
      <c r="F1391">
        <v>4</v>
      </c>
      <c r="G1391">
        <v>0</v>
      </c>
      <c r="H1391" t="s">
        <v>421</v>
      </c>
      <c r="I1391" t="s">
        <v>103</v>
      </c>
      <c r="J1391" t="s">
        <v>105</v>
      </c>
      <c r="K1391" t="s">
        <v>111</v>
      </c>
      <c r="L1391" t="s">
        <v>110</v>
      </c>
      <c r="M1391" t="s">
        <v>260</v>
      </c>
      <c r="N1391" t="s">
        <v>259</v>
      </c>
      <c r="O1391" t="s">
        <v>545</v>
      </c>
      <c r="P1391" t="s">
        <v>544</v>
      </c>
      <c r="Q1391" t="s">
        <v>4068</v>
      </c>
      <c r="R1391" t="s">
        <v>4069</v>
      </c>
    </row>
    <row r="1392" spans="1:18">
      <c r="A1392">
        <v>1723</v>
      </c>
      <c r="B1392" t="s">
        <v>701</v>
      </c>
      <c r="C1392">
        <v>3777</v>
      </c>
      <c r="D1392" t="s">
        <v>4070</v>
      </c>
      <c r="E1392" t="s">
        <v>706</v>
      </c>
      <c r="F1392">
        <v>2</v>
      </c>
      <c r="G1392">
        <v>0</v>
      </c>
      <c r="H1392" t="s">
        <v>421</v>
      </c>
      <c r="I1392" t="s">
        <v>103</v>
      </c>
      <c r="J1392" t="s">
        <v>105</v>
      </c>
      <c r="K1392" t="s">
        <v>111</v>
      </c>
      <c r="L1392" t="s">
        <v>110</v>
      </c>
      <c r="M1392" t="s">
        <v>260</v>
      </c>
      <c r="N1392" t="s">
        <v>259</v>
      </c>
      <c r="O1392" t="s">
        <v>545</v>
      </c>
      <c r="P1392" t="s">
        <v>544</v>
      </c>
      <c r="Q1392" t="s">
        <v>4070</v>
      </c>
      <c r="R1392" t="s">
        <v>4071</v>
      </c>
    </row>
    <row r="1393" spans="1:18">
      <c r="A1393">
        <v>1724</v>
      </c>
      <c r="B1393" t="s">
        <v>701</v>
      </c>
      <c r="C1393">
        <v>3842</v>
      </c>
      <c r="D1393" t="s">
        <v>4072</v>
      </c>
      <c r="E1393" t="s">
        <v>706</v>
      </c>
      <c r="F1393">
        <v>2</v>
      </c>
      <c r="G1393">
        <v>0</v>
      </c>
      <c r="H1393" t="s">
        <v>421</v>
      </c>
      <c r="I1393" t="s">
        <v>103</v>
      </c>
      <c r="J1393" t="s">
        <v>105</v>
      </c>
      <c r="K1393" t="s">
        <v>111</v>
      </c>
      <c r="L1393" t="s">
        <v>110</v>
      </c>
      <c r="M1393" t="s">
        <v>260</v>
      </c>
      <c r="N1393" t="s">
        <v>259</v>
      </c>
      <c r="O1393" t="s">
        <v>545</v>
      </c>
      <c r="P1393" t="s">
        <v>544</v>
      </c>
      <c r="Q1393" t="s">
        <v>4072</v>
      </c>
      <c r="R1393" t="s">
        <v>4073</v>
      </c>
    </row>
    <row r="1394" spans="1:18">
      <c r="A1394">
        <v>1727</v>
      </c>
      <c r="B1394" t="s">
        <v>701</v>
      </c>
      <c r="C1394">
        <v>3727</v>
      </c>
      <c r="D1394" t="s">
        <v>4078</v>
      </c>
      <c r="E1394" t="s">
        <v>706</v>
      </c>
      <c r="F1394">
        <v>4</v>
      </c>
      <c r="G1394">
        <v>0</v>
      </c>
      <c r="H1394" t="s">
        <v>421</v>
      </c>
      <c r="I1394" t="s">
        <v>103</v>
      </c>
      <c r="J1394" t="s">
        <v>105</v>
      </c>
      <c r="K1394" t="s">
        <v>111</v>
      </c>
      <c r="L1394" t="s">
        <v>110</v>
      </c>
      <c r="M1394" t="s">
        <v>260</v>
      </c>
      <c r="N1394" t="s">
        <v>259</v>
      </c>
      <c r="O1394" t="s">
        <v>545</v>
      </c>
      <c r="P1394" t="s">
        <v>544</v>
      </c>
      <c r="Q1394" t="s">
        <v>4078</v>
      </c>
      <c r="R1394" t="s">
        <v>4079</v>
      </c>
    </row>
    <row r="1395" spans="1:18">
      <c r="A1395">
        <v>1728</v>
      </c>
      <c r="B1395" t="s">
        <v>701</v>
      </c>
      <c r="C1395">
        <v>3721</v>
      </c>
      <c r="D1395" t="s">
        <v>4080</v>
      </c>
      <c r="E1395" t="s">
        <v>706</v>
      </c>
      <c r="F1395">
        <v>3</v>
      </c>
      <c r="G1395">
        <v>0</v>
      </c>
      <c r="H1395" t="s">
        <v>421</v>
      </c>
      <c r="I1395" t="s">
        <v>103</v>
      </c>
      <c r="J1395" t="s">
        <v>105</v>
      </c>
      <c r="K1395" t="s">
        <v>111</v>
      </c>
      <c r="L1395" t="s">
        <v>110</v>
      </c>
      <c r="M1395" t="s">
        <v>260</v>
      </c>
      <c r="N1395" t="s">
        <v>259</v>
      </c>
      <c r="O1395" t="s">
        <v>545</v>
      </c>
      <c r="P1395" t="s">
        <v>544</v>
      </c>
      <c r="Q1395" t="s">
        <v>4080</v>
      </c>
      <c r="R1395" t="s">
        <v>4081</v>
      </c>
    </row>
    <row r="1396" spans="1:18">
      <c r="A1396">
        <v>1731</v>
      </c>
      <c r="B1396" t="s">
        <v>701</v>
      </c>
      <c r="C1396">
        <v>3759</v>
      </c>
      <c r="D1396" t="s">
        <v>4086</v>
      </c>
      <c r="E1396" t="s">
        <v>706</v>
      </c>
      <c r="F1396">
        <v>1</v>
      </c>
      <c r="G1396">
        <v>0</v>
      </c>
      <c r="H1396" t="s">
        <v>421</v>
      </c>
      <c r="I1396" t="s">
        <v>103</v>
      </c>
      <c r="J1396" t="s">
        <v>105</v>
      </c>
      <c r="K1396" t="s">
        <v>111</v>
      </c>
      <c r="L1396" t="s">
        <v>110</v>
      </c>
      <c r="M1396" t="s">
        <v>260</v>
      </c>
      <c r="N1396" t="s">
        <v>259</v>
      </c>
      <c r="O1396" t="s">
        <v>545</v>
      </c>
      <c r="P1396" t="s">
        <v>544</v>
      </c>
      <c r="Q1396" t="s">
        <v>4086</v>
      </c>
      <c r="R1396" t="s">
        <v>4087</v>
      </c>
    </row>
    <row r="1397" spans="1:18">
      <c r="A1397">
        <v>1732</v>
      </c>
      <c r="B1397" t="s">
        <v>701</v>
      </c>
      <c r="C1397">
        <v>3724</v>
      </c>
      <c r="D1397" t="s">
        <v>4088</v>
      </c>
      <c r="E1397" t="s">
        <v>706</v>
      </c>
      <c r="F1397">
        <v>3</v>
      </c>
      <c r="G1397">
        <v>0</v>
      </c>
      <c r="H1397" t="s">
        <v>421</v>
      </c>
      <c r="I1397" t="s">
        <v>103</v>
      </c>
      <c r="J1397" t="s">
        <v>105</v>
      </c>
      <c r="K1397" t="s">
        <v>111</v>
      </c>
      <c r="L1397" t="s">
        <v>110</v>
      </c>
      <c r="M1397" t="s">
        <v>260</v>
      </c>
      <c r="N1397" t="s">
        <v>259</v>
      </c>
      <c r="O1397" t="s">
        <v>545</v>
      </c>
      <c r="P1397" t="s">
        <v>544</v>
      </c>
      <c r="Q1397" t="s">
        <v>4088</v>
      </c>
      <c r="R1397" t="s">
        <v>4089</v>
      </c>
    </row>
    <row r="1398" spans="1:18">
      <c r="A1398">
        <v>1734</v>
      </c>
      <c r="B1398" t="s">
        <v>701</v>
      </c>
      <c r="C1398">
        <v>3864</v>
      </c>
      <c r="D1398" t="s">
        <v>4092</v>
      </c>
      <c r="E1398" t="s">
        <v>706</v>
      </c>
      <c r="F1398">
        <v>4</v>
      </c>
      <c r="G1398">
        <v>0</v>
      </c>
      <c r="H1398" t="s">
        <v>421</v>
      </c>
      <c r="I1398" t="s">
        <v>103</v>
      </c>
      <c r="J1398" t="s">
        <v>105</v>
      </c>
      <c r="K1398" t="s">
        <v>111</v>
      </c>
      <c r="L1398" t="s">
        <v>110</v>
      </c>
      <c r="M1398" t="s">
        <v>260</v>
      </c>
      <c r="N1398" t="s">
        <v>259</v>
      </c>
      <c r="O1398" t="s">
        <v>545</v>
      </c>
      <c r="P1398" t="s">
        <v>544</v>
      </c>
      <c r="Q1398" t="s">
        <v>4092</v>
      </c>
      <c r="R1398" t="s">
        <v>4093</v>
      </c>
    </row>
    <row r="1399" spans="1:18">
      <c r="A1399">
        <v>1735</v>
      </c>
      <c r="B1399" t="s">
        <v>701</v>
      </c>
      <c r="C1399">
        <v>3576</v>
      </c>
      <c r="D1399" t="s">
        <v>4094</v>
      </c>
      <c r="E1399" t="s">
        <v>706</v>
      </c>
      <c r="F1399">
        <v>4</v>
      </c>
      <c r="G1399">
        <v>0</v>
      </c>
      <c r="H1399" t="s">
        <v>421</v>
      </c>
      <c r="I1399" t="s">
        <v>103</v>
      </c>
      <c r="J1399" t="s">
        <v>105</v>
      </c>
      <c r="K1399" t="s">
        <v>111</v>
      </c>
      <c r="L1399" t="s">
        <v>110</v>
      </c>
      <c r="M1399" t="s">
        <v>260</v>
      </c>
      <c r="N1399" t="s">
        <v>259</v>
      </c>
      <c r="O1399" t="s">
        <v>545</v>
      </c>
      <c r="P1399" t="s">
        <v>544</v>
      </c>
      <c r="Q1399" t="s">
        <v>4094</v>
      </c>
      <c r="R1399" t="s">
        <v>4095</v>
      </c>
    </row>
    <row r="1400" spans="1:18">
      <c r="A1400">
        <v>1736</v>
      </c>
      <c r="B1400" t="s">
        <v>701</v>
      </c>
      <c r="C1400">
        <v>4038</v>
      </c>
      <c r="D1400" t="s">
        <v>4096</v>
      </c>
      <c r="E1400" t="s">
        <v>706</v>
      </c>
      <c r="F1400">
        <v>4</v>
      </c>
      <c r="G1400">
        <v>0</v>
      </c>
      <c r="H1400" t="s">
        <v>421</v>
      </c>
      <c r="I1400" t="s">
        <v>103</v>
      </c>
      <c r="J1400" t="s">
        <v>105</v>
      </c>
      <c r="K1400" t="s">
        <v>111</v>
      </c>
      <c r="L1400" t="s">
        <v>110</v>
      </c>
      <c r="M1400" t="s">
        <v>260</v>
      </c>
      <c r="N1400" t="s">
        <v>259</v>
      </c>
      <c r="O1400" t="s">
        <v>545</v>
      </c>
      <c r="P1400" t="s">
        <v>544</v>
      </c>
      <c r="Q1400" t="s">
        <v>4096</v>
      </c>
      <c r="R1400" t="s">
        <v>4097</v>
      </c>
    </row>
    <row r="1401" spans="1:18">
      <c r="A1401">
        <v>1738</v>
      </c>
      <c r="B1401" t="s">
        <v>701</v>
      </c>
      <c r="C1401">
        <v>3726</v>
      </c>
      <c r="D1401" t="s">
        <v>4100</v>
      </c>
      <c r="E1401" t="s">
        <v>706</v>
      </c>
      <c r="F1401">
        <v>4</v>
      </c>
      <c r="G1401">
        <v>0</v>
      </c>
      <c r="H1401" t="s">
        <v>421</v>
      </c>
      <c r="I1401" t="s">
        <v>103</v>
      </c>
      <c r="J1401" t="s">
        <v>105</v>
      </c>
      <c r="K1401" t="s">
        <v>111</v>
      </c>
      <c r="L1401" t="s">
        <v>110</v>
      </c>
      <c r="M1401" t="s">
        <v>260</v>
      </c>
      <c r="N1401" t="s">
        <v>259</v>
      </c>
      <c r="O1401" t="s">
        <v>545</v>
      </c>
      <c r="P1401" t="s">
        <v>544</v>
      </c>
      <c r="Q1401" t="s">
        <v>4100</v>
      </c>
      <c r="R1401" t="s">
        <v>4101</v>
      </c>
    </row>
    <row r="1402" spans="1:18">
      <c r="A1402">
        <v>1739</v>
      </c>
      <c r="B1402" t="s">
        <v>701</v>
      </c>
      <c r="C1402">
        <v>3720</v>
      </c>
      <c r="D1402" t="s">
        <v>4102</v>
      </c>
      <c r="E1402" t="s">
        <v>706</v>
      </c>
      <c r="F1402">
        <v>4</v>
      </c>
      <c r="G1402">
        <v>0</v>
      </c>
      <c r="H1402" t="s">
        <v>421</v>
      </c>
      <c r="I1402" t="s">
        <v>103</v>
      </c>
      <c r="J1402" t="s">
        <v>105</v>
      </c>
      <c r="K1402" t="s">
        <v>111</v>
      </c>
      <c r="L1402" t="s">
        <v>110</v>
      </c>
      <c r="M1402" t="s">
        <v>260</v>
      </c>
      <c r="N1402" t="s">
        <v>259</v>
      </c>
      <c r="O1402" t="s">
        <v>545</v>
      </c>
      <c r="P1402" t="s">
        <v>544</v>
      </c>
      <c r="Q1402" t="s">
        <v>4102</v>
      </c>
      <c r="R1402" t="s">
        <v>4103</v>
      </c>
    </row>
    <row r="1403" spans="1:18">
      <c r="A1403">
        <v>1740</v>
      </c>
      <c r="B1403" t="s">
        <v>701</v>
      </c>
      <c r="C1403">
        <v>4126</v>
      </c>
      <c r="D1403" t="s">
        <v>3862</v>
      </c>
      <c r="E1403" t="s">
        <v>706</v>
      </c>
      <c r="F1403">
        <v>0</v>
      </c>
      <c r="G1403">
        <v>0</v>
      </c>
      <c r="H1403" t="s">
        <v>421</v>
      </c>
      <c r="I1403" t="s">
        <v>103</v>
      </c>
      <c r="J1403" t="s">
        <v>105</v>
      </c>
      <c r="K1403" t="s">
        <v>111</v>
      </c>
      <c r="L1403" t="s">
        <v>110</v>
      </c>
      <c r="M1403" t="s">
        <v>260</v>
      </c>
      <c r="N1403" t="s">
        <v>259</v>
      </c>
      <c r="O1403" t="s">
        <v>545</v>
      </c>
      <c r="P1403" t="s">
        <v>544</v>
      </c>
      <c r="Q1403" t="s">
        <v>3862</v>
      </c>
      <c r="R1403" t="s">
        <v>4104</v>
      </c>
    </row>
    <row r="1404" spans="1:18">
      <c r="A1404">
        <v>1741</v>
      </c>
      <c r="B1404" t="s">
        <v>701</v>
      </c>
      <c r="C1404">
        <v>3858</v>
      </c>
      <c r="D1404" t="s">
        <v>4105</v>
      </c>
      <c r="E1404" t="s">
        <v>706</v>
      </c>
      <c r="F1404">
        <v>2</v>
      </c>
      <c r="G1404">
        <v>0</v>
      </c>
      <c r="H1404" t="s">
        <v>421</v>
      </c>
      <c r="I1404" t="s">
        <v>103</v>
      </c>
      <c r="J1404" t="s">
        <v>105</v>
      </c>
      <c r="K1404" t="s">
        <v>111</v>
      </c>
      <c r="L1404" t="s">
        <v>110</v>
      </c>
      <c r="M1404" t="s">
        <v>260</v>
      </c>
      <c r="N1404" t="s">
        <v>259</v>
      </c>
      <c r="O1404" t="s">
        <v>545</v>
      </c>
      <c r="P1404" t="s">
        <v>544</v>
      </c>
      <c r="Q1404" t="s">
        <v>4105</v>
      </c>
      <c r="R1404" t="s">
        <v>4106</v>
      </c>
    </row>
    <row r="1405" spans="1:18">
      <c r="A1405">
        <v>1742</v>
      </c>
      <c r="B1405" t="s">
        <v>701</v>
      </c>
      <c r="C1405">
        <v>3844</v>
      </c>
      <c r="D1405" t="s">
        <v>4107</v>
      </c>
      <c r="E1405" t="s">
        <v>706</v>
      </c>
      <c r="F1405">
        <v>2</v>
      </c>
      <c r="G1405">
        <v>0</v>
      </c>
      <c r="H1405" t="s">
        <v>421</v>
      </c>
      <c r="I1405" t="s">
        <v>103</v>
      </c>
      <c r="J1405" t="s">
        <v>105</v>
      </c>
      <c r="K1405" t="s">
        <v>111</v>
      </c>
      <c r="L1405" t="s">
        <v>110</v>
      </c>
      <c r="M1405" t="s">
        <v>260</v>
      </c>
      <c r="N1405" t="s">
        <v>259</v>
      </c>
      <c r="O1405" t="s">
        <v>545</v>
      </c>
      <c r="P1405" t="s">
        <v>544</v>
      </c>
      <c r="Q1405" t="s">
        <v>4107</v>
      </c>
      <c r="R1405" t="s">
        <v>4108</v>
      </c>
    </row>
    <row r="1406" spans="1:18">
      <c r="A1406">
        <v>1743</v>
      </c>
      <c r="B1406" t="s">
        <v>701</v>
      </c>
      <c r="C1406">
        <v>3848</v>
      </c>
      <c r="D1406" t="s">
        <v>4109</v>
      </c>
      <c r="E1406" t="s">
        <v>706</v>
      </c>
      <c r="F1406">
        <v>4</v>
      </c>
      <c r="G1406">
        <v>0</v>
      </c>
      <c r="H1406" t="s">
        <v>421</v>
      </c>
      <c r="I1406" t="s">
        <v>103</v>
      </c>
      <c r="J1406" t="s">
        <v>105</v>
      </c>
      <c r="K1406" t="s">
        <v>111</v>
      </c>
      <c r="L1406" t="s">
        <v>110</v>
      </c>
      <c r="M1406" t="s">
        <v>260</v>
      </c>
      <c r="N1406" t="s">
        <v>259</v>
      </c>
      <c r="O1406" t="s">
        <v>545</v>
      </c>
      <c r="P1406" t="s">
        <v>544</v>
      </c>
      <c r="Q1406" t="s">
        <v>4109</v>
      </c>
      <c r="R1406" t="s">
        <v>4110</v>
      </c>
    </row>
    <row r="1407" spans="1:18">
      <c r="A1407">
        <v>1744</v>
      </c>
      <c r="B1407" t="s">
        <v>701</v>
      </c>
      <c r="C1407">
        <v>3843</v>
      </c>
      <c r="D1407" t="s">
        <v>4111</v>
      </c>
      <c r="E1407" t="s">
        <v>706</v>
      </c>
      <c r="F1407">
        <v>3</v>
      </c>
      <c r="G1407">
        <v>0</v>
      </c>
      <c r="H1407" t="s">
        <v>421</v>
      </c>
      <c r="I1407" t="s">
        <v>103</v>
      </c>
      <c r="J1407" t="s">
        <v>105</v>
      </c>
      <c r="K1407" t="s">
        <v>111</v>
      </c>
      <c r="L1407" t="s">
        <v>110</v>
      </c>
      <c r="M1407" t="s">
        <v>260</v>
      </c>
      <c r="N1407" t="s">
        <v>259</v>
      </c>
      <c r="O1407" t="s">
        <v>545</v>
      </c>
      <c r="P1407" t="s">
        <v>544</v>
      </c>
      <c r="Q1407" t="s">
        <v>4111</v>
      </c>
      <c r="R1407" t="s">
        <v>4112</v>
      </c>
    </row>
    <row r="1408" spans="1:18">
      <c r="A1408">
        <v>1745</v>
      </c>
      <c r="B1408" t="s">
        <v>701</v>
      </c>
      <c r="C1408">
        <v>3845</v>
      </c>
      <c r="D1408" t="s">
        <v>4113</v>
      </c>
      <c r="E1408" t="s">
        <v>706</v>
      </c>
      <c r="F1408">
        <v>3</v>
      </c>
      <c r="G1408">
        <v>0</v>
      </c>
      <c r="H1408" t="s">
        <v>421</v>
      </c>
      <c r="I1408" t="s">
        <v>103</v>
      </c>
      <c r="J1408" t="s">
        <v>105</v>
      </c>
      <c r="K1408" t="s">
        <v>111</v>
      </c>
      <c r="L1408" t="s">
        <v>110</v>
      </c>
      <c r="M1408" t="s">
        <v>260</v>
      </c>
      <c r="N1408" t="s">
        <v>259</v>
      </c>
      <c r="O1408" t="s">
        <v>545</v>
      </c>
      <c r="P1408" t="s">
        <v>544</v>
      </c>
      <c r="Q1408" t="s">
        <v>4113</v>
      </c>
      <c r="R1408" t="s">
        <v>4114</v>
      </c>
    </row>
    <row r="1409" spans="1:18">
      <c r="A1409">
        <v>1746</v>
      </c>
      <c r="B1409" t="s">
        <v>701</v>
      </c>
      <c r="C1409">
        <v>3846</v>
      </c>
      <c r="D1409" t="s">
        <v>4115</v>
      </c>
      <c r="E1409" t="s">
        <v>706</v>
      </c>
      <c r="F1409">
        <v>2</v>
      </c>
      <c r="G1409">
        <v>0</v>
      </c>
      <c r="H1409" t="s">
        <v>421</v>
      </c>
      <c r="I1409" t="s">
        <v>103</v>
      </c>
      <c r="J1409" t="s">
        <v>105</v>
      </c>
      <c r="K1409" t="s">
        <v>111</v>
      </c>
      <c r="L1409" t="s">
        <v>110</v>
      </c>
      <c r="M1409" t="s">
        <v>260</v>
      </c>
      <c r="N1409" t="s">
        <v>259</v>
      </c>
      <c r="O1409" t="s">
        <v>545</v>
      </c>
      <c r="P1409" t="s">
        <v>544</v>
      </c>
      <c r="Q1409" t="s">
        <v>4115</v>
      </c>
      <c r="R1409" t="s">
        <v>4116</v>
      </c>
    </row>
    <row r="1410" spans="1:18">
      <c r="A1410">
        <v>1747</v>
      </c>
      <c r="B1410" t="s">
        <v>701</v>
      </c>
      <c r="C1410">
        <v>3575</v>
      </c>
      <c r="D1410" t="s">
        <v>4117</v>
      </c>
      <c r="E1410" t="s">
        <v>706</v>
      </c>
      <c r="F1410">
        <v>4</v>
      </c>
      <c r="G1410">
        <v>0</v>
      </c>
      <c r="H1410" t="s">
        <v>421</v>
      </c>
      <c r="I1410" t="s">
        <v>103</v>
      </c>
      <c r="J1410" t="s">
        <v>105</v>
      </c>
      <c r="K1410" t="s">
        <v>111</v>
      </c>
      <c r="L1410" t="s">
        <v>110</v>
      </c>
      <c r="M1410" t="s">
        <v>260</v>
      </c>
      <c r="N1410" t="s">
        <v>259</v>
      </c>
      <c r="O1410" t="s">
        <v>545</v>
      </c>
      <c r="P1410" t="s">
        <v>544</v>
      </c>
      <c r="Q1410" t="s">
        <v>4117</v>
      </c>
      <c r="R1410" t="s">
        <v>4118</v>
      </c>
    </row>
    <row r="1411" spans="1:18">
      <c r="A1411">
        <v>1748</v>
      </c>
      <c r="B1411" t="s">
        <v>701</v>
      </c>
      <c r="C1411">
        <v>3849</v>
      </c>
      <c r="D1411" t="s">
        <v>4119</v>
      </c>
      <c r="E1411" t="s">
        <v>706</v>
      </c>
      <c r="F1411">
        <v>1</v>
      </c>
      <c r="G1411">
        <v>0</v>
      </c>
      <c r="H1411" t="s">
        <v>421</v>
      </c>
      <c r="I1411" t="s">
        <v>103</v>
      </c>
      <c r="J1411" t="s">
        <v>105</v>
      </c>
      <c r="K1411" t="s">
        <v>111</v>
      </c>
      <c r="L1411" t="s">
        <v>110</v>
      </c>
      <c r="M1411" t="s">
        <v>260</v>
      </c>
      <c r="N1411" t="s">
        <v>259</v>
      </c>
      <c r="O1411" t="s">
        <v>545</v>
      </c>
      <c r="P1411" t="s">
        <v>544</v>
      </c>
      <c r="Q1411" t="s">
        <v>4119</v>
      </c>
      <c r="R1411" t="s">
        <v>4120</v>
      </c>
    </row>
    <row r="1412" spans="1:18">
      <c r="A1412">
        <v>1749</v>
      </c>
      <c r="B1412" t="s">
        <v>701</v>
      </c>
      <c r="C1412">
        <v>3567</v>
      </c>
      <c r="D1412" t="s">
        <v>2263</v>
      </c>
      <c r="E1412" t="s">
        <v>2264</v>
      </c>
      <c r="F1412">
        <v>5</v>
      </c>
      <c r="G1412">
        <v>0</v>
      </c>
      <c r="H1412" t="s">
        <v>421</v>
      </c>
      <c r="I1412" t="s">
        <v>103</v>
      </c>
      <c r="J1412" t="s">
        <v>105</v>
      </c>
      <c r="K1412" t="s">
        <v>111</v>
      </c>
      <c r="L1412" t="s">
        <v>110</v>
      </c>
      <c r="M1412" t="s">
        <v>260</v>
      </c>
      <c r="N1412" t="s">
        <v>259</v>
      </c>
      <c r="O1412" t="s">
        <v>545</v>
      </c>
      <c r="P1412" t="s">
        <v>544</v>
      </c>
      <c r="Q1412" t="s">
        <v>2263</v>
      </c>
      <c r="R1412" t="s">
        <v>4121</v>
      </c>
    </row>
    <row r="1413" spans="1:18">
      <c r="A1413">
        <v>1750</v>
      </c>
      <c r="B1413" t="s">
        <v>701</v>
      </c>
      <c r="C1413">
        <v>3718</v>
      </c>
      <c r="D1413" t="s">
        <v>4122</v>
      </c>
      <c r="E1413" t="s">
        <v>706</v>
      </c>
      <c r="F1413">
        <v>3</v>
      </c>
      <c r="G1413">
        <v>0</v>
      </c>
      <c r="H1413" t="s">
        <v>421</v>
      </c>
      <c r="I1413" t="s">
        <v>103</v>
      </c>
      <c r="J1413" t="s">
        <v>105</v>
      </c>
      <c r="K1413" t="s">
        <v>111</v>
      </c>
      <c r="L1413" t="s">
        <v>110</v>
      </c>
      <c r="M1413" t="s">
        <v>260</v>
      </c>
      <c r="N1413" t="s">
        <v>259</v>
      </c>
      <c r="O1413" t="s">
        <v>545</v>
      </c>
      <c r="P1413" t="s">
        <v>544</v>
      </c>
      <c r="Q1413" t="s">
        <v>4122</v>
      </c>
      <c r="R1413" t="s">
        <v>4123</v>
      </c>
    </row>
    <row r="1414" spans="1:18">
      <c r="A1414">
        <v>1751</v>
      </c>
      <c r="B1414" t="s">
        <v>701</v>
      </c>
      <c r="C1414">
        <v>3847</v>
      </c>
      <c r="D1414" t="s">
        <v>4124</v>
      </c>
      <c r="E1414" t="s">
        <v>706</v>
      </c>
      <c r="F1414">
        <v>3</v>
      </c>
      <c r="G1414">
        <v>0</v>
      </c>
      <c r="H1414" t="s">
        <v>421</v>
      </c>
      <c r="I1414" t="s">
        <v>103</v>
      </c>
      <c r="J1414" t="s">
        <v>105</v>
      </c>
      <c r="K1414" t="s">
        <v>111</v>
      </c>
      <c r="L1414" t="s">
        <v>110</v>
      </c>
      <c r="M1414" t="s">
        <v>260</v>
      </c>
      <c r="N1414" t="s">
        <v>259</v>
      </c>
      <c r="O1414" t="s">
        <v>545</v>
      </c>
      <c r="P1414" t="s">
        <v>544</v>
      </c>
      <c r="Q1414" t="s">
        <v>4124</v>
      </c>
      <c r="R1414" t="s">
        <v>4125</v>
      </c>
    </row>
    <row r="1415" spans="1:18">
      <c r="A1415">
        <v>2024</v>
      </c>
      <c r="B1415" t="s">
        <v>701</v>
      </c>
      <c r="C1415">
        <v>2510</v>
      </c>
      <c r="D1415" t="s">
        <v>4658</v>
      </c>
      <c r="E1415" t="s">
        <v>706</v>
      </c>
      <c r="F1415">
        <v>3</v>
      </c>
      <c r="G1415">
        <v>0</v>
      </c>
      <c r="H1415" t="s">
        <v>421</v>
      </c>
      <c r="I1415" t="s">
        <v>103</v>
      </c>
      <c r="J1415" t="s">
        <v>105</v>
      </c>
      <c r="K1415" t="s">
        <v>111</v>
      </c>
      <c r="L1415" t="s">
        <v>110</v>
      </c>
      <c r="M1415" t="s">
        <v>270</v>
      </c>
      <c r="N1415" t="s">
        <v>269</v>
      </c>
      <c r="O1415" t="s">
        <v>555</v>
      </c>
      <c r="P1415" t="s">
        <v>554</v>
      </c>
      <c r="Q1415" t="s">
        <v>4658</v>
      </c>
      <c r="R1415" t="s">
        <v>4659</v>
      </c>
    </row>
    <row r="1416" spans="1:18">
      <c r="A1416">
        <v>2025</v>
      </c>
      <c r="B1416" t="s">
        <v>701</v>
      </c>
      <c r="C1416">
        <v>2506</v>
      </c>
      <c r="D1416" t="s">
        <v>4660</v>
      </c>
      <c r="E1416" t="s">
        <v>706</v>
      </c>
      <c r="F1416">
        <v>3</v>
      </c>
      <c r="G1416">
        <v>0</v>
      </c>
      <c r="H1416" t="s">
        <v>421</v>
      </c>
      <c r="I1416" t="s">
        <v>103</v>
      </c>
      <c r="J1416" t="s">
        <v>105</v>
      </c>
      <c r="K1416" t="s">
        <v>111</v>
      </c>
      <c r="L1416" t="s">
        <v>110</v>
      </c>
      <c r="M1416" t="s">
        <v>270</v>
      </c>
      <c r="N1416" t="s">
        <v>269</v>
      </c>
      <c r="O1416" t="s">
        <v>555</v>
      </c>
      <c r="P1416" t="s">
        <v>554</v>
      </c>
      <c r="Q1416" t="s">
        <v>4660</v>
      </c>
      <c r="R1416" t="s">
        <v>4661</v>
      </c>
    </row>
    <row r="1417" spans="1:18">
      <c r="A1417">
        <v>2030</v>
      </c>
      <c r="B1417" t="s">
        <v>701</v>
      </c>
      <c r="C1417">
        <v>2500</v>
      </c>
      <c r="D1417" t="s">
        <v>4670</v>
      </c>
      <c r="E1417" t="s">
        <v>706</v>
      </c>
      <c r="F1417">
        <v>2</v>
      </c>
      <c r="G1417">
        <v>0</v>
      </c>
      <c r="H1417" t="s">
        <v>421</v>
      </c>
      <c r="I1417" t="s">
        <v>103</v>
      </c>
      <c r="J1417" t="s">
        <v>105</v>
      </c>
      <c r="K1417" t="s">
        <v>111</v>
      </c>
      <c r="L1417" t="s">
        <v>110</v>
      </c>
      <c r="M1417" t="s">
        <v>270</v>
      </c>
      <c r="N1417" t="s">
        <v>269</v>
      </c>
      <c r="O1417" t="s">
        <v>555</v>
      </c>
      <c r="P1417" t="s">
        <v>554</v>
      </c>
      <c r="Q1417" t="s">
        <v>4670</v>
      </c>
      <c r="R1417" t="s">
        <v>4671</v>
      </c>
    </row>
    <row r="1418" spans="1:18">
      <c r="A1418">
        <v>1838</v>
      </c>
      <c r="B1418" t="s">
        <v>701</v>
      </c>
      <c r="C1418">
        <v>357</v>
      </c>
      <c r="D1418" t="s">
        <v>4291</v>
      </c>
      <c r="E1418" t="s">
        <v>706</v>
      </c>
      <c r="F1418">
        <v>3</v>
      </c>
      <c r="G1418">
        <v>1</v>
      </c>
      <c r="H1418" t="s">
        <v>421</v>
      </c>
      <c r="I1418" t="s">
        <v>103</v>
      </c>
      <c r="J1418" t="s">
        <v>105</v>
      </c>
      <c r="K1418" t="s">
        <v>111</v>
      </c>
      <c r="L1418" t="s">
        <v>110</v>
      </c>
      <c r="M1418" t="s">
        <v>264</v>
      </c>
      <c r="N1418" t="s">
        <v>263</v>
      </c>
      <c r="O1418" t="s">
        <v>547</v>
      </c>
      <c r="P1418" t="s">
        <v>546</v>
      </c>
      <c r="Q1418" t="s">
        <v>4291</v>
      </c>
      <c r="R1418" t="s">
        <v>4292</v>
      </c>
    </row>
    <row r="1419" spans="1:18">
      <c r="A1419">
        <v>1844</v>
      </c>
      <c r="B1419" t="s">
        <v>701</v>
      </c>
      <c r="C1419">
        <v>177</v>
      </c>
      <c r="D1419" t="s">
        <v>4303</v>
      </c>
      <c r="E1419" t="s">
        <v>706</v>
      </c>
      <c r="F1419">
        <v>3</v>
      </c>
      <c r="G1419">
        <v>1</v>
      </c>
      <c r="H1419" t="s">
        <v>421</v>
      </c>
      <c r="I1419" t="s">
        <v>103</v>
      </c>
      <c r="J1419" t="s">
        <v>105</v>
      </c>
      <c r="K1419" t="s">
        <v>111</v>
      </c>
      <c r="L1419" t="s">
        <v>110</v>
      </c>
      <c r="M1419" t="s">
        <v>264</v>
      </c>
      <c r="N1419" t="s">
        <v>263</v>
      </c>
      <c r="O1419" t="s">
        <v>547</v>
      </c>
      <c r="P1419" t="s">
        <v>546</v>
      </c>
      <c r="Q1419" t="s">
        <v>4303</v>
      </c>
      <c r="R1419" t="s">
        <v>4304</v>
      </c>
    </row>
    <row r="1420" spans="1:18">
      <c r="A1420">
        <v>1846</v>
      </c>
      <c r="B1420" t="s">
        <v>701</v>
      </c>
      <c r="C1420">
        <v>208</v>
      </c>
      <c r="D1420" t="s">
        <v>4307</v>
      </c>
      <c r="E1420" t="s">
        <v>706</v>
      </c>
      <c r="F1420">
        <v>4</v>
      </c>
      <c r="G1420">
        <v>1</v>
      </c>
      <c r="H1420" t="s">
        <v>421</v>
      </c>
      <c r="I1420" t="s">
        <v>103</v>
      </c>
      <c r="J1420" t="s">
        <v>105</v>
      </c>
      <c r="K1420" t="s">
        <v>111</v>
      </c>
      <c r="L1420" t="s">
        <v>110</v>
      </c>
      <c r="M1420" t="s">
        <v>264</v>
      </c>
      <c r="N1420" t="s">
        <v>263</v>
      </c>
      <c r="O1420" t="s">
        <v>547</v>
      </c>
      <c r="P1420" t="s">
        <v>546</v>
      </c>
      <c r="Q1420" t="s">
        <v>4307</v>
      </c>
      <c r="R1420" t="s">
        <v>4308</v>
      </c>
    </row>
    <row r="1421" spans="1:18">
      <c r="A1421">
        <v>1848</v>
      </c>
      <c r="B1421" t="s">
        <v>701</v>
      </c>
      <c r="C1421">
        <v>207</v>
      </c>
      <c r="D1421" t="s">
        <v>4311</v>
      </c>
      <c r="E1421" t="s">
        <v>706</v>
      </c>
      <c r="F1421">
        <v>2</v>
      </c>
      <c r="G1421">
        <v>1</v>
      </c>
      <c r="H1421" t="s">
        <v>421</v>
      </c>
      <c r="I1421" t="s">
        <v>103</v>
      </c>
      <c r="J1421" t="s">
        <v>105</v>
      </c>
      <c r="K1421" t="s">
        <v>111</v>
      </c>
      <c r="L1421" t="s">
        <v>110</v>
      </c>
      <c r="M1421" t="s">
        <v>264</v>
      </c>
      <c r="N1421" t="s">
        <v>263</v>
      </c>
      <c r="O1421" t="s">
        <v>547</v>
      </c>
      <c r="P1421" t="s">
        <v>546</v>
      </c>
      <c r="Q1421" t="s">
        <v>4311</v>
      </c>
      <c r="R1421" t="s">
        <v>4312</v>
      </c>
    </row>
    <row r="1422" spans="1:18">
      <c r="A1422">
        <v>1851</v>
      </c>
      <c r="B1422" t="s">
        <v>701</v>
      </c>
      <c r="C1422">
        <v>234</v>
      </c>
      <c r="D1422" t="s">
        <v>1112</v>
      </c>
      <c r="E1422" t="s">
        <v>706</v>
      </c>
      <c r="F1422">
        <v>2</v>
      </c>
      <c r="G1422">
        <v>1</v>
      </c>
      <c r="H1422" t="s">
        <v>421</v>
      </c>
      <c r="I1422" t="s">
        <v>103</v>
      </c>
      <c r="J1422" t="s">
        <v>105</v>
      </c>
      <c r="K1422" t="s">
        <v>111</v>
      </c>
      <c r="L1422" t="s">
        <v>110</v>
      </c>
      <c r="M1422" t="s">
        <v>264</v>
      </c>
      <c r="N1422" t="s">
        <v>263</v>
      </c>
      <c r="O1422" t="s">
        <v>547</v>
      </c>
      <c r="P1422" t="s">
        <v>546</v>
      </c>
      <c r="Q1422" t="s">
        <v>1112</v>
      </c>
      <c r="R1422" t="s">
        <v>4317</v>
      </c>
    </row>
    <row r="1423" spans="1:18">
      <c r="A1423">
        <v>1852</v>
      </c>
      <c r="B1423" t="s">
        <v>701</v>
      </c>
      <c r="C1423">
        <v>235</v>
      </c>
      <c r="D1423" t="s">
        <v>4318</v>
      </c>
      <c r="E1423" t="s">
        <v>706</v>
      </c>
      <c r="F1423">
        <v>4</v>
      </c>
      <c r="G1423">
        <v>1</v>
      </c>
      <c r="H1423" t="s">
        <v>421</v>
      </c>
      <c r="I1423" t="s">
        <v>103</v>
      </c>
      <c r="J1423" t="s">
        <v>105</v>
      </c>
      <c r="K1423" t="s">
        <v>111</v>
      </c>
      <c r="L1423" t="s">
        <v>110</v>
      </c>
      <c r="M1423" t="s">
        <v>264</v>
      </c>
      <c r="N1423" t="s">
        <v>263</v>
      </c>
      <c r="O1423" t="s">
        <v>547</v>
      </c>
      <c r="P1423" t="s">
        <v>546</v>
      </c>
      <c r="Q1423" t="s">
        <v>4318</v>
      </c>
      <c r="R1423" t="s">
        <v>4319</v>
      </c>
    </row>
    <row r="1424" spans="1:18">
      <c r="A1424">
        <v>1854</v>
      </c>
      <c r="B1424" t="s">
        <v>701</v>
      </c>
      <c r="C1424">
        <v>233</v>
      </c>
      <c r="D1424" t="s">
        <v>4322</v>
      </c>
      <c r="E1424" t="s">
        <v>706</v>
      </c>
      <c r="F1424">
        <v>4</v>
      </c>
      <c r="G1424">
        <v>1</v>
      </c>
      <c r="H1424" t="s">
        <v>421</v>
      </c>
      <c r="I1424" t="s">
        <v>103</v>
      </c>
      <c r="J1424" t="s">
        <v>105</v>
      </c>
      <c r="K1424" t="s">
        <v>111</v>
      </c>
      <c r="L1424" t="s">
        <v>110</v>
      </c>
      <c r="M1424" t="s">
        <v>264</v>
      </c>
      <c r="N1424" t="s">
        <v>263</v>
      </c>
      <c r="O1424" t="s">
        <v>547</v>
      </c>
      <c r="P1424" t="s">
        <v>546</v>
      </c>
      <c r="Q1424" t="s">
        <v>4322</v>
      </c>
      <c r="R1424" t="s">
        <v>4323</v>
      </c>
    </row>
    <row r="1425" spans="1:18">
      <c r="A1425">
        <v>1855</v>
      </c>
      <c r="B1425" t="s">
        <v>701</v>
      </c>
      <c r="C1425">
        <v>247</v>
      </c>
      <c r="D1425" t="s">
        <v>4324</v>
      </c>
      <c r="E1425" t="s">
        <v>421</v>
      </c>
      <c r="F1425" t="s">
        <v>421</v>
      </c>
      <c r="G1425">
        <v>0</v>
      </c>
      <c r="H1425" t="s">
        <v>421</v>
      </c>
      <c r="I1425" t="s">
        <v>103</v>
      </c>
      <c r="J1425" t="s">
        <v>105</v>
      </c>
      <c r="K1425" t="s">
        <v>111</v>
      </c>
      <c r="L1425" t="s">
        <v>110</v>
      </c>
      <c r="M1425" t="s">
        <v>264</v>
      </c>
      <c r="N1425" t="s">
        <v>263</v>
      </c>
      <c r="O1425" t="s">
        <v>547</v>
      </c>
      <c r="P1425" t="s">
        <v>546</v>
      </c>
      <c r="Q1425" t="s">
        <v>4324</v>
      </c>
      <c r="R1425" t="s">
        <v>4325</v>
      </c>
    </row>
    <row r="1426" spans="1:18">
      <c r="A1426">
        <v>1856</v>
      </c>
      <c r="B1426" t="s">
        <v>701</v>
      </c>
      <c r="C1426">
        <v>302</v>
      </c>
      <c r="D1426" t="s">
        <v>4326</v>
      </c>
      <c r="E1426" t="s">
        <v>706</v>
      </c>
      <c r="F1426">
        <v>4</v>
      </c>
      <c r="G1426">
        <v>1</v>
      </c>
      <c r="H1426" t="s">
        <v>421</v>
      </c>
      <c r="I1426" t="s">
        <v>103</v>
      </c>
      <c r="J1426" t="s">
        <v>105</v>
      </c>
      <c r="K1426" t="s">
        <v>111</v>
      </c>
      <c r="L1426" t="s">
        <v>110</v>
      </c>
      <c r="M1426" t="s">
        <v>264</v>
      </c>
      <c r="N1426" t="s">
        <v>263</v>
      </c>
      <c r="O1426" t="s">
        <v>547</v>
      </c>
      <c r="P1426" t="s">
        <v>546</v>
      </c>
      <c r="Q1426" t="s">
        <v>4326</v>
      </c>
      <c r="R1426" t="s">
        <v>4327</v>
      </c>
    </row>
    <row r="1427" spans="1:18">
      <c r="A1427">
        <v>1866</v>
      </c>
      <c r="B1427" t="s">
        <v>701</v>
      </c>
      <c r="C1427">
        <v>237</v>
      </c>
      <c r="D1427" t="s">
        <v>4346</v>
      </c>
      <c r="E1427" t="s">
        <v>706</v>
      </c>
      <c r="F1427">
        <v>4</v>
      </c>
      <c r="G1427">
        <v>1</v>
      </c>
      <c r="H1427" t="s">
        <v>421</v>
      </c>
      <c r="I1427" t="s">
        <v>103</v>
      </c>
      <c r="J1427" t="s">
        <v>105</v>
      </c>
      <c r="K1427" t="s">
        <v>111</v>
      </c>
      <c r="L1427" t="s">
        <v>110</v>
      </c>
      <c r="M1427" t="s">
        <v>264</v>
      </c>
      <c r="N1427" t="s">
        <v>263</v>
      </c>
      <c r="O1427" t="s">
        <v>547</v>
      </c>
      <c r="P1427" t="s">
        <v>546</v>
      </c>
      <c r="Q1427" t="s">
        <v>4346</v>
      </c>
      <c r="R1427" t="s">
        <v>4347</v>
      </c>
    </row>
    <row r="1428" spans="1:18">
      <c r="A1428">
        <v>1867</v>
      </c>
      <c r="B1428" t="s">
        <v>701</v>
      </c>
      <c r="C1428">
        <v>260</v>
      </c>
      <c r="D1428" t="s">
        <v>4348</v>
      </c>
      <c r="E1428" t="s">
        <v>706</v>
      </c>
      <c r="F1428">
        <v>3</v>
      </c>
      <c r="G1428">
        <v>1</v>
      </c>
      <c r="H1428" t="s">
        <v>421</v>
      </c>
      <c r="I1428" t="s">
        <v>103</v>
      </c>
      <c r="J1428" t="s">
        <v>105</v>
      </c>
      <c r="K1428" t="s">
        <v>111</v>
      </c>
      <c r="L1428" t="s">
        <v>110</v>
      </c>
      <c r="M1428" t="s">
        <v>264</v>
      </c>
      <c r="N1428" t="s">
        <v>263</v>
      </c>
      <c r="O1428" t="s">
        <v>547</v>
      </c>
      <c r="P1428" t="s">
        <v>546</v>
      </c>
      <c r="Q1428" t="s">
        <v>4348</v>
      </c>
      <c r="R1428" t="s">
        <v>4349</v>
      </c>
    </row>
    <row r="1429" spans="1:18">
      <c r="A1429">
        <v>1868</v>
      </c>
      <c r="B1429" t="s">
        <v>701</v>
      </c>
      <c r="C1429">
        <v>236</v>
      </c>
      <c r="D1429" t="s">
        <v>4350</v>
      </c>
      <c r="E1429" t="s">
        <v>706</v>
      </c>
      <c r="F1429">
        <v>4</v>
      </c>
      <c r="G1429">
        <v>1</v>
      </c>
      <c r="H1429" t="s">
        <v>421</v>
      </c>
      <c r="I1429" t="s">
        <v>103</v>
      </c>
      <c r="J1429" t="s">
        <v>105</v>
      </c>
      <c r="K1429" t="s">
        <v>111</v>
      </c>
      <c r="L1429" t="s">
        <v>110</v>
      </c>
      <c r="M1429" t="s">
        <v>264</v>
      </c>
      <c r="N1429" t="s">
        <v>263</v>
      </c>
      <c r="O1429" t="s">
        <v>547</v>
      </c>
      <c r="P1429" t="s">
        <v>546</v>
      </c>
      <c r="Q1429" t="s">
        <v>4350</v>
      </c>
      <c r="R1429" t="s">
        <v>4351</v>
      </c>
    </row>
    <row r="1430" spans="1:18">
      <c r="A1430">
        <v>1871</v>
      </c>
      <c r="B1430" t="s">
        <v>701</v>
      </c>
      <c r="C1430">
        <v>238</v>
      </c>
      <c r="D1430" t="s">
        <v>4356</v>
      </c>
      <c r="E1430" t="s">
        <v>706</v>
      </c>
      <c r="F1430">
        <v>3</v>
      </c>
      <c r="G1430">
        <v>1</v>
      </c>
      <c r="H1430" t="s">
        <v>421</v>
      </c>
      <c r="I1430" t="s">
        <v>103</v>
      </c>
      <c r="J1430" t="s">
        <v>105</v>
      </c>
      <c r="K1430" t="s">
        <v>111</v>
      </c>
      <c r="L1430" t="s">
        <v>110</v>
      </c>
      <c r="M1430" t="s">
        <v>264</v>
      </c>
      <c r="N1430" t="s">
        <v>263</v>
      </c>
      <c r="O1430" t="s">
        <v>547</v>
      </c>
      <c r="P1430" t="s">
        <v>546</v>
      </c>
      <c r="Q1430" t="s">
        <v>4356</v>
      </c>
      <c r="R1430" t="s">
        <v>4357</v>
      </c>
    </row>
    <row r="1431" spans="1:18">
      <c r="A1431">
        <v>1872</v>
      </c>
      <c r="B1431" t="s">
        <v>701</v>
      </c>
      <c r="C1431">
        <v>2513</v>
      </c>
      <c r="D1431" t="s">
        <v>4358</v>
      </c>
      <c r="E1431" t="s">
        <v>706</v>
      </c>
      <c r="F1431">
        <v>4</v>
      </c>
      <c r="G1431">
        <v>0</v>
      </c>
      <c r="H1431" t="s">
        <v>421</v>
      </c>
      <c r="I1431" t="s">
        <v>103</v>
      </c>
      <c r="J1431" t="s">
        <v>105</v>
      </c>
      <c r="K1431" t="s">
        <v>111</v>
      </c>
      <c r="L1431" t="s">
        <v>110</v>
      </c>
      <c r="M1431" t="s">
        <v>264</v>
      </c>
      <c r="N1431" t="s">
        <v>263</v>
      </c>
      <c r="O1431" t="s">
        <v>547</v>
      </c>
      <c r="P1431" t="s">
        <v>546</v>
      </c>
      <c r="Q1431" t="s">
        <v>4358</v>
      </c>
      <c r="R1431" t="s">
        <v>4359</v>
      </c>
    </row>
    <row r="1432" spans="1:18">
      <c r="A1432">
        <v>1873</v>
      </c>
      <c r="B1432" t="s">
        <v>701</v>
      </c>
      <c r="C1432">
        <v>256</v>
      </c>
      <c r="D1432" t="s">
        <v>4360</v>
      </c>
      <c r="E1432" t="s">
        <v>706</v>
      </c>
      <c r="F1432">
        <v>4</v>
      </c>
      <c r="G1432">
        <v>1</v>
      </c>
      <c r="H1432" t="s">
        <v>421</v>
      </c>
      <c r="I1432" t="s">
        <v>103</v>
      </c>
      <c r="J1432" t="s">
        <v>105</v>
      </c>
      <c r="K1432" t="s">
        <v>111</v>
      </c>
      <c r="L1432" t="s">
        <v>110</v>
      </c>
      <c r="M1432" t="s">
        <v>264</v>
      </c>
      <c r="N1432" t="s">
        <v>263</v>
      </c>
      <c r="O1432" t="s">
        <v>547</v>
      </c>
      <c r="P1432" t="s">
        <v>546</v>
      </c>
      <c r="Q1432" t="s">
        <v>4360</v>
      </c>
      <c r="R1432" t="s">
        <v>4361</v>
      </c>
    </row>
    <row r="1433" spans="1:18">
      <c r="A1433">
        <v>1874</v>
      </c>
      <c r="B1433" t="s">
        <v>701</v>
      </c>
      <c r="C1433">
        <v>359</v>
      </c>
      <c r="D1433" t="s">
        <v>4362</v>
      </c>
      <c r="E1433" t="s">
        <v>706</v>
      </c>
      <c r="F1433">
        <v>3</v>
      </c>
      <c r="G1433">
        <v>1</v>
      </c>
      <c r="H1433" t="s">
        <v>421</v>
      </c>
      <c r="I1433" t="s">
        <v>103</v>
      </c>
      <c r="J1433" t="s">
        <v>105</v>
      </c>
      <c r="K1433" t="s">
        <v>111</v>
      </c>
      <c r="L1433" t="s">
        <v>110</v>
      </c>
      <c r="M1433" t="s">
        <v>264</v>
      </c>
      <c r="N1433" t="s">
        <v>263</v>
      </c>
      <c r="O1433" t="s">
        <v>547</v>
      </c>
      <c r="P1433" t="s">
        <v>546</v>
      </c>
      <c r="Q1433" t="s">
        <v>4362</v>
      </c>
      <c r="R1433" t="s">
        <v>4363</v>
      </c>
    </row>
    <row r="1434" spans="1:18">
      <c r="A1434">
        <v>1875</v>
      </c>
      <c r="B1434" t="s">
        <v>701</v>
      </c>
      <c r="C1434">
        <v>255</v>
      </c>
      <c r="D1434" t="s">
        <v>4364</v>
      </c>
      <c r="E1434" t="s">
        <v>706</v>
      </c>
      <c r="F1434">
        <v>3</v>
      </c>
      <c r="G1434">
        <v>1</v>
      </c>
      <c r="H1434" t="s">
        <v>421</v>
      </c>
      <c r="I1434" t="s">
        <v>103</v>
      </c>
      <c r="J1434" t="s">
        <v>105</v>
      </c>
      <c r="K1434" t="s">
        <v>111</v>
      </c>
      <c r="L1434" t="s">
        <v>110</v>
      </c>
      <c r="M1434" t="s">
        <v>264</v>
      </c>
      <c r="N1434" t="s">
        <v>263</v>
      </c>
      <c r="O1434" t="s">
        <v>547</v>
      </c>
      <c r="P1434" t="s">
        <v>546</v>
      </c>
      <c r="Q1434" t="s">
        <v>4364</v>
      </c>
      <c r="R1434" t="s">
        <v>4365</v>
      </c>
    </row>
    <row r="1435" spans="1:18">
      <c r="A1435">
        <v>1877</v>
      </c>
      <c r="B1435" t="s">
        <v>701</v>
      </c>
      <c r="C1435">
        <v>241</v>
      </c>
      <c r="D1435" t="s">
        <v>4368</v>
      </c>
      <c r="E1435" t="s">
        <v>706</v>
      </c>
      <c r="F1435">
        <v>4</v>
      </c>
      <c r="G1435">
        <v>1</v>
      </c>
      <c r="H1435" t="s">
        <v>421</v>
      </c>
      <c r="I1435" t="s">
        <v>103</v>
      </c>
      <c r="J1435" t="s">
        <v>105</v>
      </c>
      <c r="K1435" t="s">
        <v>111</v>
      </c>
      <c r="L1435" t="s">
        <v>110</v>
      </c>
      <c r="M1435" t="s">
        <v>264</v>
      </c>
      <c r="N1435" t="s">
        <v>263</v>
      </c>
      <c r="O1435" t="s">
        <v>547</v>
      </c>
      <c r="P1435" t="s">
        <v>546</v>
      </c>
      <c r="Q1435" t="s">
        <v>4368</v>
      </c>
      <c r="R1435" t="s">
        <v>4369</v>
      </c>
    </row>
    <row r="1436" spans="1:18">
      <c r="A1436">
        <v>1878</v>
      </c>
      <c r="B1436" t="s">
        <v>701</v>
      </c>
      <c r="C1436">
        <v>259</v>
      </c>
      <c r="D1436" t="s">
        <v>4370</v>
      </c>
      <c r="E1436" t="s">
        <v>706</v>
      </c>
      <c r="F1436">
        <v>4</v>
      </c>
      <c r="G1436">
        <v>1</v>
      </c>
      <c r="H1436" t="s">
        <v>421</v>
      </c>
      <c r="I1436" t="s">
        <v>103</v>
      </c>
      <c r="J1436" t="s">
        <v>105</v>
      </c>
      <c r="K1436" t="s">
        <v>111</v>
      </c>
      <c r="L1436" t="s">
        <v>110</v>
      </c>
      <c r="M1436" t="s">
        <v>264</v>
      </c>
      <c r="N1436" t="s">
        <v>263</v>
      </c>
      <c r="O1436" t="s">
        <v>547</v>
      </c>
      <c r="P1436" t="s">
        <v>546</v>
      </c>
      <c r="Q1436" t="s">
        <v>4370</v>
      </c>
      <c r="R1436" t="s">
        <v>4371</v>
      </c>
    </row>
    <row r="1437" spans="1:18">
      <c r="A1437">
        <v>1879</v>
      </c>
      <c r="B1437" t="s">
        <v>701</v>
      </c>
      <c r="C1437">
        <v>265</v>
      </c>
      <c r="D1437" t="s">
        <v>4372</v>
      </c>
      <c r="E1437" t="s">
        <v>706</v>
      </c>
      <c r="F1437">
        <v>3</v>
      </c>
      <c r="G1437">
        <v>1</v>
      </c>
      <c r="H1437" t="s">
        <v>421</v>
      </c>
      <c r="I1437" t="s">
        <v>103</v>
      </c>
      <c r="J1437" t="s">
        <v>105</v>
      </c>
      <c r="K1437" t="s">
        <v>111</v>
      </c>
      <c r="L1437" t="s">
        <v>110</v>
      </c>
      <c r="M1437" t="s">
        <v>264</v>
      </c>
      <c r="N1437" t="s">
        <v>263</v>
      </c>
      <c r="O1437" t="s">
        <v>547</v>
      </c>
      <c r="P1437" t="s">
        <v>546</v>
      </c>
      <c r="Q1437" t="s">
        <v>4372</v>
      </c>
      <c r="R1437" t="s">
        <v>4373</v>
      </c>
    </row>
    <row r="1438" spans="1:18">
      <c r="A1438">
        <v>1880</v>
      </c>
      <c r="B1438" t="s">
        <v>701</v>
      </c>
      <c r="C1438">
        <v>240</v>
      </c>
      <c r="D1438" t="s">
        <v>4374</v>
      </c>
      <c r="E1438" t="s">
        <v>706</v>
      </c>
      <c r="F1438">
        <v>4</v>
      </c>
      <c r="G1438">
        <v>1</v>
      </c>
      <c r="H1438" t="s">
        <v>421</v>
      </c>
      <c r="I1438" t="s">
        <v>103</v>
      </c>
      <c r="J1438" t="s">
        <v>105</v>
      </c>
      <c r="K1438" t="s">
        <v>111</v>
      </c>
      <c r="L1438" t="s">
        <v>110</v>
      </c>
      <c r="M1438" t="s">
        <v>264</v>
      </c>
      <c r="N1438" t="s">
        <v>263</v>
      </c>
      <c r="O1438" t="s">
        <v>547</v>
      </c>
      <c r="P1438" t="s">
        <v>546</v>
      </c>
      <c r="Q1438" t="s">
        <v>4374</v>
      </c>
      <c r="R1438" t="s">
        <v>4375</v>
      </c>
    </row>
    <row r="1439" spans="1:18">
      <c r="A1439">
        <v>1881</v>
      </c>
      <c r="B1439" t="s">
        <v>701</v>
      </c>
      <c r="C1439">
        <v>258</v>
      </c>
      <c r="D1439" t="s">
        <v>4376</v>
      </c>
      <c r="E1439" t="s">
        <v>706</v>
      </c>
      <c r="F1439">
        <v>4</v>
      </c>
      <c r="G1439">
        <v>1</v>
      </c>
      <c r="H1439" t="s">
        <v>421</v>
      </c>
      <c r="I1439" t="s">
        <v>103</v>
      </c>
      <c r="J1439" t="s">
        <v>105</v>
      </c>
      <c r="K1439" t="s">
        <v>111</v>
      </c>
      <c r="L1439" t="s">
        <v>110</v>
      </c>
      <c r="M1439" t="s">
        <v>264</v>
      </c>
      <c r="N1439" t="s">
        <v>263</v>
      </c>
      <c r="O1439" t="s">
        <v>547</v>
      </c>
      <c r="P1439" t="s">
        <v>546</v>
      </c>
      <c r="Q1439" t="s">
        <v>4376</v>
      </c>
      <c r="R1439" t="s">
        <v>4377</v>
      </c>
    </row>
    <row r="1440" spans="1:18">
      <c r="A1440">
        <v>1882</v>
      </c>
      <c r="B1440" t="s">
        <v>701</v>
      </c>
      <c r="C1440">
        <v>263</v>
      </c>
      <c r="D1440" t="s">
        <v>4378</v>
      </c>
      <c r="E1440" t="s">
        <v>706</v>
      </c>
      <c r="F1440">
        <v>3</v>
      </c>
      <c r="G1440">
        <v>1</v>
      </c>
      <c r="H1440" t="s">
        <v>421</v>
      </c>
      <c r="I1440" t="s">
        <v>103</v>
      </c>
      <c r="J1440" t="s">
        <v>105</v>
      </c>
      <c r="K1440" t="s">
        <v>111</v>
      </c>
      <c r="L1440" t="s">
        <v>110</v>
      </c>
      <c r="M1440" t="s">
        <v>264</v>
      </c>
      <c r="N1440" t="s">
        <v>263</v>
      </c>
      <c r="O1440" t="s">
        <v>547</v>
      </c>
      <c r="P1440" t="s">
        <v>546</v>
      </c>
      <c r="Q1440" t="s">
        <v>4378</v>
      </c>
      <c r="R1440" t="s">
        <v>4379</v>
      </c>
    </row>
    <row r="1441" spans="1:18">
      <c r="A1441">
        <v>1883</v>
      </c>
      <c r="B1441" t="s">
        <v>701</v>
      </c>
      <c r="C1441">
        <v>262</v>
      </c>
      <c r="D1441" t="s">
        <v>4380</v>
      </c>
      <c r="E1441" t="s">
        <v>706</v>
      </c>
      <c r="F1441">
        <v>4</v>
      </c>
      <c r="G1441">
        <v>1</v>
      </c>
      <c r="H1441" t="s">
        <v>421</v>
      </c>
      <c r="I1441" t="s">
        <v>103</v>
      </c>
      <c r="J1441" t="s">
        <v>105</v>
      </c>
      <c r="K1441" t="s">
        <v>111</v>
      </c>
      <c r="L1441" t="s">
        <v>110</v>
      </c>
      <c r="M1441" t="s">
        <v>264</v>
      </c>
      <c r="N1441" t="s">
        <v>263</v>
      </c>
      <c r="O1441" t="s">
        <v>547</v>
      </c>
      <c r="P1441" t="s">
        <v>546</v>
      </c>
      <c r="Q1441" t="s">
        <v>4380</v>
      </c>
      <c r="R1441" t="s">
        <v>4381</v>
      </c>
    </row>
    <row r="1442" spans="1:18">
      <c r="A1442">
        <v>1884</v>
      </c>
      <c r="B1442" t="s">
        <v>701</v>
      </c>
      <c r="C1442">
        <v>257</v>
      </c>
      <c r="D1442" t="s">
        <v>4382</v>
      </c>
      <c r="E1442" t="s">
        <v>706</v>
      </c>
      <c r="F1442">
        <v>4</v>
      </c>
      <c r="G1442">
        <v>1</v>
      </c>
      <c r="H1442" t="s">
        <v>421</v>
      </c>
      <c r="I1442" t="s">
        <v>103</v>
      </c>
      <c r="J1442" t="s">
        <v>105</v>
      </c>
      <c r="K1442" t="s">
        <v>111</v>
      </c>
      <c r="L1442" t="s">
        <v>110</v>
      </c>
      <c r="M1442" t="s">
        <v>264</v>
      </c>
      <c r="N1442" t="s">
        <v>263</v>
      </c>
      <c r="O1442" t="s">
        <v>547</v>
      </c>
      <c r="P1442" t="s">
        <v>546</v>
      </c>
      <c r="Q1442" t="s">
        <v>4382</v>
      </c>
      <c r="R1442" t="s">
        <v>4383</v>
      </c>
    </row>
    <row r="1443" spans="1:18">
      <c r="A1443">
        <v>1887</v>
      </c>
      <c r="B1443" t="s">
        <v>701</v>
      </c>
      <c r="C1443">
        <v>239</v>
      </c>
      <c r="D1443" t="s">
        <v>4388</v>
      </c>
      <c r="E1443" t="s">
        <v>706</v>
      </c>
      <c r="F1443">
        <v>1</v>
      </c>
      <c r="G1443">
        <v>1</v>
      </c>
      <c r="H1443" t="s">
        <v>421</v>
      </c>
      <c r="I1443" t="s">
        <v>103</v>
      </c>
      <c r="J1443" t="s">
        <v>105</v>
      </c>
      <c r="K1443" t="s">
        <v>111</v>
      </c>
      <c r="L1443" t="s">
        <v>110</v>
      </c>
      <c r="M1443" t="s">
        <v>264</v>
      </c>
      <c r="N1443" t="s">
        <v>263</v>
      </c>
      <c r="O1443" t="s">
        <v>547</v>
      </c>
      <c r="P1443" t="s">
        <v>546</v>
      </c>
      <c r="Q1443" t="s">
        <v>4388</v>
      </c>
      <c r="R1443" t="s">
        <v>4389</v>
      </c>
    </row>
    <row r="1444" spans="1:18">
      <c r="A1444">
        <v>1890</v>
      </c>
      <c r="B1444" t="s">
        <v>701</v>
      </c>
      <c r="C1444">
        <v>360</v>
      </c>
      <c r="D1444" t="s">
        <v>4394</v>
      </c>
      <c r="E1444" t="s">
        <v>3613</v>
      </c>
      <c r="F1444">
        <v>3</v>
      </c>
      <c r="G1444">
        <v>1</v>
      </c>
      <c r="H1444" t="s">
        <v>421</v>
      </c>
      <c r="I1444" t="s">
        <v>103</v>
      </c>
      <c r="J1444" t="s">
        <v>105</v>
      </c>
      <c r="K1444" t="s">
        <v>111</v>
      </c>
      <c r="L1444" t="s">
        <v>110</v>
      </c>
      <c r="M1444" t="s">
        <v>264</v>
      </c>
      <c r="N1444" t="s">
        <v>263</v>
      </c>
      <c r="O1444" t="s">
        <v>547</v>
      </c>
      <c r="P1444" t="s">
        <v>546</v>
      </c>
      <c r="Q1444" t="s">
        <v>4394</v>
      </c>
      <c r="R1444" t="s">
        <v>4395</v>
      </c>
    </row>
    <row r="1445" spans="1:18">
      <c r="A1445">
        <v>1894</v>
      </c>
      <c r="B1445" t="s">
        <v>701</v>
      </c>
      <c r="C1445">
        <v>194</v>
      </c>
      <c r="D1445" t="s">
        <v>4402</v>
      </c>
      <c r="E1445" t="s">
        <v>421</v>
      </c>
      <c r="F1445" t="s">
        <v>421</v>
      </c>
      <c r="G1445">
        <v>0</v>
      </c>
      <c r="H1445" t="s">
        <v>421</v>
      </c>
      <c r="I1445" t="s">
        <v>103</v>
      </c>
      <c r="J1445" t="s">
        <v>105</v>
      </c>
      <c r="K1445" t="s">
        <v>111</v>
      </c>
      <c r="L1445" t="s">
        <v>110</v>
      </c>
      <c r="M1445" t="s">
        <v>264</v>
      </c>
      <c r="N1445" t="s">
        <v>263</v>
      </c>
      <c r="O1445" t="s">
        <v>547</v>
      </c>
      <c r="P1445" t="s">
        <v>546</v>
      </c>
      <c r="Q1445" t="s">
        <v>4402</v>
      </c>
      <c r="R1445" t="s">
        <v>4403</v>
      </c>
    </row>
    <row r="1446" spans="1:18">
      <c r="A1446">
        <v>1895</v>
      </c>
      <c r="B1446" t="s">
        <v>701</v>
      </c>
      <c r="C1446">
        <v>264</v>
      </c>
      <c r="D1446" t="s">
        <v>4404</v>
      </c>
      <c r="E1446" t="s">
        <v>706</v>
      </c>
      <c r="F1446">
        <v>1</v>
      </c>
      <c r="G1446">
        <v>1</v>
      </c>
      <c r="H1446" t="s">
        <v>421</v>
      </c>
      <c r="I1446" t="s">
        <v>103</v>
      </c>
      <c r="J1446" t="s">
        <v>105</v>
      </c>
      <c r="K1446" t="s">
        <v>111</v>
      </c>
      <c r="L1446" t="s">
        <v>110</v>
      </c>
      <c r="M1446" t="s">
        <v>264</v>
      </c>
      <c r="N1446" t="s">
        <v>263</v>
      </c>
      <c r="O1446" t="s">
        <v>547</v>
      </c>
      <c r="P1446" t="s">
        <v>546</v>
      </c>
      <c r="Q1446" t="s">
        <v>4404</v>
      </c>
      <c r="R1446" t="s">
        <v>4405</v>
      </c>
    </row>
    <row r="1447" spans="1:18">
      <c r="A1447">
        <v>1901</v>
      </c>
      <c r="B1447" t="s">
        <v>701</v>
      </c>
      <c r="C1447">
        <v>266</v>
      </c>
      <c r="D1447" t="s">
        <v>4416</v>
      </c>
      <c r="E1447" t="s">
        <v>706</v>
      </c>
      <c r="F1447">
        <v>1</v>
      </c>
      <c r="G1447">
        <v>1</v>
      </c>
      <c r="H1447" t="s">
        <v>421</v>
      </c>
      <c r="I1447" t="s">
        <v>103</v>
      </c>
      <c r="J1447" t="s">
        <v>105</v>
      </c>
      <c r="K1447" t="s">
        <v>111</v>
      </c>
      <c r="L1447" t="s">
        <v>110</v>
      </c>
      <c r="M1447" t="s">
        <v>264</v>
      </c>
      <c r="N1447" t="s">
        <v>263</v>
      </c>
      <c r="O1447" t="s">
        <v>547</v>
      </c>
      <c r="P1447" t="s">
        <v>546</v>
      </c>
      <c r="Q1447" t="s">
        <v>4416</v>
      </c>
      <c r="R1447" t="s">
        <v>4417</v>
      </c>
    </row>
    <row r="1448" spans="1:18">
      <c r="A1448">
        <v>1902</v>
      </c>
      <c r="B1448" t="s">
        <v>701</v>
      </c>
      <c r="C1448">
        <v>183</v>
      </c>
      <c r="D1448" t="s">
        <v>47</v>
      </c>
      <c r="E1448" t="s">
        <v>706</v>
      </c>
      <c r="F1448">
        <v>4</v>
      </c>
      <c r="G1448">
        <v>1</v>
      </c>
      <c r="H1448" t="s">
        <v>421</v>
      </c>
      <c r="I1448" t="s">
        <v>103</v>
      </c>
      <c r="J1448" t="s">
        <v>105</v>
      </c>
      <c r="K1448" t="s">
        <v>111</v>
      </c>
      <c r="L1448" t="s">
        <v>110</v>
      </c>
      <c r="M1448" t="s">
        <v>264</v>
      </c>
      <c r="N1448" t="s">
        <v>263</v>
      </c>
      <c r="O1448" t="s">
        <v>547</v>
      </c>
      <c r="P1448" t="s">
        <v>546</v>
      </c>
      <c r="Q1448" t="s">
        <v>47</v>
      </c>
      <c r="R1448" t="s">
        <v>4418</v>
      </c>
    </row>
    <row r="1449" spans="1:18">
      <c r="A1449">
        <v>1903</v>
      </c>
      <c r="B1449" t="s">
        <v>701</v>
      </c>
      <c r="C1449">
        <v>361</v>
      </c>
      <c r="D1449" t="s">
        <v>4419</v>
      </c>
      <c r="E1449" t="s">
        <v>706</v>
      </c>
      <c r="F1449">
        <v>3</v>
      </c>
      <c r="G1449">
        <v>1</v>
      </c>
      <c r="H1449" t="s">
        <v>421</v>
      </c>
      <c r="I1449" t="s">
        <v>103</v>
      </c>
      <c r="J1449" t="s">
        <v>105</v>
      </c>
      <c r="K1449" t="s">
        <v>111</v>
      </c>
      <c r="L1449" t="s">
        <v>110</v>
      </c>
      <c r="M1449" t="s">
        <v>264</v>
      </c>
      <c r="N1449" t="s">
        <v>263</v>
      </c>
      <c r="O1449" t="s">
        <v>547</v>
      </c>
      <c r="P1449" t="s">
        <v>546</v>
      </c>
      <c r="Q1449" t="s">
        <v>4419</v>
      </c>
      <c r="R1449" t="s">
        <v>4420</v>
      </c>
    </row>
    <row r="1450" spans="1:18">
      <c r="A1450">
        <v>1904</v>
      </c>
      <c r="B1450" t="s">
        <v>701</v>
      </c>
      <c r="C1450">
        <v>268</v>
      </c>
      <c r="D1450" t="s">
        <v>4421</v>
      </c>
      <c r="E1450" t="s">
        <v>706</v>
      </c>
      <c r="F1450">
        <v>3</v>
      </c>
      <c r="G1450">
        <v>1</v>
      </c>
      <c r="H1450" t="s">
        <v>421</v>
      </c>
      <c r="I1450" t="s">
        <v>103</v>
      </c>
      <c r="J1450" t="s">
        <v>105</v>
      </c>
      <c r="K1450" t="s">
        <v>111</v>
      </c>
      <c r="L1450" t="s">
        <v>110</v>
      </c>
      <c r="M1450" t="s">
        <v>264</v>
      </c>
      <c r="N1450" t="s">
        <v>263</v>
      </c>
      <c r="O1450" t="s">
        <v>547</v>
      </c>
      <c r="P1450" t="s">
        <v>546</v>
      </c>
      <c r="Q1450" t="s">
        <v>4421</v>
      </c>
      <c r="R1450" t="s">
        <v>4422</v>
      </c>
    </row>
    <row r="1451" spans="1:18">
      <c r="A1451">
        <v>1905</v>
      </c>
      <c r="B1451" t="s">
        <v>701</v>
      </c>
      <c r="C1451">
        <v>182</v>
      </c>
      <c r="D1451" t="s">
        <v>4423</v>
      </c>
      <c r="E1451" t="s">
        <v>706</v>
      </c>
      <c r="F1451">
        <v>4</v>
      </c>
      <c r="G1451">
        <v>1</v>
      </c>
      <c r="H1451" t="s">
        <v>421</v>
      </c>
      <c r="I1451" t="s">
        <v>103</v>
      </c>
      <c r="J1451" t="s">
        <v>105</v>
      </c>
      <c r="K1451" t="s">
        <v>111</v>
      </c>
      <c r="L1451" t="s">
        <v>110</v>
      </c>
      <c r="M1451" t="s">
        <v>264</v>
      </c>
      <c r="N1451" t="s">
        <v>263</v>
      </c>
      <c r="O1451" t="s">
        <v>547</v>
      </c>
      <c r="P1451" t="s">
        <v>546</v>
      </c>
      <c r="Q1451" t="s">
        <v>4423</v>
      </c>
      <c r="R1451" t="s">
        <v>4424</v>
      </c>
    </row>
    <row r="1452" spans="1:18">
      <c r="A1452">
        <v>1906</v>
      </c>
      <c r="B1452" t="s">
        <v>701</v>
      </c>
      <c r="C1452">
        <v>267</v>
      </c>
      <c r="D1452" t="s">
        <v>4425</v>
      </c>
      <c r="E1452" t="s">
        <v>706</v>
      </c>
      <c r="F1452">
        <v>3</v>
      </c>
      <c r="G1452">
        <v>1</v>
      </c>
      <c r="H1452" t="s">
        <v>421</v>
      </c>
      <c r="I1452" t="s">
        <v>103</v>
      </c>
      <c r="J1452" t="s">
        <v>105</v>
      </c>
      <c r="K1452" t="s">
        <v>111</v>
      </c>
      <c r="L1452" t="s">
        <v>110</v>
      </c>
      <c r="M1452" t="s">
        <v>264</v>
      </c>
      <c r="N1452" t="s">
        <v>263</v>
      </c>
      <c r="O1452" t="s">
        <v>547</v>
      </c>
      <c r="P1452" t="s">
        <v>546</v>
      </c>
      <c r="Q1452" t="s">
        <v>4425</v>
      </c>
      <c r="R1452" t="s">
        <v>4426</v>
      </c>
    </row>
    <row r="1453" spans="1:18">
      <c r="A1453">
        <v>1908</v>
      </c>
      <c r="B1453" t="s">
        <v>701</v>
      </c>
      <c r="C1453">
        <v>295</v>
      </c>
      <c r="D1453" t="s">
        <v>4429</v>
      </c>
      <c r="E1453" t="s">
        <v>706</v>
      </c>
      <c r="F1453">
        <v>3</v>
      </c>
      <c r="G1453">
        <v>1</v>
      </c>
      <c r="H1453" t="s">
        <v>421</v>
      </c>
      <c r="I1453" t="s">
        <v>103</v>
      </c>
      <c r="J1453" t="s">
        <v>105</v>
      </c>
      <c r="K1453" t="s">
        <v>111</v>
      </c>
      <c r="L1453" t="s">
        <v>110</v>
      </c>
      <c r="M1453" t="s">
        <v>264</v>
      </c>
      <c r="N1453" t="s">
        <v>263</v>
      </c>
      <c r="O1453" t="s">
        <v>547</v>
      </c>
      <c r="P1453" t="s">
        <v>546</v>
      </c>
      <c r="Q1453" t="s">
        <v>4429</v>
      </c>
      <c r="R1453" t="s">
        <v>4430</v>
      </c>
    </row>
    <row r="1454" spans="1:18">
      <c r="A1454">
        <v>1909</v>
      </c>
      <c r="B1454" t="s">
        <v>701</v>
      </c>
      <c r="C1454">
        <v>294</v>
      </c>
      <c r="D1454" t="s">
        <v>4431</v>
      </c>
      <c r="E1454" t="s">
        <v>706</v>
      </c>
      <c r="F1454">
        <v>3</v>
      </c>
      <c r="G1454">
        <v>1</v>
      </c>
      <c r="H1454" t="s">
        <v>421</v>
      </c>
      <c r="I1454" t="s">
        <v>103</v>
      </c>
      <c r="J1454" t="s">
        <v>105</v>
      </c>
      <c r="K1454" t="s">
        <v>111</v>
      </c>
      <c r="L1454" t="s">
        <v>110</v>
      </c>
      <c r="M1454" t="s">
        <v>264</v>
      </c>
      <c r="N1454" t="s">
        <v>263</v>
      </c>
      <c r="O1454" t="s">
        <v>547</v>
      </c>
      <c r="P1454" t="s">
        <v>546</v>
      </c>
      <c r="Q1454" t="s">
        <v>4431</v>
      </c>
      <c r="R1454" t="s">
        <v>4432</v>
      </c>
    </row>
    <row r="1455" spans="1:18">
      <c r="A1455">
        <v>1912</v>
      </c>
      <c r="B1455" t="s">
        <v>701</v>
      </c>
      <c r="C1455">
        <v>269</v>
      </c>
      <c r="D1455" t="s">
        <v>4437</v>
      </c>
      <c r="E1455" t="s">
        <v>706</v>
      </c>
      <c r="F1455">
        <v>3</v>
      </c>
      <c r="G1455">
        <v>1</v>
      </c>
      <c r="H1455" t="s">
        <v>421</v>
      </c>
      <c r="I1455" t="s">
        <v>103</v>
      </c>
      <c r="J1455" t="s">
        <v>105</v>
      </c>
      <c r="K1455" t="s">
        <v>111</v>
      </c>
      <c r="L1455" t="s">
        <v>110</v>
      </c>
      <c r="M1455" t="s">
        <v>264</v>
      </c>
      <c r="N1455" t="s">
        <v>263</v>
      </c>
      <c r="O1455" t="s">
        <v>547</v>
      </c>
      <c r="P1455" t="s">
        <v>546</v>
      </c>
      <c r="Q1455" t="s">
        <v>4437</v>
      </c>
      <c r="R1455" t="s">
        <v>4438</v>
      </c>
    </row>
    <row r="1456" spans="1:18">
      <c r="A1456">
        <v>1914</v>
      </c>
      <c r="B1456" t="s">
        <v>701</v>
      </c>
      <c r="C1456">
        <v>292</v>
      </c>
      <c r="D1456" t="s">
        <v>4441</v>
      </c>
      <c r="E1456" t="s">
        <v>706</v>
      </c>
      <c r="F1456">
        <v>3</v>
      </c>
      <c r="G1456">
        <v>1</v>
      </c>
      <c r="H1456" t="s">
        <v>421</v>
      </c>
      <c r="I1456" t="s">
        <v>103</v>
      </c>
      <c r="J1456" t="s">
        <v>105</v>
      </c>
      <c r="K1456" t="s">
        <v>111</v>
      </c>
      <c r="L1456" t="s">
        <v>110</v>
      </c>
      <c r="M1456" t="s">
        <v>264</v>
      </c>
      <c r="N1456" t="s">
        <v>263</v>
      </c>
      <c r="O1456" t="s">
        <v>547</v>
      </c>
      <c r="P1456" t="s">
        <v>546</v>
      </c>
      <c r="Q1456" t="s">
        <v>4441</v>
      </c>
      <c r="R1456" t="s">
        <v>4442</v>
      </c>
    </row>
    <row r="1457" spans="1:18">
      <c r="A1457">
        <v>1915</v>
      </c>
      <c r="B1457" t="s">
        <v>701</v>
      </c>
      <c r="C1457">
        <v>293</v>
      </c>
      <c r="D1457" t="s">
        <v>4443</v>
      </c>
      <c r="E1457" t="s">
        <v>706</v>
      </c>
      <c r="F1457">
        <v>3</v>
      </c>
      <c r="G1457">
        <v>1</v>
      </c>
      <c r="H1457" t="s">
        <v>421</v>
      </c>
      <c r="I1457" t="s">
        <v>103</v>
      </c>
      <c r="J1457" t="s">
        <v>105</v>
      </c>
      <c r="K1457" t="s">
        <v>111</v>
      </c>
      <c r="L1457" t="s">
        <v>110</v>
      </c>
      <c r="M1457" t="s">
        <v>264</v>
      </c>
      <c r="N1457" t="s">
        <v>263</v>
      </c>
      <c r="O1457" t="s">
        <v>547</v>
      </c>
      <c r="P1457" t="s">
        <v>546</v>
      </c>
      <c r="Q1457" t="s">
        <v>4443</v>
      </c>
      <c r="R1457" t="s">
        <v>4444</v>
      </c>
    </row>
    <row r="1458" spans="1:18">
      <c r="A1458">
        <v>1917</v>
      </c>
      <c r="B1458" t="s">
        <v>701</v>
      </c>
      <c r="C1458">
        <v>184</v>
      </c>
      <c r="D1458" t="s">
        <v>4447</v>
      </c>
      <c r="E1458" t="s">
        <v>706</v>
      </c>
      <c r="F1458">
        <v>2</v>
      </c>
      <c r="G1458">
        <v>1</v>
      </c>
      <c r="H1458" t="s">
        <v>421</v>
      </c>
      <c r="I1458" t="s">
        <v>103</v>
      </c>
      <c r="J1458" t="s">
        <v>105</v>
      </c>
      <c r="K1458" t="s">
        <v>111</v>
      </c>
      <c r="L1458" t="s">
        <v>110</v>
      </c>
      <c r="M1458" t="s">
        <v>264</v>
      </c>
      <c r="N1458" t="s">
        <v>263</v>
      </c>
      <c r="O1458" t="s">
        <v>547</v>
      </c>
      <c r="P1458" t="s">
        <v>546</v>
      </c>
      <c r="Q1458" t="s">
        <v>4447</v>
      </c>
      <c r="R1458" t="s">
        <v>4448</v>
      </c>
    </row>
    <row r="1459" spans="1:18">
      <c r="A1459">
        <v>1918</v>
      </c>
      <c r="B1459" t="s">
        <v>701</v>
      </c>
      <c r="C1459">
        <v>286</v>
      </c>
      <c r="D1459" t="s">
        <v>4449</v>
      </c>
      <c r="E1459" t="s">
        <v>706</v>
      </c>
      <c r="F1459">
        <v>3</v>
      </c>
      <c r="G1459">
        <v>1</v>
      </c>
      <c r="H1459" t="s">
        <v>421</v>
      </c>
      <c r="I1459" t="s">
        <v>103</v>
      </c>
      <c r="J1459" t="s">
        <v>105</v>
      </c>
      <c r="K1459" t="s">
        <v>111</v>
      </c>
      <c r="L1459" t="s">
        <v>110</v>
      </c>
      <c r="M1459" t="s">
        <v>264</v>
      </c>
      <c r="N1459" t="s">
        <v>263</v>
      </c>
      <c r="O1459" t="s">
        <v>547</v>
      </c>
      <c r="P1459" t="s">
        <v>546</v>
      </c>
      <c r="Q1459" t="s">
        <v>4449</v>
      </c>
      <c r="R1459" t="s">
        <v>4450</v>
      </c>
    </row>
    <row r="1460" spans="1:18">
      <c r="A1460">
        <v>1919</v>
      </c>
      <c r="B1460" t="s">
        <v>701</v>
      </c>
      <c r="C1460">
        <v>289</v>
      </c>
      <c r="D1460" t="s">
        <v>4451</v>
      </c>
      <c r="E1460" t="s">
        <v>706</v>
      </c>
      <c r="F1460">
        <v>3</v>
      </c>
      <c r="G1460">
        <v>1</v>
      </c>
      <c r="H1460" t="s">
        <v>421</v>
      </c>
      <c r="I1460" t="s">
        <v>103</v>
      </c>
      <c r="J1460" t="s">
        <v>105</v>
      </c>
      <c r="K1460" t="s">
        <v>111</v>
      </c>
      <c r="L1460" t="s">
        <v>110</v>
      </c>
      <c r="M1460" t="s">
        <v>264</v>
      </c>
      <c r="N1460" t="s">
        <v>263</v>
      </c>
      <c r="O1460" t="s">
        <v>547</v>
      </c>
      <c r="P1460" t="s">
        <v>546</v>
      </c>
      <c r="Q1460" t="s">
        <v>4451</v>
      </c>
      <c r="R1460" t="s">
        <v>4452</v>
      </c>
    </row>
    <row r="1461" spans="1:18">
      <c r="A1461">
        <v>1920</v>
      </c>
      <c r="B1461" t="s">
        <v>701</v>
      </c>
      <c r="C1461">
        <v>287</v>
      </c>
      <c r="D1461" t="s">
        <v>4453</v>
      </c>
      <c r="E1461" t="s">
        <v>706</v>
      </c>
      <c r="F1461">
        <v>3</v>
      </c>
      <c r="G1461">
        <v>1</v>
      </c>
      <c r="H1461" t="s">
        <v>421</v>
      </c>
      <c r="I1461" t="s">
        <v>103</v>
      </c>
      <c r="J1461" t="s">
        <v>105</v>
      </c>
      <c r="K1461" t="s">
        <v>111</v>
      </c>
      <c r="L1461" t="s">
        <v>110</v>
      </c>
      <c r="M1461" t="s">
        <v>264</v>
      </c>
      <c r="N1461" t="s">
        <v>263</v>
      </c>
      <c r="O1461" t="s">
        <v>547</v>
      </c>
      <c r="P1461" t="s">
        <v>546</v>
      </c>
      <c r="Q1461" t="s">
        <v>4453</v>
      </c>
      <c r="R1461" t="s">
        <v>4454</v>
      </c>
    </row>
    <row r="1462" spans="1:18">
      <c r="A1462">
        <v>1921</v>
      </c>
      <c r="B1462" t="s">
        <v>701</v>
      </c>
      <c r="C1462">
        <v>281</v>
      </c>
      <c r="D1462" t="s">
        <v>4455</v>
      </c>
      <c r="E1462" t="s">
        <v>706</v>
      </c>
      <c r="F1462">
        <v>3</v>
      </c>
      <c r="G1462">
        <v>1</v>
      </c>
      <c r="H1462" t="s">
        <v>421</v>
      </c>
      <c r="I1462" t="s">
        <v>103</v>
      </c>
      <c r="J1462" t="s">
        <v>105</v>
      </c>
      <c r="K1462" t="s">
        <v>111</v>
      </c>
      <c r="L1462" t="s">
        <v>110</v>
      </c>
      <c r="M1462" t="s">
        <v>264</v>
      </c>
      <c r="N1462" t="s">
        <v>263</v>
      </c>
      <c r="O1462" t="s">
        <v>547</v>
      </c>
      <c r="P1462" t="s">
        <v>546</v>
      </c>
      <c r="Q1462" t="s">
        <v>4455</v>
      </c>
      <c r="R1462" t="s">
        <v>4456</v>
      </c>
    </row>
    <row r="1463" spans="1:18">
      <c r="A1463">
        <v>1922</v>
      </c>
      <c r="B1463" t="s">
        <v>701</v>
      </c>
      <c r="C1463">
        <v>285</v>
      </c>
      <c r="D1463" t="s">
        <v>4457</v>
      </c>
      <c r="E1463" t="s">
        <v>706</v>
      </c>
      <c r="F1463">
        <v>3</v>
      </c>
      <c r="G1463">
        <v>1</v>
      </c>
      <c r="H1463" t="s">
        <v>421</v>
      </c>
      <c r="I1463" t="s">
        <v>103</v>
      </c>
      <c r="J1463" t="s">
        <v>105</v>
      </c>
      <c r="K1463" t="s">
        <v>111</v>
      </c>
      <c r="L1463" t="s">
        <v>110</v>
      </c>
      <c r="M1463" t="s">
        <v>264</v>
      </c>
      <c r="N1463" t="s">
        <v>263</v>
      </c>
      <c r="O1463" t="s">
        <v>547</v>
      </c>
      <c r="P1463" t="s">
        <v>546</v>
      </c>
      <c r="Q1463" t="s">
        <v>4457</v>
      </c>
      <c r="R1463" t="s">
        <v>4458</v>
      </c>
    </row>
    <row r="1464" spans="1:18">
      <c r="A1464">
        <v>1923</v>
      </c>
      <c r="B1464" t="s">
        <v>701</v>
      </c>
      <c r="C1464">
        <v>288</v>
      </c>
      <c r="D1464" t="s">
        <v>4459</v>
      </c>
      <c r="E1464" t="s">
        <v>706</v>
      </c>
      <c r="F1464">
        <v>3</v>
      </c>
      <c r="G1464">
        <v>1</v>
      </c>
      <c r="H1464" t="s">
        <v>421</v>
      </c>
      <c r="I1464" t="s">
        <v>103</v>
      </c>
      <c r="J1464" t="s">
        <v>105</v>
      </c>
      <c r="K1464" t="s">
        <v>111</v>
      </c>
      <c r="L1464" t="s">
        <v>110</v>
      </c>
      <c r="M1464" t="s">
        <v>264</v>
      </c>
      <c r="N1464" t="s">
        <v>263</v>
      </c>
      <c r="O1464" t="s">
        <v>547</v>
      </c>
      <c r="P1464" t="s">
        <v>546</v>
      </c>
      <c r="Q1464" t="s">
        <v>4459</v>
      </c>
      <c r="R1464" t="s">
        <v>4460</v>
      </c>
    </row>
    <row r="1465" spans="1:18">
      <c r="A1465">
        <v>1924</v>
      </c>
      <c r="B1465" t="s">
        <v>701</v>
      </c>
      <c r="C1465">
        <v>290</v>
      </c>
      <c r="D1465" t="s">
        <v>4461</v>
      </c>
      <c r="E1465" t="s">
        <v>706</v>
      </c>
      <c r="F1465">
        <v>3</v>
      </c>
      <c r="G1465">
        <v>1</v>
      </c>
      <c r="H1465" t="s">
        <v>421</v>
      </c>
      <c r="I1465" t="s">
        <v>103</v>
      </c>
      <c r="J1465" t="s">
        <v>105</v>
      </c>
      <c r="K1465" t="s">
        <v>111</v>
      </c>
      <c r="L1465" t="s">
        <v>110</v>
      </c>
      <c r="M1465" t="s">
        <v>264</v>
      </c>
      <c r="N1465" t="s">
        <v>263</v>
      </c>
      <c r="O1465" t="s">
        <v>547</v>
      </c>
      <c r="P1465" t="s">
        <v>546</v>
      </c>
      <c r="Q1465" t="s">
        <v>4461</v>
      </c>
      <c r="R1465" t="s">
        <v>4462</v>
      </c>
    </row>
    <row r="1466" spans="1:18">
      <c r="A1466">
        <v>1925</v>
      </c>
      <c r="B1466" t="s">
        <v>701</v>
      </c>
      <c r="C1466">
        <v>291</v>
      </c>
      <c r="D1466" t="s">
        <v>4463</v>
      </c>
      <c r="E1466" t="s">
        <v>706</v>
      </c>
      <c r="F1466">
        <v>3</v>
      </c>
      <c r="G1466">
        <v>1</v>
      </c>
      <c r="H1466" t="s">
        <v>421</v>
      </c>
      <c r="I1466" t="s">
        <v>103</v>
      </c>
      <c r="J1466" t="s">
        <v>105</v>
      </c>
      <c r="K1466" t="s">
        <v>111</v>
      </c>
      <c r="L1466" t="s">
        <v>110</v>
      </c>
      <c r="M1466" t="s">
        <v>264</v>
      </c>
      <c r="N1466" t="s">
        <v>263</v>
      </c>
      <c r="O1466" t="s">
        <v>547</v>
      </c>
      <c r="P1466" t="s">
        <v>546</v>
      </c>
      <c r="Q1466" t="s">
        <v>4463</v>
      </c>
      <c r="R1466" t="s">
        <v>4464</v>
      </c>
    </row>
    <row r="1467" spans="1:18">
      <c r="A1467">
        <v>1928</v>
      </c>
      <c r="B1467" t="s">
        <v>701</v>
      </c>
      <c r="C1467">
        <v>283</v>
      </c>
      <c r="D1467" t="s">
        <v>4469</v>
      </c>
      <c r="E1467" t="s">
        <v>706</v>
      </c>
      <c r="F1467">
        <v>3</v>
      </c>
      <c r="G1467">
        <v>1</v>
      </c>
      <c r="H1467" t="s">
        <v>421</v>
      </c>
      <c r="I1467" t="s">
        <v>103</v>
      </c>
      <c r="J1467" t="s">
        <v>105</v>
      </c>
      <c r="K1467" t="s">
        <v>111</v>
      </c>
      <c r="L1467" t="s">
        <v>110</v>
      </c>
      <c r="M1467" t="s">
        <v>264</v>
      </c>
      <c r="N1467" t="s">
        <v>263</v>
      </c>
      <c r="O1467" t="s">
        <v>547</v>
      </c>
      <c r="P1467" t="s">
        <v>546</v>
      </c>
      <c r="Q1467" t="s">
        <v>4469</v>
      </c>
      <c r="R1467" t="s">
        <v>4470</v>
      </c>
    </row>
    <row r="1468" spans="1:18">
      <c r="A1468">
        <v>1929</v>
      </c>
      <c r="B1468" t="s">
        <v>701</v>
      </c>
      <c r="C1468">
        <v>284</v>
      </c>
      <c r="D1468" t="s">
        <v>4471</v>
      </c>
      <c r="E1468" t="s">
        <v>706</v>
      </c>
      <c r="F1468">
        <v>3</v>
      </c>
      <c r="G1468">
        <v>1</v>
      </c>
      <c r="H1468" t="s">
        <v>421</v>
      </c>
      <c r="I1468" t="s">
        <v>103</v>
      </c>
      <c r="J1468" t="s">
        <v>105</v>
      </c>
      <c r="K1468" t="s">
        <v>111</v>
      </c>
      <c r="L1468" t="s">
        <v>110</v>
      </c>
      <c r="M1468" t="s">
        <v>264</v>
      </c>
      <c r="N1468" t="s">
        <v>263</v>
      </c>
      <c r="O1468" t="s">
        <v>547</v>
      </c>
      <c r="P1468" t="s">
        <v>546</v>
      </c>
      <c r="Q1468" t="s">
        <v>4471</v>
      </c>
      <c r="R1468" t="s">
        <v>4472</v>
      </c>
    </row>
    <row r="1469" spans="1:18">
      <c r="A1469">
        <v>1930</v>
      </c>
      <c r="B1469" t="s">
        <v>701</v>
      </c>
      <c r="C1469">
        <v>297</v>
      </c>
      <c r="D1469" t="s">
        <v>4473</v>
      </c>
      <c r="E1469" t="s">
        <v>706</v>
      </c>
      <c r="F1469">
        <v>3</v>
      </c>
      <c r="G1469">
        <v>1</v>
      </c>
      <c r="H1469" t="s">
        <v>421</v>
      </c>
      <c r="I1469" t="s">
        <v>103</v>
      </c>
      <c r="J1469" t="s">
        <v>105</v>
      </c>
      <c r="K1469" t="s">
        <v>111</v>
      </c>
      <c r="L1469" t="s">
        <v>110</v>
      </c>
      <c r="M1469" t="s">
        <v>264</v>
      </c>
      <c r="N1469" t="s">
        <v>263</v>
      </c>
      <c r="O1469" t="s">
        <v>547</v>
      </c>
      <c r="P1469" t="s">
        <v>546</v>
      </c>
      <c r="Q1469" t="s">
        <v>4473</v>
      </c>
      <c r="R1469" t="s">
        <v>4474</v>
      </c>
    </row>
    <row r="1470" spans="1:18">
      <c r="A1470">
        <v>1932</v>
      </c>
      <c r="B1470" t="s">
        <v>701</v>
      </c>
      <c r="C1470">
        <v>195</v>
      </c>
      <c r="D1470" t="s">
        <v>4477</v>
      </c>
      <c r="E1470" t="s">
        <v>706</v>
      </c>
      <c r="F1470">
        <v>3</v>
      </c>
      <c r="G1470">
        <v>1</v>
      </c>
      <c r="H1470" t="s">
        <v>421</v>
      </c>
      <c r="I1470" t="s">
        <v>103</v>
      </c>
      <c r="J1470" t="s">
        <v>105</v>
      </c>
      <c r="K1470" t="s">
        <v>111</v>
      </c>
      <c r="L1470" t="s">
        <v>110</v>
      </c>
      <c r="M1470" t="s">
        <v>264</v>
      </c>
      <c r="N1470" t="s">
        <v>263</v>
      </c>
      <c r="O1470" t="s">
        <v>547</v>
      </c>
      <c r="P1470" t="s">
        <v>546</v>
      </c>
      <c r="Q1470" t="s">
        <v>4477</v>
      </c>
      <c r="R1470" t="s">
        <v>4478</v>
      </c>
    </row>
    <row r="1471" spans="1:18">
      <c r="A1471">
        <v>1933</v>
      </c>
      <c r="B1471" t="s">
        <v>701</v>
      </c>
      <c r="C1471">
        <v>180</v>
      </c>
      <c r="D1471" t="s">
        <v>4479</v>
      </c>
      <c r="E1471" t="s">
        <v>706</v>
      </c>
      <c r="F1471">
        <v>3</v>
      </c>
      <c r="G1471">
        <v>1</v>
      </c>
      <c r="H1471" t="s">
        <v>421</v>
      </c>
      <c r="I1471" t="s">
        <v>103</v>
      </c>
      <c r="J1471" t="s">
        <v>105</v>
      </c>
      <c r="K1471" t="s">
        <v>111</v>
      </c>
      <c r="L1471" t="s">
        <v>110</v>
      </c>
      <c r="M1471" t="s">
        <v>264</v>
      </c>
      <c r="N1471" t="s">
        <v>263</v>
      </c>
      <c r="O1471" t="s">
        <v>547</v>
      </c>
      <c r="P1471" t="s">
        <v>546</v>
      </c>
      <c r="Q1471" t="s">
        <v>4479</v>
      </c>
      <c r="R1471" t="s">
        <v>4480</v>
      </c>
    </row>
    <row r="1472" spans="1:18">
      <c r="A1472">
        <v>1934</v>
      </c>
      <c r="B1472" t="s">
        <v>701</v>
      </c>
      <c r="C1472">
        <v>282</v>
      </c>
      <c r="D1472" t="s">
        <v>4481</v>
      </c>
      <c r="E1472" t="s">
        <v>706</v>
      </c>
      <c r="F1472">
        <v>3</v>
      </c>
      <c r="G1472">
        <v>1</v>
      </c>
      <c r="H1472" t="s">
        <v>421</v>
      </c>
      <c r="I1472" t="s">
        <v>103</v>
      </c>
      <c r="J1472" t="s">
        <v>105</v>
      </c>
      <c r="K1472" t="s">
        <v>111</v>
      </c>
      <c r="L1472" t="s">
        <v>110</v>
      </c>
      <c r="M1472" t="s">
        <v>264</v>
      </c>
      <c r="N1472" t="s">
        <v>263</v>
      </c>
      <c r="O1472" t="s">
        <v>547</v>
      </c>
      <c r="P1472" t="s">
        <v>546</v>
      </c>
      <c r="Q1472" t="s">
        <v>4481</v>
      </c>
      <c r="R1472" t="s">
        <v>4482</v>
      </c>
    </row>
    <row r="1473" spans="1:18">
      <c r="A1473">
        <v>1935</v>
      </c>
      <c r="B1473" t="s">
        <v>701</v>
      </c>
      <c r="C1473">
        <v>185</v>
      </c>
      <c r="D1473" t="s">
        <v>4483</v>
      </c>
      <c r="E1473" t="s">
        <v>706</v>
      </c>
      <c r="F1473">
        <v>3</v>
      </c>
      <c r="G1473">
        <v>1</v>
      </c>
      <c r="H1473" t="s">
        <v>421</v>
      </c>
      <c r="I1473" t="s">
        <v>103</v>
      </c>
      <c r="J1473" t="s">
        <v>105</v>
      </c>
      <c r="K1473" t="s">
        <v>111</v>
      </c>
      <c r="L1473" t="s">
        <v>110</v>
      </c>
      <c r="M1473" t="s">
        <v>264</v>
      </c>
      <c r="N1473" t="s">
        <v>263</v>
      </c>
      <c r="O1473" t="s">
        <v>547</v>
      </c>
      <c r="P1473" t="s">
        <v>546</v>
      </c>
      <c r="Q1473" t="s">
        <v>4483</v>
      </c>
      <c r="R1473" t="s">
        <v>4484</v>
      </c>
    </row>
    <row r="1474" spans="1:18">
      <c r="A1474">
        <v>1936</v>
      </c>
      <c r="B1474" t="s">
        <v>701</v>
      </c>
      <c r="C1474">
        <v>181</v>
      </c>
      <c r="D1474" t="s">
        <v>3327</v>
      </c>
      <c r="E1474" t="s">
        <v>706</v>
      </c>
      <c r="F1474">
        <v>3</v>
      </c>
      <c r="G1474">
        <v>1</v>
      </c>
      <c r="H1474" t="s">
        <v>421</v>
      </c>
      <c r="I1474" t="s">
        <v>103</v>
      </c>
      <c r="J1474" t="s">
        <v>105</v>
      </c>
      <c r="K1474" t="s">
        <v>111</v>
      </c>
      <c r="L1474" t="s">
        <v>110</v>
      </c>
      <c r="M1474" t="s">
        <v>264</v>
      </c>
      <c r="N1474" t="s">
        <v>263</v>
      </c>
      <c r="O1474" t="s">
        <v>547</v>
      </c>
      <c r="P1474" t="s">
        <v>546</v>
      </c>
      <c r="Q1474" t="s">
        <v>3327</v>
      </c>
      <c r="R1474" t="s">
        <v>4485</v>
      </c>
    </row>
    <row r="1475" spans="1:18">
      <c r="A1475">
        <v>1939</v>
      </c>
      <c r="B1475" t="s">
        <v>701</v>
      </c>
      <c r="C1475">
        <v>296</v>
      </c>
      <c r="D1475" t="s">
        <v>4490</v>
      </c>
      <c r="E1475" t="s">
        <v>706</v>
      </c>
      <c r="F1475">
        <v>2</v>
      </c>
      <c r="G1475">
        <v>1</v>
      </c>
      <c r="H1475" t="s">
        <v>421</v>
      </c>
      <c r="I1475" t="s">
        <v>103</v>
      </c>
      <c r="J1475" t="s">
        <v>105</v>
      </c>
      <c r="K1475" t="s">
        <v>111</v>
      </c>
      <c r="L1475" t="s">
        <v>110</v>
      </c>
      <c r="M1475" t="s">
        <v>264</v>
      </c>
      <c r="N1475" t="s">
        <v>263</v>
      </c>
      <c r="O1475" t="s">
        <v>547</v>
      </c>
      <c r="P1475" t="s">
        <v>546</v>
      </c>
      <c r="Q1475" t="s">
        <v>4490</v>
      </c>
      <c r="R1475" t="s">
        <v>4491</v>
      </c>
    </row>
    <row r="1476" spans="1:18">
      <c r="A1476">
        <v>1940</v>
      </c>
      <c r="B1476" t="s">
        <v>701</v>
      </c>
      <c r="C1476">
        <v>100</v>
      </c>
      <c r="D1476" t="s">
        <v>4492</v>
      </c>
      <c r="E1476" t="s">
        <v>421</v>
      </c>
      <c r="F1476" t="s">
        <v>421</v>
      </c>
      <c r="G1476">
        <v>0</v>
      </c>
      <c r="H1476" t="s">
        <v>421</v>
      </c>
      <c r="I1476" t="s">
        <v>103</v>
      </c>
      <c r="J1476" t="s">
        <v>105</v>
      </c>
      <c r="K1476" t="s">
        <v>111</v>
      </c>
      <c r="L1476" t="s">
        <v>110</v>
      </c>
      <c r="M1476" t="s">
        <v>264</v>
      </c>
      <c r="N1476" t="s">
        <v>263</v>
      </c>
      <c r="O1476" t="s">
        <v>547</v>
      </c>
      <c r="P1476" t="s">
        <v>546</v>
      </c>
      <c r="Q1476" t="s">
        <v>4492</v>
      </c>
      <c r="R1476" t="s">
        <v>4493</v>
      </c>
    </row>
    <row r="1477" spans="1:18">
      <c r="A1477">
        <v>1942</v>
      </c>
      <c r="B1477" t="s">
        <v>701</v>
      </c>
      <c r="C1477">
        <v>192</v>
      </c>
      <c r="D1477" t="s">
        <v>4496</v>
      </c>
      <c r="E1477" t="s">
        <v>706</v>
      </c>
      <c r="F1477">
        <v>3</v>
      </c>
      <c r="G1477">
        <v>1</v>
      </c>
      <c r="H1477" t="s">
        <v>421</v>
      </c>
      <c r="I1477" t="s">
        <v>103</v>
      </c>
      <c r="J1477" t="s">
        <v>105</v>
      </c>
      <c r="K1477" t="s">
        <v>111</v>
      </c>
      <c r="L1477" t="s">
        <v>110</v>
      </c>
      <c r="M1477" t="s">
        <v>264</v>
      </c>
      <c r="N1477" t="s">
        <v>263</v>
      </c>
      <c r="O1477" t="s">
        <v>547</v>
      </c>
      <c r="P1477" t="s">
        <v>546</v>
      </c>
      <c r="Q1477" t="s">
        <v>4496</v>
      </c>
      <c r="R1477" t="s">
        <v>4497</v>
      </c>
    </row>
    <row r="1478" spans="1:18">
      <c r="A1478">
        <v>1945</v>
      </c>
      <c r="B1478" t="s">
        <v>701</v>
      </c>
      <c r="C1478">
        <v>2359</v>
      </c>
      <c r="D1478" t="s">
        <v>4502</v>
      </c>
      <c r="E1478" t="s">
        <v>706</v>
      </c>
      <c r="F1478">
        <v>3</v>
      </c>
      <c r="G1478">
        <v>0</v>
      </c>
      <c r="H1478" t="s">
        <v>421</v>
      </c>
      <c r="I1478" t="s">
        <v>103</v>
      </c>
      <c r="J1478" t="s">
        <v>105</v>
      </c>
      <c r="K1478" t="s">
        <v>111</v>
      </c>
      <c r="L1478" t="s">
        <v>110</v>
      </c>
      <c r="M1478" t="s">
        <v>264</v>
      </c>
      <c r="N1478" t="s">
        <v>263</v>
      </c>
      <c r="O1478" t="s">
        <v>547</v>
      </c>
      <c r="P1478" t="s">
        <v>546</v>
      </c>
      <c r="Q1478" t="s">
        <v>4502</v>
      </c>
      <c r="R1478" t="s">
        <v>4503</v>
      </c>
    </row>
    <row r="1479" spans="1:18">
      <c r="A1479">
        <v>1947</v>
      </c>
      <c r="B1479" t="s">
        <v>701</v>
      </c>
      <c r="C1479">
        <v>190</v>
      </c>
      <c r="D1479" t="s">
        <v>4506</v>
      </c>
      <c r="E1479" t="s">
        <v>706</v>
      </c>
      <c r="F1479">
        <v>3</v>
      </c>
      <c r="G1479">
        <v>1</v>
      </c>
      <c r="H1479" t="s">
        <v>421</v>
      </c>
      <c r="I1479" t="s">
        <v>103</v>
      </c>
      <c r="J1479" t="s">
        <v>105</v>
      </c>
      <c r="K1479" t="s">
        <v>111</v>
      </c>
      <c r="L1479" t="s">
        <v>110</v>
      </c>
      <c r="M1479" t="s">
        <v>264</v>
      </c>
      <c r="N1479" t="s">
        <v>263</v>
      </c>
      <c r="O1479" t="s">
        <v>547</v>
      </c>
      <c r="P1479" t="s">
        <v>546</v>
      </c>
      <c r="Q1479" t="s">
        <v>4506</v>
      </c>
      <c r="R1479" t="s">
        <v>4507</v>
      </c>
    </row>
    <row r="1480" spans="1:18">
      <c r="A1480">
        <v>1948</v>
      </c>
      <c r="B1480" t="s">
        <v>701</v>
      </c>
      <c r="C1480">
        <v>191</v>
      </c>
      <c r="D1480" t="s">
        <v>4508</v>
      </c>
      <c r="E1480" t="s">
        <v>706</v>
      </c>
      <c r="F1480">
        <v>3</v>
      </c>
      <c r="G1480">
        <v>1</v>
      </c>
      <c r="H1480" t="s">
        <v>421</v>
      </c>
      <c r="I1480" t="s">
        <v>103</v>
      </c>
      <c r="J1480" t="s">
        <v>105</v>
      </c>
      <c r="K1480" t="s">
        <v>111</v>
      </c>
      <c r="L1480" t="s">
        <v>110</v>
      </c>
      <c r="M1480" t="s">
        <v>264</v>
      </c>
      <c r="N1480" t="s">
        <v>263</v>
      </c>
      <c r="O1480" t="s">
        <v>547</v>
      </c>
      <c r="P1480" t="s">
        <v>546</v>
      </c>
      <c r="Q1480" t="s">
        <v>4508</v>
      </c>
      <c r="R1480" t="s">
        <v>4509</v>
      </c>
    </row>
    <row r="1481" spans="1:18">
      <c r="A1481">
        <v>1949</v>
      </c>
      <c r="B1481" t="s">
        <v>701</v>
      </c>
      <c r="C1481">
        <v>2514</v>
      </c>
      <c r="D1481" t="s">
        <v>4510</v>
      </c>
      <c r="E1481" t="s">
        <v>706</v>
      </c>
      <c r="F1481">
        <v>4</v>
      </c>
      <c r="G1481">
        <v>0</v>
      </c>
      <c r="H1481" t="s">
        <v>421</v>
      </c>
      <c r="I1481" t="s">
        <v>103</v>
      </c>
      <c r="J1481" t="s">
        <v>105</v>
      </c>
      <c r="K1481" t="s">
        <v>111</v>
      </c>
      <c r="L1481" t="s">
        <v>110</v>
      </c>
      <c r="M1481" t="s">
        <v>264</v>
      </c>
      <c r="N1481" t="s">
        <v>263</v>
      </c>
      <c r="O1481" t="s">
        <v>547</v>
      </c>
      <c r="P1481" t="s">
        <v>546</v>
      </c>
      <c r="Q1481" t="s">
        <v>4510</v>
      </c>
      <c r="R1481" t="s">
        <v>4511</v>
      </c>
    </row>
    <row r="1482" spans="1:18">
      <c r="A1482">
        <v>1950</v>
      </c>
      <c r="B1482" t="s">
        <v>701</v>
      </c>
      <c r="C1482">
        <v>186</v>
      </c>
      <c r="D1482" t="s">
        <v>4512</v>
      </c>
      <c r="E1482" t="s">
        <v>706</v>
      </c>
      <c r="F1482">
        <v>3</v>
      </c>
      <c r="G1482">
        <v>1</v>
      </c>
      <c r="H1482" t="s">
        <v>421</v>
      </c>
      <c r="I1482" t="s">
        <v>103</v>
      </c>
      <c r="J1482" t="s">
        <v>105</v>
      </c>
      <c r="K1482" t="s">
        <v>111</v>
      </c>
      <c r="L1482" t="s">
        <v>110</v>
      </c>
      <c r="M1482" t="s">
        <v>264</v>
      </c>
      <c r="N1482" t="s">
        <v>263</v>
      </c>
      <c r="O1482" t="s">
        <v>547</v>
      </c>
      <c r="P1482" t="s">
        <v>546</v>
      </c>
      <c r="Q1482" t="s">
        <v>4512</v>
      </c>
      <c r="R1482" t="s">
        <v>4513</v>
      </c>
    </row>
    <row r="1483" spans="1:18">
      <c r="A1483">
        <v>1953</v>
      </c>
      <c r="B1483" t="s">
        <v>701</v>
      </c>
      <c r="C1483">
        <v>189</v>
      </c>
      <c r="D1483" t="s">
        <v>4517</v>
      </c>
      <c r="E1483" t="s">
        <v>706</v>
      </c>
      <c r="F1483">
        <v>3</v>
      </c>
      <c r="G1483">
        <v>1</v>
      </c>
      <c r="H1483" t="s">
        <v>421</v>
      </c>
      <c r="I1483" t="s">
        <v>103</v>
      </c>
      <c r="J1483" t="s">
        <v>105</v>
      </c>
      <c r="K1483" t="s">
        <v>111</v>
      </c>
      <c r="L1483" t="s">
        <v>110</v>
      </c>
      <c r="M1483" t="s">
        <v>264</v>
      </c>
      <c r="N1483" t="s">
        <v>263</v>
      </c>
      <c r="O1483" t="s">
        <v>547</v>
      </c>
      <c r="P1483" t="s">
        <v>546</v>
      </c>
      <c r="Q1483" t="s">
        <v>4517</v>
      </c>
      <c r="R1483" t="s">
        <v>4518</v>
      </c>
    </row>
    <row r="1484" spans="1:18">
      <c r="A1484">
        <v>1954</v>
      </c>
      <c r="B1484" t="s">
        <v>701</v>
      </c>
      <c r="C1484">
        <v>2508</v>
      </c>
      <c r="D1484" t="s">
        <v>4519</v>
      </c>
      <c r="E1484" t="s">
        <v>703</v>
      </c>
      <c r="F1484">
        <v>0</v>
      </c>
      <c r="G1484">
        <v>0</v>
      </c>
      <c r="H1484" t="s">
        <v>421</v>
      </c>
      <c r="I1484" t="s">
        <v>103</v>
      </c>
      <c r="J1484" t="s">
        <v>105</v>
      </c>
      <c r="K1484" t="s">
        <v>111</v>
      </c>
      <c r="L1484" t="s">
        <v>110</v>
      </c>
      <c r="M1484" t="s">
        <v>264</v>
      </c>
      <c r="N1484" t="s">
        <v>263</v>
      </c>
      <c r="O1484" t="s">
        <v>547</v>
      </c>
      <c r="P1484" t="s">
        <v>546</v>
      </c>
      <c r="Q1484" t="s">
        <v>4519</v>
      </c>
      <c r="R1484" t="s">
        <v>4520</v>
      </c>
    </row>
    <row r="1485" spans="1:18">
      <c r="A1485">
        <v>1955</v>
      </c>
      <c r="B1485" t="s">
        <v>701</v>
      </c>
      <c r="C1485">
        <v>188</v>
      </c>
      <c r="D1485" t="s">
        <v>4521</v>
      </c>
      <c r="E1485" t="s">
        <v>706</v>
      </c>
      <c r="F1485">
        <v>3</v>
      </c>
      <c r="G1485">
        <v>1</v>
      </c>
      <c r="H1485" t="s">
        <v>421</v>
      </c>
      <c r="I1485" t="s">
        <v>103</v>
      </c>
      <c r="J1485" t="s">
        <v>105</v>
      </c>
      <c r="K1485" t="s">
        <v>111</v>
      </c>
      <c r="L1485" t="s">
        <v>110</v>
      </c>
      <c r="M1485" t="s">
        <v>264</v>
      </c>
      <c r="N1485" t="s">
        <v>263</v>
      </c>
      <c r="O1485" t="s">
        <v>547</v>
      </c>
      <c r="P1485" t="s">
        <v>546</v>
      </c>
      <c r="Q1485" t="s">
        <v>4521</v>
      </c>
      <c r="R1485" t="s">
        <v>4522</v>
      </c>
    </row>
    <row r="1486" spans="1:18">
      <c r="A1486">
        <v>1957</v>
      </c>
      <c r="B1486" t="s">
        <v>701</v>
      </c>
      <c r="C1486">
        <v>193</v>
      </c>
      <c r="D1486" t="s">
        <v>4525</v>
      </c>
      <c r="E1486" t="s">
        <v>706</v>
      </c>
      <c r="F1486">
        <v>3</v>
      </c>
      <c r="G1486">
        <v>1</v>
      </c>
      <c r="H1486" t="s">
        <v>421</v>
      </c>
      <c r="I1486" t="s">
        <v>103</v>
      </c>
      <c r="J1486" t="s">
        <v>105</v>
      </c>
      <c r="K1486" t="s">
        <v>111</v>
      </c>
      <c r="L1486" t="s">
        <v>110</v>
      </c>
      <c r="M1486" t="s">
        <v>264</v>
      </c>
      <c r="N1486" t="s">
        <v>263</v>
      </c>
      <c r="O1486" t="s">
        <v>547</v>
      </c>
      <c r="P1486" t="s">
        <v>546</v>
      </c>
      <c r="Q1486" t="s">
        <v>4525</v>
      </c>
      <c r="R1486" t="s">
        <v>4526</v>
      </c>
    </row>
    <row r="1487" spans="1:18">
      <c r="A1487">
        <v>1958</v>
      </c>
      <c r="B1487" t="s">
        <v>701</v>
      </c>
      <c r="C1487">
        <v>187</v>
      </c>
      <c r="D1487" t="s">
        <v>4527</v>
      </c>
      <c r="E1487" t="s">
        <v>706</v>
      </c>
      <c r="F1487">
        <v>3</v>
      </c>
      <c r="G1487">
        <v>1</v>
      </c>
      <c r="H1487" t="s">
        <v>421</v>
      </c>
      <c r="I1487" t="s">
        <v>103</v>
      </c>
      <c r="J1487" t="s">
        <v>105</v>
      </c>
      <c r="K1487" t="s">
        <v>111</v>
      </c>
      <c r="L1487" t="s">
        <v>110</v>
      </c>
      <c r="M1487" t="s">
        <v>264</v>
      </c>
      <c r="N1487" t="s">
        <v>263</v>
      </c>
      <c r="O1487" t="s">
        <v>547</v>
      </c>
      <c r="P1487" t="s">
        <v>546</v>
      </c>
      <c r="Q1487" t="s">
        <v>4527</v>
      </c>
      <c r="R1487" t="s">
        <v>4528</v>
      </c>
    </row>
    <row r="1488" spans="1:18">
      <c r="A1488">
        <v>1960</v>
      </c>
      <c r="B1488" t="s">
        <v>701</v>
      </c>
      <c r="C1488">
        <v>2417</v>
      </c>
      <c r="D1488" t="s">
        <v>4531</v>
      </c>
      <c r="E1488" t="s">
        <v>706</v>
      </c>
      <c r="F1488">
        <v>3</v>
      </c>
      <c r="G1488">
        <v>0</v>
      </c>
      <c r="H1488" t="s">
        <v>421</v>
      </c>
      <c r="I1488" t="s">
        <v>103</v>
      </c>
      <c r="J1488" t="s">
        <v>105</v>
      </c>
      <c r="K1488" t="s">
        <v>111</v>
      </c>
      <c r="L1488" t="s">
        <v>110</v>
      </c>
      <c r="M1488" t="s">
        <v>264</v>
      </c>
      <c r="N1488" t="s">
        <v>263</v>
      </c>
      <c r="O1488" t="s">
        <v>547</v>
      </c>
      <c r="P1488" t="s">
        <v>546</v>
      </c>
      <c r="Q1488" t="s">
        <v>4531</v>
      </c>
      <c r="R1488" t="s">
        <v>4532</v>
      </c>
    </row>
    <row r="1489" spans="1:18">
      <c r="A1489">
        <v>1961</v>
      </c>
      <c r="B1489" t="s">
        <v>701</v>
      </c>
      <c r="C1489">
        <v>197</v>
      </c>
      <c r="D1489" t="s">
        <v>4533</v>
      </c>
      <c r="E1489" t="s">
        <v>706</v>
      </c>
      <c r="F1489">
        <v>3</v>
      </c>
      <c r="G1489">
        <v>1</v>
      </c>
      <c r="H1489" t="s">
        <v>421</v>
      </c>
      <c r="I1489" t="s">
        <v>103</v>
      </c>
      <c r="J1489" t="s">
        <v>105</v>
      </c>
      <c r="K1489" t="s">
        <v>111</v>
      </c>
      <c r="L1489" t="s">
        <v>110</v>
      </c>
      <c r="M1489" t="s">
        <v>264</v>
      </c>
      <c r="N1489" t="s">
        <v>263</v>
      </c>
      <c r="O1489" t="s">
        <v>547</v>
      </c>
      <c r="P1489" t="s">
        <v>546</v>
      </c>
      <c r="Q1489" t="s">
        <v>4533</v>
      </c>
      <c r="R1489" t="s">
        <v>4534</v>
      </c>
    </row>
    <row r="1490" spans="1:18">
      <c r="A1490">
        <v>1962</v>
      </c>
      <c r="B1490" t="s">
        <v>701</v>
      </c>
      <c r="C1490">
        <v>196</v>
      </c>
      <c r="D1490" t="s">
        <v>4535</v>
      </c>
      <c r="E1490" t="s">
        <v>706</v>
      </c>
      <c r="F1490">
        <v>3</v>
      </c>
      <c r="G1490">
        <v>1</v>
      </c>
      <c r="H1490" t="s">
        <v>421</v>
      </c>
      <c r="I1490" t="s">
        <v>103</v>
      </c>
      <c r="J1490" t="s">
        <v>105</v>
      </c>
      <c r="K1490" t="s">
        <v>111</v>
      </c>
      <c r="L1490" t="s">
        <v>110</v>
      </c>
      <c r="M1490" t="s">
        <v>264</v>
      </c>
      <c r="N1490" t="s">
        <v>263</v>
      </c>
      <c r="O1490" t="s">
        <v>547</v>
      </c>
      <c r="P1490" t="s">
        <v>546</v>
      </c>
      <c r="Q1490" t="s">
        <v>4535</v>
      </c>
      <c r="R1490" t="s">
        <v>4536</v>
      </c>
    </row>
    <row r="1491" spans="1:18">
      <c r="A1491">
        <v>1964</v>
      </c>
      <c r="B1491" t="s">
        <v>701</v>
      </c>
      <c r="C1491">
        <v>200</v>
      </c>
      <c r="D1491" t="s">
        <v>4539</v>
      </c>
      <c r="E1491" t="s">
        <v>706</v>
      </c>
      <c r="F1491">
        <v>4</v>
      </c>
      <c r="G1491">
        <v>1</v>
      </c>
      <c r="H1491" t="s">
        <v>421</v>
      </c>
      <c r="I1491" t="s">
        <v>103</v>
      </c>
      <c r="J1491" t="s">
        <v>105</v>
      </c>
      <c r="K1491" t="s">
        <v>111</v>
      </c>
      <c r="L1491" t="s">
        <v>110</v>
      </c>
      <c r="M1491" t="s">
        <v>264</v>
      </c>
      <c r="N1491" t="s">
        <v>263</v>
      </c>
      <c r="O1491" t="s">
        <v>547</v>
      </c>
      <c r="P1491" t="s">
        <v>546</v>
      </c>
      <c r="Q1491" t="s">
        <v>4539</v>
      </c>
      <c r="R1491" t="s">
        <v>4540</v>
      </c>
    </row>
    <row r="1492" spans="1:18">
      <c r="A1492">
        <v>1965</v>
      </c>
      <c r="B1492" t="s">
        <v>701</v>
      </c>
      <c r="C1492">
        <v>201</v>
      </c>
      <c r="D1492" t="s">
        <v>4541</v>
      </c>
      <c r="E1492" t="s">
        <v>706</v>
      </c>
      <c r="F1492">
        <v>2</v>
      </c>
      <c r="G1492">
        <v>1</v>
      </c>
      <c r="H1492" t="s">
        <v>421</v>
      </c>
      <c r="I1492" t="s">
        <v>103</v>
      </c>
      <c r="J1492" t="s">
        <v>105</v>
      </c>
      <c r="K1492" t="s">
        <v>111</v>
      </c>
      <c r="L1492" t="s">
        <v>110</v>
      </c>
      <c r="M1492" t="s">
        <v>264</v>
      </c>
      <c r="N1492" t="s">
        <v>263</v>
      </c>
      <c r="O1492" t="s">
        <v>547</v>
      </c>
      <c r="P1492" t="s">
        <v>546</v>
      </c>
      <c r="Q1492" t="s">
        <v>4541</v>
      </c>
      <c r="R1492" t="s">
        <v>4542</v>
      </c>
    </row>
    <row r="1493" spans="1:18">
      <c r="A1493">
        <v>1967</v>
      </c>
      <c r="B1493" t="s">
        <v>701</v>
      </c>
      <c r="C1493">
        <v>199</v>
      </c>
      <c r="D1493" t="s">
        <v>4545</v>
      </c>
      <c r="E1493" t="s">
        <v>706</v>
      </c>
      <c r="F1493">
        <v>4</v>
      </c>
      <c r="G1493">
        <v>1</v>
      </c>
      <c r="H1493" t="s">
        <v>421</v>
      </c>
      <c r="I1493" t="s">
        <v>103</v>
      </c>
      <c r="J1493" t="s">
        <v>105</v>
      </c>
      <c r="K1493" t="s">
        <v>111</v>
      </c>
      <c r="L1493" t="s">
        <v>110</v>
      </c>
      <c r="M1493" t="s">
        <v>264</v>
      </c>
      <c r="N1493" t="s">
        <v>263</v>
      </c>
      <c r="O1493" t="s">
        <v>547</v>
      </c>
      <c r="P1493" t="s">
        <v>546</v>
      </c>
      <c r="Q1493" t="s">
        <v>4545</v>
      </c>
      <c r="R1493" t="s">
        <v>4546</v>
      </c>
    </row>
    <row r="1494" spans="1:18">
      <c r="A1494">
        <v>1968</v>
      </c>
      <c r="B1494" t="s">
        <v>701</v>
      </c>
      <c r="C1494">
        <v>3039</v>
      </c>
      <c r="D1494" t="s">
        <v>4547</v>
      </c>
      <c r="E1494" t="s">
        <v>706</v>
      </c>
      <c r="F1494">
        <v>4</v>
      </c>
      <c r="G1494">
        <v>1</v>
      </c>
      <c r="H1494" t="s">
        <v>421</v>
      </c>
      <c r="I1494" t="s">
        <v>103</v>
      </c>
      <c r="J1494" t="s">
        <v>105</v>
      </c>
      <c r="K1494" t="s">
        <v>111</v>
      </c>
      <c r="L1494" t="s">
        <v>110</v>
      </c>
      <c r="M1494" t="s">
        <v>264</v>
      </c>
      <c r="N1494" t="s">
        <v>263</v>
      </c>
      <c r="O1494" t="s">
        <v>547</v>
      </c>
      <c r="P1494" t="s">
        <v>546</v>
      </c>
      <c r="Q1494" t="s">
        <v>4547</v>
      </c>
      <c r="R1494" t="s">
        <v>4548</v>
      </c>
    </row>
    <row r="1495" spans="1:18">
      <c r="A1495">
        <v>1969</v>
      </c>
      <c r="B1495" t="s">
        <v>701</v>
      </c>
      <c r="C1495">
        <v>198</v>
      </c>
      <c r="D1495" t="s">
        <v>4549</v>
      </c>
      <c r="E1495" t="s">
        <v>706</v>
      </c>
      <c r="F1495">
        <v>4</v>
      </c>
      <c r="G1495">
        <v>1</v>
      </c>
      <c r="H1495" t="s">
        <v>421</v>
      </c>
      <c r="I1495" t="s">
        <v>103</v>
      </c>
      <c r="J1495" t="s">
        <v>105</v>
      </c>
      <c r="K1495" t="s">
        <v>111</v>
      </c>
      <c r="L1495" t="s">
        <v>110</v>
      </c>
      <c r="M1495" t="s">
        <v>264</v>
      </c>
      <c r="N1495" t="s">
        <v>263</v>
      </c>
      <c r="O1495" t="s">
        <v>547</v>
      </c>
      <c r="P1495" t="s">
        <v>546</v>
      </c>
      <c r="Q1495" t="s">
        <v>4549</v>
      </c>
      <c r="R1495" t="s">
        <v>4550</v>
      </c>
    </row>
    <row r="1496" spans="1:18">
      <c r="A1496">
        <v>1970</v>
      </c>
      <c r="B1496" t="s">
        <v>701</v>
      </c>
      <c r="C1496">
        <v>203</v>
      </c>
      <c r="D1496" t="s">
        <v>4551</v>
      </c>
      <c r="E1496" t="s">
        <v>706</v>
      </c>
      <c r="F1496">
        <v>4</v>
      </c>
      <c r="G1496">
        <v>1</v>
      </c>
      <c r="H1496" t="s">
        <v>421</v>
      </c>
      <c r="I1496" t="s">
        <v>103</v>
      </c>
      <c r="J1496" t="s">
        <v>105</v>
      </c>
      <c r="K1496" t="s">
        <v>111</v>
      </c>
      <c r="L1496" t="s">
        <v>110</v>
      </c>
      <c r="M1496" t="s">
        <v>264</v>
      </c>
      <c r="N1496" t="s">
        <v>263</v>
      </c>
      <c r="O1496" t="s">
        <v>547</v>
      </c>
      <c r="P1496" t="s">
        <v>546</v>
      </c>
      <c r="Q1496" t="s">
        <v>4551</v>
      </c>
      <c r="R1496" t="s">
        <v>4552</v>
      </c>
    </row>
    <row r="1497" spans="1:18">
      <c r="A1497">
        <v>1972</v>
      </c>
      <c r="B1497" t="s">
        <v>701</v>
      </c>
      <c r="C1497">
        <v>339</v>
      </c>
      <c r="D1497" t="s">
        <v>4555</v>
      </c>
      <c r="E1497" t="s">
        <v>706</v>
      </c>
      <c r="F1497">
        <v>4</v>
      </c>
      <c r="G1497">
        <v>1</v>
      </c>
      <c r="H1497" t="s">
        <v>421</v>
      </c>
      <c r="I1497" t="s">
        <v>103</v>
      </c>
      <c r="J1497" t="s">
        <v>105</v>
      </c>
      <c r="K1497" t="s">
        <v>111</v>
      </c>
      <c r="L1497" t="s">
        <v>110</v>
      </c>
      <c r="M1497" t="s">
        <v>264</v>
      </c>
      <c r="N1497" t="s">
        <v>263</v>
      </c>
      <c r="O1497" t="s">
        <v>547</v>
      </c>
      <c r="P1497" t="s">
        <v>546</v>
      </c>
      <c r="Q1497" t="s">
        <v>4555</v>
      </c>
      <c r="R1497" t="s">
        <v>4556</v>
      </c>
    </row>
    <row r="1498" spans="1:18">
      <c r="A1498">
        <v>1974</v>
      </c>
      <c r="B1498" t="s">
        <v>701</v>
      </c>
      <c r="C1498">
        <v>202</v>
      </c>
      <c r="D1498" t="s">
        <v>4559</v>
      </c>
      <c r="E1498" t="s">
        <v>706</v>
      </c>
      <c r="F1498">
        <v>3</v>
      </c>
      <c r="G1498">
        <v>1</v>
      </c>
      <c r="H1498" t="s">
        <v>421</v>
      </c>
      <c r="I1498" t="s">
        <v>103</v>
      </c>
      <c r="J1498" t="s">
        <v>105</v>
      </c>
      <c r="K1498" t="s">
        <v>111</v>
      </c>
      <c r="L1498" t="s">
        <v>110</v>
      </c>
      <c r="M1498" t="s">
        <v>264</v>
      </c>
      <c r="N1498" t="s">
        <v>263</v>
      </c>
      <c r="O1498" t="s">
        <v>547</v>
      </c>
      <c r="P1498" t="s">
        <v>546</v>
      </c>
      <c r="Q1498" t="s">
        <v>4559</v>
      </c>
      <c r="R1498" t="s">
        <v>4560</v>
      </c>
    </row>
    <row r="1499" spans="1:18">
      <c r="A1499">
        <v>1981</v>
      </c>
      <c r="B1499" t="s">
        <v>701</v>
      </c>
      <c r="C1499">
        <v>228</v>
      </c>
      <c r="D1499" t="s">
        <v>4573</v>
      </c>
      <c r="E1499" t="s">
        <v>706</v>
      </c>
      <c r="F1499">
        <v>4</v>
      </c>
      <c r="G1499">
        <v>1</v>
      </c>
      <c r="H1499" t="s">
        <v>421</v>
      </c>
      <c r="I1499" t="s">
        <v>103</v>
      </c>
      <c r="J1499" t="s">
        <v>105</v>
      </c>
      <c r="K1499" t="s">
        <v>111</v>
      </c>
      <c r="L1499" t="s">
        <v>110</v>
      </c>
      <c r="M1499" t="s">
        <v>264</v>
      </c>
      <c r="N1499" t="s">
        <v>263</v>
      </c>
      <c r="O1499" t="s">
        <v>547</v>
      </c>
      <c r="P1499" t="s">
        <v>546</v>
      </c>
      <c r="Q1499" t="s">
        <v>4573</v>
      </c>
      <c r="R1499" t="s">
        <v>4574</v>
      </c>
    </row>
    <row r="1500" spans="1:18">
      <c r="A1500">
        <v>1984</v>
      </c>
      <c r="B1500" t="s">
        <v>701</v>
      </c>
      <c r="C1500">
        <v>2515</v>
      </c>
      <c r="D1500" t="s">
        <v>4579</v>
      </c>
      <c r="E1500" t="s">
        <v>706</v>
      </c>
      <c r="F1500">
        <v>2</v>
      </c>
      <c r="G1500">
        <v>0</v>
      </c>
      <c r="H1500" t="s">
        <v>421</v>
      </c>
      <c r="I1500" t="s">
        <v>103</v>
      </c>
      <c r="J1500" t="s">
        <v>105</v>
      </c>
      <c r="K1500" t="s">
        <v>111</v>
      </c>
      <c r="L1500" t="s">
        <v>110</v>
      </c>
      <c r="M1500" t="s">
        <v>264</v>
      </c>
      <c r="N1500" t="s">
        <v>263</v>
      </c>
      <c r="O1500" t="s">
        <v>547</v>
      </c>
      <c r="P1500" t="s">
        <v>546</v>
      </c>
      <c r="Q1500" t="s">
        <v>4579</v>
      </c>
      <c r="R1500" t="s">
        <v>4580</v>
      </c>
    </row>
    <row r="1501" spans="1:18">
      <c r="A1501">
        <v>1987</v>
      </c>
      <c r="B1501" t="s">
        <v>701</v>
      </c>
      <c r="C1501">
        <v>2505</v>
      </c>
      <c r="D1501" t="s">
        <v>4585</v>
      </c>
      <c r="E1501" t="s">
        <v>706</v>
      </c>
      <c r="F1501">
        <v>3</v>
      </c>
      <c r="G1501">
        <v>0</v>
      </c>
      <c r="H1501" t="s">
        <v>421</v>
      </c>
      <c r="I1501" t="s">
        <v>103</v>
      </c>
      <c r="J1501" t="s">
        <v>105</v>
      </c>
      <c r="K1501" t="s">
        <v>111</v>
      </c>
      <c r="L1501" t="s">
        <v>110</v>
      </c>
      <c r="M1501" t="s">
        <v>264</v>
      </c>
      <c r="N1501" t="s">
        <v>263</v>
      </c>
      <c r="O1501" t="s">
        <v>547</v>
      </c>
      <c r="P1501" t="s">
        <v>546</v>
      </c>
      <c r="Q1501" t="s">
        <v>4585</v>
      </c>
      <c r="R1501" t="s">
        <v>4586</v>
      </c>
    </row>
    <row r="1502" spans="1:18">
      <c r="A1502">
        <v>1988</v>
      </c>
      <c r="B1502" t="s">
        <v>701</v>
      </c>
      <c r="C1502">
        <v>2527</v>
      </c>
      <c r="D1502" t="s">
        <v>4587</v>
      </c>
      <c r="E1502" t="s">
        <v>706</v>
      </c>
      <c r="F1502">
        <v>1</v>
      </c>
      <c r="G1502">
        <v>0</v>
      </c>
      <c r="H1502" t="s">
        <v>421</v>
      </c>
      <c r="I1502" t="s">
        <v>103</v>
      </c>
      <c r="J1502" t="s">
        <v>105</v>
      </c>
      <c r="K1502" t="s">
        <v>111</v>
      </c>
      <c r="L1502" t="s">
        <v>110</v>
      </c>
      <c r="M1502" t="s">
        <v>264</v>
      </c>
      <c r="N1502" t="s">
        <v>263</v>
      </c>
      <c r="O1502" t="s">
        <v>547</v>
      </c>
      <c r="P1502" t="s">
        <v>546</v>
      </c>
      <c r="Q1502" t="s">
        <v>4587</v>
      </c>
      <c r="R1502" t="s">
        <v>4588</v>
      </c>
    </row>
    <row r="1503" spans="1:18">
      <c r="A1503">
        <v>1992</v>
      </c>
      <c r="B1503" t="s">
        <v>701</v>
      </c>
      <c r="C1503">
        <v>2358</v>
      </c>
      <c r="D1503" t="s">
        <v>4595</v>
      </c>
      <c r="E1503" t="s">
        <v>706</v>
      </c>
      <c r="F1503">
        <v>3</v>
      </c>
      <c r="G1503">
        <v>0</v>
      </c>
      <c r="H1503" t="s">
        <v>421</v>
      </c>
      <c r="I1503" t="s">
        <v>103</v>
      </c>
      <c r="J1503" t="s">
        <v>105</v>
      </c>
      <c r="K1503" t="s">
        <v>111</v>
      </c>
      <c r="L1503" t="s">
        <v>110</v>
      </c>
      <c r="M1503" t="s">
        <v>264</v>
      </c>
      <c r="N1503" t="s">
        <v>263</v>
      </c>
      <c r="O1503" t="s">
        <v>547</v>
      </c>
      <c r="P1503" t="s">
        <v>546</v>
      </c>
      <c r="Q1503" t="s">
        <v>4595</v>
      </c>
      <c r="R1503" t="s">
        <v>4596</v>
      </c>
    </row>
    <row r="1504" spans="1:18">
      <c r="A1504">
        <v>1993</v>
      </c>
      <c r="B1504" t="s">
        <v>701</v>
      </c>
      <c r="C1504">
        <v>2362</v>
      </c>
      <c r="D1504" t="s">
        <v>4597</v>
      </c>
      <c r="E1504" t="s">
        <v>703</v>
      </c>
      <c r="F1504">
        <v>0</v>
      </c>
      <c r="G1504">
        <v>0</v>
      </c>
      <c r="H1504" t="s">
        <v>421</v>
      </c>
      <c r="I1504" t="s">
        <v>103</v>
      </c>
      <c r="J1504" t="s">
        <v>105</v>
      </c>
      <c r="K1504" t="s">
        <v>111</v>
      </c>
      <c r="L1504" t="s">
        <v>110</v>
      </c>
      <c r="M1504" t="s">
        <v>264</v>
      </c>
      <c r="N1504" t="s">
        <v>263</v>
      </c>
      <c r="O1504" t="s">
        <v>547</v>
      </c>
      <c r="P1504" t="s">
        <v>546</v>
      </c>
      <c r="Q1504" t="s">
        <v>4597</v>
      </c>
      <c r="R1504" t="s">
        <v>4598</v>
      </c>
    </row>
    <row r="1505" spans="1:18">
      <c r="A1505">
        <v>1994</v>
      </c>
      <c r="B1505" t="s">
        <v>701</v>
      </c>
      <c r="C1505">
        <v>2516</v>
      </c>
      <c r="D1505" t="s">
        <v>4599</v>
      </c>
      <c r="E1505" t="s">
        <v>706</v>
      </c>
      <c r="F1505">
        <v>3</v>
      </c>
      <c r="G1505">
        <v>0</v>
      </c>
      <c r="H1505" t="s">
        <v>421</v>
      </c>
      <c r="I1505" t="s">
        <v>103</v>
      </c>
      <c r="J1505" t="s">
        <v>105</v>
      </c>
      <c r="K1505" t="s">
        <v>111</v>
      </c>
      <c r="L1505" t="s">
        <v>110</v>
      </c>
      <c r="M1505" t="s">
        <v>264</v>
      </c>
      <c r="N1505" t="s">
        <v>263</v>
      </c>
      <c r="O1505" t="s">
        <v>547</v>
      </c>
      <c r="P1505" t="s">
        <v>546</v>
      </c>
      <c r="Q1505" t="s">
        <v>4599</v>
      </c>
      <c r="R1505" t="s">
        <v>4600</v>
      </c>
    </row>
    <row r="1506" spans="1:18">
      <c r="A1506">
        <v>1996</v>
      </c>
      <c r="B1506" t="s">
        <v>701</v>
      </c>
      <c r="C1506">
        <v>2517</v>
      </c>
      <c r="D1506" t="s">
        <v>4603</v>
      </c>
      <c r="E1506" t="s">
        <v>706</v>
      </c>
      <c r="F1506">
        <v>3</v>
      </c>
      <c r="G1506">
        <v>0</v>
      </c>
      <c r="H1506" t="s">
        <v>421</v>
      </c>
      <c r="I1506" t="s">
        <v>103</v>
      </c>
      <c r="J1506" t="s">
        <v>105</v>
      </c>
      <c r="K1506" t="s">
        <v>111</v>
      </c>
      <c r="L1506" t="s">
        <v>110</v>
      </c>
      <c r="M1506" t="s">
        <v>264</v>
      </c>
      <c r="N1506" t="s">
        <v>263</v>
      </c>
      <c r="O1506" t="s">
        <v>547</v>
      </c>
      <c r="P1506" t="s">
        <v>546</v>
      </c>
      <c r="Q1506" t="s">
        <v>4603</v>
      </c>
      <c r="R1506" t="s">
        <v>4604</v>
      </c>
    </row>
    <row r="1507" spans="1:18">
      <c r="A1507">
        <v>1997</v>
      </c>
      <c r="B1507" t="s">
        <v>701</v>
      </c>
      <c r="C1507">
        <v>2503</v>
      </c>
      <c r="D1507" t="s">
        <v>4605</v>
      </c>
      <c r="E1507" t="s">
        <v>706</v>
      </c>
      <c r="F1507">
        <v>2</v>
      </c>
      <c r="G1507">
        <v>0</v>
      </c>
      <c r="H1507" t="s">
        <v>421</v>
      </c>
      <c r="I1507" t="s">
        <v>103</v>
      </c>
      <c r="J1507" t="s">
        <v>105</v>
      </c>
      <c r="K1507" t="s">
        <v>111</v>
      </c>
      <c r="L1507" t="s">
        <v>110</v>
      </c>
      <c r="M1507" t="s">
        <v>264</v>
      </c>
      <c r="N1507" t="s">
        <v>263</v>
      </c>
      <c r="O1507" t="s">
        <v>547</v>
      </c>
      <c r="P1507" t="s">
        <v>546</v>
      </c>
      <c r="Q1507" t="s">
        <v>4605</v>
      </c>
      <c r="R1507" t="s">
        <v>4606</v>
      </c>
    </row>
    <row r="1508" spans="1:18">
      <c r="A1508">
        <v>2001</v>
      </c>
      <c r="B1508" t="s">
        <v>701</v>
      </c>
      <c r="C1508">
        <v>2501</v>
      </c>
      <c r="D1508" t="s">
        <v>4613</v>
      </c>
      <c r="E1508" t="s">
        <v>706</v>
      </c>
      <c r="F1508">
        <v>3</v>
      </c>
      <c r="G1508">
        <v>0</v>
      </c>
      <c r="H1508" t="s">
        <v>421</v>
      </c>
      <c r="I1508" t="s">
        <v>103</v>
      </c>
      <c r="J1508" t="s">
        <v>105</v>
      </c>
      <c r="K1508" t="s">
        <v>111</v>
      </c>
      <c r="L1508" t="s">
        <v>110</v>
      </c>
      <c r="M1508" t="s">
        <v>264</v>
      </c>
      <c r="N1508" t="s">
        <v>263</v>
      </c>
      <c r="O1508" t="s">
        <v>547</v>
      </c>
      <c r="P1508" t="s">
        <v>546</v>
      </c>
      <c r="Q1508" t="s">
        <v>4613</v>
      </c>
      <c r="R1508" t="s">
        <v>4614</v>
      </c>
    </row>
    <row r="1509" spans="1:18">
      <c r="A1509">
        <v>2003</v>
      </c>
      <c r="B1509" t="s">
        <v>701</v>
      </c>
      <c r="C1509">
        <v>2492</v>
      </c>
      <c r="D1509" t="s">
        <v>421</v>
      </c>
      <c r="E1509" t="s">
        <v>421</v>
      </c>
      <c r="F1509">
        <v>2</v>
      </c>
      <c r="G1509">
        <v>0</v>
      </c>
      <c r="H1509" t="s">
        <v>4617</v>
      </c>
      <c r="I1509" t="s">
        <v>103</v>
      </c>
      <c r="J1509" t="s">
        <v>105</v>
      </c>
      <c r="K1509" t="s">
        <v>111</v>
      </c>
      <c r="L1509" t="s">
        <v>110</v>
      </c>
      <c r="M1509" t="s">
        <v>264</v>
      </c>
      <c r="N1509" t="s">
        <v>263</v>
      </c>
      <c r="O1509" t="s">
        <v>547</v>
      </c>
      <c r="P1509" t="s">
        <v>546</v>
      </c>
      <c r="Q1509" t="s">
        <v>421</v>
      </c>
      <c r="R1509" t="s">
        <v>4618</v>
      </c>
    </row>
    <row r="1510" spans="1:18">
      <c r="A1510">
        <v>2009</v>
      </c>
      <c r="B1510" t="s">
        <v>701</v>
      </c>
      <c r="C1510">
        <v>2365</v>
      </c>
      <c r="D1510" t="s">
        <v>4628</v>
      </c>
      <c r="E1510" t="s">
        <v>703</v>
      </c>
      <c r="F1510">
        <v>0</v>
      </c>
      <c r="G1510">
        <v>0</v>
      </c>
      <c r="H1510" t="s">
        <v>421</v>
      </c>
      <c r="I1510" t="s">
        <v>103</v>
      </c>
      <c r="J1510" t="s">
        <v>105</v>
      </c>
      <c r="K1510" t="s">
        <v>111</v>
      </c>
      <c r="L1510" t="s">
        <v>110</v>
      </c>
      <c r="M1510" t="s">
        <v>264</v>
      </c>
      <c r="N1510" t="s">
        <v>263</v>
      </c>
      <c r="O1510" t="s">
        <v>547</v>
      </c>
      <c r="P1510" t="s">
        <v>546</v>
      </c>
      <c r="Q1510" t="s">
        <v>4628</v>
      </c>
      <c r="R1510" t="s">
        <v>4629</v>
      </c>
    </row>
    <row r="1511" spans="1:18">
      <c r="A1511">
        <v>2010</v>
      </c>
      <c r="B1511" t="s">
        <v>701</v>
      </c>
      <c r="C1511">
        <v>2502</v>
      </c>
      <c r="D1511" t="s">
        <v>4630</v>
      </c>
      <c r="E1511" t="s">
        <v>706</v>
      </c>
      <c r="F1511">
        <v>3</v>
      </c>
      <c r="G1511">
        <v>0</v>
      </c>
      <c r="H1511" t="s">
        <v>421</v>
      </c>
      <c r="I1511" t="s">
        <v>103</v>
      </c>
      <c r="J1511" t="s">
        <v>105</v>
      </c>
      <c r="K1511" t="s">
        <v>111</v>
      </c>
      <c r="L1511" t="s">
        <v>110</v>
      </c>
      <c r="M1511" t="s">
        <v>264</v>
      </c>
      <c r="N1511" t="s">
        <v>263</v>
      </c>
      <c r="O1511" t="s">
        <v>547</v>
      </c>
      <c r="P1511" t="s">
        <v>546</v>
      </c>
      <c r="Q1511" t="s">
        <v>4630</v>
      </c>
      <c r="R1511" t="s">
        <v>4631</v>
      </c>
    </row>
    <row r="1512" spans="1:18">
      <c r="A1512">
        <v>2012</v>
      </c>
      <c r="B1512" t="s">
        <v>701</v>
      </c>
      <c r="C1512">
        <v>2499</v>
      </c>
      <c r="D1512" t="s">
        <v>4634</v>
      </c>
      <c r="E1512" t="s">
        <v>706</v>
      </c>
      <c r="F1512">
        <v>3</v>
      </c>
      <c r="G1512">
        <v>0</v>
      </c>
      <c r="H1512" t="s">
        <v>421</v>
      </c>
      <c r="I1512" t="s">
        <v>103</v>
      </c>
      <c r="J1512" t="s">
        <v>105</v>
      </c>
      <c r="K1512" t="s">
        <v>111</v>
      </c>
      <c r="L1512" t="s">
        <v>110</v>
      </c>
      <c r="M1512" t="s">
        <v>264</v>
      </c>
      <c r="N1512" t="s">
        <v>263</v>
      </c>
      <c r="O1512" t="s">
        <v>547</v>
      </c>
      <c r="P1512" t="s">
        <v>546</v>
      </c>
      <c r="Q1512" t="s">
        <v>4634</v>
      </c>
      <c r="R1512" t="s">
        <v>4635</v>
      </c>
    </row>
    <row r="1513" spans="1:18">
      <c r="A1513">
        <v>2014</v>
      </c>
      <c r="B1513" t="s">
        <v>701</v>
      </c>
      <c r="C1513">
        <v>2357</v>
      </c>
      <c r="D1513" t="s">
        <v>4638</v>
      </c>
      <c r="E1513" t="s">
        <v>706</v>
      </c>
      <c r="F1513">
        <v>3</v>
      </c>
      <c r="G1513">
        <v>0</v>
      </c>
      <c r="H1513" t="s">
        <v>421</v>
      </c>
      <c r="I1513" t="s">
        <v>103</v>
      </c>
      <c r="J1513" t="s">
        <v>105</v>
      </c>
      <c r="K1513" t="s">
        <v>111</v>
      </c>
      <c r="L1513" t="s">
        <v>110</v>
      </c>
      <c r="M1513" t="s">
        <v>264</v>
      </c>
      <c r="N1513" t="s">
        <v>263</v>
      </c>
      <c r="O1513" t="s">
        <v>547</v>
      </c>
      <c r="P1513" t="s">
        <v>546</v>
      </c>
      <c r="Q1513" t="s">
        <v>4638</v>
      </c>
      <c r="R1513" t="s">
        <v>4639</v>
      </c>
    </row>
    <row r="1514" spans="1:18">
      <c r="A1514">
        <v>2015</v>
      </c>
      <c r="B1514" t="s">
        <v>701</v>
      </c>
      <c r="C1514">
        <v>2498</v>
      </c>
      <c r="D1514" t="s">
        <v>4640</v>
      </c>
      <c r="E1514" t="s">
        <v>706</v>
      </c>
      <c r="F1514">
        <v>3</v>
      </c>
      <c r="G1514">
        <v>0</v>
      </c>
      <c r="H1514" t="s">
        <v>421</v>
      </c>
      <c r="I1514" t="s">
        <v>103</v>
      </c>
      <c r="J1514" t="s">
        <v>105</v>
      </c>
      <c r="K1514" t="s">
        <v>111</v>
      </c>
      <c r="L1514" t="s">
        <v>110</v>
      </c>
      <c r="M1514" t="s">
        <v>264</v>
      </c>
      <c r="N1514" t="s">
        <v>263</v>
      </c>
      <c r="O1514" t="s">
        <v>547</v>
      </c>
      <c r="P1514" t="s">
        <v>546</v>
      </c>
      <c r="Q1514" t="s">
        <v>4640</v>
      </c>
      <c r="R1514" t="s">
        <v>4641</v>
      </c>
    </row>
    <row r="1515" spans="1:18">
      <c r="A1515">
        <v>2017</v>
      </c>
      <c r="B1515" t="s">
        <v>701</v>
      </c>
      <c r="C1515">
        <v>2524</v>
      </c>
      <c r="D1515" t="s">
        <v>4644</v>
      </c>
      <c r="E1515" t="s">
        <v>706</v>
      </c>
      <c r="F1515">
        <v>3</v>
      </c>
      <c r="G1515">
        <v>0</v>
      </c>
      <c r="H1515" t="s">
        <v>421</v>
      </c>
      <c r="I1515" t="s">
        <v>103</v>
      </c>
      <c r="J1515" t="s">
        <v>105</v>
      </c>
      <c r="K1515" t="s">
        <v>111</v>
      </c>
      <c r="L1515" t="s">
        <v>110</v>
      </c>
      <c r="M1515" t="s">
        <v>264</v>
      </c>
      <c r="N1515" t="s">
        <v>263</v>
      </c>
      <c r="O1515" t="s">
        <v>547</v>
      </c>
      <c r="P1515" t="s">
        <v>546</v>
      </c>
      <c r="Q1515" t="s">
        <v>4644</v>
      </c>
      <c r="R1515" t="s">
        <v>4645</v>
      </c>
    </row>
    <row r="1516" spans="1:18">
      <c r="A1516">
        <v>2018</v>
      </c>
      <c r="B1516" t="s">
        <v>701</v>
      </c>
      <c r="C1516">
        <v>2361</v>
      </c>
      <c r="D1516" t="s">
        <v>4646</v>
      </c>
      <c r="E1516" t="s">
        <v>49</v>
      </c>
      <c r="F1516">
        <v>0</v>
      </c>
      <c r="G1516">
        <v>0</v>
      </c>
      <c r="H1516" t="s">
        <v>421</v>
      </c>
      <c r="I1516" t="s">
        <v>103</v>
      </c>
      <c r="J1516" t="s">
        <v>105</v>
      </c>
      <c r="K1516" t="s">
        <v>111</v>
      </c>
      <c r="L1516" t="s">
        <v>110</v>
      </c>
      <c r="M1516" t="s">
        <v>264</v>
      </c>
      <c r="N1516" t="s">
        <v>263</v>
      </c>
      <c r="O1516" t="s">
        <v>547</v>
      </c>
      <c r="P1516" t="s">
        <v>546</v>
      </c>
      <c r="Q1516" t="s">
        <v>4646</v>
      </c>
      <c r="R1516" t="s">
        <v>4647</v>
      </c>
    </row>
    <row r="1517" spans="1:18">
      <c r="A1517">
        <v>2023</v>
      </c>
      <c r="B1517" t="s">
        <v>701</v>
      </c>
      <c r="C1517">
        <v>2523</v>
      </c>
      <c r="D1517" t="s">
        <v>4656</v>
      </c>
      <c r="E1517" t="s">
        <v>706</v>
      </c>
      <c r="F1517">
        <v>4</v>
      </c>
      <c r="G1517">
        <v>0</v>
      </c>
      <c r="H1517" t="s">
        <v>421</v>
      </c>
      <c r="I1517" t="s">
        <v>103</v>
      </c>
      <c r="J1517" t="s">
        <v>105</v>
      </c>
      <c r="K1517" t="s">
        <v>111</v>
      </c>
      <c r="L1517" t="s">
        <v>110</v>
      </c>
      <c r="M1517" t="s">
        <v>264</v>
      </c>
      <c r="N1517" t="s">
        <v>263</v>
      </c>
      <c r="O1517" t="s">
        <v>547</v>
      </c>
      <c r="P1517" t="s">
        <v>546</v>
      </c>
      <c r="Q1517" t="s">
        <v>4656</v>
      </c>
      <c r="R1517" t="s">
        <v>4657</v>
      </c>
    </row>
    <row r="1518" spans="1:18">
      <c r="A1518">
        <v>2026</v>
      </c>
      <c r="B1518" t="s">
        <v>701</v>
      </c>
      <c r="C1518">
        <v>2497</v>
      </c>
      <c r="D1518" t="s">
        <v>4662</v>
      </c>
      <c r="E1518" t="s">
        <v>706</v>
      </c>
      <c r="F1518">
        <v>1</v>
      </c>
      <c r="G1518">
        <v>0</v>
      </c>
      <c r="H1518" t="s">
        <v>421</v>
      </c>
      <c r="I1518" t="s">
        <v>103</v>
      </c>
      <c r="J1518" t="s">
        <v>105</v>
      </c>
      <c r="K1518" t="s">
        <v>111</v>
      </c>
      <c r="L1518" t="s">
        <v>110</v>
      </c>
      <c r="M1518" t="s">
        <v>264</v>
      </c>
      <c r="N1518" t="s">
        <v>263</v>
      </c>
      <c r="O1518" t="s">
        <v>547</v>
      </c>
      <c r="P1518" t="s">
        <v>546</v>
      </c>
      <c r="Q1518" t="s">
        <v>4662</v>
      </c>
      <c r="R1518" t="s">
        <v>4663</v>
      </c>
    </row>
    <row r="1519" spans="1:18">
      <c r="A1519">
        <v>2031</v>
      </c>
      <c r="B1519" t="s">
        <v>701</v>
      </c>
      <c r="C1519">
        <v>2525</v>
      </c>
      <c r="D1519" t="s">
        <v>4672</v>
      </c>
      <c r="E1519" t="s">
        <v>706</v>
      </c>
      <c r="F1519">
        <v>4</v>
      </c>
      <c r="G1519">
        <v>0</v>
      </c>
      <c r="H1519" t="s">
        <v>421</v>
      </c>
      <c r="I1519" t="s">
        <v>103</v>
      </c>
      <c r="J1519" t="s">
        <v>105</v>
      </c>
      <c r="K1519" t="s">
        <v>111</v>
      </c>
      <c r="L1519" t="s">
        <v>110</v>
      </c>
      <c r="M1519" t="s">
        <v>264</v>
      </c>
      <c r="N1519" t="s">
        <v>263</v>
      </c>
      <c r="O1519" t="s">
        <v>547</v>
      </c>
      <c r="P1519" t="s">
        <v>546</v>
      </c>
      <c r="Q1519" t="s">
        <v>4672</v>
      </c>
      <c r="R1519" t="s">
        <v>4673</v>
      </c>
    </row>
    <row r="1520" spans="1:18">
      <c r="A1520">
        <v>2033</v>
      </c>
      <c r="B1520" t="s">
        <v>701</v>
      </c>
      <c r="C1520">
        <v>2496</v>
      </c>
      <c r="D1520" t="s">
        <v>4676</v>
      </c>
      <c r="E1520" t="s">
        <v>706</v>
      </c>
      <c r="F1520">
        <v>1</v>
      </c>
      <c r="G1520">
        <v>0</v>
      </c>
      <c r="H1520" t="s">
        <v>421</v>
      </c>
      <c r="I1520" t="s">
        <v>103</v>
      </c>
      <c r="J1520" t="s">
        <v>105</v>
      </c>
      <c r="K1520" t="s">
        <v>111</v>
      </c>
      <c r="L1520" t="s">
        <v>110</v>
      </c>
      <c r="M1520" t="s">
        <v>264</v>
      </c>
      <c r="N1520" t="s">
        <v>263</v>
      </c>
      <c r="O1520" t="s">
        <v>547</v>
      </c>
      <c r="P1520" t="s">
        <v>546</v>
      </c>
      <c r="Q1520" t="s">
        <v>4676</v>
      </c>
      <c r="R1520" t="s">
        <v>4677</v>
      </c>
    </row>
    <row r="1521" spans="1:18">
      <c r="A1521">
        <v>2034</v>
      </c>
      <c r="B1521" t="s">
        <v>701</v>
      </c>
      <c r="C1521">
        <v>2518</v>
      </c>
      <c r="D1521" t="s">
        <v>4678</v>
      </c>
      <c r="E1521" t="s">
        <v>706</v>
      </c>
      <c r="F1521">
        <v>3</v>
      </c>
      <c r="G1521">
        <v>0</v>
      </c>
      <c r="H1521" t="s">
        <v>421</v>
      </c>
      <c r="I1521" t="s">
        <v>103</v>
      </c>
      <c r="J1521" t="s">
        <v>105</v>
      </c>
      <c r="K1521" t="s">
        <v>111</v>
      </c>
      <c r="L1521" t="s">
        <v>110</v>
      </c>
      <c r="M1521" t="s">
        <v>264</v>
      </c>
      <c r="N1521" t="s">
        <v>263</v>
      </c>
      <c r="O1521" t="s">
        <v>547</v>
      </c>
      <c r="P1521" t="s">
        <v>546</v>
      </c>
      <c r="Q1521" t="s">
        <v>4678</v>
      </c>
      <c r="R1521" t="s">
        <v>4679</v>
      </c>
    </row>
    <row r="1522" spans="1:18">
      <c r="A1522">
        <v>2036</v>
      </c>
      <c r="B1522" t="s">
        <v>701</v>
      </c>
      <c r="C1522">
        <v>2504</v>
      </c>
      <c r="D1522" t="s">
        <v>4682</v>
      </c>
      <c r="E1522" t="s">
        <v>706</v>
      </c>
      <c r="F1522">
        <v>2</v>
      </c>
      <c r="G1522">
        <v>0</v>
      </c>
      <c r="H1522" t="s">
        <v>421</v>
      </c>
      <c r="I1522" t="s">
        <v>103</v>
      </c>
      <c r="J1522" t="s">
        <v>105</v>
      </c>
      <c r="K1522" t="s">
        <v>111</v>
      </c>
      <c r="L1522" t="s">
        <v>110</v>
      </c>
      <c r="M1522" t="s">
        <v>264</v>
      </c>
      <c r="N1522" t="s">
        <v>263</v>
      </c>
      <c r="O1522" t="s">
        <v>547</v>
      </c>
      <c r="P1522" t="s">
        <v>546</v>
      </c>
      <c r="Q1522" t="s">
        <v>4682</v>
      </c>
      <c r="R1522" t="s">
        <v>4683</v>
      </c>
    </row>
    <row r="1523" spans="1:18">
      <c r="A1523">
        <v>2038</v>
      </c>
      <c r="B1523" t="s">
        <v>701</v>
      </c>
      <c r="C1523">
        <v>2526</v>
      </c>
      <c r="D1523" t="s">
        <v>4686</v>
      </c>
      <c r="E1523" t="s">
        <v>703</v>
      </c>
      <c r="F1523">
        <v>4</v>
      </c>
      <c r="G1523">
        <v>0</v>
      </c>
      <c r="H1523" t="s">
        <v>421</v>
      </c>
      <c r="I1523" t="s">
        <v>103</v>
      </c>
      <c r="J1523" t="s">
        <v>105</v>
      </c>
      <c r="K1523" t="s">
        <v>111</v>
      </c>
      <c r="L1523" t="s">
        <v>110</v>
      </c>
      <c r="M1523" t="s">
        <v>264</v>
      </c>
      <c r="N1523" t="s">
        <v>263</v>
      </c>
      <c r="O1523" t="s">
        <v>547</v>
      </c>
      <c r="P1523" t="s">
        <v>546</v>
      </c>
      <c r="Q1523" t="s">
        <v>4686</v>
      </c>
      <c r="R1523" t="s">
        <v>4687</v>
      </c>
    </row>
    <row r="1524" spans="1:18">
      <c r="A1524">
        <v>2039</v>
      </c>
      <c r="B1524" t="s">
        <v>701</v>
      </c>
      <c r="C1524">
        <v>2507</v>
      </c>
      <c r="D1524" t="s">
        <v>4688</v>
      </c>
      <c r="E1524" t="s">
        <v>703</v>
      </c>
      <c r="F1524">
        <v>0</v>
      </c>
      <c r="G1524">
        <v>0</v>
      </c>
      <c r="H1524" t="s">
        <v>421</v>
      </c>
      <c r="I1524" t="s">
        <v>103</v>
      </c>
      <c r="J1524" t="s">
        <v>105</v>
      </c>
      <c r="K1524" t="s">
        <v>111</v>
      </c>
      <c r="L1524" t="s">
        <v>110</v>
      </c>
      <c r="M1524" t="s">
        <v>264</v>
      </c>
      <c r="N1524" t="s">
        <v>263</v>
      </c>
      <c r="O1524" t="s">
        <v>547</v>
      </c>
      <c r="P1524" t="s">
        <v>546</v>
      </c>
      <c r="Q1524" t="s">
        <v>4688</v>
      </c>
      <c r="R1524" t="s">
        <v>4689</v>
      </c>
    </row>
    <row r="1525" spans="1:18">
      <c r="A1525">
        <v>2048</v>
      </c>
      <c r="B1525" t="s">
        <v>701</v>
      </c>
      <c r="C1525">
        <v>2495</v>
      </c>
      <c r="D1525" t="s">
        <v>4706</v>
      </c>
      <c r="E1525" t="s">
        <v>703</v>
      </c>
      <c r="F1525">
        <v>0</v>
      </c>
      <c r="G1525">
        <v>0</v>
      </c>
      <c r="H1525" t="s">
        <v>421</v>
      </c>
      <c r="I1525" t="s">
        <v>103</v>
      </c>
      <c r="J1525" t="s">
        <v>105</v>
      </c>
      <c r="K1525" t="s">
        <v>111</v>
      </c>
      <c r="L1525" t="s">
        <v>110</v>
      </c>
      <c r="M1525" t="s">
        <v>264</v>
      </c>
      <c r="N1525" t="s">
        <v>263</v>
      </c>
      <c r="O1525" t="s">
        <v>547</v>
      </c>
      <c r="P1525" t="s">
        <v>546</v>
      </c>
      <c r="Q1525" t="s">
        <v>4706</v>
      </c>
      <c r="R1525" t="s">
        <v>4707</v>
      </c>
    </row>
    <row r="1526" spans="1:18">
      <c r="A1526">
        <v>2049</v>
      </c>
      <c r="B1526" t="s">
        <v>701</v>
      </c>
      <c r="C1526">
        <v>2522</v>
      </c>
      <c r="D1526" t="s">
        <v>4708</v>
      </c>
      <c r="E1526" t="s">
        <v>706</v>
      </c>
      <c r="F1526">
        <v>4</v>
      </c>
      <c r="G1526">
        <v>0</v>
      </c>
      <c r="H1526" t="s">
        <v>421</v>
      </c>
      <c r="I1526" t="s">
        <v>103</v>
      </c>
      <c r="J1526" t="s">
        <v>105</v>
      </c>
      <c r="K1526" t="s">
        <v>111</v>
      </c>
      <c r="L1526" t="s">
        <v>110</v>
      </c>
      <c r="M1526" t="s">
        <v>264</v>
      </c>
      <c r="N1526" t="s">
        <v>263</v>
      </c>
      <c r="O1526" t="s">
        <v>547</v>
      </c>
      <c r="P1526" t="s">
        <v>546</v>
      </c>
      <c r="Q1526" t="s">
        <v>4708</v>
      </c>
      <c r="R1526" t="s">
        <v>4709</v>
      </c>
    </row>
    <row r="1527" spans="1:18">
      <c r="A1527">
        <v>2050</v>
      </c>
      <c r="B1527" t="s">
        <v>701</v>
      </c>
      <c r="C1527">
        <v>2355</v>
      </c>
      <c r="D1527" t="s">
        <v>4710</v>
      </c>
      <c r="E1527" t="s">
        <v>703</v>
      </c>
      <c r="F1527">
        <v>4</v>
      </c>
      <c r="G1527">
        <v>0</v>
      </c>
      <c r="H1527" t="s">
        <v>421</v>
      </c>
      <c r="I1527" t="s">
        <v>103</v>
      </c>
      <c r="J1527" t="s">
        <v>105</v>
      </c>
      <c r="K1527" t="s">
        <v>111</v>
      </c>
      <c r="L1527" t="s">
        <v>110</v>
      </c>
      <c r="M1527" t="s">
        <v>264</v>
      </c>
      <c r="N1527" t="s">
        <v>263</v>
      </c>
      <c r="O1527" t="s">
        <v>547</v>
      </c>
      <c r="P1527" t="s">
        <v>546</v>
      </c>
      <c r="Q1527" t="s">
        <v>4710</v>
      </c>
      <c r="R1527" t="s">
        <v>4711</v>
      </c>
    </row>
    <row r="1528" spans="1:18">
      <c r="A1528">
        <v>2054</v>
      </c>
      <c r="B1528" t="s">
        <v>701</v>
      </c>
      <c r="C1528">
        <v>2354</v>
      </c>
      <c r="D1528" t="s">
        <v>4718</v>
      </c>
      <c r="E1528" t="s">
        <v>706</v>
      </c>
      <c r="F1528">
        <v>2</v>
      </c>
      <c r="G1528">
        <v>0</v>
      </c>
      <c r="H1528" t="s">
        <v>421</v>
      </c>
      <c r="I1528" t="s">
        <v>103</v>
      </c>
      <c r="J1528" t="s">
        <v>105</v>
      </c>
      <c r="K1528" t="s">
        <v>111</v>
      </c>
      <c r="L1528" t="s">
        <v>110</v>
      </c>
      <c r="M1528" t="s">
        <v>264</v>
      </c>
      <c r="N1528" t="s">
        <v>263</v>
      </c>
      <c r="O1528" t="s">
        <v>547</v>
      </c>
      <c r="P1528" t="s">
        <v>546</v>
      </c>
      <c r="Q1528" t="s">
        <v>4718</v>
      </c>
      <c r="R1528" t="s">
        <v>4719</v>
      </c>
    </row>
    <row r="1529" spans="1:18">
      <c r="A1529">
        <v>2055</v>
      </c>
      <c r="B1529" t="s">
        <v>701</v>
      </c>
      <c r="C1529">
        <v>2356</v>
      </c>
      <c r="D1529" t="s">
        <v>4720</v>
      </c>
      <c r="E1529" t="s">
        <v>703</v>
      </c>
      <c r="F1529">
        <v>0</v>
      </c>
      <c r="G1529">
        <v>0</v>
      </c>
      <c r="H1529" t="s">
        <v>421</v>
      </c>
      <c r="I1529" t="s">
        <v>103</v>
      </c>
      <c r="J1529" t="s">
        <v>105</v>
      </c>
      <c r="K1529" t="s">
        <v>111</v>
      </c>
      <c r="L1529" t="s">
        <v>110</v>
      </c>
      <c r="M1529" t="s">
        <v>264</v>
      </c>
      <c r="N1529" t="s">
        <v>263</v>
      </c>
      <c r="O1529" t="s">
        <v>547</v>
      </c>
      <c r="P1529" t="s">
        <v>546</v>
      </c>
      <c r="Q1529" t="s">
        <v>4720</v>
      </c>
      <c r="R1529" t="s">
        <v>4721</v>
      </c>
    </row>
    <row r="1530" spans="1:18">
      <c r="A1530">
        <v>2058</v>
      </c>
      <c r="B1530" t="s">
        <v>701</v>
      </c>
      <c r="C1530">
        <v>2353</v>
      </c>
      <c r="D1530" t="s">
        <v>4725</v>
      </c>
      <c r="E1530" t="s">
        <v>706</v>
      </c>
      <c r="F1530">
        <v>2</v>
      </c>
      <c r="G1530">
        <v>0</v>
      </c>
      <c r="H1530" t="s">
        <v>421</v>
      </c>
      <c r="I1530" t="s">
        <v>103</v>
      </c>
      <c r="J1530" t="s">
        <v>105</v>
      </c>
      <c r="K1530" t="s">
        <v>111</v>
      </c>
      <c r="L1530" t="s">
        <v>110</v>
      </c>
      <c r="M1530" t="s">
        <v>264</v>
      </c>
      <c r="N1530" t="s">
        <v>263</v>
      </c>
      <c r="O1530" t="s">
        <v>547</v>
      </c>
      <c r="P1530" t="s">
        <v>546</v>
      </c>
      <c r="Q1530" t="s">
        <v>4725</v>
      </c>
      <c r="R1530" t="s">
        <v>4726</v>
      </c>
    </row>
    <row r="1531" spans="1:18">
      <c r="A1531">
        <v>2059</v>
      </c>
      <c r="B1531" t="s">
        <v>701</v>
      </c>
      <c r="C1531">
        <v>2352</v>
      </c>
      <c r="D1531" t="s">
        <v>4727</v>
      </c>
      <c r="E1531" t="s">
        <v>706</v>
      </c>
      <c r="F1531">
        <v>2</v>
      </c>
      <c r="G1531">
        <v>0</v>
      </c>
      <c r="H1531" t="s">
        <v>421</v>
      </c>
      <c r="I1531" t="s">
        <v>103</v>
      </c>
      <c r="J1531" t="s">
        <v>105</v>
      </c>
      <c r="K1531" t="s">
        <v>111</v>
      </c>
      <c r="L1531" t="s">
        <v>110</v>
      </c>
      <c r="M1531" t="s">
        <v>264</v>
      </c>
      <c r="N1531" t="s">
        <v>263</v>
      </c>
      <c r="O1531" t="s">
        <v>547</v>
      </c>
      <c r="P1531" t="s">
        <v>546</v>
      </c>
      <c r="Q1531" t="s">
        <v>4727</v>
      </c>
      <c r="R1531" t="s">
        <v>4728</v>
      </c>
    </row>
    <row r="1532" spans="1:18">
      <c r="A1532">
        <v>2061</v>
      </c>
      <c r="B1532" t="s">
        <v>701</v>
      </c>
      <c r="C1532">
        <v>2351</v>
      </c>
      <c r="D1532" t="s">
        <v>4731</v>
      </c>
      <c r="E1532" t="s">
        <v>706</v>
      </c>
      <c r="F1532">
        <v>2</v>
      </c>
      <c r="G1532">
        <v>0</v>
      </c>
      <c r="H1532" t="s">
        <v>421</v>
      </c>
      <c r="I1532" t="s">
        <v>103</v>
      </c>
      <c r="J1532" t="s">
        <v>105</v>
      </c>
      <c r="K1532" t="s">
        <v>111</v>
      </c>
      <c r="L1532" t="s">
        <v>110</v>
      </c>
      <c r="M1532" t="s">
        <v>264</v>
      </c>
      <c r="N1532" t="s">
        <v>263</v>
      </c>
      <c r="O1532" t="s">
        <v>547</v>
      </c>
      <c r="P1532" t="s">
        <v>546</v>
      </c>
      <c r="Q1532" t="s">
        <v>4731</v>
      </c>
      <c r="R1532" t="s">
        <v>4732</v>
      </c>
    </row>
    <row r="1533" spans="1:18">
      <c r="A1533">
        <v>2062</v>
      </c>
      <c r="B1533" t="s">
        <v>701</v>
      </c>
      <c r="C1533">
        <v>2393</v>
      </c>
      <c r="D1533" t="s">
        <v>4733</v>
      </c>
      <c r="E1533" t="s">
        <v>706</v>
      </c>
      <c r="F1533">
        <v>2</v>
      </c>
      <c r="G1533">
        <v>0</v>
      </c>
      <c r="H1533" t="s">
        <v>421</v>
      </c>
      <c r="I1533" t="s">
        <v>103</v>
      </c>
      <c r="J1533" t="s">
        <v>105</v>
      </c>
      <c r="K1533" t="s">
        <v>111</v>
      </c>
      <c r="L1533" t="s">
        <v>110</v>
      </c>
      <c r="M1533" t="s">
        <v>264</v>
      </c>
      <c r="N1533" t="s">
        <v>263</v>
      </c>
      <c r="O1533" t="s">
        <v>547</v>
      </c>
      <c r="P1533" t="s">
        <v>546</v>
      </c>
      <c r="Q1533" t="s">
        <v>4733</v>
      </c>
      <c r="R1533" t="s">
        <v>4734</v>
      </c>
    </row>
    <row r="1534" spans="1:18">
      <c r="A1534">
        <v>2067</v>
      </c>
      <c r="B1534" t="s">
        <v>701</v>
      </c>
      <c r="C1534">
        <v>2509</v>
      </c>
      <c r="D1534" t="s">
        <v>4743</v>
      </c>
      <c r="E1534" t="s">
        <v>706</v>
      </c>
      <c r="F1534">
        <v>3</v>
      </c>
      <c r="G1534">
        <v>0</v>
      </c>
      <c r="H1534" t="s">
        <v>421</v>
      </c>
      <c r="I1534" t="s">
        <v>103</v>
      </c>
      <c r="J1534" t="s">
        <v>105</v>
      </c>
      <c r="K1534" t="s">
        <v>111</v>
      </c>
      <c r="L1534" t="s">
        <v>110</v>
      </c>
      <c r="M1534" t="s">
        <v>264</v>
      </c>
      <c r="N1534" t="s">
        <v>263</v>
      </c>
      <c r="O1534" t="s">
        <v>547</v>
      </c>
      <c r="P1534" t="s">
        <v>546</v>
      </c>
      <c r="Q1534" t="s">
        <v>4743</v>
      </c>
      <c r="R1534" t="s">
        <v>4744</v>
      </c>
    </row>
    <row r="1535" spans="1:18">
      <c r="A1535">
        <v>2069</v>
      </c>
      <c r="B1535" t="s">
        <v>701</v>
      </c>
      <c r="C1535">
        <v>2392</v>
      </c>
      <c r="D1535" t="s">
        <v>4747</v>
      </c>
      <c r="E1535" t="s">
        <v>703</v>
      </c>
      <c r="F1535">
        <v>0</v>
      </c>
      <c r="G1535">
        <v>0</v>
      </c>
      <c r="H1535" t="s">
        <v>421</v>
      </c>
      <c r="I1535" t="s">
        <v>103</v>
      </c>
      <c r="J1535" t="s">
        <v>105</v>
      </c>
      <c r="K1535" t="s">
        <v>111</v>
      </c>
      <c r="L1535" t="s">
        <v>110</v>
      </c>
      <c r="M1535" t="s">
        <v>264</v>
      </c>
      <c r="N1535" t="s">
        <v>263</v>
      </c>
      <c r="O1535" t="s">
        <v>547</v>
      </c>
      <c r="P1535" t="s">
        <v>546</v>
      </c>
      <c r="Q1535" t="s">
        <v>4747</v>
      </c>
      <c r="R1535" t="s">
        <v>4748</v>
      </c>
    </row>
    <row r="1536" spans="1:18">
      <c r="A1536">
        <v>2073</v>
      </c>
      <c r="B1536" t="s">
        <v>701</v>
      </c>
      <c r="C1536">
        <v>2367</v>
      </c>
      <c r="D1536" t="s">
        <v>4755</v>
      </c>
      <c r="E1536" t="s">
        <v>706</v>
      </c>
      <c r="F1536">
        <v>3</v>
      </c>
      <c r="G1536">
        <v>0</v>
      </c>
      <c r="H1536" t="s">
        <v>421</v>
      </c>
      <c r="I1536" t="s">
        <v>103</v>
      </c>
      <c r="J1536" t="s">
        <v>105</v>
      </c>
      <c r="K1536" t="s">
        <v>111</v>
      </c>
      <c r="L1536" t="s">
        <v>110</v>
      </c>
      <c r="M1536" t="s">
        <v>264</v>
      </c>
      <c r="N1536" t="s">
        <v>263</v>
      </c>
      <c r="O1536" t="s">
        <v>547</v>
      </c>
      <c r="P1536" t="s">
        <v>546</v>
      </c>
      <c r="Q1536" t="s">
        <v>4755</v>
      </c>
      <c r="R1536" t="s">
        <v>4756</v>
      </c>
    </row>
    <row r="1537" spans="1:18">
      <c r="A1537">
        <v>2077</v>
      </c>
      <c r="B1537" t="s">
        <v>701</v>
      </c>
      <c r="C1537">
        <v>2455</v>
      </c>
      <c r="D1537" t="s">
        <v>4763</v>
      </c>
      <c r="E1537" t="s">
        <v>706</v>
      </c>
      <c r="F1537">
        <v>3</v>
      </c>
      <c r="G1537">
        <v>0</v>
      </c>
      <c r="H1537" t="s">
        <v>421</v>
      </c>
      <c r="I1537" t="s">
        <v>103</v>
      </c>
      <c r="J1537" t="s">
        <v>105</v>
      </c>
      <c r="K1537" t="s">
        <v>111</v>
      </c>
      <c r="L1537" t="s">
        <v>110</v>
      </c>
      <c r="M1537" t="s">
        <v>264</v>
      </c>
      <c r="N1537" t="s">
        <v>263</v>
      </c>
      <c r="O1537" t="s">
        <v>547</v>
      </c>
      <c r="P1537" t="s">
        <v>546</v>
      </c>
      <c r="Q1537" t="s">
        <v>4763</v>
      </c>
      <c r="R1537" t="s">
        <v>4764</v>
      </c>
    </row>
    <row r="1538" spans="1:18">
      <c r="A1538">
        <v>2088</v>
      </c>
      <c r="B1538" t="s">
        <v>701</v>
      </c>
      <c r="C1538">
        <v>2462</v>
      </c>
      <c r="D1538" t="s">
        <v>4784</v>
      </c>
      <c r="E1538" t="s">
        <v>706</v>
      </c>
      <c r="F1538">
        <v>4</v>
      </c>
      <c r="G1538">
        <v>0</v>
      </c>
      <c r="H1538" t="s">
        <v>421</v>
      </c>
      <c r="I1538" t="s">
        <v>103</v>
      </c>
      <c r="J1538" t="s">
        <v>105</v>
      </c>
      <c r="K1538" t="s">
        <v>111</v>
      </c>
      <c r="L1538" t="s">
        <v>110</v>
      </c>
      <c r="M1538" t="s">
        <v>264</v>
      </c>
      <c r="N1538" t="s">
        <v>263</v>
      </c>
      <c r="O1538" t="s">
        <v>547</v>
      </c>
      <c r="P1538" t="s">
        <v>546</v>
      </c>
      <c r="Q1538" t="s">
        <v>4784</v>
      </c>
      <c r="R1538" t="s">
        <v>4785</v>
      </c>
    </row>
    <row r="1539" spans="1:18">
      <c r="A1539">
        <v>2089</v>
      </c>
      <c r="B1539" t="s">
        <v>701</v>
      </c>
      <c r="C1539">
        <v>2384</v>
      </c>
      <c r="D1539" t="s">
        <v>4786</v>
      </c>
      <c r="E1539" t="s">
        <v>703</v>
      </c>
      <c r="F1539">
        <v>0</v>
      </c>
      <c r="G1539">
        <v>0</v>
      </c>
      <c r="H1539" t="s">
        <v>421</v>
      </c>
      <c r="I1539" t="s">
        <v>103</v>
      </c>
      <c r="J1539" t="s">
        <v>105</v>
      </c>
      <c r="K1539" t="s">
        <v>111</v>
      </c>
      <c r="L1539" t="s">
        <v>110</v>
      </c>
      <c r="M1539" t="s">
        <v>264</v>
      </c>
      <c r="N1539" t="s">
        <v>263</v>
      </c>
      <c r="O1539" t="s">
        <v>547</v>
      </c>
      <c r="P1539" t="s">
        <v>546</v>
      </c>
      <c r="Q1539" t="s">
        <v>4786</v>
      </c>
      <c r="R1539" t="s">
        <v>4787</v>
      </c>
    </row>
    <row r="1540" spans="1:18">
      <c r="A1540">
        <v>2093</v>
      </c>
      <c r="B1540" t="s">
        <v>701</v>
      </c>
      <c r="C1540">
        <v>2456</v>
      </c>
      <c r="D1540" t="s">
        <v>4794</v>
      </c>
      <c r="E1540" t="s">
        <v>706</v>
      </c>
      <c r="F1540">
        <v>3</v>
      </c>
      <c r="G1540">
        <v>0</v>
      </c>
      <c r="H1540" t="s">
        <v>421</v>
      </c>
      <c r="I1540" t="s">
        <v>103</v>
      </c>
      <c r="J1540" t="s">
        <v>105</v>
      </c>
      <c r="K1540" t="s">
        <v>111</v>
      </c>
      <c r="L1540" t="s">
        <v>110</v>
      </c>
      <c r="M1540" t="s">
        <v>264</v>
      </c>
      <c r="N1540" t="s">
        <v>263</v>
      </c>
      <c r="O1540" t="s">
        <v>547</v>
      </c>
      <c r="P1540" t="s">
        <v>546</v>
      </c>
      <c r="Q1540" t="s">
        <v>4794</v>
      </c>
      <c r="R1540" t="s">
        <v>4795</v>
      </c>
    </row>
    <row r="1541" spans="1:18">
      <c r="A1541">
        <v>2097</v>
      </c>
      <c r="B1541" t="s">
        <v>701</v>
      </c>
      <c r="C1541">
        <v>2363</v>
      </c>
      <c r="D1541" t="s">
        <v>4802</v>
      </c>
      <c r="E1541" t="s">
        <v>706</v>
      </c>
      <c r="F1541">
        <v>3</v>
      </c>
      <c r="G1541">
        <v>0</v>
      </c>
      <c r="H1541" t="s">
        <v>421</v>
      </c>
      <c r="I1541" t="s">
        <v>103</v>
      </c>
      <c r="J1541" t="s">
        <v>105</v>
      </c>
      <c r="K1541" t="s">
        <v>111</v>
      </c>
      <c r="L1541" t="s">
        <v>110</v>
      </c>
      <c r="M1541" t="s">
        <v>264</v>
      </c>
      <c r="N1541" t="s">
        <v>263</v>
      </c>
      <c r="O1541" t="s">
        <v>547</v>
      </c>
      <c r="P1541" t="s">
        <v>546</v>
      </c>
      <c r="Q1541" t="s">
        <v>4802</v>
      </c>
      <c r="R1541" t="s">
        <v>4803</v>
      </c>
    </row>
    <row r="1542" spans="1:18">
      <c r="A1542">
        <v>2099</v>
      </c>
      <c r="B1542" t="s">
        <v>701</v>
      </c>
      <c r="C1542">
        <v>2457</v>
      </c>
      <c r="D1542" t="s">
        <v>4806</v>
      </c>
      <c r="E1542" t="s">
        <v>706</v>
      </c>
      <c r="F1542">
        <v>3</v>
      </c>
      <c r="G1542">
        <v>0</v>
      </c>
      <c r="H1542" t="s">
        <v>421</v>
      </c>
      <c r="I1542" t="s">
        <v>103</v>
      </c>
      <c r="J1542" t="s">
        <v>105</v>
      </c>
      <c r="K1542" t="s">
        <v>111</v>
      </c>
      <c r="L1542" t="s">
        <v>110</v>
      </c>
      <c r="M1542" t="s">
        <v>264</v>
      </c>
      <c r="N1542" t="s">
        <v>263</v>
      </c>
      <c r="O1542" t="s">
        <v>547</v>
      </c>
      <c r="P1542" t="s">
        <v>546</v>
      </c>
      <c r="Q1542" t="s">
        <v>4806</v>
      </c>
      <c r="R1542" t="s">
        <v>4807</v>
      </c>
    </row>
    <row r="1543" spans="1:18">
      <c r="A1543">
        <v>2100</v>
      </c>
      <c r="B1543" t="s">
        <v>701</v>
      </c>
      <c r="C1543">
        <v>2366</v>
      </c>
      <c r="D1543" t="s">
        <v>4808</v>
      </c>
      <c r="E1543" t="s">
        <v>703</v>
      </c>
      <c r="F1543">
        <v>3</v>
      </c>
      <c r="G1543">
        <v>0</v>
      </c>
      <c r="H1543" t="s">
        <v>421</v>
      </c>
      <c r="I1543" t="s">
        <v>103</v>
      </c>
      <c r="J1543" t="s">
        <v>105</v>
      </c>
      <c r="K1543" t="s">
        <v>111</v>
      </c>
      <c r="L1543" t="s">
        <v>110</v>
      </c>
      <c r="M1543" t="s">
        <v>264</v>
      </c>
      <c r="N1543" t="s">
        <v>263</v>
      </c>
      <c r="O1543" t="s">
        <v>547</v>
      </c>
      <c r="P1543" t="s">
        <v>546</v>
      </c>
      <c r="Q1543" t="s">
        <v>4808</v>
      </c>
      <c r="R1543" t="s">
        <v>4809</v>
      </c>
    </row>
    <row r="1544" spans="1:18">
      <c r="A1544">
        <v>2101</v>
      </c>
      <c r="B1544" t="s">
        <v>701</v>
      </c>
      <c r="C1544">
        <v>2458</v>
      </c>
      <c r="D1544" t="s">
        <v>4810</v>
      </c>
      <c r="E1544" t="s">
        <v>706</v>
      </c>
      <c r="F1544">
        <v>2</v>
      </c>
      <c r="G1544">
        <v>0</v>
      </c>
      <c r="H1544" t="s">
        <v>421</v>
      </c>
      <c r="I1544" t="s">
        <v>103</v>
      </c>
      <c r="J1544" t="s">
        <v>105</v>
      </c>
      <c r="K1544" t="s">
        <v>111</v>
      </c>
      <c r="L1544" t="s">
        <v>110</v>
      </c>
      <c r="M1544" t="s">
        <v>264</v>
      </c>
      <c r="N1544" t="s">
        <v>263</v>
      </c>
      <c r="O1544" t="s">
        <v>547</v>
      </c>
      <c r="P1544" t="s">
        <v>546</v>
      </c>
      <c r="Q1544" t="s">
        <v>4810</v>
      </c>
      <c r="R1544" t="s">
        <v>4811</v>
      </c>
    </row>
    <row r="1545" spans="1:18">
      <c r="A1545">
        <v>2102</v>
      </c>
      <c r="B1545" t="s">
        <v>701</v>
      </c>
      <c r="C1545">
        <v>2459</v>
      </c>
      <c r="D1545" t="s">
        <v>4812</v>
      </c>
      <c r="E1545" t="s">
        <v>706</v>
      </c>
      <c r="F1545">
        <v>2</v>
      </c>
      <c r="G1545">
        <v>0</v>
      </c>
      <c r="H1545" t="s">
        <v>421</v>
      </c>
      <c r="I1545" t="s">
        <v>103</v>
      </c>
      <c r="J1545" t="s">
        <v>105</v>
      </c>
      <c r="K1545" t="s">
        <v>111</v>
      </c>
      <c r="L1545" t="s">
        <v>110</v>
      </c>
      <c r="M1545" t="s">
        <v>264</v>
      </c>
      <c r="N1545" t="s">
        <v>263</v>
      </c>
      <c r="O1545" t="s">
        <v>547</v>
      </c>
      <c r="P1545" t="s">
        <v>546</v>
      </c>
      <c r="Q1545" t="s">
        <v>4812</v>
      </c>
      <c r="R1545" t="s">
        <v>4813</v>
      </c>
    </row>
    <row r="1546" spans="1:18">
      <c r="A1546">
        <v>2103</v>
      </c>
      <c r="B1546" t="s">
        <v>701</v>
      </c>
      <c r="C1546">
        <v>2461</v>
      </c>
      <c r="D1546" t="s">
        <v>4814</v>
      </c>
      <c r="E1546" t="s">
        <v>706</v>
      </c>
      <c r="F1546">
        <v>3</v>
      </c>
      <c r="G1546">
        <v>0</v>
      </c>
      <c r="H1546" t="s">
        <v>421</v>
      </c>
      <c r="I1546" t="s">
        <v>103</v>
      </c>
      <c r="J1546" t="s">
        <v>105</v>
      </c>
      <c r="K1546" t="s">
        <v>111</v>
      </c>
      <c r="L1546" t="s">
        <v>110</v>
      </c>
      <c r="M1546" t="s">
        <v>264</v>
      </c>
      <c r="N1546" t="s">
        <v>263</v>
      </c>
      <c r="O1546" t="s">
        <v>547</v>
      </c>
      <c r="P1546" t="s">
        <v>546</v>
      </c>
      <c r="Q1546" t="s">
        <v>4814</v>
      </c>
      <c r="R1546" t="s">
        <v>4815</v>
      </c>
    </row>
    <row r="1547" spans="1:18">
      <c r="A1547">
        <v>2104</v>
      </c>
      <c r="B1547" t="s">
        <v>701</v>
      </c>
      <c r="C1547">
        <v>2460</v>
      </c>
      <c r="D1547" t="s">
        <v>4816</v>
      </c>
      <c r="E1547" t="s">
        <v>706</v>
      </c>
      <c r="F1547">
        <v>3</v>
      </c>
      <c r="G1547">
        <v>0</v>
      </c>
      <c r="H1547" t="s">
        <v>421</v>
      </c>
      <c r="I1547" t="s">
        <v>103</v>
      </c>
      <c r="J1547" t="s">
        <v>105</v>
      </c>
      <c r="K1547" t="s">
        <v>111</v>
      </c>
      <c r="L1547" t="s">
        <v>110</v>
      </c>
      <c r="M1547" t="s">
        <v>264</v>
      </c>
      <c r="N1547" t="s">
        <v>263</v>
      </c>
      <c r="O1547" t="s">
        <v>547</v>
      </c>
      <c r="P1547" t="s">
        <v>546</v>
      </c>
      <c r="Q1547" t="s">
        <v>4816</v>
      </c>
      <c r="R1547" t="s">
        <v>4817</v>
      </c>
    </row>
    <row r="1548" spans="1:18">
      <c r="A1548">
        <v>2105</v>
      </c>
      <c r="B1548" t="s">
        <v>701</v>
      </c>
      <c r="C1548">
        <v>2364</v>
      </c>
      <c r="D1548" t="s">
        <v>4818</v>
      </c>
      <c r="E1548" t="s">
        <v>703</v>
      </c>
      <c r="F1548">
        <v>0</v>
      </c>
      <c r="G1548">
        <v>0</v>
      </c>
      <c r="H1548" t="s">
        <v>421</v>
      </c>
      <c r="I1548" t="s">
        <v>103</v>
      </c>
      <c r="J1548" t="s">
        <v>105</v>
      </c>
      <c r="K1548" t="s">
        <v>111</v>
      </c>
      <c r="L1548" t="s">
        <v>110</v>
      </c>
      <c r="M1548" t="s">
        <v>264</v>
      </c>
      <c r="N1548" t="s">
        <v>263</v>
      </c>
      <c r="O1548" t="s">
        <v>547</v>
      </c>
      <c r="P1548" t="s">
        <v>546</v>
      </c>
      <c r="Q1548" t="s">
        <v>4818</v>
      </c>
      <c r="R1548" t="s">
        <v>4819</v>
      </c>
    </row>
    <row r="1549" spans="1:18">
      <c r="A1549">
        <v>1937</v>
      </c>
      <c r="B1549" t="s">
        <v>701</v>
      </c>
      <c r="C1549">
        <v>364</v>
      </c>
      <c r="D1549" t="s">
        <v>4486</v>
      </c>
      <c r="E1549" t="s">
        <v>3613</v>
      </c>
      <c r="F1549">
        <v>3</v>
      </c>
      <c r="G1549">
        <v>1</v>
      </c>
      <c r="H1549" t="s">
        <v>421</v>
      </c>
      <c r="I1549" t="s">
        <v>103</v>
      </c>
      <c r="J1549" t="s">
        <v>105</v>
      </c>
      <c r="K1549" t="s">
        <v>111</v>
      </c>
      <c r="L1549" t="s">
        <v>110</v>
      </c>
      <c r="M1549" t="s">
        <v>284</v>
      </c>
      <c r="N1549" t="s">
        <v>283</v>
      </c>
      <c r="O1549" t="s">
        <v>549</v>
      </c>
      <c r="P1549" t="s">
        <v>548</v>
      </c>
      <c r="Q1549" t="s">
        <v>4486</v>
      </c>
      <c r="R1549" t="s">
        <v>4487</v>
      </c>
    </row>
    <row r="1550" spans="1:18">
      <c r="A1550">
        <v>1944</v>
      </c>
      <c r="B1550" t="s">
        <v>701</v>
      </c>
      <c r="C1550">
        <v>363</v>
      </c>
      <c r="D1550" t="s">
        <v>4500</v>
      </c>
      <c r="E1550" t="s">
        <v>706</v>
      </c>
      <c r="F1550">
        <v>3</v>
      </c>
      <c r="G1550">
        <v>1</v>
      </c>
      <c r="H1550" t="s">
        <v>421</v>
      </c>
      <c r="I1550" t="s">
        <v>103</v>
      </c>
      <c r="J1550" t="s">
        <v>105</v>
      </c>
      <c r="K1550" t="s">
        <v>111</v>
      </c>
      <c r="L1550" t="s">
        <v>110</v>
      </c>
      <c r="M1550" t="s">
        <v>284</v>
      </c>
      <c r="N1550" t="s">
        <v>283</v>
      </c>
      <c r="O1550" t="s">
        <v>549</v>
      </c>
      <c r="P1550" t="s">
        <v>548</v>
      </c>
      <c r="Q1550" t="s">
        <v>4500</v>
      </c>
      <c r="R1550" t="s">
        <v>4501</v>
      </c>
    </row>
    <row r="1551" spans="1:18">
      <c r="A1551">
        <v>1946</v>
      </c>
      <c r="B1551" t="s">
        <v>701</v>
      </c>
      <c r="C1551">
        <v>362</v>
      </c>
      <c r="D1551" t="s">
        <v>4504</v>
      </c>
      <c r="E1551" t="s">
        <v>3613</v>
      </c>
      <c r="F1551">
        <v>3</v>
      </c>
      <c r="G1551">
        <v>1</v>
      </c>
      <c r="H1551" t="s">
        <v>421</v>
      </c>
      <c r="I1551" t="s">
        <v>103</v>
      </c>
      <c r="J1551" t="s">
        <v>105</v>
      </c>
      <c r="K1551" t="s">
        <v>111</v>
      </c>
      <c r="L1551" t="s">
        <v>110</v>
      </c>
      <c r="M1551" t="s">
        <v>284</v>
      </c>
      <c r="N1551" t="s">
        <v>283</v>
      </c>
      <c r="O1551" t="s">
        <v>549</v>
      </c>
      <c r="P1551" t="s">
        <v>548</v>
      </c>
      <c r="Q1551" t="s">
        <v>4504</v>
      </c>
      <c r="R1551" t="s">
        <v>4505</v>
      </c>
    </row>
    <row r="1552" spans="1:18">
      <c r="A1552">
        <v>1956</v>
      </c>
      <c r="B1552" t="s">
        <v>701</v>
      </c>
      <c r="C1552">
        <v>175</v>
      </c>
      <c r="D1552" t="s">
        <v>4523</v>
      </c>
      <c r="E1552" t="s">
        <v>703</v>
      </c>
      <c r="F1552">
        <v>3</v>
      </c>
      <c r="G1552">
        <v>1</v>
      </c>
      <c r="H1552" t="s">
        <v>421</v>
      </c>
      <c r="I1552" t="s">
        <v>103</v>
      </c>
      <c r="J1552" t="s">
        <v>105</v>
      </c>
      <c r="K1552" t="s">
        <v>111</v>
      </c>
      <c r="L1552" t="s">
        <v>110</v>
      </c>
      <c r="M1552" t="s">
        <v>284</v>
      </c>
      <c r="N1552" t="s">
        <v>283</v>
      </c>
      <c r="O1552" t="s">
        <v>549</v>
      </c>
      <c r="P1552" t="s">
        <v>548</v>
      </c>
      <c r="Q1552" t="s">
        <v>4523</v>
      </c>
      <c r="R1552" t="s">
        <v>4524</v>
      </c>
    </row>
    <row r="1553" spans="1:18">
      <c r="A1553">
        <v>1963</v>
      </c>
      <c r="B1553" t="s">
        <v>701</v>
      </c>
      <c r="C1553">
        <v>365</v>
      </c>
      <c r="D1553" t="s">
        <v>4537</v>
      </c>
      <c r="E1553" t="s">
        <v>706</v>
      </c>
      <c r="F1553">
        <v>3</v>
      </c>
      <c r="G1553">
        <v>1</v>
      </c>
      <c r="H1553" t="s">
        <v>421</v>
      </c>
      <c r="I1553" t="s">
        <v>103</v>
      </c>
      <c r="J1553" t="s">
        <v>105</v>
      </c>
      <c r="K1553" t="s">
        <v>111</v>
      </c>
      <c r="L1553" t="s">
        <v>110</v>
      </c>
      <c r="M1553" t="s">
        <v>284</v>
      </c>
      <c r="N1553" t="s">
        <v>283</v>
      </c>
      <c r="O1553" t="s">
        <v>549</v>
      </c>
      <c r="P1553" t="s">
        <v>548</v>
      </c>
      <c r="Q1553" t="s">
        <v>4537</v>
      </c>
      <c r="R1553" t="s">
        <v>4538</v>
      </c>
    </row>
    <row r="1554" spans="1:18">
      <c r="A1554">
        <v>2068</v>
      </c>
      <c r="B1554" t="s">
        <v>701</v>
      </c>
      <c r="C1554">
        <v>2391</v>
      </c>
      <c r="D1554" t="s">
        <v>4745</v>
      </c>
      <c r="E1554" t="s">
        <v>703</v>
      </c>
      <c r="F1554">
        <v>3</v>
      </c>
      <c r="G1554">
        <v>0</v>
      </c>
      <c r="H1554" t="s">
        <v>421</v>
      </c>
      <c r="I1554" t="s">
        <v>103</v>
      </c>
      <c r="J1554" t="s">
        <v>105</v>
      </c>
      <c r="K1554" t="s">
        <v>111</v>
      </c>
      <c r="L1554" t="s">
        <v>110</v>
      </c>
      <c r="M1554" t="s">
        <v>296</v>
      </c>
      <c r="N1554" t="s">
        <v>295</v>
      </c>
      <c r="O1554" t="s">
        <v>551</v>
      </c>
      <c r="P1554" t="s">
        <v>550</v>
      </c>
      <c r="Q1554" t="s">
        <v>4745</v>
      </c>
      <c r="R1554" t="s">
        <v>4746</v>
      </c>
    </row>
    <row r="1555" spans="1:18">
      <c r="A1555">
        <v>2070</v>
      </c>
      <c r="B1555" t="s">
        <v>701</v>
      </c>
      <c r="C1555">
        <v>2390</v>
      </c>
      <c r="D1555" t="s">
        <v>4749</v>
      </c>
      <c r="E1555" t="s">
        <v>706</v>
      </c>
      <c r="F1555">
        <v>1</v>
      </c>
      <c r="G1555">
        <v>0</v>
      </c>
      <c r="H1555" t="s">
        <v>421</v>
      </c>
      <c r="I1555" t="s">
        <v>103</v>
      </c>
      <c r="J1555" t="s">
        <v>105</v>
      </c>
      <c r="K1555" t="s">
        <v>111</v>
      </c>
      <c r="L1555" t="s">
        <v>110</v>
      </c>
      <c r="M1555" t="s">
        <v>296</v>
      </c>
      <c r="N1555" t="s">
        <v>295</v>
      </c>
      <c r="O1555" t="s">
        <v>551</v>
      </c>
      <c r="P1555" t="s">
        <v>550</v>
      </c>
      <c r="Q1555" t="s">
        <v>4749</v>
      </c>
      <c r="R1555" t="s">
        <v>4750</v>
      </c>
    </row>
    <row r="1556" spans="1:18">
      <c r="A1556">
        <v>2071</v>
      </c>
      <c r="B1556" t="s">
        <v>701</v>
      </c>
      <c r="C1556">
        <v>2415</v>
      </c>
      <c r="D1556" t="s">
        <v>4751</v>
      </c>
      <c r="E1556" t="s">
        <v>706</v>
      </c>
      <c r="F1556">
        <v>3</v>
      </c>
      <c r="G1556">
        <v>0</v>
      </c>
      <c r="H1556" t="s">
        <v>421</v>
      </c>
      <c r="I1556" t="s">
        <v>103</v>
      </c>
      <c r="J1556" t="s">
        <v>105</v>
      </c>
      <c r="K1556" t="s">
        <v>111</v>
      </c>
      <c r="L1556" t="s">
        <v>110</v>
      </c>
      <c r="M1556" t="s">
        <v>296</v>
      </c>
      <c r="N1556" t="s">
        <v>295</v>
      </c>
      <c r="O1556" t="s">
        <v>551</v>
      </c>
      <c r="P1556" t="s">
        <v>550</v>
      </c>
      <c r="Q1556" t="s">
        <v>4751</v>
      </c>
      <c r="R1556" t="s">
        <v>4752</v>
      </c>
    </row>
    <row r="1557" spans="1:18">
      <c r="A1557">
        <v>2074</v>
      </c>
      <c r="B1557" t="s">
        <v>701</v>
      </c>
      <c r="C1557">
        <v>2389</v>
      </c>
      <c r="D1557" t="s">
        <v>4757</v>
      </c>
      <c r="E1557" t="s">
        <v>706</v>
      </c>
      <c r="F1557">
        <v>2</v>
      </c>
      <c r="G1557">
        <v>0</v>
      </c>
      <c r="H1557" t="s">
        <v>421</v>
      </c>
      <c r="I1557" t="s">
        <v>103</v>
      </c>
      <c r="J1557" t="s">
        <v>105</v>
      </c>
      <c r="K1557" t="s">
        <v>111</v>
      </c>
      <c r="L1557" t="s">
        <v>110</v>
      </c>
      <c r="M1557" t="s">
        <v>296</v>
      </c>
      <c r="N1557" t="s">
        <v>295</v>
      </c>
      <c r="O1557" t="s">
        <v>551</v>
      </c>
      <c r="P1557" t="s">
        <v>550</v>
      </c>
      <c r="Q1557" t="s">
        <v>4757</v>
      </c>
      <c r="R1557" t="s">
        <v>4758</v>
      </c>
    </row>
    <row r="1558" spans="1:18">
      <c r="A1558">
        <v>2075</v>
      </c>
      <c r="B1558" t="s">
        <v>701</v>
      </c>
      <c r="C1558">
        <v>2414</v>
      </c>
      <c r="D1558" t="s">
        <v>4759</v>
      </c>
      <c r="E1558" t="s">
        <v>706</v>
      </c>
      <c r="F1558">
        <v>1</v>
      </c>
      <c r="G1558">
        <v>0</v>
      </c>
      <c r="H1558" t="s">
        <v>421</v>
      </c>
      <c r="I1558" t="s">
        <v>103</v>
      </c>
      <c r="J1558" t="s">
        <v>105</v>
      </c>
      <c r="K1558" t="s">
        <v>111</v>
      </c>
      <c r="L1558" t="s">
        <v>110</v>
      </c>
      <c r="M1558" t="s">
        <v>296</v>
      </c>
      <c r="N1558" t="s">
        <v>295</v>
      </c>
      <c r="O1558" t="s">
        <v>551</v>
      </c>
      <c r="P1558" t="s">
        <v>550</v>
      </c>
      <c r="Q1558" t="s">
        <v>4759</v>
      </c>
      <c r="R1558" t="s">
        <v>4760</v>
      </c>
    </row>
    <row r="1559" spans="1:18">
      <c r="A1559">
        <v>2076</v>
      </c>
      <c r="B1559" t="s">
        <v>701</v>
      </c>
      <c r="C1559">
        <v>2388</v>
      </c>
      <c r="D1559" t="s">
        <v>4761</v>
      </c>
      <c r="E1559" t="s">
        <v>703</v>
      </c>
      <c r="F1559">
        <v>4</v>
      </c>
      <c r="G1559">
        <v>0</v>
      </c>
      <c r="H1559" t="s">
        <v>421</v>
      </c>
      <c r="I1559" t="s">
        <v>103</v>
      </c>
      <c r="J1559" t="s">
        <v>105</v>
      </c>
      <c r="K1559" t="s">
        <v>111</v>
      </c>
      <c r="L1559" t="s">
        <v>110</v>
      </c>
      <c r="M1559" t="s">
        <v>296</v>
      </c>
      <c r="N1559" t="s">
        <v>295</v>
      </c>
      <c r="O1559" t="s">
        <v>551</v>
      </c>
      <c r="P1559" t="s">
        <v>550</v>
      </c>
      <c r="Q1559" t="s">
        <v>4761</v>
      </c>
      <c r="R1559" t="s">
        <v>4762</v>
      </c>
    </row>
    <row r="1560" spans="1:18">
      <c r="A1560">
        <v>2078</v>
      </c>
      <c r="B1560" t="s">
        <v>701</v>
      </c>
      <c r="C1560">
        <v>2521</v>
      </c>
      <c r="D1560" t="s">
        <v>4765</v>
      </c>
      <c r="E1560" t="s">
        <v>703</v>
      </c>
      <c r="F1560">
        <v>4</v>
      </c>
      <c r="G1560">
        <v>0</v>
      </c>
      <c r="H1560" t="s">
        <v>421</v>
      </c>
      <c r="I1560" t="s">
        <v>103</v>
      </c>
      <c r="J1560" t="s">
        <v>105</v>
      </c>
      <c r="K1560" t="s">
        <v>111</v>
      </c>
      <c r="L1560" t="s">
        <v>110</v>
      </c>
      <c r="M1560" t="s">
        <v>296</v>
      </c>
      <c r="N1560" t="s">
        <v>295</v>
      </c>
      <c r="O1560" t="s">
        <v>551</v>
      </c>
      <c r="P1560" t="s">
        <v>550</v>
      </c>
      <c r="Q1560" t="s">
        <v>4765</v>
      </c>
      <c r="R1560" t="s">
        <v>4766</v>
      </c>
    </row>
    <row r="1561" spans="1:18">
      <c r="A1561">
        <v>2080</v>
      </c>
      <c r="B1561" t="s">
        <v>701</v>
      </c>
      <c r="C1561">
        <v>2519</v>
      </c>
      <c r="D1561" t="s">
        <v>4769</v>
      </c>
      <c r="E1561" t="s">
        <v>703</v>
      </c>
      <c r="F1561">
        <v>4</v>
      </c>
      <c r="G1561">
        <v>0</v>
      </c>
      <c r="H1561" t="s">
        <v>421</v>
      </c>
      <c r="I1561" t="s">
        <v>103</v>
      </c>
      <c r="J1561" t="s">
        <v>105</v>
      </c>
      <c r="K1561" t="s">
        <v>111</v>
      </c>
      <c r="L1561" t="s">
        <v>110</v>
      </c>
      <c r="M1561" t="s">
        <v>296</v>
      </c>
      <c r="N1561" t="s">
        <v>295</v>
      </c>
      <c r="O1561" t="s">
        <v>551</v>
      </c>
      <c r="P1561" t="s">
        <v>550</v>
      </c>
      <c r="Q1561" t="s">
        <v>4769</v>
      </c>
      <c r="R1561" t="s">
        <v>4770</v>
      </c>
    </row>
    <row r="1562" spans="1:18">
      <c r="A1562">
        <v>2081</v>
      </c>
      <c r="B1562" t="s">
        <v>701</v>
      </c>
      <c r="C1562">
        <v>2387</v>
      </c>
      <c r="D1562" t="s">
        <v>4771</v>
      </c>
      <c r="E1562" t="s">
        <v>706</v>
      </c>
      <c r="F1562">
        <v>1</v>
      </c>
      <c r="G1562">
        <v>0</v>
      </c>
      <c r="H1562" t="s">
        <v>421</v>
      </c>
      <c r="I1562" t="s">
        <v>103</v>
      </c>
      <c r="J1562" t="s">
        <v>105</v>
      </c>
      <c r="K1562" t="s">
        <v>111</v>
      </c>
      <c r="L1562" t="s">
        <v>110</v>
      </c>
      <c r="M1562" t="s">
        <v>296</v>
      </c>
      <c r="N1562" t="s">
        <v>295</v>
      </c>
      <c r="O1562" t="s">
        <v>551</v>
      </c>
      <c r="P1562" t="s">
        <v>550</v>
      </c>
      <c r="Q1562" t="s">
        <v>4771</v>
      </c>
      <c r="R1562" t="s">
        <v>4772</v>
      </c>
    </row>
    <row r="1563" spans="1:18">
      <c r="A1563">
        <v>2083</v>
      </c>
      <c r="B1563" t="s">
        <v>701</v>
      </c>
      <c r="C1563">
        <v>2520</v>
      </c>
      <c r="D1563" t="s">
        <v>4775</v>
      </c>
      <c r="E1563" t="s">
        <v>703</v>
      </c>
      <c r="F1563">
        <v>4</v>
      </c>
      <c r="G1563">
        <v>0</v>
      </c>
      <c r="H1563" t="s">
        <v>421</v>
      </c>
      <c r="I1563" t="s">
        <v>103</v>
      </c>
      <c r="J1563" t="s">
        <v>105</v>
      </c>
      <c r="K1563" t="s">
        <v>111</v>
      </c>
      <c r="L1563" t="s">
        <v>110</v>
      </c>
      <c r="M1563" t="s">
        <v>296</v>
      </c>
      <c r="N1563" t="s">
        <v>295</v>
      </c>
      <c r="O1563" t="s">
        <v>551</v>
      </c>
      <c r="P1563" t="s">
        <v>550</v>
      </c>
      <c r="Q1563" t="s">
        <v>4775</v>
      </c>
      <c r="R1563" t="s">
        <v>4776</v>
      </c>
    </row>
    <row r="1564" spans="1:18">
      <c r="A1564">
        <v>2084</v>
      </c>
      <c r="B1564" t="s">
        <v>701</v>
      </c>
      <c r="C1564">
        <v>2416</v>
      </c>
      <c r="D1564" t="s">
        <v>4777</v>
      </c>
      <c r="E1564" t="s">
        <v>706</v>
      </c>
      <c r="F1564">
        <v>3</v>
      </c>
      <c r="G1564">
        <v>0</v>
      </c>
      <c r="H1564" t="s">
        <v>421</v>
      </c>
      <c r="I1564" t="s">
        <v>103</v>
      </c>
      <c r="J1564" t="s">
        <v>105</v>
      </c>
      <c r="K1564" t="s">
        <v>111</v>
      </c>
      <c r="L1564" t="s">
        <v>110</v>
      </c>
      <c r="M1564" t="s">
        <v>296</v>
      </c>
      <c r="N1564" t="s">
        <v>295</v>
      </c>
      <c r="O1564" t="s">
        <v>551</v>
      </c>
      <c r="P1564" t="s">
        <v>550</v>
      </c>
      <c r="Q1564" t="s">
        <v>4777</v>
      </c>
      <c r="R1564" t="s">
        <v>4778</v>
      </c>
    </row>
    <row r="1565" spans="1:18">
      <c r="A1565">
        <v>1973</v>
      </c>
      <c r="B1565" t="s">
        <v>701</v>
      </c>
      <c r="C1565">
        <v>369</v>
      </c>
      <c r="D1565" t="s">
        <v>4557</v>
      </c>
      <c r="E1565" t="s">
        <v>706</v>
      </c>
      <c r="F1565">
        <v>3</v>
      </c>
      <c r="G1565">
        <v>1</v>
      </c>
      <c r="H1565" t="s">
        <v>421</v>
      </c>
      <c r="I1565" t="s">
        <v>103</v>
      </c>
      <c r="J1565" t="s">
        <v>105</v>
      </c>
      <c r="K1565" t="s">
        <v>111</v>
      </c>
      <c r="L1565" t="s">
        <v>110</v>
      </c>
      <c r="M1565" t="s">
        <v>298</v>
      </c>
      <c r="N1565" t="s">
        <v>297</v>
      </c>
      <c r="O1565" t="s">
        <v>553</v>
      </c>
      <c r="P1565" t="s">
        <v>552</v>
      </c>
      <c r="Q1565" t="s">
        <v>4557</v>
      </c>
      <c r="R1565" t="s">
        <v>4558</v>
      </c>
    </row>
    <row r="1566" spans="1:18">
      <c r="A1566">
        <v>1977</v>
      </c>
      <c r="B1566" t="s">
        <v>701</v>
      </c>
      <c r="C1566">
        <v>368</v>
      </c>
      <c r="D1566" t="s">
        <v>4565</v>
      </c>
      <c r="E1566" t="s">
        <v>706</v>
      </c>
      <c r="F1566">
        <v>3</v>
      </c>
      <c r="G1566">
        <v>1</v>
      </c>
      <c r="H1566" t="s">
        <v>421</v>
      </c>
      <c r="I1566" t="s">
        <v>103</v>
      </c>
      <c r="J1566" t="s">
        <v>105</v>
      </c>
      <c r="K1566" t="s">
        <v>111</v>
      </c>
      <c r="L1566" t="s">
        <v>110</v>
      </c>
      <c r="M1566" t="s">
        <v>298</v>
      </c>
      <c r="N1566" t="s">
        <v>297</v>
      </c>
      <c r="O1566" t="s">
        <v>553</v>
      </c>
      <c r="P1566" t="s">
        <v>552</v>
      </c>
      <c r="Q1566" t="s">
        <v>4565</v>
      </c>
      <c r="R1566" t="s">
        <v>4566</v>
      </c>
    </row>
    <row r="1567" spans="1:18">
      <c r="A1567">
        <v>1980</v>
      </c>
      <c r="B1567" t="s">
        <v>701</v>
      </c>
      <c r="C1567">
        <v>367</v>
      </c>
      <c r="D1567" t="s">
        <v>4571</v>
      </c>
      <c r="E1567" t="s">
        <v>706</v>
      </c>
      <c r="F1567">
        <v>4</v>
      </c>
      <c r="G1567">
        <v>1</v>
      </c>
      <c r="H1567" t="s">
        <v>421</v>
      </c>
      <c r="I1567" t="s">
        <v>103</v>
      </c>
      <c r="J1567" t="s">
        <v>105</v>
      </c>
      <c r="K1567" t="s">
        <v>111</v>
      </c>
      <c r="L1567" t="s">
        <v>110</v>
      </c>
      <c r="M1567" t="s">
        <v>298</v>
      </c>
      <c r="N1567" t="s">
        <v>297</v>
      </c>
      <c r="O1567" t="s">
        <v>553</v>
      </c>
      <c r="P1567" t="s">
        <v>552</v>
      </c>
      <c r="Q1567" t="s">
        <v>4571</v>
      </c>
      <c r="R1567" t="s">
        <v>4572</v>
      </c>
    </row>
    <row r="1568" spans="1:18">
      <c r="A1568">
        <v>1990</v>
      </c>
      <c r="B1568" t="s">
        <v>701</v>
      </c>
      <c r="C1568">
        <v>366</v>
      </c>
      <c r="D1568" t="s">
        <v>4591</v>
      </c>
      <c r="E1568" t="s">
        <v>706</v>
      </c>
      <c r="F1568">
        <v>4</v>
      </c>
      <c r="G1568">
        <v>1</v>
      </c>
      <c r="H1568" t="s">
        <v>421</v>
      </c>
      <c r="I1568" t="s">
        <v>103</v>
      </c>
      <c r="J1568" t="s">
        <v>105</v>
      </c>
      <c r="K1568" t="s">
        <v>111</v>
      </c>
      <c r="L1568" t="s">
        <v>110</v>
      </c>
      <c r="M1568" t="s">
        <v>298</v>
      </c>
      <c r="N1568" t="s">
        <v>297</v>
      </c>
      <c r="O1568" t="s">
        <v>553</v>
      </c>
      <c r="P1568" t="s">
        <v>552</v>
      </c>
      <c r="Q1568" t="s">
        <v>4591</v>
      </c>
      <c r="R1568" t="s">
        <v>4592</v>
      </c>
    </row>
    <row r="1569" spans="1:18">
      <c r="A1569">
        <v>937</v>
      </c>
      <c r="B1569" t="s">
        <v>701</v>
      </c>
      <c r="C1569">
        <v>3583</v>
      </c>
      <c r="D1569" t="s">
        <v>2541</v>
      </c>
      <c r="E1569" t="s">
        <v>703</v>
      </c>
      <c r="F1569">
        <v>0</v>
      </c>
      <c r="G1569">
        <v>0</v>
      </c>
      <c r="H1569" t="s">
        <v>421</v>
      </c>
      <c r="I1569" t="s">
        <v>103</v>
      </c>
      <c r="J1569" t="s">
        <v>105</v>
      </c>
      <c r="K1569" t="s">
        <v>113</v>
      </c>
      <c r="L1569" t="s">
        <v>112</v>
      </c>
      <c r="M1569" t="s">
        <v>322</v>
      </c>
      <c r="N1569" t="s">
        <v>321</v>
      </c>
      <c r="O1569" t="s">
        <v>557</v>
      </c>
      <c r="P1569" t="s">
        <v>556</v>
      </c>
      <c r="Q1569" t="s">
        <v>2541</v>
      </c>
      <c r="R1569" t="s">
        <v>2542</v>
      </c>
    </row>
    <row r="1570" spans="1:18">
      <c r="A1570">
        <v>947</v>
      </c>
      <c r="B1570" t="s">
        <v>701</v>
      </c>
      <c r="C1570">
        <v>3580</v>
      </c>
      <c r="D1570" t="s">
        <v>2560</v>
      </c>
      <c r="E1570" t="s">
        <v>706</v>
      </c>
      <c r="F1570">
        <v>0</v>
      </c>
      <c r="G1570">
        <v>0</v>
      </c>
      <c r="H1570" t="s">
        <v>421</v>
      </c>
      <c r="I1570" t="s">
        <v>103</v>
      </c>
      <c r="J1570" t="s">
        <v>105</v>
      </c>
      <c r="K1570" t="s">
        <v>113</v>
      </c>
      <c r="L1570" t="s">
        <v>112</v>
      </c>
      <c r="M1570" t="s">
        <v>322</v>
      </c>
      <c r="N1570" t="s">
        <v>321</v>
      </c>
      <c r="O1570" t="s">
        <v>557</v>
      </c>
      <c r="P1570" t="s">
        <v>556</v>
      </c>
      <c r="Q1570" t="s">
        <v>2560</v>
      </c>
      <c r="R1570" t="s">
        <v>2561</v>
      </c>
    </row>
    <row r="1571" spans="1:18">
      <c r="A1571">
        <v>948</v>
      </c>
      <c r="B1571" t="s">
        <v>701</v>
      </c>
      <c r="C1571">
        <v>3579</v>
      </c>
      <c r="D1571" t="s">
        <v>2562</v>
      </c>
      <c r="E1571" t="s">
        <v>706</v>
      </c>
      <c r="F1571">
        <v>0</v>
      </c>
      <c r="G1571">
        <v>0</v>
      </c>
      <c r="H1571" t="s">
        <v>421</v>
      </c>
      <c r="I1571" t="s">
        <v>103</v>
      </c>
      <c r="J1571" t="s">
        <v>105</v>
      </c>
      <c r="K1571" t="s">
        <v>113</v>
      </c>
      <c r="L1571" t="s">
        <v>112</v>
      </c>
      <c r="M1571" t="s">
        <v>322</v>
      </c>
      <c r="N1571" t="s">
        <v>321</v>
      </c>
      <c r="O1571" t="s">
        <v>557</v>
      </c>
      <c r="P1571" t="s">
        <v>556</v>
      </c>
      <c r="Q1571" t="s">
        <v>2562</v>
      </c>
      <c r="R1571" t="s">
        <v>2563</v>
      </c>
    </row>
    <row r="1572" spans="1:18">
      <c r="A1572">
        <v>950</v>
      </c>
      <c r="B1572" t="s">
        <v>701</v>
      </c>
      <c r="C1572">
        <v>3578</v>
      </c>
      <c r="D1572" t="s">
        <v>2566</v>
      </c>
      <c r="E1572" t="s">
        <v>706</v>
      </c>
      <c r="F1572">
        <v>0</v>
      </c>
      <c r="G1572">
        <v>0</v>
      </c>
      <c r="H1572" t="s">
        <v>421</v>
      </c>
      <c r="I1572" t="s">
        <v>103</v>
      </c>
      <c r="J1572" t="s">
        <v>105</v>
      </c>
      <c r="K1572" t="s">
        <v>113</v>
      </c>
      <c r="L1572" t="s">
        <v>112</v>
      </c>
      <c r="M1572" t="s">
        <v>322</v>
      </c>
      <c r="N1572" t="s">
        <v>321</v>
      </c>
      <c r="O1572" t="s">
        <v>557</v>
      </c>
      <c r="P1572" t="s">
        <v>556</v>
      </c>
      <c r="Q1572" t="s">
        <v>2566</v>
      </c>
      <c r="R1572" t="s">
        <v>2567</v>
      </c>
    </row>
    <row r="1573" spans="1:18">
      <c r="A1573">
        <v>954</v>
      </c>
      <c r="B1573" t="s">
        <v>701</v>
      </c>
      <c r="C1573">
        <v>1863</v>
      </c>
      <c r="D1573" t="s">
        <v>46</v>
      </c>
      <c r="E1573" t="s">
        <v>706</v>
      </c>
      <c r="F1573">
        <v>3</v>
      </c>
      <c r="G1573">
        <v>1</v>
      </c>
      <c r="H1573" t="s">
        <v>421</v>
      </c>
      <c r="I1573" t="s">
        <v>103</v>
      </c>
      <c r="J1573" t="s">
        <v>105</v>
      </c>
      <c r="K1573" t="s">
        <v>113</v>
      </c>
      <c r="L1573" t="s">
        <v>112</v>
      </c>
      <c r="M1573" t="s">
        <v>322</v>
      </c>
      <c r="N1573" t="s">
        <v>321</v>
      </c>
      <c r="O1573" t="s">
        <v>557</v>
      </c>
      <c r="P1573" t="s">
        <v>556</v>
      </c>
      <c r="Q1573" t="s">
        <v>46</v>
      </c>
      <c r="R1573" t="s">
        <v>2574</v>
      </c>
    </row>
    <row r="1574" spans="1:18">
      <c r="A1574">
        <v>958</v>
      </c>
      <c r="B1574" t="s">
        <v>701</v>
      </c>
      <c r="C1574">
        <v>3658</v>
      </c>
      <c r="D1574" t="s">
        <v>2581</v>
      </c>
      <c r="E1574" t="s">
        <v>703</v>
      </c>
      <c r="F1574">
        <v>0</v>
      </c>
      <c r="G1574">
        <v>0</v>
      </c>
      <c r="H1574" t="s">
        <v>421</v>
      </c>
      <c r="I1574" t="s">
        <v>103</v>
      </c>
      <c r="J1574" t="s">
        <v>105</v>
      </c>
      <c r="K1574" t="s">
        <v>113</v>
      </c>
      <c r="L1574" t="s">
        <v>112</v>
      </c>
      <c r="M1574" t="s">
        <v>322</v>
      </c>
      <c r="N1574" t="s">
        <v>321</v>
      </c>
      <c r="O1574" t="s">
        <v>557</v>
      </c>
      <c r="P1574" t="s">
        <v>556</v>
      </c>
      <c r="Q1574" t="s">
        <v>2581</v>
      </c>
      <c r="R1574" t="s">
        <v>2582</v>
      </c>
    </row>
    <row r="1575" spans="1:18">
      <c r="A1575">
        <v>959</v>
      </c>
      <c r="B1575" t="s">
        <v>701</v>
      </c>
      <c r="C1575">
        <v>3648</v>
      </c>
      <c r="D1575" t="s">
        <v>2583</v>
      </c>
      <c r="E1575" t="s">
        <v>706</v>
      </c>
      <c r="F1575">
        <v>0</v>
      </c>
      <c r="G1575">
        <v>0</v>
      </c>
      <c r="H1575" t="s">
        <v>421</v>
      </c>
      <c r="I1575" t="s">
        <v>103</v>
      </c>
      <c r="J1575" t="s">
        <v>105</v>
      </c>
      <c r="K1575" t="s">
        <v>113</v>
      </c>
      <c r="L1575" t="s">
        <v>112</v>
      </c>
      <c r="M1575" t="s">
        <v>322</v>
      </c>
      <c r="N1575" t="s">
        <v>321</v>
      </c>
      <c r="O1575" t="s">
        <v>557</v>
      </c>
      <c r="P1575" t="s">
        <v>556</v>
      </c>
      <c r="Q1575" t="s">
        <v>2583</v>
      </c>
      <c r="R1575" t="s">
        <v>2584</v>
      </c>
    </row>
    <row r="1576" spans="1:18">
      <c r="A1576">
        <v>960</v>
      </c>
      <c r="B1576" t="s">
        <v>701</v>
      </c>
      <c r="C1576">
        <v>3647</v>
      </c>
      <c r="D1576" t="s">
        <v>2585</v>
      </c>
      <c r="E1576" t="s">
        <v>706</v>
      </c>
      <c r="F1576">
        <v>0</v>
      </c>
      <c r="G1576">
        <v>0</v>
      </c>
      <c r="H1576" t="s">
        <v>421</v>
      </c>
      <c r="I1576" t="s">
        <v>103</v>
      </c>
      <c r="J1576" t="s">
        <v>105</v>
      </c>
      <c r="K1576" t="s">
        <v>113</v>
      </c>
      <c r="L1576" t="s">
        <v>112</v>
      </c>
      <c r="M1576" t="s">
        <v>322</v>
      </c>
      <c r="N1576" t="s">
        <v>321</v>
      </c>
      <c r="O1576" t="s">
        <v>557</v>
      </c>
      <c r="P1576" t="s">
        <v>556</v>
      </c>
      <c r="Q1576" t="s">
        <v>2585</v>
      </c>
      <c r="R1576" t="s">
        <v>2586</v>
      </c>
    </row>
    <row r="1577" spans="1:18">
      <c r="A1577">
        <v>961</v>
      </c>
      <c r="B1577" t="s">
        <v>701</v>
      </c>
      <c r="C1577">
        <v>3657</v>
      </c>
      <c r="D1577" t="s">
        <v>2587</v>
      </c>
      <c r="E1577" t="s">
        <v>703</v>
      </c>
      <c r="F1577">
        <v>0</v>
      </c>
      <c r="G1577">
        <v>0</v>
      </c>
      <c r="H1577" t="s">
        <v>421</v>
      </c>
      <c r="I1577" t="s">
        <v>103</v>
      </c>
      <c r="J1577" t="s">
        <v>105</v>
      </c>
      <c r="K1577" t="s">
        <v>113</v>
      </c>
      <c r="L1577" t="s">
        <v>112</v>
      </c>
      <c r="M1577" t="s">
        <v>322</v>
      </c>
      <c r="N1577" t="s">
        <v>321</v>
      </c>
      <c r="O1577" t="s">
        <v>557</v>
      </c>
      <c r="P1577" t="s">
        <v>556</v>
      </c>
      <c r="Q1577" t="s">
        <v>2587</v>
      </c>
      <c r="R1577" t="s">
        <v>2588</v>
      </c>
    </row>
    <row r="1578" spans="1:18">
      <c r="A1578">
        <v>962</v>
      </c>
      <c r="B1578" t="s">
        <v>701</v>
      </c>
      <c r="C1578">
        <v>3660</v>
      </c>
      <c r="D1578" t="s">
        <v>2589</v>
      </c>
      <c r="E1578" t="s">
        <v>706</v>
      </c>
      <c r="F1578">
        <v>0</v>
      </c>
      <c r="G1578">
        <v>0</v>
      </c>
      <c r="H1578" t="s">
        <v>421</v>
      </c>
      <c r="I1578" t="s">
        <v>103</v>
      </c>
      <c r="J1578" t="s">
        <v>105</v>
      </c>
      <c r="K1578" t="s">
        <v>113</v>
      </c>
      <c r="L1578" t="s">
        <v>112</v>
      </c>
      <c r="M1578" t="s">
        <v>322</v>
      </c>
      <c r="N1578" t="s">
        <v>321</v>
      </c>
      <c r="O1578" t="s">
        <v>557</v>
      </c>
      <c r="P1578" t="s">
        <v>556</v>
      </c>
      <c r="Q1578" t="s">
        <v>2589</v>
      </c>
      <c r="R1578" t="s">
        <v>2590</v>
      </c>
    </row>
    <row r="1579" spans="1:18">
      <c r="A1579">
        <v>963</v>
      </c>
      <c r="B1579" t="s">
        <v>701</v>
      </c>
      <c r="C1579">
        <v>1858</v>
      </c>
      <c r="D1579" t="s">
        <v>2583</v>
      </c>
      <c r="E1579" t="s">
        <v>703</v>
      </c>
      <c r="F1579" t="s">
        <v>421</v>
      </c>
      <c r="G1579">
        <v>1</v>
      </c>
      <c r="H1579" t="s">
        <v>421</v>
      </c>
      <c r="I1579" t="s">
        <v>103</v>
      </c>
      <c r="J1579" t="s">
        <v>105</v>
      </c>
      <c r="K1579" t="s">
        <v>113</v>
      </c>
      <c r="L1579" t="s">
        <v>112</v>
      </c>
      <c r="M1579" t="s">
        <v>322</v>
      </c>
      <c r="N1579" t="s">
        <v>321</v>
      </c>
      <c r="O1579" t="s">
        <v>557</v>
      </c>
      <c r="P1579" t="s">
        <v>556</v>
      </c>
      <c r="Q1579" t="s">
        <v>2583</v>
      </c>
      <c r="R1579" t="s">
        <v>2591</v>
      </c>
    </row>
    <row r="1580" spans="1:18">
      <c r="A1580">
        <v>964</v>
      </c>
      <c r="B1580" t="s">
        <v>701</v>
      </c>
      <c r="C1580">
        <v>3652</v>
      </c>
      <c r="D1580" t="s">
        <v>2592</v>
      </c>
      <c r="E1580" t="s">
        <v>706</v>
      </c>
      <c r="F1580">
        <v>0</v>
      </c>
      <c r="G1580">
        <v>0</v>
      </c>
      <c r="H1580" t="s">
        <v>421</v>
      </c>
      <c r="I1580" t="s">
        <v>103</v>
      </c>
      <c r="J1580" t="s">
        <v>105</v>
      </c>
      <c r="K1580" t="s">
        <v>113</v>
      </c>
      <c r="L1580" t="s">
        <v>112</v>
      </c>
      <c r="M1580" t="s">
        <v>322</v>
      </c>
      <c r="N1580" t="s">
        <v>321</v>
      </c>
      <c r="O1580" t="s">
        <v>557</v>
      </c>
      <c r="P1580" t="s">
        <v>556</v>
      </c>
      <c r="Q1580" t="s">
        <v>2592</v>
      </c>
      <c r="R1580" t="s">
        <v>2593</v>
      </c>
    </row>
    <row r="1581" spans="1:18">
      <c r="A1581">
        <v>966</v>
      </c>
      <c r="B1581" t="s">
        <v>701</v>
      </c>
      <c r="C1581">
        <v>3659</v>
      </c>
      <c r="D1581" t="s">
        <v>2596</v>
      </c>
      <c r="E1581" t="s">
        <v>706</v>
      </c>
      <c r="F1581">
        <v>0</v>
      </c>
      <c r="G1581">
        <v>0</v>
      </c>
      <c r="H1581" t="s">
        <v>421</v>
      </c>
      <c r="I1581" t="s">
        <v>103</v>
      </c>
      <c r="J1581" t="s">
        <v>105</v>
      </c>
      <c r="K1581" t="s">
        <v>113</v>
      </c>
      <c r="L1581" t="s">
        <v>112</v>
      </c>
      <c r="M1581" t="s">
        <v>322</v>
      </c>
      <c r="N1581" t="s">
        <v>321</v>
      </c>
      <c r="O1581" t="s">
        <v>557</v>
      </c>
      <c r="P1581" t="s">
        <v>556</v>
      </c>
      <c r="Q1581" t="s">
        <v>2596</v>
      </c>
      <c r="R1581" t="s">
        <v>2597</v>
      </c>
    </row>
    <row r="1582" spans="1:18">
      <c r="A1582">
        <v>967</v>
      </c>
      <c r="B1582" t="s">
        <v>701</v>
      </c>
      <c r="C1582">
        <v>3656</v>
      </c>
      <c r="D1582" t="s">
        <v>2598</v>
      </c>
      <c r="E1582" t="s">
        <v>706</v>
      </c>
      <c r="F1582">
        <v>0</v>
      </c>
      <c r="G1582">
        <v>0</v>
      </c>
      <c r="H1582" t="s">
        <v>421</v>
      </c>
      <c r="I1582" t="s">
        <v>103</v>
      </c>
      <c r="J1582" t="s">
        <v>105</v>
      </c>
      <c r="K1582" t="s">
        <v>113</v>
      </c>
      <c r="L1582" t="s">
        <v>112</v>
      </c>
      <c r="M1582" t="s">
        <v>322</v>
      </c>
      <c r="N1582" t="s">
        <v>321</v>
      </c>
      <c r="O1582" t="s">
        <v>557</v>
      </c>
      <c r="P1582" t="s">
        <v>556</v>
      </c>
      <c r="Q1582" t="s">
        <v>2598</v>
      </c>
      <c r="R1582" t="s">
        <v>2599</v>
      </c>
    </row>
    <row r="1583" spans="1:18">
      <c r="A1583">
        <v>968</v>
      </c>
      <c r="B1583" t="s">
        <v>701</v>
      </c>
      <c r="C1583">
        <v>3654</v>
      </c>
      <c r="D1583" t="s">
        <v>2600</v>
      </c>
      <c r="E1583" t="s">
        <v>706</v>
      </c>
      <c r="F1583">
        <v>0</v>
      </c>
      <c r="G1583">
        <v>0</v>
      </c>
      <c r="H1583" t="s">
        <v>421</v>
      </c>
      <c r="I1583" t="s">
        <v>103</v>
      </c>
      <c r="J1583" t="s">
        <v>105</v>
      </c>
      <c r="K1583" t="s">
        <v>113</v>
      </c>
      <c r="L1583" t="s">
        <v>112</v>
      </c>
      <c r="M1583" t="s">
        <v>322</v>
      </c>
      <c r="N1583" t="s">
        <v>321</v>
      </c>
      <c r="O1583" t="s">
        <v>557</v>
      </c>
      <c r="P1583" t="s">
        <v>556</v>
      </c>
      <c r="Q1583" t="s">
        <v>2600</v>
      </c>
      <c r="R1583" t="s">
        <v>2601</v>
      </c>
    </row>
    <row r="1584" spans="1:18">
      <c r="A1584">
        <v>969</v>
      </c>
      <c r="B1584" t="s">
        <v>701</v>
      </c>
      <c r="C1584">
        <v>3653</v>
      </c>
      <c r="D1584" t="s">
        <v>2602</v>
      </c>
      <c r="E1584" t="s">
        <v>706</v>
      </c>
      <c r="F1584">
        <v>0</v>
      </c>
      <c r="G1584">
        <v>0</v>
      </c>
      <c r="H1584" t="s">
        <v>421</v>
      </c>
      <c r="I1584" t="s">
        <v>103</v>
      </c>
      <c r="J1584" t="s">
        <v>105</v>
      </c>
      <c r="K1584" t="s">
        <v>113</v>
      </c>
      <c r="L1584" t="s">
        <v>112</v>
      </c>
      <c r="M1584" t="s">
        <v>322</v>
      </c>
      <c r="N1584" t="s">
        <v>321</v>
      </c>
      <c r="O1584" t="s">
        <v>557</v>
      </c>
      <c r="P1584" t="s">
        <v>556</v>
      </c>
      <c r="Q1584" t="s">
        <v>2602</v>
      </c>
      <c r="R1584" t="s">
        <v>2603</v>
      </c>
    </row>
    <row r="1585" spans="1:18">
      <c r="A1585">
        <v>970</v>
      </c>
      <c r="B1585" t="s">
        <v>701</v>
      </c>
      <c r="C1585">
        <v>3655</v>
      </c>
      <c r="D1585" t="s">
        <v>2604</v>
      </c>
      <c r="E1585" t="s">
        <v>703</v>
      </c>
      <c r="F1585">
        <v>0</v>
      </c>
      <c r="G1585">
        <v>0</v>
      </c>
      <c r="H1585" t="s">
        <v>421</v>
      </c>
      <c r="I1585" t="s">
        <v>103</v>
      </c>
      <c r="J1585" t="s">
        <v>105</v>
      </c>
      <c r="K1585" t="s">
        <v>113</v>
      </c>
      <c r="L1585" t="s">
        <v>112</v>
      </c>
      <c r="M1585" t="s">
        <v>322</v>
      </c>
      <c r="N1585" t="s">
        <v>321</v>
      </c>
      <c r="O1585" t="s">
        <v>557</v>
      </c>
      <c r="P1585" t="s">
        <v>556</v>
      </c>
      <c r="Q1585" t="s">
        <v>2604</v>
      </c>
      <c r="R1585" t="s">
        <v>2605</v>
      </c>
    </row>
    <row r="1586" spans="1:18">
      <c r="A1586">
        <v>971</v>
      </c>
      <c r="B1586" t="s">
        <v>701</v>
      </c>
      <c r="C1586">
        <v>1861</v>
      </c>
      <c r="D1586" t="s">
        <v>2606</v>
      </c>
      <c r="E1586" t="s">
        <v>706</v>
      </c>
      <c r="F1586">
        <v>1</v>
      </c>
      <c r="G1586">
        <v>1</v>
      </c>
      <c r="H1586" t="s">
        <v>421</v>
      </c>
      <c r="I1586" t="s">
        <v>103</v>
      </c>
      <c r="J1586" t="s">
        <v>105</v>
      </c>
      <c r="K1586" t="s">
        <v>113</v>
      </c>
      <c r="L1586" t="s">
        <v>112</v>
      </c>
      <c r="M1586" t="s">
        <v>322</v>
      </c>
      <c r="N1586" t="s">
        <v>321</v>
      </c>
      <c r="O1586" t="s">
        <v>557</v>
      </c>
      <c r="P1586" t="s">
        <v>556</v>
      </c>
      <c r="Q1586" t="s">
        <v>2606</v>
      </c>
      <c r="R1586" t="s">
        <v>2607</v>
      </c>
    </row>
    <row r="1587" spans="1:18">
      <c r="A1587">
        <v>972</v>
      </c>
      <c r="B1587" t="s">
        <v>701</v>
      </c>
      <c r="C1587">
        <v>1862</v>
      </c>
      <c r="D1587" t="s">
        <v>2608</v>
      </c>
      <c r="E1587" t="s">
        <v>703</v>
      </c>
      <c r="F1587" t="s">
        <v>421</v>
      </c>
      <c r="G1587">
        <v>1</v>
      </c>
      <c r="H1587" t="s">
        <v>421</v>
      </c>
      <c r="I1587" t="s">
        <v>103</v>
      </c>
      <c r="J1587" t="s">
        <v>105</v>
      </c>
      <c r="K1587" t="s">
        <v>113</v>
      </c>
      <c r="L1587" t="s">
        <v>112</v>
      </c>
      <c r="M1587" t="s">
        <v>322</v>
      </c>
      <c r="N1587" t="s">
        <v>321</v>
      </c>
      <c r="O1587" t="s">
        <v>557</v>
      </c>
      <c r="P1587" t="s">
        <v>556</v>
      </c>
      <c r="Q1587" t="s">
        <v>2608</v>
      </c>
      <c r="R1587" t="s">
        <v>2609</v>
      </c>
    </row>
    <row r="1588" spans="1:18">
      <c r="A1588">
        <v>973</v>
      </c>
      <c r="B1588" t="s">
        <v>701</v>
      </c>
      <c r="C1588">
        <v>1122</v>
      </c>
      <c r="D1588" t="s">
        <v>2610</v>
      </c>
      <c r="E1588" t="s">
        <v>2264</v>
      </c>
      <c r="F1588">
        <v>0</v>
      </c>
      <c r="G1588">
        <v>0</v>
      </c>
      <c r="H1588" t="s">
        <v>421</v>
      </c>
      <c r="I1588" t="s">
        <v>103</v>
      </c>
      <c r="J1588" t="s">
        <v>105</v>
      </c>
      <c r="K1588" t="s">
        <v>113</v>
      </c>
      <c r="L1588" t="s">
        <v>112</v>
      </c>
      <c r="M1588" t="s">
        <v>322</v>
      </c>
      <c r="N1588" t="s">
        <v>321</v>
      </c>
      <c r="O1588" t="s">
        <v>557</v>
      </c>
      <c r="P1588" t="s">
        <v>556</v>
      </c>
      <c r="Q1588" t="s">
        <v>2610</v>
      </c>
      <c r="R1588" t="s">
        <v>2611</v>
      </c>
    </row>
    <row r="1589" spans="1:18">
      <c r="A1589">
        <v>733</v>
      </c>
      <c r="B1589" t="s">
        <v>701</v>
      </c>
      <c r="C1589">
        <v>3031</v>
      </c>
      <c r="D1589" t="s">
        <v>2151</v>
      </c>
      <c r="E1589" t="s">
        <v>706</v>
      </c>
      <c r="F1589">
        <v>4</v>
      </c>
      <c r="G1589">
        <v>1</v>
      </c>
      <c r="H1589" t="s">
        <v>421</v>
      </c>
      <c r="I1589" t="s">
        <v>103</v>
      </c>
      <c r="J1589" t="s">
        <v>105</v>
      </c>
      <c r="K1589" t="s">
        <v>115</v>
      </c>
      <c r="L1589" t="s">
        <v>114</v>
      </c>
      <c r="M1589" t="s">
        <v>404</v>
      </c>
      <c r="N1589" t="s">
        <v>403</v>
      </c>
      <c r="O1589" t="s">
        <v>559</v>
      </c>
      <c r="P1589" t="s">
        <v>558</v>
      </c>
      <c r="Q1589" t="s">
        <v>2151</v>
      </c>
      <c r="R1589" t="s">
        <v>2152</v>
      </c>
    </row>
    <row r="1590" spans="1:18">
      <c r="A1590">
        <v>734</v>
      </c>
      <c r="B1590" t="s">
        <v>701</v>
      </c>
      <c r="C1590">
        <v>3032</v>
      </c>
      <c r="D1590" t="s">
        <v>2153</v>
      </c>
      <c r="E1590" t="s">
        <v>706</v>
      </c>
      <c r="F1590">
        <v>4</v>
      </c>
      <c r="G1590">
        <v>1</v>
      </c>
      <c r="H1590" t="s">
        <v>421</v>
      </c>
      <c r="I1590" t="s">
        <v>103</v>
      </c>
      <c r="J1590" t="s">
        <v>105</v>
      </c>
      <c r="K1590" t="s">
        <v>115</v>
      </c>
      <c r="L1590" t="s">
        <v>114</v>
      </c>
      <c r="M1590" t="s">
        <v>404</v>
      </c>
      <c r="N1590" t="s">
        <v>403</v>
      </c>
      <c r="O1590" t="s">
        <v>559</v>
      </c>
      <c r="P1590" t="s">
        <v>558</v>
      </c>
      <c r="Q1590" t="s">
        <v>2153</v>
      </c>
      <c r="R1590" t="s">
        <v>2154</v>
      </c>
    </row>
    <row r="1591" spans="1:18">
      <c r="A1591">
        <v>735</v>
      </c>
      <c r="B1591" t="s">
        <v>701</v>
      </c>
      <c r="C1591">
        <v>3030</v>
      </c>
      <c r="D1591" t="s">
        <v>2155</v>
      </c>
      <c r="E1591" t="s">
        <v>706</v>
      </c>
      <c r="F1591">
        <v>4</v>
      </c>
      <c r="G1591">
        <v>1</v>
      </c>
      <c r="H1591" t="s">
        <v>421</v>
      </c>
      <c r="I1591" t="s">
        <v>103</v>
      </c>
      <c r="J1591" t="s">
        <v>105</v>
      </c>
      <c r="K1591" t="s">
        <v>115</v>
      </c>
      <c r="L1591" t="s">
        <v>114</v>
      </c>
      <c r="M1591" t="s">
        <v>404</v>
      </c>
      <c r="N1591" t="s">
        <v>403</v>
      </c>
      <c r="O1591" t="s">
        <v>559</v>
      </c>
      <c r="P1591" t="s">
        <v>558</v>
      </c>
      <c r="Q1591" t="s">
        <v>2155</v>
      </c>
      <c r="R1591" t="s">
        <v>2156</v>
      </c>
    </row>
    <row r="1592" spans="1:18">
      <c r="A1592">
        <v>736</v>
      </c>
      <c r="B1592" t="s">
        <v>701</v>
      </c>
      <c r="C1592">
        <v>3026</v>
      </c>
      <c r="D1592" t="s">
        <v>2157</v>
      </c>
      <c r="E1592" t="s">
        <v>706</v>
      </c>
      <c r="F1592">
        <v>1</v>
      </c>
      <c r="G1592">
        <v>1</v>
      </c>
      <c r="H1592" t="s">
        <v>421</v>
      </c>
      <c r="I1592" t="s">
        <v>103</v>
      </c>
      <c r="J1592" t="s">
        <v>105</v>
      </c>
      <c r="K1592" t="s">
        <v>115</v>
      </c>
      <c r="L1592" t="s">
        <v>114</v>
      </c>
      <c r="M1592" t="s">
        <v>404</v>
      </c>
      <c r="N1592" t="s">
        <v>403</v>
      </c>
      <c r="O1592" t="s">
        <v>559</v>
      </c>
      <c r="P1592" t="s">
        <v>558</v>
      </c>
      <c r="Q1592" t="s">
        <v>2157</v>
      </c>
      <c r="R1592" t="s">
        <v>2158</v>
      </c>
    </row>
    <row r="1593" spans="1:18">
      <c r="A1593">
        <v>737</v>
      </c>
      <c r="B1593" t="s">
        <v>701</v>
      </c>
      <c r="C1593">
        <v>155</v>
      </c>
      <c r="D1593" t="s">
        <v>2159</v>
      </c>
      <c r="E1593" t="s">
        <v>2160</v>
      </c>
      <c r="F1593" t="s">
        <v>421</v>
      </c>
      <c r="G1593">
        <v>1</v>
      </c>
      <c r="H1593" t="s">
        <v>421</v>
      </c>
      <c r="I1593" t="s">
        <v>103</v>
      </c>
      <c r="J1593" t="s">
        <v>105</v>
      </c>
      <c r="K1593" t="s">
        <v>115</v>
      </c>
      <c r="L1593" t="s">
        <v>114</v>
      </c>
      <c r="M1593" t="s">
        <v>404</v>
      </c>
      <c r="N1593" t="s">
        <v>403</v>
      </c>
      <c r="O1593" t="s">
        <v>559</v>
      </c>
      <c r="P1593" t="s">
        <v>558</v>
      </c>
      <c r="Q1593" t="s">
        <v>2159</v>
      </c>
      <c r="R1593" t="s">
        <v>2161</v>
      </c>
    </row>
    <row r="1594" spans="1:18">
      <c r="A1594">
        <v>738</v>
      </c>
      <c r="B1594" t="s">
        <v>701</v>
      </c>
      <c r="C1594">
        <v>3035</v>
      </c>
      <c r="D1594" t="s">
        <v>2162</v>
      </c>
      <c r="E1594" t="s">
        <v>706</v>
      </c>
      <c r="F1594">
        <v>4</v>
      </c>
      <c r="G1594">
        <v>1</v>
      </c>
      <c r="H1594" t="s">
        <v>421</v>
      </c>
      <c r="I1594" t="s">
        <v>103</v>
      </c>
      <c r="J1594" t="s">
        <v>105</v>
      </c>
      <c r="K1594" t="s">
        <v>115</v>
      </c>
      <c r="L1594" t="s">
        <v>114</v>
      </c>
      <c r="M1594" t="s">
        <v>404</v>
      </c>
      <c r="N1594" t="s">
        <v>403</v>
      </c>
      <c r="O1594" t="s">
        <v>559</v>
      </c>
      <c r="P1594" t="s">
        <v>558</v>
      </c>
      <c r="Q1594" t="s">
        <v>2162</v>
      </c>
      <c r="R1594" t="s">
        <v>2163</v>
      </c>
    </row>
    <row r="1595" spans="1:18">
      <c r="A1595">
        <v>739</v>
      </c>
      <c r="B1595" t="s">
        <v>701</v>
      </c>
      <c r="C1595">
        <v>3036</v>
      </c>
      <c r="D1595" t="s">
        <v>2164</v>
      </c>
      <c r="E1595" t="s">
        <v>706</v>
      </c>
      <c r="F1595">
        <v>4</v>
      </c>
      <c r="G1595">
        <v>1</v>
      </c>
      <c r="H1595" t="s">
        <v>421</v>
      </c>
      <c r="I1595" t="s">
        <v>103</v>
      </c>
      <c r="J1595" t="s">
        <v>105</v>
      </c>
      <c r="K1595" t="s">
        <v>115</v>
      </c>
      <c r="L1595" t="s">
        <v>114</v>
      </c>
      <c r="M1595" t="s">
        <v>404</v>
      </c>
      <c r="N1595" t="s">
        <v>403</v>
      </c>
      <c r="O1595" t="s">
        <v>559</v>
      </c>
      <c r="P1595" t="s">
        <v>558</v>
      </c>
      <c r="Q1595" t="s">
        <v>2164</v>
      </c>
      <c r="R1595" t="s">
        <v>2165</v>
      </c>
    </row>
    <row r="1596" spans="1:18">
      <c r="A1596">
        <v>741</v>
      </c>
      <c r="B1596" t="s">
        <v>701</v>
      </c>
      <c r="C1596">
        <v>156</v>
      </c>
      <c r="D1596" t="s">
        <v>2168</v>
      </c>
      <c r="E1596" t="s">
        <v>706</v>
      </c>
      <c r="F1596">
        <v>4</v>
      </c>
      <c r="G1596">
        <v>1</v>
      </c>
      <c r="H1596" t="s">
        <v>421</v>
      </c>
      <c r="I1596" t="s">
        <v>103</v>
      </c>
      <c r="J1596" t="s">
        <v>105</v>
      </c>
      <c r="K1596" t="s">
        <v>115</v>
      </c>
      <c r="L1596" t="s">
        <v>114</v>
      </c>
      <c r="M1596" t="s">
        <v>404</v>
      </c>
      <c r="N1596" t="s">
        <v>403</v>
      </c>
      <c r="O1596" t="s">
        <v>559</v>
      </c>
      <c r="P1596" t="s">
        <v>558</v>
      </c>
      <c r="Q1596" t="s">
        <v>2168</v>
      </c>
      <c r="R1596" t="s">
        <v>2169</v>
      </c>
    </row>
    <row r="1597" spans="1:18">
      <c r="A1597">
        <v>742</v>
      </c>
      <c r="B1597" t="s">
        <v>701</v>
      </c>
      <c r="C1597">
        <v>3028</v>
      </c>
      <c r="D1597" t="s">
        <v>2170</v>
      </c>
      <c r="E1597" t="s">
        <v>706</v>
      </c>
      <c r="F1597">
        <v>4</v>
      </c>
      <c r="G1597">
        <v>1</v>
      </c>
      <c r="H1597" t="s">
        <v>421</v>
      </c>
      <c r="I1597" t="s">
        <v>103</v>
      </c>
      <c r="J1597" t="s">
        <v>105</v>
      </c>
      <c r="K1597" t="s">
        <v>115</v>
      </c>
      <c r="L1597" t="s">
        <v>114</v>
      </c>
      <c r="M1597" t="s">
        <v>404</v>
      </c>
      <c r="N1597" t="s">
        <v>403</v>
      </c>
      <c r="O1597" t="s">
        <v>559</v>
      </c>
      <c r="P1597" t="s">
        <v>558</v>
      </c>
      <c r="Q1597" t="s">
        <v>2170</v>
      </c>
      <c r="R1597" t="s">
        <v>2171</v>
      </c>
    </row>
    <row r="1598" spans="1:18">
      <c r="A1598">
        <v>743</v>
      </c>
      <c r="B1598" t="s">
        <v>701</v>
      </c>
      <c r="C1598">
        <v>3027</v>
      </c>
      <c r="D1598" t="s">
        <v>2172</v>
      </c>
      <c r="E1598" t="s">
        <v>706</v>
      </c>
      <c r="F1598">
        <v>3</v>
      </c>
      <c r="G1598">
        <v>1</v>
      </c>
      <c r="H1598" t="s">
        <v>421</v>
      </c>
      <c r="I1598" t="s">
        <v>103</v>
      </c>
      <c r="J1598" t="s">
        <v>105</v>
      </c>
      <c r="K1598" t="s">
        <v>115</v>
      </c>
      <c r="L1598" t="s">
        <v>114</v>
      </c>
      <c r="M1598" t="s">
        <v>404</v>
      </c>
      <c r="N1598" t="s">
        <v>403</v>
      </c>
      <c r="O1598" t="s">
        <v>559</v>
      </c>
      <c r="P1598" t="s">
        <v>558</v>
      </c>
      <c r="Q1598" t="s">
        <v>2172</v>
      </c>
      <c r="R1598" t="s">
        <v>2173</v>
      </c>
    </row>
    <row r="1599" spans="1:18">
      <c r="A1599">
        <v>746</v>
      </c>
      <c r="B1599" t="s">
        <v>701</v>
      </c>
      <c r="C1599">
        <v>3561</v>
      </c>
      <c r="D1599" t="s">
        <v>2178</v>
      </c>
      <c r="E1599" t="s">
        <v>706</v>
      </c>
      <c r="F1599">
        <v>4</v>
      </c>
      <c r="G1599">
        <v>0</v>
      </c>
      <c r="H1599" t="s">
        <v>421</v>
      </c>
      <c r="I1599" t="s">
        <v>103</v>
      </c>
      <c r="J1599" t="s">
        <v>105</v>
      </c>
      <c r="K1599" t="s">
        <v>115</v>
      </c>
      <c r="L1599" t="s">
        <v>114</v>
      </c>
      <c r="M1599" t="s">
        <v>404</v>
      </c>
      <c r="N1599" t="s">
        <v>403</v>
      </c>
      <c r="O1599" t="s">
        <v>559</v>
      </c>
      <c r="P1599" t="s">
        <v>558</v>
      </c>
      <c r="Q1599" t="s">
        <v>2178</v>
      </c>
      <c r="R1599" t="s">
        <v>2179</v>
      </c>
    </row>
    <row r="1600" spans="1:18">
      <c r="A1600">
        <v>747</v>
      </c>
      <c r="B1600" t="s">
        <v>701</v>
      </c>
      <c r="C1600">
        <v>3703</v>
      </c>
      <c r="D1600" t="s">
        <v>2180</v>
      </c>
      <c r="E1600" t="s">
        <v>706</v>
      </c>
      <c r="F1600">
        <v>1</v>
      </c>
      <c r="G1600">
        <v>0</v>
      </c>
      <c r="H1600" t="s">
        <v>421</v>
      </c>
      <c r="I1600" t="s">
        <v>103</v>
      </c>
      <c r="J1600" t="s">
        <v>105</v>
      </c>
      <c r="K1600" t="s">
        <v>115</v>
      </c>
      <c r="L1600" t="s">
        <v>114</v>
      </c>
      <c r="M1600" t="s">
        <v>404</v>
      </c>
      <c r="N1600" t="s">
        <v>403</v>
      </c>
      <c r="O1600" t="s">
        <v>559</v>
      </c>
      <c r="P1600" t="s">
        <v>558</v>
      </c>
      <c r="Q1600" t="s">
        <v>2180</v>
      </c>
      <c r="R1600" t="s">
        <v>2181</v>
      </c>
    </row>
    <row r="1601" spans="1:18">
      <c r="A1601">
        <v>748</v>
      </c>
      <c r="B1601" t="s">
        <v>701</v>
      </c>
      <c r="C1601">
        <v>3711</v>
      </c>
      <c r="D1601" t="s">
        <v>2182</v>
      </c>
      <c r="E1601" t="s">
        <v>703</v>
      </c>
      <c r="F1601">
        <v>5</v>
      </c>
      <c r="G1601">
        <v>0</v>
      </c>
      <c r="H1601" t="s">
        <v>421</v>
      </c>
      <c r="I1601" t="s">
        <v>103</v>
      </c>
      <c r="J1601" t="s">
        <v>105</v>
      </c>
      <c r="K1601" t="s">
        <v>115</v>
      </c>
      <c r="L1601" t="s">
        <v>114</v>
      </c>
      <c r="M1601" t="s">
        <v>404</v>
      </c>
      <c r="N1601" t="s">
        <v>403</v>
      </c>
      <c r="O1601" t="s">
        <v>559</v>
      </c>
      <c r="P1601" t="s">
        <v>558</v>
      </c>
      <c r="Q1601" t="s">
        <v>2182</v>
      </c>
      <c r="R1601" t="s">
        <v>2183</v>
      </c>
    </row>
    <row r="1602" spans="1:18">
      <c r="A1602">
        <v>749</v>
      </c>
      <c r="B1602" t="s">
        <v>701</v>
      </c>
      <c r="C1602">
        <v>3920</v>
      </c>
      <c r="D1602" t="s">
        <v>2184</v>
      </c>
      <c r="E1602" t="s">
        <v>703</v>
      </c>
      <c r="F1602">
        <v>5</v>
      </c>
      <c r="G1602">
        <v>0</v>
      </c>
      <c r="H1602" t="s">
        <v>421</v>
      </c>
      <c r="I1602" t="s">
        <v>103</v>
      </c>
      <c r="J1602" t="s">
        <v>105</v>
      </c>
      <c r="K1602" t="s">
        <v>115</v>
      </c>
      <c r="L1602" t="s">
        <v>114</v>
      </c>
      <c r="M1602" t="s">
        <v>404</v>
      </c>
      <c r="N1602" t="s">
        <v>403</v>
      </c>
      <c r="O1602" t="s">
        <v>559</v>
      </c>
      <c r="P1602" t="s">
        <v>558</v>
      </c>
      <c r="Q1602" t="s">
        <v>2184</v>
      </c>
      <c r="R1602" t="s">
        <v>2185</v>
      </c>
    </row>
    <row r="1603" spans="1:18">
      <c r="A1603">
        <v>750</v>
      </c>
      <c r="B1603" t="s">
        <v>701</v>
      </c>
      <c r="C1603">
        <v>3706</v>
      </c>
      <c r="D1603" t="s">
        <v>2186</v>
      </c>
      <c r="E1603" t="s">
        <v>703</v>
      </c>
      <c r="F1603">
        <v>5</v>
      </c>
      <c r="G1603">
        <v>0</v>
      </c>
      <c r="H1603" t="s">
        <v>421</v>
      </c>
      <c r="I1603" t="s">
        <v>103</v>
      </c>
      <c r="J1603" t="s">
        <v>105</v>
      </c>
      <c r="K1603" t="s">
        <v>115</v>
      </c>
      <c r="L1603" t="s">
        <v>114</v>
      </c>
      <c r="M1603" t="s">
        <v>404</v>
      </c>
      <c r="N1603" t="s">
        <v>403</v>
      </c>
      <c r="O1603" t="s">
        <v>559</v>
      </c>
      <c r="P1603" t="s">
        <v>558</v>
      </c>
      <c r="Q1603" t="s">
        <v>2186</v>
      </c>
      <c r="R1603" t="s">
        <v>2187</v>
      </c>
    </row>
    <row r="1604" spans="1:18">
      <c r="A1604">
        <v>751</v>
      </c>
      <c r="B1604" t="s">
        <v>701</v>
      </c>
      <c r="C1604">
        <v>3714</v>
      </c>
      <c r="D1604" t="s">
        <v>2188</v>
      </c>
      <c r="E1604" t="s">
        <v>703</v>
      </c>
      <c r="F1604">
        <v>4</v>
      </c>
      <c r="G1604">
        <v>0</v>
      </c>
      <c r="H1604" t="s">
        <v>421</v>
      </c>
      <c r="I1604" t="s">
        <v>103</v>
      </c>
      <c r="J1604" t="s">
        <v>105</v>
      </c>
      <c r="K1604" t="s">
        <v>115</v>
      </c>
      <c r="L1604" t="s">
        <v>114</v>
      </c>
      <c r="M1604" t="s">
        <v>404</v>
      </c>
      <c r="N1604" t="s">
        <v>403</v>
      </c>
      <c r="O1604" t="s">
        <v>559</v>
      </c>
      <c r="P1604" t="s">
        <v>558</v>
      </c>
      <c r="Q1604" t="s">
        <v>2188</v>
      </c>
      <c r="R1604" t="s">
        <v>2189</v>
      </c>
    </row>
    <row r="1605" spans="1:18">
      <c r="A1605">
        <v>752</v>
      </c>
      <c r="B1605" t="s">
        <v>701</v>
      </c>
      <c r="C1605">
        <v>3508</v>
      </c>
      <c r="D1605" t="s">
        <v>2190</v>
      </c>
      <c r="E1605" t="s">
        <v>703</v>
      </c>
      <c r="F1605">
        <v>5</v>
      </c>
      <c r="G1605">
        <v>0</v>
      </c>
      <c r="H1605" t="s">
        <v>421</v>
      </c>
      <c r="I1605" t="s">
        <v>103</v>
      </c>
      <c r="J1605" t="s">
        <v>105</v>
      </c>
      <c r="K1605" t="s">
        <v>115</v>
      </c>
      <c r="L1605" t="s">
        <v>114</v>
      </c>
      <c r="M1605" t="s">
        <v>404</v>
      </c>
      <c r="N1605" t="s">
        <v>403</v>
      </c>
      <c r="O1605" t="s">
        <v>559</v>
      </c>
      <c r="P1605" t="s">
        <v>558</v>
      </c>
      <c r="Q1605" t="s">
        <v>2190</v>
      </c>
      <c r="R1605" t="s">
        <v>2191</v>
      </c>
    </row>
    <row r="1606" spans="1:18">
      <c r="A1606">
        <v>753</v>
      </c>
      <c r="B1606" t="s">
        <v>701</v>
      </c>
      <c r="C1606">
        <v>4050</v>
      </c>
      <c r="D1606" t="s">
        <v>2192</v>
      </c>
      <c r="E1606" t="s">
        <v>706</v>
      </c>
      <c r="F1606">
        <v>4</v>
      </c>
      <c r="G1606">
        <v>0</v>
      </c>
      <c r="H1606" t="s">
        <v>421</v>
      </c>
      <c r="I1606" t="s">
        <v>103</v>
      </c>
      <c r="J1606" t="s">
        <v>105</v>
      </c>
      <c r="K1606" t="s">
        <v>115</v>
      </c>
      <c r="L1606" t="s">
        <v>114</v>
      </c>
      <c r="M1606" t="s">
        <v>404</v>
      </c>
      <c r="N1606" t="s">
        <v>403</v>
      </c>
      <c r="O1606" t="s">
        <v>559</v>
      </c>
      <c r="P1606" t="s">
        <v>558</v>
      </c>
      <c r="Q1606" t="s">
        <v>2192</v>
      </c>
      <c r="R1606" t="s">
        <v>2193</v>
      </c>
    </row>
    <row r="1607" spans="1:18">
      <c r="A1607">
        <v>754</v>
      </c>
      <c r="B1607" t="s">
        <v>701</v>
      </c>
      <c r="C1607">
        <v>3708</v>
      </c>
      <c r="D1607" t="s">
        <v>2194</v>
      </c>
      <c r="E1607" t="s">
        <v>1363</v>
      </c>
      <c r="F1607">
        <v>4</v>
      </c>
      <c r="G1607">
        <v>0</v>
      </c>
      <c r="H1607" t="s">
        <v>421</v>
      </c>
      <c r="I1607" t="s">
        <v>103</v>
      </c>
      <c r="J1607" t="s">
        <v>105</v>
      </c>
      <c r="K1607" t="s">
        <v>115</v>
      </c>
      <c r="L1607" t="s">
        <v>114</v>
      </c>
      <c r="M1607" t="s">
        <v>404</v>
      </c>
      <c r="N1607" t="s">
        <v>403</v>
      </c>
      <c r="O1607" t="s">
        <v>559</v>
      </c>
      <c r="P1607" t="s">
        <v>558</v>
      </c>
      <c r="Q1607" t="s">
        <v>2194</v>
      </c>
      <c r="R1607" t="s">
        <v>2195</v>
      </c>
    </row>
    <row r="1608" spans="1:18">
      <c r="A1608">
        <v>755</v>
      </c>
      <c r="B1608" t="s">
        <v>701</v>
      </c>
      <c r="C1608">
        <v>3712</v>
      </c>
      <c r="D1608" t="s">
        <v>2196</v>
      </c>
      <c r="E1608" t="s">
        <v>706</v>
      </c>
      <c r="F1608">
        <v>4</v>
      </c>
      <c r="G1608">
        <v>0</v>
      </c>
      <c r="H1608" t="s">
        <v>421</v>
      </c>
      <c r="I1608" t="s">
        <v>103</v>
      </c>
      <c r="J1608" t="s">
        <v>105</v>
      </c>
      <c r="K1608" t="s">
        <v>115</v>
      </c>
      <c r="L1608" t="s">
        <v>114</v>
      </c>
      <c r="M1608" t="s">
        <v>404</v>
      </c>
      <c r="N1608" t="s">
        <v>403</v>
      </c>
      <c r="O1608" t="s">
        <v>559</v>
      </c>
      <c r="P1608" t="s">
        <v>558</v>
      </c>
      <c r="Q1608" t="s">
        <v>2196</v>
      </c>
      <c r="R1608" t="s">
        <v>2197</v>
      </c>
    </row>
    <row r="1609" spans="1:18">
      <c r="A1609">
        <v>756</v>
      </c>
      <c r="B1609" t="s">
        <v>701</v>
      </c>
      <c r="C1609">
        <v>4047</v>
      </c>
      <c r="D1609" t="s">
        <v>2198</v>
      </c>
      <c r="E1609" t="s">
        <v>706</v>
      </c>
      <c r="F1609">
        <v>3</v>
      </c>
      <c r="G1609">
        <v>0</v>
      </c>
      <c r="H1609" t="s">
        <v>421</v>
      </c>
      <c r="I1609" t="s">
        <v>103</v>
      </c>
      <c r="J1609" t="s">
        <v>105</v>
      </c>
      <c r="K1609" t="s">
        <v>115</v>
      </c>
      <c r="L1609" t="s">
        <v>114</v>
      </c>
      <c r="M1609" t="s">
        <v>404</v>
      </c>
      <c r="N1609" t="s">
        <v>403</v>
      </c>
      <c r="O1609" t="s">
        <v>559</v>
      </c>
      <c r="P1609" t="s">
        <v>558</v>
      </c>
      <c r="Q1609" t="s">
        <v>2198</v>
      </c>
      <c r="R1609" t="s">
        <v>2199</v>
      </c>
    </row>
    <row r="1610" spans="1:18">
      <c r="A1610">
        <v>757</v>
      </c>
      <c r="B1610" t="s">
        <v>701</v>
      </c>
      <c r="C1610">
        <v>4045</v>
      </c>
      <c r="D1610" t="s">
        <v>2200</v>
      </c>
      <c r="E1610" t="s">
        <v>706</v>
      </c>
      <c r="F1610">
        <v>4</v>
      </c>
      <c r="G1610">
        <v>0</v>
      </c>
      <c r="H1610" t="s">
        <v>421</v>
      </c>
      <c r="I1610" t="s">
        <v>103</v>
      </c>
      <c r="J1610" t="s">
        <v>105</v>
      </c>
      <c r="K1610" t="s">
        <v>115</v>
      </c>
      <c r="L1610" t="s">
        <v>114</v>
      </c>
      <c r="M1610" t="s">
        <v>404</v>
      </c>
      <c r="N1610" t="s">
        <v>403</v>
      </c>
      <c r="O1610" t="s">
        <v>559</v>
      </c>
      <c r="P1610" t="s">
        <v>558</v>
      </c>
      <c r="Q1610" t="s">
        <v>2200</v>
      </c>
      <c r="R1610" t="s">
        <v>2201</v>
      </c>
    </row>
    <row r="1611" spans="1:18">
      <c r="A1611">
        <v>758</v>
      </c>
      <c r="B1611" t="s">
        <v>701</v>
      </c>
      <c r="C1611">
        <v>3715</v>
      </c>
      <c r="D1611" t="s">
        <v>2202</v>
      </c>
      <c r="E1611" t="s">
        <v>706</v>
      </c>
      <c r="F1611">
        <v>4</v>
      </c>
      <c r="G1611">
        <v>0</v>
      </c>
      <c r="H1611" t="s">
        <v>421</v>
      </c>
      <c r="I1611" t="s">
        <v>103</v>
      </c>
      <c r="J1611" t="s">
        <v>105</v>
      </c>
      <c r="K1611" t="s">
        <v>115</v>
      </c>
      <c r="L1611" t="s">
        <v>114</v>
      </c>
      <c r="M1611" t="s">
        <v>404</v>
      </c>
      <c r="N1611" t="s">
        <v>403</v>
      </c>
      <c r="O1611" t="s">
        <v>559</v>
      </c>
      <c r="P1611" t="s">
        <v>558</v>
      </c>
      <c r="Q1611" t="s">
        <v>2202</v>
      </c>
      <c r="R1611" t="s">
        <v>2203</v>
      </c>
    </row>
    <row r="1612" spans="1:18">
      <c r="A1612">
        <v>759</v>
      </c>
      <c r="B1612" t="s">
        <v>701</v>
      </c>
      <c r="C1612">
        <v>3713</v>
      </c>
      <c r="D1612" t="s">
        <v>2204</v>
      </c>
      <c r="E1612" t="s">
        <v>706</v>
      </c>
      <c r="F1612">
        <v>4</v>
      </c>
      <c r="G1612">
        <v>0</v>
      </c>
      <c r="H1612" t="s">
        <v>421</v>
      </c>
      <c r="I1612" t="s">
        <v>103</v>
      </c>
      <c r="J1612" t="s">
        <v>105</v>
      </c>
      <c r="K1612" t="s">
        <v>115</v>
      </c>
      <c r="L1612" t="s">
        <v>114</v>
      </c>
      <c r="M1612" t="s">
        <v>404</v>
      </c>
      <c r="N1612" t="s">
        <v>403</v>
      </c>
      <c r="O1612" t="s">
        <v>559</v>
      </c>
      <c r="P1612" t="s">
        <v>558</v>
      </c>
      <c r="Q1612" t="s">
        <v>2204</v>
      </c>
      <c r="R1612" t="s">
        <v>2205</v>
      </c>
    </row>
    <row r="1613" spans="1:18">
      <c r="A1613">
        <v>760</v>
      </c>
      <c r="B1613" t="s">
        <v>701</v>
      </c>
      <c r="C1613">
        <v>3967</v>
      </c>
      <c r="D1613" t="s">
        <v>2206</v>
      </c>
      <c r="E1613" t="s">
        <v>706</v>
      </c>
      <c r="F1613">
        <v>4</v>
      </c>
      <c r="G1613">
        <v>0</v>
      </c>
      <c r="H1613" t="s">
        <v>421</v>
      </c>
      <c r="I1613" t="s">
        <v>103</v>
      </c>
      <c r="J1613" t="s">
        <v>105</v>
      </c>
      <c r="K1613" t="s">
        <v>115</v>
      </c>
      <c r="L1613" t="s">
        <v>114</v>
      </c>
      <c r="M1613" t="s">
        <v>404</v>
      </c>
      <c r="N1613" t="s">
        <v>403</v>
      </c>
      <c r="O1613" t="s">
        <v>559</v>
      </c>
      <c r="P1613" t="s">
        <v>558</v>
      </c>
      <c r="Q1613" t="s">
        <v>2206</v>
      </c>
      <c r="R1613" t="s">
        <v>2207</v>
      </c>
    </row>
    <row r="1614" spans="1:18">
      <c r="A1614">
        <v>761</v>
      </c>
      <c r="B1614" t="s">
        <v>701</v>
      </c>
      <c r="C1614">
        <v>3707</v>
      </c>
      <c r="D1614" t="s">
        <v>2208</v>
      </c>
      <c r="E1614" t="s">
        <v>703</v>
      </c>
      <c r="F1614">
        <v>5</v>
      </c>
      <c r="G1614">
        <v>0</v>
      </c>
      <c r="H1614" t="s">
        <v>421</v>
      </c>
      <c r="I1614" t="s">
        <v>103</v>
      </c>
      <c r="J1614" t="s">
        <v>105</v>
      </c>
      <c r="K1614" t="s">
        <v>115</v>
      </c>
      <c r="L1614" t="s">
        <v>114</v>
      </c>
      <c r="M1614" t="s">
        <v>404</v>
      </c>
      <c r="N1614" t="s">
        <v>403</v>
      </c>
      <c r="O1614" t="s">
        <v>559</v>
      </c>
      <c r="P1614" t="s">
        <v>558</v>
      </c>
      <c r="Q1614" t="s">
        <v>2208</v>
      </c>
      <c r="R1614" t="s">
        <v>2209</v>
      </c>
    </row>
    <row r="1615" spans="1:18">
      <c r="A1615">
        <v>762</v>
      </c>
      <c r="B1615" t="s">
        <v>701</v>
      </c>
      <c r="C1615">
        <v>3984</v>
      </c>
      <c r="D1615" t="s">
        <v>2210</v>
      </c>
      <c r="E1615" t="s">
        <v>703</v>
      </c>
      <c r="F1615">
        <v>5</v>
      </c>
      <c r="G1615">
        <v>0</v>
      </c>
      <c r="H1615" t="s">
        <v>421</v>
      </c>
      <c r="I1615" t="s">
        <v>103</v>
      </c>
      <c r="J1615" t="s">
        <v>105</v>
      </c>
      <c r="K1615" t="s">
        <v>115</v>
      </c>
      <c r="L1615" t="s">
        <v>114</v>
      </c>
      <c r="M1615" t="s">
        <v>404</v>
      </c>
      <c r="N1615" t="s">
        <v>403</v>
      </c>
      <c r="O1615" t="s">
        <v>559</v>
      </c>
      <c r="P1615" t="s">
        <v>558</v>
      </c>
      <c r="Q1615" t="s">
        <v>2210</v>
      </c>
      <c r="R1615" t="s">
        <v>2211</v>
      </c>
    </row>
    <row r="1616" spans="1:18">
      <c r="A1616">
        <v>763</v>
      </c>
      <c r="B1616" t="s">
        <v>701</v>
      </c>
      <c r="C1616">
        <v>4052</v>
      </c>
      <c r="D1616" t="s">
        <v>2212</v>
      </c>
      <c r="E1616" t="s">
        <v>703</v>
      </c>
      <c r="F1616">
        <v>5</v>
      </c>
      <c r="G1616">
        <v>0</v>
      </c>
      <c r="H1616" t="s">
        <v>421</v>
      </c>
      <c r="I1616" t="s">
        <v>103</v>
      </c>
      <c r="J1616" t="s">
        <v>105</v>
      </c>
      <c r="K1616" t="s">
        <v>115</v>
      </c>
      <c r="L1616" t="s">
        <v>114</v>
      </c>
      <c r="M1616" t="s">
        <v>404</v>
      </c>
      <c r="N1616" t="s">
        <v>403</v>
      </c>
      <c r="O1616" t="s">
        <v>559</v>
      </c>
      <c r="P1616" t="s">
        <v>558</v>
      </c>
      <c r="Q1616" t="s">
        <v>2212</v>
      </c>
      <c r="R1616" t="s">
        <v>2213</v>
      </c>
    </row>
    <row r="1617" spans="1:18">
      <c r="A1617">
        <v>764</v>
      </c>
      <c r="B1617" t="s">
        <v>701</v>
      </c>
      <c r="C1617">
        <v>3565</v>
      </c>
      <c r="D1617" t="s">
        <v>2214</v>
      </c>
      <c r="E1617" t="s">
        <v>706</v>
      </c>
      <c r="F1617">
        <v>4</v>
      </c>
      <c r="G1617">
        <v>0</v>
      </c>
      <c r="H1617" t="s">
        <v>421</v>
      </c>
      <c r="I1617" t="s">
        <v>103</v>
      </c>
      <c r="J1617" t="s">
        <v>105</v>
      </c>
      <c r="K1617" t="s">
        <v>115</v>
      </c>
      <c r="L1617" t="s">
        <v>114</v>
      </c>
      <c r="M1617" t="s">
        <v>404</v>
      </c>
      <c r="N1617" t="s">
        <v>403</v>
      </c>
      <c r="O1617" t="s">
        <v>559</v>
      </c>
      <c r="P1617" t="s">
        <v>558</v>
      </c>
      <c r="Q1617" t="s">
        <v>2214</v>
      </c>
      <c r="R1617" t="s">
        <v>2215</v>
      </c>
    </row>
    <row r="1618" spans="1:18">
      <c r="A1618">
        <v>765</v>
      </c>
      <c r="B1618" t="s">
        <v>701</v>
      </c>
      <c r="C1618">
        <v>4044</v>
      </c>
      <c r="D1618" t="s">
        <v>2216</v>
      </c>
      <c r="E1618" t="s">
        <v>706</v>
      </c>
      <c r="F1618">
        <v>4</v>
      </c>
      <c r="G1618">
        <v>0</v>
      </c>
      <c r="H1618" t="s">
        <v>421</v>
      </c>
      <c r="I1618" t="s">
        <v>103</v>
      </c>
      <c r="J1618" t="s">
        <v>105</v>
      </c>
      <c r="K1618" t="s">
        <v>115</v>
      </c>
      <c r="L1618" t="s">
        <v>114</v>
      </c>
      <c r="M1618" t="s">
        <v>404</v>
      </c>
      <c r="N1618" t="s">
        <v>403</v>
      </c>
      <c r="O1618" t="s">
        <v>559</v>
      </c>
      <c r="P1618" t="s">
        <v>558</v>
      </c>
      <c r="Q1618" t="s">
        <v>2216</v>
      </c>
      <c r="R1618" t="s">
        <v>2217</v>
      </c>
    </row>
    <row r="1619" spans="1:18">
      <c r="A1619">
        <v>766</v>
      </c>
      <c r="B1619" t="s">
        <v>701</v>
      </c>
      <c r="C1619">
        <v>4046</v>
      </c>
      <c r="D1619" t="s">
        <v>2218</v>
      </c>
      <c r="E1619" t="s">
        <v>706</v>
      </c>
      <c r="F1619">
        <v>1</v>
      </c>
      <c r="G1619">
        <v>0</v>
      </c>
      <c r="H1619" t="s">
        <v>421</v>
      </c>
      <c r="I1619" t="s">
        <v>103</v>
      </c>
      <c r="J1619" t="s">
        <v>105</v>
      </c>
      <c r="K1619" t="s">
        <v>115</v>
      </c>
      <c r="L1619" t="s">
        <v>114</v>
      </c>
      <c r="M1619" t="s">
        <v>404</v>
      </c>
      <c r="N1619" t="s">
        <v>403</v>
      </c>
      <c r="O1619" t="s">
        <v>559</v>
      </c>
      <c r="P1619" t="s">
        <v>558</v>
      </c>
      <c r="Q1619" t="s">
        <v>2218</v>
      </c>
      <c r="R1619" t="s">
        <v>2219</v>
      </c>
    </row>
    <row r="1620" spans="1:18">
      <c r="A1620">
        <v>767</v>
      </c>
      <c r="B1620" t="s">
        <v>701</v>
      </c>
      <c r="C1620">
        <v>3564</v>
      </c>
      <c r="D1620" t="s">
        <v>2220</v>
      </c>
      <c r="E1620" t="s">
        <v>706</v>
      </c>
      <c r="F1620">
        <v>4</v>
      </c>
      <c r="G1620">
        <v>0</v>
      </c>
      <c r="H1620" t="s">
        <v>421</v>
      </c>
      <c r="I1620" t="s">
        <v>103</v>
      </c>
      <c r="J1620" t="s">
        <v>105</v>
      </c>
      <c r="K1620" t="s">
        <v>115</v>
      </c>
      <c r="L1620" t="s">
        <v>114</v>
      </c>
      <c r="M1620" t="s">
        <v>404</v>
      </c>
      <c r="N1620" t="s">
        <v>403</v>
      </c>
      <c r="O1620" t="s">
        <v>559</v>
      </c>
      <c r="P1620" t="s">
        <v>558</v>
      </c>
      <c r="Q1620" t="s">
        <v>2220</v>
      </c>
      <c r="R1620" t="s">
        <v>2221</v>
      </c>
    </row>
    <row r="1621" spans="1:18">
      <c r="A1621">
        <v>768</v>
      </c>
      <c r="B1621" t="s">
        <v>701</v>
      </c>
      <c r="C1621">
        <v>3563</v>
      </c>
      <c r="D1621" t="s">
        <v>2222</v>
      </c>
      <c r="E1621" t="s">
        <v>706</v>
      </c>
      <c r="F1621">
        <v>4</v>
      </c>
      <c r="G1621">
        <v>0</v>
      </c>
      <c r="H1621" t="s">
        <v>421</v>
      </c>
      <c r="I1621" t="s">
        <v>103</v>
      </c>
      <c r="J1621" t="s">
        <v>105</v>
      </c>
      <c r="K1621" t="s">
        <v>115</v>
      </c>
      <c r="L1621" t="s">
        <v>114</v>
      </c>
      <c r="M1621" t="s">
        <v>404</v>
      </c>
      <c r="N1621" t="s">
        <v>403</v>
      </c>
      <c r="O1621" t="s">
        <v>559</v>
      </c>
      <c r="P1621" t="s">
        <v>558</v>
      </c>
      <c r="Q1621" t="s">
        <v>2222</v>
      </c>
      <c r="R1621" t="s">
        <v>2223</v>
      </c>
    </row>
    <row r="1622" spans="1:18">
      <c r="A1622">
        <v>769</v>
      </c>
      <c r="B1622" t="s">
        <v>701</v>
      </c>
      <c r="C1622">
        <v>3705</v>
      </c>
      <c r="D1622" t="s">
        <v>2224</v>
      </c>
      <c r="E1622" t="s">
        <v>706</v>
      </c>
      <c r="F1622">
        <v>4</v>
      </c>
      <c r="G1622">
        <v>0</v>
      </c>
      <c r="H1622" t="s">
        <v>421</v>
      </c>
      <c r="I1622" t="s">
        <v>103</v>
      </c>
      <c r="J1622" t="s">
        <v>105</v>
      </c>
      <c r="K1622" t="s">
        <v>115</v>
      </c>
      <c r="L1622" t="s">
        <v>114</v>
      </c>
      <c r="M1622" t="s">
        <v>404</v>
      </c>
      <c r="N1622" t="s">
        <v>403</v>
      </c>
      <c r="O1622" t="s">
        <v>559</v>
      </c>
      <c r="P1622" t="s">
        <v>558</v>
      </c>
      <c r="Q1622" t="s">
        <v>2224</v>
      </c>
      <c r="R1622" t="s">
        <v>2225</v>
      </c>
    </row>
    <row r="1623" spans="1:18">
      <c r="A1623">
        <v>770</v>
      </c>
      <c r="B1623" t="s">
        <v>701</v>
      </c>
      <c r="C1623">
        <v>3704</v>
      </c>
      <c r="D1623" t="s">
        <v>2226</v>
      </c>
      <c r="E1623" t="s">
        <v>706</v>
      </c>
      <c r="F1623">
        <v>4</v>
      </c>
      <c r="G1623">
        <v>0</v>
      </c>
      <c r="H1623" t="s">
        <v>421</v>
      </c>
      <c r="I1623" t="s">
        <v>103</v>
      </c>
      <c r="J1623" t="s">
        <v>105</v>
      </c>
      <c r="K1623" t="s">
        <v>115</v>
      </c>
      <c r="L1623" t="s">
        <v>114</v>
      </c>
      <c r="M1623" t="s">
        <v>404</v>
      </c>
      <c r="N1623" t="s">
        <v>403</v>
      </c>
      <c r="O1623" t="s">
        <v>559</v>
      </c>
      <c r="P1623" t="s">
        <v>558</v>
      </c>
      <c r="Q1623" t="s">
        <v>2226</v>
      </c>
      <c r="R1623" t="s">
        <v>2227</v>
      </c>
    </row>
    <row r="1624" spans="1:18">
      <c r="A1624">
        <v>771</v>
      </c>
      <c r="B1624" t="s">
        <v>701</v>
      </c>
      <c r="C1624">
        <v>4049</v>
      </c>
      <c r="D1624" t="s">
        <v>2228</v>
      </c>
      <c r="E1624" t="s">
        <v>706</v>
      </c>
      <c r="F1624">
        <v>3</v>
      </c>
      <c r="G1624">
        <v>0</v>
      </c>
      <c r="H1624" t="s">
        <v>421</v>
      </c>
      <c r="I1624" t="s">
        <v>103</v>
      </c>
      <c r="J1624" t="s">
        <v>105</v>
      </c>
      <c r="K1624" t="s">
        <v>115</v>
      </c>
      <c r="L1624" t="s">
        <v>114</v>
      </c>
      <c r="M1624" t="s">
        <v>404</v>
      </c>
      <c r="N1624" t="s">
        <v>403</v>
      </c>
      <c r="O1624" t="s">
        <v>559</v>
      </c>
      <c r="P1624" t="s">
        <v>558</v>
      </c>
      <c r="Q1624" t="s">
        <v>2228</v>
      </c>
      <c r="R1624" t="s">
        <v>2229</v>
      </c>
    </row>
    <row r="1625" spans="1:18">
      <c r="A1625">
        <v>772</v>
      </c>
      <c r="B1625" t="s">
        <v>701</v>
      </c>
      <c r="C1625">
        <v>3989</v>
      </c>
      <c r="D1625" t="s">
        <v>2230</v>
      </c>
      <c r="E1625" t="s">
        <v>703</v>
      </c>
      <c r="F1625">
        <v>5</v>
      </c>
      <c r="G1625">
        <v>0</v>
      </c>
      <c r="H1625" t="s">
        <v>421</v>
      </c>
      <c r="I1625" t="s">
        <v>103</v>
      </c>
      <c r="J1625" t="s">
        <v>105</v>
      </c>
      <c r="K1625" t="s">
        <v>115</v>
      </c>
      <c r="L1625" t="s">
        <v>114</v>
      </c>
      <c r="M1625" t="s">
        <v>404</v>
      </c>
      <c r="N1625" t="s">
        <v>403</v>
      </c>
      <c r="O1625" t="s">
        <v>559</v>
      </c>
      <c r="P1625" t="s">
        <v>558</v>
      </c>
      <c r="Q1625" t="s">
        <v>2230</v>
      </c>
      <c r="R1625" t="s">
        <v>2231</v>
      </c>
    </row>
    <row r="1626" spans="1:18">
      <c r="A1626">
        <v>773</v>
      </c>
      <c r="B1626" t="s">
        <v>701</v>
      </c>
      <c r="C1626">
        <v>4051</v>
      </c>
      <c r="D1626" t="s">
        <v>2232</v>
      </c>
      <c r="E1626" t="s">
        <v>706</v>
      </c>
      <c r="F1626">
        <v>3</v>
      </c>
      <c r="G1626">
        <v>0</v>
      </c>
      <c r="H1626" t="s">
        <v>421</v>
      </c>
      <c r="I1626" t="s">
        <v>103</v>
      </c>
      <c r="J1626" t="s">
        <v>105</v>
      </c>
      <c r="K1626" t="s">
        <v>115</v>
      </c>
      <c r="L1626" t="s">
        <v>114</v>
      </c>
      <c r="M1626" t="s">
        <v>404</v>
      </c>
      <c r="N1626" t="s">
        <v>403</v>
      </c>
      <c r="O1626" t="s">
        <v>559</v>
      </c>
      <c r="P1626" t="s">
        <v>558</v>
      </c>
      <c r="Q1626" t="s">
        <v>2232</v>
      </c>
      <c r="R1626" t="s">
        <v>2233</v>
      </c>
    </row>
    <row r="1627" spans="1:18">
      <c r="A1627">
        <v>774</v>
      </c>
      <c r="B1627" t="s">
        <v>701</v>
      </c>
      <c r="C1627">
        <v>4048</v>
      </c>
      <c r="D1627" t="s">
        <v>2234</v>
      </c>
      <c r="E1627" t="s">
        <v>706</v>
      </c>
      <c r="F1627">
        <v>3</v>
      </c>
      <c r="G1627">
        <v>0</v>
      </c>
      <c r="H1627" t="s">
        <v>421</v>
      </c>
      <c r="I1627" t="s">
        <v>103</v>
      </c>
      <c r="J1627" t="s">
        <v>105</v>
      </c>
      <c r="K1627" t="s">
        <v>115</v>
      </c>
      <c r="L1627" t="s">
        <v>114</v>
      </c>
      <c r="M1627" t="s">
        <v>404</v>
      </c>
      <c r="N1627" t="s">
        <v>403</v>
      </c>
      <c r="O1627" t="s">
        <v>559</v>
      </c>
      <c r="P1627" t="s">
        <v>558</v>
      </c>
      <c r="Q1627" t="s">
        <v>2234</v>
      </c>
      <c r="R1627" t="s">
        <v>2235</v>
      </c>
    </row>
    <row r="1628" spans="1:18">
      <c r="A1628">
        <v>3656</v>
      </c>
      <c r="B1628" t="s">
        <v>701</v>
      </c>
      <c r="C1628">
        <v>3832</v>
      </c>
      <c r="D1628" t="s">
        <v>7862</v>
      </c>
      <c r="E1628" t="s">
        <v>706</v>
      </c>
      <c r="F1628">
        <v>2</v>
      </c>
      <c r="G1628">
        <v>0</v>
      </c>
      <c r="H1628" t="s">
        <v>421</v>
      </c>
      <c r="I1628" t="s">
        <v>103</v>
      </c>
      <c r="J1628" t="s">
        <v>105</v>
      </c>
      <c r="K1628" t="s">
        <v>107</v>
      </c>
      <c r="L1628" t="s">
        <v>106</v>
      </c>
      <c r="M1628" t="s">
        <v>256</v>
      </c>
      <c r="N1628" t="s">
        <v>255</v>
      </c>
      <c r="O1628" t="s">
        <v>561</v>
      </c>
      <c r="P1628" t="s">
        <v>560</v>
      </c>
      <c r="Q1628" t="s">
        <v>7862</v>
      </c>
      <c r="R1628" t="s">
        <v>7863</v>
      </c>
    </row>
    <row r="1629" spans="1:18">
      <c r="A1629">
        <v>3657</v>
      </c>
      <c r="B1629" t="s">
        <v>701</v>
      </c>
      <c r="C1629">
        <v>3840</v>
      </c>
      <c r="D1629" t="s">
        <v>7864</v>
      </c>
      <c r="E1629" t="s">
        <v>706</v>
      </c>
      <c r="F1629">
        <v>2</v>
      </c>
      <c r="G1629">
        <v>0</v>
      </c>
      <c r="H1629" t="s">
        <v>421</v>
      </c>
      <c r="I1629" t="s">
        <v>103</v>
      </c>
      <c r="J1629" t="s">
        <v>105</v>
      </c>
      <c r="K1629" t="s">
        <v>107</v>
      </c>
      <c r="L1629" t="s">
        <v>106</v>
      </c>
      <c r="M1629" t="s">
        <v>256</v>
      </c>
      <c r="N1629" t="s">
        <v>255</v>
      </c>
      <c r="O1629" t="s">
        <v>561</v>
      </c>
      <c r="P1629" t="s">
        <v>560</v>
      </c>
      <c r="Q1629" t="s">
        <v>7864</v>
      </c>
      <c r="R1629" t="s">
        <v>7865</v>
      </c>
    </row>
    <row r="1630" spans="1:18">
      <c r="A1630">
        <v>3658</v>
      </c>
      <c r="B1630" t="s">
        <v>701</v>
      </c>
      <c r="C1630">
        <v>3839</v>
      </c>
      <c r="D1630" t="s">
        <v>7866</v>
      </c>
      <c r="E1630" t="s">
        <v>703</v>
      </c>
      <c r="F1630">
        <v>0</v>
      </c>
      <c r="G1630">
        <v>0</v>
      </c>
      <c r="H1630" t="s">
        <v>421</v>
      </c>
      <c r="I1630" t="s">
        <v>103</v>
      </c>
      <c r="J1630" t="s">
        <v>105</v>
      </c>
      <c r="K1630" t="s">
        <v>107</v>
      </c>
      <c r="L1630" t="s">
        <v>106</v>
      </c>
      <c r="M1630" t="s">
        <v>256</v>
      </c>
      <c r="N1630" t="s">
        <v>255</v>
      </c>
      <c r="O1630" t="s">
        <v>561</v>
      </c>
      <c r="P1630" t="s">
        <v>560</v>
      </c>
      <c r="Q1630" t="s">
        <v>7866</v>
      </c>
      <c r="R1630" t="s">
        <v>7867</v>
      </c>
    </row>
    <row r="1631" spans="1:18">
      <c r="A1631">
        <v>3661</v>
      </c>
      <c r="B1631" t="s">
        <v>701</v>
      </c>
      <c r="C1631">
        <v>3837</v>
      </c>
      <c r="D1631" t="s">
        <v>7872</v>
      </c>
      <c r="E1631" t="s">
        <v>706</v>
      </c>
      <c r="F1631">
        <v>4</v>
      </c>
      <c r="G1631">
        <v>0</v>
      </c>
      <c r="H1631" t="s">
        <v>421</v>
      </c>
      <c r="I1631" t="s">
        <v>103</v>
      </c>
      <c r="J1631" t="s">
        <v>105</v>
      </c>
      <c r="K1631" t="s">
        <v>107</v>
      </c>
      <c r="L1631" t="s">
        <v>106</v>
      </c>
      <c r="M1631" t="s">
        <v>256</v>
      </c>
      <c r="N1631" t="s">
        <v>255</v>
      </c>
      <c r="O1631" t="s">
        <v>561</v>
      </c>
      <c r="P1631" t="s">
        <v>560</v>
      </c>
      <c r="Q1631" t="s">
        <v>7872</v>
      </c>
      <c r="R1631" t="s">
        <v>7873</v>
      </c>
    </row>
    <row r="1632" spans="1:18">
      <c r="A1632">
        <v>3666</v>
      </c>
      <c r="B1632" t="s">
        <v>701</v>
      </c>
      <c r="C1632">
        <v>3838</v>
      </c>
      <c r="D1632" t="s">
        <v>7881</v>
      </c>
      <c r="E1632" t="s">
        <v>706</v>
      </c>
      <c r="F1632">
        <v>4</v>
      </c>
      <c r="G1632">
        <v>0</v>
      </c>
      <c r="H1632" t="s">
        <v>421</v>
      </c>
      <c r="I1632" t="s">
        <v>103</v>
      </c>
      <c r="J1632" t="s">
        <v>105</v>
      </c>
      <c r="K1632" t="s">
        <v>107</v>
      </c>
      <c r="L1632" t="s">
        <v>106</v>
      </c>
      <c r="M1632" t="s">
        <v>256</v>
      </c>
      <c r="N1632" t="s">
        <v>255</v>
      </c>
      <c r="O1632" t="s">
        <v>561</v>
      </c>
      <c r="P1632" t="s">
        <v>560</v>
      </c>
      <c r="Q1632" t="s">
        <v>7881</v>
      </c>
      <c r="R1632" t="s">
        <v>7882</v>
      </c>
    </row>
    <row r="1633" spans="1:18">
      <c r="A1633">
        <v>3668</v>
      </c>
      <c r="B1633" t="s">
        <v>701</v>
      </c>
      <c r="C1633">
        <v>3836</v>
      </c>
      <c r="D1633" t="s">
        <v>7885</v>
      </c>
      <c r="E1633" t="s">
        <v>706</v>
      </c>
      <c r="F1633">
        <v>3</v>
      </c>
      <c r="G1633">
        <v>0</v>
      </c>
      <c r="H1633" t="s">
        <v>421</v>
      </c>
      <c r="I1633" t="s">
        <v>103</v>
      </c>
      <c r="J1633" t="s">
        <v>105</v>
      </c>
      <c r="K1633" t="s">
        <v>107</v>
      </c>
      <c r="L1633" t="s">
        <v>106</v>
      </c>
      <c r="M1633" t="s">
        <v>256</v>
      </c>
      <c r="N1633" t="s">
        <v>255</v>
      </c>
      <c r="O1633" t="s">
        <v>561</v>
      </c>
      <c r="P1633" t="s">
        <v>560</v>
      </c>
      <c r="Q1633" t="s">
        <v>7885</v>
      </c>
      <c r="R1633" t="s">
        <v>7886</v>
      </c>
    </row>
    <row r="1634" spans="1:18">
      <c r="A1634">
        <v>3669</v>
      </c>
      <c r="B1634" t="s">
        <v>701</v>
      </c>
      <c r="C1634">
        <v>3828</v>
      </c>
      <c r="D1634" t="s">
        <v>7887</v>
      </c>
      <c r="E1634" t="s">
        <v>706</v>
      </c>
      <c r="F1634">
        <v>3</v>
      </c>
      <c r="G1634">
        <v>0</v>
      </c>
      <c r="H1634" t="s">
        <v>421</v>
      </c>
      <c r="I1634" t="s">
        <v>103</v>
      </c>
      <c r="J1634" t="s">
        <v>105</v>
      </c>
      <c r="K1634" t="s">
        <v>107</v>
      </c>
      <c r="L1634" t="s">
        <v>106</v>
      </c>
      <c r="M1634" t="s">
        <v>256</v>
      </c>
      <c r="N1634" t="s">
        <v>255</v>
      </c>
      <c r="O1634" t="s">
        <v>561</v>
      </c>
      <c r="P1634" t="s">
        <v>560</v>
      </c>
      <c r="Q1634" t="s">
        <v>7887</v>
      </c>
      <c r="R1634" t="s">
        <v>7888</v>
      </c>
    </row>
    <row r="1635" spans="1:18">
      <c r="A1635">
        <v>3670</v>
      </c>
      <c r="B1635" t="s">
        <v>701</v>
      </c>
      <c r="C1635">
        <v>3829</v>
      </c>
      <c r="D1635" t="s">
        <v>7889</v>
      </c>
      <c r="E1635" t="s">
        <v>706</v>
      </c>
      <c r="F1635">
        <v>4</v>
      </c>
      <c r="G1635">
        <v>0</v>
      </c>
      <c r="H1635" t="s">
        <v>421</v>
      </c>
      <c r="I1635" t="s">
        <v>103</v>
      </c>
      <c r="J1635" t="s">
        <v>105</v>
      </c>
      <c r="K1635" t="s">
        <v>107</v>
      </c>
      <c r="L1635" t="s">
        <v>106</v>
      </c>
      <c r="M1635" t="s">
        <v>256</v>
      </c>
      <c r="N1635" t="s">
        <v>255</v>
      </c>
      <c r="O1635" t="s">
        <v>561</v>
      </c>
      <c r="P1635" t="s">
        <v>560</v>
      </c>
      <c r="Q1635" t="s">
        <v>7889</v>
      </c>
      <c r="R1635" t="s">
        <v>7890</v>
      </c>
    </row>
    <row r="1636" spans="1:18">
      <c r="A1636">
        <v>3671</v>
      </c>
      <c r="B1636" t="s">
        <v>701</v>
      </c>
      <c r="C1636">
        <v>3830</v>
      </c>
      <c r="D1636" t="s">
        <v>7891</v>
      </c>
      <c r="E1636" t="s">
        <v>706</v>
      </c>
      <c r="F1636">
        <v>3</v>
      </c>
      <c r="G1636">
        <v>0</v>
      </c>
      <c r="H1636" t="s">
        <v>421</v>
      </c>
      <c r="I1636" t="s">
        <v>103</v>
      </c>
      <c r="J1636" t="s">
        <v>105</v>
      </c>
      <c r="K1636" t="s">
        <v>107</v>
      </c>
      <c r="L1636" t="s">
        <v>106</v>
      </c>
      <c r="M1636" t="s">
        <v>256</v>
      </c>
      <c r="N1636" t="s">
        <v>255</v>
      </c>
      <c r="O1636" t="s">
        <v>561</v>
      </c>
      <c r="P1636" t="s">
        <v>560</v>
      </c>
      <c r="Q1636" t="s">
        <v>7891</v>
      </c>
      <c r="R1636" t="s">
        <v>7892</v>
      </c>
    </row>
    <row r="1637" spans="1:18">
      <c r="A1637">
        <v>3672</v>
      </c>
      <c r="B1637" t="s">
        <v>701</v>
      </c>
      <c r="C1637">
        <v>3827</v>
      </c>
      <c r="D1637" t="s">
        <v>7893</v>
      </c>
      <c r="E1637" t="s">
        <v>706</v>
      </c>
      <c r="F1637">
        <v>3</v>
      </c>
      <c r="G1637">
        <v>0</v>
      </c>
      <c r="H1637" t="s">
        <v>421</v>
      </c>
      <c r="I1637" t="s">
        <v>103</v>
      </c>
      <c r="J1637" t="s">
        <v>105</v>
      </c>
      <c r="K1637" t="s">
        <v>107</v>
      </c>
      <c r="L1637" t="s">
        <v>106</v>
      </c>
      <c r="M1637" t="s">
        <v>256</v>
      </c>
      <c r="N1637" t="s">
        <v>255</v>
      </c>
      <c r="O1637" t="s">
        <v>561</v>
      </c>
      <c r="P1637" t="s">
        <v>560</v>
      </c>
      <c r="Q1637" t="s">
        <v>7893</v>
      </c>
      <c r="R1637" t="s">
        <v>7894</v>
      </c>
    </row>
    <row r="1638" spans="1:18">
      <c r="A1638">
        <v>3673</v>
      </c>
      <c r="B1638" t="s">
        <v>701</v>
      </c>
      <c r="C1638">
        <v>3835</v>
      </c>
      <c r="D1638" t="s">
        <v>7895</v>
      </c>
      <c r="E1638" t="s">
        <v>706</v>
      </c>
      <c r="F1638">
        <v>2</v>
      </c>
      <c r="G1638">
        <v>0</v>
      </c>
      <c r="H1638" t="s">
        <v>421</v>
      </c>
      <c r="I1638" t="s">
        <v>103</v>
      </c>
      <c r="J1638" t="s">
        <v>105</v>
      </c>
      <c r="K1638" t="s">
        <v>107</v>
      </c>
      <c r="L1638" t="s">
        <v>106</v>
      </c>
      <c r="M1638" t="s">
        <v>256</v>
      </c>
      <c r="N1638" t="s">
        <v>255</v>
      </c>
      <c r="O1638" t="s">
        <v>561</v>
      </c>
      <c r="P1638" t="s">
        <v>560</v>
      </c>
      <c r="Q1638" t="s">
        <v>7895</v>
      </c>
      <c r="R1638" t="s">
        <v>7896</v>
      </c>
    </row>
    <row r="1639" spans="1:18">
      <c r="A1639">
        <v>3674</v>
      </c>
      <c r="B1639" t="s">
        <v>701</v>
      </c>
      <c r="C1639">
        <v>3834</v>
      </c>
      <c r="D1639" t="s">
        <v>7897</v>
      </c>
      <c r="E1639" t="s">
        <v>706</v>
      </c>
      <c r="F1639">
        <v>3</v>
      </c>
      <c r="G1639">
        <v>0</v>
      </c>
      <c r="H1639" t="s">
        <v>421</v>
      </c>
      <c r="I1639" t="s">
        <v>103</v>
      </c>
      <c r="J1639" t="s">
        <v>105</v>
      </c>
      <c r="K1639" t="s">
        <v>107</v>
      </c>
      <c r="L1639" t="s">
        <v>106</v>
      </c>
      <c r="M1639" t="s">
        <v>256</v>
      </c>
      <c r="N1639" t="s">
        <v>255</v>
      </c>
      <c r="O1639" t="s">
        <v>561</v>
      </c>
      <c r="P1639" t="s">
        <v>560</v>
      </c>
      <c r="Q1639" t="s">
        <v>7897</v>
      </c>
      <c r="R1639" t="s">
        <v>7898</v>
      </c>
    </row>
    <row r="1640" spans="1:18">
      <c r="A1640">
        <v>3677</v>
      </c>
      <c r="B1640" t="s">
        <v>701</v>
      </c>
      <c r="C1640">
        <v>3826</v>
      </c>
      <c r="D1640" t="s">
        <v>7903</v>
      </c>
      <c r="E1640" t="s">
        <v>706</v>
      </c>
      <c r="F1640">
        <v>4</v>
      </c>
      <c r="G1640">
        <v>0</v>
      </c>
      <c r="H1640" t="s">
        <v>421</v>
      </c>
      <c r="I1640" t="s">
        <v>103</v>
      </c>
      <c r="J1640" t="s">
        <v>105</v>
      </c>
      <c r="K1640" t="s">
        <v>107</v>
      </c>
      <c r="L1640" t="s">
        <v>106</v>
      </c>
      <c r="M1640" t="s">
        <v>256</v>
      </c>
      <c r="N1640" t="s">
        <v>255</v>
      </c>
      <c r="O1640" t="s">
        <v>561</v>
      </c>
      <c r="P1640" t="s">
        <v>560</v>
      </c>
      <c r="Q1640" t="s">
        <v>7903</v>
      </c>
      <c r="R1640" t="s">
        <v>7904</v>
      </c>
    </row>
    <row r="1641" spans="1:18">
      <c r="A1641">
        <v>3678</v>
      </c>
      <c r="B1641" t="s">
        <v>701</v>
      </c>
      <c r="C1641">
        <v>3831</v>
      </c>
      <c r="D1641" t="s">
        <v>7905</v>
      </c>
      <c r="E1641" t="s">
        <v>706</v>
      </c>
      <c r="F1641">
        <v>3</v>
      </c>
      <c r="G1641">
        <v>0</v>
      </c>
      <c r="H1641" t="s">
        <v>421</v>
      </c>
      <c r="I1641" t="s">
        <v>103</v>
      </c>
      <c r="J1641" t="s">
        <v>105</v>
      </c>
      <c r="K1641" t="s">
        <v>107</v>
      </c>
      <c r="L1641" t="s">
        <v>106</v>
      </c>
      <c r="M1641" t="s">
        <v>256</v>
      </c>
      <c r="N1641" t="s">
        <v>255</v>
      </c>
      <c r="O1641" t="s">
        <v>561</v>
      </c>
      <c r="P1641" t="s">
        <v>560</v>
      </c>
      <c r="Q1641" t="s">
        <v>7905</v>
      </c>
      <c r="R1641" t="s">
        <v>7906</v>
      </c>
    </row>
    <row r="1642" spans="1:18">
      <c r="A1642">
        <v>3679</v>
      </c>
      <c r="B1642" t="s">
        <v>701</v>
      </c>
      <c r="C1642">
        <v>3825</v>
      </c>
      <c r="D1642" t="s">
        <v>7907</v>
      </c>
      <c r="E1642" t="s">
        <v>706</v>
      </c>
      <c r="F1642">
        <v>2</v>
      </c>
      <c r="G1642">
        <v>0</v>
      </c>
      <c r="H1642" t="s">
        <v>421</v>
      </c>
      <c r="I1642" t="s">
        <v>103</v>
      </c>
      <c r="J1642" t="s">
        <v>105</v>
      </c>
      <c r="K1642" t="s">
        <v>107</v>
      </c>
      <c r="L1642" t="s">
        <v>106</v>
      </c>
      <c r="M1642" t="s">
        <v>256</v>
      </c>
      <c r="N1642" t="s">
        <v>255</v>
      </c>
      <c r="O1642" t="s">
        <v>561</v>
      </c>
      <c r="P1642" t="s">
        <v>560</v>
      </c>
      <c r="Q1642" t="s">
        <v>7907</v>
      </c>
      <c r="R1642" t="s">
        <v>7908</v>
      </c>
    </row>
    <row r="1643" spans="1:18">
      <c r="A1643">
        <v>3682</v>
      </c>
      <c r="B1643" t="s">
        <v>701</v>
      </c>
      <c r="C1643">
        <v>3824</v>
      </c>
      <c r="D1643" t="s">
        <v>7913</v>
      </c>
      <c r="E1643" t="s">
        <v>706</v>
      </c>
      <c r="F1643">
        <v>4</v>
      </c>
      <c r="G1643">
        <v>0</v>
      </c>
      <c r="H1643" t="s">
        <v>421</v>
      </c>
      <c r="I1643" t="s">
        <v>103</v>
      </c>
      <c r="J1643" t="s">
        <v>105</v>
      </c>
      <c r="K1643" t="s">
        <v>107</v>
      </c>
      <c r="L1643" t="s">
        <v>106</v>
      </c>
      <c r="M1643" t="s">
        <v>256</v>
      </c>
      <c r="N1643" t="s">
        <v>255</v>
      </c>
      <c r="O1643" t="s">
        <v>561</v>
      </c>
      <c r="P1643" t="s">
        <v>560</v>
      </c>
      <c r="Q1643" t="s">
        <v>7913</v>
      </c>
      <c r="R1643" t="s">
        <v>7914</v>
      </c>
    </row>
    <row r="1644" spans="1:18">
      <c r="A1644">
        <v>3685</v>
      </c>
      <c r="B1644" t="s">
        <v>701</v>
      </c>
      <c r="C1644">
        <v>1547</v>
      </c>
      <c r="D1644" t="s">
        <v>7919</v>
      </c>
      <c r="E1644" t="s">
        <v>421</v>
      </c>
      <c r="F1644" t="s">
        <v>421</v>
      </c>
      <c r="G1644">
        <v>1</v>
      </c>
      <c r="H1644" t="s">
        <v>421</v>
      </c>
      <c r="I1644" t="s">
        <v>103</v>
      </c>
      <c r="J1644" t="s">
        <v>105</v>
      </c>
      <c r="K1644" t="s">
        <v>107</v>
      </c>
      <c r="L1644" t="s">
        <v>106</v>
      </c>
      <c r="M1644" t="s">
        <v>256</v>
      </c>
      <c r="N1644" t="s">
        <v>255</v>
      </c>
      <c r="O1644" t="s">
        <v>561</v>
      </c>
      <c r="P1644" t="s">
        <v>560</v>
      </c>
      <c r="Q1644" t="s">
        <v>7919</v>
      </c>
      <c r="R1644" t="s">
        <v>7920</v>
      </c>
    </row>
    <row r="1645" spans="1:18">
      <c r="A1645">
        <v>3688</v>
      </c>
      <c r="B1645" t="s">
        <v>701</v>
      </c>
      <c r="C1645">
        <v>3823</v>
      </c>
      <c r="D1645" t="s">
        <v>7925</v>
      </c>
      <c r="E1645" t="s">
        <v>706</v>
      </c>
      <c r="F1645">
        <v>3</v>
      </c>
      <c r="G1645">
        <v>0</v>
      </c>
      <c r="H1645" t="s">
        <v>421</v>
      </c>
      <c r="I1645" t="s">
        <v>103</v>
      </c>
      <c r="J1645" t="s">
        <v>105</v>
      </c>
      <c r="K1645" t="s">
        <v>107</v>
      </c>
      <c r="L1645" t="s">
        <v>106</v>
      </c>
      <c r="M1645" t="s">
        <v>256</v>
      </c>
      <c r="N1645" t="s">
        <v>255</v>
      </c>
      <c r="O1645" t="s">
        <v>561</v>
      </c>
      <c r="P1645" t="s">
        <v>560</v>
      </c>
      <c r="Q1645" t="s">
        <v>7925</v>
      </c>
      <c r="R1645" t="s">
        <v>7926</v>
      </c>
    </row>
    <row r="1646" spans="1:18">
      <c r="A1646">
        <v>3690</v>
      </c>
      <c r="B1646" t="s">
        <v>701</v>
      </c>
      <c r="C1646">
        <v>3822</v>
      </c>
      <c r="D1646" t="s">
        <v>7929</v>
      </c>
      <c r="E1646" t="s">
        <v>706</v>
      </c>
      <c r="F1646">
        <v>3</v>
      </c>
      <c r="G1646">
        <v>0</v>
      </c>
      <c r="H1646" t="s">
        <v>421</v>
      </c>
      <c r="I1646" t="s">
        <v>103</v>
      </c>
      <c r="J1646" t="s">
        <v>105</v>
      </c>
      <c r="K1646" t="s">
        <v>107</v>
      </c>
      <c r="L1646" t="s">
        <v>106</v>
      </c>
      <c r="M1646" t="s">
        <v>256</v>
      </c>
      <c r="N1646" t="s">
        <v>255</v>
      </c>
      <c r="O1646" t="s">
        <v>561</v>
      </c>
      <c r="P1646" t="s">
        <v>560</v>
      </c>
      <c r="Q1646" t="s">
        <v>7929</v>
      </c>
      <c r="R1646" t="s">
        <v>7930</v>
      </c>
    </row>
    <row r="1647" spans="1:18">
      <c r="A1647">
        <v>3691</v>
      </c>
      <c r="B1647" t="s">
        <v>701</v>
      </c>
      <c r="C1647">
        <v>4144</v>
      </c>
      <c r="D1647" t="s">
        <v>7931</v>
      </c>
      <c r="E1647" t="s">
        <v>703</v>
      </c>
      <c r="F1647">
        <v>0</v>
      </c>
      <c r="G1647">
        <v>0</v>
      </c>
      <c r="H1647" t="s">
        <v>421</v>
      </c>
      <c r="I1647" t="s">
        <v>103</v>
      </c>
      <c r="J1647" t="s">
        <v>105</v>
      </c>
      <c r="K1647" t="s">
        <v>107</v>
      </c>
      <c r="L1647" t="s">
        <v>106</v>
      </c>
      <c r="M1647" t="s">
        <v>256</v>
      </c>
      <c r="N1647" t="s">
        <v>255</v>
      </c>
      <c r="O1647" t="s">
        <v>561</v>
      </c>
      <c r="P1647" t="s">
        <v>560</v>
      </c>
      <c r="Q1647" t="s">
        <v>7931</v>
      </c>
      <c r="R1647" t="s">
        <v>7932</v>
      </c>
    </row>
    <row r="1648" spans="1:18">
      <c r="A1648">
        <v>3696</v>
      </c>
      <c r="B1648" t="s">
        <v>701</v>
      </c>
      <c r="C1648">
        <v>3821</v>
      </c>
      <c r="D1648" t="s">
        <v>7941</v>
      </c>
      <c r="E1648" t="s">
        <v>706</v>
      </c>
      <c r="F1648">
        <v>3</v>
      </c>
      <c r="G1648">
        <v>0</v>
      </c>
      <c r="H1648" t="s">
        <v>421</v>
      </c>
      <c r="I1648" t="s">
        <v>103</v>
      </c>
      <c r="J1648" t="s">
        <v>105</v>
      </c>
      <c r="K1648" t="s">
        <v>107</v>
      </c>
      <c r="L1648" t="s">
        <v>106</v>
      </c>
      <c r="M1648" t="s">
        <v>256</v>
      </c>
      <c r="N1648" t="s">
        <v>255</v>
      </c>
      <c r="O1648" t="s">
        <v>561</v>
      </c>
      <c r="P1648" t="s">
        <v>560</v>
      </c>
      <c r="Q1648" t="s">
        <v>7941</v>
      </c>
      <c r="R1648" t="s">
        <v>7942</v>
      </c>
    </row>
    <row r="1649" spans="1:18">
      <c r="A1649">
        <v>3700</v>
      </c>
      <c r="B1649" t="s">
        <v>701</v>
      </c>
      <c r="C1649">
        <v>3820</v>
      </c>
      <c r="D1649" t="s">
        <v>7949</v>
      </c>
      <c r="E1649" t="s">
        <v>706</v>
      </c>
      <c r="F1649">
        <v>3</v>
      </c>
      <c r="G1649">
        <v>0</v>
      </c>
      <c r="H1649" t="s">
        <v>421</v>
      </c>
      <c r="I1649" t="s">
        <v>103</v>
      </c>
      <c r="J1649" t="s">
        <v>105</v>
      </c>
      <c r="K1649" t="s">
        <v>107</v>
      </c>
      <c r="L1649" t="s">
        <v>106</v>
      </c>
      <c r="M1649" t="s">
        <v>256</v>
      </c>
      <c r="N1649" t="s">
        <v>255</v>
      </c>
      <c r="O1649" t="s">
        <v>561</v>
      </c>
      <c r="P1649" t="s">
        <v>560</v>
      </c>
      <c r="Q1649" t="s">
        <v>7949</v>
      </c>
      <c r="R1649" t="s">
        <v>7950</v>
      </c>
    </row>
    <row r="1650" spans="1:18">
      <c r="A1650">
        <v>3708</v>
      </c>
      <c r="B1650" t="s">
        <v>701</v>
      </c>
      <c r="C1650">
        <v>4146</v>
      </c>
      <c r="D1650" t="s">
        <v>7964</v>
      </c>
      <c r="E1650" t="s">
        <v>706</v>
      </c>
      <c r="F1650">
        <v>4</v>
      </c>
      <c r="G1650">
        <v>0</v>
      </c>
      <c r="H1650" t="s">
        <v>421</v>
      </c>
      <c r="I1650" t="s">
        <v>103</v>
      </c>
      <c r="J1650" t="s">
        <v>105</v>
      </c>
      <c r="K1650" t="s">
        <v>107</v>
      </c>
      <c r="L1650" t="s">
        <v>106</v>
      </c>
      <c r="M1650" t="s">
        <v>256</v>
      </c>
      <c r="N1650" t="s">
        <v>255</v>
      </c>
      <c r="O1650" t="s">
        <v>561</v>
      </c>
      <c r="P1650" t="s">
        <v>560</v>
      </c>
      <c r="Q1650" t="s">
        <v>7964</v>
      </c>
      <c r="R1650" t="s">
        <v>7965</v>
      </c>
    </row>
    <row r="1651" spans="1:18">
      <c r="A1651">
        <v>3711</v>
      </c>
      <c r="B1651" t="s">
        <v>701</v>
      </c>
      <c r="C1651">
        <v>3818</v>
      </c>
      <c r="D1651" t="s">
        <v>7970</v>
      </c>
      <c r="E1651" t="s">
        <v>706</v>
      </c>
      <c r="F1651">
        <v>4</v>
      </c>
      <c r="G1651">
        <v>0</v>
      </c>
      <c r="H1651" t="s">
        <v>421</v>
      </c>
      <c r="I1651" t="s">
        <v>103</v>
      </c>
      <c r="J1651" t="s">
        <v>105</v>
      </c>
      <c r="K1651" t="s">
        <v>107</v>
      </c>
      <c r="L1651" t="s">
        <v>106</v>
      </c>
      <c r="M1651" t="s">
        <v>256</v>
      </c>
      <c r="N1651" t="s">
        <v>255</v>
      </c>
      <c r="O1651" t="s">
        <v>561</v>
      </c>
      <c r="P1651" t="s">
        <v>560</v>
      </c>
      <c r="Q1651" t="s">
        <v>7970</v>
      </c>
      <c r="R1651" t="s">
        <v>7971</v>
      </c>
    </row>
    <row r="1652" spans="1:18">
      <c r="A1652">
        <v>3714</v>
      </c>
      <c r="B1652" t="s">
        <v>701</v>
      </c>
      <c r="C1652">
        <v>3817</v>
      </c>
      <c r="D1652" t="s">
        <v>7976</v>
      </c>
      <c r="E1652" t="s">
        <v>706</v>
      </c>
      <c r="F1652">
        <v>3</v>
      </c>
      <c r="G1652">
        <v>0</v>
      </c>
      <c r="H1652" t="s">
        <v>421</v>
      </c>
      <c r="I1652" t="s">
        <v>103</v>
      </c>
      <c r="J1652" t="s">
        <v>105</v>
      </c>
      <c r="K1652" t="s">
        <v>107</v>
      </c>
      <c r="L1652" t="s">
        <v>106</v>
      </c>
      <c r="M1652" t="s">
        <v>256</v>
      </c>
      <c r="N1652" t="s">
        <v>255</v>
      </c>
      <c r="O1652" t="s">
        <v>561</v>
      </c>
      <c r="P1652" t="s">
        <v>560</v>
      </c>
      <c r="Q1652" t="s">
        <v>7976</v>
      </c>
      <c r="R1652" t="s">
        <v>7977</v>
      </c>
    </row>
    <row r="1653" spans="1:18">
      <c r="A1653">
        <v>3717</v>
      </c>
      <c r="B1653" t="s">
        <v>701</v>
      </c>
      <c r="C1653">
        <v>3816</v>
      </c>
      <c r="D1653" t="s">
        <v>7982</v>
      </c>
      <c r="E1653" t="s">
        <v>706</v>
      </c>
      <c r="F1653">
        <v>4</v>
      </c>
      <c r="G1653">
        <v>0</v>
      </c>
      <c r="H1653" t="s">
        <v>421</v>
      </c>
      <c r="I1653" t="s">
        <v>103</v>
      </c>
      <c r="J1653" t="s">
        <v>105</v>
      </c>
      <c r="K1653" t="s">
        <v>107</v>
      </c>
      <c r="L1653" t="s">
        <v>106</v>
      </c>
      <c r="M1653" t="s">
        <v>256</v>
      </c>
      <c r="N1653" t="s">
        <v>255</v>
      </c>
      <c r="O1653" t="s">
        <v>561</v>
      </c>
      <c r="P1653" t="s">
        <v>560</v>
      </c>
      <c r="Q1653" t="s">
        <v>7982</v>
      </c>
      <c r="R1653" t="s">
        <v>7983</v>
      </c>
    </row>
    <row r="1654" spans="1:18">
      <c r="A1654">
        <v>3718</v>
      </c>
      <c r="B1654" t="s">
        <v>701</v>
      </c>
      <c r="C1654">
        <v>3815</v>
      </c>
      <c r="D1654" t="s">
        <v>7984</v>
      </c>
      <c r="E1654" t="s">
        <v>706</v>
      </c>
      <c r="F1654">
        <v>4</v>
      </c>
      <c r="G1654">
        <v>0</v>
      </c>
      <c r="H1654" t="s">
        <v>421</v>
      </c>
      <c r="I1654" t="s">
        <v>103</v>
      </c>
      <c r="J1654" t="s">
        <v>105</v>
      </c>
      <c r="K1654" t="s">
        <v>107</v>
      </c>
      <c r="L1654" t="s">
        <v>106</v>
      </c>
      <c r="M1654" t="s">
        <v>256</v>
      </c>
      <c r="N1654" t="s">
        <v>255</v>
      </c>
      <c r="O1654" t="s">
        <v>561</v>
      </c>
      <c r="P1654" t="s">
        <v>560</v>
      </c>
      <c r="Q1654" t="s">
        <v>7984</v>
      </c>
      <c r="R1654" t="s">
        <v>7985</v>
      </c>
    </row>
    <row r="1655" spans="1:18">
      <c r="A1655">
        <v>3722</v>
      </c>
      <c r="B1655" t="s">
        <v>701</v>
      </c>
      <c r="C1655">
        <v>3814</v>
      </c>
      <c r="D1655" t="s">
        <v>7992</v>
      </c>
      <c r="E1655" t="s">
        <v>706</v>
      </c>
      <c r="F1655">
        <v>3</v>
      </c>
      <c r="G1655">
        <v>0</v>
      </c>
      <c r="H1655" t="s">
        <v>421</v>
      </c>
      <c r="I1655" t="s">
        <v>103</v>
      </c>
      <c r="J1655" t="s">
        <v>105</v>
      </c>
      <c r="K1655" t="s">
        <v>107</v>
      </c>
      <c r="L1655" t="s">
        <v>106</v>
      </c>
      <c r="M1655" t="s">
        <v>256</v>
      </c>
      <c r="N1655" t="s">
        <v>255</v>
      </c>
      <c r="O1655" t="s">
        <v>561</v>
      </c>
      <c r="P1655" t="s">
        <v>560</v>
      </c>
      <c r="Q1655" t="s">
        <v>7992</v>
      </c>
      <c r="R1655" t="s">
        <v>7993</v>
      </c>
    </row>
    <row r="1656" spans="1:18">
      <c r="A1656">
        <v>3724</v>
      </c>
      <c r="B1656" t="s">
        <v>701</v>
      </c>
      <c r="C1656">
        <v>3813</v>
      </c>
      <c r="D1656" t="s">
        <v>7996</v>
      </c>
      <c r="E1656" t="s">
        <v>49</v>
      </c>
      <c r="F1656">
        <v>0</v>
      </c>
      <c r="G1656">
        <v>0</v>
      </c>
      <c r="H1656" t="s">
        <v>421</v>
      </c>
      <c r="I1656" t="s">
        <v>103</v>
      </c>
      <c r="J1656" t="s">
        <v>105</v>
      </c>
      <c r="K1656" t="s">
        <v>107</v>
      </c>
      <c r="L1656" t="s">
        <v>106</v>
      </c>
      <c r="M1656" t="s">
        <v>256</v>
      </c>
      <c r="N1656" t="s">
        <v>255</v>
      </c>
      <c r="O1656" t="s">
        <v>561</v>
      </c>
      <c r="P1656" t="s">
        <v>560</v>
      </c>
      <c r="Q1656" t="s">
        <v>7996</v>
      </c>
      <c r="R1656" t="s">
        <v>7997</v>
      </c>
    </row>
    <row r="1657" spans="1:18">
      <c r="A1657">
        <v>3725</v>
      </c>
      <c r="B1657" t="s">
        <v>701</v>
      </c>
      <c r="C1657">
        <v>3803</v>
      </c>
      <c r="D1657" t="s">
        <v>7998</v>
      </c>
      <c r="E1657" t="s">
        <v>706</v>
      </c>
      <c r="F1657">
        <v>4</v>
      </c>
      <c r="G1657">
        <v>0</v>
      </c>
      <c r="H1657" t="s">
        <v>421</v>
      </c>
      <c r="I1657" t="s">
        <v>103</v>
      </c>
      <c r="J1657" t="s">
        <v>105</v>
      </c>
      <c r="K1657" t="s">
        <v>107</v>
      </c>
      <c r="L1657" t="s">
        <v>106</v>
      </c>
      <c r="M1657" t="s">
        <v>256</v>
      </c>
      <c r="N1657" t="s">
        <v>255</v>
      </c>
      <c r="O1657" t="s">
        <v>561</v>
      </c>
      <c r="P1657" t="s">
        <v>560</v>
      </c>
      <c r="Q1657" t="s">
        <v>7998</v>
      </c>
      <c r="R1657" t="s">
        <v>7999</v>
      </c>
    </row>
    <row r="1658" spans="1:18">
      <c r="A1658">
        <v>3728</v>
      </c>
      <c r="B1658" t="s">
        <v>701</v>
      </c>
      <c r="C1658">
        <v>3802</v>
      </c>
      <c r="D1658" t="s">
        <v>8003</v>
      </c>
      <c r="E1658" t="s">
        <v>706</v>
      </c>
      <c r="F1658">
        <v>4</v>
      </c>
      <c r="G1658">
        <v>0</v>
      </c>
      <c r="H1658" t="s">
        <v>421</v>
      </c>
      <c r="I1658" t="s">
        <v>103</v>
      </c>
      <c r="J1658" t="s">
        <v>105</v>
      </c>
      <c r="K1658" t="s">
        <v>107</v>
      </c>
      <c r="L1658" t="s">
        <v>106</v>
      </c>
      <c r="M1658" t="s">
        <v>256</v>
      </c>
      <c r="N1658" t="s">
        <v>255</v>
      </c>
      <c r="O1658" t="s">
        <v>561</v>
      </c>
      <c r="P1658" t="s">
        <v>560</v>
      </c>
      <c r="Q1658" t="s">
        <v>8003</v>
      </c>
      <c r="R1658" t="s">
        <v>8004</v>
      </c>
    </row>
    <row r="1659" spans="1:18">
      <c r="A1659">
        <v>3733</v>
      </c>
      <c r="B1659" t="s">
        <v>701</v>
      </c>
      <c r="C1659">
        <v>3801</v>
      </c>
      <c r="D1659" t="s">
        <v>8011</v>
      </c>
      <c r="E1659" t="s">
        <v>706</v>
      </c>
      <c r="F1659">
        <v>3</v>
      </c>
      <c r="G1659">
        <v>0</v>
      </c>
      <c r="H1659" t="s">
        <v>421</v>
      </c>
      <c r="I1659" t="s">
        <v>103</v>
      </c>
      <c r="J1659" t="s">
        <v>105</v>
      </c>
      <c r="K1659" t="s">
        <v>107</v>
      </c>
      <c r="L1659" t="s">
        <v>106</v>
      </c>
      <c r="M1659" t="s">
        <v>256</v>
      </c>
      <c r="N1659" t="s">
        <v>255</v>
      </c>
      <c r="O1659" t="s">
        <v>561</v>
      </c>
      <c r="P1659" t="s">
        <v>560</v>
      </c>
      <c r="Q1659" t="s">
        <v>8011</v>
      </c>
      <c r="R1659" t="s">
        <v>8012</v>
      </c>
    </row>
    <row r="1660" spans="1:18">
      <c r="A1660">
        <v>3734</v>
      </c>
      <c r="B1660" t="s">
        <v>701</v>
      </c>
      <c r="C1660">
        <v>3800</v>
      </c>
      <c r="D1660" t="s">
        <v>8013</v>
      </c>
      <c r="E1660" t="s">
        <v>706</v>
      </c>
      <c r="F1660">
        <v>4</v>
      </c>
      <c r="G1660">
        <v>0</v>
      </c>
      <c r="H1660" t="s">
        <v>421</v>
      </c>
      <c r="I1660" t="s">
        <v>103</v>
      </c>
      <c r="J1660" t="s">
        <v>105</v>
      </c>
      <c r="K1660" t="s">
        <v>107</v>
      </c>
      <c r="L1660" t="s">
        <v>106</v>
      </c>
      <c r="M1660" t="s">
        <v>256</v>
      </c>
      <c r="N1660" t="s">
        <v>255</v>
      </c>
      <c r="O1660" t="s">
        <v>561</v>
      </c>
      <c r="P1660" t="s">
        <v>560</v>
      </c>
      <c r="Q1660" t="s">
        <v>8013</v>
      </c>
      <c r="R1660" t="s">
        <v>8014</v>
      </c>
    </row>
    <row r="1661" spans="1:18">
      <c r="A1661">
        <v>3737</v>
      </c>
      <c r="B1661" t="s">
        <v>701</v>
      </c>
      <c r="C1661">
        <v>3799</v>
      </c>
      <c r="D1661" t="s">
        <v>8019</v>
      </c>
      <c r="E1661" t="s">
        <v>706</v>
      </c>
      <c r="F1661">
        <v>4</v>
      </c>
      <c r="G1661">
        <v>0</v>
      </c>
      <c r="H1661" t="s">
        <v>421</v>
      </c>
      <c r="I1661" t="s">
        <v>103</v>
      </c>
      <c r="J1661" t="s">
        <v>105</v>
      </c>
      <c r="K1661" t="s">
        <v>107</v>
      </c>
      <c r="L1661" t="s">
        <v>106</v>
      </c>
      <c r="M1661" t="s">
        <v>256</v>
      </c>
      <c r="N1661" t="s">
        <v>255</v>
      </c>
      <c r="O1661" t="s">
        <v>561</v>
      </c>
      <c r="P1661" t="s">
        <v>560</v>
      </c>
      <c r="Q1661" t="s">
        <v>8019</v>
      </c>
      <c r="R1661" t="s">
        <v>8020</v>
      </c>
    </row>
    <row r="1662" spans="1:18">
      <c r="A1662">
        <v>3740</v>
      </c>
      <c r="B1662" t="s">
        <v>701</v>
      </c>
      <c r="C1662">
        <v>3798</v>
      </c>
      <c r="D1662" t="s">
        <v>8025</v>
      </c>
      <c r="E1662" t="s">
        <v>706</v>
      </c>
      <c r="F1662">
        <v>4</v>
      </c>
      <c r="G1662">
        <v>0</v>
      </c>
      <c r="H1662" t="s">
        <v>421</v>
      </c>
      <c r="I1662" t="s">
        <v>103</v>
      </c>
      <c r="J1662" t="s">
        <v>105</v>
      </c>
      <c r="K1662" t="s">
        <v>107</v>
      </c>
      <c r="L1662" t="s">
        <v>106</v>
      </c>
      <c r="M1662" t="s">
        <v>256</v>
      </c>
      <c r="N1662" t="s">
        <v>255</v>
      </c>
      <c r="O1662" t="s">
        <v>561</v>
      </c>
      <c r="P1662" t="s">
        <v>560</v>
      </c>
      <c r="Q1662" t="s">
        <v>8025</v>
      </c>
      <c r="R1662" t="s">
        <v>8026</v>
      </c>
    </row>
    <row r="1663" spans="1:18">
      <c r="A1663">
        <v>3748</v>
      </c>
      <c r="B1663" t="s">
        <v>701</v>
      </c>
      <c r="C1663">
        <v>3797</v>
      </c>
      <c r="D1663" t="s">
        <v>8041</v>
      </c>
      <c r="E1663" t="s">
        <v>703</v>
      </c>
      <c r="F1663">
        <v>0</v>
      </c>
      <c r="G1663">
        <v>0</v>
      </c>
      <c r="H1663" t="s">
        <v>421</v>
      </c>
      <c r="I1663" t="s">
        <v>103</v>
      </c>
      <c r="J1663" t="s">
        <v>105</v>
      </c>
      <c r="K1663" t="s">
        <v>107</v>
      </c>
      <c r="L1663" t="s">
        <v>106</v>
      </c>
      <c r="M1663" t="s">
        <v>256</v>
      </c>
      <c r="N1663" t="s">
        <v>255</v>
      </c>
      <c r="O1663" t="s">
        <v>561</v>
      </c>
      <c r="P1663" t="s">
        <v>560</v>
      </c>
      <c r="Q1663" t="s">
        <v>8041</v>
      </c>
      <c r="R1663" t="s">
        <v>8042</v>
      </c>
    </row>
    <row r="1664" spans="1:18">
      <c r="A1664">
        <v>3750</v>
      </c>
      <c r="B1664" t="s">
        <v>701</v>
      </c>
      <c r="C1664">
        <v>3796</v>
      </c>
      <c r="D1664" t="s">
        <v>8045</v>
      </c>
      <c r="E1664" t="s">
        <v>706</v>
      </c>
      <c r="F1664">
        <v>2</v>
      </c>
      <c r="G1664">
        <v>0</v>
      </c>
      <c r="H1664" t="s">
        <v>421</v>
      </c>
      <c r="I1664" t="s">
        <v>103</v>
      </c>
      <c r="J1664" t="s">
        <v>105</v>
      </c>
      <c r="K1664" t="s">
        <v>107</v>
      </c>
      <c r="L1664" t="s">
        <v>106</v>
      </c>
      <c r="M1664" t="s">
        <v>256</v>
      </c>
      <c r="N1664" t="s">
        <v>255</v>
      </c>
      <c r="O1664" t="s">
        <v>561</v>
      </c>
      <c r="P1664" t="s">
        <v>560</v>
      </c>
      <c r="Q1664" t="s">
        <v>8045</v>
      </c>
      <c r="R1664" t="s">
        <v>8046</v>
      </c>
    </row>
    <row r="1665" spans="1:18">
      <c r="A1665">
        <v>3758</v>
      </c>
      <c r="B1665" t="s">
        <v>701</v>
      </c>
      <c r="C1665">
        <v>3795</v>
      </c>
      <c r="D1665" t="s">
        <v>8061</v>
      </c>
      <c r="E1665" t="s">
        <v>706</v>
      </c>
      <c r="F1665">
        <v>4</v>
      </c>
      <c r="G1665">
        <v>0</v>
      </c>
      <c r="H1665" t="s">
        <v>421</v>
      </c>
      <c r="I1665" t="s">
        <v>103</v>
      </c>
      <c r="J1665" t="s">
        <v>105</v>
      </c>
      <c r="K1665" t="s">
        <v>107</v>
      </c>
      <c r="L1665" t="s">
        <v>106</v>
      </c>
      <c r="M1665" t="s">
        <v>256</v>
      </c>
      <c r="N1665" t="s">
        <v>255</v>
      </c>
      <c r="O1665" t="s">
        <v>561</v>
      </c>
      <c r="P1665" t="s">
        <v>560</v>
      </c>
      <c r="Q1665" t="s">
        <v>8061</v>
      </c>
      <c r="R1665" t="s">
        <v>8062</v>
      </c>
    </row>
    <row r="1666" spans="1:18">
      <c r="A1666">
        <v>3762</v>
      </c>
      <c r="B1666" t="s">
        <v>701</v>
      </c>
      <c r="C1666">
        <v>3833</v>
      </c>
      <c r="D1666" t="s">
        <v>8069</v>
      </c>
      <c r="E1666" t="s">
        <v>703</v>
      </c>
      <c r="F1666">
        <v>0</v>
      </c>
      <c r="G1666">
        <v>0</v>
      </c>
      <c r="H1666" t="s">
        <v>421</v>
      </c>
      <c r="I1666" t="s">
        <v>103</v>
      </c>
      <c r="J1666" t="s">
        <v>105</v>
      </c>
      <c r="K1666" t="s">
        <v>107</v>
      </c>
      <c r="L1666" t="s">
        <v>106</v>
      </c>
      <c r="M1666" t="s">
        <v>256</v>
      </c>
      <c r="N1666" t="s">
        <v>255</v>
      </c>
      <c r="O1666" t="s">
        <v>561</v>
      </c>
      <c r="P1666" t="s">
        <v>560</v>
      </c>
      <c r="Q1666" t="s">
        <v>8069</v>
      </c>
      <c r="R1666" t="s">
        <v>8070</v>
      </c>
    </row>
    <row r="1667" spans="1:18">
      <c r="A1667">
        <v>3766</v>
      </c>
      <c r="B1667" t="s">
        <v>701</v>
      </c>
      <c r="C1667">
        <v>3503</v>
      </c>
      <c r="D1667" t="s">
        <v>8077</v>
      </c>
      <c r="E1667" t="s">
        <v>706</v>
      </c>
      <c r="F1667">
        <v>4</v>
      </c>
      <c r="G1667">
        <v>1</v>
      </c>
      <c r="H1667" t="s">
        <v>421</v>
      </c>
      <c r="I1667" t="s">
        <v>103</v>
      </c>
      <c r="J1667" t="s">
        <v>105</v>
      </c>
      <c r="K1667" t="s">
        <v>107</v>
      </c>
      <c r="L1667" t="s">
        <v>106</v>
      </c>
      <c r="M1667" t="s">
        <v>256</v>
      </c>
      <c r="N1667" t="s">
        <v>255</v>
      </c>
      <c r="O1667" t="s">
        <v>561</v>
      </c>
      <c r="P1667" t="s">
        <v>560</v>
      </c>
      <c r="Q1667" t="s">
        <v>8077</v>
      </c>
      <c r="R1667" t="s">
        <v>8078</v>
      </c>
    </row>
    <row r="1668" spans="1:18">
      <c r="A1668">
        <v>3773</v>
      </c>
      <c r="B1668" t="s">
        <v>701</v>
      </c>
      <c r="C1668">
        <v>3501</v>
      </c>
      <c r="D1668" t="s">
        <v>8091</v>
      </c>
      <c r="E1668" t="s">
        <v>706</v>
      </c>
      <c r="F1668">
        <v>3</v>
      </c>
      <c r="G1668">
        <v>1</v>
      </c>
      <c r="H1668" t="s">
        <v>421</v>
      </c>
      <c r="I1668" t="s">
        <v>103</v>
      </c>
      <c r="J1668" t="s">
        <v>105</v>
      </c>
      <c r="K1668" t="s">
        <v>107</v>
      </c>
      <c r="L1668" t="s">
        <v>106</v>
      </c>
      <c r="M1668" t="s">
        <v>256</v>
      </c>
      <c r="N1668" t="s">
        <v>255</v>
      </c>
      <c r="O1668" t="s">
        <v>561</v>
      </c>
      <c r="P1668" t="s">
        <v>560</v>
      </c>
      <c r="Q1668" t="s">
        <v>8091</v>
      </c>
      <c r="R1668" t="s">
        <v>8092</v>
      </c>
    </row>
    <row r="1669" spans="1:18">
      <c r="A1669">
        <v>3778</v>
      </c>
      <c r="B1669" t="s">
        <v>701</v>
      </c>
      <c r="C1669">
        <v>3499</v>
      </c>
      <c r="D1669" t="s">
        <v>8101</v>
      </c>
      <c r="E1669" t="s">
        <v>706</v>
      </c>
      <c r="F1669">
        <v>3</v>
      </c>
      <c r="G1669">
        <v>1</v>
      </c>
      <c r="H1669" t="s">
        <v>421</v>
      </c>
      <c r="I1669" t="s">
        <v>103</v>
      </c>
      <c r="J1669" t="s">
        <v>105</v>
      </c>
      <c r="K1669" t="s">
        <v>107</v>
      </c>
      <c r="L1669" t="s">
        <v>106</v>
      </c>
      <c r="M1669" t="s">
        <v>256</v>
      </c>
      <c r="N1669" t="s">
        <v>255</v>
      </c>
      <c r="O1669" t="s">
        <v>561</v>
      </c>
      <c r="P1669" t="s">
        <v>560</v>
      </c>
      <c r="Q1669" t="s">
        <v>8101</v>
      </c>
      <c r="R1669" t="s">
        <v>8102</v>
      </c>
    </row>
    <row r="1670" spans="1:18">
      <c r="A1670">
        <v>3782</v>
      </c>
      <c r="B1670" t="s">
        <v>701</v>
      </c>
      <c r="C1670">
        <v>3506</v>
      </c>
      <c r="D1670" t="s">
        <v>8109</v>
      </c>
      <c r="E1670" t="s">
        <v>703</v>
      </c>
      <c r="F1670">
        <v>0</v>
      </c>
      <c r="G1670">
        <v>1</v>
      </c>
      <c r="H1670" t="s">
        <v>421</v>
      </c>
      <c r="I1670" t="s">
        <v>103</v>
      </c>
      <c r="J1670" t="s">
        <v>105</v>
      </c>
      <c r="K1670" t="s">
        <v>107</v>
      </c>
      <c r="L1670" t="s">
        <v>106</v>
      </c>
      <c r="M1670" t="s">
        <v>256</v>
      </c>
      <c r="N1670" t="s">
        <v>255</v>
      </c>
      <c r="O1670" t="s">
        <v>561</v>
      </c>
      <c r="P1670" t="s">
        <v>560</v>
      </c>
      <c r="Q1670" t="s">
        <v>8109</v>
      </c>
      <c r="R1670" t="s">
        <v>8110</v>
      </c>
    </row>
    <row r="1671" spans="1:18">
      <c r="A1671">
        <v>3783</v>
      </c>
      <c r="B1671" t="s">
        <v>701</v>
      </c>
      <c r="C1671">
        <v>3498</v>
      </c>
      <c r="D1671" t="s">
        <v>8111</v>
      </c>
      <c r="E1671" t="s">
        <v>706</v>
      </c>
      <c r="F1671">
        <v>3</v>
      </c>
      <c r="G1671">
        <v>1</v>
      </c>
      <c r="H1671" t="s">
        <v>421</v>
      </c>
      <c r="I1671" t="s">
        <v>103</v>
      </c>
      <c r="J1671" t="s">
        <v>105</v>
      </c>
      <c r="K1671" t="s">
        <v>107</v>
      </c>
      <c r="L1671" t="s">
        <v>106</v>
      </c>
      <c r="M1671" t="s">
        <v>256</v>
      </c>
      <c r="N1671" t="s">
        <v>255</v>
      </c>
      <c r="O1671" t="s">
        <v>561</v>
      </c>
      <c r="P1671" t="s">
        <v>560</v>
      </c>
      <c r="Q1671" t="s">
        <v>8111</v>
      </c>
      <c r="R1671" t="s">
        <v>8112</v>
      </c>
    </row>
    <row r="1672" spans="1:18">
      <c r="A1672">
        <v>3786</v>
      </c>
      <c r="B1672" t="s">
        <v>701</v>
      </c>
      <c r="C1672">
        <v>3497</v>
      </c>
      <c r="D1672" t="s">
        <v>6122</v>
      </c>
      <c r="E1672" t="s">
        <v>706</v>
      </c>
      <c r="F1672">
        <v>4</v>
      </c>
      <c r="G1672">
        <v>1</v>
      </c>
      <c r="H1672" t="s">
        <v>421</v>
      </c>
      <c r="I1672" t="s">
        <v>103</v>
      </c>
      <c r="J1672" t="s">
        <v>105</v>
      </c>
      <c r="K1672" t="s">
        <v>107</v>
      </c>
      <c r="L1672" t="s">
        <v>106</v>
      </c>
      <c r="M1672" t="s">
        <v>256</v>
      </c>
      <c r="N1672" t="s">
        <v>255</v>
      </c>
      <c r="O1672" t="s">
        <v>561</v>
      </c>
      <c r="P1672" t="s">
        <v>560</v>
      </c>
      <c r="Q1672" t="s">
        <v>6122</v>
      </c>
      <c r="R1672" t="s">
        <v>8117</v>
      </c>
    </row>
    <row r="1673" spans="1:18">
      <c r="A1673">
        <v>3792</v>
      </c>
      <c r="B1673" t="s">
        <v>701</v>
      </c>
      <c r="C1673">
        <v>3496</v>
      </c>
      <c r="D1673" t="s">
        <v>8128</v>
      </c>
      <c r="E1673" t="s">
        <v>706</v>
      </c>
      <c r="F1673">
        <v>3</v>
      </c>
      <c r="G1673">
        <v>1</v>
      </c>
      <c r="H1673" t="s">
        <v>421</v>
      </c>
      <c r="I1673" t="s">
        <v>103</v>
      </c>
      <c r="J1673" t="s">
        <v>105</v>
      </c>
      <c r="K1673" t="s">
        <v>107</v>
      </c>
      <c r="L1673" t="s">
        <v>106</v>
      </c>
      <c r="M1673" t="s">
        <v>256</v>
      </c>
      <c r="N1673" t="s">
        <v>255</v>
      </c>
      <c r="O1673" t="s">
        <v>561</v>
      </c>
      <c r="P1673" t="s">
        <v>560</v>
      </c>
      <c r="Q1673" t="s">
        <v>8128</v>
      </c>
      <c r="R1673" t="s">
        <v>8129</v>
      </c>
    </row>
    <row r="1674" spans="1:18">
      <c r="A1674">
        <v>3794</v>
      </c>
      <c r="B1674" t="s">
        <v>701</v>
      </c>
      <c r="C1674">
        <v>3507</v>
      </c>
      <c r="D1674" t="s">
        <v>8132</v>
      </c>
      <c r="E1674" t="s">
        <v>703</v>
      </c>
      <c r="F1674">
        <v>0</v>
      </c>
      <c r="G1674">
        <v>1</v>
      </c>
      <c r="H1674" t="s">
        <v>421</v>
      </c>
      <c r="I1674" t="s">
        <v>103</v>
      </c>
      <c r="J1674" t="s">
        <v>105</v>
      </c>
      <c r="K1674" t="s">
        <v>107</v>
      </c>
      <c r="L1674" t="s">
        <v>106</v>
      </c>
      <c r="M1674" t="s">
        <v>256</v>
      </c>
      <c r="N1674" t="s">
        <v>255</v>
      </c>
      <c r="O1674" t="s">
        <v>561</v>
      </c>
      <c r="P1674" t="s">
        <v>560</v>
      </c>
      <c r="Q1674" t="s">
        <v>8132</v>
      </c>
      <c r="R1674" t="s">
        <v>8133</v>
      </c>
    </row>
    <row r="1675" spans="1:18">
      <c r="A1675">
        <v>3795</v>
      </c>
      <c r="B1675" t="s">
        <v>701</v>
      </c>
      <c r="C1675">
        <v>3505</v>
      </c>
      <c r="D1675" t="s">
        <v>8134</v>
      </c>
      <c r="E1675" t="s">
        <v>703</v>
      </c>
      <c r="F1675">
        <v>0</v>
      </c>
      <c r="G1675">
        <v>1</v>
      </c>
      <c r="H1675" t="s">
        <v>421</v>
      </c>
      <c r="I1675" t="s">
        <v>103</v>
      </c>
      <c r="J1675" t="s">
        <v>105</v>
      </c>
      <c r="K1675" t="s">
        <v>107</v>
      </c>
      <c r="L1675" t="s">
        <v>106</v>
      </c>
      <c r="M1675" t="s">
        <v>256</v>
      </c>
      <c r="N1675" t="s">
        <v>255</v>
      </c>
      <c r="O1675" t="s">
        <v>561</v>
      </c>
      <c r="P1675" t="s">
        <v>560</v>
      </c>
      <c r="Q1675" t="s">
        <v>8134</v>
      </c>
      <c r="R1675" t="s">
        <v>8135</v>
      </c>
    </row>
    <row r="1676" spans="1:18">
      <c r="A1676">
        <v>3799</v>
      </c>
      <c r="B1676" t="s">
        <v>701</v>
      </c>
      <c r="C1676">
        <v>3492</v>
      </c>
      <c r="D1676" t="s">
        <v>8142</v>
      </c>
      <c r="E1676" t="s">
        <v>49</v>
      </c>
      <c r="F1676">
        <v>3</v>
      </c>
      <c r="G1676">
        <v>1</v>
      </c>
      <c r="H1676" t="s">
        <v>421</v>
      </c>
      <c r="I1676" t="s">
        <v>103</v>
      </c>
      <c r="J1676" t="s">
        <v>105</v>
      </c>
      <c r="K1676" t="s">
        <v>107</v>
      </c>
      <c r="L1676" t="s">
        <v>106</v>
      </c>
      <c r="M1676" t="s">
        <v>256</v>
      </c>
      <c r="N1676" t="s">
        <v>255</v>
      </c>
      <c r="O1676" t="s">
        <v>561</v>
      </c>
      <c r="P1676" t="s">
        <v>560</v>
      </c>
      <c r="Q1676" t="s">
        <v>8142</v>
      </c>
      <c r="R1676" t="s">
        <v>8143</v>
      </c>
    </row>
    <row r="1677" spans="1:18">
      <c r="A1677">
        <v>3804</v>
      </c>
      <c r="B1677" t="s">
        <v>701</v>
      </c>
      <c r="C1677">
        <v>3504</v>
      </c>
      <c r="D1677" t="s">
        <v>8152</v>
      </c>
      <c r="E1677" t="s">
        <v>703</v>
      </c>
      <c r="F1677">
        <v>0</v>
      </c>
      <c r="G1677">
        <v>1</v>
      </c>
      <c r="H1677" t="s">
        <v>421</v>
      </c>
      <c r="I1677" t="s">
        <v>103</v>
      </c>
      <c r="J1677" t="s">
        <v>105</v>
      </c>
      <c r="K1677" t="s">
        <v>107</v>
      </c>
      <c r="L1677" t="s">
        <v>106</v>
      </c>
      <c r="M1677" t="s">
        <v>256</v>
      </c>
      <c r="N1677" t="s">
        <v>255</v>
      </c>
      <c r="O1677" t="s">
        <v>561</v>
      </c>
      <c r="P1677" t="s">
        <v>560</v>
      </c>
      <c r="Q1677" t="s">
        <v>8152</v>
      </c>
      <c r="R1677" t="s">
        <v>8153</v>
      </c>
    </row>
    <row r="1678" spans="1:18">
      <c r="A1678">
        <v>3806</v>
      </c>
      <c r="B1678" t="s">
        <v>701</v>
      </c>
      <c r="C1678">
        <v>3491</v>
      </c>
      <c r="D1678" t="s">
        <v>8156</v>
      </c>
      <c r="E1678" t="s">
        <v>703</v>
      </c>
      <c r="F1678">
        <v>0</v>
      </c>
      <c r="G1678">
        <v>1</v>
      </c>
      <c r="H1678" t="s">
        <v>421</v>
      </c>
      <c r="I1678" t="s">
        <v>103</v>
      </c>
      <c r="J1678" t="s">
        <v>105</v>
      </c>
      <c r="K1678" t="s">
        <v>107</v>
      </c>
      <c r="L1678" t="s">
        <v>106</v>
      </c>
      <c r="M1678" t="s">
        <v>256</v>
      </c>
      <c r="N1678" t="s">
        <v>255</v>
      </c>
      <c r="O1678" t="s">
        <v>561</v>
      </c>
      <c r="P1678" t="s">
        <v>560</v>
      </c>
      <c r="Q1678" t="s">
        <v>8156</v>
      </c>
      <c r="R1678" t="s">
        <v>8157</v>
      </c>
    </row>
    <row r="1679" spans="1:18">
      <c r="A1679">
        <v>2575</v>
      </c>
      <c r="B1679" t="s">
        <v>701</v>
      </c>
      <c r="C1679">
        <v>1349</v>
      </c>
      <c r="D1679" t="s">
        <v>5742</v>
      </c>
      <c r="E1679" t="s">
        <v>706</v>
      </c>
      <c r="F1679">
        <v>3</v>
      </c>
      <c r="G1679">
        <v>1</v>
      </c>
      <c r="H1679" t="s">
        <v>421</v>
      </c>
      <c r="I1679" t="s">
        <v>103</v>
      </c>
      <c r="J1679" t="s">
        <v>105</v>
      </c>
      <c r="K1679" t="s">
        <v>107</v>
      </c>
      <c r="L1679" t="s">
        <v>106</v>
      </c>
      <c r="M1679" t="s">
        <v>258</v>
      </c>
      <c r="N1679" t="s">
        <v>257</v>
      </c>
      <c r="O1679" t="s">
        <v>563</v>
      </c>
      <c r="P1679" t="s">
        <v>562</v>
      </c>
      <c r="Q1679" t="s">
        <v>5742</v>
      </c>
      <c r="R1679" t="s">
        <v>5743</v>
      </c>
    </row>
    <row r="1680" spans="1:18">
      <c r="A1680">
        <v>2581</v>
      </c>
      <c r="B1680" t="s">
        <v>701</v>
      </c>
      <c r="C1680">
        <v>1201</v>
      </c>
      <c r="D1680" t="s">
        <v>5754</v>
      </c>
      <c r="E1680" t="s">
        <v>706</v>
      </c>
      <c r="F1680">
        <v>3</v>
      </c>
      <c r="G1680">
        <v>1</v>
      </c>
      <c r="H1680" t="s">
        <v>421</v>
      </c>
      <c r="I1680" t="s">
        <v>103</v>
      </c>
      <c r="J1680" t="s">
        <v>105</v>
      </c>
      <c r="K1680" t="s">
        <v>107</v>
      </c>
      <c r="L1680" t="s">
        <v>106</v>
      </c>
      <c r="M1680" t="s">
        <v>258</v>
      </c>
      <c r="N1680" t="s">
        <v>257</v>
      </c>
      <c r="O1680" t="s">
        <v>563</v>
      </c>
      <c r="P1680" t="s">
        <v>562</v>
      </c>
      <c r="Q1680" t="s">
        <v>5754</v>
      </c>
      <c r="R1680" t="s">
        <v>5755</v>
      </c>
    </row>
    <row r="1681" spans="1:18">
      <c r="A1681">
        <v>2605</v>
      </c>
      <c r="B1681" t="s">
        <v>701</v>
      </c>
      <c r="C1681">
        <v>1200</v>
      </c>
      <c r="D1681" t="s">
        <v>5801</v>
      </c>
      <c r="E1681" t="s">
        <v>706</v>
      </c>
      <c r="F1681">
        <v>4</v>
      </c>
      <c r="G1681">
        <v>1</v>
      </c>
      <c r="H1681" t="s">
        <v>421</v>
      </c>
      <c r="I1681" t="s">
        <v>103</v>
      </c>
      <c r="J1681" t="s">
        <v>105</v>
      </c>
      <c r="K1681" t="s">
        <v>107</v>
      </c>
      <c r="L1681" t="s">
        <v>106</v>
      </c>
      <c r="M1681" t="s">
        <v>258</v>
      </c>
      <c r="N1681" t="s">
        <v>257</v>
      </c>
      <c r="O1681" t="s">
        <v>563</v>
      </c>
      <c r="P1681" t="s">
        <v>562</v>
      </c>
      <c r="Q1681" t="s">
        <v>5801</v>
      </c>
      <c r="R1681" t="s">
        <v>5802</v>
      </c>
    </row>
    <row r="1682" spans="1:18">
      <c r="A1682">
        <v>2609</v>
      </c>
      <c r="B1682" t="s">
        <v>701</v>
      </c>
      <c r="C1682">
        <v>1343</v>
      </c>
      <c r="D1682" t="s">
        <v>5809</v>
      </c>
      <c r="E1682" t="s">
        <v>703</v>
      </c>
      <c r="F1682">
        <v>0</v>
      </c>
      <c r="G1682">
        <v>1</v>
      </c>
      <c r="H1682" t="s">
        <v>421</v>
      </c>
      <c r="I1682" t="s">
        <v>103</v>
      </c>
      <c r="J1682" t="s">
        <v>105</v>
      </c>
      <c r="K1682" t="s">
        <v>107</v>
      </c>
      <c r="L1682" t="s">
        <v>106</v>
      </c>
      <c r="M1682" t="s">
        <v>258</v>
      </c>
      <c r="N1682" t="s">
        <v>257</v>
      </c>
      <c r="O1682" t="s">
        <v>563</v>
      </c>
      <c r="P1682" t="s">
        <v>562</v>
      </c>
      <c r="Q1682" t="s">
        <v>5809</v>
      </c>
      <c r="R1682" t="s">
        <v>5810</v>
      </c>
    </row>
    <row r="1683" spans="1:18">
      <c r="A1683">
        <v>2612</v>
      </c>
      <c r="B1683" t="s">
        <v>701</v>
      </c>
      <c r="C1683">
        <v>1342</v>
      </c>
      <c r="D1683" t="s">
        <v>5815</v>
      </c>
      <c r="E1683" t="s">
        <v>706</v>
      </c>
      <c r="F1683">
        <v>3</v>
      </c>
      <c r="G1683">
        <v>1</v>
      </c>
      <c r="H1683" t="s">
        <v>421</v>
      </c>
      <c r="I1683" t="s">
        <v>103</v>
      </c>
      <c r="J1683" t="s">
        <v>105</v>
      </c>
      <c r="K1683" t="s">
        <v>107</v>
      </c>
      <c r="L1683" t="s">
        <v>106</v>
      </c>
      <c r="M1683" t="s">
        <v>258</v>
      </c>
      <c r="N1683" t="s">
        <v>257</v>
      </c>
      <c r="O1683" t="s">
        <v>563</v>
      </c>
      <c r="P1683" t="s">
        <v>562</v>
      </c>
      <c r="Q1683" t="s">
        <v>5815</v>
      </c>
      <c r="R1683" t="s">
        <v>5816</v>
      </c>
    </row>
    <row r="1684" spans="1:18">
      <c r="A1684">
        <v>2619</v>
      </c>
      <c r="B1684" t="s">
        <v>701</v>
      </c>
      <c r="C1684">
        <v>1341</v>
      </c>
      <c r="D1684" t="s">
        <v>5828</v>
      </c>
      <c r="E1684" t="s">
        <v>706</v>
      </c>
      <c r="F1684">
        <v>2</v>
      </c>
      <c r="G1684">
        <v>1</v>
      </c>
      <c r="H1684" t="s">
        <v>421</v>
      </c>
      <c r="I1684" t="s">
        <v>103</v>
      </c>
      <c r="J1684" t="s">
        <v>105</v>
      </c>
      <c r="K1684" t="s">
        <v>107</v>
      </c>
      <c r="L1684" t="s">
        <v>106</v>
      </c>
      <c r="M1684" t="s">
        <v>258</v>
      </c>
      <c r="N1684" t="s">
        <v>257</v>
      </c>
      <c r="O1684" t="s">
        <v>563</v>
      </c>
      <c r="P1684" t="s">
        <v>562</v>
      </c>
      <c r="Q1684" t="s">
        <v>5828</v>
      </c>
      <c r="R1684" t="s">
        <v>5829</v>
      </c>
    </row>
    <row r="1685" spans="1:18">
      <c r="A1685">
        <v>2622</v>
      </c>
      <c r="B1685" t="s">
        <v>701</v>
      </c>
      <c r="C1685">
        <v>1340</v>
      </c>
      <c r="D1685" t="s">
        <v>5834</v>
      </c>
      <c r="E1685" t="s">
        <v>706</v>
      </c>
      <c r="F1685">
        <v>3</v>
      </c>
      <c r="G1685">
        <v>1</v>
      </c>
      <c r="H1685" t="s">
        <v>421</v>
      </c>
      <c r="I1685" t="s">
        <v>103</v>
      </c>
      <c r="J1685" t="s">
        <v>105</v>
      </c>
      <c r="K1685" t="s">
        <v>107</v>
      </c>
      <c r="L1685" t="s">
        <v>106</v>
      </c>
      <c r="M1685" t="s">
        <v>258</v>
      </c>
      <c r="N1685" t="s">
        <v>257</v>
      </c>
      <c r="O1685" t="s">
        <v>563</v>
      </c>
      <c r="P1685" t="s">
        <v>562</v>
      </c>
      <c r="Q1685" t="s">
        <v>5834</v>
      </c>
      <c r="R1685" t="s">
        <v>5835</v>
      </c>
    </row>
    <row r="1686" spans="1:18">
      <c r="A1686">
        <v>2625</v>
      </c>
      <c r="B1686" t="s">
        <v>701</v>
      </c>
      <c r="C1686">
        <v>1339</v>
      </c>
      <c r="D1686" t="s">
        <v>5840</v>
      </c>
      <c r="E1686" t="s">
        <v>706</v>
      </c>
      <c r="F1686">
        <v>4</v>
      </c>
      <c r="G1686">
        <v>1</v>
      </c>
      <c r="H1686" t="s">
        <v>421</v>
      </c>
      <c r="I1686" t="s">
        <v>103</v>
      </c>
      <c r="J1686" t="s">
        <v>105</v>
      </c>
      <c r="K1686" t="s">
        <v>107</v>
      </c>
      <c r="L1686" t="s">
        <v>106</v>
      </c>
      <c r="M1686" t="s">
        <v>258</v>
      </c>
      <c r="N1686" t="s">
        <v>257</v>
      </c>
      <c r="O1686" t="s">
        <v>563</v>
      </c>
      <c r="P1686" t="s">
        <v>562</v>
      </c>
      <c r="Q1686" t="s">
        <v>5840</v>
      </c>
      <c r="R1686" t="s">
        <v>5841</v>
      </c>
    </row>
    <row r="1687" spans="1:18">
      <c r="A1687">
        <v>2626</v>
      </c>
      <c r="B1687" t="s">
        <v>701</v>
      </c>
      <c r="C1687">
        <v>1199</v>
      </c>
      <c r="D1687" t="s">
        <v>5842</v>
      </c>
      <c r="E1687" t="s">
        <v>706</v>
      </c>
      <c r="F1687">
        <v>3</v>
      </c>
      <c r="G1687">
        <v>1</v>
      </c>
      <c r="H1687" t="s">
        <v>421</v>
      </c>
      <c r="I1687" t="s">
        <v>103</v>
      </c>
      <c r="J1687" t="s">
        <v>105</v>
      </c>
      <c r="K1687" t="s">
        <v>107</v>
      </c>
      <c r="L1687" t="s">
        <v>106</v>
      </c>
      <c r="M1687" t="s">
        <v>258</v>
      </c>
      <c r="N1687" t="s">
        <v>257</v>
      </c>
      <c r="O1687" t="s">
        <v>563</v>
      </c>
      <c r="P1687" t="s">
        <v>562</v>
      </c>
      <c r="Q1687" t="s">
        <v>5842</v>
      </c>
      <c r="R1687" t="s">
        <v>5843</v>
      </c>
    </row>
    <row r="1688" spans="1:18">
      <c r="A1688">
        <v>2631</v>
      </c>
      <c r="B1688" t="s">
        <v>701</v>
      </c>
      <c r="C1688">
        <v>1198</v>
      </c>
      <c r="D1688" t="s">
        <v>5850</v>
      </c>
      <c r="E1688" t="s">
        <v>706</v>
      </c>
      <c r="F1688">
        <v>4</v>
      </c>
      <c r="G1688">
        <v>1</v>
      </c>
      <c r="H1688" t="s">
        <v>421</v>
      </c>
      <c r="I1688" t="s">
        <v>103</v>
      </c>
      <c r="J1688" t="s">
        <v>105</v>
      </c>
      <c r="K1688" t="s">
        <v>107</v>
      </c>
      <c r="L1688" t="s">
        <v>106</v>
      </c>
      <c r="M1688" t="s">
        <v>258</v>
      </c>
      <c r="N1688" t="s">
        <v>257</v>
      </c>
      <c r="O1688" t="s">
        <v>563</v>
      </c>
      <c r="P1688" t="s">
        <v>562</v>
      </c>
      <c r="Q1688" t="s">
        <v>5850</v>
      </c>
      <c r="R1688" t="s">
        <v>5851</v>
      </c>
    </row>
    <row r="1689" spans="1:18">
      <c r="A1689">
        <v>2634</v>
      </c>
      <c r="B1689" t="s">
        <v>701</v>
      </c>
      <c r="C1689">
        <v>1195</v>
      </c>
      <c r="D1689" t="s">
        <v>5856</v>
      </c>
      <c r="E1689" t="s">
        <v>706</v>
      </c>
      <c r="F1689">
        <v>4</v>
      </c>
      <c r="G1689">
        <v>0</v>
      </c>
      <c r="H1689" t="s">
        <v>421</v>
      </c>
      <c r="I1689" t="s">
        <v>103</v>
      </c>
      <c r="J1689" t="s">
        <v>105</v>
      </c>
      <c r="K1689" t="s">
        <v>107</v>
      </c>
      <c r="L1689" t="s">
        <v>106</v>
      </c>
      <c r="M1689" t="s">
        <v>258</v>
      </c>
      <c r="N1689" t="s">
        <v>257</v>
      </c>
      <c r="O1689" t="s">
        <v>563</v>
      </c>
      <c r="P1689" t="s">
        <v>562</v>
      </c>
      <c r="Q1689" t="s">
        <v>5856</v>
      </c>
      <c r="R1689" t="s">
        <v>5857</v>
      </c>
    </row>
    <row r="1690" spans="1:18">
      <c r="A1690">
        <v>2637</v>
      </c>
      <c r="B1690" t="s">
        <v>701</v>
      </c>
      <c r="C1690">
        <v>1338</v>
      </c>
      <c r="D1690" t="s">
        <v>5861</v>
      </c>
      <c r="E1690" t="s">
        <v>706</v>
      </c>
      <c r="F1690">
        <v>4</v>
      </c>
      <c r="G1690">
        <v>1</v>
      </c>
      <c r="H1690" t="s">
        <v>421</v>
      </c>
      <c r="I1690" t="s">
        <v>103</v>
      </c>
      <c r="J1690" t="s">
        <v>105</v>
      </c>
      <c r="K1690" t="s">
        <v>107</v>
      </c>
      <c r="L1690" t="s">
        <v>106</v>
      </c>
      <c r="M1690" t="s">
        <v>258</v>
      </c>
      <c r="N1690" t="s">
        <v>257</v>
      </c>
      <c r="O1690" t="s">
        <v>563</v>
      </c>
      <c r="P1690" t="s">
        <v>562</v>
      </c>
      <c r="Q1690" t="s">
        <v>5861</v>
      </c>
      <c r="R1690" t="s">
        <v>5862</v>
      </c>
    </row>
    <row r="1691" spans="1:18">
      <c r="A1691">
        <v>2640</v>
      </c>
      <c r="B1691" t="s">
        <v>701</v>
      </c>
      <c r="C1691">
        <v>1336</v>
      </c>
      <c r="D1691" t="s">
        <v>5867</v>
      </c>
      <c r="E1691" t="s">
        <v>706</v>
      </c>
      <c r="F1691">
        <v>3</v>
      </c>
      <c r="G1691">
        <v>1</v>
      </c>
      <c r="H1691" t="s">
        <v>421</v>
      </c>
      <c r="I1691" t="s">
        <v>103</v>
      </c>
      <c r="J1691" t="s">
        <v>105</v>
      </c>
      <c r="K1691" t="s">
        <v>107</v>
      </c>
      <c r="L1691" t="s">
        <v>106</v>
      </c>
      <c r="M1691" t="s">
        <v>258</v>
      </c>
      <c r="N1691" t="s">
        <v>257</v>
      </c>
      <c r="O1691" t="s">
        <v>563</v>
      </c>
      <c r="P1691" t="s">
        <v>562</v>
      </c>
      <c r="Q1691" t="s">
        <v>5867</v>
      </c>
      <c r="R1691" t="s">
        <v>5868</v>
      </c>
    </row>
    <row r="1692" spans="1:18">
      <c r="A1692">
        <v>2641</v>
      </c>
      <c r="B1692" t="s">
        <v>701</v>
      </c>
      <c r="C1692">
        <v>1337</v>
      </c>
      <c r="D1692" t="s">
        <v>5869</v>
      </c>
      <c r="E1692" t="s">
        <v>706</v>
      </c>
      <c r="F1692">
        <v>4</v>
      </c>
      <c r="G1692">
        <v>1</v>
      </c>
      <c r="H1692" t="s">
        <v>421</v>
      </c>
      <c r="I1692" t="s">
        <v>103</v>
      </c>
      <c r="J1692" t="s">
        <v>105</v>
      </c>
      <c r="K1692" t="s">
        <v>107</v>
      </c>
      <c r="L1692" t="s">
        <v>106</v>
      </c>
      <c r="M1692" t="s">
        <v>258</v>
      </c>
      <c r="N1692" t="s">
        <v>257</v>
      </c>
      <c r="O1692" t="s">
        <v>563</v>
      </c>
      <c r="P1692" t="s">
        <v>562</v>
      </c>
      <c r="Q1692" t="s">
        <v>5869</v>
      </c>
      <c r="R1692" t="s">
        <v>5870</v>
      </c>
    </row>
    <row r="1693" spans="1:18">
      <c r="A1693">
        <v>2642</v>
      </c>
      <c r="B1693" t="s">
        <v>701</v>
      </c>
      <c r="C1693">
        <v>1141</v>
      </c>
      <c r="D1693" t="s">
        <v>2263</v>
      </c>
      <c r="E1693" t="s">
        <v>2264</v>
      </c>
      <c r="F1693">
        <v>0</v>
      </c>
      <c r="G1693">
        <v>1</v>
      </c>
      <c r="H1693" t="s">
        <v>421</v>
      </c>
      <c r="I1693" t="s">
        <v>103</v>
      </c>
      <c r="J1693" t="s">
        <v>105</v>
      </c>
      <c r="K1693" t="s">
        <v>107</v>
      </c>
      <c r="L1693" t="s">
        <v>106</v>
      </c>
      <c r="M1693" t="s">
        <v>258</v>
      </c>
      <c r="N1693" t="s">
        <v>257</v>
      </c>
      <c r="O1693" t="s">
        <v>563</v>
      </c>
      <c r="P1693" t="s">
        <v>562</v>
      </c>
      <c r="Q1693" t="s">
        <v>2263</v>
      </c>
      <c r="R1693" t="s">
        <v>5871</v>
      </c>
    </row>
    <row r="1694" spans="1:18">
      <c r="A1694">
        <v>2645</v>
      </c>
      <c r="B1694" t="s">
        <v>701</v>
      </c>
      <c r="C1694">
        <v>1334</v>
      </c>
      <c r="D1694" t="s">
        <v>5876</v>
      </c>
      <c r="E1694" t="s">
        <v>706</v>
      </c>
      <c r="F1694">
        <v>3</v>
      </c>
      <c r="G1694">
        <v>1</v>
      </c>
      <c r="H1694" t="s">
        <v>421</v>
      </c>
      <c r="I1694" t="s">
        <v>103</v>
      </c>
      <c r="J1694" t="s">
        <v>105</v>
      </c>
      <c r="K1694" t="s">
        <v>107</v>
      </c>
      <c r="L1694" t="s">
        <v>106</v>
      </c>
      <c r="M1694" t="s">
        <v>258</v>
      </c>
      <c r="N1694" t="s">
        <v>257</v>
      </c>
      <c r="O1694" t="s">
        <v>563</v>
      </c>
      <c r="P1694" t="s">
        <v>562</v>
      </c>
      <c r="Q1694" t="s">
        <v>5876</v>
      </c>
      <c r="R1694" t="s">
        <v>5877</v>
      </c>
    </row>
    <row r="1695" spans="1:18">
      <c r="A1695">
        <v>2646</v>
      </c>
      <c r="B1695" t="s">
        <v>701</v>
      </c>
      <c r="C1695">
        <v>1197</v>
      </c>
      <c r="D1695" t="s">
        <v>5878</v>
      </c>
      <c r="E1695" t="s">
        <v>706</v>
      </c>
      <c r="F1695">
        <v>1</v>
      </c>
      <c r="G1695">
        <v>1</v>
      </c>
      <c r="H1695" t="s">
        <v>421</v>
      </c>
      <c r="I1695" t="s">
        <v>103</v>
      </c>
      <c r="J1695" t="s">
        <v>105</v>
      </c>
      <c r="K1695" t="s">
        <v>107</v>
      </c>
      <c r="L1695" t="s">
        <v>106</v>
      </c>
      <c r="M1695" t="s">
        <v>258</v>
      </c>
      <c r="N1695" t="s">
        <v>257</v>
      </c>
      <c r="O1695" t="s">
        <v>563</v>
      </c>
      <c r="P1695" t="s">
        <v>562</v>
      </c>
      <c r="Q1695" t="s">
        <v>5878</v>
      </c>
      <c r="R1695" t="s">
        <v>5879</v>
      </c>
    </row>
    <row r="1696" spans="1:18">
      <c r="A1696">
        <v>2648</v>
      </c>
      <c r="B1696" t="s">
        <v>701</v>
      </c>
      <c r="C1696">
        <v>1335</v>
      </c>
      <c r="D1696" t="s">
        <v>5882</v>
      </c>
      <c r="E1696" t="s">
        <v>706</v>
      </c>
      <c r="F1696">
        <v>3</v>
      </c>
      <c r="G1696">
        <v>1</v>
      </c>
      <c r="H1696" t="s">
        <v>421</v>
      </c>
      <c r="I1696" t="s">
        <v>103</v>
      </c>
      <c r="J1696" t="s">
        <v>105</v>
      </c>
      <c r="K1696" t="s">
        <v>107</v>
      </c>
      <c r="L1696" t="s">
        <v>106</v>
      </c>
      <c r="M1696" t="s">
        <v>258</v>
      </c>
      <c r="N1696" t="s">
        <v>257</v>
      </c>
      <c r="O1696" t="s">
        <v>563</v>
      </c>
      <c r="P1696" t="s">
        <v>562</v>
      </c>
      <c r="Q1696" t="s">
        <v>5882</v>
      </c>
      <c r="R1696" t="s">
        <v>5883</v>
      </c>
    </row>
    <row r="1697" spans="1:18">
      <c r="A1697">
        <v>2655</v>
      </c>
      <c r="B1697" t="s">
        <v>701</v>
      </c>
      <c r="C1697">
        <v>1333</v>
      </c>
      <c r="D1697" t="s">
        <v>5896</v>
      </c>
      <c r="E1697" t="s">
        <v>703</v>
      </c>
      <c r="F1697">
        <v>0</v>
      </c>
      <c r="G1697">
        <v>1</v>
      </c>
      <c r="H1697" t="s">
        <v>421</v>
      </c>
      <c r="I1697" t="s">
        <v>103</v>
      </c>
      <c r="J1697" t="s">
        <v>105</v>
      </c>
      <c r="K1697" t="s">
        <v>107</v>
      </c>
      <c r="L1697" t="s">
        <v>106</v>
      </c>
      <c r="M1697" t="s">
        <v>258</v>
      </c>
      <c r="N1697" t="s">
        <v>257</v>
      </c>
      <c r="O1697" t="s">
        <v>563</v>
      </c>
      <c r="P1697" t="s">
        <v>562</v>
      </c>
      <c r="Q1697" t="s">
        <v>5896</v>
      </c>
      <c r="R1697" t="s">
        <v>5897</v>
      </c>
    </row>
    <row r="1698" spans="1:18">
      <c r="A1698">
        <v>2658</v>
      </c>
      <c r="B1698" t="s">
        <v>701</v>
      </c>
      <c r="C1698">
        <v>1196</v>
      </c>
      <c r="D1698" t="s">
        <v>5902</v>
      </c>
      <c r="E1698" t="s">
        <v>706</v>
      </c>
      <c r="F1698">
        <v>2</v>
      </c>
      <c r="G1698">
        <v>1</v>
      </c>
      <c r="H1698" t="s">
        <v>421</v>
      </c>
      <c r="I1698" t="s">
        <v>103</v>
      </c>
      <c r="J1698" t="s">
        <v>105</v>
      </c>
      <c r="K1698" t="s">
        <v>107</v>
      </c>
      <c r="L1698" t="s">
        <v>106</v>
      </c>
      <c r="M1698" t="s">
        <v>258</v>
      </c>
      <c r="N1698" t="s">
        <v>257</v>
      </c>
      <c r="O1698" t="s">
        <v>563</v>
      </c>
      <c r="P1698" t="s">
        <v>562</v>
      </c>
      <c r="Q1698" t="s">
        <v>5902</v>
      </c>
      <c r="R1698" t="s">
        <v>5903</v>
      </c>
    </row>
    <row r="1699" spans="1:18">
      <c r="A1699">
        <v>2661</v>
      </c>
      <c r="B1699" t="s">
        <v>701</v>
      </c>
      <c r="C1699">
        <v>1332</v>
      </c>
      <c r="D1699" t="s">
        <v>5908</v>
      </c>
      <c r="E1699" t="s">
        <v>706</v>
      </c>
      <c r="F1699">
        <v>2</v>
      </c>
      <c r="G1699">
        <v>1</v>
      </c>
      <c r="H1699" t="s">
        <v>421</v>
      </c>
      <c r="I1699" t="s">
        <v>103</v>
      </c>
      <c r="J1699" t="s">
        <v>105</v>
      </c>
      <c r="K1699" t="s">
        <v>107</v>
      </c>
      <c r="L1699" t="s">
        <v>106</v>
      </c>
      <c r="M1699" t="s">
        <v>258</v>
      </c>
      <c r="N1699" t="s">
        <v>257</v>
      </c>
      <c r="O1699" t="s">
        <v>563</v>
      </c>
      <c r="P1699" t="s">
        <v>562</v>
      </c>
      <c r="Q1699" t="s">
        <v>5908</v>
      </c>
      <c r="R1699" t="s">
        <v>5909</v>
      </c>
    </row>
    <row r="1700" spans="1:18">
      <c r="A1700">
        <v>2681</v>
      </c>
      <c r="B1700" t="s">
        <v>701</v>
      </c>
      <c r="C1700">
        <v>1331</v>
      </c>
      <c r="D1700" t="s">
        <v>5946</v>
      </c>
      <c r="E1700" t="s">
        <v>706</v>
      </c>
      <c r="F1700">
        <v>3</v>
      </c>
      <c r="G1700">
        <v>1</v>
      </c>
      <c r="H1700" t="s">
        <v>421</v>
      </c>
      <c r="I1700" t="s">
        <v>103</v>
      </c>
      <c r="J1700" t="s">
        <v>105</v>
      </c>
      <c r="K1700" t="s">
        <v>107</v>
      </c>
      <c r="L1700" t="s">
        <v>106</v>
      </c>
      <c r="M1700" t="s">
        <v>258</v>
      </c>
      <c r="N1700" t="s">
        <v>257</v>
      </c>
      <c r="O1700" t="s">
        <v>563</v>
      </c>
      <c r="P1700" t="s">
        <v>562</v>
      </c>
      <c r="Q1700" t="s">
        <v>5946</v>
      </c>
      <c r="R1700" t="s">
        <v>5947</v>
      </c>
    </row>
    <row r="1701" spans="1:18">
      <c r="A1701">
        <v>2690</v>
      </c>
      <c r="B1701" t="s">
        <v>701</v>
      </c>
      <c r="C1701">
        <v>1330</v>
      </c>
      <c r="D1701" t="s">
        <v>5963</v>
      </c>
      <c r="E1701" t="s">
        <v>706</v>
      </c>
      <c r="F1701">
        <v>4</v>
      </c>
      <c r="G1701">
        <v>1</v>
      </c>
      <c r="H1701" t="s">
        <v>421</v>
      </c>
      <c r="I1701" t="s">
        <v>103</v>
      </c>
      <c r="J1701" t="s">
        <v>105</v>
      </c>
      <c r="K1701" t="s">
        <v>107</v>
      </c>
      <c r="L1701" t="s">
        <v>106</v>
      </c>
      <c r="M1701" t="s">
        <v>258</v>
      </c>
      <c r="N1701" t="s">
        <v>257</v>
      </c>
      <c r="O1701" t="s">
        <v>563</v>
      </c>
      <c r="P1701" t="s">
        <v>562</v>
      </c>
      <c r="Q1701" t="s">
        <v>5963</v>
      </c>
      <c r="R1701" t="s">
        <v>5964</v>
      </c>
    </row>
    <row r="1702" spans="1:18">
      <c r="A1702">
        <v>2691</v>
      </c>
      <c r="B1702" t="s">
        <v>701</v>
      </c>
      <c r="C1702">
        <v>1311</v>
      </c>
      <c r="D1702" t="s">
        <v>5965</v>
      </c>
      <c r="E1702" t="s">
        <v>706</v>
      </c>
      <c r="F1702">
        <v>3</v>
      </c>
      <c r="G1702">
        <v>1</v>
      </c>
      <c r="H1702" t="s">
        <v>421</v>
      </c>
      <c r="I1702" t="s">
        <v>103</v>
      </c>
      <c r="J1702" t="s">
        <v>105</v>
      </c>
      <c r="K1702" t="s">
        <v>107</v>
      </c>
      <c r="L1702" t="s">
        <v>106</v>
      </c>
      <c r="M1702" t="s">
        <v>258</v>
      </c>
      <c r="N1702" t="s">
        <v>257</v>
      </c>
      <c r="O1702" t="s">
        <v>563</v>
      </c>
      <c r="P1702" t="s">
        <v>562</v>
      </c>
      <c r="Q1702" t="s">
        <v>5965</v>
      </c>
      <c r="R1702" t="s">
        <v>5966</v>
      </c>
    </row>
    <row r="1703" spans="1:18">
      <c r="A1703">
        <v>2700</v>
      </c>
      <c r="B1703" t="s">
        <v>701</v>
      </c>
      <c r="C1703">
        <v>1329</v>
      </c>
      <c r="D1703" t="s">
        <v>5982</v>
      </c>
      <c r="E1703" t="s">
        <v>706</v>
      </c>
      <c r="F1703">
        <v>4</v>
      </c>
      <c r="G1703">
        <v>1</v>
      </c>
      <c r="H1703" t="s">
        <v>421</v>
      </c>
      <c r="I1703" t="s">
        <v>103</v>
      </c>
      <c r="J1703" t="s">
        <v>105</v>
      </c>
      <c r="K1703" t="s">
        <v>107</v>
      </c>
      <c r="L1703" t="s">
        <v>106</v>
      </c>
      <c r="M1703" t="s">
        <v>258</v>
      </c>
      <c r="N1703" t="s">
        <v>257</v>
      </c>
      <c r="O1703" t="s">
        <v>563</v>
      </c>
      <c r="P1703" t="s">
        <v>562</v>
      </c>
      <c r="Q1703" t="s">
        <v>5982</v>
      </c>
      <c r="R1703" t="s">
        <v>5983</v>
      </c>
    </row>
    <row r="1704" spans="1:18">
      <c r="A1704">
        <v>2703</v>
      </c>
      <c r="B1704" t="s">
        <v>701</v>
      </c>
      <c r="C1704">
        <v>1310</v>
      </c>
      <c r="D1704" t="s">
        <v>5988</v>
      </c>
      <c r="E1704" t="s">
        <v>706</v>
      </c>
      <c r="F1704">
        <v>4</v>
      </c>
      <c r="G1704">
        <v>1</v>
      </c>
      <c r="H1704" t="s">
        <v>421</v>
      </c>
      <c r="I1704" t="s">
        <v>103</v>
      </c>
      <c r="J1704" t="s">
        <v>105</v>
      </c>
      <c r="K1704" t="s">
        <v>107</v>
      </c>
      <c r="L1704" t="s">
        <v>106</v>
      </c>
      <c r="M1704" t="s">
        <v>258</v>
      </c>
      <c r="N1704" t="s">
        <v>257</v>
      </c>
      <c r="O1704" t="s">
        <v>563</v>
      </c>
      <c r="P1704" t="s">
        <v>562</v>
      </c>
      <c r="Q1704" t="s">
        <v>5988</v>
      </c>
      <c r="R1704" t="s">
        <v>5989</v>
      </c>
    </row>
    <row r="1705" spans="1:18">
      <c r="A1705">
        <v>2705</v>
      </c>
      <c r="B1705" t="s">
        <v>701</v>
      </c>
      <c r="C1705">
        <v>1328</v>
      </c>
      <c r="D1705" t="s">
        <v>5992</v>
      </c>
      <c r="E1705" t="s">
        <v>706</v>
      </c>
      <c r="F1705">
        <v>3</v>
      </c>
      <c r="G1705">
        <v>1</v>
      </c>
      <c r="H1705" t="s">
        <v>421</v>
      </c>
      <c r="I1705" t="s">
        <v>103</v>
      </c>
      <c r="J1705" t="s">
        <v>105</v>
      </c>
      <c r="K1705" t="s">
        <v>107</v>
      </c>
      <c r="L1705" t="s">
        <v>106</v>
      </c>
      <c r="M1705" t="s">
        <v>258</v>
      </c>
      <c r="N1705" t="s">
        <v>257</v>
      </c>
      <c r="O1705" t="s">
        <v>563</v>
      </c>
      <c r="P1705" t="s">
        <v>562</v>
      </c>
      <c r="Q1705" t="s">
        <v>5992</v>
      </c>
      <c r="R1705" t="s">
        <v>5993</v>
      </c>
    </row>
    <row r="1706" spans="1:18">
      <c r="A1706">
        <v>2712</v>
      </c>
      <c r="B1706" t="s">
        <v>701</v>
      </c>
      <c r="C1706">
        <v>1309</v>
      </c>
      <c r="D1706" t="s">
        <v>6006</v>
      </c>
      <c r="E1706" t="s">
        <v>706</v>
      </c>
      <c r="F1706">
        <v>2</v>
      </c>
      <c r="G1706">
        <v>1</v>
      </c>
      <c r="H1706" t="s">
        <v>421</v>
      </c>
      <c r="I1706" t="s">
        <v>103</v>
      </c>
      <c r="J1706" t="s">
        <v>105</v>
      </c>
      <c r="K1706" t="s">
        <v>107</v>
      </c>
      <c r="L1706" t="s">
        <v>106</v>
      </c>
      <c r="M1706" t="s">
        <v>258</v>
      </c>
      <c r="N1706" t="s">
        <v>257</v>
      </c>
      <c r="O1706" t="s">
        <v>563</v>
      </c>
      <c r="P1706" t="s">
        <v>562</v>
      </c>
      <c r="Q1706" t="s">
        <v>6006</v>
      </c>
      <c r="R1706" t="s">
        <v>6007</v>
      </c>
    </row>
    <row r="1707" spans="1:18">
      <c r="A1707">
        <v>2717</v>
      </c>
      <c r="B1707" t="s">
        <v>701</v>
      </c>
      <c r="C1707">
        <v>1319</v>
      </c>
      <c r="D1707" t="s">
        <v>6016</v>
      </c>
      <c r="E1707" t="s">
        <v>706</v>
      </c>
      <c r="F1707">
        <v>4</v>
      </c>
      <c r="G1707">
        <v>1</v>
      </c>
      <c r="H1707" t="s">
        <v>421</v>
      </c>
      <c r="I1707" t="s">
        <v>103</v>
      </c>
      <c r="J1707" t="s">
        <v>105</v>
      </c>
      <c r="K1707" t="s">
        <v>107</v>
      </c>
      <c r="L1707" t="s">
        <v>106</v>
      </c>
      <c r="M1707" t="s">
        <v>258</v>
      </c>
      <c r="N1707" t="s">
        <v>257</v>
      </c>
      <c r="O1707" t="s">
        <v>563</v>
      </c>
      <c r="P1707" t="s">
        <v>562</v>
      </c>
      <c r="Q1707" t="s">
        <v>6016</v>
      </c>
      <c r="R1707" t="s">
        <v>6017</v>
      </c>
    </row>
    <row r="1708" spans="1:18">
      <c r="A1708">
        <v>2720</v>
      </c>
      <c r="B1708" t="s">
        <v>701</v>
      </c>
      <c r="C1708">
        <v>1318</v>
      </c>
      <c r="D1708" t="s">
        <v>6022</v>
      </c>
      <c r="E1708" t="s">
        <v>706</v>
      </c>
      <c r="F1708">
        <v>4</v>
      </c>
      <c r="G1708">
        <v>1</v>
      </c>
      <c r="H1708" t="s">
        <v>421</v>
      </c>
      <c r="I1708" t="s">
        <v>103</v>
      </c>
      <c r="J1708" t="s">
        <v>105</v>
      </c>
      <c r="K1708" t="s">
        <v>107</v>
      </c>
      <c r="L1708" t="s">
        <v>106</v>
      </c>
      <c r="M1708" t="s">
        <v>258</v>
      </c>
      <c r="N1708" t="s">
        <v>257</v>
      </c>
      <c r="O1708" t="s">
        <v>563</v>
      </c>
      <c r="P1708" t="s">
        <v>562</v>
      </c>
      <c r="Q1708" t="s">
        <v>6022</v>
      </c>
      <c r="R1708" t="s">
        <v>6023</v>
      </c>
    </row>
    <row r="1709" spans="1:18">
      <c r="A1709">
        <v>2723</v>
      </c>
      <c r="B1709" t="s">
        <v>701</v>
      </c>
      <c r="C1709">
        <v>1307</v>
      </c>
      <c r="D1709" t="s">
        <v>6027</v>
      </c>
      <c r="E1709" t="s">
        <v>706</v>
      </c>
      <c r="F1709">
        <v>4</v>
      </c>
      <c r="G1709">
        <v>1</v>
      </c>
      <c r="H1709" t="s">
        <v>421</v>
      </c>
      <c r="I1709" t="s">
        <v>103</v>
      </c>
      <c r="J1709" t="s">
        <v>105</v>
      </c>
      <c r="K1709" t="s">
        <v>107</v>
      </c>
      <c r="L1709" t="s">
        <v>106</v>
      </c>
      <c r="M1709" t="s">
        <v>258</v>
      </c>
      <c r="N1709" t="s">
        <v>257</v>
      </c>
      <c r="O1709" t="s">
        <v>563</v>
      </c>
      <c r="P1709" t="s">
        <v>562</v>
      </c>
      <c r="Q1709" t="s">
        <v>6027</v>
      </c>
      <c r="R1709" t="s">
        <v>6028</v>
      </c>
    </row>
    <row r="1710" spans="1:18">
      <c r="A1710">
        <v>2724</v>
      </c>
      <c r="B1710" t="s">
        <v>701</v>
      </c>
      <c r="C1710">
        <v>1320</v>
      </c>
      <c r="D1710" t="s">
        <v>6029</v>
      </c>
      <c r="E1710" t="s">
        <v>706</v>
      </c>
      <c r="F1710">
        <v>3</v>
      </c>
      <c r="G1710">
        <v>1</v>
      </c>
      <c r="H1710" t="s">
        <v>421</v>
      </c>
      <c r="I1710" t="s">
        <v>103</v>
      </c>
      <c r="J1710" t="s">
        <v>105</v>
      </c>
      <c r="K1710" t="s">
        <v>107</v>
      </c>
      <c r="L1710" t="s">
        <v>106</v>
      </c>
      <c r="M1710" t="s">
        <v>258</v>
      </c>
      <c r="N1710" t="s">
        <v>257</v>
      </c>
      <c r="O1710" t="s">
        <v>563</v>
      </c>
      <c r="P1710" t="s">
        <v>562</v>
      </c>
      <c r="Q1710" t="s">
        <v>6029</v>
      </c>
      <c r="R1710" t="s">
        <v>6030</v>
      </c>
    </row>
    <row r="1711" spans="1:18">
      <c r="A1711">
        <v>2725</v>
      </c>
      <c r="B1711" t="s">
        <v>701</v>
      </c>
      <c r="C1711">
        <v>1306</v>
      </c>
      <c r="D1711" t="s">
        <v>6031</v>
      </c>
      <c r="E1711" t="s">
        <v>706</v>
      </c>
      <c r="F1711">
        <v>4</v>
      </c>
      <c r="G1711">
        <v>1</v>
      </c>
      <c r="H1711" t="s">
        <v>421</v>
      </c>
      <c r="I1711" t="s">
        <v>103</v>
      </c>
      <c r="J1711" t="s">
        <v>105</v>
      </c>
      <c r="K1711" t="s">
        <v>107</v>
      </c>
      <c r="L1711" t="s">
        <v>106</v>
      </c>
      <c r="M1711" t="s">
        <v>258</v>
      </c>
      <c r="N1711" t="s">
        <v>257</v>
      </c>
      <c r="O1711" t="s">
        <v>563</v>
      </c>
      <c r="P1711" t="s">
        <v>562</v>
      </c>
      <c r="Q1711" t="s">
        <v>6031</v>
      </c>
      <c r="R1711" t="s">
        <v>6032</v>
      </c>
    </row>
    <row r="1712" spans="1:18">
      <c r="A1712">
        <v>2727</v>
      </c>
      <c r="B1712" t="s">
        <v>701</v>
      </c>
      <c r="C1712">
        <v>1327</v>
      </c>
      <c r="D1712" t="s">
        <v>6035</v>
      </c>
      <c r="E1712" t="s">
        <v>706</v>
      </c>
      <c r="F1712">
        <v>3</v>
      </c>
      <c r="G1712">
        <v>1</v>
      </c>
      <c r="H1712" t="s">
        <v>421</v>
      </c>
      <c r="I1712" t="s">
        <v>103</v>
      </c>
      <c r="J1712" t="s">
        <v>105</v>
      </c>
      <c r="K1712" t="s">
        <v>107</v>
      </c>
      <c r="L1712" t="s">
        <v>106</v>
      </c>
      <c r="M1712" t="s">
        <v>258</v>
      </c>
      <c r="N1712" t="s">
        <v>257</v>
      </c>
      <c r="O1712" t="s">
        <v>563</v>
      </c>
      <c r="P1712" t="s">
        <v>562</v>
      </c>
      <c r="Q1712" t="s">
        <v>6035</v>
      </c>
      <c r="R1712" t="s">
        <v>6036</v>
      </c>
    </row>
    <row r="1713" spans="1:18">
      <c r="A1713">
        <v>2728</v>
      </c>
      <c r="B1713" t="s">
        <v>701</v>
      </c>
      <c r="C1713">
        <v>1323</v>
      </c>
      <c r="D1713" t="s">
        <v>6037</v>
      </c>
      <c r="E1713" t="s">
        <v>706</v>
      </c>
      <c r="F1713">
        <v>3</v>
      </c>
      <c r="G1713">
        <v>1</v>
      </c>
      <c r="H1713" t="s">
        <v>421</v>
      </c>
      <c r="I1713" t="s">
        <v>103</v>
      </c>
      <c r="J1713" t="s">
        <v>105</v>
      </c>
      <c r="K1713" t="s">
        <v>107</v>
      </c>
      <c r="L1713" t="s">
        <v>106</v>
      </c>
      <c r="M1713" t="s">
        <v>258</v>
      </c>
      <c r="N1713" t="s">
        <v>257</v>
      </c>
      <c r="O1713" t="s">
        <v>563</v>
      </c>
      <c r="P1713" t="s">
        <v>562</v>
      </c>
      <c r="Q1713" t="s">
        <v>6037</v>
      </c>
      <c r="R1713" t="s">
        <v>6038</v>
      </c>
    </row>
    <row r="1714" spans="1:18">
      <c r="A1714">
        <v>2730</v>
      </c>
      <c r="B1714" t="s">
        <v>701</v>
      </c>
      <c r="C1714">
        <v>1308</v>
      </c>
      <c r="D1714" t="s">
        <v>6041</v>
      </c>
      <c r="E1714" t="s">
        <v>706</v>
      </c>
      <c r="F1714">
        <v>3</v>
      </c>
      <c r="G1714">
        <v>1</v>
      </c>
      <c r="H1714" t="s">
        <v>421</v>
      </c>
      <c r="I1714" t="s">
        <v>103</v>
      </c>
      <c r="J1714" t="s">
        <v>105</v>
      </c>
      <c r="K1714" t="s">
        <v>107</v>
      </c>
      <c r="L1714" t="s">
        <v>106</v>
      </c>
      <c r="M1714" t="s">
        <v>258</v>
      </c>
      <c r="N1714" t="s">
        <v>257</v>
      </c>
      <c r="O1714" t="s">
        <v>563</v>
      </c>
      <c r="P1714" t="s">
        <v>562</v>
      </c>
      <c r="Q1714" t="s">
        <v>6041</v>
      </c>
      <c r="R1714" t="s">
        <v>6042</v>
      </c>
    </row>
    <row r="1715" spans="1:18">
      <c r="A1715">
        <v>2739</v>
      </c>
      <c r="B1715" t="s">
        <v>701</v>
      </c>
      <c r="C1715">
        <v>1317</v>
      </c>
      <c r="D1715" t="s">
        <v>6059</v>
      </c>
      <c r="E1715" t="s">
        <v>706</v>
      </c>
      <c r="F1715">
        <v>3</v>
      </c>
      <c r="G1715">
        <v>1</v>
      </c>
      <c r="H1715" t="s">
        <v>421</v>
      </c>
      <c r="I1715" t="s">
        <v>103</v>
      </c>
      <c r="J1715" t="s">
        <v>105</v>
      </c>
      <c r="K1715" t="s">
        <v>107</v>
      </c>
      <c r="L1715" t="s">
        <v>106</v>
      </c>
      <c r="M1715" t="s">
        <v>258</v>
      </c>
      <c r="N1715" t="s">
        <v>257</v>
      </c>
      <c r="O1715" t="s">
        <v>563</v>
      </c>
      <c r="P1715" t="s">
        <v>562</v>
      </c>
      <c r="Q1715" t="s">
        <v>6059</v>
      </c>
      <c r="R1715" t="s">
        <v>6060</v>
      </c>
    </row>
    <row r="1716" spans="1:18">
      <c r="A1716">
        <v>2742</v>
      </c>
      <c r="B1716" t="s">
        <v>701</v>
      </c>
      <c r="C1716">
        <v>1305</v>
      </c>
      <c r="D1716" t="s">
        <v>6065</v>
      </c>
      <c r="E1716" t="s">
        <v>706</v>
      </c>
      <c r="F1716">
        <v>3</v>
      </c>
      <c r="G1716">
        <v>1</v>
      </c>
      <c r="H1716" t="s">
        <v>421</v>
      </c>
      <c r="I1716" t="s">
        <v>103</v>
      </c>
      <c r="J1716" t="s">
        <v>105</v>
      </c>
      <c r="K1716" t="s">
        <v>107</v>
      </c>
      <c r="L1716" t="s">
        <v>106</v>
      </c>
      <c r="M1716" t="s">
        <v>258</v>
      </c>
      <c r="N1716" t="s">
        <v>257</v>
      </c>
      <c r="O1716" t="s">
        <v>563</v>
      </c>
      <c r="P1716" t="s">
        <v>562</v>
      </c>
      <c r="Q1716" t="s">
        <v>6065</v>
      </c>
      <c r="R1716" t="s">
        <v>6066</v>
      </c>
    </row>
    <row r="1717" spans="1:18">
      <c r="A1717">
        <v>2743</v>
      </c>
      <c r="B1717" t="s">
        <v>701</v>
      </c>
      <c r="C1717">
        <v>1316</v>
      </c>
      <c r="D1717" t="s">
        <v>6067</v>
      </c>
      <c r="E1717" t="s">
        <v>706</v>
      </c>
      <c r="F1717">
        <v>4</v>
      </c>
      <c r="G1717">
        <v>1</v>
      </c>
      <c r="H1717" t="s">
        <v>421</v>
      </c>
      <c r="I1717" t="s">
        <v>103</v>
      </c>
      <c r="J1717" t="s">
        <v>105</v>
      </c>
      <c r="K1717" t="s">
        <v>107</v>
      </c>
      <c r="L1717" t="s">
        <v>106</v>
      </c>
      <c r="M1717" t="s">
        <v>258</v>
      </c>
      <c r="N1717" t="s">
        <v>257</v>
      </c>
      <c r="O1717" t="s">
        <v>563</v>
      </c>
      <c r="P1717" t="s">
        <v>562</v>
      </c>
      <c r="Q1717" t="s">
        <v>6067</v>
      </c>
      <c r="R1717" t="s">
        <v>6068</v>
      </c>
    </row>
    <row r="1718" spans="1:18">
      <c r="A1718">
        <v>2747</v>
      </c>
      <c r="B1718" t="s">
        <v>701</v>
      </c>
      <c r="C1718">
        <v>1304</v>
      </c>
      <c r="D1718" t="s">
        <v>6075</v>
      </c>
      <c r="E1718" t="s">
        <v>706</v>
      </c>
      <c r="F1718">
        <v>3</v>
      </c>
      <c r="G1718">
        <v>1</v>
      </c>
      <c r="H1718" t="s">
        <v>421</v>
      </c>
      <c r="I1718" t="s">
        <v>103</v>
      </c>
      <c r="J1718" t="s">
        <v>105</v>
      </c>
      <c r="K1718" t="s">
        <v>107</v>
      </c>
      <c r="L1718" t="s">
        <v>106</v>
      </c>
      <c r="M1718" t="s">
        <v>258</v>
      </c>
      <c r="N1718" t="s">
        <v>257</v>
      </c>
      <c r="O1718" t="s">
        <v>563</v>
      </c>
      <c r="P1718" t="s">
        <v>562</v>
      </c>
      <c r="Q1718" t="s">
        <v>6075</v>
      </c>
      <c r="R1718" t="s">
        <v>6076</v>
      </c>
    </row>
    <row r="1719" spans="1:18">
      <c r="A1719">
        <v>2750</v>
      </c>
      <c r="B1719" t="s">
        <v>701</v>
      </c>
      <c r="C1719">
        <v>1324</v>
      </c>
      <c r="D1719" t="s">
        <v>6081</v>
      </c>
      <c r="E1719" t="s">
        <v>706</v>
      </c>
      <c r="F1719">
        <v>4</v>
      </c>
      <c r="G1719">
        <v>1</v>
      </c>
      <c r="H1719" t="s">
        <v>421</v>
      </c>
      <c r="I1719" t="s">
        <v>103</v>
      </c>
      <c r="J1719" t="s">
        <v>105</v>
      </c>
      <c r="K1719" t="s">
        <v>107</v>
      </c>
      <c r="L1719" t="s">
        <v>106</v>
      </c>
      <c r="M1719" t="s">
        <v>258</v>
      </c>
      <c r="N1719" t="s">
        <v>257</v>
      </c>
      <c r="O1719" t="s">
        <v>563</v>
      </c>
      <c r="P1719" t="s">
        <v>562</v>
      </c>
      <c r="Q1719" t="s">
        <v>6081</v>
      </c>
      <c r="R1719" t="s">
        <v>6082</v>
      </c>
    </row>
    <row r="1720" spans="1:18">
      <c r="A1720">
        <v>2753</v>
      </c>
      <c r="B1720" t="s">
        <v>701</v>
      </c>
      <c r="C1720">
        <v>1315</v>
      </c>
      <c r="D1720" t="s">
        <v>6087</v>
      </c>
      <c r="E1720" t="s">
        <v>706</v>
      </c>
      <c r="F1720">
        <v>3</v>
      </c>
      <c r="G1720">
        <v>1</v>
      </c>
      <c r="H1720" t="s">
        <v>421</v>
      </c>
      <c r="I1720" t="s">
        <v>103</v>
      </c>
      <c r="J1720" t="s">
        <v>105</v>
      </c>
      <c r="K1720" t="s">
        <v>107</v>
      </c>
      <c r="L1720" t="s">
        <v>106</v>
      </c>
      <c r="M1720" t="s">
        <v>258</v>
      </c>
      <c r="N1720" t="s">
        <v>257</v>
      </c>
      <c r="O1720" t="s">
        <v>563</v>
      </c>
      <c r="P1720" t="s">
        <v>562</v>
      </c>
      <c r="Q1720" t="s">
        <v>6087</v>
      </c>
      <c r="R1720" t="s">
        <v>6088</v>
      </c>
    </row>
    <row r="1721" spans="1:18">
      <c r="A1721">
        <v>2754</v>
      </c>
      <c r="B1721" t="s">
        <v>701</v>
      </c>
      <c r="C1721">
        <v>1303</v>
      </c>
      <c r="D1721" t="s">
        <v>6089</v>
      </c>
      <c r="E1721" t="s">
        <v>706</v>
      </c>
      <c r="F1721">
        <v>1</v>
      </c>
      <c r="G1721">
        <v>1</v>
      </c>
      <c r="H1721" t="s">
        <v>421</v>
      </c>
      <c r="I1721" t="s">
        <v>103</v>
      </c>
      <c r="J1721" t="s">
        <v>105</v>
      </c>
      <c r="K1721" t="s">
        <v>107</v>
      </c>
      <c r="L1721" t="s">
        <v>106</v>
      </c>
      <c r="M1721" t="s">
        <v>258</v>
      </c>
      <c r="N1721" t="s">
        <v>257</v>
      </c>
      <c r="O1721" t="s">
        <v>563</v>
      </c>
      <c r="P1721" t="s">
        <v>562</v>
      </c>
      <c r="Q1721" t="s">
        <v>6089</v>
      </c>
      <c r="R1721" t="s">
        <v>6090</v>
      </c>
    </row>
    <row r="1722" spans="1:18">
      <c r="A1722">
        <v>2760</v>
      </c>
      <c r="B1722" t="s">
        <v>701</v>
      </c>
      <c r="C1722">
        <v>1326</v>
      </c>
      <c r="D1722" t="s">
        <v>6100</v>
      </c>
      <c r="E1722" t="s">
        <v>706</v>
      </c>
      <c r="F1722">
        <v>4</v>
      </c>
      <c r="G1722">
        <v>1</v>
      </c>
      <c r="H1722" t="s">
        <v>421</v>
      </c>
      <c r="I1722" t="s">
        <v>103</v>
      </c>
      <c r="J1722" t="s">
        <v>105</v>
      </c>
      <c r="K1722" t="s">
        <v>107</v>
      </c>
      <c r="L1722" t="s">
        <v>106</v>
      </c>
      <c r="M1722" t="s">
        <v>258</v>
      </c>
      <c r="N1722" t="s">
        <v>257</v>
      </c>
      <c r="O1722" t="s">
        <v>563</v>
      </c>
      <c r="P1722" t="s">
        <v>562</v>
      </c>
      <c r="Q1722" t="s">
        <v>6100</v>
      </c>
      <c r="R1722" t="s">
        <v>6101</v>
      </c>
    </row>
    <row r="1723" spans="1:18">
      <c r="A1723">
        <v>2761</v>
      </c>
      <c r="B1723" t="s">
        <v>701</v>
      </c>
      <c r="C1723">
        <v>1312</v>
      </c>
      <c r="D1723" t="s">
        <v>6102</v>
      </c>
      <c r="E1723" t="s">
        <v>703</v>
      </c>
      <c r="F1723">
        <v>0</v>
      </c>
      <c r="G1723">
        <v>1</v>
      </c>
      <c r="H1723" t="s">
        <v>421</v>
      </c>
      <c r="I1723" t="s">
        <v>103</v>
      </c>
      <c r="J1723" t="s">
        <v>105</v>
      </c>
      <c r="K1723" t="s">
        <v>107</v>
      </c>
      <c r="L1723" t="s">
        <v>106</v>
      </c>
      <c r="M1723" t="s">
        <v>258</v>
      </c>
      <c r="N1723" t="s">
        <v>257</v>
      </c>
      <c r="O1723" t="s">
        <v>563</v>
      </c>
      <c r="P1723" t="s">
        <v>562</v>
      </c>
      <c r="Q1723" t="s">
        <v>6102</v>
      </c>
      <c r="R1723" t="s">
        <v>6103</v>
      </c>
    </row>
    <row r="1724" spans="1:18">
      <c r="A1724">
        <v>2762</v>
      </c>
      <c r="B1724" t="s">
        <v>701</v>
      </c>
      <c r="C1724">
        <v>1140</v>
      </c>
      <c r="D1724" t="s">
        <v>2263</v>
      </c>
      <c r="E1724" t="s">
        <v>2264</v>
      </c>
      <c r="F1724">
        <v>0</v>
      </c>
      <c r="G1724">
        <v>1</v>
      </c>
      <c r="H1724" t="s">
        <v>421</v>
      </c>
      <c r="I1724" t="s">
        <v>103</v>
      </c>
      <c r="J1724" t="s">
        <v>105</v>
      </c>
      <c r="K1724" t="s">
        <v>107</v>
      </c>
      <c r="L1724" t="s">
        <v>106</v>
      </c>
      <c r="M1724" t="s">
        <v>258</v>
      </c>
      <c r="N1724" t="s">
        <v>257</v>
      </c>
      <c r="O1724" t="s">
        <v>563</v>
      </c>
      <c r="P1724" t="s">
        <v>562</v>
      </c>
      <c r="Q1724" t="s">
        <v>2263</v>
      </c>
      <c r="R1724" t="s">
        <v>6104</v>
      </c>
    </row>
    <row r="1725" spans="1:18">
      <c r="A1725">
        <v>2769</v>
      </c>
      <c r="B1725" t="s">
        <v>701</v>
      </c>
      <c r="C1725">
        <v>1302</v>
      </c>
      <c r="D1725" t="s">
        <v>6116</v>
      </c>
      <c r="E1725" t="s">
        <v>706</v>
      </c>
      <c r="F1725">
        <v>3</v>
      </c>
      <c r="G1725">
        <v>1</v>
      </c>
      <c r="H1725" t="s">
        <v>421</v>
      </c>
      <c r="I1725" t="s">
        <v>103</v>
      </c>
      <c r="J1725" t="s">
        <v>105</v>
      </c>
      <c r="K1725" t="s">
        <v>107</v>
      </c>
      <c r="L1725" t="s">
        <v>106</v>
      </c>
      <c r="M1725" t="s">
        <v>258</v>
      </c>
      <c r="N1725" t="s">
        <v>257</v>
      </c>
      <c r="O1725" t="s">
        <v>563</v>
      </c>
      <c r="P1725" t="s">
        <v>562</v>
      </c>
      <c r="Q1725" t="s">
        <v>6116</v>
      </c>
      <c r="R1725" t="s">
        <v>6117</v>
      </c>
    </row>
    <row r="1726" spans="1:18">
      <c r="A1726">
        <v>2773</v>
      </c>
      <c r="B1726" t="s">
        <v>701</v>
      </c>
      <c r="C1726">
        <v>1325</v>
      </c>
      <c r="D1726" t="s">
        <v>6124</v>
      </c>
      <c r="E1726" t="s">
        <v>706</v>
      </c>
      <c r="F1726">
        <v>3</v>
      </c>
      <c r="G1726">
        <v>1</v>
      </c>
      <c r="H1726" t="s">
        <v>421</v>
      </c>
      <c r="I1726" t="s">
        <v>103</v>
      </c>
      <c r="J1726" t="s">
        <v>105</v>
      </c>
      <c r="K1726" t="s">
        <v>107</v>
      </c>
      <c r="L1726" t="s">
        <v>106</v>
      </c>
      <c r="M1726" t="s">
        <v>258</v>
      </c>
      <c r="N1726" t="s">
        <v>257</v>
      </c>
      <c r="O1726" t="s">
        <v>563</v>
      </c>
      <c r="P1726" t="s">
        <v>562</v>
      </c>
      <c r="Q1726" t="s">
        <v>6124</v>
      </c>
      <c r="R1726" t="s">
        <v>6125</v>
      </c>
    </row>
    <row r="1727" spans="1:18">
      <c r="A1727">
        <v>2774</v>
      </c>
      <c r="B1727" t="s">
        <v>701</v>
      </c>
      <c r="C1727">
        <v>1314</v>
      </c>
      <c r="D1727" t="s">
        <v>6126</v>
      </c>
      <c r="E1727" t="s">
        <v>706</v>
      </c>
      <c r="F1727">
        <v>3</v>
      </c>
      <c r="G1727">
        <v>1</v>
      </c>
      <c r="H1727" t="s">
        <v>421</v>
      </c>
      <c r="I1727" t="s">
        <v>103</v>
      </c>
      <c r="J1727" t="s">
        <v>105</v>
      </c>
      <c r="K1727" t="s">
        <v>107</v>
      </c>
      <c r="L1727" t="s">
        <v>106</v>
      </c>
      <c r="M1727" t="s">
        <v>258</v>
      </c>
      <c r="N1727" t="s">
        <v>257</v>
      </c>
      <c r="O1727" t="s">
        <v>563</v>
      </c>
      <c r="P1727" t="s">
        <v>562</v>
      </c>
      <c r="Q1727" t="s">
        <v>6126</v>
      </c>
      <c r="R1727" t="s">
        <v>6127</v>
      </c>
    </row>
    <row r="1728" spans="1:18">
      <c r="A1728">
        <v>2775</v>
      </c>
      <c r="B1728" t="s">
        <v>701</v>
      </c>
      <c r="C1728">
        <v>1301</v>
      </c>
      <c r="D1728" t="s">
        <v>6128</v>
      </c>
      <c r="E1728" t="s">
        <v>706</v>
      </c>
      <c r="F1728">
        <v>1</v>
      </c>
      <c r="G1728">
        <v>1</v>
      </c>
      <c r="H1728" t="s">
        <v>421</v>
      </c>
      <c r="I1728" t="s">
        <v>103</v>
      </c>
      <c r="J1728" t="s">
        <v>105</v>
      </c>
      <c r="K1728" t="s">
        <v>107</v>
      </c>
      <c r="L1728" t="s">
        <v>106</v>
      </c>
      <c r="M1728" t="s">
        <v>258</v>
      </c>
      <c r="N1728" t="s">
        <v>257</v>
      </c>
      <c r="O1728" t="s">
        <v>563</v>
      </c>
      <c r="P1728" t="s">
        <v>562</v>
      </c>
      <c r="Q1728" t="s">
        <v>6128</v>
      </c>
      <c r="R1728" t="s">
        <v>6129</v>
      </c>
    </row>
    <row r="1729" spans="1:18">
      <c r="A1729">
        <v>2782</v>
      </c>
      <c r="B1729" t="s">
        <v>701</v>
      </c>
      <c r="C1729">
        <v>1313</v>
      </c>
      <c r="D1729" t="s">
        <v>6141</v>
      </c>
      <c r="E1729" t="s">
        <v>706</v>
      </c>
      <c r="F1729">
        <v>4</v>
      </c>
      <c r="G1729">
        <v>1</v>
      </c>
      <c r="H1729" t="s">
        <v>421</v>
      </c>
      <c r="I1729" t="s">
        <v>103</v>
      </c>
      <c r="J1729" t="s">
        <v>105</v>
      </c>
      <c r="K1729" t="s">
        <v>107</v>
      </c>
      <c r="L1729" t="s">
        <v>106</v>
      </c>
      <c r="M1729" t="s">
        <v>258</v>
      </c>
      <c r="N1729" t="s">
        <v>257</v>
      </c>
      <c r="O1729" t="s">
        <v>563</v>
      </c>
      <c r="P1729" t="s">
        <v>562</v>
      </c>
      <c r="Q1729" t="s">
        <v>6141</v>
      </c>
      <c r="R1729" t="s">
        <v>6142</v>
      </c>
    </row>
    <row r="1730" spans="1:18">
      <c r="A1730">
        <v>2787</v>
      </c>
      <c r="B1730" t="s">
        <v>701</v>
      </c>
      <c r="C1730">
        <v>1280</v>
      </c>
      <c r="D1730" t="s">
        <v>6151</v>
      </c>
      <c r="E1730" t="s">
        <v>706</v>
      </c>
      <c r="F1730">
        <v>4</v>
      </c>
      <c r="G1730">
        <v>1</v>
      </c>
      <c r="H1730" t="s">
        <v>421</v>
      </c>
      <c r="I1730" t="s">
        <v>103</v>
      </c>
      <c r="J1730" t="s">
        <v>105</v>
      </c>
      <c r="K1730" t="s">
        <v>107</v>
      </c>
      <c r="L1730" t="s">
        <v>106</v>
      </c>
      <c r="M1730" t="s">
        <v>258</v>
      </c>
      <c r="N1730" t="s">
        <v>257</v>
      </c>
      <c r="O1730" t="s">
        <v>563</v>
      </c>
      <c r="P1730" t="s">
        <v>562</v>
      </c>
      <c r="Q1730" t="s">
        <v>6151</v>
      </c>
      <c r="R1730" t="s">
        <v>6152</v>
      </c>
    </row>
    <row r="1731" spans="1:18">
      <c r="A1731">
        <v>2788</v>
      </c>
      <c r="B1731" t="s">
        <v>701</v>
      </c>
      <c r="C1731">
        <v>1166</v>
      </c>
      <c r="D1731" t="s">
        <v>6153</v>
      </c>
      <c r="E1731" t="s">
        <v>706</v>
      </c>
      <c r="F1731">
        <v>1</v>
      </c>
      <c r="G1731">
        <v>1</v>
      </c>
      <c r="H1731" t="s">
        <v>421</v>
      </c>
      <c r="I1731" t="s">
        <v>103</v>
      </c>
      <c r="J1731" t="s">
        <v>105</v>
      </c>
      <c r="K1731" t="s">
        <v>107</v>
      </c>
      <c r="L1731" t="s">
        <v>106</v>
      </c>
      <c r="M1731" t="s">
        <v>258</v>
      </c>
      <c r="N1731" t="s">
        <v>257</v>
      </c>
      <c r="O1731" t="s">
        <v>563</v>
      </c>
      <c r="P1731" t="s">
        <v>562</v>
      </c>
      <c r="Q1731" t="s">
        <v>6153</v>
      </c>
      <c r="R1731" t="s">
        <v>6154</v>
      </c>
    </row>
    <row r="1732" spans="1:18">
      <c r="A1732">
        <v>2791</v>
      </c>
      <c r="B1732" t="s">
        <v>701</v>
      </c>
      <c r="C1732">
        <v>1281</v>
      </c>
      <c r="D1732" t="s">
        <v>6159</v>
      </c>
      <c r="E1732" t="s">
        <v>706</v>
      </c>
      <c r="F1732">
        <v>3</v>
      </c>
      <c r="G1732">
        <v>1</v>
      </c>
      <c r="H1732" t="s">
        <v>421</v>
      </c>
      <c r="I1732" t="s">
        <v>103</v>
      </c>
      <c r="J1732" t="s">
        <v>105</v>
      </c>
      <c r="K1732" t="s">
        <v>107</v>
      </c>
      <c r="L1732" t="s">
        <v>106</v>
      </c>
      <c r="M1732" t="s">
        <v>258</v>
      </c>
      <c r="N1732" t="s">
        <v>257</v>
      </c>
      <c r="O1732" t="s">
        <v>563</v>
      </c>
      <c r="P1732" t="s">
        <v>562</v>
      </c>
      <c r="Q1732" t="s">
        <v>6159</v>
      </c>
      <c r="R1732" t="s">
        <v>6160</v>
      </c>
    </row>
    <row r="1733" spans="1:18">
      <c r="A1733">
        <v>2796</v>
      </c>
      <c r="B1733" t="s">
        <v>701</v>
      </c>
      <c r="C1733">
        <v>1168</v>
      </c>
      <c r="D1733" t="s">
        <v>6169</v>
      </c>
      <c r="E1733" t="s">
        <v>706</v>
      </c>
      <c r="F1733">
        <v>4</v>
      </c>
      <c r="G1733">
        <v>1</v>
      </c>
      <c r="H1733" t="s">
        <v>421</v>
      </c>
      <c r="I1733" t="s">
        <v>103</v>
      </c>
      <c r="J1733" t="s">
        <v>105</v>
      </c>
      <c r="K1733" t="s">
        <v>107</v>
      </c>
      <c r="L1733" t="s">
        <v>106</v>
      </c>
      <c r="M1733" t="s">
        <v>258</v>
      </c>
      <c r="N1733" t="s">
        <v>257</v>
      </c>
      <c r="O1733" t="s">
        <v>563</v>
      </c>
      <c r="P1733" t="s">
        <v>562</v>
      </c>
      <c r="Q1733" t="s">
        <v>6169</v>
      </c>
      <c r="R1733" t="s">
        <v>6170</v>
      </c>
    </row>
    <row r="1734" spans="1:18">
      <c r="A1734">
        <v>2797</v>
      </c>
      <c r="B1734" t="s">
        <v>701</v>
      </c>
      <c r="C1734">
        <v>1139</v>
      </c>
      <c r="D1734" t="s">
        <v>2263</v>
      </c>
      <c r="E1734" t="s">
        <v>2264</v>
      </c>
      <c r="F1734">
        <v>0</v>
      </c>
      <c r="G1734">
        <v>1</v>
      </c>
      <c r="H1734" t="s">
        <v>421</v>
      </c>
      <c r="I1734" t="s">
        <v>103</v>
      </c>
      <c r="J1734" t="s">
        <v>105</v>
      </c>
      <c r="K1734" t="s">
        <v>107</v>
      </c>
      <c r="L1734" t="s">
        <v>106</v>
      </c>
      <c r="M1734" t="s">
        <v>258</v>
      </c>
      <c r="N1734" t="s">
        <v>257</v>
      </c>
      <c r="O1734" t="s">
        <v>563</v>
      </c>
      <c r="P1734" t="s">
        <v>562</v>
      </c>
      <c r="Q1734" t="s">
        <v>2263</v>
      </c>
      <c r="R1734" t="s">
        <v>6171</v>
      </c>
    </row>
    <row r="1735" spans="1:18">
      <c r="A1735">
        <v>2800</v>
      </c>
      <c r="B1735" t="s">
        <v>701</v>
      </c>
      <c r="C1735">
        <v>1283</v>
      </c>
      <c r="D1735" t="s">
        <v>6175</v>
      </c>
      <c r="E1735" t="s">
        <v>706</v>
      </c>
      <c r="F1735">
        <v>4</v>
      </c>
      <c r="G1735">
        <v>1</v>
      </c>
      <c r="H1735" t="s">
        <v>421</v>
      </c>
      <c r="I1735" t="s">
        <v>103</v>
      </c>
      <c r="J1735" t="s">
        <v>105</v>
      </c>
      <c r="K1735" t="s">
        <v>107</v>
      </c>
      <c r="L1735" t="s">
        <v>106</v>
      </c>
      <c r="M1735" t="s">
        <v>258</v>
      </c>
      <c r="N1735" t="s">
        <v>257</v>
      </c>
      <c r="O1735" t="s">
        <v>563</v>
      </c>
      <c r="P1735" t="s">
        <v>562</v>
      </c>
      <c r="Q1735" t="s">
        <v>6175</v>
      </c>
      <c r="R1735" t="s">
        <v>6176</v>
      </c>
    </row>
    <row r="1736" spans="1:18">
      <c r="A1736">
        <v>2801</v>
      </c>
      <c r="B1736" t="s">
        <v>701</v>
      </c>
      <c r="C1736">
        <v>1282</v>
      </c>
      <c r="D1736" t="s">
        <v>6177</v>
      </c>
      <c r="E1736" t="s">
        <v>706</v>
      </c>
      <c r="F1736">
        <v>3</v>
      </c>
      <c r="G1736">
        <v>1</v>
      </c>
      <c r="H1736" t="s">
        <v>421</v>
      </c>
      <c r="I1736" t="s">
        <v>103</v>
      </c>
      <c r="J1736" t="s">
        <v>105</v>
      </c>
      <c r="K1736" t="s">
        <v>107</v>
      </c>
      <c r="L1736" t="s">
        <v>106</v>
      </c>
      <c r="M1736" t="s">
        <v>258</v>
      </c>
      <c r="N1736" t="s">
        <v>257</v>
      </c>
      <c r="O1736" t="s">
        <v>563</v>
      </c>
      <c r="P1736" t="s">
        <v>562</v>
      </c>
      <c r="Q1736" t="s">
        <v>6177</v>
      </c>
      <c r="R1736" t="s">
        <v>6178</v>
      </c>
    </row>
    <row r="1737" spans="1:18">
      <c r="A1737">
        <v>2802</v>
      </c>
      <c r="B1737" t="s">
        <v>701</v>
      </c>
      <c r="C1737">
        <v>1284</v>
      </c>
      <c r="D1737" t="s">
        <v>6179</v>
      </c>
      <c r="E1737" t="s">
        <v>706</v>
      </c>
      <c r="F1737">
        <v>3</v>
      </c>
      <c r="G1737">
        <v>1</v>
      </c>
      <c r="H1737" t="s">
        <v>421</v>
      </c>
      <c r="I1737" t="s">
        <v>103</v>
      </c>
      <c r="J1737" t="s">
        <v>105</v>
      </c>
      <c r="K1737" t="s">
        <v>107</v>
      </c>
      <c r="L1737" t="s">
        <v>106</v>
      </c>
      <c r="M1737" t="s">
        <v>258</v>
      </c>
      <c r="N1737" t="s">
        <v>257</v>
      </c>
      <c r="O1737" t="s">
        <v>563</v>
      </c>
      <c r="P1737" t="s">
        <v>562</v>
      </c>
      <c r="Q1737" t="s">
        <v>6179</v>
      </c>
      <c r="R1737" t="s">
        <v>6180</v>
      </c>
    </row>
    <row r="1738" spans="1:18">
      <c r="A1738">
        <v>2804</v>
      </c>
      <c r="B1738" t="s">
        <v>701</v>
      </c>
      <c r="C1738">
        <v>1285</v>
      </c>
      <c r="D1738" t="s">
        <v>6183</v>
      </c>
      <c r="E1738" t="s">
        <v>706</v>
      </c>
      <c r="F1738">
        <v>1</v>
      </c>
      <c r="G1738">
        <v>1</v>
      </c>
      <c r="H1738" t="s">
        <v>421</v>
      </c>
      <c r="I1738" t="s">
        <v>103</v>
      </c>
      <c r="J1738" t="s">
        <v>105</v>
      </c>
      <c r="K1738" t="s">
        <v>107</v>
      </c>
      <c r="L1738" t="s">
        <v>106</v>
      </c>
      <c r="M1738" t="s">
        <v>258</v>
      </c>
      <c r="N1738" t="s">
        <v>257</v>
      </c>
      <c r="O1738" t="s">
        <v>563</v>
      </c>
      <c r="P1738" t="s">
        <v>562</v>
      </c>
      <c r="Q1738" t="s">
        <v>6183</v>
      </c>
      <c r="R1738" t="s">
        <v>6184</v>
      </c>
    </row>
    <row r="1739" spans="1:18">
      <c r="A1739">
        <v>2805</v>
      </c>
      <c r="B1739" t="s">
        <v>701</v>
      </c>
      <c r="C1739">
        <v>1170</v>
      </c>
      <c r="D1739" t="s">
        <v>6185</v>
      </c>
      <c r="E1739" t="s">
        <v>706</v>
      </c>
      <c r="F1739">
        <v>3</v>
      </c>
      <c r="G1739">
        <v>1</v>
      </c>
      <c r="H1739" t="s">
        <v>421</v>
      </c>
      <c r="I1739" t="s">
        <v>103</v>
      </c>
      <c r="J1739" t="s">
        <v>105</v>
      </c>
      <c r="K1739" t="s">
        <v>107</v>
      </c>
      <c r="L1739" t="s">
        <v>106</v>
      </c>
      <c r="M1739" t="s">
        <v>258</v>
      </c>
      <c r="N1739" t="s">
        <v>257</v>
      </c>
      <c r="O1739" t="s">
        <v>563</v>
      </c>
      <c r="P1739" t="s">
        <v>562</v>
      </c>
      <c r="Q1739" t="s">
        <v>6185</v>
      </c>
      <c r="R1739" t="s">
        <v>6186</v>
      </c>
    </row>
    <row r="1740" spans="1:18">
      <c r="A1740">
        <v>2806</v>
      </c>
      <c r="B1740" t="s">
        <v>701</v>
      </c>
      <c r="C1740">
        <v>1167</v>
      </c>
      <c r="D1740" t="s">
        <v>6187</v>
      </c>
      <c r="E1740" t="s">
        <v>706</v>
      </c>
      <c r="F1740">
        <v>3</v>
      </c>
      <c r="G1740">
        <v>1</v>
      </c>
      <c r="H1740" t="s">
        <v>421</v>
      </c>
      <c r="I1740" t="s">
        <v>103</v>
      </c>
      <c r="J1740" t="s">
        <v>105</v>
      </c>
      <c r="K1740" t="s">
        <v>107</v>
      </c>
      <c r="L1740" t="s">
        <v>106</v>
      </c>
      <c r="M1740" t="s">
        <v>258</v>
      </c>
      <c r="N1740" t="s">
        <v>257</v>
      </c>
      <c r="O1740" t="s">
        <v>563</v>
      </c>
      <c r="P1740" t="s">
        <v>562</v>
      </c>
      <c r="Q1740" t="s">
        <v>6187</v>
      </c>
      <c r="R1740" t="s">
        <v>6188</v>
      </c>
    </row>
    <row r="1741" spans="1:18">
      <c r="A1741">
        <v>2808</v>
      </c>
      <c r="B1741" t="s">
        <v>701</v>
      </c>
      <c r="C1741">
        <v>1169</v>
      </c>
      <c r="D1741" t="s">
        <v>6191</v>
      </c>
      <c r="E1741" t="s">
        <v>706</v>
      </c>
      <c r="F1741">
        <v>4</v>
      </c>
      <c r="G1741">
        <v>1</v>
      </c>
      <c r="H1741" t="s">
        <v>421</v>
      </c>
      <c r="I1741" t="s">
        <v>103</v>
      </c>
      <c r="J1741" t="s">
        <v>105</v>
      </c>
      <c r="K1741" t="s">
        <v>107</v>
      </c>
      <c r="L1741" t="s">
        <v>106</v>
      </c>
      <c r="M1741" t="s">
        <v>258</v>
      </c>
      <c r="N1741" t="s">
        <v>257</v>
      </c>
      <c r="O1741" t="s">
        <v>563</v>
      </c>
      <c r="P1741" t="s">
        <v>562</v>
      </c>
      <c r="Q1741" t="s">
        <v>6191</v>
      </c>
      <c r="R1741" t="s">
        <v>6192</v>
      </c>
    </row>
    <row r="1742" spans="1:18">
      <c r="A1742">
        <v>2811</v>
      </c>
      <c r="B1742" t="s">
        <v>701</v>
      </c>
      <c r="C1742">
        <v>1171</v>
      </c>
      <c r="D1742" t="s">
        <v>6197</v>
      </c>
      <c r="E1742" t="s">
        <v>706</v>
      </c>
      <c r="F1742">
        <v>3</v>
      </c>
      <c r="G1742">
        <v>1</v>
      </c>
      <c r="H1742" t="s">
        <v>421</v>
      </c>
      <c r="I1742" t="s">
        <v>103</v>
      </c>
      <c r="J1742" t="s">
        <v>105</v>
      </c>
      <c r="K1742" t="s">
        <v>107</v>
      </c>
      <c r="L1742" t="s">
        <v>106</v>
      </c>
      <c r="M1742" t="s">
        <v>258</v>
      </c>
      <c r="N1742" t="s">
        <v>257</v>
      </c>
      <c r="O1742" t="s">
        <v>563</v>
      </c>
      <c r="P1742" t="s">
        <v>562</v>
      </c>
      <c r="Q1742" t="s">
        <v>6197</v>
      </c>
      <c r="R1742" t="s">
        <v>6198</v>
      </c>
    </row>
    <row r="1743" spans="1:18">
      <c r="A1743">
        <v>2813</v>
      </c>
      <c r="B1743" t="s">
        <v>701</v>
      </c>
      <c r="C1743">
        <v>1286</v>
      </c>
      <c r="D1743" t="s">
        <v>6200</v>
      </c>
      <c r="E1743" t="s">
        <v>706</v>
      </c>
      <c r="F1743">
        <v>4</v>
      </c>
      <c r="G1743">
        <v>1</v>
      </c>
      <c r="H1743" t="s">
        <v>421</v>
      </c>
      <c r="I1743" t="s">
        <v>103</v>
      </c>
      <c r="J1743" t="s">
        <v>105</v>
      </c>
      <c r="K1743" t="s">
        <v>107</v>
      </c>
      <c r="L1743" t="s">
        <v>106</v>
      </c>
      <c r="M1743" t="s">
        <v>258</v>
      </c>
      <c r="N1743" t="s">
        <v>257</v>
      </c>
      <c r="O1743" t="s">
        <v>563</v>
      </c>
      <c r="P1743" t="s">
        <v>562</v>
      </c>
      <c r="Q1743" t="s">
        <v>6200</v>
      </c>
      <c r="R1743" t="s">
        <v>6201</v>
      </c>
    </row>
    <row r="1744" spans="1:18">
      <c r="A1744">
        <v>2814</v>
      </c>
      <c r="B1744" t="s">
        <v>701</v>
      </c>
      <c r="C1744">
        <v>1172</v>
      </c>
      <c r="D1744" t="s">
        <v>6202</v>
      </c>
      <c r="E1744" t="s">
        <v>706</v>
      </c>
      <c r="F1744">
        <v>3</v>
      </c>
      <c r="G1744">
        <v>1</v>
      </c>
      <c r="H1744" t="s">
        <v>421</v>
      </c>
      <c r="I1744" t="s">
        <v>103</v>
      </c>
      <c r="J1744" t="s">
        <v>105</v>
      </c>
      <c r="K1744" t="s">
        <v>107</v>
      </c>
      <c r="L1744" t="s">
        <v>106</v>
      </c>
      <c r="M1744" t="s">
        <v>258</v>
      </c>
      <c r="N1744" t="s">
        <v>257</v>
      </c>
      <c r="O1744" t="s">
        <v>563</v>
      </c>
      <c r="P1744" t="s">
        <v>562</v>
      </c>
      <c r="Q1744" t="s">
        <v>6202</v>
      </c>
      <c r="R1744" t="s">
        <v>6203</v>
      </c>
    </row>
    <row r="1745" spans="1:18">
      <c r="A1745">
        <v>2817</v>
      </c>
      <c r="B1745" t="s">
        <v>701</v>
      </c>
      <c r="C1745">
        <v>1287</v>
      </c>
      <c r="D1745" t="s">
        <v>6208</v>
      </c>
      <c r="E1745" t="s">
        <v>706</v>
      </c>
      <c r="F1745">
        <v>4</v>
      </c>
      <c r="G1745">
        <v>1</v>
      </c>
      <c r="H1745" t="s">
        <v>421</v>
      </c>
      <c r="I1745" t="s">
        <v>103</v>
      </c>
      <c r="J1745" t="s">
        <v>105</v>
      </c>
      <c r="K1745" t="s">
        <v>107</v>
      </c>
      <c r="L1745" t="s">
        <v>106</v>
      </c>
      <c r="M1745" t="s">
        <v>258</v>
      </c>
      <c r="N1745" t="s">
        <v>257</v>
      </c>
      <c r="O1745" t="s">
        <v>563</v>
      </c>
      <c r="P1745" t="s">
        <v>562</v>
      </c>
      <c r="Q1745" t="s">
        <v>6208</v>
      </c>
      <c r="R1745" t="s">
        <v>6209</v>
      </c>
    </row>
    <row r="1746" spans="1:18">
      <c r="A1746">
        <v>2820</v>
      </c>
      <c r="B1746" t="s">
        <v>701</v>
      </c>
      <c r="C1746">
        <v>1173</v>
      </c>
      <c r="D1746" t="s">
        <v>6214</v>
      </c>
      <c r="E1746" t="s">
        <v>706</v>
      </c>
      <c r="F1746">
        <v>3</v>
      </c>
      <c r="G1746">
        <v>1</v>
      </c>
      <c r="H1746" t="s">
        <v>421</v>
      </c>
      <c r="I1746" t="s">
        <v>103</v>
      </c>
      <c r="J1746" t="s">
        <v>105</v>
      </c>
      <c r="K1746" t="s">
        <v>107</v>
      </c>
      <c r="L1746" t="s">
        <v>106</v>
      </c>
      <c r="M1746" t="s">
        <v>258</v>
      </c>
      <c r="N1746" t="s">
        <v>257</v>
      </c>
      <c r="O1746" t="s">
        <v>563</v>
      </c>
      <c r="P1746" t="s">
        <v>562</v>
      </c>
      <c r="Q1746" t="s">
        <v>6214</v>
      </c>
      <c r="R1746" t="s">
        <v>6215</v>
      </c>
    </row>
    <row r="1747" spans="1:18">
      <c r="A1747">
        <v>2822</v>
      </c>
      <c r="B1747" t="s">
        <v>701</v>
      </c>
      <c r="C1747">
        <v>1138</v>
      </c>
      <c r="D1747" t="s">
        <v>6218</v>
      </c>
      <c r="E1747" t="s">
        <v>706</v>
      </c>
      <c r="F1747">
        <v>2</v>
      </c>
      <c r="G1747">
        <v>1</v>
      </c>
      <c r="H1747" t="s">
        <v>421</v>
      </c>
      <c r="I1747" t="s">
        <v>103</v>
      </c>
      <c r="J1747" t="s">
        <v>105</v>
      </c>
      <c r="K1747" t="s">
        <v>107</v>
      </c>
      <c r="L1747" t="s">
        <v>106</v>
      </c>
      <c r="M1747" t="s">
        <v>258</v>
      </c>
      <c r="N1747" t="s">
        <v>257</v>
      </c>
      <c r="O1747" t="s">
        <v>563</v>
      </c>
      <c r="P1747" t="s">
        <v>562</v>
      </c>
      <c r="Q1747" t="s">
        <v>6218</v>
      </c>
      <c r="R1747" t="s">
        <v>6219</v>
      </c>
    </row>
    <row r="1748" spans="1:18">
      <c r="A1748">
        <v>2823</v>
      </c>
      <c r="B1748" t="s">
        <v>701</v>
      </c>
      <c r="C1748">
        <v>1290</v>
      </c>
      <c r="D1748" t="s">
        <v>6220</v>
      </c>
      <c r="E1748" t="s">
        <v>706</v>
      </c>
      <c r="F1748">
        <v>3</v>
      </c>
      <c r="G1748">
        <v>1</v>
      </c>
      <c r="H1748" t="s">
        <v>421</v>
      </c>
      <c r="I1748" t="s">
        <v>103</v>
      </c>
      <c r="J1748" t="s">
        <v>105</v>
      </c>
      <c r="K1748" t="s">
        <v>107</v>
      </c>
      <c r="L1748" t="s">
        <v>106</v>
      </c>
      <c r="M1748" t="s">
        <v>258</v>
      </c>
      <c r="N1748" t="s">
        <v>257</v>
      </c>
      <c r="O1748" t="s">
        <v>563</v>
      </c>
      <c r="P1748" t="s">
        <v>562</v>
      </c>
      <c r="Q1748" t="s">
        <v>6220</v>
      </c>
      <c r="R1748" t="s">
        <v>6221</v>
      </c>
    </row>
    <row r="1749" spans="1:18">
      <c r="A1749">
        <v>2824</v>
      </c>
      <c r="B1749" t="s">
        <v>701</v>
      </c>
      <c r="C1749">
        <v>1288</v>
      </c>
      <c r="D1749" t="s">
        <v>6222</v>
      </c>
      <c r="E1749" t="s">
        <v>706</v>
      </c>
      <c r="F1749">
        <v>3</v>
      </c>
      <c r="G1749">
        <v>1</v>
      </c>
      <c r="H1749" t="s">
        <v>421</v>
      </c>
      <c r="I1749" t="s">
        <v>103</v>
      </c>
      <c r="J1749" t="s">
        <v>105</v>
      </c>
      <c r="K1749" t="s">
        <v>107</v>
      </c>
      <c r="L1749" t="s">
        <v>106</v>
      </c>
      <c r="M1749" t="s">
        <v>258</v>
      </c>
      <c r="N1749" t="s">
        <v>257</v>
      </c>
      <c r="O1749" t="s">
        <v>563</v>
      </c>
      <c r="P1749" t="s">
        <v>562</v>
      </c>
      <c r="Q1749" t="s">
        <v>6222</v>
      </c>
      <c r="R1749" t="s">
        <v>6223</v>
      </c>
    </row>
    <row r="1750" spans="1:18">
      <c r="A1750">
        <v>2825</v>
      </c>
      <c r="B1750" t="s">
        <v>701</v>
      </c>
      <c r="C1750">
        <v>1174</v>
      </c>
      <c r="D1750" t="s">
        <v>6224</v>
      </c>
      <c r="E1750" t="s">
        <v>706</v>
      </c>
      <c r="F1750">
        <v>4</v>
      </c>
      <c r="G1750">
        <v>1</v>
      </c>
      <c r="H1750" t="s">
        <v>421</v>
      </c>
      <c r="I1750" t="s">
        <v>103</v>
      </c>
      <c r="J1750" t="s">
        <v>105</v>
      </c>
      <c r="K1750" t="s">
        <v>107</v>
      </c>
      <c r="L1750" t="s">
        <v>106</v>
      </c>
      <c r="M1750" t="s">
        <v>258</v>
      </c>
      <c r="N1750" t="s">
        <v>257</v>
      </c>
      <c r="O1750" t="s">
        <v>563</v>
      </c>
      <c r="P1750" t="s">
        <v>562</v>
      </c>
      <c r="Q1750" t="s">
        <v>6224</v>
      </c>
      <c r="R1750" t="s">
        <v>6225</v>
      </c>
    </row>
    <row r="1751" spans="1:18">
      <c r="A1751">
        <v>2826</v>
      </c>
      <c r="B1751" t="s">
        <v>701</v>
      </c>
      <c r="C1751">
        <v>1291</v>
      </c>
      <c r="D1751" t="s">
        <v>6226</v>
      </c>
      <c r="E1751" t="s">
        <v>706</v>
      </c>
      <c r="F1751">
        <v>3</v>
      </c>
      <c r="G1751">
        <v>1</v>
      </c>
      <c r="H1751" t="s">
        <v>421</v>
      </c>
      <c r="I1751" t="s">
        <v>103</v>
      </c>
      <c r="J1751" t="s">
        <v>105</v>
      </c>
      <c r="K1751" t="s">
        <v>107</v>
      </c>
      <c r="L1751" t="s">
        <v>106</v>
      </c>
      <c r="M1751" t="s">
        <v>258</v>
      </c>
      <c r="N1751" t="s">
        <v>257</v>
      </c>
      <c r="O1751" t="s">
        <v>563</v>
      </c>
      <c r="P1751" t="s">
        <v>562</v>
      </c>
      <c r="Q1751" t="s">
        <v>6226</v>
      </c>
      <c r="R1751" t="s">
        <v>6227</v>
      </c>
    </row>
    <row r="1752" spans="1:18">
      <c r="A1752">
        <v>2827</v>
      </c>
      <c r="B1752" t="s">
        <v>701</v>
      </c>
      <c r="C1752">
        <v>1289</v>
      </c>
      <c r="D1752" t="s">
        <v>6228</v>
      </c>
      <c r="E1752" t="s">
        <v>706</v>
      </c>
      <c r="F1752">
        <v>3</v>
      </c>
      <c r="G1752">
        <v>1</v>
      </c>
      <c r="H1752" t="s">
        <v>421</v>
      </c>
      <c r="I1752" t="s">
        <v>103</v>
      </c>
      <c r="J1752" t="s">
        <v>105</v>
      </c>
      <c r="K1752" t="s">
        <v>107</v>
      </c>
      <c r="L1752" t="s">
        <v>106</v>
      </c>
      <c r="M1752" t="s">
        <v>258</v>
      </c>
      <c r="N1752" t="s">
        <v>257</v>
      </c>
      <c r="O1752" t="s">
        <v>563</v>
      </c>
      <c r="P1752" t="s">
        <v>562</v>
      </c>
      <c r="Q1752" t="s">
        <v>6228</v>
      </c>
      <c r="R1752" t="s">
        <v>6229</v>
      </c>
    </row>
    <row r="1753" spans="1:18">
      <c r="A1753">
        <v>2829</v>
      </c>
      <c r="B1753" t="s">
        <v>701</v>
      </c>
      <c r="C1753">
        <v>1300</v>
      </c>
      <c r="D1753" t="s">
        <v>6232</v>
      </c>
      <c r="E1753" t="s">
        <v>706</v>
      </c>
      <c r="F1753">
        <v>3</v>
      </c>
      <c r="G1753">
        <v>1</v>
      </c>
      <c r="H1753" t="s">
        <v>421</v>
      </c>
      <c r="I1753" t="s">
        <v>103</v>
      </c>
      <c r="J1753" t="s">
        <v>105</v>
      </c>
      <c r="K1753" t="s">
        <v>107</v>
      </c>
      <c r="L1753" t="s">
        <v>106</v>
      </c>
      <c r="M1753" t="s">
        <v>258</v>
      </c>
      <c r="N1753" t="s">
        <v>257</v>
      </c>
      <c r="O1753" t="s">
        <v>563</v>
      </c>
      <c r="P1753" t="s">
        <v>562</v>
      </c>
      <c r="Q1753" t="s">
        <v>6232</v>
      </c>
      <c r="R1753" t="s">
        <v>6233</v>
      </c>
    </row>
    <row r="1754" spans="1:18">
      <c r="A1754">
        <v>2831</v>
      </c>
      <c r="B1754" t="s">
        <v>701</v>
      </c>
      <c r="C1754">
        <v>1293</v>
      </c>
      <c r="D1754" t="s">
        <v>6236</v>
      </c>
      <c r="E1754" t="s">
        <v>706</v>
      </c>
      <c r="F1754">
        <v>3</v>
      </c>
      <c r="G1754">
        <v>1</v>
      </c>
      <c r="H1754" t="s">
        <v>421</v>
      </c>
      <c r="I1754" t="s">
        <v>103</v>
      </c>
      <c r="J1754" t="s">
        <v>105</v>
      </c>
      <c r="K1754" t="s">
        <v>107</v>
      </c>
      <c r="L1754" t="s">
        <v>106</v>
      </c>
      <c r="M1754" t="s">
        <v>258</v>
      </c>
      <c r="N1754" t="s">
        <v>257</v>
      </c>
      <c r="O1754" t="s">
        <v>563</v>
      </c>
      <c r="P1754" t="s">
        <v>562</v>
      </c>
      <c r="Q1754" t="s">
        <v>6236</v>
      </c>
      <c r="R1754" t="s">
        <v>6237</v>
      </c>
    </row>
    <row r="1755" spans="1:18">
      <c r="A1755">
        <v>2833</v>
      </c>
      <c r="B1755" t="s">
        <v>701</v>
      </c>
      <c r="C1755">
        <v>1292</v>
      </c>
      <c r="D1755" t="s">
        <v>6240</v>
      </c>
      <c r="E1755" t="s">
        <v>706</v>
      </c>
      <c r="F1755">
        <v>3</v>
      </c>
      <c r="G1755">
        <v>1</v>
      </c>
      <c r="H1755" t="s">
        <v>421</v>
      </c>
      <c r="I1755" t="s">
        <v>103</v>
      </c>
      <c r="J1755" t="s">
        <v>105</v>
      </c>
      <c r="K1755" t="s">
        <v>107</v>
      </c>
      <c r="L1755" t="s">
        <v>106</v>
      </c>
      <c r="M1755" t="s">
        <v>258</v>
      </c>
      <c r="N1755" t="s">
        <v>257</v>
      </c>
      <c r="O1755" t="s">
        <v>563</v>
      </c>
      <c r="P1755" t="s">
        <v>562</v>
      </c>
      <c r="Q1755" t="s">
        <v>6240</v>
      </c>
      <c r="R1755" t="s">
        <v>6241</v>
      </c>
    </row>
    <row r="1756" spans="1:18">
      <c r="A1756">
        <v>2834</v>
      </c>
      <c r="B1756" t="s">
        <v>701</v>
      </c>
      <c r="C1756">
        <v>1299</v>
      </c>
      <c r="D1756" t="s">
        <v>6242</v>
      </c>
      <c r="E1756" t="s">
        <v>706</v>
      </c>
      <c r="F1756">
        <v>3</v>
      </c>
      <c r="G1756">
        <v>1</v>
      </c>
      <c r="H1756" t="s">
        <v>421</v>
      </c>
      <c r="I1756" t="s">
        <v>103</v>
      </c>
      <c r="J1756" t="s">
        <v>105</v>
      </c>
      <c r="K1756" t="s">
        <v>107</v>
      </c>
      <c r="L1756" t="s">
        <v>106</v>
      </c>
      <c r="M1756" t="s">
        <v>258</v>
      </c>
      <c r="N1756" t="s">
        <v>257</v>
      </c>
      <c r="O1756" t="s">
        <v>563</v>
      </c>
      <c r="P1756" t="s">
        <v>562</v>
      </c>
      <c r="Q1756" t="s">
        <v>6242</v>
      </c>
      <c r="R1756" t="s">
        <v>6243</v>
      </c>
    </row>
    <row r="1757" spans="1:18">
      <c r="A1757">
        <v>2839</v>
      </c>
      <c r="B1757" t="s">
        <v>701</v>
      </c>
      <c r="C1757">
        <v>1175</v>
      </c>
      <c r="D1757" t="s">
        <v>6253</v>
      </c>
      <c r="E1757" t="s">
        <v>706</v>
      </c>
      <c r="F1757">
        <v>4</v>
      </c>
      <c r="G1757">
        <v>1</v>
      </c>
      <c r="H1757" t="s">
        <v>421</v>
      </c>
      <c r="I1757" t="s">
        <v>103</v>
      </c>
      <c r="J1757" t="s">
        <v>105</v>
      </c>
      <c r="K1757" t="s">
        <v>107</v>
      </c>
      <c r="L1757" t="s">
        <v>106</v>
      </c>
      <c r="M1757" t="s">
        <v>258</v>
      </c>
      <c r="N1757" t="s">
        <v>257</v>
      </c>
      <c r="O1757" t="s">
        <v>563</v>
      </c>
      <c r="P1757" t="s">
        <v>562</v>
      </c>
      <c r="Q1757" t="s">
        <v>6253</v>
      </c>
      <c r="R1757" t="s">
        <v>6254</v>
      </c>
    </row>
    <row r="1758" spans="1:18">
      <c r="A1758">
        <v>2840</v>
      </c>
      <c r="B1758" t="s">
        <v>701</v>
      </c>
      <c r="C1758">
        <v>1294</v>
      </c>
      <c r="D1758" t="s">
        <v>6255</v>
      </c>
      <c r="E1758" t="s">
        <v>706</v>
      </c>
      <c r="F1758">
        <v>2</v>
      </c>
      <c r="G1758">
        <v>1</v>
      </c>
      <c r="H1758" t="s">
        <v>421</v>
      </c>
      <c r="I1758" t="s">
        <v>103</v>
      </c>
      <c r="J1758" t="s">
        <v>105</v>
      </c>
      <c r="K1758" t="s">
        <v>107</v>
      </c>
      <c r="L1758" t="s">
        <v>106</v>
      </c>
      <c r="M1758" t="s">
        <v>258</v>
      </c>
      <c r="N1758" t="s">
        <v>257</v>
      </c>
      <c r="O1758" t="s">
        <v>563</v>
      </c>
      <c r="P1758" t="s">
        <v>562</v>
      </c>
      <c r="Q1758" t="s">
        <v>6255</v>
      </c>
      <c r="R1758" t="s">
        <v>6256</v>
      </c>
    </row>
    <row r="1759" spans="1:18">
      <c r="A1759">
        <v>2846</v>
      </c>
      <c r="B1759" t="s">
        <v>701</v>
      </c>
      <c r="C1759">
        <v>1295</v>
      </c>
      <c r="D1759" t="s">
        <v>6267</v>
      </c>
      <c r="E1759" t="s">
        <v>706</v>
      </c>
      <c r="F1759">
        <v>3</v>
      </c>
      <c r="G1759">
        <v>1</v>
      </c>
      <c r="H1759" t="s">
        <v>421</v>
      </c>
      <c r="I1759" t="s">
        <v>103</v>
      </c>
      <c r="J1759" t="s">
        <v>105</v>
      </c>
      <c r="K1759" t="s">
        <v>107</v>
      </c>
      <c r="L1759" t="s">
        <v>106</v>
      </c>
      <c r="M1759" t="s">
        <v>258</v>
      </c>
      <c r="N1759" t="s">
        <v>257</v>
      </c>
      <c r="O1759" t="s">
        <v>563</v>
      </c>
      <c r="P1759" t="s">
        <v>562</v>
      </c>
      <c r="Q1759" t="s">
        <v>6267</v>
      </c>
      <c r="R1759" t="s">
        <v>6268</v>
      </c>
    </row>
    <row r="1760" spans="1:18">
      <c r="A1760">
        <v>2848</v>
      </c>
      <c r="B1760" t="s">
        <v>701</v>
      </c>
      <c r="C1760">
        <v>1296</v>
      </c>
      <c r="D1760" t="s">
        <v>6271</v>
      </c>
      <c r="E1760" t="s">
        <v>706</v>
      </c>
      <c r="F1760">
        <v>4</v>
      </c>
      <c r="G1760">
        <v>1</v>
      </c>
      <c r="H1760" t="s">
        <v>421</v>
      </c>
      <c r="I1760" t="s">
        <v>103</v>
      </c>
      <c r="J1760" t="s">
        <v>105</v>
      </c>
      <c r="K1760" t="s">
        <v>107</v>
      </c>
      <c r="L1760" t="s">
        <v>106</v>
      </c>
      <c r="M1760" t="s">
        <v>258</v>
      </c>
      <c r="N1760" t="s">
        <v>257</v>
      </c>
      <c r="O1760" t="s">
        <v>563</v>
      </c>
      <c r="P1760" t="s">
        <v>562</v>
      </c>
      <c r="Q1760" t="s">
        <v>6271</v>
      </c>
      <c r="R1760" t="s">
        <v>6272</v>
      </c>
    </row>
    <row r="1761" spans="1:18">
      <c r="A1761">
        <v>2852</v>
      </c>
      <c r="B1761" t="s">
        <v>701</v>
      </c>
      <c r="C1761">
        <v>1176</v>
      </c>
      <c r="D1761" t="s">
        <v>6279</v>
      </c>
      <c r="E1761" t="s">
        <v>706</v>
      </c>
      <c r="F1761">
        <v>1</v>
      </c>
      <c r="G1761">
        <v>1</v>
      </c>
      <c r="H1761" t="s">
        <v>421</v>
      </c>
      <c r="I1761" t="s">
        <v>103</v>
      </c>
      <c r="J1761" t="s">
        <v>105</v>
      </c>
      <c r="K1761" t="s">
        <v>107</v>
      </c>
      <c r="L1761" t="s">
        <v>106</v>
      </c>
      <c r="M1761" t="s">
        <v>258</v>
      </c>
      <c r="N1761" t="s">
        <v>257</v>
      </c>
      <c r="O1761" t="s">
        <v>563</v>
      </c>
      <c r="P1761" t="s">
        <v>562</v>
      </c>
      <c r="Q1761" t="s">
        <v>6279</v>
      </c>
      <c r="R1761" t="s">
        <v>6280</v>
      </c>
    </row>
    <row r="1762" spans="1:18">
      <c r="A1762">
        <v>2855</v>
      </c>
      <c r="B1762" t="s">
        <v>701</v>
      </c>
      <c r="C1762">
        <v>1297</v>
      </c>
      <c r="D1762" t="s">
        <v>6285</v>
      </c>
      <c r="E1762" t="s">
        <v>706</v>
      </c>
      <c r="F1762">
        <v>4</v>
      </c>
      <c r="G1762">
        <v>1</v>
      </c>
      <c r="H1762" t="s">
        <v>421</v>
      </c>
      <c r="I1762" t="s">
        <v>103</v>
      </c>
      <c r="J1762" t="s">
        <v>105</v>
      </c>
      <c r="K1762" t="s">
        <v>107</v>
      </c>
      <c r="L1762" t="s">
        <v>106</v>
      </c>
      <c r="M1762" t="s">
        <v>258</v>
      </c>
      <c r="N1762" t="s">
        <v>257</v>
      </c>
      <c r="O1762" t="s">
        <v>563</v>
      </c>
      <c r="P1762" t="s">
        <v>562</v>
      </c>
      <c r="Q1762" t="s">
        <v>6285</v>
      </c>
      <c r="R1762" t="s">
        <v>6286</v>
      </c>
    </row>
    <row r="1763" spans="1:18">
      <c r="A1763">
        <v>2856</v>
      </c>
      <c r="B1763" t="s">
        <v>701</v>
      </c>
      <c r="C1763">
        <v>1177</v>
      </c>
      <c r="D1763" t="s">
        <v>6287</v>
      </c>
      <c r="E1763" t="s">
        <v>706</v>
      </c>
      <c r="F1763">
        <v>4</v>
      </c>
      <c r="G1763">
        <v>1</v>
      </c>
      <c r="H1763" t="s">
        <v>421</v>
      </c>
      <c r="I1763" t="s">
        <v>103</v>
      </c>
      <c r="J1763" t="s">
        <v>105</v>
      </c>
      <c r="K1763" t="s">
        <v>107</v>
      </c>
      <c r="L1763" t="s">
        <v>106</v>
      </c>
      <c r="M1763" t="s">
        <v>258</v>
      </c>
      <c r="N1763" t="s">
        <v>257</v>
      </c>
      <c r="O1763" t="s">
        <v>563</v>
      </c>
      <c r="P1763" t="s">
        <v>562</v>
      </c>
      <c r="Q1763" t="s">
        <v>6287</v>
      </c>
      <c r="R1763" t="s">
        <v>6288</v>
      </c>
    </row>
    <row r="1764" spans="1:18">
      <c r="A1764">
        <v>2861</v>
      </c>
      <c r="B1764" t="s">
        <v>701</v>
      </c>
      <c r="C1764">
        <v>1178</v>
      </c>
      <c r="D1764" t="s">
        <v>6297</v>
      </c>
      <c r="E1764" t="s">
        <v>706</v>
      </c>
      <c r="F1764">
        <v>3</v>
      </c>
      <c r="G1764">
        <v>1</v>
      </c>
      <c r="H1764" t="s">
        <v>421</v>
      </c>
      <c r="I1764" t="s">
        <v>103</v>
      </c>
      <c r="J1764" t="s">
        <v>105</v>
      </c>
      <c r="K1764" t="s">
        <v>107</v>
      </c>
      <c r="L1764" t="s">
        <v>106</v>
      </c>
      <c r="M1764" t="s">
        <v>258</v>
      </c>
      <c r="N1764" t="s">
        <v>257</v>
      </c>
      <c r="O1764" t="s">
        <v>563</v>
      </c>
      <c r="P1764" t="s">
        <v>562</v>
      </c>
      <c r="Q1764" t="s">
        <v>6297</v>
      </c>
      <c r="R1764" t="s">
        <v>6298</v>
      </c>
    </row>
    <row r="1765" spans="1:18">
      <c r="A1765">
        <v>2867</v>
      </c>
      <c r="B1765" t="s">
        <v>701</v>
      </c>
      <c r="C1765">
        <v>1298</v>
      </c>
      <c r="D1765" t="s">
        <v>6308</v>
      </c>
      <c r="E1765" t="s">
        <v>706</v>
      </c>
      <c r="F1765">
        <v>4</v>
      </c>
      <c r="G1765">
        <v>1</v>
      </c>
      <c r="H1765" t="s">
        <v>421</v>
      </c>
      <c r="I1765" t="s">
        <v>103</v>
      </c>
      <c r="J1765" t="s">
        <v>105</v>
      </c>
      <c r="K1765" t="s">
        <v>107</v>
      </c>
      <c r="L1765" t="s">
        <v>106</v>
      </c>
      <c r="M1765" t="s">
        <v>258</v>
      </c>
      <c r="N1765" t="s">
        <v>257</v>
      </c>
      <c r="O1765" t="s">
        <v>563</v>
      </c>
      <c r="P1765" t="s">
        <v>562</v>
      </c>
      <c r="Q1765" t="s">
        <v>6308</v>
      </c>
      <c r="R1765" t="s">
        <v>6309</v>
      </c>
    </row>
    <row r="1766" spans="1:18">
      <c r="A1766">
        <v>2869</v>
      </c>
      <c r="B1766" t="s">
        <v>701</v>
      </c>
      <c r="C1766">
        <v>1179</v>
      </c>
      <c r="D1766" t="s">
        <v>6312</v>
      </c>
      <c r="E1766" t="s">
        <v>706</v>
      </c>
      <c r="F1766">
        <v>2</v>
      </c>
      <c r="G1766">
        <v>1</v>
      </c>
      <c r="H1766" t="s">
        <v>421</v>
      </c>
      <c r="I1766" t="s">
        <v>103</v>
      </c>
      <c r="J1766" t="s">
        <v>105</v>
      </c>
      <c r="K1766" t="s">
        <v>107</v>
      </c>
      <c r="L1766" t="s">
        <v>106</v>
      </c>
      <c r="M1766" t="s">
        <v>258</v>
      </c>
      <c r="N1766" t="s">
        <v>257</v>
      </c>
      <c r="O1766" t="s">
        <v>563</v>
      </c>
      <c r="P1766" t="s">
        <v>562</v>
      </c>
      <c r="Q1766" t="s">
        <v>6312</v>
      </c>
      <c r="R1766" t="s">
        <v>6313</v>
      </c>
    </row>
    <row r="1767" spans="1:18">
      <c r="A1767">
        <v>2874</v>
      </c>
      <c r="B1767" t="s">
        <v>701</v>
      </c>
      <c r="C1767">
        <v>1180</v>
      </c>
      <c r="D1767" t="s">
        <v>6322</v>
      </c>
      <c r="E1767" t="s">
        <v>706</v>
      </c>
      <c r="F1767">
        <v>4</v>
      </c>
      <c r="G1767">
        <v>1</v>
      </c>
      <c r="H1767" t="s">
        <v>421</v>
      </c>
      <c r="I1767" t="s">
        <v>103</v>
      </c>
      <c r="J1767" t="s">
        <v>105</v>
      </c>
      <c r="K1767" t="s">
        <v>107</v>
      </c>
      <c r="L1767" t="s">
        <v>106</v>
      </c>
      <c r="M1767" t="s">
        <v>258</v>
      </c>
      <c r="N1767" t="s">
        <v>257</v>
      </c>
      <c r="O1767" t="s">
        <v>563</v>
      </c>
      <c r="P1767" t="s">
        <v>562</v>
      </c>
      <c r="Q1767" t="s">
        <v>6322</v>
      </c>
      <c r="R1767" t="s">
        <v>6323</v>
      </c>
    </row>
    <row r="1768" spans="1:18">
      <c r="A1768">
        <v>2877</v>
      </c>
      <c r="B1768" t="s">
        <v>701</v>
      </c>
      <c r="C1768">
        <v>1279</v>
      </c>
      <c r="D1768" t="s">
        <v>6328</v>
      </c>
      <c r="E1768" t="s">
        <v>706</v>
      </c>
      <c r="F1768">
        <v>3</v>
      </c>
      <c r="G1768">
        <v>1</v>
      </c>
      <c r="H1768" t="s">
        <v>421</v>
      </c>
      <c r="I1768" t="s">
        <v>103</v>
      </c>
      <c r="J1768" t="s">
        <v>105</v>
      </c>
      <c r="K1768" t="s">
        <v>107</v>
      </c>
      <c r="L1768" t="s">
        <v>106</v>
      </c>
      <c r="M1768" t="s">
        <v>258</v>
      </c>
      <c r="N1768" t="s">
        <v>257</v>
      </c>
      <c r="O1768" t="s">
        <v>563</v>
      </c>
      <c r="P1768" t="s">
        <v>562</v>
      </c>
      <c r="Q1768" t="s">
        <v>6328</v>
      </c>
      <c r="R1768" t="s">
        <v>6329</v>
      </c>
    </row>
    <row r="1769" spans="1:18">
      <c r="A1769">
        <v>2884</v>
      </c>
      <c r="B1769" t="s">
        <v>701</v>
      </c>
      <c r="C1769">
        <v>1165</v>
      </c>
      <c r="D1769" t="s">
        <v>6342</v>
      </c>
      <c r="E1769" t="s">
        <v>706</v>
      </c>
      <c r="F1769">
        <v>3</v>
      </c>
      <c r="G1769">
        <v>1</v>
      </c>
      <c r="H1769" t="s">
        <v>421</v>
      </c>
      <c r="I1769" t="s">
        <v>103</v>
      </c>
      <c r="J1769" t="s">
        <v>105</v>
      </c>
      <c r="K1769" t="s">
        <v>107</v>
      </c>
      <c r="L1769" t="s">
        <v>106</v>
      </c>
      <c r="M1769" t="s">
        <v>258</v>
      </c>
      <c r="N1769" t="s">
        <v>257</v>
      </c>
      <c r="O1769" t="s">
        <v>563</v>
      </c>
      <c r="P1769" t="s">
        <v>562</v>
      </c>
      <c r="Q1769" t="s">
        <v>6342</v>
      </c>
      <c r="R1769" t="s">
        <v>6343</v>
      </c>
    </row>
    <row r="1770" spans="1:18">
      <c r="A1770">
        <v>2889</v>
      </c>
      <c r="B1770" t="s">
        <v>701</v>
      </c>
      <c r="C1770">
        <v>1152</v>
      </c>
      <c r="D1770" t="s">
        <v>6351</v>
      </c>
      <c r="E1770" t="s">
        <v>703</v>
      </c>
      <c r="F1770">
        <v>0</v>
      </c>
      <c r="G1770">
        <v>1</v>
      </c>
      <c r="H1770" t="s">
        <v>421</v>
      </c>
      <c r="I1770" t="s">
        <v>103</v>
      </c>
      <c r="J1770" t="s">
        <v>105</v>
      </c>
      <c r="K1770" t="s">
        <v>107</v>
      </c>
      <c r="L1770" t="s">
        <v>106</v>
      </c>
      <c r="M1770" t="s">
        <v>258</v>
      </c>
      <c r="N1770" t="s">
        <v>257</v>
      </c>
      <c r="O1770" t="s">
        <v>563</v>
      </c>
      <c r="P1770" t="s">
        <v>562</v>
      </c>
      <c r="Q1770" t="s">
        <v>6351</v>
      </c>
      <c r="R1770" t="s">
        <v>6352</v>
      </c>
    </row>
    <row r="1771" spans="1:18">
      <c r="A1771">
        <v>2894</v>
      </c>
      <c r="B1771" t="s">
        <v>701</v>
      </c>
      <c r="C1771">
        <v>2777</v>
      </c>
      <c r="D1771" t="s">
        <v>6361</v>
      </c>
      <c r="E1771" t="s">
        <v>706</v>
      </c>
      <c r="F1771">
        <v>4</v>
      </c>
      <c r="G1771">
        <v>1</v>
      </c>
      <c r="H1771" t="s">
        <v>421</v>
      </c>
      <c r="I1771" t="s">
        <v>103</v>
      </c>
      <c r="J1771" t="s">
        <v>105</v>
      </c>
      <c r="K1771" t="s">
        <v>107</v>
      </c>
      <c r="L1771" t="s">
        <v>106</v>
      </c>
      <c r="M1771" t="s">
        <v>258</v>
      </c>
      <c r="N1771" t="s">
        <v>257</v>
      </c>
      <c r="O1771" t="s">
        <v>563</v>
      </c>
      <c r="P1771" t="s">
        <v>562</v>
      </c>
      <c r="Q1771" t="s">
        <v>6361</v>
      </c>
      <c r="R1771" t="s">
        <v>6362</v>
      </c>
    </row>
    <row r="1772" spans="1:18">
      <c r="A1772">
        <v>2898</v>
      </c>
      <c r="B1772" t="s">
        <v>701</v>
      </c>
      <c r="C1772">
        <v>2765</v>
      </c>
      <c r="D1772" t="s">
        <v>6369</v>
      </c>
      <c r="E1772" t="s">
        <v>703</v>
      </c>
      <c r="F1772">
        <v>0</v>
      </c>
      <c r="G1772">
        <v>1</v>
      </c>
      <c r="H1772" t="s">
        <v>421</v>
      </c>
      <c r="I1772" t="s">
        <v>103</v>
      </c>
      <c r="J1772" t="s">
        <v>105</v>
      </c>
      <c r="K1772" t="s">
        <v>107</v>
      </c>
      <c r="L1772" t="s">
        <v>106</v>
      </c>
      <c r="M1772" t="s">
        <v>258</v>
      </c>
      <c r="N1772" t="s">
        <v>257</v>
      </c>
      <c r="O1772" t="s">
        <v>563</v>
      </c>
      <c r="P1772" t="s">
        <v>562</v>
      </c>
      <c r="Q1772" t="s">
        <v>6369</v>
      </c>
      <c r="R1772" t="s">
        <v>6370</v>
      </c>
    </row>
    <row r="1773" spans="1:18">
      <c r="A1773">
        <v>2901</v>
      </c>
      <c r="B1773" t="s">
        <v>701</v>
      </c>
      <c r="C1773">
        <v>2773</v>
      </c>
      <c r="D1773" t="s">
        <v>6375</v>
      </c>
      <c r="E1773" t="s">
        <v>706</v>
      </c>
      <c r="F1773">
        <v>1</v>
      </c>
      <c r="G1773">
        <v>1</v>
      </c>
      <c r="H1773" t="s">
        <v>421</v>
      </c>
      <c r="I1773" t="s">
        <v>103</v>
      </c>
      <c r="J1773" t="s">
        <v>105</v>
      </c>
      <c r="K1773" t="s">
        <v>107</v>
      </c>
      <c r="L1773" t="s">
        <v>106</v>
      </c>
      <c r="M1773" t="s">
        <v>258</v>
      </c>
      <c r="N1773" t="s">
        <v>257</v>
      </c>
      <c r="O1773" t="s">
        <v>563</v>
      </c>
      <c r="P1773" t="s">
        <v>562</v>
      </c>
      <c r="Q1773" t="s">
        <v>6375</v>
      </c>
      <c r="R1773" t="s">
        <v>6376</v>
      </c>
    </row>
    <row r="1774" spans="1:18">
      <c r="A1774">
        <v>2904</v>
      </c>
      <c r="B1774" t="s">
        <v>701</v>
      </c>
      <c r="C1774">
        <v>2772</v>
      </c>
      <c r="D1774" t="s">
        <v>6381</v>
      </c>
      <c r="E1774" t="s">
        <v>706</v>
      </c>
      <c r="F1774">
        <v>3</v>
      </c>
      <c r="G1774">
        <v>1</v>
      </c>
      <c r="H1774" t="s">
        <v>421</v>
      </c>
      <c r="I1774" t="s">
        <v>103</v>
      </c>
      <c r="J1774" t="s">
        <v>105</v>
      </c>
      <c r="K1774" t="s">
        <v>107</v>
      </c>
      <c r="L1774" t="s">
        <v>106</v>
      </c>
      <c r="M1774" t="s">
        <v>258</v>
      </c>
      <c r="N1774" t="s">
        <v>257</v>
      </c>
      <c r="O1774" t="s">
        <v>563</v>
      </c>
      <c r="P1774" t="s">
        <v>562</v>
      </c>
      <c r="Q1774" t="s">
        <v>6381</v>
      </c>
      <c r="R1774" t="s">
        <v>6382</v>
      </c>
    </row>
    <row r="1775" spans="1:18">
      <c r="A1775">
        <v>2905</v>
      </c>
      <c r="B1775" t="s">
        <v>701</v>
      </c>
      <c r="C1775">
        <v>2776</v>
      </c>
      <c r="D1775" t="s">
        <v>2263</v>
      </c>
      <c r="E1775" t="s">
        <v>2264</v>
      </c>
      <c r="F1775">
        <v>0</v>
      </c>
      <c r="G1775">
        <v>1</v>
      </c>
      <c r="H1775" t="s">
        <v>421</v>
      </c>
      <c r="I1775" t="s">
        <v>103</v>
      </c>
      <c r="J1775" t="s">
        <v>105</v>
      </c>
      <c r="K1775" t="s">
        <v>107</v>
      </c>
      <c r="L1775" t="s">
        <v>106</v>
      </c>
      <c r="M1775" t="s">
        <v>258</v>
      </c>
      <c r="N1775" t="s">
        <v>257</v>
      </c>
      <c r="O1775" t="s">
        <v>563</v>
      </c>
      <c r="P1775" t="s">
        <v>562</v>
      </c>
      <c r="Q1775" t="s">
        <v>2263</v>
      </c>
      <c r="R1775" t="s">
        <v>6383</v>
      </c>
    </row>
    <row r="1776" spans="1:18">
      <c r="A1776">
        <v>2906</v>
      </c>
      <c r="B1776" t="s">
        <v>701</v>
      </c>
      <c r="C1776">
        <v>2766</v>
      </c>
      <c r="D1776" t="s">
        <v>6384</v>
      </c>
      <c r="E1776" t="s">
        <v>706</v>
      </c>
      <c r="F1776">
        <v>4</v>
      </c>
      <c r="G1776">
        <v>1</v>
      </c>
      <c r="H1776" t="s">
        <v>421</v>
      </c>
      <c r="I1776" t="s">
        <v>103</v>
      </c>
      <c r="J1776" t="s">
        <v>105</v>
      </c>
      <c r="K1776" t="s">
        <v>107</v>
      </c>
      <c r="L1776" t="s">
        <v>106</v>
      </c>
      <c r="M1776" t="s">
        <v>258</v>
      </c>
      <c r="N1776" t="s">
        <v>257</v>
      </c>
      <c r="O1776" t="s">
        <v>563</v>
      </c>
      <c r="P1776" t="s">
        <v>562</v>
      </c>
      <c r="Q1776" t="s">
        <v>6384</v>
      </c>
      <c r="R1776" t="s">
        <v>6385</v>
      </c>
    </row>
    <row r="1777" spans="1:18">
      <c r="A1777">
        <v>2917</v>
      </c>
      <c r="B1777" t="s">
        <v>701</v>
      </c>
      <c r="C1777">
        <v>2767</v>
      </c>
      <c r="D1777" t="s">
        <v>6406</v>
      </c>
      <c r="E1777" t="s">
        <v>706</v>
      </c>
      <c r="F1777">
        <v>1</v>
      </c>
      <c r="G1777">
        <v>1</v>
      </c>
      <c r="H1777" t="s">
        <v>421</v>
      </c>
      <c r="I1777" t="s">
        <v>103</v>
      </c>
      <c r="J1777" t="s">
        <v>105</v>
      </c>
      <c r="K1777" t="s">
        <v>107</v>
      </c>
      <c r="L1777" t="s">
        <v>106</v>
      </c>
      <c r="M1777" t="s">
        <v>258</v>
      </c>
      <c r="N1777" t="s">
        <v>257</v>
      </c>
      <c r="O1777" t="s">
        <v>563</v>
      </c>
      <c r="P1777" t="s">
        <v>562</v>
      </c>
      <c r="Q1777" t="s">
        <v>6406</v>
      </c>
      <c r="R1777" t="s">
        <v>6407</v>
      </c>
    </row>
    <row r="1778" spans="1:18">
      <c r="A1778">
        <v>2932</v>
      </c>
      <c r="B1778" t="s">
        <v>701</v>
      </c>
      <c r="C1778">
        <v>2771</v>
      </c>
      <c r="D1778" t="s">
        <v>6436</v>
      </c>
      <c r="E1778" t="s">
        <v>706</v>
      </c>
      <c r="F1778">
        <v>1</v>
      </c>
      <c r="G1778">
        <v>1</v>
      </c>
      <c r="H1778" t="s">
        <v>421</v>
      </c>
      <c r="I1778" t="s">
        <v>103</v>
      </c>
      <c r="J1778" t="s">
        <v>105</v>
      </c>
      <c r="K1778" t="s">
        <v>107</v>
      </c>
      <c r="L1778" t="s">
        <v>106</v>
      </c>
      <c r="M1778" t="s">
        <v>258</v>
      </c>
      <c r="N1778" t="s">
        <v>257</v>
      </c>
      <c r="O1778" t="s">
        <v>563</v>
      </c>
      <c r="P1778" t="s">
        <v>562</v>
      </c>
      <c r="Q1778" t="s">
        <v>6436</v>
      </c>
      <c r="R1778" t="s">
        <v>6437</v>
      </c>
    </row>
    <row r="1779" spans="1:18">
      <c r="A1779">
        <v>2934</v>
      </c>
      <c r="B1779" t="s">
        <v>701</v>
      </c>
      <c r="C1779">
        <v>2769</v>
      </c>
      <c r="D1779" t="s">
        <v>6440</v>
      </c>
      <c r="E1779" t="s">
        <v>706</v>
      </c>
      <c r="F1779">
        <v>3</v>
      </c>
      <c r="G1779">
        <v>1</v>
      </c>
      <c r="H1779" t="s">
        <v>421</v>
      </c>
      <c r="I1779" t="s">
        <v>103</v>
      </c>
      <c r="J1779" t="s">
        <v>105</v>
      </c>
      <c r="K1779" t="s">
        <v>107</v>
      </c>
      <c r="L1779" t="s">
        <v>106</v>
      </c>
      <c r="M1779" t="s">
        <v>258</v>
      </c>
      <c r="N1779" t="s">
        <v>257</v>
      </c>
      <c r="O1779" t="s">
        <v>563</v>
      </c>
      <c r="P1779" t="s">
        <v>562</v>
      </c>
      <c r="Q1779" t="s">
        <v>6440</v>
      </c>
      <c r="R1779" t="s">
        <v>6441</v>
      </c>
    </row>
    <row r="1780" spans="1:18">
      <c r="A1780">
        <v>2939</v>
      </c>
      <c r="B1780" t="s">
        <v>701</v>
      </c>
      <c r="C1780">
        <v>2768</v>
      </c>
      <c r="D1780" t="s">
        <v>6450</v>
      </c>
      <c r="E1780" t="s">
        <v>706</v>
      </c>
      <c r="F1780">
        <v>1</v>
      </c>
      <c r="G1780">
        <v>1</v>
      </c>
      <c r="H1780" t="s">
        <v>421</v>
      </c>
      <c r="I1780" t="s">
        <v>103</v>
      </c>
      <c r="J1780" t="s">
        <v>105</v>
      </c>
      <c r="K1780" t="s">
        <v>107</v>
      </c>
      <c r="L1780" t="s">
        <v>106</v>
      </c>
      <c r="M1780" t="s">
        <v>258</v>
      </c>
      <c r="N1780" t="s">
        <v>257</v>
      </c>
      <c r="O1780" t="s">
        <v>563</v>
      </c>
      <c r="P1780" t="s">
        <v>562</v>
      </c>
      <c r="Q1780" t="s">
        <v>6450</v>
      </c>
      <c r="R1780" t="s">
        <v>6451</v>
      </c>
    </row>
    <row r="1781" spans="1:18">
      <c r="A1781">
        <v>2941</v>
      </c>
      <c r="B1781" t="s">
        <v>701</v>
      </c>
      <c r="C1781">
        <v>2770</v>
      </c>
      <c r="D1781" t="s">
        <v>6454</v>
      </c>
      <c r="E1781" t="s">
        <v>706</v>
      </c>
      <c r="F1781">
        <v>2</v>
      </c>
      <c r="G1781">
        <v>1</v>
      </c>
      <c r="H1781" t="s">
        <v>421</v>
      </c>
      <c r="I1781" t="s">
        <v>103</v>
      </c>
      <c r="J1781" t="s">
        <v>105</v>
      </c>
      <c r="K1781" t="s">
        <v>107</v>
      </c>
      <c r="L1781" t="s">
        <v>106</v>
      </c>
      <c r="M1781" t="s">
        <v>258</v>
      </c>
      <c r="N1781" t="s">
        <v>257</v>
      </c>
      <c r="O1781" t="s">
        <v>563</v>
      </c>
      <c r="P1781" t="s">
        <v>562</v>
      </c>
      <c r="Q1781" t="s">
        <v>6454</v>
      </c>
      <c r="R1781" t="s">
        <v>6455</v>
      </c>
    </row>
    <row r="1782" spans="1:18">
      <c r="A1782">
        <v>2950</v>
      </c>
      <c r="B1782" t="s">
        <v>701</v>
      </c>
      <c r="C1782">
        <v>2753</v>
      </c>
      <c r="D1782" t="s">
        <v>6472</v>
      </c>
      <c r="E1782" t="s">
        <v>706</v>
      </c>
      <c r="F1782">
        <v>2</v>
      </c>
      <c r="G1782">
        <v>1</v>
      </c>
      <c r="H1782" t="s">
        <v>421</v>
      </c>
      <c r="I1782" t="s">
        <v>103</v>
      </c>
      <c r="J1782" t="s">
        <v>105</v>
      </c>
      <c r="K1782" t="s">
        <v>107</v>
      </c>
      <c r="L1782" t="s">
        <v>106</v>
      </c>
      <c r="M1782" t="s">
        <v>258</v>
      </c>
      <c r="N1782" t="s">
        <v>257</v>
      </c>
      <c r="O1782" t="s">
        <v>563</v>
      </c>
      <c r="P1782" t="s">
        <v>562</v>
      </c>
      <c r="Q1782" t="s">
        <v>6472</v>
      </c>
      <c r="R1782" t="s">
        <v>6473</v>
      </c>
    </row>
    <row r="1783" spans="1:18">
      <c r="A1783">
        <v>2952</v>
      </c>
      <c r="B1783" t="s">
        <v>701</v>
      </c>
      <c r="C1783">
        <v>2775</v>
      </c>
      <c r="D1783" t="s">
        <v>2263</v>
      </c>
      <c r="E1783" t="s">
        <v>2264</v>
      </c>
      <c r="F1783">
        <v>0</v>
      </c>
      <c r="G1783">
        <v>1</v>
      </c>
      <c r="H1783" t="s">
        <v>421</v>
      </c>
      <c r="I1783" t="s">
        <v>103</v>
      </c>
      <c r="J1783" t="s">
        <v>105</v>
      </c>
      <c r="K1783" t="s">
        <v>107</v>
      </c>
      <c r="L1783" t="s">
        <v>106</v>
      </c>
      <c r="M1783" t="s">
        <v>258</v>
      </c>
      <c r="N1783" t="s">
        <v>257</v>
      </c>
      <c r="O1783" t="s">
        <v>563</v>
      </c>
      <c r="P1783" t="s">
        <v>562</v>
      </c>
      <c r="Q1783" t="s">
        <v>2263</v>
      </c>
      <c r="R1783" t="s">
        <v>6476</v>
      </c>
    </row>
    <row r="1784" spans="1:18">
      <c r="A1784">
        <v>2954</v>
      </c>
      <c r="B1784" t="s">
        <v>701</v>
      </c>
      <c r="C1784">
        <v>2774</v>
      </c>
      <c r="D1784" t="s">
        <v>6479</v>
      </c>
      <c r="E1784" t="s">
        <v>706</v>
      </c>
      <c r="F1784">
        <v>2</v>
      </c>
      <c r="G1784">
        <v>1</v>
      </c>
      <c r="H1784" t="s">
        <v>421</v>
      </c>
      <c r="I1784" t="s">
        <v>103</v>
      </c>
      <c r="J1784" t="s">
        <v>105</v>
      </c>
      <c r="K1784" t="s">
        <v>107</v>
      </c>
      <c r="L1784" t="s">
        <v>106</v>
      </c>
      <c r="M1784" t="s">
        <v>258</v>
      </c>
      <c r="N1784" t="s">
        <v>257</v>
      </c>
      <c r="O1784" t="s">
        <v>563</v>
      </c>
      <c r="P1784" t="s">
        <v>562</v>
      </c>
      <c r="Q1784" t="s">
        <v>6479</v>
      </c>
      <c r="R1784" t="s">
        <v>6480</v>
      </c>
    </row>
    <row r="1785" spans="1:18">
      <c r="A1785">
        <v>2960</v>
      </c>
      <c r="B1785" t="s">
        <v>701</v>
      </c>
      <c r="C1785">
        <v>2757</v>
      </c>
      <c r="D1785" t="s">
        <v>6491</v>
      </c>
      <c r="E1785" t="s">
        <v>706</v>
      </c>
      <c r="F1785">
        <v>3</v>
      </c>
      <c r="G1785">
        <v>1</v>
      </c>
      <c r="H1785" t="s">
        <v>421</v>
      </c>
      <c r="I1785" t="s">
        <v>103</v>
      </c>
      <c r="J1785" t="s">
        <v>105</v>
      </c>
      <c r="K1785" t="s">
        <v>107</v>
      </c>
      <c r="L1785" t="s">
        <v>106</v>
      </c>
      <c r="M1785" t="s">
        <v>258</v>
      </c>
      <c r="N1785" t="s">
        <v>257</v>
      </c>
      <c r="O1785" t="s">
        <v>563</v>
      </c>
      <c r="P1785" t="s">
        <v>562</v>
      </c>
      <c r="Q1785" t="s">
        <v>6491</v>
      </c>
      <c r="R1785" t="s">
        <v>6492</v>
      </c>
    </row>
    <row r="1786" spans="1:18">
      <c r="A1786">
        <v>2967</v>
      </c>
      <c r="B1786" t="s">
        <v>701</v>
      </c>
      <c r="C1786">
        <v>2754</v>
      </c>
      <c r="D1786" t="s">
        <v>6505</v>
      </c>
      <c r="E1786" t="s">
        <v>706</v>
      </c>
      <c r="F1786">
        <v>3</v>
      </c>
      <c r="G1786">
        <v>1</v>
      </c>
      <c r="H1786" t="s">
        <v>421</v>
      </c>
      <c r="I1786" t="s">
        <v>103</v>
      </c>
      <c r="J1786" t="s">
        <v>105</v>
      </c>
      <c r="K1786" t="s">
        <v>107</v>
      </c>
      <c r="L1786" t="s">
        <v>106</v>
      </c>
      <c r="M1786" t="s">
        <v>258</v>
      </c>
      <c r="N1786" t="s">
        <v>257</v>
      </c>
      <c r="O1786" t="s">
        <v>563</v>
      </c>
      <c r="P1786" t="s">
        <v>562</v>
      </c>
      <c r="Q1786" t="s">
        <v>6505</v>
      </c>
      <c r="R1786" t="s">
        <v>6506</v>
      </c>
    </row>
    <row r="1787" spans="1:18">
      <c r="A1787">
        <v>2968</v>
      </c>
      <c r="B1787" t="s">
        <v>701</v>
      </c>
      <c r="C1787">
        <v>2780</v>
      </c>
      <c r="D1787" t="s">
        <v>6507</v>
      </c>
      <c r="E1787" t="s">
        <v>706</v>
      </c>
      <c r="F1787">
        <v>3</v>
      </c>
      <c r="G1787">
        <v>1</v>
      </c>
      <c r="H1787" t="s">
        <v>421</v>
      </c>
      <c r="I1787" t="s">
        <v>103</v>
      </c>
      <c r="J1787" t="s">
        <v>105</v>
      </c>
      <c r="K1787" t="s">
        <v>107</v>
      </c>
      <c r="L1787" t="s">
        <v>106</v>
      </c>
      <c r="M1787" t="s">
        <v>258</v>
      </c>
      <c r="N1787" t="s">
        <v>257</v>
      </c>
      <c r="O1787" t="s">
        <v>563</v>
      </c>
      <c r="P1787" t="s">
        <v>562</v>
      </c>
      <c r="Q1787" t="s">
        <v>6507</v>
      </c>
      <c r="R1787" t="s">
        <v>6508</v>
      </c>
    </row>
    <row r="1788" spans="1:18">
      <c r="A1788">
        <v>2970</v>
      </c>
      <c r="B1788" t="s">
        <v>701</v>
      </c>
      <c r="C1788">
        <v>2764</v>
      </c>
      <c r="D1788" t="s">
        <v>6511</v>
      </c>
      <c r="E1788" t="s">
        <v>706</v>
      </c>
      <c r="F1788">
        <v>4</v>
      </c>
      <c r="G1788">
        <v>1</v>
      </c>
      <c r="H1788" t="s">
        <v>421</v>
      </c>
      <c r="I1788" t="s">
        <v>103</v>
      </c>
      <c r="J1788" t="s">
        <v>105</v>
      </c>
      <c r="K1788" t="s">
        <v>107</v>
      </c>
      <c r="L1788" t="s">
        <v>106</v>
      </c>
      <c r="M1788" t="s">
        <v>258</v>
      </c>
      <c r="N1788" t="s">
        <v>257</v>
      </c>
      <c r="O1788" t="s">
        <v>563</v>
      </c>
      <c r="P1788" t="s">
        <v>562</v>
      </c>
      <c r="Q1788" t="s">
        <v>6511</v>
      </c>
      <c r="R1788" t="s">
        <v>6512</v>
      </c>
    </row>
    <row r="1789" spans="1:18">
      <c r="A1789">
        <v>2972</v>
      </c>
      <c r="B1789" t="s">
        <v>701</v>
      </c>
      <c r="C1789">
        <v>2755</v>
      </c>
      <c r="D1789" t="s">
        <v>6515</v>
      </c>
      <c r="E1789" t="s">
        <v>706</v>
      </c>
      <c r="F1789">
        <v>4</v>
      </c>
      <c r="G1789">
        <v>1</v>
      </c>
      <c r="H1789" t="s">
        <v>421</v>
      </c>
      <c r="I1789" t="s">
        <v>103</v>
      </c>
      <c r="J1789" t="s">
        <v>105</v>
      </c>
      <c r="K1789" t="s">
        <v>107</v>
      </c>
      <c r="L1789" t="s">
        <v>106</v>
      </c>
      <c r="M1789" t="s">
        <v>258</v>
      </c>
      <c r="N1789" t="s">
        <v>257</v>
      </c>
      <c r="O1789" t="s">
        <v>563</v>
      </c>
      <c r="P1789" t="s">
        <v>562</v>
      </c>
      <c r="Q1789" t="s">
        <v>6515</v>
      </c>
      <c r="R1789" t="s">
        <v>6516</v>
      </c>
    </row>
    <row r="1790" spans="1:18">
      <c r="A1790">
        <v>2979</v>
      </c>
      <c r="B1790" t="s">
        <v>701</v>
      </c>
      <c r="C1790">
        <v>2756</v>
      </c>
      <c r="D1790" t="s">
        <v>6529</v>
      </c>
      <c r="E1790" t="s">
        <v>706</v>
      </c>
      <c r="F1790">
        <v>4</v>
      </c>
      <c r="G1790">
        <v>1</v>
      </c>
      <c r="H1790" t="s">
        <v>421</v>
      </c>
      <c r="I1790" t="s">
        <v>103</v>
      </c>
      <c r="J1790" t="s">
        <v>105</v>
      </c>
      <c r="K1790" t="s">
        <v>107</v>
      </c>
      <c r="L1790" t="s">
        <v>106</v>
      </c>
      <c r="M1790" t="s">
        <v>258</v>
      </c>
      <c r="N1790" t="s">
        <v>257</v>
      </c>
      <c r="O1790" t="s">
        <v>563</v>
      </c>
      <c r="P1790" t="s">
        <v>562</v>
      </c>
      <c r="Q1790" t="s">
        <v>6529</v>
      </c>
      <c r="R1790" t="s">
        <v>6530</v>
      </c>
    </row>
    <row r="1791" spans="1:18">
      <c r="A1791">
        <v>2982</v>
      </c>
      <c r="B1791" t="s">
        <v>701</v>
      </c>
      <c r="C1791">
        <v>2763</v>
      </c>
      <c r="D1791" t="s">
        <v>6535</v>
      </c>
      <c r="E1791" t="s">
        <v>706</v>
      </c>
      <c r="F1791">
        <v>2</v>
      </c>
      <c r="G1791">
        <v>1</v>
      </c>
      <c r="H1791" t="s">
        <v>421</v>
      </c>
      <c r="I1791" t="s">
        <v>103</v>
      </c>
      <c r="J1791" t="s">
        <v>105</v>
      </c>
      <c r="K1791" t="s">
        <v>107</v>
      </c>
      <c r="L1791" t="s">
        <v>106</v>
      </c>
      <c r="M1791" t="s">
        <v>258</v>
      </c>
      <c r="N1791" t="s">
        <v>257</v>
      </c>
      <c r="O1791" t="s">
        <v>563</v>
      </c>
      <c r="P1791" t="s">
        <v>562</v>
      </c>
      <c r="Q1791" t="s">
        <v>6535</v>
      </c>
      <c r="R1791" t="s">
        <v>6536</v>
      </c>
    </row>
    <row r="1792" spans="1:18">
      <c r="A1792">
        <v>2984</v>
      </c>
      <c r="B1792" t="s">
        <v>701</v>
      </c>
      <c r="C1792">
        <v>2779</v>
      </c>
      <c r="D1792" t="s">
        <v>2263</v>
      </c>
      <c r="E1792" t="s">
        <v>2264</v>
      </c>
      <c r="F1792">
        <v>0</v>
      </c>
      <c r="G1792">
        <v>1</v>
      </c>
      <c r="H1792" t="s">
        <v>421</v>
      </c>
      <c r="I1792" t="s">
        <v>103</v>
      </c>
      <c r="J1792" t="s">
        <v>105</v>
      </c>
      <c r="K1792" t="s">
        <v>107</v>
      </c>
      <c r="L1792" t="s">
        <v>106</v>
      </c>
      <c r="M1792" t="s">
        <v>258</v>
      </c>
      <c r="N1792" t="s">
        <v>257</v>
      </c>
      <c r="O1792" t="s">
        <v>563</v>
      </c>
      <c r="P1792" t="s">
        <v>562</v>
      </c>
      <c r="Q1792" t="s">
        <v>2263</v>
      </c>
      <c r="R1792" t="s">
        <v>6539</v>
      </c>
    </row>
    <row r="1793" spans="1:18">
      <c r="A1793">
        <v>2992</v>
      </c>
      <c r="B1793" t="s">
        <v>701</v>
      </c>
      <c r="C1793">
        <v>2778</v>
      </c>
      <c r="D1793" t="s">
        <v>6554</v>
      </c>
      <c r="E1793" t="s">
        <v>706</v>
      </c>
      <c r="F1793">
        <v>1</v>
      </c>
      <c r="G1793">
        <v>1</v>
      </c>
      <c r="H1793" t="s">
        <v>421</v>
      </c>
      <c r="I1793" t="s">
        <v>103</v>
      </c>
      <c r="J1793" t="s">
        <v>105</v>
      </c>
      <c r="K1793" t="s">
        <v>107</v>
      </c>
      <c r="L1793" t="s">
        <v>106</v>
      </c>
      <c r="M1793" t="s">
        <v>258</v>
      </c>
      <c r="N1793" t="s">
        <v>257</v>
      </c>
      <c r="O1793" t="s">
        <v>563</v>
      </c>
      <c r="P1793" t="s">
        <v>562</v>
      </c>
      <c r="Q1793" t="s">
        <v>6554</v>
      </c>
      <c r="R1793" t="s">
        <v>6555</v>
      </c>
    </row>
    <row r="1794" spans="1:18">
      <c r="A1794">
        <v>2994</v>
      </c>
      <c r="B1794" t="s">
        <v>701</v>
      </c>
      <c r="C1794">
        <v>2762</v>
      </c>
      <c r="D1794" t="s">
        <v>6558</v>
      </c>
      <c r="E1794" t="s">
        <v>706</v>
      </c>
      <c r="F1794">
        <v>2</v>
      </c>
      <c r="G1794">
        <v>1</v>
      </c>
      <c r="H1794" t="s">
        <v>421</v>
      </c>
      <c r="I1794" t="s">
        <v>103</v>
      </c>
      <c r="J1794" t="s">
        <v>105</v>
      </c>
      <c r="K1794" t="s">
        <v>107</v>
      </c>
      <c r="L1794" t="s">
        <v>106</v>
      </c>
      <c r="M1794" t="s">
        <v>258</v>
      </c>
      <c r="N1794" t="s">
        <v>257</v>
      </c>
      <c r="O1794" t="s">
        <v>563</v>
      </c>
      <c r="P1794" t="s">
        <v>562</v>
      </c>
      <c r="Q1794" t="s">
        <v>6558</v>
      </c>
      <c r="R1794" t="s">
        <v>6559</v>
      </c>
    </row>
    <row r="1795" spans="1:18">
      <c r="A1795">
        <v>3000</v>
      </c>
      <c r="B1795" t="s">
        <v>701</v>
      </c>
      <c r="C1795">
        <v>2758</v>
      </c>
      <c r="D1795" t="s">
        <v>6570</v>
      </c>
      <c r="E1795" t="s">
        <v>706</v>
      </c>
      <c r="F1795">
        <v>3</v>
      </c>
      <c r="G1795">
        <v>1</v>
      </c>
      <c r="H1795" t="s">
        <v>421</v>
      </c>
      <c r="I1795" t="s">
        <v>103</v>
      </c>
      <c r="J1795" t="s">
        <v>105</v>
      </c>
      <c r="K1795" t="s">
        <v>107</v>
      </c>
      <c r="L1795" t="s">
        <v>106</v>
      </c>
      <c r="M1795" t="s">
        <v>258</v>
      </c>
      <c r="N1795" t="s">
        <v>257</v>
      </c>
      <c r="O1795" t="s">
        <v>563</v>
      </c>
      <c r="P1795" t="s">
        <v>562</v>
      </c>
      <c r="Q1795" t="s">
        <v>6570</v>
      </c>
      <c r="R1795" t="s">
        <v>6571</v>
      </c>
    </row>
    <row r="1796" spans="1:18">
      <c r="A1796">
        <v>3001</v>
      </c>
      <c r="B1796" t="s">
        <v>701</v>
      </c>
      <c r="C1796">
        <v>2759</v>
      </c>
      <c r="D1796" t="s">
        <v>6572</v>
      </c>
      <c r="E1796" t="s">
        <v>706</v>
      </c>
      <c r="F1796">
        <v>3</v>
      </c>
      <c r="G1796">
        <v>1</v>
      </c>
      <c r="H1796" t="s">
        <v>421</v>
      </c>
      <c r="I1796" t="s">
        <v>103</v>
      </c>
      <c r="J1796" t="s">
        <v>105</v>
      </c>
      <c r="K1796" t="s">
        <v>107</v>
      </c>
      <c r="L1796" t="s">
        <v>106</v>
      </c>
      <c r="M1796" t="s">
        <v>258</v>
      </c>
      <c r="N1796" t="s">
        <v>257</v>
      </c>
      <c r="O1796" t="s">
        <v>563</v>
      </c>
      <c r="P1796" t="s">
        <v>562</v>
      </c>
      <c r="Q1796" t="s">
        <v>6572</v>
      </c>
      <c r="R1796" t="s">
        <v>6573</v>
      </c>
    </row>
    <row r="1797" spans="1:18">
      <c r="A1797">
        <v>3003</v>
      </c>
      <c r="B1797" t="s">
        <v>701</v>
      </c>
      <c r="C1797">
        <v>2781</v>
      </c>
      <c r="D1797" t="s">
        <v>6576</v>
      </c>
      <c r="E1797" t="s">
        <v>706</v>
      </c>
      <c r="F1797">
        <v>3</v>
      </c>
      <c r="G1797">
        <v>1</v>
      </c>
      <c r="H1797" t="s">
        <v>421</v>
      </c>
      <c r="I1797" t="s">
        <v>103</v>
      </c>
      <c r="J1797" t="s">
        <v>105</v>
      </c>
      <c r="K1797" t="s">
        <v>107</v>
      </c>
      <c r="L1797" t="s">
        <v>106</v>
      </c>
      <c r="M1797" t="s">
        <v>258</v>
      </c>
      <c r="N1797" t="s">
        <v>257</v>
      </c>
      <c r="O1797" t="s">
        <v>563</v>
      </c>
      <c r="P1797" t="s">
        <v>562</v>
      </c>
      <c r="Q1797" t="s">
        <v>6576</v>
      </c>
      <c r="R1797" t="s">
        <v>6577</v>
      </c>
    </row>
    <row r="1798" spans="1:18">
      <c r="A1798">
        <v>3007</v>
      </c>
      <c r="B1798" t="s">
        <v>701</v>
      </c>
      <c r="C1798">
        <v>2760</v>
      </c>
      <c r="D1798" t="s">
        <v>6584</v>
      </c>
      <c r="E1798" t="s">
        <v>706</v>
      </c>
      <c r="F1798">
        <v>3</v>
      </c>
      <c r="G1798">
        <v>1</v>
      </c>
      <c r="H1798" t="s">
        <v>421</v>
      </c>
      <c r="I1798" t="s">
        <v>103</v>
      </c>
      <c r="J1798" t="s">
        <v>105</v>
      </c>
      <c r="K1798" t="s">
        <v>107</v>
      </c>
      <c r="L1798" t="s">
        <v>106</v>
      </c>
      <c r="M1798" t="s">
        <v>258</v>
      </c>
      <c r="N1798" t="s">
        <v>257</v>
      </c>
      <c r="O1798" t="s">
        <v>563</v>
      </c>
      <c r="P1798" t="s">
        <v>562</v>
      </c>
      <c r="Q1798" t="s">
        <v>6584</v>
      </c>
      <c r="R1798" t="s">
        <v>6585</v>
      </c>
    </row>
    <row r="1799" spans="1:18">
      <c r="A1799">
        <v>3009</v>
      </c>
      <c r="B1799" t="s">
        <v>701</v>
      </c>
      <c r="C1799">
        <v>2761</v>
      </c>
      <c r="D1799" t="s">
        <v>6179</v>
      </c>
      <c r="E1799" t="s">
        <v>706</v>
      </c>
      <c r="F1799">
        <v>2</v>
      </c>
      <c r="G1799">
        <v>1</v>
      </c>
      <c r="H1799" t="s">
        <v>421</v>
      </c>
      <c r="I1799" t="s">
        <v>103</v>
      </c>
      <c r="J1799" t="s">
        <v>105</v>
      </c>
      <c r="K1799" t="s">
        <v>107</v>
      </c>
      <c r="L1799" t="s">
        <v>106</v>
      </c>
      <c r="M1799" t="s">
        <v>258</v>
      </c>
      <c r="N1799" t="s">
        <v>257</v>
      </c>
      <c r="O1799" t="s">
        <v>563</v>
      </c>
      <c r="P1799" t="s">
        <v>562</v>
      </c>
      <c r="Q1799" t="s">
        <v>6179</v>
      </c>
      <c r="R1799" t="s">
        <v>6588</v>
      </c>
    </row>
    <row r="1800" spans="1:18">
      <c r="A1800">
        <v>3236</v>
      </c>
      <c r="B1800" t="s">
        <v>701</v>
      </c>
      <c r="C1800">
        <v>1650</v>
      </c>
      <c r="D1800" t="s">
        <v>7038</v>
      </c>
      <c r="E1800" t="s">
        <v>706</v>
      </c>
      <c r="F1800">
        <v>4</v>
      </c>
      <c r="G1800">
        <v>1</v>
      </c>
      <c r="H1800" t="s">
        <v>421</v>
      </c>
      <c r="I1800" t="s">
        <v>103</v>
      </c>
      <c r="J1800" t="s">
        <v>105</v>
      </c>
      <c r="K1800" t="s">
        <v>109</v>
      </c>
      <c r="L1800" t="s">
        <v>108</v>
      </c>
      <c r="M1800" t="s">
        <v>165</v>
      </c>
      <c r="N1800" t="s">
        <v>166</v>
      </c>
      <c r="O1800" t="s">
        <v>565</v>
      </c>
      <c r="P1800" t="s">
        <v>564</v>
      </c>
      <c r="Q1800" t="s">
        <v>7038</v>
      </c>
      <c r="R1800" t="s">
        <v>7039</v>
      </c>
    </row>
    <row r="1801" spans="1:18">
      <c r="A1801">
        <v>3237</v>
      </c>
      <c r="B1801" t="s">
        <v>701</v>
      </c>
      <c r="C1801">
        <v>1627</v>
      </c>
      <c r="D1801" t="s">
        <v>7040</v>
      </c>
      <c r="E1801" t="s">
        <v>703</v>
      </c>
      <c r="F1801">
        <v>5</v>
      </c>
      <c r="G1801">
        <v>1</v>
      </c>
      <c r="H1801" t="s">
        <v>421</v>
      </c>
      <c r="I1801" t="s">
        <v>103</v>
      </c>
      <c r="J1801" t="s">
        <v>105</v>
      </c>
      <c r="K1801" t="s">
        <v>109</v>
      </c>
      <c r="L1801" t="s">
        <v>108</v>
      </c>
      <c r="M1801" t="s">
        <v>165</v>
      </c>
      <c r="N1801" t="s">
        <v>166</v>
      </c>
      <c r="O1801" t="s">
        <v>565</v>
      </c>
      <c r="P1801" t="s">
        <v>564</v>
      </c>
      <c r="Q1801" t="s">
        <v>7040</v>
      </c>
      <c r="R1801" t="s">
        <v>7041</v>
      </c>
    </row>
    <row r="1802" spans="1:18">
      <c r="A1802">
        <v>3238</v>
      </c>
      <c r="B1802" t="s">
        <v>701</v>
      </c>
      <c r="C1802">
        <v>1628</v>
      </c>
      <c r="D1802" t="s">
        <v>7042</v>
      </c>
      <c r="E1802" t="s">
        <v>706</v>
      </c>
      <c r="F1802">
        <v>3</v>
      </c>
      <c r="G1802">
        <v>1</v>
      </c>
      <c r="H1802" t="s">
        <v>421</v>
      </c>
      <c r="I1802" t="s">
        <v>103</v>
      </c>
      <c r="J1802" t="s">
        <v>105</v>
      </c>
      <c r="K1802" t="s">
        <v>109</v>
      </c>
      <c r="L1802" t="s">
        <v>108</v>
      </c>
      <c r="M1802" t="s">
        <v>165</v>
      </c>
      <c r="N1802" t="s">
        <v>166</v>
      </c>
      <c r="O1802" t="s">
        <v>565</v>
      </c>
      <c r="P1802" t="s">
        <v>564</v>
      </c>
      <c r="Q1802" t="s">
        <v>7042</v>
      </c>
      <c r="R1802" t="s">
        <v>7043</v>
      </c>
    </row>
    <row r="1803" spans="1:18">
      <c r="A1803">
        <v>3244</v>
      </c>
      <c r="B1803" t="s">
        <v>701</v>
      </c>
      <c r="C1803">
        <v>1651</v>
      </c>
      <c r="D1803" t="s">
        <v>7054</v>
      </c>
      <c r="E1803" t="s">
        <v>706</v>
      </c>
      <c r="F1803">
        <v>3</v>
      </c>
      <c r="G1803">
        <v>1</v>
      </c>
      <c r="H1803" t="s">
        <v>421</v>
      </c>
      <c r="I1803" t="s">
        <v>103</v>
      </c>
      <c r="J1803" t="s">
        <v>105</v>
      </c>
      <c r="K1803" t="s">
        <v>109</v>
      </c>
      <c r="L1803" t="s">
        <v>108</v>
      </c>
      <c r="M1803" t="s">
        <v>165</v>
      </c>
      <c r="N1803" t="s">
        <v>166</v>
      </c>
      <c r="O1803" t="s">
        <v>565</v>
      </c>
      <c r="P1803" t="s">
        <v>564</v>
      </c>
      <c r="Q1803" t="s">
        <v>7054</v>
      </c>
      <c r="R1803" t="s">
        <v>7055</v>
      </c>
    </row>
    <row r="1804" spans="1:18">
      <c r="A1804">
        <v>3255</v>
      </c>
      <c r="B1804" t="s">
        <v>701</v>
      </c>
      <c r="C1804">
        <v>2558</v>
      </c>
      <c r="D1804" t="s">
        <v>7076</v>
      </c>
      <c r="E1804" t="s">
        <v>706</v>
      </c>
      <c r="F1804">
        <v>4</v>
      </c>
      <c r="G1804">
        <v>1</v>
      </c>
      <c r="H1804" t="s">
        <v>421</v>
      </c>
      <c r="I1804" t="s">
        <v>103</v>
      </c>
      <c r="J1804" t="s">
        <v>105</v>
      </c>
      <c r="K1804" t="s">
        <v>109</v>
      </c>
      <c r="L1804" t="s">
        <v>108</v>
      </c>
      <c r="M1804" t="s">
        <v>165</v>
      </c>
      <c r="N1804" t="s">
        <v>166</v>
      </c>
      <c r="O1804" t="s">
        <v>565</v>
      </c>
      <c r="P1804" t="s">
        <v>564</v>
      </c>
      <c r="Q1804" t="s">
        <v>7076</v>
      </c>
      <c r="R1804" t="s">
        <v>7077</v>
      </c>
    </row>
    <row r="1805" spans="1:18">
      <c r="A1805">
        <v>3262</v>
      </c>
      <c r="B1805" t="s">
        <v>701</v>
      </c>
      <c r="C1805">
        <v>1597</v>
      </c>
      <c r="D1805" t="s">
        <v>7089</v>
      </c>
      <c r="E1805" t="s">
        <v>703</v>
      </c>
      <c r="F1805">
        <v>5</v>
      </c>
      <c r="G1805">
        <v>1</v>
      </c>
      <c r="H1805" t="s">
        <v>421</v>
      </c>
      <c r="I1805" t="s">
        <v>103</v>
      </c>
      <c r="J1805" t="s">
        <v>105</v>
      </c>
      <c r="K1805" t="s">
        <v>109</v>
      </c>
      <c r="L1805" t="s">
        <v>108</v>
      </c>
      <c r="M1805" t="s">
        <v>165</v>
      </c>
      <c r="N1805" t="s">
        <v>166</v>
      </c>
      <c r="O1805" t="s">
        <v>565</v>
      </c>
      <c r="P1805" t="s">
        <v>564</v>
      </c>
      <c r="Q1805" t="s">
        <v>7089</v>
      </c>
      <c r="R1805" t="s">
        <v>7090</v>
      </c>
    </row>
    <row r="1806" spans="1:18">
      <c r="A1806">
        <v>3266</v>
      </c>
      <c r="B1806" t="s">
        <v>701</v>
      </c>
      <c r="C1806">
        <v>1625</v>
      </c>
      <c r="D1806" t="s">
        <v>7096</v>
      </c>
      <c r="E1806" t="s">
        <v>706</v>
      </c>
      <c r="F1806">
        <v>3</v>
      </c>
      <c r="G1806">
        <v>1</v>
      </c>
      <c r="H1806" t="s">
        <v>421</v>
      </c>
      <c r="I1806" t="s">
        <v>103</v>
      </c>
      <c r="J1806" t="s">
        <v>105</v>
      </c>
      <c r="K1806" t="s">
        <v>109</v>
      </c>
      <c r="L1806" t="s">
        <v>108</v>
      </c>
      <c r="M1806" t="s">
        <v>165</v>
      </c>
      <c r="N1806" t="s">
        <v>166</v>
      </c>
      <c r="O1806" t="s">
        <v>565</v>
      </c>
      <c r="P1806" t="s">
        <v>564</v>
      </c>
      <c r="Q1806" t="s">
        <v>7096</v>
      </c>
      <c r="R1806" t="s">
        <v>7097</v>
      </c>
    </row>
    <row r="1807" spans="1:18">
      <c r="A1807">
        <v>3271</v>
      </c>
      <c r="B1807" t="s">
        <v>701</v>
      </c>
      <c r="C1807">
        <v>1629</v>
      </c>
      <c r="D1807" t="s">
        <v>7106</v>
      </c>
      <c r="E1807" t="s">
        <v>703</v>
      </c>
      <c r="F1807">
        <v>5</v>
      </c>
      <c r="G1807">
        <v>1</v>
      </c>
      <c r="H1807" t="s">
        <v>421</v>
      </c>
      <c r="I1807" t="s">
        <v>103</v>
      </c>
      <c r="J1807" t="s">
        <v>105</v>
      </c>
      <c r="K1807" t="s">
        <v>109</v>
      </c>
      <c r="L1807" t="s">
        <v>108</v>
      </c>
      <c r="M1807" t="s">
        <v>165</v>
      </c>
      <c r="N1807" t="s">
        <v>166</v>
      </c>
      <c r="O1807" t="s">
        <v>565</v>
      </c>
      <c r="P1807" t="s">
        <v>564</v>
      </c>
      <c r="Q1807" t="s">
        <v>7106</v>
      </c>
      <c r="R1807" t="s">
        <v>7107</v>
      </c>
    </row>
    <row r="1808" spans="1:18">
      <c r="A1808">
        <v>3278</v>
      </c>
      <c r="B1808" t="s">
        <v>701</v>
      </c>
      <c r="C1808">
        <v>1623</v>
      </c>
      <c r="D1808" t="s">
        <v>7120</v>
      </c>
      <c r="E1808" t="s">
        <v>703</v>
      </c>
      <c r="F1808">
        <v>5</v>
      </c>
      <c r="G1808">
        <v>1</v>
      </c>
      <c r="H1808" t="s">
        <v>421</v>
      </c>
      <c r="I1808" t="s">
        <v>103</v>
      </c>
      <c r="J1808" t="s">
        <v>105</v>
      </c>
      <c r="K1808" t="s">
        <v>109</v>
      </c>
      <c r="L1808" t="s">
        <v>108</v>
      </c>
      <c r="M1808" t="s">
        <v>165</v>
      </c>
      <c r="N1808" t="s">
        <v>166</v>
      </c>
      <c r="O1808" t="s">
        <v>565</v>
      </c>
      <c r="P1808" t="s">
        <v>564</v>
      </c>
      <c r="Q1808" t="s">
        <v>7120</v>
      </c>
      <c r="R1808" t="s">
        <v>7121</v>
      </c>
    </row>
    <row r="1809" spans="1:18">
      <c r="A1809">
        <v>3288</v>
      </c>
      <c r="B1809" t="s">
        <v>701</v>
      </c>
      <c r="C1809">
        <v>1718</v>
      </c>
      <c r="D1809" t="s">
        <v>7140</v>
      </c>
      <c r="E1809" t="s">
        <v>3613</v>
      </c>
      <c r="F1809">
        <v>4</v>
      </c>
      <c r="G1809">
        <v>1</v>
      </c>
      <c r="H1809" t="s">
        <v>421</v>
      </c>
      <c r="I1809" t="s">
        <v>103</v>
      </c>
      <c r="J1809" t="s">
        <v>105</v>
      </c>
      <c r="K1809" t="s">
        <v>109</v>
      </c>
      <c r="L1809" t="s">
        <v>108</v>
      </c>
      <c r="M1809" t="s">
        <v>165</v>
      </c>
      <c r="N1809" t="s">
        <v>166</v>
      </c>
      <c r="O1809" t="s">
        <v>565</v>
      </c>
      <c r="P1809" t="s">
        <v>564</v>
      </c>
      <c r="Q1809" t="s">
        <v>7140</v>
      </c>
      <c r="R1809" t="s">
        <v>7141</v>
      </c>
    </row>
    <row r="1810" spans="1:18">
      <c r="A1810">
        <v>3316</v>
      </c>
      <c r="B1810" t="s">
        <v>701</v>
      </c>
      <c r="C1810">
        <v>1626</v>
      </c>
      <c r="D1810" t="s">
        <v>7195</v>
      </c>
      <c r="E1810" t="s">
        <v>703</v>
      </c>
      <c r="F1810">
        <v>5</v>
      </c>
      <c r="G1810">
        <v>1</v>
      </c>
      <c r="H1810" t="s">
        <v>421</v>
      </c>
      <c r="I1810" t="s">
        <v>103</v>
      </c>
      <c r="J1810" t="s">
        <v>105</v>
      </c>
      <c r="K1810" t="s">
        <v>109</v>
      </c>
      <c r="L1810" t="s">
        <v>108</v>
      </c>
      <c r="M1810" t="s">
        <v>165</v>
      </c>
      <c r="N1810" t="s">
        <v>166</v>
      </c>
      <c r="O1810" t="s">
        <v>565</v>
      </c>
      <c r="P1810" t="s">
        <v>564</v>
      </c>
      <c r="Q1810" t="s">
        <v>7195</v>
      </c>
      <c r="R1810" t="s">
        <v>7196</v>
      </c>
    </row>
    <row r="1811" spans="1:18">
      <c r="A1811">
        <v>3338</v>
      </c>
      <c r="B1811" t="s">
        <v>701</v>
      </c>
      <c r="C1811">
        <v>1624</v>
      </c>
      <c r="D1811" t="s">
        <v>7239</v>
      </c>
      <c r="E1811" t="s">
        <v>703</v>
      </c>
      <c r="F1811">
        <v>5</v>
      </c>
      <c r="G1811">
        <v>1</v>
      </c>
      <c r="H1811" t="s">
        <v>421</v>
      </c>
      <c r="I1811" t="s">
        <v>103</v>
      </c>
      <c r="J1811" t="s">
        <v>105</v>
      </c>
      <c r="K1811" t="s">
        <v>109</v>
      </c>
      <c r="L1811" t="s">
        <v>108</v>
      </c>
      <c r="M1811" t="s">
        <v>165</v>
      </c>
      <c r="N1811" t="s">
        <v>166</v>
      </c>
      <c r="O1811" t="s">
        <v>565</v>
      </c>
      <c r="P1811" t="s">
        <v>564</v>
      </c>
      <c r="Q1811" t="s">
        <v>7239</v>
      </c>
      <c r="R1811" t="s">
        <v>7240</v>
      </c>
    </row>
    <row r="1812" spans="1:18">
      <c r="A1812">
        <v>3343</v>
      </c>
      <c r="B1812" t="s">
        <v>701</v>
      </c>
      <c r="C1812">
        <v>1620</v>
      </c>
      <c r="D1812" t="s">
        <v>7249</v>
      </c>
      <c r="E1812" t="s">
        <v>706</v>
      </c>
      <c r="F1812">
        <v>4</v>
      </c>
      <c r="G1812">
        <v>1</v>
      </c>
      <c r="H1812" t="s">
        <v>421</v>
      </c>
      <c r="I1812" t="s">
        <v>103</v>
      </c>
      <c r="J1812" t="s">
        <v>105</v>
      </c>
      <c r="K1812" t="s">
        <v>109</v>
      </c>
      <c r="L1812" t="s">
        <v>108</v>
      </c>
      <c r="M1812" t="s">
        <v>165</v>
      </c>
      <c r="N1812" t="s">
        <v>166</v>
      </c>
      <c r="O1812" t="s">
        <v>565</v>
      </c>
      <c r="P1812" t="s">
        <v>564</v>
      </c>
      <c r="Q1812" t="s">
        <v>7249</v>
      </c>
      <c r="R1812" t="s">
        <v>7250</v>
      </c>
    </row>
    <row r="1813" spans="1:18">
      <c r="A1813">
        <v>3369</v>
      </c>
      <c r="B1813" t="s">
        <v>701</v>
      </c>
      <c r="C1813">
        <v>1704</v>
      </c>
      <c r="D1813" t="s">
        <v>7301</v>
      </c>
      <c r="E1813" t="s">
        <v>703</v>
      </c>
      <c r="F1813">
        <v>5</v>
      </c>
      <c r="G1813">
        <v>1</v>
      </c>
      <c r="H1813" t="s">
        <v>421</v>
      </c>
      <c r="I1813" t="s">
        <v>103</v>
      </c>
      <c r="J1813" t="s">
        <v>105</v>
      </c>
      <c r="K1813" t="s">
        <v>109</v>
      </c>
      <c r="L1813" t="s">
        <v>108</v>
      </c>
      <c r="M1813" t="s">
        <v>165</v>
      </c>
      <c r="N1813" t="s">
        <v>166</v>
      </c>
      <c r="O1813" t="s">
        <v>565</v>
      </c>
      <c r="P1813" t="s">
        <v>564</v>
      </c>
      <c r="Q1813" t="s">
        <v>7301</v>
      </c>
      <c r="R1813" t="s">
        <v>7302</v>
      </c>
    </row>
    <row r="1814" spans="1:18">
      <c r="A1814">
        <v>3372</v>
      </c>
      <c r="B1814" t="s">
        <v>701</v>
      </c>
      <c r="C1814">
        <v>1619</v>
      </c>
      <c r="D1814" t="s">
        <v>7307</v>
      </c>
      <c r="E1814" t="s">
        <v>706</v>
      </c>
      <c r="F1814">
        <v>4</v>
      </c>
      <c r="G1814">
        <v>1</v>
      </c>
      <c r="H1814" t="s">
        <v>421</v>
      </c>
      <c r="I1814" t="s">
        <v>103</v>
      </c>
      <c r="J1814" t="s">
        <v>105</v>
      </c>
      <c r="K1814" t="s">
        <v>109</v>
      </c>
      <c r="L1814" t="s">
        <v>108</v>
      </c>
      <c r="M1814" t="s">
        <v>165</v>
      </c>
      <c r="N1814" t="s">
        <v>166</v>
      </c>
      <c r="O1814" t="s">
        <v>565</v>
      </c>
      <c r="P1814" t="s">
        <v>564</v>
      </c>
      <c r="Q1814" t="s">
        <v>7307</v>
      </c>
      <c r="R1814" t="s">
        <v>7308</v>
      </c>
    </row>
    <row r="1815" spans="1:18">
      <c r="A1815">
        <v>3374</v>
      </c>
      <c r="B1815" t="s">
        <v>701</v>
      </c>
      <c r="C1815">
        <v>1621</v>
      </c>
      <c r="D1815" t="s">
        <v>7311</v>
      </c>
      <c r="E1815" t="s">
        <v>703</v>
      </c>
      <c r="F1815">
        <v>5</v>
      </c>
      <c r="G1815">
        <v>1</v>
      </c>
      <c r="H1815" t="s">
        <v>421</v>
      </c>
      <c r="I1815" t="s">
        <v>103</v>
      </c>
      <c r="J1815" t="s">
        <v>105</v>
      </c>
      <c r="K1815" t="s">
        <v>109</v>
      </c>
      <c r="L1815" t="s">
        <v>108</v>
      </c>
      <c r="M1815" t="s">
        <v>165</v>
      </c>
      <c r="N1815" t="s">
        <v>166</v>
      </c>
      <c r="O1815" t="s">
        <v>565</v>
      </c>
      <c r="P1815" t="s">
        <v>564</v>
      </c>
      <c r="Q1815" t="s">
        <v>7311</v>
      </c>
      <c r="R1815" t="s">
        <v>7312</v>
      </c>
    </row>
    <row r="1816" spans="1:18">
      <c r="A1816">
        <v>3380</v>
      </c>
      <c r="B1816" t="s">
        <v>701</v>
      </c>
      <c r="C1816">
        <v>1622</v>
      </c>
      <c r="D1816" t="s">
        <v>7323</v>
      </c>
      <c r="E1816" t="s">
        <v>703</v>
      </c>
      <c r="F1816">
        <v>5</v>
      </c>
      <c r="G1816">
        <v>1</v>
      </c>
      <c r="H1816" t="s">
        <v>421</v>
      </c>
      <c r="I1816" t="s">
        <v>103</v>
      </c>
      <c r="J1816" t="s">
        <v>105</v>
      </c>
      <c r="K1816" t="s">
        <v>109</v>
      </c>
      <c r="L1816" t="s">
        <v>108</v>
      </c>
      <c r="M1816" t="s">
        <v>165</v>
      </c>
      <c r="N1816" t="s">
        <v>166</v>
      </c>
      <c r="O1816" t="s">
        <v>565</v>
      </c>
      <c r="P1816" t="s">
        <v>564</v>
      </c>
      <c r="Q1816" t="s">
        <v>7323</v>
      </c>
      <c r="R1816" t="s">
        <v>7324</v>
      </c>
    </row>
    <row r="1817" spans="1:18">
      <c r="A1817">
        <v>3387</v>
      </c>
      <c r="B1817" t="s">
        <v>701</v>
      </c>
      <c r="C1817">
        <v>1596</v>
      </c>
      <c r="D1817" t="s">
        <v>7337</v>
      </c>
      <c r="E1817" t="s">
        <v>703</v>
      </c>
      <c r="F1817">
        <v>5</v>
      </c>
      <c r="G1817">
        <v>1</v>
      </c>
      <c r="H1817" t="s">
        <v>421</v>
      </c>
      <c r="I1817" t="s">
        <v>103</v>
      </c>
      <c r="J1817" t="s">
        <v>105</v>
      </c>
      <c r="K1817" t="s">
        <v>109</v>
      </c>
      <c r="L1817" t="s">
        <v>108</v>
      </c>
      <c r="M1817" t="s">
        <v>165</v>
      </c>
      <c r="N1817" t="s">
        <v>166</v>
      </c>
      <c r="O1817" t="s">
        <v>565</v>
      </c>
      <c r="P1817" t="s">
        <v>564</v>
      </c>
      <c r="Q1817" t="s">
        <v>7337</v>
      </c>
      <c r="R1817" t="s">
        <v>7338</v>
      </c>
    </row>
    <row r="1818" spans="1:18">
      <c r="A1818">
        <v>3391</v>
      </c>
      <c r="B1818" t="s">
        <v>701</v>
      </c>
      <c r="C1818">
        <v>1618</v>
      </c>
      <c r="D1818" t="s">
        <v>7345</v>
      </c>
      <c r="E1818" t="s">
        <v>706</v>
      </c>
      <c r="F1818">
        <v>3</v>
      </c>
      <c r="G1818">
        <v>1</v>
      </c>
      <c r="H1818" t="s">
        <v>421</v>
      </c>
      <c r="I1818" t="s">
        <v>103</v>
      </c>
      <c r="J1818" t="s">
        <v>105</v>
      </c>
      <c r="K1818" t="s">
        <v>109</v>
      </c>
      <c r="L1818" t="s">
        <v>108</v>
      </c>
      <c r="M1818" t="s">
        <v>165</v>
      </c>
      <c r="N1818" t="s">
        <v>166</v>
      </c>
      <c r="O1818" t="s">
        <v>565</v>
      </c>
      <c r="P1818" t="s">
        <v>564</v>
      </c>
      <c r="Q1818" t="s">
        <v>7345</v>
      </c>
      <c r="R1818" t="s">
        <v>7346</v>
      </c>
    </row>
    <row r="1819" spans="1:18">
      <c r="A1819">
        <v>3403</v>
      </c>
      <c r="B1819" t="s">
        <v>701</v>
      </c>
      <c r="C1819">
        <v>1617</v>
      </c>
      <c r="D1819" t="s">
        <v>7369</v>
      </c>
      <c r="E1819" t="s">
        <v>706</v>
      </c>
      <c r="F1819">
        <v>4</v>
      </c>
      <c r="G1819">
        <v>1</v>
      </c>
      <c r="H1819" t="s">
        <v>421</v>
      </c>
      <c r="I1819" t="s">
        <v>103</v>
      </c>
      <c r="J1819" t="s">
        <v>105</v>
      </c>
      <c r="K1819" t="s">
        <v>109</v>
      </c>
      <c r="L1819" t="s">
        <v>108</v>
      </c>
      <c r="M1819" t="s">
        <v>165</v>
      </c>
      <c r="N1819" t="s">
        <v>166</v>
      </c>
      <c r="O1819" t="s">
        <v>565</v>
      </c>
      <c r="P1819" t="s">
        <v>564</v>
      </c>
      <c r="Q1819" t="s">
        <v>7369</v>
      </c>
      <c r="R1819" t="s">
        <v>7370</v>
      </c>
    </row>
    <row r="1820" spans="1:18">
      <c r="A1820">
        <v>3407</v>
      </c>
      <c r="B1820" t="s">
        <v>701</v>
      </c>
      <c r="C1820">
        <v>1727</v>
      </c>
      <c r="D1820" t="s">
        <v>7377</v>
      </c>
      <c r="E1820" t="s">
        <v>706</v>
      </c>
      <c r="F1820">
        <v>4</v>
      </c>
      <c r="G1820">
        <v>1</v>
      </c>
      <c r="H1820" t="s">
        <v>421</v>
      </c>
      <c r="I1820" t="s">
        <v>103</v>
      </c>
      <c r="J1820" t="s">
        <v>105</v>
      </c>
      <c r="K1820" t="s">
        <v>109</v>
      </c>
      <c r="L1820" t="s">
        <v>108</v>
      </c>
      <c r="M1820" t="s">
        <v>165</v>
      </c>
      <c r="N1820" t="s">
        <v>166</v>
      </c>
      <c r="O1820" t="s">
        <v>565</v>
      </c>
      <c r="P1820" t="s">
        <v>564</v>
      </c>
      <c r="Q1820" t="s">
        <v>7377</v>
      </c>
      <c r="R1820" t="s">
        <v>7378</v>
      </c>
    </row>
    <row r="1821" spans="1:18">
      <c r="A1821">
        <v>3432</v>
      </c>
      <c r="B1821" t="s">
        <v>701</v>
      </c>
      <c r="C1821">
        <v>1616</v>
      </c>
      <c r="D1821" t="s">
        <v>7425</v>
      </c>
      <c r="E1821" t="s">
        <v>706</v>
      </c>
      <c r="F1821">
        <v>4</v>
      </c>
      <c r="G1821">
        <v>1</v>
      </c>
      <c r="H1821" t="s">
        <v>421</v>
      </c>
      <c r="I1821" t="s">
        <v>103</v>
      </c>
      <c r="J1821" t="s">
        <v>105</v>
      </c>
      <c r="K1821" t="s">
        <v>109</v>
      </c>
      <c r="L1821" t="s">
        <v>108</v>
      </c>
      <c r="M1821" t="s">
        <v>165</v>
      </c>
      <c r="N1821" t="s">
        <v>166</v>
      </c>
      <c r="O1821" t="s">
        <v>565</v>
      </c>
      <c r="P1821" t="s">
        <v>564</v>
      </c>
      <c r="Q1821" t="s">
        <v>7425</v>
      </c>
      <c r="R1821" t="s">
        <v>7426</v>
      </c>
    </row>
    <row r="1822" spans="1:18">
      <c r="A1822">
        <v>3439</v>
      </c>
      <c r="B1822" t="s">
        <v>701</v>
      </c>
      <c r="C1822">
        <v>1728</v>
      </c>
      <c r="D1822" t="s">
        <v>7439</v>
      </c>
      <c r="E1822" t="s">
        <v>706</v>
      </c>
      <c r="F1822">
        <v>3</v>
      </c>
      <c r="G1822">
        <v>1</v>
      </c>
      <c r="H1822" t="s">
        <v>421</v>
      </c>
      <c r="I1822" t="s">
        <v>103</v>
      </c>
      <c r="J1822" t="s">
        <v>105</v>
      </c>
      <c r="K1822" t="s">
        <v>109</v>
      </c>
      <c r="L1822" t="s">
        <v>108</v>
      </c>
      <c r="M1822" t="s">
        <v>165</v>
      </c>
      <c r="N1822" t="s">
        <v>166</v>
      </c>
      <c r="O1822" t="s">
        <v>565</v>
      </c>
      <c r="P1822" t="s">
        <v>564</v>
      </c>
      <c r="Q1822" t="s">
        <v>7439</v>
      </c>
      <c r="R1822" t="s">
        <v>7440</v>
      </c>
    </row>
    <row r="1823" spans="1:18">
      <c r="A1823">
        <v>3449</v>
      </c>
      <c r="B1823" t="s">
        <v>701</v>
      </c>
      <c r="C1823">
        <v>1743</v>
      </c>
      <c r="D1823" t="s">
        <v>7459</v>
      </c>
      <c r="E1823" t="s">
        <v>421</v>
      </c>
      <c r="F1823">
        <v>4</v>
      </c>
      <c r="G1823">
        <v>0</v>
      </c>
      <c r="H1823" t="s">
        <v>421</v>
      </c>
      <c r="I1823" t="s">
        <v>103</v>
      </c>
      <c r="J1823" t="s">
        <v>105</v>
      </c>
      <c r="K1823" t="s">
        <v>109</v>
      </c>
      <c r="L1823" t="s">
        <v>108</v>
      </c>
      <c r="M1823" t="s">
        <v>165</v>
      </c>
      <c r="N1823" t="s">
        <v>166</v>
      </c>
      <c r="O1823" t="s">
        <v>565</v>
      </c>
      <c r="P1823" t="s">
        <v>564</v>
      </c>
      <c r="Q1823" t="s">
        <v>7459</v>
      </c>
      <c r="R1823" t="s">
        <v>7460</v>
      </c>
    </row>
    <row r="1824" spans="1:18">
      <c r="A1824">
        <v>3456</v>
      </c>
      <c r="B1824" t="s">
        <v>701</v>
      </c>
      <c r="C1824">
        <v>1652</v>
      </c>
      <c r="D1824" t="s">
        <v>7473</v>
      </c>
      <c r="E1824" t="s">
        <v>3613</v>
      </c>
      <c r="F1824">
        <v>4</v>
      </c>
      <c r="G1824">
        <v>1</v>
      </c>
      <c r="H1824" t="s">
        <v>421</v>
      </c>
      <c r="I1824" t="s">
        <v>103</v>
      </c>
      <c r="J1824" t="s">
        <v>105</v>
      </c>
      <c r="K1824" t="s">
        <v>109</v>
      </c>
      <c r="L1824" t="s">
        <v>108</v>
      </c>
      <c r="M1824" t="s">
        <v>165</v>
      </c>
      <c r="N1824" t="s">
        <v>166</v>
      </c>
      <c r="O1824" t="s">
        <v>565</v>
      </c>
      <c r="P1824" t="s">
        <v>564</v>
      </c>
      <c r="Q1824" t="s">
        <v>7473</v>
      </c>
      <c r="R1824" t="s">
        <v>7474</v>
      </c>
    </row>
    <row r="1825" spans="1:18">
      <c r="A1825">
        <v>3459</v>
      </c>
      <c r="B1825" t="s">
        <v>701</v>
      </c>
      <c r="C1825">
        <v>1612</v>
      </c>
      <c r="D1825" t="s">
        <v>7479</v>
      </c>
      <c r="E1825" t="s">
        <v>703</v>
      </c>
      <c r="F1825">
        <v>5</v>
      </c>
      <c r="G1825">
        <v>1</v>
      </c>
      <c r="H1825" t="s">
        <v>421</v>
      </c>
      <c r="I1825" t="s">
        <v>103</v>
      </c>
      <c r="J1825" t="s">
        <v>105</v>
      </c>
      <c r="K1825" t="s">
        <v>109</v>
      </c>
      <c r="L1825" t="s">
        <v>108</v>
      </c>
      <c r="M1825" t="s">
        <v>165</v>
      </c>
      <c r="N1825" t="s">
        <v>166</v>
      </c>
      <c r="O1825" t="s">
        <v>565</v>
      </c>
      <c r="P1825" t="s">
        <v>564</v>
      </c>
      <c r="Q1825" t="s">
        <v>7479</v>
      </c>
      <c r="R1825" t="s">
        <v>7480</v>
      </c>
    </row>
    <row r="1826" spans="1:18">
      <c r="A1826">
        <v>3464</v>
      </c>
      <c r="B1826" t="s">
        <v>701</v>
      </c>
      <c r="C1826">
        <v>1711</v>
      </c>
      <c r="D1826" t="s">
        <v>7489</v>
      </c>
      <c r="E1826" t="s">
        <v>706</v>
      </c>
      <c r="F1826">
        <v>4</v>
      </c>
      <c r="G1826">
        <v>1</v>
      </c>
      <c r="H1826" t="s">
        <v>421</v>
      </c>
      <c r="I1826" t="s">
        <v>103</v>
      </c>
      <c r="J1826" t="s">
        <v>105</v>
      </c>
      <c r="K1826" t="s">
        <v>109</v>
      </c>
      <c r="L1826" t="s">
        <v>108</v>
      </c>
      <c r="M1826" t="s">
        <v>165</v>
      </c>
      <c r="N1826" t="s">
        <v>166</v>
      </c>
      <c r="O1826" t="s">
        <v>565</v>
      </c>
      <c r="P1826" t="s">
        <v>564</v>
      </c>
      <c r="Q1826" t="s">
        <v>7489</v>
      </c>
      <c r="R1826" t="s">
        <v>7490</v>
      </c>
    </row>
    <row r="1827" spans="1:18">
      <c r="A1827">
        <v>3469</v>
      </c>
      <c r="B1827" t="s">
        <v>701</v>
      </c>
      <c r="C1827">
        <v>1713</v>
      </c>
      <c r="D1827" t="s">
        <v>7499</v>
      </c>
      <c r="E1827" t="s">
        <v>706</v>
      </c>
      <c r="F1827">
        <v>2</v>
      </c>
      <c r="G1827">
        <v>1</v>
      </c>
      <c r="H1827" t="s">
        <v>421</v>
      </c>
      <c r="I1827" t="s">
        <v>103</v>
      </c>
      <c r="J1827" t="s">
        <v>105</v>
      </c>
      <c r="K1827" t="s">
        <v>109</v>
      </c>
      <c r="L1827" t="s">
        <v>108</v>
      </c>
      <c r="M1827" t="s">
        <v>165</v>
      </c>
      <c r="N1827" t="s">
        <v>166</v>
      </c>
      <c r="O1827" t="s">
        <v>565</v>
      </c>
      <c r="P1827" t="s">
        <v>564</v>
      </c>
      <c r="Q1827" t="s">
        <v>7499</v>
      </c>
      <c r="R1827" t="s">
        <v>7500</v>
      </c>
    </row>
    <row r="1828" spans="1:18">
      <c r="A1828">
        <v>3486</v>
      </c>
      <c r="B1828" t="s">
        <v>701</v>
      </c>
      <c r="C1828">
        <v>1710</v>
      </c>
      <c r="D1828" t="s">
        <v>7531</v>
      </c>
      <c r="E1828" t="s">
        <v>706</v>
      </c>
      <c r="F1828">
        <v>1</v>
      </c>
      <c r="G1828">
        <v>1</v>
      </c>
      <c r="H1828" t="s">
        <v>421</v>
      </c>
      <c r="I1828" t="s">
        <v>103</v>
      </c>
      <c r="J1828" t="s">
        <v>105</v>
      </c>
      <c r="K1828" t="s">
        <v>109</v>
      </c>
      <c r="L1828" t="s">
        <v>108</v>
      </c>
      <c r="M1828" t="s">
        <v>165</v>
      </c>
      <c r="N1828" t="s">
        <v>166</v>
      </c>
      <c r="O1828" t="s">
        <v>565</v>
      </c>
      <c r="P1828" t="s">
        <v>564</v>
      </c>
      <c r="Q1828" t="s">
        <v>7531</v>
      </c>
      <c r="R1828" t="s">
        <v>7532</v>
      </c>
    </row>
    <row r="1829" spans="1:18">
      <c r="A1829">
        <v>3488</v>
      </c>
      <c r="B1829" t="s">
        <v>701</v>
      </c>
      <c r="C1829">
        <v>1726</v>
      </c>
      <c r="D1829" t="s">
        <v>2176</v>
      </c>
      <c r="E1829" t="s">
        <v>706</v>
      </c>
      <c r="F1829">
        <v>3</v>
      </c>
      <c r="G1829">
        <v>1</v>
      </c>
      <c r="H1829" t="s">
        <v>421</v>
      </c>
      <c r="I1829" t="s">
        <v>103</v>
      </c>
      <c r="J1829" t="s">
        <v>105</v>
      </c>
      <c r="K1829" t="s">
        <v>109</v>
      </c>
      <c r="L1829" t="s">
        <v>108</v>
      </c>
      <c r="M1829" t="s">
        <v>165</v>
      </c>
      <c r="N1829" t="s">
        <v>166</v>
      </c>
      <c r="O1829" t="s">
        <v>565</v>
      </c>
      <c r="P1829" t="s">
        <v>564</v>
      </c>
      <c r="Q1829" t="s">
        <v>2176</v>
      </c>
      <c r="R1829" t="s">
        <v>7535</v>
      </c>
    </row>
    <row r="1830" spans="1:18">
      <c r="A1830">
        <v>3503</v>
      </c>
      <c r="B1830" t="s">
        <v>701</v>
      </c>
      <c r="C1830">
        <v>1736</v>
      </c>
      <c r="D1830" t="s">
        <v>7563</v>
      </c>
      <c r="E1830" t="s">
        <v>706</v>
      </c>
      <c r="F1830">
        <v>3</v>
      </c>
      <c r="G1830">
        <v>1</v>
      </c>
      <c r="H1830" t="s">
        <v>421</v>
      </c>
      <c r="I1830" t="s">
        <v>103</v>
      </c>
      <c r="J1830" t="s">
        <v>105</v>
      </c>
      <c r="K1830" t="s">
        <v>109</v>
      </c>
      <c r="L1830" t="s">
        <v>108</v>
      </c>
      <c r="M1830" t="s">
        <v>165</v>
      </c>
      <c r="N1830" t="s">
        <v>166</v>
      </c>
      <c r="O1830" t="s">
        <v>565</v>
      </c>
      <c r="P1830" t="s">
        <v>564</v>
      </c>
      <c r="Q1830" t="s">
        <v>7563</v>
      </c>
      <c r="R1830" t="s">
        <v>7564</v>
      </c>
    </row>
    <row r="1831" spans="1:18">
      <c r="A1831">
        <v>3511</v>
      </c>
      <c r="B1831" t="s">
        <v>701</v>
      </c>
      <c r="C1831">
        <v>1717</v>
      </c>
      <c r="D1831" t="s">
        <v>7576</v>
      </c>
      <c r="E1831" t="s">
        <v>7577</v>
      </c>
      <c r="F1831">
        <v>4</v>
      </c>
      <c r="G1831">
        <v>1</v>
      </c>
      <c r="H1831" t="s">
        <v>421</v>
      </c>
      <c r="I1831" t="s">
        <v>103</v>
      </c>
      <c r="J1831" t="s">
        <v>105</v>
      </c>
      <c r="K1831" t="s">
        <v>109</v>
      </c>
      <c r="L1831" t="s">
        <v>108</v>
      </c>
      <c r="M1831" t="s">
        <v>165</v>
      </c>
      <c r="N1831" t="s">
        <v>166</v>
      </c>
      <c r="O1831" t="s">
        <v>565</v>
      </c>
      <c r="P1831" t="s">
        <v>564</v>
      </c>
      <c r="Q1831" t="s">
        <v>7576</v>
      </c>
      <c r="R1831" t="s">
        <v>7578</v>
      </c>
    </row>
    <row r="1832" spans="1:18">
      <c r="A1832">
        <v>3513</v>
      </c>
      <c r="B1832" t="s">
        <v>701</v>
      </c>
      <c r="C1832">
        <v>1716</v>
      </c>
      <c r="D1832" t="s">
        <v>7581</v>
      </c>
      <c r="E1832" t="s">
        <v>706</v>
      </c>
      <c r="F1832">
        <v>4</v>
      </c>
      <c r="G1832">
        <v>1</v>
      </c>
      <c r="H1832" t="s">
        <v>421</v>
      </c>
      <c r="I1832" t="s">
        <v>103</v>
      </c>
      <c r="J1832" t="s">
        <v>105</v>
      </c>
      <c r="K1832" t="s">
        <v>109</v>
      </c>
      <c r="L1832" t="s">
        <v>108</v>
      </c>
      <c r="M1832" t="s">
        <v>165</v>
      </c>
      <c r="N1832" t="s">
        <v>166</v>
      </c>
      <c r="O1832" t="s">
        <v>565</v>
      </c>
      <c r="P1832" t="s">
        <v>564</v>
      </c>
      <c r="Q1832" t="s">
        <v>7581</v>
      </c>
      <c r="R1832" t="s">
        <v>7582</v>
      </c>
    </row>
    <row r="1833" spans="1:18">
      <c r="A1833">
        <v>3518</v>
      </c>
      <c r="B1833" t="s">
        <v>701</v>
      </c>
      <c r="C1833">
        <v>1613</v>
      </c>
      <c r="D1833" t="s">
        <v>7591</v>
      </c>
      <c r="E1833" t="s">
        <v>703</v>
      </c>
      <c r="F1833">
        <v>5</v>
      </c>
      <c r="G1833">
        <v>1</v>
      </c>
      <c r="H1833" t="s">
        <v>421</v>
      </c>
      <c r="I1833" t="s">
        <v>103</v>
      </c>
      <c r="J1833" t="s">
        <v>105</v>
      </c>
      <c r="K1833" t="s">
        <v>109</v>
      </c>
      <c r="L1833" t="s">
        <v>108</v>
      </c>
      <c r="M1833" t="s">
        <v>165</v>
      </c>
      <c r="N1833" t="s">
        <v>166</v>
      </c>
      <c r="O1833" t="s">
        <v>565</v>
      </c>
      <c r="P1833" t="s">
        <v>564</v>
      </c>
      <c r="Q1833" t="s">
        <v>7591</v>
      </c>
      <c r="R1833" t="s">
        <v>7592</v>
      </c>
    </row>
    <row r="1834" spans="1:18">
      <c r="A1834">
        <v>3520</v>
      </c>
      <c r="B1834" t="s">
        <v>701</v>
      </c>
      <c r="C1834">
        <v>1714</v>
      </c>
      <c r="D1834" t="s">
        <v>7595</v>
      </c>
      <c r="E1834" t="s">
        <v>706</v>
      </c>
      <c r="F1834">
        <v>4</v>
      </c>
      <c r="G1834">
        <v>1</v>
      </c>
      <c r="H1834" t="s">
        <v>421</v>
      </c>
      <c r="I1834" t="s">
        <v>103</v>
      </c>
      <c r="J1834" t="s">
        <v>105</v>
      </c>
      <c r="K1834" t="s">
        <v>109</v>
      </c>
      <c r="L1834" t="s">
        <v>108</v>
      </c>
      <c r="M1834" t="s">
        <v>165</v>
      </c>
      <c r="N1834" t="s">
        <v>166</v>
      </c>
      <c r="O1834" t="s">
        <v>565</v>
      </c>
      <c r="P1834" t="s">
        <v>564</v>
      </c>
      <c r="Q1834" t="s">
        <v>7595</v>
      </c>
      <c r="R1834" t="s">
        <v>7596</v>
      </c>
    </row>
    <row r="1835" spans="1:18">
      <c r="A1835">
        <v>3524</v>
      </c>
      <c r="B1835" t="s">
        <v>701</v>
      </c>
      <c r="C1835">
        <v>1735</v>
      </c>
      <c r="D1835" t="s">
        <v>7603</v>
      </c>
      <c r="E1835" t="s">
        <v>706</v>
      </c>
      <c r="F1835">
        <v>3</v>
      </c>
      <c r="G1835">
        <v>1</v>
      </c>
      <c r="H1835" t="s">
        <v>421</v>
      </c>
      <c r="I1835" t="s">
        <v>103</v>
      </c>
      <c r="J1835" t="s">
        <v>105</v>
      </c>
      <c r="K1835" t="s">
        <v>109</v>
      </c>
      <c r="L1835" t="s">
        <v>108</v>
      </c>
      <c r="M1835" t="s">
        <v>165</v>
      </c>
      <c r="N1835" t="s">
        <v>166</v>
      </c>
      <c r="O1835" t="s">
        <v>565</v>
      </c>
      <c r="P1835" t="s">
        <v>564</v>
      </c>
      <c r="Q1835" t="s">
        <v>7603</v>
      </c>
      <c r="R1835" t="s">
        <v>7604</v>
      </c>
    </row>
    <row r="1836" spans="1:18">
      <c r="A1836">
        <v>3526</v>
      </c>
      <c r="B1836" t="s">
        <v>701</v>
      </c>
      <c r="C1836">
        <v>1722</v>
      </c>
      <c r="D1836" t="s">
        <v>7607</v>
      </c>
      <c r="E1836" t="s">
        <v>703</v>
      </c>
      <c r="F1836">
        <v>5</v>
      </c>
      <c r="G1836">
        <v>1</v>
      </c>
      <c r="H1836" t="s">
        <v>421</v>
      </c>
      <c r="I1836" t="s">
        <v>103</v>
      </c>
      <c r="J1836" t="s">
        <v>105</v>
      </c>
      <c r="K1836" t="s">
        <v>109</v>
      </c>
      <c r="L1836" t="s">
        <v>108</v>
      </c>
      <c r="M1836" t="s">
        <v>165</v>
      </c>
      <c r="N1836" t="s">
        <v>166</v>
      </c>
      <c r="O1836" t="s">
        <v>565</v>
      </c>
      <c r="P1836" t="s">
        <v>564</v>
      </c>
      <c r="Q1836" t="s">
        <v>7607</v>
      </c>
      <c r="R1836" t="s">
        <v>7608</v>
      </c>
    </row>
    <row r="1837" spans="1:18">
      <c r="A1837">
        <v>3533</v>
      </c>
      <c r="B1837" t="s">
        <v>701</v>
      </c>
      <c r="C1837">
        <v>1712</v>
      </c>
      <c r="D1837" t="s">
        <v>7621</v>
      </c>
      <c r="E1837" t="s">
        <v>706</v>
      </c>
      <c r="F1837">
        <v>3</v>
      </c>
      <c r="G1837">
        <v>1</v>
      </c>
      <c r="H1837" t="s">
        <v>421</v>
      </c>
      <c r="I1837" t="s">
        <v>103</v>
      </c>
      <c r="J1837" t="s">
        <v>105</v>
      </c>
      <c r="K1837" t="s">
        <v>109</v>
      </c>
      <c r="L1837" t="s">
        <v>108</v>
      </c>
      <c r="M1837" t="s">
        <v>165</v>
      </c>
      <c r="N1837" t="s">
        <v>166</v>
      </c>
      <c r="O1837" t="s">
        <v>565</v>
      </c>
      <c r="P1837" t="s">
        <v>564</v>
      </c>
      <c r="Q1837" t="s">
        <v>7621</v>
      </c>
      <c r="R1837" t="s">
        <v>7622</v>
      </c>
    </row>
    <row r="1838" spans="1:18">
      <c r="A1838">
        <v>3537</v>
      </c>
      <c r="B1838" t="s">
        <v>701</v>
      </c>
      <c r="C1838">
        <v>1734</v>
      </c>
      <c r="D1838" t="s">
        <v>7629</v>
      </c>
      <c r="E1838" t="s">
        <v>706</v>
      </c>
      <c r="F1838">
        <v>3</v>
      </c>
      <c r="G1838">
        <v>1</v>
      </c>
      <c r="H1838" t="s">
        <v>421</v>
      </c>
      <c r="I1838" t="s">
        <v>103</v>
      </c>
      <c r="J1838" t="s">
        <v>105</v>
      </c>
      <c r="K1838" t="s">
        <v>109</v>
      </c>
      <c r="L1838" t="s">
        <v>108</v>
      </c>
      <c r="M1838" t="s">
        <v>165</v>
      </c>
      <c r="N1838" t="s">
        <v>166</v>
      </c>
      <c r="O1838" t="s">
        <v>565</v>
      </c>
      <c r="P1838" t="s">
        <v>564</v>
      </c>
      <c r="Q1838" t="s">
        <v>7629</v>
      </c>
      <c r="R1838" t="s">
        <v>7630</v>
      </c>
    </row>
    <row r="1839" spans="1:18">
      <c r="A1839">
        <v>3538</v>
      </c>
      <c r="B1839" t="s">
        <v>701</v>
      </c>
      <c r="C1839">
        <v>1733</v>
      </c>
      <c r="D1839" t="s">
        <v>7631</v>
      </c>
      <c r="E1839" t="s">
        <v>706</v>
      </c>
      <c r="F1839">
        <v>3</v>
      </c>
      <c r="G1839">
        <v>1</v>
      </c>
      <c r="H1839" t="s">
        <v>421</v>
      </c>
      <c r="I1839" t="s">
        <v>103</v>
      </c>
      <c r="J1839" t="s">
        <v>105</v>
      </c>
      <c r="K1839" t="s">
        <v>109</v>
      </c>
      <c r="L1839" t="s">
        <v>108</v>
      </c>
      <c r="M1839" t="s">
        <v>165</v>
      </c>
      <c r="N1839" t="s">
        <v>166</v>
      </c>
      <c r="O1839" t="s">
        <v>565</v>
      </c>
      <c r="P1839" t="s">
        <v>564</v>
      </c>
      <c r="Q1839" t="s">
        <v>7631</v>
      </c>
      <c r="R1839" t="s">
        <v>7632</v>
      </c>
    </row>
    <row r="1840" spans="1:18">
      <c r="A1840">
        <v>3542</v>
      </c>
      <c r="B1840" t="s">
        <v>701</v>
      </c>
      <c r="C1840">
        <v>1615</v>
      </c>
      <c r="D1840" t="s">
        <v>7639</v>
      </c>
      <c r="E1840" t="s">
        <v>703</v>
      </c>
      <c r="F1840">
        <v>5</v>
      </c>
      <c r="G1840">
        <v>1</v>
      </c>
      <c r="H1840" t="s">
        <v>421</v>
      </c>
      <c r="I1840" t="s">
        <v>103</v>
      </c>
      <c r="J1840" t="s">
        <v>105</v>
      </c>
      <c r="K1840" t="s">
        <v>109</v>
      </c>
      <c r="L1840" t="s">
        <v>108</v>
      </c>
      <c r="M1840" t="s">
        <v>165</v>
      </c>
      <c r="N1840" t="s">
        <v>166</v>
      </c>
      <c r="O1840" t="s">
        <v>565</v>
      </c>
      <c r="P1840" t="s">
        <v>564</v>
      </c>
      <c r="Q1840" t="s">
        <v>7639</v>
      </c>
      <c r="R1840" t="s">
        <v>7640</v>
      </c>
    </row>
    <row r="1841" spans="1:18">
      <c r="A1841">
        <v>3544</v>
      </c>
      <c r="B1841" t="s">
        <v>701</v>
      </c>
      <c r="C1841">
        <v>1614</v>
      </c>
      <c r="D1841" t="s">
        <v>7643</v>
      </c>
      <c r="E1841" t="s">
        <v>706</v>
      </c>
      <c r="F1841">
        <v>4</v>
      </c>
      <c r="G1841">
        <v>1</v>
      </c>
      <c r="H1841" t="s">
        <v>421</v>
      </c>
      <c r="I1841" t="s">
        <v>103</v>
      </c>
      <c r="J1841" t="s">
        <v>105</v>
      </c>
      <c r="K1841" t="s">
        <v>109</v>
      </c>
      <c r="L1841" t="s">
        <v>108</v>
      </c>
      <c r="M1841" t="s">
        <v>165</v>
      </c>
      <c r="N1841" t="s">
        <v>166</v>
      </c>
      <c r="O1841" t="s">
        <v>565</v>
      </c>
      <c r="P1841" t="s">
        <v>564</v>
      </c>
      <c r="Q1841" t="s">
        <v>7643</v>
      </c>
      <c r="R1841" t="s">
        <v>7644</v>
      </c>
    </row>
    <row r="1842" spans="1:18">
      <c r="A1842">
        <v>3548</v>
      </c>
      <c r="B1842" t="s">
        <v>701</v>
      </c>
      <c r="C1842">
        <v>1732</v>
      </c>
      <c r="D1842" t="s">
        <v>7651</v>
      </c>
      <c r="E1842" t="s">
        <v>706</v>
      </c>
      <c r="F1842">
        <v>3</v>
      </c>
      <c r="G1842">
        <v>1</v>
      </c>
      <c r="H1842" t="s">
        <v>421</v>
      </c>
      <c r="I1842" t="s">
        <v>103</v>
      </c>
      <c r="J1842" t="s">
        <v>105</v>
      </c>
      <c r="K1842" t="s">
        <v>109</v>
      </c>
      <c r="L1842" t="s">
        <v>108</v>
      </c>
      <c r="M1842" t="s">
        <v>165</v>
      </c>
      <c r="N1842" t="s">
        <v>166</v>
      </c>
      <c r="O1842" t="s">
        <v>565</v>
      </c>
      <c r="P1842" t="s">
        <v>564</v>
      </c>
      <c r="Q1842" t="s">
        <v>7651</v>
      </c>
      <c r="R1842" t="s">
        <v>7652</v>
      </c>
    </row>
    <row r="1843" spans="1:18">
      <c r="A1843">
        <v>3550</v>
      </c>
      <c r="B1843" t="s">
        <v>701</v>
      </c>
      <c r="C1843">
        <v>1720</v>
      </c>
      <c r="D1843" t="s">
        <v>7655</v>
      </c>
      <c r="E1843" t="s">
        <v>703</v>
      </c>
      <c r="F1843">
        <v>5</v>
      </c>
      <c r="G1843">
        <v>1</v>
      </c>
      <c r="H1843" t="s">
        <v>421</v>
      </c>
      <c r="I1843" t="s">
        <v>103</v>
      </c>
      <c r="J1843" t="s">
        <v>105</v>
      </c>
      <c r="K1843" t="s">
        <v>109</v>
      </c>
      <c r="L1843" t="s">
        <v>108</v>
      </c>
      <c r="M1843" t="s">
        <v>165</v>
      </c>
      <c r="N1843" t="s">
        <v>166</v>
      </c>
      <c r="O1843" t="s">
        <v>565</v>
      </c>
      <c r="P1843" t="s">
        <v>564</v>
      </c>
      <c r="Q1843" t="s">
        <v>7655</v>
      </c>
      <c r="R1843" t="s">
        <v>7656</v>
      </c>
    </row>
    <row r="1844" spans="1:18">
      <c r="A1844">
        <v>3551</v>
      </c>
      <c r="B1844" t="s">
        <v>701</v>
      </c>
      <c r="C1844">
        <v>1709</v>
      </c>
      <c r="D1844" t="s">
        <v>7657</v>
      </c>
      <c r="E1844" t="s">
        <v>706</v>
      </c>
      <c r="F1844">
        <v>4</v>
      </c>
      <c r="G1844">
        <v>1</v>
      </c>
      <c r="H1844" t="s">
        <v>421</v>
      </c>
      <c r="I1844" t="s">
        <v>103</v>
      </c>
      <c r="J1844" t="s">
        <v>105</v>
      </c>
      <c r="K1844" t="s">
        <v>109</v>
      </c>
      <c r="L1844" t="s">
        <v>108</v>
      </c>
      <c r="M1844" t="s">
        <v>165</v>
      </c>
      <c r="N1844" t="s">
        <v>166</v>
      </c>
      <c r="O1844" t="s">
        <v>565</v>
      </c>
      <c r="P1844" t="s">
        <v>564</v>
      </c>
      <c r="Q1844" t="s">
        <v>7657</v>
      </c>
      <c r="R1844" t="s">
        <v>7658</v>
      </c>
    </row>
    <row r="1845" spans="1:18">
      <c r="A1845">
        <v>3552</v>
      </c>
      <c r="B1845" t="s">
        <v>701</v>
      </c>
      <c r="C1845">
        <v>1708</v>
      </c>
      <c r="D1845" t="s">
        <v>7659</v>
      </c>
      <c r="E1845" t="s">
        <v>706</v>
      </c>
      <c r="F1845">
        <v>3</v>
      </c>
      <c r="G1845">
        <v>1</v>
      </c>
      <c r="H1845" t="s">
        <v>421</v>
      </c>
      <c r="I1845" t="s">
        <v>103</v>
      </c>
      <c r="J1845" t="s">
        <v>105</v>
      </c>
      <c r="K1845" t="s">
        <v>109</v>
      </c>
      <c r="L1845" t="s">
        <v>108</v>
      </c>
      <c r="M1845" t="s">
        <v>165</v>
      </c>
      <c r="N1845" t="s">
        <v>166</v>
      </c>
      <c r="O1845" t="s">
        <v>565</v>
      </c>
      <c r="P1845" t="s">
        <v>564</v>
      </c>
      <c r="Q1845" t="s">
        <v>7659</v>
      </c>
      <c r="R1845" t="s">
        <v>7660</v>
      </c>
    </row>
    <row r="1846" spans="1:18">
      <c r="A1846">
        <v>3555</v>
      </c>
      <c r="B1846" t="s">
        <v>701</v>
      </c>
      <c r="C1846">
        <v>1611</v>
      </c>
      <c r="D1846" t="s">
        <v>7664</v>
      </c>
      <c r="E1846" t="s">
        <v>703</v>
      </c>
      <c r="F1846">
        <v>5</v>
      </c>
      <c r="G1846">
        <v>1</v>
      </c>
      <c r="H1846" t="s">
        <v>421</v>
      </c>
      <c r="I1846" t="s">
        <v>103</v>
      </c>
      <c r="J1846" t="s">
        <v>105</v>
      </c>
      <c r="K1846" t="s">
        <v>109</v>
      </c>
      <c r="L1846" t="s">
        <v>108</v>
      </c>
      <c r="M1846" t="s">
        <v>165</v>
      </c>
      <c r="N1846" t="s">
        <v>166</v>
      </c>
      <c r="O1846" t="s">
        <v>565</v>
      </c>
      <c r="P1846" t="s">
        <v>564</v>
      </c>
      <c r="Q1846" t="s">
        <v>7664</v>
      </c>
      <c r="R1846" t="s">
        <v>7665</v>
      </c>
    </row>
    <row r="1847" spans="1:18">
      <c r="A1847">
        <v>3556</v>
      </c>
      <c r="B1847" t="s">
        <v>701</v>
      </c>
      <c r="C1847">
        <v>1731</v>
      </c>
      <c r="D1847" t="s">
        <v>7666</v>
      </c>
      <c r="E1847" t="s">
        <v>706</v>
      </c>
      <c r="F1847">
        <v>4</v>
      </c>
      <c r="G1847">
        <v>1</v>
      </c>
      <c r="H1847" t="s">
        <v>421</v>
      </c>
      <c r="I1847" t="s">
        <v>103</v>
      </c>
      <c r="J1847" t="s">
        <v>105</v>
      </c>
      <c r="K1847" t="s">
        <v>109</v>
      </c>
      <c r="L1847" t="s">
        <v>108</v>
      </c>
      <c r="M1847" t="s">
        <v>165</v>
      </c>
      <c r="N1847" t="s">
        <v>166</v>
      </c>
      <c r="O1847" t="s">
        <v>565</v>
      </c>
      <c r="P1847" t="s">
        <v>564</v>
      </c>
      <c r="Q1847" t="s">
        <v>7666</v>
      </c>
      <c r="R1847" t="s">
        <v>7667</v>
      </c>
    </row>
    <row r="1848" spans="1:18">
      <c r="A1848">
        <v>3557</v>
      </c>
      <c r="B1848" t="s">
        <v>701</v>
      </c>
      <c r="C1848">
        <v>1729</v>
      </c>
      <c r="D1848" t="s">
        <v>7668</v>
      </c>
      <c r="E1848" t="s">
        <v>706</v>
      </c>
      <c r="F1848">
        <v>4</v>
      </c>
      <c r="G1848">
        <v>1</v>
      </c>
      <c r="H1848" t="s">
        <v>421</v>
      </c>
      <c r="I1848" t="s">
        <v>103</v>
      </c>
      <c r="J1848" t="s">
        <v>105</v>
      </c>
      <c r="K1848" t="s">
        <v>109</v>
      </c>
      <c r="L1848" t="s">
        <v>108</v>
      </c>
      <c r="M1848" t="s">
        <v>165</v>
      </c>
      <c r="N1848" t="s">
        <v>166</v>
      </c>
      <c r="O1848" t="s">
        <v>565</v>
      </c>
      <c r="P1848" t="s">
        <v>564</v>
      </c>
      <c r="Q1848" t="s">
        <v>7668</v>
      </c>
      <c r="R1848" t="s">
        <v>7669</v>
      </c>
    </row>
    <row r="1849" spans="1:18">
      <c r="A1849">
        <v>3559</v>
      </c>
      <c r="B1849" t="s">
        <v>701</v>
      </c>
      <c r="C1849">
        <v>1730</v>
      </c>
      <c r="D1849" t="s">
        <v>7672</v>
      </c>
      <c r="E1849" t="s">
        <v>706</v>
      </c>
      <c r="F1849">
        <v>4</v>
      </c>
      <c r="G1849">
        <v>1</v>
      </c>
      <c r="H1849" t="s">
        <v>421</v>
      </c>
      <c r="I1849" t="s">
        <v>103</v>
      </c>
      <c r="J1849" t="s">
        <v>105</v>
      </c>
      <c r="K1849" t="s">
        <v>109</v>
      </c>
      <c r="L1849" t="s">
        <v>108</v>
      </c>
      <c r="M1849" t="s">
        <v>165</v>
      </c>
      <c r="N1849" t="s">
        <v>166</v>
      </c>
      <c r="O1849" t="s">
        <v>565</v>
      </c>
      <c r="P1849" t="s">
        <v>564</v>
      </c>
      <c r="Q1849" t="s">
        <v>7672</v>
      </c>
      <c r="R1849" t="s">
        <v>7673</v>
      </c>
    </row>
    <row r="1850" spans="1:18">
      <c r="A1850">
        <v>3562</v>
      </c>
      <c r="B1850" t="s">
        <v>701</v>
      </c>
      <c r="C1850">
        <v>1737</v>
      </c>
      <c r="D1850" t="s">
        <v>7678</v>
      </c>
      <c r="E1850" t="s">
        <v>706</v>
      </c>
      <c r="F1850">
        <v>4</v>
      </c>
      <c r="G1850">
        <v>1</v>
      </c>
      <c r="H1850" t="s">
        <v>421</v>
      </c>
      <c r="I1850" t="s">
        <v>103</v>
      </c>
      <c r="J1850" t="s">
        <v>105</v>
      </c>
      <c r="K1850" t="s">
        <v>109</v>
      </c>
      <c r="L1850" t="s">
        <v>108</v>
      </c>
      <c r="M1850" t="s">
        <v>165</v>
      </c>
      <c r="N1850" t="s">
        <v>166</v>
      </c>
      <c r="O1850" t="s">
        <v>565</v>
      </c>
      <c r="P1850" t="s">
        <v>564</v>
      </c>
      <c r="Q1850" t="s">
        <v>7678</v>
      </c>
      <c r="R1850" t="s">
        <v>7679</v>
      </c>
    </row>
    <row r="1851" spans="1:18">
      <c r="A1851">
        <v>3563</v>
      </c>
      <c r="B1851" t="s">
        <v>701</v>
      </c>
      <c r="C1851">
        <v>2120</v>
      </c>
      <c r="D1851" t="s">
        <v>7680</v>
      </c>
      <c r="E1851" t="s">
        <v>706</v>
      </c>
      <c r="F1851">
        <v>3</v>
      </c>
      <c r="G1851">
        <v>1</v>
      </c>
      <c r="H1851" t="s">
        <v>421</v>
      </c>
      <c r="I1851" t="s">
        <v>103</v>
      </c>
      <c r="J1851" t="s">
        <v>105</v>
      </c>
      <c r="K1851" t="s">
        <v>109</v>
      </c>
      <c r="L1851" t="s">
        <v>108</v>
      </c>
      <c r="M1851" t="s">
        <v>165</v>
      </c>
      <c r="N1851" t="s">
        <v>166</v>
      </c>
      <c r="O1851" t="s">
        <v>565</v>
      </c>
      <c r="P1851" t="s">
        <v>564</v>
      </c>
      <c r="Q1851" t="s">
        <v>7680</v>
      </c>
      <c r="R1851" t="s">
        <v>7681</v>
      </c>
    </row>
    <row r="1852" spans="1:18">
      <c r="A1852">
        <v>3564</v>
      </c>
      <c r="B1852" t="s">
        <v>701</v>
      </c>
      <c r="C1852">
        <v>2185</v>
      </c>
      <c r="D1852" t="s">
        <v>7682</v>
      </c>
      <c r="E1852" t="s">
        <v>706</v>
      </c>
      <c r="F1852">
        <v>1</v>
      </c>
      <c r="G1852">
        <v>1</v>
      </c>
      <c r="H1852" t="s">
        <v>421</v>
      </c>
      <c r="I1852" t="s">
        <v>103</v>
      </c>
      <c r="J1852" t="s">
        <v>105</v>
      </c>
      <c r="K1852" t="s">
        <v>109</v>
      </c>
      <c r="L1852" t="s">
        <v>108</v>
      </c>
      <c r="M1852" t="s">
        <v>165</v>
      </c>
      <c r="N1852" t="s">
        <v>166</v>
      </c>
      <c r="O1852" t="s">
        <v>565</v>
      </c>
      <c r="P1852" t="s">
        <v>564</v>
      </c>
      <c r="Q1852" t="s">
        <v>7682</v>
      </c>
      <c r="R1852" t="s">
        <v>7683</v>
      </c>
    </row>
    <row r="1853" spans="1:18">
      <c r="A1853">
        <v>3565</v>
      </c>
      <c r="B1853" t="s">
        <v>701</v>
      </c>
      <c r="C1853">
        <v>2166</v>
      </c>
      <c r="D1853" t="s">
        <v>7684</v>
      </c>
      <c r="E1853" t="s">
        <v>706</v>
      </c>
      <c r="F1853">
        <v>2</v>
      </c>
      <c r="G1853">
        <v>1</v>
      </c>
      <c r="H1853" t="s">
        <v>421</v>
      </c>
      <c r="I1853" t="s">
        <v>103</v>
      </c>
      <c r="J1853" t="s">
        <v>105</v>
      </c>
      <c r="K1853" t="s">
        <v>109</v>
      </c>
      <c r="L1853" t="s">
        <v>108</v>
      </c>
      <c r="M1853" t="s">
        <v>165</v>
      </c>
      <c r="N1853" t="s">
        <v>166</v>
      </c>
      <c r="O1853" t="s">
        <v>565</v>
      </c>
      <c r="P1853" t="s">
        <v>564</v>
      </c>
      <c r="Q1853" t="s">
        <v>7684</v>
      </c>
      <c r="R1853" t="s">
        <v>7685</v>
      </c>
    </row>
    <row r="1854" spans="1:18">
      <c r="A1854">
        <v>3566</v>
      </c>
      <c r="B1854" t="s">
        <v>701</v>
      </c>
      <c r="C1854">
        <v>2124</v>
      </c>
      <c r="D1854" t="s">
        <v>7686</v>
      </c>
      <c r="E1854" t="s">
        <v>706</v>
      </c>
      <c r="F1854">
        <v>3</v>
      </c>
      <c r="G1854">
        <v>1</v>
      </c>
      <c r="H1854" t="s">
        <v>421</v>
      </c>
      <c r="I1854" t="s">
        <v>103</v>
      </c>
      <c r="J1854" t="s">
        <v>105</v>
      </c>
      <c r="K1854" t="s">
        <v>109</v>
      </c>
      <c r="L1854" t="s">
        <v>108</v>
      </c>
      <c r="M1854" t="s">
        <v>165</v>
      </c>
      <c r="N1854" t="s">
        <v>166</v>
      </c>
      <c r="O1854" t="s">
        <v>565</v>
      </c>
      <c r="P1854" t="s">
        <v>564</v>
      </c>
      <c r="Q1854" t="s">
        <v>7686</v>
      </c>
      <c r="R1854" t="s">
        <v>7687</v>
      </c>
    </row>
    <row r="1855" spans="1:18">
      <c r="A1855">
        <v>3568</v>
      </c>
      <c r="B1855" t="s">
        <v>701</v>
      </c>
      <c r="C1855">
        <v>2153</v>
      </c>
      <c r="D1855" t="s">
        <v>7690</v>
      </c>
      <c r="E1855" t="s">
        <v>706</v>
      </c>
      <c r="F1855">
        <v>3</v>
      </c>
      <c r="G1855">
        <v>1</v>
      </c>
      <c r="H1855" t="s">
        <v>421</v>
      </c>
      <c r="I1855" t="s">
        <v>103</v>
      </c>
      <c r="J1855" t="s">
        <v>105</v>
      </c>
      <c r="K1855" t="s">
        <v>109</v>
      </c>
      <c r="L1855" t="s">
        <v>108</v>
      </c>
      <c r="M1855" t="s">
        <v>165</v>
      </c>
      <c r="N1855" t="s">
        <v>166</v>
      </c>
      <c r="O1855" t="s">
        <v>565</v>
      </c>
      <c r="P1855" t="s">
        <v>564</v>
      </c>
      <c r="Q1855" t="s">
        <v>7690</v>
      </c>
      <c r="R1855" t="s">
        <v>7691</v>
      </c>
    </row>
    <row r="1856" spans="1:18">
      <c r="A1856">
        <v>3570</v>
      </c>
      <c r="B1856" t="s">
        <v>701</v>
      </c>
      <c r="C1856">
        <v>2167</v>
      </c>
      <c r="D1856" t="s">
        <v>7694</v>
      </c>
      <c r="E1856" t="s">
        <v>706</v>
      </c>
      <c r="F1856">
        <v>3</v>
      </c>
      <c r="G1856">
        <v>1</v>
      </c>
      <c r="H1856" t="s">
        <v>421</v>
      </c>
      <c r="I1856" t="s">
        <v>103</v>
      </c>
      <c r="J1856" t="s">
        <v>105</v>
      </c>
      <c r="K1856" t="s">
        <v>109</v>
      </c>
      <c r="L1856" t="s">
        <v>108</v>
      </c>
      <c r="M1856" t="s">
        <v>165</v>
      </c>
      <c r="N1856" t="s">
        <v>166</v>
      </c>
      <c r="O1856" t="s">
        <v>565</v>
      </c>
      <c r="P1856" t="s">
        <v>564</v>
      </c>
      <c r="Q1856" t="s">
        <v>7694</v>
      </c>
      <c r="R1856" t="s">
        <v>7695</v>
      </c>
    </row>
    <row r="1857" spans="1:18">
      <c r="A1857">
        <v>3571</v>
      </c>
      <c r="B1857" t="s">
        <v>701</v>
      </c>
      <c r="C1857">
        <v>2123</v>
      </c>
      <c r="D1857" t="s">
        <v>7696</v>
      </c>
      <c r="E1857" t="s">
        <v>706</v>
      </c>
      <c r="F1857">
        <v>3</v>
      </c>
      <c r="G1857">
        <v>1</v>
      </c>
      <c r="H1857" t="s">
        <v>421</v>
      </c>
      <c r="I1857" t="s">
        <v>103</v>
      </c>
      <c r="J1857" t="s">
        <v>105</v>
      </c>
      <c r="K1857" t="s">
        <v>109</v>
      </c>
      <c r="L1857" t="s">
        <v>108</v>
      </c>
      <c r="M1857" t="s">
        <v>165</v>
      </c>
      <c r="N1857" t="s">
        <v>166</v>
      </c>
      <c r="O1857" t="s">
        <v>565</v>
      </c>
      <c r="P1857" t="s">
        <v>564</v>
      </c>
      <c r="Q1857" t="s">
        <v>7696</v>
      </c>
      <c r="R1857" t="s">
        <v>7697</v>
      </c>
    </row>
    <row r="1858" spans="1:18">
      <c r="A1858">
        <v>3574</v>
      </c>
      <c r="B1858" t="s">
        <v>701</v>
      </c>
      <c r="C1858">
        <v>2148</v>
      </c>
      <c r="D1858" t="s">
        <v>7702</v>
      </c>
      <c r="E1858" t="s">
        <v>706</v>
      </c>
      <c r="F1858">
        <v>1</v>
      </c>
      <c r="G1858">
        <v>1</v>
      </c>
      <c r="H1858" t="s">
        <v>421</v>
      </c>
      <c r="I1858" t="s">
        <v>103</v>
      </c>
      <c r="J1858" t="s">
        <v>105</v>
      </c>
      <c r="K1858" t="s">
        <v>109</v>
      </c>
      <c r="L1858" t="s">
        <v>108</v>
      </c>
      <c r="M1858" t="s">
        <v>165</v>
      </c>
      <c r="N1858" t="s">
        <v>166</v>
      </c>
      <c r="O1858" t="s">
        <v>565</v>
      </c>
      <c r="P1858" t="s">
        <v>564</v>
      </c>
      <c r="Q1858" t="s">
        <v>7702</v>
      </c>
      <c r="R1858" t="s">
        <v>7703</v>
      </c>
    </row>
    <row r="1859" spans="1:18">
      <c r="A1859">
        <v>3575</v>
      </c>
      <c r="B1859" t="s">
        <v>701</v>
      </c>
      <c r="C1859">
        <v>4164</v>
      </c>
      <c r="D1859" t="s">
        <v>7704</v>
      </c>
      <c r="E1859" t="s">
        <v>421</v>
      </c>
      <c r="F1859">
        <v>4</v>
      </c>
      <c r="G1859">
        <v>0</v>
      </c>
      <c r="H1859" t="s">
        <v>421</v>
      </c>
      <c r="I1859" t="s">
        <v>103</v>
      </c>
      <c r="J1859" t="s">
        <v>105</v>
      </c>
      <c r="K1859" t="s">
        <v>109</v>
      </c>
      <c r="L1859" t="s">
        <v>108</v>
      </c>
      <c r="M1859" t="s">
        <v>165</v>
      </c>
      <c r="N1859" t="s">
        <v>166</v>
      </c>
      <c r="O1859" t="s">
        <v>565</v>
      </c>
      <c r="P1859" t="s">
        <v>564</v>
      </c>
      <c r="Q1859" t="s">
        <v>7704</v>
      </c>
      <c r="R1859" t="s">
        <v>7705</v>
      </c>
    </row>
    <row r="1860" spans="1:18">
      <c r="A1860">
        <v>3576</v>
      </c>
      <c r="B1860" t="s">
        <v>701</v>
      </c>
      <c r="C1860">
        <v>2189</v>
      </c>
      <c r="D1860" t="s">
        <v>7706</v>
      </c>
      <c r="E1860" t="s">
        <v>706</v>
      </c>
      <c r="F1860">
        <v>4</v>
      </c>
      <c r="G1860">
        <v>1</v>
      </c>
      <c r="H1860" t="s">
        <v>421</v>
      </c>
      <c r="I1860" t="s">
        <v>103</v>
      </c>
      <c r="J1860" t="s">
        <v>105</v>
      </c>
      <c r="K1860" t="s">
        <v>109</v>
      </c>
      <c r="L1860" t="s">
        <v>108</v>
      </c>
      <c r="M1860" t="s">
        <v>165</v>
      </c>
      <c r="N1860" t="s">
        <v>166</v>
      </c>
      <c r="O1860" t="s">
        <v>565</v>
      </c>
      <c r="P1860" t="s">
        <v>564</v>
      </c>
      <c r="Q1860" t="s">
        <v>7706</v>
      </c>
      <c r="R1860" t="s">
        <v>7707</v>
      </c>
    </row>
    <row r="1861" spans="1:18">
      <c r="A1861">
        <v>3578</v>
      </c>
      <c r="B1861" t="s">
        <v>701</v>
      </c>
      <c r="C1861">
        <v>2188</v>
      </c>
      <c r="D1861" t="s">
        <v>7710</v>
      </c>
      <c r="E1861" t="s">
        <v>703</v>
      </c>
      <c r="F1861">
        <v>5</v>
      </c>
      <c r="G1861">
        <v>1</v>
      </c>
      <c r="H1861" t="s">
        <v>421</v>
      </c>
      <c r="I1861" t="s">
        <v>103</v>
      </c>
      <c r="J1861" t="s">
        <v>105</v>
      </c>
      <c r="K1861" t="s">
        <v>109</v>
      </c>
      <c r="L1861" t="s">
        <v>108</v>
      </c>
      <c r="M1861" t="s">
        <v>165</v>
      </c>
      <c r="N1861" t="s">
        <v>166</v>
      </c>
      <c r="O1861" t="s">
        <v>565</v>
      </c>
      <c r="P1861" t="s">
        <v>564</v>
      </c>
      <c r="Q1861" t="s">
        <v>7710</v>
      </c>
      <c r="R1861" t="s">
        <v>7711</v>
      </c>
    </row>
    <row r="1862" spans="1:18">
      <c r="A1862">
        <v>3582</v>
      </c>
      <c r="B1862" t="s">
        <v>701</v>
      </c>
      <c r="C1862">
        <v>2149</v>
      </c>
      <c r="D1862" t="s">
        <v>7718</v>
      </c>
      <c r="E1862" t="s">
        <v>703</v>
      </c>
      <c r="F1862">
        <v>5</v>
      </c>
      <c r="G1862">
        <v>1</v>
      </c>
      <c r="H1862" t="s">
        <v>421</v>
      </c>
      <c r="I1862" t="s">
        <v>103</v>
      </c>
      <c r="J1862" t="s">
        <v>105</v>
      </c>
      <c r="K1862" t="s">
        <v>109</v>
      </c>
      <c r="L1862" t="s">
        <v>108</v>
      </c>
      <c r="M1862" t="s">
        <v>165</v>
      </c>
      <c r="N1862" t="s">
        <v>166</v>
      </c>
      <c r="O1862" t="s">
        <v>565</v>
      </c>
      <c r="P1862" t="s">
        <v>564</v>
      </c>
      <c r="Q1862" t="s">
        <v>7718</v>
      </c>
      <c r="R1862" t="s">
        <v>7719</v>
      </c>
    </row>
    <row r="1863" spans="1:18">
      <c r="A1863">
        <v>3584</v>
      </c>
      <c r="B1863" t="s">
        <v>701</v>
      </c>
      <c r="C1863">
        <v>2122</v>
      </c>
      <c r="D1863" t="s">
        <v>7722</v>
      </c>
      <c r="E1863" t="s">
        <v>706</v>
      </c>
      <c r="F1863">
        <v>3</v>
      </c>
      <c r="G1863">
        <v>1</v>
      </c>
      <c r="H1863" t="s">
        <v>421</v>
      </c>
      <c r="I1863" t="s">
        <v>103</v>
      </c>
      <c r="J1863" t="s">
        <v>105</v>
      </c>
      <c r="K1863" t="s">
        <v>109</v>
      </c>
      <c r="L1863" t="s">
        <v>108</v>
      </c>
      <c r="M1863" t="s">
        <v>165</v>
      </c>
      <c r="N1863" t="s">
        <v>166</v>
      </c>
      <c r="O1863" t="s">
        <v>565</v>
      </c>
      <c r="P1863" t="s">
        <v>564</v>
      </c>
      <c r="Q1863" t="s">
        <v>7722</v>
      </c>
      <c r="R1863" t="s">
        <v>7723</v>
      </c>
    </row>
    <row r="1864" spans="1:18">
      <c r="A1864">
        <v>3588</v>
      </c>
      <c r="B1864" t="s">
        <v>701</v>
      </c>
      <c r="C1864">
        <v>2147</v>
      </c>
      <c r="D1864" t="s">
        <v>7730</v>
      </c>
      <c r="E1864" t="s">
        <v>703</v>
      </c>
      <c r="F1864">
        <v>5</v>
      </c>
      <c r="G1864">
        <v>1</v>
      </c>
      <c r="H1864" t="s">
        <v>421</v>
      </c>
      <c r="I1864" t="s">
        <v>103</v>
      </c>
      <c r="J1864" t="s">
        <v>105</v>
      </c>
      <c r="K1864" t="s">
        <v>109</v>
      </c>
      <c r="L1864" t="s">
        <v>108</v>
      </c>
      <c r="M1864" t="s">
        <v>165</v>
      </c>
      <c r="N1864" t="s">
        <v>166</v>
      </c>
      <c r="O1864" t="s">
        <v>565</v>
      </c>
      <c r="P1864" t="s">
        <v>564</v>
      </c>
      <c r="Q1864" t="s">
        <v>7730</v>
      </c>
      <c r="R1864" t="s">
        <v>7731</v>
      </c>
    </row>
    <row r="1865" spans="1:18">
      <c r="A1865">
        <v>3589</v>
      </c>
      <c r="B1865" t="s">
        <v>701</v>
      </c>
      <c r="C1865">
        <v>2146</v>
      </c>
      <c r="D1865" t="s">
        <v>7732</v>
      </c>
      <c r="E1865" t="s">
        <v>706</v>
      </c>
      <c r="F1865">
        <v>3</v>
      </c>
      <c r="G1865">
        <v>1</v>
      </c>
      <c r="H1865" t="s">
        <v>421</v>
      </c>
      <c r="I1865" t="s">
        <v>103</v>
      </c>
      <c r="J1865" t="s">
        <v>105</v>
      </c>
      <c r="K1865" t="s">
        <v>109</v>
      </c>
      <c r="L1865" t="s">
        <v>108</v>
      </c>
      <c r="M1865" t="s">
        <v>165</v>
      </c>
      <c r="N1865" t="s">
        <v>166</v>
      </c>
      <c r="O1865" t="s">
        <v>565</v>
      </c>
      <c r="P1865" t="s">
        <v>564</v>
      </c>
      <c r="Q1865" t="s">
        <v>7732</v>
      </c>
      <c r="R1865" t="s">
        <v>7733</v>
      </c>
    </row>
    <row r="1866" spans="1:18">
      <c r="A1866">
        <v>3595</v>
      </c>
      <c r="B1866" t="s">
        <v>701</v>
      </c>
      <c r="C1866">
        <v>2118</v>
      </c>
      <c r="D1866" t="s">
        <v>7742</v>
      </c>
      <c r="E1866" t="s">
        <v>706</v>
      </c>
      <c r="F1866">
        <v>4</v>
      </c>
      <c r="G1866">
        <v>1</v>
      </c>
      <c r="H1866" t="s">
        <v>421</v>
      </c>
      <c r="I1866" t="s">
        <v>103</v>
      </c>
      <c r="J1866" t="s">
        <v>105</v>
      </c>
      <c r="K1866" t="s">
        <v>109</v>
      </c>
      <c r="L1866" t="s">
        <v>108</v>
      </c>
      <c r="M1866" t="s">
        <v>165</v>
      </c>
      <c r="N1866" t="s">
        <v>166</v>
      </c>
      <c r="O1866" t="s">
        <v>565</v>
      </c>
      <c r="P1866" t="s">
        <v>564</v>
      </c>
      <c r="Q1866" t="s">
        <v>7742</v>
      </c>
      <c r="R1866" t="s">
        <v>7743</v>
      </c>
    </row>
    <row r="1867" spans="1:18">
      <c r="A1867">
        <v>3597</v>
      </c>
      <c r="B1867" t="s">
        <v>701</v>
      </c>
      <c r="C1867">
        <v>2158</v>
      </c>
      <c r="D1867" t="s">
        <v>7746</v>
      </c>
      <c r="E1867" t="s">
        <v>703</v>
      </c>
      <c r="F1867">
        <v>5</v>
      </c>
      <c r="G1867">
        <v>1</v>
      </c>
      <c r="H1867" t="s">
        <v>421</v>
      </c>
      <c r="I1867" t="s">
        <v>103</v>
      </c>
      <c r="J1867" t="s">
        <v>105</v>
      </c>
      <c r="K1867" t="s">
        <v>109</v>
      </c>
      <c r="L1867" t="s">
        <v>108</v>
      </c>
      <c r="M1867" t="s">
        <v>165</v>
      </c>
      <c r="N1867" t="s">
        <v>166</v>
      </c>
      <c r="O1867" t="s">
        <v>565</v>
      </c>
      <c r="P1867" t="s">
        <v>564</v>
      </c>
      <c r="Q1867" t="s">
        <v>7746</v>
      </c>
      <c r="R1867" t="s">
        <v>7747</v>
      </c>
    </row>
    <row r="1868" spans="1:18">
      <c r="A1868">
        <v>3598</v>
      </c>
      <c r="B1868" t="s">
        <v>701</v>
      </c>
      <c r="C1868">
        <v>2133</v>
      </c>
      <c r="D1868" t="s">
        <v>7746</v>
      </c>
      <c r="E1868" t="s">
        <v>421</v>
      </c>
      <c r="F1868">
        <v>4</v>
      </c>
      <c r="G1868">
        <v>0</v>
      </c>
      <c r="H1868" t="s">
        <v>421</v>
      </c>
      <c r="I1868" t="s">
        <v>103</v>
      </c>
      <c r="J1868" t="s">
        <v>105</v>
      </c>
      <c r="K1868" t="s">
        <v>109</v>
      </c>
      <c r="L1868" t="s">
        <v>108</v>
      </c>
      <c r="M1868" t="s">
        <v>165</v>
      </c>
      <c r="N1868" t="s">
        <v>166</v>
      </c>
      <c r="O1868" t="s">
        <v>565</v>
      </c>
      <c r="P1868" t="s">
        <v>564</v>
      </c>
      <c r="Q1868" t="s">
        <v>7746</v>
      </c>
      <c r="R1868" t="s">
        <v>7748</v>
      </c>
    </row>
    <row r="1869" spans="1:18">
      <c r="A1869">
        <v>3602</v>
      </c>
      <c r="B1869" t="s">
        <v>701</v>
      </c>
      <c r="C1869">
        <v>2157</v>
      </c>
      <c r="D1869" t="s">
        <v>7755</v>
      </c>
      <c r="E1869" t="s">
        <v>706</v>
      </c>
      <c r="F1869">
        <v>4</v>
      </c>
      <c r="G1869">
        <v>1</v>
      </c>
      <c r="H1869" t="s">
        <v>421</v>
      </c>
      <c r="I1869" t="s">
        <v>103</v>
      </c>
      <c r="J1869" t="s">
        <v>105</v>
      </c>
      <c r="K1869" t="s">
        <v>109</v>
      </c>
      <c r="L1869" t="s">
        <v>108</v>
      </c>
      <c r="M1869" t="s">
        <v>165</v>
      </c>
      <c r="N1869" t="s">
        <v>166</v>
      </c>
      <c r="O1869" t="s">
        <v>565</v>
      </c>
      <c r="P1869" t="s">
        <v>564</v>
      </c>
      <c r="Q1869" t="s">
        <v>7755</v>
      </c>
      <c r="R1869" t="s">
        <v>7756</v>
      </c>
    </row>
    <row r="1870" spans="1:18">
      <c r="A1870">
        <v>3603</v>
      </c>
      <c r="B1870" t="s">
        <v>701</v>
      </c>
      <c r="C1870">
        <v>2134</v>
      </c>
      <c r="D1870" t="s">
        <v>7757</v>
      </c>
      <c r="E1870" t="s">
        <v>421</v>
      </c>
      <c r="F1870">
        <v>4</v>
      </c>
      <c r="G1870">
        <v>0</v>
      </c>
      <c r="H1870" t="s">
        <v>421</v>
      </c>
      <c r="I1870" t="s">
        <v>103</v>
      </c>
      <c r="J1870" t="s">
        <v>105</v>
      </c>
      <c r="K1870" t="s">
        <v>109</v>
      </c>
      <c r="L1870" t="s">
        <v>108</v>
      </c>
      <c r="M1870" t="s">
        <v>165</v>
      </c>
      <c r="N1870" t="s">
        <v>166</v>
      </c>
      <c r="O1870" t="s">
        <v>565</v>
      </c>
      <c r="P1870" t="s">
        <v>564</v>
      </c>
      <c r="Q1870" t="s">
        <v>7757</v>
      </c>
      <c r="R1870" t="s">
        <v>7758</v>
      </c>
    </row>
    <row r="1871" spans="1:18">
      <c r="A1871">
        <v>3604</v>
      </c>
      <c r="B1871" t="s">
        <v>701</v>
      </c>
      <c r="C1871">
        <v>2164</v>
      </c>
      <c r="D1871" t="s">
        <v>7759</v>
      </c>
      <c r="E1871" t="s">
        <v>706</v>
      </c>
      <c r="F1871">
        <v>3</v>
      </c>
      <c r="G1871">
        <v>1</v>
      </c>
      <c r="H1871" t="s">
        <v>421</v>
      </c>
      <c r="I1871" t="s">
        <v>103</v>
      </c>
      <c r="J1871" t="s">
        <v>105</v>
      </c>
      <c r="K1871" t="s">
        <v>109</v>
      </c>
      <c r="L1871" t="s">
        <v>108</v>
      </c>
      <c r="M1871" t="s">
        <v>165</v>
      </c>
      <c r="N1871" t="s">
        <v>166</v>
      </c>
      <c r="O1871" t="s">
        <v>565</v>
      </c>
      <c r="P1871" t="s">
        <v>564</v>
      </c>
      <c r="Q1871" t="s">
        <v>7759</v>
      </c>
      <c r="R1871" t="s">
        <v>7760</v>
      </c>
    </row>
    <row r="1872" spans="1:18">
      <c r="A1872">
        <v>3606</v>
      </c>
      <c r="B1872" t="s">
        <v>701</v>
      </c>
      <c r="C1872">
        <v>2159</v>
      </c>
      <c r="D1872" t="s">
        <v>7763</v>
      </c>
      <c r="E1872" t="s">
        <v>703</v>
      </c>
      <c r="F1872">
        <v>5</v>
      </c>
      <c r="G1872">
        <v>1</v>
      </c>
      <c r="H1872" t="s">
        <v>421</v>
      </c>
      <c r="I1872" t="s">
        <v>103</v>
      </c>
      <c r="J1872" t="s">
        <v>105</v>
      </c>
      <c r="K1872" t="s">
        <v>109</v>
      </c>
      <c r="L1872" t="s">
        <v>108</v>
      </c>
      <c r="M1872" t="s">
        <v>165</v>
      </c>
      <c r="N1872" t="s">
        <v>166</v>
      </c>
      <c r="O1872" t="s">
        <v>565</v>
      </c>
      <c r="P1872" t="s">
        <v>564</v>
      </c>
      <c r="Q1872" t="s">
        <v>7763</v>
      </c>
      <c r="R1872" t="s">
        <v>7764</v>
      </c>
    </row>
    <row r="1873" spans="1:18">
      <c r="A1873">
        <v>3607</v>
      </c>
      <c r="B1873" t="s">
        <v>701</v>
      </c>
      <c r="C1873">
        <v>2135</v>
      </c>
      <c r="D1873" t="s">
        <v>7765</v>
      </c>
      <c r="E1873" t="s">
        <v>421</v>
      </c>
      <c r="F1873">
        <v>4</v>
      </c>
      <c r="G1873">
        <v>0</v>
      </c>
      <c r="H1873" t="s">
        <v>421</v>
      </c>
      <c r="I1873" t="s">
        <v>103</v>
      </c>
      <c r="J1873" t="s">
        <v>105</v>
      </c>
      <c r="K1873" t="s">
        <v>109</v>
      </c>
      <c r="L1873" t="s">
        <v>108</v>
      </c>
      <c r="M1873" t="s">
        <v>165</v>
      </c>
      <c r="N1873" t="s">
        <v>166</v>
      </c>
      <c r="O1873" t="s">
        <v>565</v>
      </c>
      <c r="P1873" t="s">
        <v>564</v>
      </c>
      <c r="Q1873" t="s">
        <v>7765</v>
      </c>
      <c r="R1873" t="s">
        <v>7766</v>
      </c>
    </row>
    <row r="1874" spans="1:18">
      <c r="A1874">
        <v>3608</v>
      </c>
      <c r="B1874" t="s">
        <v>701</v>
      </c>
      <c r="C1874">
        <v>2145</v>
      </c>
      <c r="D1874" t="s">
        <v>7767</v>
      </c>
      <c r="E1874" t="s">
        <v>706</v>
      </c>
      <c r="F1874">
        <v>4</v>
      </c>
      <c r="G1874">
        <v>1</v>
      </c>
      <c r="H1874" t="s">
        <v>421</v>
      </c>
      <c r="I1874" t="s">
        <v>103</v>
      </c>
      <c r="J1874" t="s">
        <v>105</v>
      </c>
      <c r="K1874" t="s">
        <v>109</v>
      </c>
      <c r="L1874" t="s">
        <v>108</v>
      </c>
      <c r="M1874" t="s">
        <v>165</v>
      </c>
      <c r="N1874" t="s">
        <v>166</v>
      </c>
      <c r="O1874" t="s">
        <v>565</v>
      </c>
      <c r="P1874" t="s">
        <v>564</v>
      </c>
      <c r="Q1874" t="s">
        <v>7767</v>
      </c>
      <c r="R1874" t="s">
        <v>7768</v>
      </c>
    </row>
    <row r="1875" spans="1:18">
      <c r="A1875">
        <v>3609</v>
      </c>
      <c r="B1875" t="s">
        <v>701</v>
      </c>
      <c r="C1875">
        <v>2198</v>
      </c>
      <c r="D1875" t="s">
        <v>7763</v>
      </c>
      <c r="E1875" t="s">
        <v>421</v>
      </c>
      <c r="F1875">
        <v>4</v>
      </c>
      <c r="G1875">
        <v>0</v>
      </c>
      <c r="H1875" t="s">
        <v>421</v>
      </c>
      <c r="I1875" t="s">
        <v>103</v>
      </c>
      <c r="J1875" t="s">
        <v>105</v>
      </c>
      <c r="K1875" t="s">
        <v>109</v>
      </c>
      <c r="L1875" t="s">
        <v>108</v>
      </c>
      <c r="M1875" t="s">
        <v>165</v>
      </c>
      <c r="N1875" t="s">
        <v>166</v>
      </c>
      <c r="O1875" t="s">
        <v>565</v>
      </c>
      <c r="P1875" t="s">
        <v>564</v>
      </c>
      <c r="Q1875" t="s">
        <v>7763</v>
      </c>
      <c r="R1875" t="s">
        <v>7769</v>
      </c>
    </row>
    <row r="1876" spans="1:18">
      <c r="A1876">
        <v>3610</v>
      </c>
      <c r="B1876" t="s">
        <v>701</v>
      </c>
      <c r="C1876">
        <v>2144</v>
      </c>
      <c r="D1876" t="s">
        <v>7770</v>
      </c>
      <c r="E1876" t="s">
        <v>706</v>
      </c>
      <c r="F1876">
        <v>3</v>
      </c>
      <c r="G1876">
        <v>1</v>
      </c>
      <c r="H1876" t="s">
        <v>421</v>
      </c>
      <c r="I1876" t="s">
        <v>103</v>
      </c>
      <c r="J1876" t="s">
        <v>105</v>
      </c>
      <c r="K1876" t="s">
        <v>109</v>
      </c>
      <c r="L1876" t="s">
        <v>108</v>
      </c>
      <c r="M1876" t="s">
        <v>165</v>
      </c>
      <c r="N1876" t="s">
        <v>166</v>
      </c>
      <c r="O1876" t="s">
        <v>565</v>
      </c>
      <c r="P1876" t="s">
        <v>564</v>
      </c>
      <c r="Q1876" t="s">
        <v>7770</v>
      </c>
      <c r="R1876" t="s">
        <v>7771</v>
      </c>
    </row>
    <row r="1877" spans="1:18">
      <c r="A1877">
        <v>3611</v>
      </c>
      <c r="B1877" t="s">
        <v>701</v>
      </c>
      <c r="C1877">
        <v>2165</v>
      </c>
      <c r="D1877" t="s">
        <v>7772</v>
      </c>
      <c r="E1877" t="s">
        <v>706</v>
      </c>
      <c r="F1877">
        <v>4</v>
      </c>
      <c r="G1877">
        <v>1</v>
      </c>
      <c r="H1877" t="s">
        <v>421</v>
      </c>
      <c r="I1877" t="s">
        <v>103</v>
      </c>
      <c r="J1877" t="s">
        <v>105</v>
      </c>
      <c r="K1877" t="s">
        <v>109</v>
      </c>
      <c r="L1877" t="s">
        <v>108</v>
      </c>
      <c r="M1877" t="s">
        <v>165</v>
      </c>
      <c r="N1877" t="s">
        <v>166</v>
      </c>
      <c r="O1877" t="s">
        <v>565</v>
      </c>
      <c r="P1877" t="s">
        <v>564</v>
      </c>
      <c r="Q1877" t="s">
        <v>7772</v>
      </c>
      <c r="R1877" t="s">
        <v>7773</v>
      </c>
    </row>
    <row r="1878" spans="1:18">
      <c r="A1878">
        <v>3612</v>
      </c>
      <c r="B1878" t="s">
        <v>701</v>
      </c>
      <c r="C1878">
        <v>2136</v>
      </c>
      <c r="D1878" t="s">
        <v>7774</v>
      </c>
      <c r="E1878" t="s">
        <v>421</v>
      </c>
      <c r="F1878">
        <v>4</v>
      </c>
      <c r="G1878">
        <v>0</v>
      </c>
      <c r="H1878" t="s">
        <v>421</v>
      </c>
      <c r="I1878" t="s">
        <v>103</v>
      </c>
      <c r="J1878" t="s">
        <v>105</v>
      </c>
      <c r="K1878" t="s">
        <v>109</v>
      </c>
      <c r="L1878" t="s">
        <v>108</v>
      </c>
      <c r="M1878" t="s">
        <v>165</v>
      </c>
      <c r="N1878" t="s">
        <v>166</v>
      </c>
      <c r="O1878" t="s">
        <v>565</v>
      </c>
      <c r="P1878" t="s">
        <v>564</v>
      </c>
      <c r="Q1878" t="s">
        <v>7774</v>
      </c>
      <c r="R1878" t="s">
        <v>7775</v>
      </c>
    </row>
    <row r="1879" spans="1:18">
      <c r="A1879">
        <v>3613</v>
      </c>
      <c r="B1879" t="s">
        <v>701</v>
      </c>
      <c r="C1879">
        <v>2137</v>
      </c>
      <c r="D1879" t="s">
        <v>7776</v>
      </c>
      <c r="E1879" t="s">
        <v>421</v>
      </c>
      <c r="F1879">
        <v>4</v>
      </c>
      <c r="G1879">
        <v>0</v>
      </c>
      <c r="H1879" t="s">
        <v>421</v>
      </c>
      <c r="I1879" t="s">
        <v>103</v>
      </c>
      <c r="J1879" t="s">
        <v>105</v>
      </c>
      <c r="K1879" t="s">
        <v>109</v>
      </c>
      <c r="L1879" t="s">
        <v>108</v>
      </c>
      <c r="M1879" t="s">
        <v>165</v>
      </c>
      <c r="N1879" t="s">
        <v>166</v>
      </c>
      <c r="O1879" t="s">
        <v>565</v>
      </c>
      <c r="P1879" t="s">
        <v>564</v>
      </c>
      <c r="Q1879" t="s">
        <v>7776</v>
      </c>
      <c r="R1879" t="s">
        <v>7777</v>
      </c>
    </row>
    <row r="1880" spans="1:18">
      <c r="A1880">
        <v>3614</v>
      </c>
      <c r="B1880" t="s">
        <v>701</v>
      </c>
      <c r="C1880">
        <v>2156</v>
      </c>
      <c r="D1880" t="s">
        <v>7778</v>
      </c>
      <c r="E1880" t="s">
        <v>703</v>
      </c>
      <c r="F1880">
        <v>0</v>
      </c>
      <c r="G1880">
        <v>1</v>
      </c>
      <c r="H1880" t="s">
        <v>421</v>
      </c>
      <c r="I1880" t="s">
        <v>103</v>
      </c>
      <c r="J1880" t="s">
        <v>105</v>
      </c>
      <c r="K1880" t="s">
        <v>109</v>
      </c>
      <c r="L1880" t="s">
        <v>108</v>
      </c>
      <c r="M1880" t="s">
        <v>165</v>
      </c>
      <c r="N1880" t="s">
        <v>166</v>
      </c>
      <c r="O1880" t="s">
        <v>565</v>
      </c>
      <c r="P1880" t="s">
        <v>564</v>
      </c>
      <c r="Q1880" t="s">
        <v>7778</v>
      </c>
      <c r="R1880" t="s">
        <v>7779</v>
      </c>
    </row>
    <row r="1881" spans="1:18">
      <c r="A1881">
        <v>3615</v>
      </c>
      <c r="B1881" t="s">
        <v>701</v>
      </c>
      <c r="C1881">
        <v>2121</v>
      </c>
      <c r="D1881" t="s">
        <v>7780</v>
      </c>
      <c r="E1881" t="s">
        <v>706</v>
      </c>
      <c r="F1881">
        <v>3</v>
      </c>
      <c r="G1881">
        <v>1</v>
      </c>
      <c r="H1881" t="s">
        <v>421</v>
      </c>
      <c r="I1881" t="s">
        <v>103</v>
      </c>
      <c r="J1881" t="s">
        <v>105</v>
      </c>
      <c r="K1881" t="s">
        <v>109</v>
      </c>
      <c r="L1881" t="s">
        <v>108</v>
      </c>
      <c r="M1881" t="s">
        <v>165</v>
      </c>
      <c r="N1881" t="s">
        <v>166</v>
      </c>
      <c r="O1881" t="s">
        <v>565</v>
      </c>
      <c r="P1881" t="s">
        <v>564</v>
      </c>
      <c r="Q1881" t="s">
        <v>7780</v>
      </c>
      <c r="R1881" t="s">
        <v>7781</v>
      </c>
    </row>
    <row r="1882" spans="1:18">
      <c r="A1882">
        <v>3616</v>
      </c>
      <c r="B1882" t="s">
        <v>701</v>
      </c>
      <c r="C1882">
        <v>2138</v>
      </c>
      <c r="D1882" t="s">
        <v>7782</v>
      </c>
      <c r="E1882" t="s">
        <v>421</v>
      </c>
      <c r="F1882">
        <v>4</v>
      </c>
      <c r="G1882">
        <v>0</v>
      </c>
      <c r="H1882" t="s">
        <v>421</v>
      </c>
      <c r="I1882" t="s">
        <v>103</v>
      </c>
      <c r="J1882" t="s">
        <v>105</v>
      </c>
      <c r="K1882" t="s">
        <v>109</v>
      </c>
      <c r="L1882" t="s">
        <v>108</v>
      </c>
      <c r="M1882" t="s">
        <v>165</v>
      </c>
      <c r="N1882" t="s">
        <v>166</v>
      </c>
      <c r="O1882" t="s">
        <v>565</v>
      </c>
      <c r="P1882" t="s">
        <v>564</v>
      </c>
      <c r="Q1882" t="s">
        <v>7782</v>
      </c>
      <c r="R1882" t="s">
        <v>7783</v>
      </c>
    </row>
    <row r="1883" spans="1:18">
      <c r="A1883">
        <v>3617</v>
      </c>
      <c r="B1883" t="s">
        <v>701</v>
      </c>
      <c r="C1883">
        <v>2163</v>
      </c>
      <c r="D1883" t="s">
        <v>7784</v>
      </c>
      <c r="E1883" t="s">
        <v>706</v>
      </c>
      <c r="F1883">
        <v>4</v>
      </c>
      <c r="G1883">
        <v>1</v>
      </c>
      <c r="H1883" t="s">
        <v>421</v>
      </c>
      <c r="I1883" t="s">
        <v>103</v>
      </c>
      <c r="J1883" t="s">
        <v>105</v>
      </c>
      <c r="K1883" t="s">
        <v>109</v>
      </c>
      <c r="L1883" t="s">
        <v>108</v>
      </c>
      <c r="M1883" t="s">
        <v>165</v>
      </c>
      <c r="N1883" t="s">
        <v>166</v>
      </c>
      <c r="O1883" t="s">
        <v>565</v>
      </c>
      <c r="P1883" t="s">
        <v>564</v>
      </c>
      <c r="Q1883" t="s">
        <v>7784</v>
      </c>
      <c r="R1883" t="s">
        <v>7785</v>
      </c>
    </row>
    <row r="1884" spans="1:18">
      <c r="A1884">
        <v>3620</v>
      </c>
      <c r="B1884" t="s">
        <v>701</v>
      </c>
      <c r="C1884">
        <v>2143</v>
      </c>
      <c r="D1884" t="s">
        <v>7790</v>
      </c>
      <c r="E1884" t="s">
        <v>706</v>
      </c>
      <c r="F1884">
        <v>1</v>
      </c>
      <c r="G1884">
        <v>1</v>
      </c>
      <c r="H1884" t="s">
        <v>421</v>
      </c>
      <c r="I1884" t="s">
        <v>103</v>
      </c>
      <c r="J1884" t="s">
        <v>105</v>
      </c>
      <c r="K1884" t="s">
        <v>109</v>
      </c>
      <c r="L1884" t="s">
        <v>108</v>
      </c>
      <c r="M1884" t="s">
        <v>165</v>
      </c>
      <c r="N1884" t="s">
        <v>166</v>
      </c>
      <c r="O1884" t="s">
        <v>565</v>
      </c>
      <c r="P1884" t="s">
        <v>564</v>
      </c>
      <c r="Q1884" t="s">
        <v>7790</v>
      </c>
      <c r="R1884" t="s">
        <v>7791</v>
      </c>
    </row>
    <row r="1885" spans="1:18">
      <c r="A1885">
        <v>3624</v>
      </c>
      <c r="B1885" t="s">
        <v>701</v>
      </c>
      <c r="C1885">
        <v>2152</v>
      </c>
      <c r="D1885" t="s">
        <v>7798</v>
      </c>
      <c r="E1885" t="s">
        <v>706</v>
      </c>
      <c r="F1885">
        <v>2</v>
      </c>
      <c r="G1885">
        <v>1</v>
      </c>
      <c r="H1885" t="s">
        <v>421</v>
      </c>
      <c r="I1885" t="s">
        <v>103</v>
      </c>
      <c r="J1885" t="s">
        <v>105</v>
      </c>
      <c r="K1885" t="s">
        <v>109</v>
      </c>
      <c r="L1885" t="s">
        <v>108</v>
      </c>
      <c r="M1885" t="s">
        <v>165</v>
      </c>
      <c r="N1885" t="s">
        <v>166</v>
      </c>
      <c r="O1885" t="s">
        <v>565</v>
      </c>
      <c r="P1885" t="s">
        <v>564</v>
      </c>
      <c r="Q1885" t="s">
        <v>7798</v>
      </c>
      <c r="R1885" t="s">
        <v>7799</v>
      </c>
    </row>
    <row r="1886" spans="1:18">
      <c r="A1886">
        <v>3625</v>
      </c>
      <c r="B1886" t="s">
        <v>701</v>
      </c>
      <c r="C1886">
        <v>2132</v>
      </c>
      <c r="D1886" t="s">
        <v>7800</v>
      </c>
      <c r="E1886" t="s">
        <v>421</v>
      </c>
      <c r="F1886">
        <v>4</v>
      </c>
      <c r="G1886">
        <v>0</v>
      </c>
      <c r="H1886" t="s">
        <v>421</v>
      </c>
      <c r="I1886" t="s">
        <v>103</v>
      </c>
      <c r="J1886" t="s">
        <v>105</v>
      </c>
      <c r="K1886" t="s">
        <v>109</v>
      </c>
      <c r="L1886" t="s">
        <v>108</v>
      </c>
      <c r="M1886" t="s">
        <v>165</v>
      </c>
      <c r="N1886" t="s">
        <v>166</v>
      </c>
      <c r="O1886" t="s">
        <v>565</v>
      </c>
      <c r="P1886" t="s">
        <v>564</v>
      </c>
      <c r="Q1886" t="s">
        <v>7800</v>
      </c>
      <c r="R1886" t="s">
        <v>7801</v>
      </c>
    </row>
    <row r="1887" spans="1:18">
      <c r="A1887">
        <v>3626</v>
      </c>
      <c r="B1887" t="s">
        <v>701</v>
      </c>
      <c r="C1887">
        <v>2154</v>
      </c>
      <c r="D1887" t="s">
        <v>7802</v>
      </c>
      <c r="E1887" t="s">
        <v>706</v>
      </c>
      <c r="F1887">
        <v>1</v>
      </c>
      <c r="G1887">
        <v>1</v>
      </c>
      <c r="H1887" t="s">
        <v>421</v>
      </c>
      <c r="I1887" t="s">
        <v>103</v>
      </c>
      <c r="J1887" t="s">
        <v>105</v>
      </c>
      <c r="K1887" t="s">
        <v>109</v>
      </c>
      <c r="L1887" t="s">
        <v>108</v>
      </c>
      <c r="M1887" t="s">
        <v>165</v>
      </c>
      <c r="N1887" t="s">
        <v>166</v>
      </c>
      <c r="O1887" t="s">
        <v>565</v>
      </c>
      <c r="P1887" t="s">
        <v>564</v>
      </c>
      <c r="Q1887" t="s">
        <v>7802</v>
      </c>
      <c r="R1887" t="s">
        <v>7803</v>
      </c>
    </row>
    <row r="1888" spans="1:18">
      <c r="A1888">
        <v>3629</v>
      </c>
      <c r="B1888" t="s">
        <v>701</v>
      </c>
      <c r="C1888">
        <v>2119</v>
      </c>
      <c r="D1888" t="s">
        <v>7808</v>
      </c>
      <c r="E1888" t="s">
        <v>706</v>
      </c>
      <c r="F1888">
        <v>3</v>
      </c>
      <c r="G1888">
        <v>1</v>
      </c>
      <c r="H1888" t="s">
        <v>421</v>
      </c>
      <c r="I1888" t="s">
        <v>103</v>
      </c>
      <c r="J1888" t="s">
        <v>105</v>
      </c>
      <c r="K1888" t="s">
        <v>109</v>
      </c>
      <c r="L1888" t="s">
        <v>108</v>
      </c>
      <c r="M1888" t="s">
        <v>165</v>
      </c>
      <c r="N1888" t="s">
        <v>166</v>
      </c>
      <c r="O1888" t="s">
        <v>565</v>
      </c>
      <c r="P1888" t="s">
        <v>564</v>
      </c>
      <c r="Q1888" t="s">
        <v>7808</v>
      </c>
      <c r="R1888" t="s">
        <v>7809</v>
      </c>
    </row>
    <row r="1889" spans="1:18">
      <c r="A1889">
        <v>3631</v>
      </c>
      <c r="B1889" t="s">
        <v>701</v>
      </c>
      <c r="C1889">
        <v>2139</v>
      </c>
      <c r="D1889" t="s">
        <v>7812</v>
      </c>
      <c r="E1889" t="s">
        <v>421</v>
      </c>
      <c r="F1889">
        <v>4</v>
      </c>
      <c r="G1889">
        <v>0</v>
      </c>
      <c r="H1889" t="s">
        <v>421</v>
      </c>
      <c r="I1889" t="s">
        <v>103</v>
      </c>
      <c r="J1889" t="s">
        <v>105</v>
      </c>
      <c r="K1889" t="s">
        <v>109</v>
      </c>
      <c r="L1889" t="s">
        <v>108</v>
      </c>
      <c r="M1889" t="s">
        <v>165</v>
      </c>
      <c r="N1889" t="s">
        <v>166</v>
      </c>
      <c r="O1889" t="s">
        <v>565</v>
      </c>
      <c r="P1889" t="s">
        <v>564</v>
      </c>
      <c r="Q1889" t="s">
        <v>7812</v>
      </c>
      <c r="R1889" t="s">
        <v>7813</v>
      </c>
    </row>
    <row r="1890" spans="1:18">
      <c r="A1890">
        <v>3633</v>
      </c>
      <c r="B1890" t="s">
        <v>701</v>
      </c>
      <c r="C1890">
        <v>2140</v>
      </c>
      <c r="D1890" t="s">
        <v>7816</v>
      </c>
      <c r="E1890" t="s">
        <v>421</v>
      </c>
      <c r="F1890">
        <v>4</v>
      </c>
      <c r="G1890">
        <v>0</v>
      </c>
      <c r="H1890" t="s">
        <v>421</v>
      </c>
      <c r="I1890" t="s">
        <v>103</v>
      </c>
      <c r="J1890" t="s">
        <v>105</v>
      </c>
      <c r="K1890" t="s">
        <v>109</v>
      </c>
      <c r="L1890" t="s">
        <v>108</v>
      </c>
      <c r="M1890" t="s">
        <v>165</v>
      </c>
      <c r="N1890" t="s">
        <v>166</v>
      </c>
      <c r="O1890" t="s">
        <v>565</v>
      </c>
      <c r="P1890" t="s">
        <v>564</v>
      </c>
      <c r="Q1890" t="s">
        <v>7816</v>
      </c>
      <c r="R1890" t="s">
        <v>7817</v>
      </c>
    </row>
    <row r="1891" spans="1:18">
      <c r="A1891">
        <v>3635</v>
      </c>
      <c r="B1891" t="s">
        <v>701</v>
      </c>
      <c r="C1891">
        <v>2141</v>
      </c>
      <c r="D1891" t="s">
        <v>7820</v>
      </c>
      <c r="E1891" t="s">
        <v>421</v>
      </c>
      <c r="F1891">
        <v>4</v>
      </c>
      <c r="G1891">
        <v>0</v>
      </c>
      <c r="H1891" t="s">
        <v>421</v>
      </c>
      <c r="I1891" t="s">
        <v>103</v>
      </c>
      <c r="J1891" t="s">
        <v>105</v>
      </c>
      <c r="K1891" t="s">
        <v>109</v>
      </c>
      <c r="L1891" t="s">
        <v>108</v>
      </c>
      <c r="M1891" t="s">
        <v>165</v>
      </c>
      <c r="N1891" t="s">
        <v>166</v>
      </c>
      <c r="O1891" t="s">
        <v>565</v>
      </c>
      <c r="P1891" t="s">
        <v>564</v>
      </c>
      <c r="Q1891" t="s">
        <v>7820</v>
      </c>
      <c r="R1891" t="s">
        <v>7821</v>
      </c>
    </row>
    <row r="1892" spans="1:18">
      <c r="A1892">
        <v>3637</v>
      </c>
      <c r="B1892" t="s">
        <v>701</v>
      </c>
      <c r="C1892">
        <v>2161</v>
      </c>
      <c r="D1892" t="s">
        <v>7824</v>
      </c>
      <c r="E1892" t="s">
        <v>703</v>
      </c>
      <c r="F1892">
        <v>5</v>
      </c>
      <c r="G1892">
        <v>1</v>
      </c>
      <c r="H1892" t="s">
        <v>421</v>
      </c>
      <c r="I1892" t="s">
        <v>103</v>
      </c>
      <c r="J1892" t="s">
        <v>105</v>
      </c>
      <c r="K1892" t="s">
        <v>109</v>
      </c>
      <c r="L1892" t="s">
        <v>108</v>
      </c>
      <c r="M1892" t="s">
        <v>165</v>
      </c>
      <c r="N1892" t="s">
        <v>166</v>
      </c>
      <c r="O1892" t="s">
        <v>565</v>
      </c>
      <c r="P1892" t="s">
        <v>564</v>
      </c>
      <c r="Q1892" t="s">
        <v>7824</v>
      </c>
      <c r="R1892" t="s">
        <v>7825</v>
      </c>
    </row>
    <row r="1893" spans="1:18">
      <c r="A1893">
        <v>3642</v>
      </c>
      <c r="B1893" t="s">
        <v>701</v>
      </c>
      <c r="C1893">
        <v>2130</v>
      </c>
      <c r="D1893" t="s">
        <v>7834</v>
      </c>
      <c r="E1893" t="s">
        <v>706</v>
      </c>
      <c r="F1893">
        <v>4</v>
      </c>
      <c r="G1893">
        <v>1</v>
      </c>
      <c r="H1893" t="s">
        <v>421</v>
      </c>
      <c r="I1893" t="s">
        <v>103</v>
      </c>
      <c r="J1893" t="s">
        <v>105</v>
      </c>
      <c r="K1893" t="s">
        <v>109</v>
      </c>
      <c r="L1893" t="s">
        <v>108</v>
      </c>
      <c r="M1893" t="s">
        <v>165</v>
      </c>
      <c r="N1893" t="s">
        <v>166</v>
      </c>
      <c r="O1893" t="s">
        <v>565</v>
      </c>
      <c r="P1893" t="s">
        <v>564</v>
      </c>
      <c r="Q1893" t="s">
        <v>7834</v>
      </c>
      <c r="R1893" t="s">
        <v>7835</v>
      </c>
    </row>
    <row r="1894" spans="1:18">
      <c r="A1894">
        <v>3645</v>
      </c>
      <c r="B1894" t="s">
        <v>701</v>
      </c>
      <c r="C1894">
        <v>2155</v>
      </c>
      <c r="D1894" t="s">
        <v>7840</v>
      </c>
      <c r="E1894" t="s">
        <v>706</v>
      </c>
      <c r="F1894">
        <v>4</v>
      </c>
      <c r="G1894">
        <v>1</v>
      </c>
      <c r="H1894" t="s">
        <v>421</v>
      </c>
      <c r="I1894" t="s">
        <v>103</v>
      </c>
      <c r="J1894" t="s">
        <v>105</v>
      </c>
      <c r="K1894" t="s">
        <v>109</v>
      </c>
      <c r="L1894" t="s">
        <v>108</v>
      </c>
      <c r="M1894" t="s">
        <v>165</v>
      </c>
      <c r="N1894" t="s">
        <v>166</v>
      </c>
      <c r="O1894" t="s">
        <v>565</v>
      </c>
      <c r="P1894" t="s">
        <v>564</v>
      </c>
      <c r="Q1894" t="s">
        <v>7840</v>
      </c>
      <c r="R1894" t="s">
        <v>7841</v>
      </c>
    </row>
    <row r="1895" spans="1:18">
      <c r="A1895">
        <v>3647</v>
      </c>
      <c r="B1895" t="s">
        <v>701</v>
      </c>
      <c r="C1895">
        <v>2191</v>
      </c>
      <c r="D1895" t="s">
        <v>7844</v>
      </c>
      <c r="E1895" t="s">
        <v>421</v>
      </c>
      <c r="F1895">
        <v>4</v>
      </c>
      <c r="G1895">
        <v>0</v>
      </c>
      <c r="H1895" t="s">
        <v>421</v>
      </c>
      <c r="I1895" t="s">
        <v>103</v>
      </c>
      <c r="J1895" t="s">
        <v>105</v>
      </c>
      <c r="K1895" t="s">
        <v>109</v>
      </c>
      <c r="L1895" t="s">
        <v>108</v>
      </c>
      <c r="M1895" t="s">
        <v>165</v>
      </c>
      <c r="N1895" t="s">
        <v>166</v>
      </c>
      <c r="O1895" t="s">
        <v>565</v>
      </c>
      <c r="P1895" t="s">
        <v>564</v>
      </c>
      <c r="Q1895" t="s">
        <v>7844</v>
      </c>
      <c r="R1895" t="s">
        <v>7845</v>
      </c>
    </row>
    <row r="1896" spans="1:18">
      <c r="A1896">
        <v>3648</v>
      </c>
      <c r="B1896" t="s">
        <v>701</v>
      </c>
      <c r="C1896">
        <v>2160</v>
      </c>
      <c r="D1896" t="s">
        <v>7846</v>
      </c>
      <c r="E1896" t="s">
        <v>706</v>
      </c>
      <c r="F1896">
        <v>4</v>
      </c>
      <c r="G1896">
        <v>1</v>
      </c>
      <c r="H1896" t="s">
        <v>421</v>
      </c>
      <c r="I1896" t="s">
        <v>103</v>
      </c>
      <c r="J1896" t="s">
        <v>105</v>
      </c>
      <c r="K1896" t="s">
        <v>109</v>
      </c>
      <c r="L1896" t="s">
        <v>108</v>
      </c>
      <c r="M1896" t="s">
        <v>165</v>
      </c>
      <c r="N1896" t="s">
        <v>166</v>
      </c>
      <c r="O1896" t="s">
        <v>565</v>
      </c>
      <c r="P1896" t="s">
        <v>564</v>
      </c>
      <c r="Q1896" t="s">
        <v>7846</v>
      </c>
      <c r="R1896" t="s">
        <v>7847</v>
      </c>
    </row>
    <row r="1897" spans="1:18">
      <c r="A1897">
        <v>3651</v>
      </c>
      <c r="B1897" t="s">
        <v>701</v>
      </c>
      <c r="C1897">
        <v>2151</v>
      </c>
      <c r="D1897" t="s">
        <v>7852</v>
      </c>
      <c r="E1897" t="s">
        <v>703</v>
      </c>
      <c r="F1897">
        <v>0</v>
      </c>
      <c r="G1897">
        <v>1</v>
      </c>
      <c r="H1897" t="s">
        <v>421</v>
      </c>
      <c r="I1897" t="s">
        <v>103</v>
      </c>
      <c r="J1897" t="s">
        <v>105</v>
      </c>
      <c r="K1897" t="s">
        <v>109</v>
      </c>
      <c r="L1897" t="s">
        <v>108</v>
      </c>
      <c r="M1897" t="s">
        <v>165</v>
      </c>
      <c r="N1897" t="s">
        <v>166</v>
      </c>
      <c r="O1897" t="s">
        <v>565</v>
      </c>
      <c r="P1897" t="s">
        <v>564</v>
      </c>
      <c r="Q1897" t="s">
        <v>7852</v>
      </c>
      <c r="R1897" t="s">
        <v>7853</v>
      </c>
    </row>
    <row r="1898" spans="1:18">
      <c r="A1898">
        <v>3653</v>
      </c>
      <c r="B1898" t="s">
        <v>701</v>
      </c>
      <c r="C1898">
        <v>2190</v>
      </c>
      <c r="D1898" t="s">
        <v>7856</v>
      </c>
      <c r="E1898" t="s">
        <v>421</v>
      </c>
      <c r="F1898">
        <v>4</v>
      </c>
      <c r="G1898">
        <v>0</v>
      </c>
      <c r="H1898" t="s">
        <v>421</v>
      </c>
      <c r="I1898" t="s">
        <v>103</v>
      </c>
      <c r="J1898" t="s">
        <v>105</v>
      </c>
      <c r="K1898" t="s">
        <v>109</v>
      </c>
      <c r="L1898" t="s">
        <v>108</v>
      </c>
      <c r="M1898" t="s">
        <v>165</v>
      </c>
      <c r="N1898" t="s">
        <v>166</v>
      </c>
      <c r="O1898" t="s">
        <v>565</v>
      </c>
      <c r="P1898" t="s">
        <v>564</v>
      </c>
      <c r="Q1898" t="s">
        <v>7856</v>
      </c>
      <c r="R1898" t="s">
        <v>7857</v>
      </c>
    </row>
    <row r="1899" spans="1:18">
      <c r="A1899">
        <v>3654</v>
      </c>
      <c r="B1899" t="s">
        <v>701</v>
      </c>
      <c r="C1899">
        <v>2175</v>
      </c>
      <c r="D1899" t="s">
        <v>7858</v>
      </c>
      <c r="E1899" t="s">
        <v>706</v>
      </c>
      <c r="F1899">
        <v>3</v>
      </c>
      <c r="G1899">
        <v>1</v>
      </c>
      <c r="H1899" t="s">
        <v>421</v>
      </c>
      <c r="I1899" t="s">
        <v>103</v>
      </c>
      <c r="J1899" t="s">
        <v>105</v>
      </c>
      <c r="K1899" t="s">
        <v>109</v>
      </c>
      <c r="L1899" t="s">
        <v>108</v>
      </c>
      <c r="M1899" t="s">
        <v>165</v>
      </c>
      <c r="N1899" t="s">
        <v>166</v>
      </c>
      <c r="O1899" t="s">
        <v>565</v>
      </c>
      <c r="P1899" t="s">
        <v>564</v>
      </c>
      <c r="Q1899" t="s">
        <v>7858</v>
      </c>
      <c r="R1899" t="s">
        <v>7859</v>
      </c>
    </row>
    <row r="1900" spans="1:18">
      <c r="A1900">
        <v>3655</v>
      </c>
      <c r="B1900" t="s">
        <v>701</v>
      </c>
      <c r="C1900">
        <v>2174</v>
      </c>
      <c r="D1900" t="s">
        <v>7860</v>
      </c>
      <c r="E1900" t="s">
        <v>703</v>
      </c>
      <c r="F1900">
        <v>0</v>
      </c>
      <c r="G1900">
        <v>1</v>
      </c>
      <c r="H1900" t="s">
        <v>421</v>
      </c>
      <c r="I1900" t="s">
        <v>103</v>
      </c>
      <c r="J1900" t="s">
        <v>105</v>
      </c>
      <c r="K1900" t="s">
        <v>109</v>
      </c>
      <c r="L1900" t="s">
        <v>108</v>
      </c>
      <c r="M1900" t="s">
        <v>165</v>
      </c>
      <c r="N1900" t="s">
        <v>166</v>
      </c>
      <c r="O1900" t="s">
        <v>565</v>
      </c>
      <c r="P1900" t="s">
        <v>564</v>
      </c>
      <c r="Q1900" t="s">
        <v>7860</v>
      </c>
      <c r="R1900" t="s">
        <v>7861</v>
      </c>
    </row>
    <row r="1901" spans="1:18">
      <c r="A1901">
        <v>3659</v>
      </c>
      <c r="B1901" t="s">
        <v>701</v>
      </c>
      <c r="C1901">
        <v>2172</v>
      </c>
      <c r="D1901" t="s">
        <v>7868</v>
      </c>
      <c r="E1901" t="s">
        <v>706</v>
      </c>
      <c r="F1901">
        <v>4</v>
      </c>
      <c r="G1901">
        <v>1</v>
      </c>
      <c r="H1901" t="s">
        <v>421</v>
      </c>
      <c r="I1901" t="s">
        <v>103</v>
      </c>
      <c r="J1901" t="s">
        <v>105</v>
      </c>
      <c r="K1901" t="s">
        <v>109</v>
      </c>
      <c r="L1901" t="s">
        <v>108</v>
      </c>
      <c r="M1901" t="s">
        <v>165</v>
      </c>
      <c r="N1901" t="s">
        <v>166</v>
      </c>
      <c r="O1901" t="s">
        <v>565</v>
      </c>
      <c r="P1901" t="s">
        <v>564</v>
      </c>
      <c r="Q1901" t="s">
        <v>7868</v>
      </c>
      <c r="R1901" t="s">
        <v>7869</v>
      </c>
    </row>
    <row r="1902" spans="1:18">
      <c r="A1902">
        <v>3660</v>
      </c>
      <c r="B1902" t="s">
        <v>701</v>
      </c>
      <c r="C1902">
        <v>2192</v>
      </c>
      <c r="D1902" t="s">
        <v>7870</v>
      </c>
      <c r="E1902" t="s">
        <v>421</v>
      </c>
      <c r="F1902">
        <v>4</v>
      </c>
      <c r="G1902">
        <v>0</v>
      </c>
      <c r="H1902" t="s">
        <v>421</v>
      </c>
      <c r="I1902" t="s">
        <v>103</v>
      </c>
      <c r="J1902" t="s">
        <v>105</v>
      </c>
      <c r="K1902" t="s">
        <v>109</v>
      </c>
      <c r="L1902" t="s">
        <v>108</v>
      </c>
      <c r="M1902" t="s">
        <v>165</v>
      </c>
      <c r="N1902" t="s">
        <v>166</v>
      </c>
      <c r="O1902" t="s">
        <v>565</v>
      </c>
      <c r="P1902" t="s">
        <v>564</v>
      </c>
      <c r="Q1902" t="s">
        <v>7870</v>
      </c>
      <c r="R1902" t="s">
        <v>7871</v>
      </c>
    </row>
    <row r="1903" spans="1:18">
      <c r="A1903">
        <v>3662</v>
      </c>
      <c r="B1903" t="s">
        <v>701</v>
      </c>
      <c r="C1903">
        <v>2173</v>
      </c>
      <c r="D1903" t="s">
        <v>7870</v>
      </c>
      <c r="E1903" t="s">
        <v>703</v>
      </c>
      <c r="F1903">
        <v>5</v>
      </c>
      <c r="G1903">
        <v>1</v>
      </c>
      <c r="H1903" t="s">
        <v>421</v>
      </c>
      <c r="I1903" t="s">
        <v>103</v>
      </c>
      <c r="J1903" t="s">
        <v>105</v>
      </c>
      <c r="K1903" t="s">
        <v>109</v>
      </c>
      <c r="L1903" t="s">
        <v>108</v>
      </c>
      <c r="M1903" t="s">
        <v>165</v>
      </c>
      <c r="N1903" t="s">
        <v>166</v>
      </c>
      <c r="O1903" t="s">
        <v>565</v>
      </c>
      <c r="P1903" t="s">
        <v>564</v>
      </c>
      <c r="Q1903" t="s">
        <v>7870</v>
      </c>
      <c r="R1903" t="s">
        <v>7874</v>
      </c>
    </row>
    <row r="1904" spans="1:18">
      <c r="A1904">
        <v>3676</v>
      </c>
      <c r="B1904" t="s">
        <v>701</v>
      </c>
      <c r="C1904">
        <v>2131</v>
      </c>
      <c r="D1904" t="s">
        <v>7901</v>
      </c>
      <c r="E1904" t="s">
        <v>706</v>
      </c>
      <c r="F1904">
        <v>4</v>
      </c>
      <c r="G1904">
        <v>1</v>
      </c>
      <c r="H1904" t="s">
        <v>421</v>
      </c>
      <c r="I1904" t="s">
        <v>103</v>
      </c>
      <c r="J1904" t="s">
        <v>105</v>
      </c>
      <c r="K1904" t="s">
        <v>109</v>
      </c>
      <c r="L1904" t="s">
        <v>108</v>
      </c>
      <c r="M1904" t="s">
        <v>165</v>
      </c>
      <c r="N1904" t="s">
        <v>166</v>
      </c>
      <c r="O1904" t="s">
        <v>565</v>
      </c>
      <c r="P1904" t="s">
        <v>564</v>
      </c>
      <c r="Q1904" t="s">
        <v>7901</v>
      </c>
      <c r="R1904" t="s">
        <v>7902</v>
      </c>
    </row>
    <row r="1905" spans="1:18">
      <c r="A1905">
        <v>3681</v>
      </c>
      <c r="B1905" t="s">
        <v>701</v>
      </c>
      <c r="C1905">
        <v>2170</v>
      </c>
      <c r="D1905" t="s">
        <v>7911</v>
      </c>
      <c r="E1905" t="s">
        <v>706</v>
      </c>
      <c r="F1905">
        <v>4</v>
      </c>
      <c r="G1905">
        <v>1</v>
      </c>
      <c r="H1905" t="s">
        <v>421</v>
      </c>
      <c r="I1905" t="s">
        <v>103</v>
      </c>
      <c r="J1905" t="s">
        <v>105</v>
      </c>
      <c r="K1905" t="s">
        <v>109</v>
      </c>
      <c r="L1905" t="s">
        <v>108</v>
      </c>
      <c r="M1905" t="s">
        <v>165</v>
      </c>
      <c r="N1905" t="s">
        <v>166</v>
      </c>
      <c r="O1905" t="s">
        <v>565</v>
      </c>
      <c r="P1905" t="s">
        <v>564</v>
      </c>
      <c r="Q1905" t="s">
        <v>7911</v>
      </c>
      <c r="R1905" t="s">
        <v>7912</v>
      </c>
    </row>
    <row r="1906" spans="1:18">
      <c r="A1906">
        <v>3686</v>
      </c>
      <c r="B1906" t="s">
        <v>701</v>
      </c>
      <c r="C1906">
        <v>2169</v>
      </c>
      <c r="D1906" t="s">
        <v>7921</v>
      </c>
      <c r="E1906" t="s">
        <v>706</v>
      </c>
      <c r="F1906">
        <v>3</v>
      </c>
      <c r="G1906">
        <v>1</v>
      </c>
      <c r="H1906" t="s">
        <v>421</v>
      </c>
      <c r="I1906" t="s">
        <v>103</v>
      </c>
      <c r="J1906" t="s">
        <v>105</v>
      </c>
      <c r="K1906" t="s">
        <v>109</v>
      </c>
      <c r="L1906" t="s">
        <v>108</v>
      </c>
      <c r="M1906" t="s">
        <v>165</v>
      </c>
      <c r="N1906" t="s">
        <v>166</v>
      </c>
      <c r="O1906" t="s">
        <v>565</v>
      </c>
      <c r="P1906" t="s">
        <v>564</v>
      </c>
      <c r="Q1906" t="s">
        <v>7921</v>
      </c>
      <c r="R1906" t="s">
        <v>7922</v>
      </c>
    </row>
    <row r="1907" spans="1:18">
      <c r="A1907">
        <v>3687</v>
      </c>
      <c r="B1907" t="s">
        <v>701</v>
      </c>
      <c r="C1907">
        <v>2193</v>
      </c>
      <c r="D1907" t="s">
        <v>7923</v>
      </c>
      <c r="E1907" t="s">
        <v>421</v>
      </c>
      <c r="F1907">
        <v>4</v>
      </c>
      <c r="G1907">
        <v>0</v>
      </c>
      <c r="H1907" t="s">
        <v>421</v>
      </c>
      <c r="I1907" t="s">
        <v>103</v>
      </c>
      <c r="J1907" t="s">
        <v>105</v>
      </c>
      <c r="K1907" t="s">
        <v>109</v>
      </c>
      <c r="L1907" t="s">
        <v>108</v>
      </c>
      <c r="M1907" t="s">
        <v>165</v>
      </c>
      <c r="N1907" t="s">
        <v>166</v>
      </c>
      <c r="O1907" t="s">
        <v>565</v>
      </c>
      <c r="P1907" t="s">
        <v>564</v>
      </c>
      <c r="Q1907" t="s">
        <v>7923</v>
      </c>
      <c r="R1907" t="s">
        <v>7924</v>
      </c>
    </row>
    <row r="1908" spans="1:18">
      <c r="A1908">
        <v>3692</v>
      </c>
      <c r="B1908" t="s">
        <v>701</v>
      </c>
      <c r="C1908">
        <v>2203</v>
      </c>
      <c r="D1908" t="s">
        <v>7933</v>
      </c>
      <c r="E1908" t="s">
        <v>706</v>
      </c>
      <c r="F1908">
        <v>3</v>
      </c>
      <c r="G1908">
        <v>1</v>
      </c>
      <c r="H1908" t="s">
        <v>421</v>
      </c>
      <c r="I1908" t="s">
        <v>103</v>
      </c>
      <c r="J1908" t="s">
        <v>105</v>
      </c>
      <c r="K1908" t="s">
        <v>109</v>
      </c>
      <c r="L1908" t="s">
        <v>108</v>
      </c>
      <c r="M1908" t="s">
        <v>165</v>
      </c>
      <c r="N1908" t="s">
        <v>166</v>
      </c>
      <c r="O1908" t="s">
        <v>565</v>
      </c>
      <c r="P1908" t="s">
        <v>564</v>
      </c>
      <c r="Q1908" t="s">
        <v>7933</v>
      </c>
      <c r="R1908" t="s">
        <v>7934</v>
      </c>
    </row>
    <row r="1909" spans="1:18">
      <c r="A1909">
        <v>3697</v>
      </c>
      <c r="B1909" t="s">
        <v>701</v>
      </c>
      <c r="C1909">
        <v>2168</v>
      </c>
      <c r="D1909" t="s">
        <v>7943</v>
      </c>
      <c r="E1909" t="s">
        <v>706</v>
      </c>
      <c r="F1909">
        <v>3</v>
      </c>
      <c r="G1909">
        <v>1</v>
      </c>
      <c r="H1909" t="s">
        <v>421</v>
      </c>
      <c r="I1909" t="s">
        <v>103</v>
      </c>
      <c r="J1909" t="s">
        <v>105</v>
      </c>
      <c r="K1909" t="s">
        <v>109</v>
      </c>
      <c r="L1909" t="s">
        <v>108</v>
      </c>
      <c r="M1909" t="s">
        <v>165</v>
      </c>
      <c r="N1909" t="s">
        <v>166</v>
      </c>
      <c r="O1909" t="s">
        <v>565</v>
      </c>
      <c r="P1909" t="s">
        <v>564</v>
      </c>
      <c r="Q1909" t="s">
        <v>7943</v>
      </c>
      <c r="R1909" t="s">
        <v>7944</v>
      </c>
    </row>
    <row r="1910" spans="1:18">
      <c r="A1910">
        <v>3698</v>
      </c>
      <c r="B1910" t="s">
        <v>701</v>
      </c>
      <c r="C1910">
        <v>2150</v>
      </c>
      <c r="D1910" t="s">
        <v>7945</v>
      </c>
      <c r="E1910" t="s">
        <v>706</v>
      </c>
      <c r="F1910">
        <v>3</v>
      </c>
      <c r="G1910">
        <v>1</v>
      </c>
      <c r="H1910" t="s">
        <v>421</v>
      </c>
      <c r="I1910" t="s">
        <v>103</v>
      </c>
      <c r="J1910" t="s">
        <v>105</v>
      </c>
      <c r="K1910" t="s">
        <v>109</v>
      </c>
      <c r="L1910" t="s">
        <v>108</v>
      </c>
      <c r="M1910" t="s">
        <v>165</v>
      </c>
      <c r="N1910" t="s">
        <v>166</v>
      </c>
      <c r="O1910" t="s">
        <v>565</v>
      </c>
      <c r="P1910" t="s">
        <v>564</v>
      </c>
      <c r="Q1910" t="s">
        <v>7945</v>
      </c>
      <c r="R1910" t="s">
        <v>7946</v>
      </c>
    </row>
    <row r="1911" spans="1:18">
      <c r="A1911">
        <v>3704</v>
      </c>
      <c r="B1911" t="s">
        <v>701</v>
      </c>
      <c r="C1911">
        <v>2125</v>
      </c>
      <c r="D1911" t="s">
        <v>7956</v>
      </c>
      <c r="E1911" t="s">
        <v>706</v>
      </c>
      <c r="F1911">
        <v>4</v>
      </c>
      <c r="G1911">
        <v>1</v>
      </c>
      <c r="H1911" t="s">
        <v>421</v>
      </c>
      <c r="I1911" t="s">
        <v>103</v>
      </c>
      <c r="J1911" t="s">
        <v>105</v>
      </c>
      <c r="K1911" t="s">
        <v>109</v>
      </c>
      <c r="L1911" t="s">
        <v>108</v>
      </c>
      <c r="M1911" t="s">
        <v>165</v>
      </c>
      <c r="N1911" t="s">
        <v>166</v>
      </c>
      <c r="O1911" t="s">
        <v>565</v>
      </c>
      <c r="P1911" t="s">
        <v>564</v>
      </c>
      <c r="Q1911" t="s">
        <v>7956</v>
      </c>
      <c r="R1911" t="s">
        <v>7957</v>
      </c>
    </row>
    <row r="1912" spans="1:18">
      <c r="A1912">
        <v>3707</v>
      </c>
      <c r="B1912" t="s">
        <v>701</v>
      </c>
      <c r="C1912">
        <v>2184</v>
      </c>
      <c r="D1912" t="s">
        <v>7962</v>
      </c>
      <c r="E1912" t="s">
        <v>421</v>
      </c>
      <c r="F1912">
        <v>3</v>
      </c>
      <c r="G1912">
        <v>1</v>
      </c>
      <c r="H1912" t="s">
        <v>421</v>
      </c>
      <c r="I1912" t="s">
        <v>103</v>
      </c>
      <c r="J1912" t="s">
        <v>105</v>
      </c>
      <c r="K1912" t="s">
        <v>109</v>
      </c>
      <c r="L1912" t="s">
        <v>108</v>
      </c>
      <c r="M1912" t="s">
        <v>165</v>
      </c>
      <c r="N1912" t="s">
        <v>166</v>
      </c>
      <c r="O1912" t="s">
        <v>565</v>
      </c>
      <c r="P1912" t="s">
        <v>564</v>
      </c>
      <c r="Q1912" t="s">
        <v>7962</v>
      </c>
      <c r="R1912" t="s">
        <v>7963</v>
      </c>
    </row>
    <row r="1913" spans="1:18">
      <c r="A1913">
        <v>3719</v>
      </c>
      <c r="B1913" t="s">
        <v>701</v>
      </c>
      <c r="C1913">
        <v>2183</v>
      </c>
      <c r="D1913" t="s">
        <v>7986</v>
      </c>
      <c r="E1913" t="s">
        <v>706</v>
      </c>
      <c r="F1913">
        <v>3</v>
      </c>
      <c r="G1913">
        <v>1</v>
      </c>
      <c r="H1913" t="s">
        <v>421</v>
      </c>
      <c r="I1913" t="s">
        <v>103</v>
      </c>
      <c r="J1913" t="s">
        <v>105</v>
      </c>
      <c r="K1913" t="s">
        <v>109</v>
      </c>
      <c r="L1913" t="s">
        <v>108</v>
      </c>
      <c r="M1913" t="s">
        <v>165</v>
      </c>
      <c r="N1913" t="s">
        <v>166</v>
      </c>
      <c r="O1913" t="s">
        <v>565</v>
      </c>
      <c r="P1913" t="s">
        <v>564</v>
      </c>
      <c r="Q1913" t="s">
        <v>7986</v>
      </c>
      <c r="R1913" t="s">
        <v>7987</v>
      </c>
    </row>
    <row r="1914" spans="1:18">
      <c r="A1914">
        <v>3720</v>
      </c>
      <c r="B1914" t="s">
        <v>701</v>
      </c>
      <c r="C1914">
        <v>2194</v>
      </c>
      <c r="D1914" t="s">
        <v>7988</v>
      </c>
      <c r="E1914" t="s">
        <v>421</v>
      </c>
      <c r="F1914">
        <v>4</v>
      </c>
      <c r="G1914">
        <v>0</v>
      </c>
      <c r="H1914" t="s">
        <v>421</v>
      </c>
      <c r="I1914" t="s">
        <v>103</v>
      </c>
      <c r="J1914" t="s">
        <v>105</v>
      </c>
      <c r="K1914" t="s">
        <v>109</v>
      </c>
      <c r="L1914" t="s">
        <v>108</v>
      </c>
      <c r="M1914" t="s">
        <v>165</v>
      </c>
      <c r="N1914" t="s">
        <v>166</v>
      </c>
      <c r="O1914" t="s">
        <v>565</v>
      </c>
      <c r="P1914" t="s">
        <v>564</v>
      </c>
      <c r="Q1914" t="s">
        <v>7988</v>
      </c>
      <c r="R1914" t="s">
        <v>7989</v>
      </c>
    </row>
    <row r="1915" spans="1:18">
      <c r="A1915">
        <v>3726</v>
      </c>
      <c r="B1915" t="s">
        <v>701</v>
      </c>
      <c r="C1915">
        <v>2128</v>
      </c>
      <c r="D1915" t="s">
        <v>8000</v>
      </c>
      <c r="E1915" t="s">
        <v>706</v>
      </c>
      <c r="F1915">
        <v>3</v>
      </c>
      <c r="G1915">
        <v>1</v>
      </c>
      <c r="H1915" t="s">
        <v>421</v>
      </c>
      <c r="I1915" t="s">
        <v>103</v>
      </c>
      <c r="J1915" t="s">
        <v>105</v>
      </c>
      <c r="K1915" t="s">
        <v>109</v>
      </c>
      <c r="L1915" t="s">
        <v>108</v>
      </c>
      <c r="M1915" t="s">
        <v>165</v>
      </c>
      <c r="N1915" t="s">
        <v>166</v>
      </c>
      <c r="O1915" t="s">
        <v>565</v>
      </c>
      <c r="P1915" t="s">
        <v>564</v>
      </c>
      <c r="Q1915" t="s">
        <v>8000</v>
      </c>
      <c r="R1915" t="s">
        <v>8001</v>
      </c>
    </row>
    <row r="1916" spans="1:18">
      <c r="A1916">
        <v>3729</v>
      </c>
      <c r="B1916" t="s">
        <v>701</v>
      </c>
      <c r="C1916">
        <v>2181</v>
      </c>
      <c r="D1916" t="s">
        <v>8005</v>
      </c>
      <c r="E1916" t="s">
        <v>706</v>
      </c>
      <c r="F1916">
        <v>4</v>
      </c>
      <c r="G1916">
        <v>0</v>
      </c>
      <c r="H1916" t="s">
        <v>421</v>
      </c>
      <c r="I1916" t="s">
        <v>103</v>
      </c>
      <c r="J1916" t="s">
        <v>105</v>
      </c>
      <c r="K1916" t="s">
        <v>109</v>
      </c>
      <c r="L1916" t="s">
        <v>108</v>
      </c>
      <c r="M1916" t="s">
        <v>165</v>
      </c>
      <c r="N1916" t="s">
        <v>166</v>
      </c>
      <c r="O1916" t="s">
        <v>565</v>
      </c>
      <c r="P1916" t="s">
        <v>564</v>
      </c>
      <c r="Q1916" t="s">
        <v>8005</v>
      </c>
      <c r="R1916" t="s">
        <v>8006</v>
      </c>
    </row>
    <row r="1917" spans="1:18">
      <c r="A1917">
        <v>3730</v>
      </c>
      <c r="B1917" t="s">
        <v>701</v>
      </c>
      <c r="C1917">
        <v>2182</v>
      </c>
      <c r="D1917" t="s">
        <v>8005</v>
      </c>
      <c r="E1917" t="s">
        <v>706</v>
      </c>
      <c r="F1917">
        <v>4</v>
      </c>
      <c r="G1917">
        <v>0</v>
      </c>
      <c r="H1917" t="s">
        <v>421</v>
      </c>
      <c r="I1917" t="s">
        <v>103</v>
      </c>
      <c r="J1917" t="s">
        <v>105</v>
      </c>
      <c r="K1917" t="s">
        <v>109</v>
      </c>
      <c r="L1917" t="s">
        <v>108</v>
      </c>
      <c r="M1917" t="s">
        <v>165</v>
      </c>
      <c r="N1917" t="s">
        <v>166</v>
      </c>
      <c r="O1917" t="s">
        <v>565</v>
      </c>
      <c r="P1917" t="s">
        <v>564</v>
      </c>
      <c r="Q1917" t="s">
        <v>8005</v>
      </c>
      <c r="R1917" t="s">
        <v>8007</v>
      </c>
    </row>
    <row r="1918" spans="1:18">
      <c r="A1918">
        <v>3731</v>
      </c>
      <c r="B1918" t="s">
        <v>701</v>
      </c>
      <c r="C1918">
        <v>2127</v>
      </c>
      <c r="D1918" t="s">
        <v>8008</v>
      </c>
      <c r="E1918" t="s">
        <v>706</v>
      </c>
      <c r="F1918">
        <v>3</v>
      </c>
      <c r="G1918">
        <v>1</v>
      </c>
      <c r="H1918" t="s">
        <v>421</v>
      </c>
      <c r="I1918" t="s">
        <v>103</v>
      </c>
      <c r="J1918" t="s">
        <v>105</v>
      </c>
      <c r="K1918" t="s">
        <v>109</v>
      </c>
      <c r="L1918" t="s">
        <v>108</v>
      </c>
      <c r="M1918" t="s">
        <v>165</v>
      </c>
      <c r="N1918" t="s">
        <v>166</v>
      </c>
      <c r="O1918" t="s">
        <v>565</v>
      </c>
      <c r="P1918" t="s">
        <v>564</v>
      </c>
      <c r="Q1918" t="s">
        <v>8008</v>
      </c>
      <c r="R1918" t="s">
        <v>8009</v>
      </c>
    </row>
    <row r="1919" spans="1:18">
      <c r="A1919">
        <v>3732</v>
      </c>
      <c r="B1919" t="s">
        <v>701</v>
      </c>
      <c r="C1919">
        <v>2129</v>
      </c>
      <c r="D1919" t="s">
        <v>1112</v>
      </c>
      <c r="E1919" t="s">
        <v>706</v>
      </c>
      <c r="F1919">
        <v>1</v>
      </c>
      <c r="G1919">
        <v>1</v>
      </c>
      <c r="H1919" t="s">
        <v>421</v>
      </c>
      <c r="I1919" t="s">
        <v>103</v>
      </c>
      <c r="J1919" t="s">
        <v>105</v>
      </c>
      <c r="K1919" t="s">
        <v>109</v>
      </c>
      <c r="L1919" t="s">
        <v>108</v>
      </c>
      <c r="M1919" t="s">
        <v>165</v>
      </c>
      <c r="N1919" t="s">
        <v>166</v>
      </c>
      <c r="O1919" t="s">
        <v>565</v>
      </c>
      <c r="P1919" t="s">
        <v>564</v>
      </c>
      <c r="Q1919" t="s">
        <v>1112</v>
      </c>
      <c r="R1919" t="s">
        <v>8010</v>
      </c>
    </row>
    <row r="1920" spans="1:18">
      <c r="A1920">
        <v>3735</v>
      </c>
      <c r="B1920" t="s">
        <v>701</v>
      </c>
      <c r="C1920">
        <v>2195</v>
      </c>
      <c r="D1920" t="s">
        <v>8015</v>
      </c>
      <c r="E1920" t="s">
        <v>421</v>
      </c>
      <c r="F1920">
        <v>4</v>
      </c>
      <c r="G1920">
        <v>0</v>
      </c>
      <c r="H1920" t="s">
        <v>421</v>
      </c>
      <c r="I1920" t="s">
        <v>103</v>
      </c>
      <c r="J1920" t="s">
        <v>105</v>
      </c>
      <c r="K1920" t="s">
        <v>109</v>
      </c>
      <c r="L1920" t="s">
        <v>108</v>
      </c>
      <c r="M1920" t="s">
        <v>165</v>
      </c>
      <c r="N1920" t="s">
        <v>166</v>
      </c>
      <c r="O1920" t="s">
        <v>565</v>
      </c>
      <c r="P1920" t="s">
        <v>564</v>
      </c>
      <c r="Q1920" t="s">
        <v>8015</v>
      </c>
      <c r="R1920" t="s">
        <v>8016</v>
      </c>
    </row>
    <row r="1921" spans="1:18">
      <c r="A1921">
        <v>3736</v>
      </c>
      <c r="B1921" t="s">
        <v>701</v>
      </c>
      <c r="C1921">
        <v>2180</v>
      </c>
      <c r="D1921" t="s">
        <v>8017</v>
      </c>
      <c r="E1921" t="s">
        <v>706</v>
      </c>
      <c r="F1921">
        <v>2</v>
      </c>
      <c r="G1921">
        <v>1</v>
      </c>
      <c r="H1921" t="s">
        <v>421</v>
      </c>
      <c r="I1921" t="s">
        <v>103</v>
      </c>
      <c r="J1921" t="s">
        <v>105</v>
      </c>
      <c r="K1921" t="s">
        <v>109</v>
      </c>
      <c r="L1921" t="s">
        <v>108</v>
      </c>
      <c r="M1921" t="s">
        <v>165</v>
      </c>
      <c r="N1921" t="s">
        <v>166</v>
      </c>
      <c r="O1921" t="s">
        <v>565</v>
      </c>
      <c r="P1921" t="s">
        <v>564</v>
      </c>
      <c r="Q1921" t="s">
        <v>8017</v>
      </c>
      <c r="R1921" t="s">
        <v>8018</v>
      </c>
    </row>
    <row r="1922" spans="1:18">
      <c r="A1922">
        <v>3746</v>
      </c>
      <c r="B1922" t="s">
        <v>701</v>
      </c>
      <c r="C1922">
        <v>2196</v>
      </c>
      <c r="D1922" t="s">
        <v>8037</v>
      </c>
      <c r="E1922" t="s">
        <v>421</v>
      </c>
      <c r="F1922">
        <v>4</v>
      </c>
      <c r="G1922">
        <v>0</v>
      </c>
      <c r="H1922" t="s">
        <v>421</v>
      </c>
      <c r="I1922" t="s">
        <v>103</v>
      </c>
      <c r="J1922" t="s">
        <v>105</v>
      </c>
      <c r="K1922" t="s">
        <v>109</v>
      </c>
      <c r="L1922" t="s">
        <v>108</v>
      </c>
      <c r="M1922" t="s">
        <v>165</v>
      </c>
      <c r="N1922" t="s">
        <v>166</v>
      </c>
      <c r="O1922" t="s">
        <v>565</v>
      </c>
      <c r="P1922" t="s">
        <v>564</v>
      </c>
      <c r="Q1922" t="s">
        <v>8037</v>
      </c>
      <c r="R1922" t="s">
        <v>8038</v>
      </c>
    </row>
    <row r="1923" spans="1:18">
      <c r="A1923">
        <v>3747</v>
      </c>
      <c r="B1923" t="s">
        <v>701</v>
      </c>
      <c r="C1923">
        <v>2179</v>
      </c>
      <c r="D1923" t="s">
        <v>8039</v>
      </c>
      <c r="E1923" t="s">
        <v>706</v>
      </c>
      <c r="F1923">
        <v>2</v>
      </c>
      <c r="G1923">
        <v>1</v>
      </c>
      <c r="H1923" t="s">
        <v>421</v>
      </c>
      <c r="I1923" t="s">
        <v>103</v>
      </c>
      <c r="J1923" t="s">
        <v>105</v>
      </c>
      <c r="K1923" t="s">
        <v>109</v>
      </c>
      <c r="L1923" t="s">
        <v>108</v>
      </c>
      <c r="M1923" t="s">
        <v>165</v>
      </c>
      <c r="N1923" t="s">
        <v>166</v>
      </c>
      <c r="O1923" t="s">
        <v>565</v>
      </c>
      <c r="P1923" t="s">
        <v>564</v>
      </c>
      <c r="Q1923" t="s">
        <v>8039</v>
      </c>
      <c r="R1923" t="s">
        <v>8040</v>
      </c>
    </row>
    <row r="1924" spans="1:18">
      <c r="A1924">
        <v>3749</v>
      </c>
      <c r="B1924" t="s">
        <v>701</v>
      </c>
      <c r="C1924">
        <v>2178</v>
      </c>
      <c r="D1924" t="s">
        <v>8043</v>
      </c>
      <c r="E1924" t="s">
        <v>706</v>
      </c>
      <c r="F1924">
        <v>3</v>
      </c>
      <c r="G1924">
        <v>1</v>
      </c>
      <c r="H1924" t="s">
        <v>421</v>
      </c>
      <c r="I1924" t="s">
        <v>103</v>
      </c>
      <c r="J1924" t="s">
        <v>105</v>
      </c>
      <c r="K1924" t="s">
        <v>109</v>
      </c>
      <c r="L1924" t="s">
        <v>108</v>
      </c>
      <c r="M1924" t="s">
        <v>165</v>
      </c>
      <c r="N1924" t="s">
        <v>166</v>
      </c>
      <c r="O1924" t="s">
        <v>565</v>
      </c>
      <c r="P1924" t="s">
        <v>564</v>
      </c>
      <c r="Q1924" t="s">
        <v>8043</v>
      </c>
      <c r="R1924" t="s">
        <v>8044</v>
      </c>
    </row>
    <row r="1925" spans="1:18">
      <c r="A1925">
        <v>3753</v>
      </c>
      <c r="B1925" t="s">
        <v>701</v>
      </c>
      <c r="C1925">
        <v>2197</v>
      </c>
      <c r="D1925" t="s">
        <v>8051</v>
      </c>
      <c r="E1925" t="s">
        <v>421</v>
      </c>
      <c r="F1925">
        <v>4</v>
      </c>
      <c r="G1925">
        <v>0</v>
      </c>
      <c r="H1925" t="s">
        <v>421</v>
      </c>
      <c r="I1925" t="s">
        <v>103</v>
      </c>
      <c r="J1925" t="s">
        <v>105</v>
      </c>
      <c r="K1925" t="s">
        <v>109</v>
      </c>
      <c r="L1925" t="s">
        <v>108</v>
      </c>
      <c r="M1925" t="s">
        <v>165</v>
      </c>
      <c r="N1925" t="s">
        <v>166</v>
      </c>
      <c r="O1925" t="s">
        <v>565</v>
      </c>
      <c r="P1925" t="s">
        <v>564</v>
      </c>
      <c r="Q1925" t="s">
        <v>8051</v>
      </c>
      <c r="R1925" t="s">
        <v>8052</v>
      </c>
    </row>
    <row r="1926" spans="1:18">
      <c r="A1926">
        <v>3754</v>
      </c>
      <c r="B1926" t="s">
        <v>701</v>
      </c>
      <c r="C1926">
        <v>2177</v>
      </c>
      <c r="D1926" t="s">
        <v>8053</v>
      </c>
      <c r="E1926" t="s">
        <v>706</v>
      </c>
      <c r="F1926">
        <v>3</v>
      </c>
      <c r="G1926">
        <v>1</v>
      </c>
      <c r="H1926" t="s">
        <v>421</v>
      </c>
      <c r="I1926" t="s">
        <v>103</v>
      </c>
      <c r="J1926" t="s">
        <v>105</v>
      </c>
      <c r="K1926" t="s">
        <v>109</v>
      </c>
      <c r="L1926" t="s">
        <v>108</v>
      </c>
      <c r="M1926" t="s">
        <v>165</v>
      </c>
      <c r="N1926" t="s">
        <v>166</v>
      </c>
      <c r="O1926" t="s">
        <v>565</v>
      </c>
      <c r="P1926" t="s">
        <v>564</v>
      </c>
      <c r="Q1926" t="s">
        <v>8053</v>
      </c>
      <c r="R1926" t="s">
        <v>8054</v>
      </c>
    </row>
    <row r="1927" spans="1:18">
      <c r="A1927">
        <v>3757</v>
      </c>
      <c r="B1927" t="s">
        <v>701</v>
      </c>
      <c r="C1927">
        <v>2733</v>
      </c>
      <c r="D1927" t="s">
        <v>8059</v>
      </c>
      <c r="E1927" t="s">
        <v>703</v>
      </c>
      <c r="F1927">
        <v>5</v>
      </c>
      <c r="G1927">
        <v>1</v>
      </c>
      <c r="H1927" t="s">
        <v>421</v>
      </c>
      <c r="I1927" t="s">
        <v>103</v>
      </c>
      <c r="J1927" t="s">
        <v>105</v>
      </c>
      <c r="K1927" t="s">
        <v>109</v>
      </c>
      <c r="L1927" t="s">
        <v>108</v>
      </c>
      <c r="M1927" t="s">
        <v>165</v>
      </c>
      <c r="N1927" t="s">
        <v>166</v>
      </c>
      <c r="O1927" t="s">
        <v>565</v>
      </c>
      <c r="P1927" t="s">
        <v>564</v>
      </c>
      <c r="Q1927" t="s">
        <v>8059</v>
      </c>
      <c r="R1927" t="s">
        <v>8060</v>
      </c>
    </row>
    <row r="1928" spans="1:18">
      <c r="A1928">
        <v>3760</v>
      </c>
      <c r="B1928" t="s">
        <v>701</v>
      </c>
      <c r="C1928">
        <v>2176</v>
      </c>
      <c r="D1928" t="s">
        <v>8065</v>
      </c>
      <c r="E1928" t="s">
        <v>706</v>
      </c>
      <c r="F1928">
        <v>3</v>
      </c>
      <c r="G1928">
        <v>1</v>
      </c>
      <c r="H1928" t="s">
        <v>421</v>
      </c>
      <c r="I1928" t="s">
        <v>103</v>
      </c>
      <c r="J1928" t="s">
        <v>105</v>
      </c>
      <c r="K1928" t="s">
        <v>109</v>
      </c>
      <c r="L1928" t="s">
        <v>108</v>
      </c>
      <c r="M1928" t="s">
        <v>165</v>
      </c>
      <c r="N1928" t="s">
        <v>166</v>
      </c>
      <c r="O1928" t="s">
        <v>565</v>
      </c>
      <c r="P1928" t="s">
        <v>564</v>
      </c>
      <c r="Q1928" t="s">
        <v>8065</v>
      </c>
      <c r="R1928" t="s">
        <v>8066</v>
      </c>
    </row>
    <row r="1929" spans="1:18">
      <c r="A1929">
        <v>3767</v>
      </c>
      <c r="B1929" t="s">
        <v>701</v>
      </c>
      <c r="C1929">
        <v>2341</v>
      </c>
      <c r="D1929" t="s">
        <v>8079</v>
      </c>
      <c r="E1929" t="s">
        <v>706</v>
      </c>
      <c r="F1929">
        <v>3</v>
      </c>
      <c r="G1929">
        <v>1</v>
      </c>
      <c r="H1929" t="s">
        <v>421</v>
      </c>
      <c r="I1929" t="s">
        <v>103</v>
      </c>
      <c r="J1929" t="s">
        <v>105</v>
      </c>
      <c r="K1929" t="s">
        <v>109</v>
      </c>
      <c r="L1929" t="s">
        <v>108</v>
      </c>
      <c r="M1929" t="s">
        <v>165</v>
      </c>
      <c r="N1929" t="s">
        <v>166</v>
      </c>
      <c r="O1929" t="s">
        <v>565</v>
      </c>
      <c r="P1929" t="s">
        <v>564</v>
      </c>
      <c r="Q1929" t="s">
        <v>8079</v>
      </c>
      <c r="R1929" t="s">
        <v>8080</v>
      </c>
    </row>
    <row r="1930" spans="1:18">
      <c r="A1930">
        <v>3770</v>
      </c>
      <c r="B1930" t="s">
        <v>701</v>
      </c>
      <c r="C1930">
        <v>2344</v>
      </c>
      <c r="D1930" t="s">
        <v>8085</v>
      </c>
      <c r="E1930" t="s">
        <v>421</v>
      </c>
      <c r="F1930">
        <v>4</v>
      </c>
      <c r="G1930">
        <v>0</v>
      </c>
      <c r="H1930" t="s">
        <v>421</v>
      </c>
      <c r="I1930" t="s">
        <v>103</v>
      </c>
      <c r="J1930" t="s">
        <v>105</v>
      </c>
      <c r="K1930" t="s">
        <v>109</v>
      </c>
      <c r="L1930" t="s">
        <v>108</v>
      </c>
      <c r="M1930" t="s">
        <v>165</v>
      </c>
      <c r="N1930" t="s">
        <v>166</v>
      </c>
      <c r="O1930" t="s">
        <v>565</v>
      </c>
      <c r="P1930" t="s">
        <v>564</v>
      </c>
      <c r="Q1930" t="s">
        <v>8085</v>
      </c>
      <c r="R1930" t="s">
        <v>8086</v>
      </c>
    </row>
    <row r="1931" spans="1:18">
      <c r="A1931">
        <v>3771</v>
      </c>
      <c r="B1931" t="s">
        <v>701</v>
      </c>
      <c r="C1931">
        <v>2340</v>
      </c>
      <c r="D1931" t="s">
        <v>8087</v>
      </c>
      <c r="E1931" t="s">
        <v>706</v>
      </c>
      <c r="F1931">
        <v>2</v>
      </c>
      <c r="G1931">
        <v>1</v>
      </c>
      <c r="H1931" t="s">
        <v>421</v>
      </c>
      <c r="I1931" t="s">
        <v>103</v>
      </c>
      <c r="J1931" t="s">
        <v>105</v>
      </c>
      <c r="K1931" t="s">
        <v>109</v>
      </c>
      <c r="L1931" t="s">
        <v>108</v>
      </c>
      <c r="M1931" t="s">
        <v>165</v>
      </c>
      <c r="N1931" t="s">
        <v>166</v>
      </c>
      <c r="O1931" t="s">
        <v>565</v>
      </c>
      <c r="P1931" t="s">
        <v>564</v>
      </c>
      <c r="Q1931" t="s">
        <v>8087</v>
      </c>
      <c r="R1931" t="s">
        <v>8088</v>
      </c>
    </row>
    <row r="1932" spans="1:18">
      <c r="A1932">
        <v>3775</v>
      </c>
      <c r="B1932" t="s">
        <v>701</v>
      </c>
      <c r="C1932">
        <v>2342</v>
      </c>
      <c r="D1932" t="s">
        <v>8095</v>
      </c>
      <c r="E1932" t="s">
        <v>2264</v>
      </c>
      <c r="F1932" t="s">
        <v>421</v>
      </c>
      <c r="G1932">
        <v>1</v>
      </c>
      <c r="H1932" t="s">
        <v>421</v>
      </c>
      <c r="I1932" t="s">
        <v>103</v>
      </c>
      <c r="J1932" t="s">
        <v>105</v>
      </c>
      <c r="K1932" t="s">
        <v>109</v>
      </c>
      <c r="L1932" t="s">
        <v>108</v>
      </c>
      <c r="M1932" t="s">
        <v>165</v>
      </c>
      <c r="N1932" t="s">
        <v>166</v>
      </c>
      <c r="O1932" t="s">
        <v>565</v>
      </c>
      <c r="P1932" t="s">
        <v>564</v>
      </c>
      <c r="Q1932" t="s">
        <v>8095</v>
      </c>
      <c r="R1932" t="s">
        <v>8096</v>
      </c>
    </row>
    <row r="1933" spans="1:18">
      <c r="A1933">
        <v>3779</v>
      </c>
      <c r="B1933" t="s">
        <v>701</v>
      </c>
      <c r="C1933">
        <v>2339</v>
      </c>
      <c r="D1933" t="s">
        <v>8103</v>
      </c>
      <c r="E1933" t="s">
        <v>703</v>
      </c>
      <c r="F1933">
        <v>0</v>
      </c>
      <c r="G1933">
        <v>1</v>
      </c>
      <c r="H1933" t="s">
        <v>421</v>
      </c>
      <c r="I1933" t="s">
        <v>103</v>
      </c>
      <c r="J1933" t="s">
        <v>105</v>
      </c>
      <c r="K1933" t="s">
        <v>109</v>
      </c>
      <c r="L1933" t="s">
        <v>108</v>
      </c>
      <c r="M1933" t="s">
        <v>165</v>
      </c>
      <c r="N1933" t="s">
        <v>166</v>
      </c>
      <c r="O1933" t="s">
        <v>565</v>
      </c>
      <c r="P1933" t="s">
        <v>564</v>
      </c>
      <c r="Q1933" t="s">
        <v>8103</v>
      </c>
      <c r="R1933" t="s">
        <v>8104</v>
      </c>
    </row>
    <row r="1934" spans="1:18">
      <c r="A1934">
        <v>3781</v>
      </c>
      <c r="B1934" t="s">
        <v>701</v>
      </c>
      <c r="C1934">
        <v>2347</v>
      </c>
      <c r="D1934" t="s">
        <v>8107</v>
      </c>
      <c r="E1934" t="s">
        <v>706</v>
      </c>
      <c r="F1934">
        <v>3</v>
      </c>
      <c r="G1934">
        <v>1</v>
      </c>
      <c r="H1934" t="s">
        <v>421</v>
      </c>
      <c r="I1934" t="s">
        <v>103</v>
      </c>
      <c r="J1934" t="s">
        <v>105</v>
      </c>
      <c r="K1934" t="s">
        <v>109</v>
      </c>
      <c r="L1934" t="s">
        <v>108</v>
      </c>
      <c r="M1934" t="s">
        <v>165</v>
      </c>
      <c r="N1934" t="s">
        <v>166</v>
      </c>
      <c r="O1934" t="s">
        <v>565</v>
      </c>
      <c r="P1934" t="s">
        <v>564</v>
      </c>
      <c r="Q1934" t="s">
        <v>8107</v>
      </c>
      <c r="R1934" t="s">
        <v>8108</v>
      </c>
    </row>
    <row r="1935" spans="1:18">
      <c r="A1935">
        <v>3785</v>
      </c>
      <c r="B1935" t="s">
        <v>701</v>
      </c>
      <c r="C1935">
        <v>1789</v>
      </c>
      <c r="D1935" t="s">
        <v>8115</v>
      </c>
      <c r="E1935" t="s">
        <v>703</v>
      </c>
      <c r="F1935">
        <v>0</v>
      </c>
      <c r="G1935">
        <v>1</v>
      </c>
      <c r="H1935" t="s">
        <v>421</v>
      </c>
      <c r="I1935" t="s">
        <v>103</v>
      </c>
      <c r="J1935" t="s">
        <v>105</v>
      </c>
      <c r="K1935" t="s">
        <v>109</v>
      </c>
      <c r="L1935" t="s">
        <v>108</v>
      </c>
      <c r="M1935" t="s">
        <v>165</v>
      </c>
      <c r="N1935" t="s">
        <v>166</v>
      </c>
      <c r="O1935" t="s">
        <v>565</v>
      </c>
      <c r="P1935" t="s">
        <v>564</v>
      </c>
      <c r="Q1935" t="s">
        <v>8115</v>
      </c>
      <c r="R1935" t="s">
        <v>8116</v>
      </c>
    </row>
    <row r="1936" spans="1:18">
      <c r="A1936">
        <v>3789</v>
      </c>
      <c r="B1936" t="s">
        <v>701</v>
      </c>
      <c r="C1936">
        <v>2346</v>
      </c>
      <c r="D1936" t="s">
        <v>8122</v>
      </c>
      <c r="E1936" t="s">
        <v>706</v>
      </c>
      <c r="F1936">
        <v>4</v>
      </c>
      <c r="G1936">
        <v>1</v>
      </c>
      <c r="H1936" t="s">
        <v>421</v>
      </c>
      <c r="I1936" t="s">
        <v>103</v>
      </c>
      <c r="J1936" t="s">
        <v>105</v>
      </c>
      <c r="K1936" t="s">
        <v>109</v>
      </c>
      <c r="L1936" t="s">
        <v>108</v>
      </c>
      <c r="M1936" t="s">
        <v>165</v>
      </c>
      <c r="N1936" t="s">
        <v>166</v>
      </c>
      <c r="O1936" t="s">
        <v>565</v>
      </c>
      <c r="P1936" t="s">
        <v>564</v>
      </c>
      <c r="Q1936" t="s">
        <v>8122</v>
      </c>
      <c r="R1936" t="s">
        <v>8123</v>
      </c>
    </row>
    <row r="1937" spans="1:18">
      <c r="A1937">
        <v>3790</v>
      </c>
      <c r="B1937" t="s">
        <v>701</v>
      </c>
      <c r="C1937">
        <v>1788</v>
      </c>
      <c r="D1937" t="s">
        <v>8124</v>
      </c>
      <c r="E1937" t="s">
        <v>703</v>
      </c>
      <c r="F1937">
        <v>0</v>
      </c>
      <c r="G1937">
        <v>1</v>
      </c>
      <c r="H1937" t="s">
        <v>421</v>
      </c>
      <c r="I1937" t="s">
        <v>103</v>
      </c>
      <c r="J1937" t="s">
        <v>105</v>
      </c>
      <c r="K1937" t="s">
        <v>109</v>
      </c>
      <c r="L1937" t="s">
        <v>108</v>
      </c>
      <c r="M1937" t="s">
        <v>165</v>
      </c>
      <c r="N1937" t="s">
        <v>166</v>
      </c>
      <c r="O1937" t="s">
        <v>565</v>
      </c>
      <c r="P1937" t="s">
        <v>564</v>
      </c>
      <c r="Q1937" t="s">
        <v>8124</v>
      </c>
      <c r="R1937" t="s">
        <v>8125</v>
      </c>
    </row>
    <row r="1938" spans="1:18">
      <c r="A1938">
        <v>3801</v>
      </c>
      <c r="B1938" t="s">
        <v>701</v>
      </c>
      <c r="C1938">
        <v>2345</v>
      </c>
      <c r="D1938" t="s">
        <v>8146</v>
      </c>
      <c r="E1938" t="s">
        <v>706</v>
      </c>
      <c r="F1938">
        <v>1</v>
      </c>
      <c r="G1938">
        <v>1</v>
      </c>
      <c r="H1938" t="s">
        <v>421</v>
      </c>
      <c r="I1938" t="s">
        <v>103</v>
      </c>
      <c r="J1938" t="s">
        <v>105</v>
      </c>
      <c r="K1938" t="s">
        <v>109</v>
      </c>
      <c r="L1938" t="s">
        <v>108</v>
      </c>
      <c r="M1938" t="s">
        <v>165</v>
      </c>
      <c r="N1938" t="s">
        <v>166</v>
      </c>
      <c r="O1938" t="s">
        <v>565</v>
      </c>
      <c r="P1938" t="s">
        <v>564</v>
      </c>
      <c r="Q1938" t="s">
        <v>8146</v>
      </c>
      <c r="R1938" t="s">
        <v>8147</v>
      </c>
    </row>
    <row r="1939" spans="1:18">
      <c r="A1939">
        <v>3802</v>
      </c>
      <c r="B1939" t="s">
        <v>701</v>
      </c>
      <c r="C1939">
        <v>2343</v>
      </c>
      <c r="D1939" t="s">
        <v>8148</v>
      </c>
      <c r="E1939" t="s">
        <v>421</v>
      </c>
      <c r="F1939">
        <v>4</v>
      </c>
      <c r="G1939">
        <v>0</v>
      </c>
      <c r="H1939" t="s">
        <v>421</v>
      </c>
      <c r="I1939" t="s">
        <v>103</v>
      </c>
      <c r="J1939" t="s">
        <v>105</v>
      </c>
      <c r="K1939" t="s">
        <v>109</v>
      </c>
      <c r="L1939" t="s">
        <v>108</v>
      </c>
      <c r="M1939" t="s">
        <v>165</v>
      </c>
      <c r="N1939" t="s">
        <v>166</v>
      </c>
      <c r="O1939" t="s">
        <v>565</v>
      </c>
      <c r="P1939" t="s">
        <v>564</v>
      </c>
      <c r="Q1939" t="s">
        <v>8148</v>
      </c>
      <c r="R1939" t="s">
        <v>8149</v>
      </c>
    </row>
    <row r="1940" spans="1:18">
      <c r="A1940">
        <v>3808</v>
      </c>
      <c r="B1940" t="s">
        <v>701</v>
      </c>
      <c r="C1940">
        <v>2371</v>
      </c>
      <c r="D1940" t="s">
        <v>8160</v>
      </c>
      <c r="E1940" t="s">
        <v>706</v>
      </c>
      <c r="F1940">
        <v>2</v>
      </c>
      <c r="G1940">
        <v>1</v>
      </c>
      <c r="H1940" t="s">
        <v>421</v>
      </c>
      <c r="I1940" t="s">
        <v>103</v>
      </c>
      <c r="J1940" t="s">
        <v>105</v>
      </c>
      <c r="K1940" t="s">
        <v>109</v>
      </c>
      <c r="L1940" t="s">
        <v>108</v>
      </c>
      <c r="M1940" t="s">
        <v>165</v>
      </c>
      <c r="N1940" t="s">
        <v>166</v>
      </c>
      <c r="O1940" t="s">
        <v>565</v>
      </c>
      <c r="P1940" t="s">
        <v>564</v>
      </c>
      <c r="Q1940" t="s">
        <v>8160</v>
      </c>
      <c r="R1940" t="s">
        <v>8161</v>
      </c>
    </row>
    <row r="1941" spans="1:18">
      <c r="A1941">
        <v>3810</v>
      </c>
      <c r="B1941" t="s">
        <v>701</v>
      </c>
      <c r="C1941">
        <v>2370</v>
      </c>
      <c r="D1941" t="s">
        <v>8164</v>
      </c>
      <c r="E1941" t="s">
        <v>706</v>
      </c>
      <c r="F1941">
        <v>4</v>
      </c>
      <c r="G1941">
        <v>1</v>
      </c>
      <c r="H1941" t="s">
        <v>421</v>
      </c>
      <c r="I1941" t="s">
        <v>103</v>
      </c>
      <c r="J1941" t="s">
        <v>105</v>
      </c>
      <c r="K1941" t="s">
        <v>109</v>
      </c>
      <c r="L1941" t="s">
        <v>108</v>
      </c>
      <c r="M1941" t="s">
        <v>165</v>
      </c>
      <c r="N1941" t="s">
        <v>166</v>
      </c>
      <c r="O1941" t="s">
        <v>565</v>
      </c>
      <c r="P1941" t="s">
        <v>564</v>
      </c>
      <c r="Q1941" t="s">
        <v>8164</v>
      </c>
      <c r="R1941" t="s">
        <v>8165</v>
      </c>
    </row>
    <row r="1942" spans="1:18">
      <c r="A1942">
        <v>3813</v>
      </c>
      <c r="B1942" t="s">
        <v>701</v>
      </c>
      <c r="C1942">
        <v>2349</v>
      </c>
      <c r="D1942" t="s">
        <v>8170</v>
      </c>
      <c r="E1942" t="s">
        <v>706</v>
      </c>
      <c r="F1942">
        <v>3</v>
      </c>
      <c r="G1942">
        <v>1</v>
      </c>
      <c r="H1942" t="s">
        <v>421</v>
      </c>
      <c r="I1942" t="s">
        <v>103</v>
      </c>
      <c r="J1942" t="s">
        <v>105</v>
      </c>
      <c r="K1942" t="s">
        <v>109</v>
      </c>
      <c r="L1942" t="s">
        <v>108</v>
      </c>
      <c r="M1942" t="s">
        <v>165</v>
      </c>
      <c r="N1942" t="s">
        <v>166</v>
      </c>
      <c r="O1942" t="s">
        <v>565</v>
      </c>
      <c r="P1942" t="s">
        <v>564</v>
      </c>
      <c r="Q1942" t="s">
        <v>8170</v>
      </c>
      <c r="R1942" t="s">
        <v>8171</v>
      </c>
    </row>
    <row r="1943" spans="1:18">
      <c r="A1943">
        <v>3815</v>
      </c>
      <c r="B1943" t="s">
        <v>701</v>
      </c>
      <c r="C1943">
        <v>2369</v>
      </c>
      <c r="D1943" t="s">
        <v>8174</v>
      </c>
      <c r="E1943" t="s">
        <v>703</v>
      </c>
      <c r="F1943">
        <v>0</v>
      </c>
      <c r="G1943">
        <v>1</v>
      </c>
      <c r="H1943" t="s">
        <v>421</v>
      </c>
      <c r="I1943" t="s">
        <v>103</v>
      </c>
      <c r="J1943" t="s">
        <v>105</v>
      </c>
      <c r="K1943" t="s">
        <v>109</v>
      </c>
      <c r="L1943" t="s">
        <v>108</v>
      </c>
      <c r="M1943" t="s">
        <v>165</v>
      </c>
      <c r="N1943" t="s">
        <v>166</v>
      </c>
      <c r="O1943" t="s">
        <v>565</v>
      </c>
      <c r="P1943" t="s">
        <v>564</v>
      </c>
      <c r="Q1943" t="s">
        <v>8174</v>
      </c>
      <c r="R1943" t="s">
        <v>8175</v>
      </c>
    </row>
    <row r="1944" spans="1:18">
      <c r="A1944">
        <v>3820</v>
      </c>
      <c r="B1944" t="s">
        <v>701</v>
      </c>
      <c r="C1944">
        <v>1763</v>
      </c>
      <c r="D1944" t="s">
        <v>8184</v>
      </c>
      <c r="E1944" t="s">
        <v>703</v>
      </c>
      <c r="F1944">
        <v>0</v>
      </c>
      <c r="G1944">
        <v>1</v>
      </c>
      <c r="H1944" t="s">
        <v>421</v>
      </c>
      <c r="I1944" t="s">
        <v>103</v>
      </c>
      <c r="J1944" t="s">
        <v>105</v>
      </c>
      <c r="K1944" t="s">
        <v>109</v>
      </c>
      <c r="L1944" t="s">
        <v>108</v>
      </c>
      <c r="M1944" t="s">
        <v>165</v>
      </c>
      <c r="N1944" t="s">
        <v>166</v>
      </c>
      <c r="O1944" t="s">
        <v>565</v>
      </c>
      <c r="P1944" t="s">
        <v>564</v>
      </c>
      <c r="Q1944" t="s">
        <v>8184</v>
      </c>
      <c r="R1944" t="s">
        <v>8185</v>
      </c>
    </row>
    <row r="1945" spans="1:18">
      <c r="A1945">
        <v>3821</v>
      </c>
      <c r="B1945" t="s">
        <v>701</v>
      </c>
      <c r="C1945">
        <v>1785</v>
      </c>
      <c r="D1945" t="s">
        <v>2353</v>
      </c>
      <c r="E1945" t="s">
        <v>706</v>
      </c>
      <c r="F1945">
        <v>3</v>
      </c>
      <c r="G1945">
        <v>1</v>
      </c>
      <c r="H1945" t="s">
        <v>421</v>
      </c>
      <c r="I1945" t="s">
        <v>103</v>
      </c>
      <c r="J1945" t="s">
        <v>105</v>
      </c>
      <c r="K1945" t="s">
        <v>109</v>
      </c>
      <c r="L1945" t="s">
        <v>108</v>
      </c>
      <c r="M1945" t="s">
        <v>165</v>
      </c>
      <c r="N1945" t="s">
        <v>166</v>
      </c>
      <c r="O1945" t="s">
        <v>565</v>
      </c>
      <c r="P1945" t="s">
        <v>564</v>
      </c>
      <c r="Q1945" t="s">
        <v>2353</v>
      </c>
      <c r="R1945" t="s">
        <v>8186</v>
      </c>
    </row>
    <row r="1946" spans="1:18">
      <c r="A1946">
        <v>3822</v>
      </c>
      <c r="B1946" t="s">
        <v>701</v>
      </c>
      <c r="C1946">
        <v>1762</v>
      </c>
      <c r="D1946" t="s">
        <v>8187</v>
      </c>
      <c r="E1946" t="s">
        <v>703</v>
      </c>
      <c r="F1946">
        <v>0</v>
      </c>
      <c r="G1946">
        <v>1</v>
      </c>
      <c r="H1946" t="s">
        <v>421</v>
      </c>
      <c r="I1946" t="s">
        <v>103</v>
      </c>
      <c r="J1946" t="s">
        <v>105</v>
      </c>
      <c r="K1946" t="s">
        <v>109</v>
      </c>
      <c r="L1946" t="s">
        <v>108</v>
      </c>
      <c r="M1946" t="s">
        <v>165</v>
      </c>
      <c r="N1946" t="s">
        <v>166</v>
      </c>
      <c r="O1946" t="s">
        <v>565</v>
      </c>
      <c r="P1946" t="s">
        <v>564</v>
      </c>
      <c r="Q1946" t="s">
        <v>8187</v>
      </c>
      <c r="R1946" t="s">
        <v>8188</v>
      </c>
    </row>
    <row r="1947" spans="1:18">
      <c r="A1947">
        <v>3823</v>
      </c>
      <c r="B1947" t="s">
        <v>701</v>
      </c>
      <c r="C1947">
        <v>1761</v>
      </c>
      <c r="D1947" t="s">
        <v>8189</v>
      </c>
      <c r="E1947" t="s">
        <v>706</v>
      </c>
      <c r="F1947">
        <v>1</v>
      </c>
      <c r="G1947">
        <v>1</v>
      </c>
      <c r="H1947" t="s">
        <v>421</v>
      </c>
      <c r="I1947" t="s">
        <v>103</v>
      </c>
      <c r="J1947" t="s">
        <v>105</v>
      </c>
      <c r="K1947" t="s">
        <v>109</v>
      </c>
      <c r="L1947" t="s">
        <v>108</v>
      </c>
      <c r="M1947" t="s">
        <v>165</v>
      </c>
      <c r="N1947" t="s">
        <v>166</v>
      </c>
      <c r="O1947" t="s">
        <v>565</v>
      </c>
      <c r="P1947" t="s">
        <v>564</v>
      </c>
      <c r="Q1947" t="s">
        <v>8189</v>
      </c>
      <c r="R1947" t="s">
        <v>8190</v>
      </c>
    </row>
    <row r="1948" spans="1:18">
      <c r="A1948">
        <v>3824</v>
      </c>
      <c r="B1948" t="s">
        <v>701</v>
      </c>
      <c r="C1948">
        <v>1786</v>
      </c>
      <c r="D1948" t="s">
        <v>8191</v>
      </c>
      <c r="E1948" t="s">
        <v>706</v>
      </c>
      <c r="F1948">
        <v>1</v>
      </c>
      <c r="G1948">
        <v>1</v>
      </c>
      <c r="H1948" t="s">
        <v>421</v>
      </c>
      <c r="I1948" t="s">
        <v>103</v>
      </c>
      <c r="J1948" t="s">
        <v>105</v>
      </c>
      <c r="K1948" t="s">
        <v>109</v>
      </c>
      <c r="L1948" t="s">
        <v>108</v>
      </c>
      <c r="M1948" t="s">
        <v>165</v>
      </c>
      <c r="N1948" t="s">
        <v>166</v>
      </c>
      <c r="O1948" t="s">
        <v>565</v>
      </c>
      <c r="P1948" t="s">
        <v>564</v>
      </c>
      <c r="Q1948" t="s">
        <v>8191</v>
      </c>
      <c r="R1948" t="s">
        <v>8192</v>
      </c>
    </row>
    <row r="1949" spans="1:18">
      <c r="A1949">
        <v>3826</v>
      </c>
      <c r="B1949" t="s">
        <v>701</v>
      </c>
      <c r="C1949">
        <v>1747</v>
      </c>
      <c r="D1949" t="s">
        <v>8195</v>
      </c>
      <c r="E1949" t="s">
        <v>706</v>
      </c>
      <c r="F1949">
        <v>2</v>
      </c>
      <c r="G1949">
        <v>1</v>
      </c>
      <c r="H1949" t="s">
        <v>421</v>
      </c>
      <c r="I1949" t="s">
        <v>103</v>
      </c>
      <c r="J1949" t="s">
        <v>105</v>
      </c>
      <c r="K1949" t="s">
        <v>109</v>
      </c>
      <c r="L1949" t="s">
        <v>108</v>
      </c>
      <c r="M1949" t="s">
        <v>165</v>
      </c>
      <c r="N1949" t="s">
        <v>166</v>
      </c>
      <c r="O1949" t="s">
        <v>565</v>
      </c>
      <c r="P1949" t="s">
        <v>564</v>
      </c>
      <c r="Q1949" t="s">
        <v>8195</v>
      </c>
      <c r="R1949" t="s">
        <v>8196</v>
      </c>
    </row>
    <row r="1950" spans="1:18">
      <c r="A1950">
        <v>3827</v>
      </c>
      <c r="B1950" t="s">
        <v>701</v>
      </c>
      <c r="C1950">
        <v>1787</v>
      </c>
      <c r="D1950" t="s">
        <v>8197</v>
      </c>
      <c r="E1950" t="s">
        <v>706</v>
      </c>
      <c r="F1950">
        <v>3</v>
      </c>
      <c r="G1950">
        <v>1</v>
      </c>
      <c r="H1950" t="s">
        <v>421</v>
      </c>
      <c r="I1950" t="s">
        <v>103</v>
      </c>
      <c r="J1950" t="s">
        <v>105</v>
      </c>
      <c r="K1950" t="s">
        <v>109</v>
      </c>
      <c r="L1950" t="s">
        <v>108</v>
      </c>
      <c r="M1950" t="s">
        <v>165</v>
      </c>
      <c r="N1950" t="s">
        <v>166</v>
      </c>
      <c r="O1950" t="s">
        <v>565</v>
      </c>
      <c r="P1950" t="s">
        <v>564</v>
      </c>
      <c r="Q1950" t="s">
        <v>8197</v>
      </c>
      <c r="R1950" t="s">
        <v>8198</v>
      </c>
    </row>
    <row r="1951" spans="1:18">
      <c r="A1951">
        <v>3829</v>
      </c>
      <c r="B1951" t="s">
        <v>701</v>
      </c>
      <c r="C1951">
        <v>1746</v>
      </c>
      <c r="D1951" t="s">
        <v>8201</v>
      </c>
      <c r="E1951" t="s">
        <v>703</v>
      </c>
      <c r="F1951">
        <v>0</v>
      </c>
      <c r="G1951">
        <v>1</v>
      </c>
      <c r="H1951" t="s">
        <v>421</v>
      </c>
      <c r="I1951" t="s">
        <v>103</v>
      </c>
      <c r="J1951" t="s">
        <v>105</v>
      </c>
      <c r="K1951" t="s">
        <v>109</v>
      </c>
      <c r="L1951" t="s">
        <v>108</v>
      </c>
      <c r="M1951" t="s">
        <v>165</v>
      </c>
      <c r="N1951" t="s">
        <v>166</v>
      </c>
      <c r="O1951" t="s">
        <v>565</v>
      </c>
      <c r="P1951" t="s">
        <v>564</v>
      </c>
      <c r="Q1951" t="s">
        <v>8201</v>
      </c>
      <c r="R1951" t="s">
        <v>8202</v>
      </c>
    </row>
    <row r="1952" spans="1:18">
      <c r="A1952">
        <v>3831</v>
      </c>
      <c r="B1952" t="s">
        <v>701</v>
      </c>
      <c r="C1952">
        <v>1744</v>
      </c>
      <c r="D1952" t="s">
        <v>8205</v>
      </c>
      <c r="E1952" t="s">
        <v>703</v>
      </c>
      <c r="F1952">
        <v>0</v>
      </c>
      <c r="G1952">
        <v>1</v>
      </c>
      <c r="H1952" t="s">
        <v>421</v>
      </c>
      <c r="I1952" t="s">
        <v>103</v>
      </c>
      <c r="J1952" t="s">
        <v>105</v>
      </c>
      <c r="K1952" t="s">
        <v>109</v>
      </c>
      <c r="L1952" t="s">
        <v>108</v>
      </c>
      <c r="M1952" t="s">
        <v>165</v>
      </c>
      <c r="N1952" t="s">
        <v>166</v>
      </c>
      <c r="O1952" t="s">
        <v>565</v>
      </c>
      <c r="P1952" t="s">
        <v>564</v>
      </c>
      <c r="Q1952" t="s">
        <v>8205</v>
      </c>
      <c r="R1952" t="s">
        <v>8206</v>
      </c>
    </row>
    <row r="1953" spans="1:18">
      <c r="A1953">
        <v>3834</v>
      </c>
      <c r="B1953" t="s">
        <v>701</v>
      </c>
      <c r="C1953">
        <v>1764</v>
      </c>
      <c r="D1953" t="s">
        <v>8211</v>
      </c>
      <c r="E1953" t="s">
        <v>703</v>
      </c>
      <c r="F1953">
        <v>0</v>
      </c>
      <c r="G1953">
        <v>1</v>
      </c>
      <c r="H1953" t="s">
        <v>421</v>
      </c>
      <c r="I1953" t="s">
        <v>103</v>
      </c>
      <c r="J1953" t="s">
        <v>105</v>
      </c>
      <c r="K1953" t="s">
        <v>109</v>
      </c>
      <c r="L1953" t="s">
        <v>108</v>
      </c>
      <c r="M1953" t="s">
        <v>165</v>
      </c>
      <c r="N1953" t="s">
        <v>166</v>
      </c>
      <c r="O1953" t="s">
        <v>565</v>
      </c>
      <c r="P1953" t="s">
        <v>564</v>
      </c>
      <c r="Q1953" t="s">
        <v>8211</v>
      </c>
      <c r="R1953" t="s">
        <v>8212</v>
      </c>
    </row>
    <row r="1954" spans="1:18">
      <c r="A1954">
        <v>3836</v>
      </c>
      <c r="B1954" t="s">
        <v>701</v>
      </c>
      <c r="C1954">
        <v>1754</v>
      </c>
      <c r="D1954" t="s">
        <v>8215</v>
      </c>
      <c r="E1954" t="s">
        <v>703</v>
      </c>
      <c r="F1954">
        <v>0</v>
      </c>
      <c r="G1954">
        <v>1</v>
      </c>
      <c r="H1954" t="s">
        <v>421</v>
      </c>
      <c r="I1954" t="s">
        <v>103</v>
      </c>
      <c r="J1954" t="s">
        <v>105</v>
      </c>
      <c r="K1954" t="s">
        <v>109</v>
      </c>
      <c r="L1954" t="s">
        <v>108</v>
      </c>
      <c r="M1954" t="s">
        <v>165</v>
      </c>
      <c r="N1954" t="s">
        <v>166</v>
      </c>
      <c r="O1954" t="s">
        <v>565</v>
      </c>
      <c r="P1954" t="s">
        <v>564</v>
      </c>
      <c r="Q1954" t="s">
        <v>8215</v>
      </c>
      <c r="R1954" t="s">
        <v>8216</v>
      </c>
    </row>
    <row r="1955" spans="1:18">
      <c r="A1955">
        <v>3838</v>
      </c>
      <c r="B1955" t="s">
        <v>701</v>
      </c>
      <c r="C1955">
        <v>1784</v>
      </c>
      <c r="D1955" t="s">
        <v>8219</v>
      </c>
      <c r="E1955" t="s">
        <v>706</v>
      </c>
      <c r="F1955">
        <v>4</v>
      </c>
      <c r="G1955">
        <v>1</v>
      </c>
      <c r="H1955" t="s">
        <v>421</v>
      </c>
      <c r="I1955" t="s">
        <v>103</v>
      </c>
      <c r="J1955" t="s">
        <v>105</v>
      </c>
      <c r="K1955" t="s">
        <v>109</v>
      </c>
      <c r="L1955" t="s">
        <v>108</v>
      </c>
      <c r="M1955" t="s">
        <v>165</v>
      </c>
      <c r="N1955" t="s">
        <v>166</v>
      </c>
      <c r="O1955" t="s">
        <v>565</v>
      </c>
      <c r="P1955" t="s">
        <v>564</v>
      </c>
      <c r="Q1955" t="s">
        <v>8219</v>
      </c>
      <c r="R1955" t="s">
        <v>8220</v>
      </c>
    </row>
    <row r="1956" spans="1:18">
      <c r="A1956">
        <v>3842</v>
      </c>
      <c r="B1956" t="s">
        <v>701</v>
      </c>
      <c r="C1956">
        <v>1765</v>
      </c>
      <c r="D1956" t="s">
        <v>8226</v>
      </c>
      <c r="E1956" t="s">
        <v>703</v>
      </c>
      <c r="F1956">
        <v>0</v>
      </c>
      <c r="G1956">
        <v>1</v>
      </c>
      <c r="H1956" t="s">
        <v>421</v>
      </c>
      <c r="I1956" t="s">
        <v>103</v>
      </c>
      <c r="J1956" t="s">
        <v>105</v>
      </c>
      <c r="K1956" t="s">
        <v>109</v>
      </c>
      <c r="L1956" t="s">
        <v>108</v>
      </c>
      <c r="M1956" t="s">
        <v>165</v>
      </c>
      <c r="N1956" t="s">
        <v>166</v>
      </c>
      <c r="O1956" t="s">
        <v>565</v>
      </c>
      <c r="P1956" t="s">
        <v>564</v>
      </c>
      <c r="Q1956" t="s">
        <v>8226</v>
      </c>
      <c r="R1956" t="s">
        <v>8227</v>
      </c>
    </row>
    <row r="1957" spans="1:18">
      <c r="A1957">
        <v>3843</v>
      </c>
      <c r="B1957" t="s">
        <v>701</v>
      </c>
      <c r="C1957">
        <v>1766</v>
      </c>
      <c r="D1957" t="s">
        <v>8228</v>
      </c>
      <c r="E1957" t="s">
        <v>706</v>
      </c>
      <c r="F1957">
        <v>3</v>
      </c>
      <c r="G1957">
        <v>1</v>
      </c>
      <c r="H1957" t="s">
        <v>421</v>
      </c>
      <c r="I1957" t="s">
        <v>103</v>
      </c>
      <c r="J1957" t="s">
        <v>105</v>
      </c>
      <c r="K1957" t="s">
        <v>109</v>
      </c>
      <c r="L1957" t="s">
        <v>108</v>
      </c>
      <c r="M1957" t="s">
        <v>165</v>
      </c>
      <c r="N1957" t="s">
        <v>166</v>
      </c>
      <c r="O1957" t="s">
        <v>565</v>
      </c>
      <c r="P1957" t="s">
        <v>564</v>
      </c>
      <c r="Q1957" t="s">
        <v>8228</v>
      </c>
      <c r="R1957" t="s">
        <v>8229</v>
      </c>
    </row>
    <row r="1958" spans="1:18">
      <c r="A1958">
        <v>3844</v>
      </c>
      <c r="B1958" t="s">
        <v>701</v>
      </c>
      <c r="C1958">
        <v>1757</v>
      </c>
      <c r="D1958" t="s">
        <v>8230</v>
      </c>
      <c r="E1958" t="s">
        <v>703</v>
      </c>
      <c r="F1958">
        <v>0</v>
      </c>
      <c r="G1958">
        <v>1</v>
      </c>
      <c r="H1958" t="s">
        <v>421</v>
      </c>
      <c r="I1958" t="s">
        <v>103</v>
      </c>
      <c r="J1958" t="s">
        <v>105</v>
      </c>
      <c r="K1958" t="s">
        <v>109</v>
      </c>
      <c r="L1958" t="s">
        <v>108</v>
      </c>
      <c r="M1958" t="s">
        <v>165</v>
      </c>
      <c r="N1958" t="s">
        <v>166</v>
      </c>
      <c r="O1958" t="s">
        <v>565</v>
      </c>
      <c r="P1958" t="s">
        <v>564</v>
      </c>
      <c r="Q1958" t="s">
        <v>8230</v>
      </c>
      <c r="R1958" t="s">
        <v>8231</v>
      </c>
    </row>
    <row r="1959" spans="1:18">
      <c r="A1959">
        <v>3845</v>
      </c>
      <c r="B1959" t="s">
        <v>701</v>
      </c>
      <c r="C1959">
        <v>2661</v>
      </c>
      <c r="D1959" t="s">
        <v>8232</v>
      </c>
      <c r="E1959" t="s">
        <v>703</v>
      </c>
      <c r="F1959">
        <v>0</v>
      </c>
      <c r="G1959">
        <v>1</v>
      </c>
      <c r="H1959" t="s">
        <v>421</v>
      </c>
      <c r="I1959" t="s">
        <v>103</v>
      </c>
      <c r="J1959" t="s">
        <v>105</v>
      </c>
      <c r="K1959" t="s">
        <v>109</v>
      </c>
      <c r="L1959" t="s">
        <v>108</v>
      </c>
      <c r="M1959" t="s">
        <v>165</v>
      </c>
      <c r="N1959" t="s">
        <v>166</v>
      </c>
      <c r="O1959" t="s">
        <v>565</v>
      </c>
      <c r="P1959" t="s">
        <v>564</v>
      </c>
      <c r="Q1959" t="s">
        <v>8232</v>
      </c>
      <c r="R1959" t="s">
        <v>8233</v>
      </c>
    </row>
    <row r="1960" spans="1:18">
      <c r="A1960">
        <v>3846</v>
      </c>
      <c r="B1960" t="s">
        <v>701</v>
      </c>
      <c r="C1960">
        <v>2669</v>
      </c>
      <c r="D1960" t="s">
        <v>8234</v>
      </c>
      <c r="E1960" t="s">
        <v>703</v>
      </c>
      <c r="F1960">
        <v>0</v>
      </c>
      <c r="G1960">
        <v>1</v>
      </c>
      <c r="H1960" t="s">
        <v>421</v>
      </c>
      <c r="I1960" t="s">
        <v>103</v>
      </c>
      <c r="J1960" t="s">
        <v>105</v>
      </c>
      <c r="K1960" t="s">
        <v>109</v>
      </c>
      <c r="L1960" t="s">
        <v>108</v>
      </c>
      <c r="M1960" t="s">
        <v>165</v>
      </c>
      <c r="N1960" t="s">
        <v>166</v>
      </c>
      <c r="O1960" t="s">
        <v>565</v>
      </c>
      <c r="P1960" t="s">
        <v>564</v>
      </c>
      <c r="Q1960" t="s">
        <v>8234</v>
      </c>
      <c r="R1960" t="s">
        <v>8235</v>
      </c>
    </row>
    <row r="1961" spans="1:18">
      <c r="A1961">
        <v>3847</v>
      </c>
      <c r="B1961" t="s">
        <v>701</v>
      </c>
      <c r="C1961">
        <v>2670</v>
      </c>
      <c r="D1961" t="s">
        <v>8236</v>
      </c>
      <c r="E1961" t="s">
        <v>703</v>
      </c>
      <c r="F1961">
        <v>0</v>
      </c>
      <c r="G1961">
        <v>1</v>
      </c>
      <c r="H1961" t="s">
        <v>421</v>
      </c>
      <c r="I1961" t="s">
        <v>103</v>
      </c>
      <c r="J1961" t="s">
        <v>105</v>
      </c>
      <c r="K1961" t="s">
        <v>109</v>
      </c>
      <c r="L1961" t="s">
        <v>108</v>
      </c>
      <c r="M1961" t="s">
        <v>165</v>
      </c>
      <c r="N1961" t="s">
        <v>166</v>
      </c>
      <c r="O1961" t="s">
        <v>565</v>
      </c>
      <c r="P1961" t="s">
        <v>564</v>
      </c>
      <c r="Q1961" t="s">
        <v>8236</v>
      </c>
      <c r="R1961" t="s">
        <v>8237</v>
      </c>
    </row>
    <row r="1962" spans="1:18">
      <c r="A1962">
        <v>3848</v>
      </c>
      <c r="B1962" t="s">
        <v>701</v>
      </c>
      <c r="C1962">
        <v>2660</v>
      </c>
      <c r="D1962" t="s">
        <v>8238</v>
      </c>
      <c r="E1962" t="s">
        <v>706</v>
      </c>
      <c r="F1962">
        <v>4</v>
      </c>
      <c r="G1962">
        <v>1</v>
      </c>
      <c r="H1962" t="s">
        <v>421</v>
      </c>
      <c r="I1962" t="s">
        <v>103</v>
      </c>
      <c r="J1962" t="s">
        <v>105</v>
      </c>
      <c r="K1962" t="s">
        <v>109</v>
      </c>
      <c r="L1962" t="s">
        <v>108</v>
      </c>
      <c r="M1962" t="s">
        <v>165</v>
      </c>
      <c r="N1962" t="s">
        <v>166</v>
      </c>
      <c r="O1962" t="s">
        <v>565</v>
      </c>
      <c r="P1962" t="s">
        <v>564</v>
      </c>
      <c r="Q1962" t="s">
        <v>8238</v>
      </c>
      <c r="R1962" t="s">
        <v>8239</v>
      </c>
    </row>
    <row r="1963" spans="1:18">
      <c r="A1963">
        <v>3849</v>
      </c>
      <c r="B1963" t="s">
        <v>701</v>
      </c>
      <c r="C1963">
        <v>2679</v>
      </c>
      <c r="D1963" t="s">
        <v>8240</v>
      </c>
      <c r="E1963" t="s">
        <v>706</v>
      </c>
      <c r="F1963">
        <v>4</v>
      </c>
      <c r="G1963">
        <v>1</v>
      </c>
      <c r="H1963" t="s">
        <v>421</v>
      </c>
      <c r="I1963" t="s">
        <v>103</v>
      </c>
      <c r="J1963" t="s">
        <v>105</v>
      </c>
      <c r="K1963" t="s">
        <v>109</v>
      </c>
      <c r="L1963" t="s">
        <v>108</v>
      </c>
      <c r="M1963" t="s">
        <v>165</v>
      </c>
      <c r="N1963" t="s">
        <v>166</v>
      </c>
      <c r="O1963" t="s">
        <v>565</v>
      </c>
      <c r="P1963" t="s">
        <v>564</v>
      </c>
      <c r="Q1963" t="s">
        <v>8240</v>
      </c>
      <c r="R1963" t="s">
        <v>8241</v>
      </c>
    </row>
    <row r="1964" spans="1:18">
      <c r="A1964">
        <v>3850</v>
      </c>
      <c r="B1964" t="s">
        <v>701</v>
      </c>
      <c r="C1964">
        <v>2678</v>
      </c>
      <c r="D1964" t="s">
        <v>8242</v>
      </c>
      <c r="E1964" t="s">
        <v>706</v>
      </c>
      <c r="F1964">
        <v>4</v>
      </c>
      <c r="G1964">
        <v>1</v>
      </c>
      <c r="H1964" t="s">
        <v>421</v>
      </c>
      <c r="I1964" t="s">
        <v>103</v>
      </c>
      <c r="J1964" t="s">
        <v>105</v>
      </c>
      <c r="K1964" t="s">
        <v>109</v>
      </c>
      <c r="L1964" t="s">
        <v>108</v>
      </c>
      <c r="M1964" t="s">
        <v>165</v>
      </c>
      <c r="N1964" t="s">
        <v>166</v>
      </c>
      <c r="O1964" t="s">
        <v>565</v>
      </c>
      <c r="P1964" t="s">
        <v>564</v>
      </c>
      <c r="Q1964" t="s">
        <v>8242</v>
      </c>
      <c r="R1964" t="s">
        <v>8243</v>
      </c>
    </row>
    <row r="1965" spans="1:18">
      <c r="A1965">
        <v>3851</v>
      </c>
      <c r="B1965" t="s">
        <v>701</v>
      </c>
      <c r="C1965">
        <v>2677</v>
      </c>
      <c r="D1965" t="s">
        <v>8244</v>
      </c>
      <c r="E1965" t="s">
        <v>706</v>
      </c>
      <c r="F1965">
        <v>4</v>
      </c>
      <c r="G1965">
        <v>1</v>
      </c>
      <c r="H1965" t="s">
        <v>421</v>
      </c>
      <c r="I1965" t="s">
        <v>103</v>
      </c>
      <c r="J1965" t="s">
        <v>105</v>
      </c>
      <c r="K1965" t="s">
        <v>109</v>
      </c>
      <c r="L1965" t="s">
        <v>108</v>
      </c>
      <c r="M1965" t="s">
        <v>165</v>
      </c>
      <c r="N1965" t="s">
        <v>166</v>
      </c>
      <c r="O1965" t="s">
        <v>565</v>
      </c>
      <c r="P1965" t="s">
        <v>564</v>
      </c>
      <c r="Q1965" t="s">
        <v>8244</v>
      </c>
      <c r="R1965" t="s">
        <v>8245</v>
      </c>
    </row>
    <row r="1966" spans="1:18">
      <c r="A1966">
        <v>3855</v>
      </c>
      <c r="B1966" t="s">
        <v>701</v>
      </c>
      <c r="C1966">
        <v>2671</v>
      </c>
      <c r="D1966" t="s">
        <v>8252</v>
      </c>
      <c r="E1966" t="s">
        <v>703</v>
      </c>
      <c r="F1966">
        <v>0</v>
      </c>
      <c r="G1966">
        <v>1</v>
      </c>
      <c r="H1966" t="s">
        <v>421</v>
      </c>
      <c r="I1966" t="s">
        <v>103</v>
      </c>
      <c r="J1966" t="s">
        <v>105</v>
      </c>
      <c r="K1966" t="s">
        <v>109</v>
      </c>
      <c r="L1966" t="s">
        <v>108</v>
      </c>
      <c r="M1966" t="s">
        <v>165</v>
      </c>
      <c r="N1966" t="s">
        <v>166</v>
      </c>
      <c r="O1966" t="s">
        <v>565</v>
      </c>
      <c r="P1966" t="s">
        <v>564</v>
      </c>
      <c r="Q1966" t="s">
        <v>8252</v>
      </c>
      <c r="R1966" t="s">
        <v>8253</v>
      </c>
    </row>
    <row r="1967" spans="1:18">
      <c r="A1967">
        <v>604</v>
      </c>
      <c r="B1967" t="s">
        <v>701</v>
      </c>
      <c r="C1967">
        <v>2948</v>
      </c>
      <c r="D1967" t="s">
        <v>1452</v>
      </c>
      <c r="E1967" t="s">
        <v>706</v>
      </c>
      <c r="F1967">
        <v>3</v>
      </c>
      <c r="G1967">
        <v>1</v>
      </c>
      <c r="H1967" t="s">
        <v>421</v>
      </c>
      <c r="I1967" t="s">
        <v>103</v>
      </c>
      <c r="J1967" t="s">
        <v>105</v>
      </c>
      <c r="K1967" t="s">
        <v>115</v>
      </c>
      <c r="L1967" t="s">
        <v>114</v>
      </c>
      <c r="M1967" t="s">
        <v>408</v>
      </c>
      <c r="N1967" t="s">
        <v>407</v>
      </c>
      <c r="O1967" t="s">
        <v>567</v>
      </c>
      <c r="P1967" t="s">
        <v>566</v>
      </c>
      <c r="Q1967" t="s">
        <v>1452</v>
      </c>
      <c r="R1967" t="s">
        <v>1899</v>
      </c>
    </row>
    <row r="1968" spans="1:18">
      <c r="A1968">
        <v>605</v>
      </c>
      <c r="B1968" t="s">
        <v>701</v>
      </c>
      <c r="C1968">
        <v>2947</v>
      </c>
      <c r="D1968" t="s">
        <v>1900</v>
      </c>
      <c r="E1968" t="s">
        <v>706</v>
      </c>
      <c r="F1968">
        <v>3</v>
      </c>
      <c r="G1968">
        <v>1</v>
      </c>
      <c r="H1968" t="s">
        <v>421</v>
      </c>
      <c r="I1968" t="s">
        <v>103</v>
      </c>
      <c r="J1968" t="s">
        <v>105</v>
      </c>
      <c r="K1968" t="s">
        <v>115</v>
      </c>
      <c r="L1968" t="s">
        <v>114</v>
      </c>
      <c r="M1968" t="s">
        <v>408</v>
      </c>
      <c r="N1968" t="s">
        <v>407</v>
      </c>
      <c r="O1968" t="s">
        <v>567</v>
      </c>
      <c r="P1968" t="s">
        <v>566</v>
      </c>
      <c r="Q1968" t="s">
        <v>1900</v>
      </c>
      <c r="R1968" t="s">
        <v>1901</v>
      </c>
    </row>
    <row r="1969" spans="1:18">
      <c r="A1969">
        <v>607</v>
      </c>
      <c r="B1969" t="s">
        <v>701</v>
      </c>
      <c r="C1969">
        <v>3007</v>
      </c>
      <c r="D1969" t="s">
        <v>1904</v>
      </c>
      <c r="E1969" t="s">
        <v>706</v>
      </c>
      <c r="F1969" t="s">
        <v>421</v>
      </c>
      <c r="G1969">
        <v>1</v>
      </c>
      <c r="H1969" t="s">
        <v>421</v>
      </c>
      <c r="I1969" t="s">
        <v>103</v>
      </c>
      <c r="J1969" t="s">
        <v>105</v>
      </c>
      <c r="K1969" t="s">
        <v>115</v>
      </c>
      <c r="L1969" t="s">
        <v>114</v>
      </c>
      <c r="M1969" t="s">
        <v>408</v>
      </c>
      <c r="N1969" t="s">
        <v>407</v>
      </c>
      <c r="O1969" t="s">
        <v>567</v>
      </c>
      <c r="P1969" t="s">
        <v>566</v>
      </c>
      <c r="Q1969" t="s">
        <v>1904</v>
      </c>
      <c r="R1969" t="s">
        <v>1905</v>
      </c>
    </row>
    <row r="1970" spans="1:18">
      <c r="A1970">
        <v>608</v>
      </c>
      <c r="B1970" t="s">
        <v>701</v>
      </c>
      <c r="C1970">
        <v>3006</v>
      </c>
      <c r="D1970" t="s">
        <v>1906</v>
      </c>
      <c r="E1970" t="s">
        <v>706</v>
      </c>
      <c r="F1970">
        <v>3</v>
      </c>
      <c r="G1970">
        <v>1</v>
      </c>
      <c r="H1970" t="s">
        <v>421</v>
      </c>
      <c r="I1970" t="s">
        <v>103</v>
      </c>
      <c r="J1970" t="s">
        <v>105</v>
      </c>
      <c r="K1970" t="s">
        <v>115</v>
      </c>
      <c r="L1970" t="s">
        <v>114</v>
      </c>
      <c r="M1970" t="s">
        <v>408</v>
      </c>
      <c r="N1970" t="s">
        <v>407</v>
      </c>
      <c r="O1970" t="s">
        <v>567</v>
      </c>
      <c r="P1970" t="s">
        <v>566</v>
      </c>
      <c r="Q1970" t="s">
        <v>1906</v>
      </c>
      <c r="R1970" t="s">
        <v>1907</v>
      </c>
    </row>
    <row r="1971" spans="1:18">
      <c r="A1971">
        <v>609</v>
      </c>
      <c r="B1971" t="s">
        <v>701</v>
      </c>
      <c r="C1971">
        <v>3004</v>
      </c>
      <c r="D1971" t="s">
        <v>1662</v>
      </c>
      <c r="E1971" t="s">
        <v>706</v>
      </c>
      <c r="F1971">
        <v>3</v>
      </c>
      <c r="G1971">
        <v>1</v>
      </c>
      <c r="H1971" t="s">
        <v>421</v>
      </c>
      <c r="I1971" t="s">
        <v>103</v>
      </c>
      <c r="J1971" t="s">
        <v>105</v>
      </c>
      <c r="K1971" t="s">
        <v>115</v>
      </c>
      <c r="L1971" t="s">
        <v>114</v>
      </c>
      <c r="M1971" t="s">
        <v>408</v>
      </c>
      <c r="N1971" t="s">
        <v>407</v>
      </c>
      <c r="O1971" t="s">
        <v>567</v>
      </c>
      <c r="P1971" t="s">
        <v>566</v>
      </c>
      <c r="Q1971" t="s">
        <v>1662</v>
      </c>
      <c r="R1971" t="s">
        <v>1908</v>
      </c>
    </row>
    <row r="1972" spans="1:18">
      <c r="A1972">
        <v>610</v>
      </c>
      <c r="B1972" t="s">
        <v>701</v>
      </c>
      <c r="C1972">
        <v>3005</v>
      </c>
      <c r="D1972" t="s">
        <v>1909</v>
      </c>
      <c r="E1972" t="s">
        <v>706</v>
      </c>
      <c r="F1972">
        <v>3</v>
      </c>
      <c r="G1972">
        <v>1</v>
      </c>
      <c r="H1972" t="s">
        <v>421</v>
      </c>
      <c r="I1972" t="s">
        <v>103</v>
      </c>
      <c r="J1972" t="s">
        <v>105</v>
      </c>
      <c r="K1972" t="s">
        <v>115</v>
      </c>
      <c r="L1972" t="s">
        <v>114</v>
      </c>
      <c r="M1972" t="s">
        <v>408</v>
      </c>
      <c r="N1972" t="s">
        <v>407</v>
      </c>
      <c r="O1972" t="s">
        <v>567</v>
      </c>
      <c r="P1972" t="s">
        <v>566</v>
      </c>
      <c r="Q1972" t="s">
        <v>1909</v>
      </c>
      <c r="R1972" t="s">
        <v>1910</v>
      </c>
    </row>
    <row r="1973" spans="1:18">
      <c r="A1973">
        <v>611</v>
      </c>
      <c r="B1973" t="s">
        <v>701</v>
      </c>
      <c r="C1973">
        <v>3002</v>
      </c>
      <c r="D1973" t="s">
        <v>1911</v>
      </c>
      <c r="E1973" t="s">
        <v>706</v>
      </c>
      <c r="F1973">
        <v>4</v>
      </c>
      <c r="G1973">
        <v>1</v>
      </c>
      <c r="H1973" t="s">
        <v>421</v>
      </c>
      <c r="I1973" t="s">
        <v>103</v>
      </c>
      <c r="J1973" t="s">
        <v>105</v>
      </c>
      <c r="K1973" t="s">
        <v>115</v>
      </c>
      <c r="L1973" t="s">
        <v>114</v>
      </c>
      <c r="M1973" t="s">
        <v>408</v>
      </c>
      <c r="N1973" t="s">
        <v>407</v>
      </c>
      <c r="O1973" t="s">
        <v>567</v>
      </c>
      <c r="P1973" t="s">
        <v>566</v>
      </c>
      <c r="Q1973" t="s">
        <v>1911</v>
      </c>
      <c r="R1973" t="s">
        <v>1912</v>
      </c>
    </row>
    <row r="1974" spans="1:18">
      <c r="A1974">
        <v>613</v>
      </c>
      <c r="B1974" t="s">
        <v>701</v>
      </c>
      <c r="C1974">
        <v>3001</v>
      </c>
      <c r="D1974" t="s">
        <v>1915</v>
      </c>
      <c r="E1974" t="s">
        <v>706</v>
      </c>
      <c r="F1974">
        <v>3</v>
      </c>
      <c r="G1974">
        <v>1</v>
      </c>
      <c r="H1974" t="s">
        <v>421</v>
      </c>
      <c r="I1974" t="s">
        <v>103</v>
      </c>
      <c r="J1974" t="s">
        <v>105</v>
      </c>
      <c r="K1974" t="s">
        <v>115</v>
      </c>
      <c r="L1974" t="s">
        <v>114</v>
      </c>
      <c r="M1974" t="s">
        <v>408</v>
      </c>
      <c r="N1974" t="s">
        <v>407</v>
      </c>
      <c r="O1974" t="s">
        <v>567</v>
      </c>
      <c r="P1974" t="s">
        <v>566</v>
      </c>
      <c r="Q1974" t="s">
        <v>1915</v>
      </c>
      <c r="R1974" t="s">
        <v>1916</v>
      </c>
    </row>
    <row r="1975" spans="1:18">
      <c r="A1975">
        <v>614</v>
      </c>
      <c r="B1975" t="s">
        <v>701</v>
      </c>
      <c r="C1975">
        <v>3000</v>
      </c>
      <c r="D1975" t="s">
        <v>1917</v>
      </c>
      <c r="E1975" t="s">
        <v>706</v>
      </c>
      <c r="F1975">
        <v>3</v>
      </c>
      <c r="G1975">
        <v>1</v>
      </c>
      <c r="H1975" t="s">
        <v>421</v>
      </c>
      <c r="I1975" t="s">
        <v>103</v>
      </c>
      <c r="J1975" t="s">
        <v>105</v>
      </c>
      <c r="K1975" t="s">
        <v>115</v>
      </c>
      <c r="L1975" t="s">
        <v>114</v>
      </c>
      <c r="M1975" t="s">
        <v>408</v>
      </c>
      <c r="N1975" t="s">
        <v>407</v>
      </c>
      <c r="O1975" t="s">
        <v>567</v>
      </c>
      <c r="P1975" t="s">
        <v>566</v>
      </c>
      <c r="Q1975" t="s">
        <v>1917</v>
      </c>
      <c r="R1975" t="s">
        <v>1918</v>
      </c>
    </row>
    <row r="1976" spans="1:18">
      <c r="A1976">
        <v>616</v>
      </c>
      <c r="B1976" t="s">
        <v>701</v>
      </c>
      <c r="C1976">
        <v>2997</v>
      </c>
      <c r="D1976" t="s">
        <v>1921</v>
      </c>
      <c r="E1976" t="s">
        <v>706</v>
      </c>
      <c r="F1976">
        <v>3</v>
      </c>
      <c r="G1976">
        <v>1</v>
      </c>
      <c r="H1976" t="s">
        <v>421</v>
      </c>
      <c r="I1976" t="s">
        <v>103</v>
      </c>
      <c r="J1976" t="s">
        <v>105</v>
      </c>
      <c r="K1976" t="s">
        <v>115</v>
      </c>
      <c r="L1976" t="s">
        <v>114</v>
      </c>
      <c r="M1976" t="s">
        <v>408</v>
      </c>
      <c r="N1976" t="s">
        <v>407</v>
      </c>
      <c r="O1976" t="s">
        <v>567</v>
      </c>
      <c r="P1976" t="s">
        <v>566</v>
      </c>
      <c r="Q1976" t="s">
        <v>1921</v>
      </c>
      <c r="R1976" t="s">
        <v>1922</v>
      </c>
    </row>
    <row r="1977" spans="1:18">
      <c r="A1977">
        <v>617</v>
      </c>
      <c r="B1977" t="s">
        <v>701</v>
      </c>
      <c r="C1977">
        <v>2994</v>
      </c>
      <c r="D1977" t="s">
        <v>1923</v>
      </c>
      <c r="E1977" t="s">
        <v>706</v>
      </c>
      <c r="F1977">
        <v>3</v>
      </c>
      <c r="G1977">
        <v>1</v>
      </c>
      <c r="H1977" t="s">
        <v>421</v>
      </c>
      <c r="I1977" t="s">
        <v>103</v>
      </c>
      <c r="J1977" t="s">
        <v>105</v>
      </c>
      <c r="K1977" t="s">
        <v>115</v>
      </c>
      <c r="L1977" t="s">
        <v>114</v>
      </c>
      <c r="M1977" t="s">
        <v>408</v>
      </c>
      <c r="N1977" t="s">
        <v>407</v>
      </c>
      <c r="O1977" t="s">
        <v>567</v>
      </c>
      <c r="P1977" t="s">
        <v>566</v>
      </c>
      <c r="Q1977" t="s">
        <v>1923</v>
      </c>
      <c r="R1977" t="s">
        <v>1924</v>
      </c>
    </row>
    <row r="1978" spans="1:18">
      <c r="A1978">
        <v>618</v>
      </c>
      <c r="B1978" t="s">
        <v>701</v>
      </c>
      <c r="C1978">
        <v>2996</v>
      </c>
      <c r="D1978" t="s">
        <v>1925</v>
      </c>
      <c r="E1978" t="s">
        <v>706</v>
      </c>
      <c r="F1978">
        <v>3</v>
      </c>
      <c r="G1978">
        <v>1</v>
      </c>
      <c r="H1978" t="s">
        <v>421</v>
      </c>
      <c r="I1978" t="s">
        <v>103</v>
      </c>
      <c r="J1978" t="s">
        <v>105</v>
      </c>
      <c r="K1978" t="s">
        <v>115</v>
      </c>
      <c r="L1978" t="s">
        <v>114</v>
      </c>
      <c r="M1978" t="s">
        <v>408</v>
      </c>
      <c r="N1978" t="s">
        <v>407</v>
      </c>
      <c r="O1978" t="s">
        <v>567</v>
      </c>
      <c r="P1978" t="s">
        <v>566</v>
      </c>
      <c r="Q1978" t="s">
        <v>1925</v>
      </c>
      <c r="R1978" t="s">
        <v>1926</v>
      </c>
    </row>
    <row r="1979" spans="1:18">
      <c r="A1979">
        <v>619</v>
      </c>
      <c r="B1979" t="s">
        <v>701</v>
      </c>
      <c r="C1979">
        <v>2995</v>
      </c>
      <c r="D1979" t="s">
        <v>1927</v>
      </c>
      <c r="E1979" t="s">
        <v>706</v>
      </c>
      <c r="F1979">
        <v>3</v>
      </c>
      <c r="G1979">
        <v>1</v>
      </c>
      <c r="H1979" t="s">
        <v>421</v>
      </c>
      <c r="I1979" t="s">
        <v>103</v>
      </c>
      <c r="J1979" t="s">
        <v>105</v>
      </c>
      <c r="K1979" t="s">
        <v>115</v>
      </c>
      <c r="L1979" t="s">
        <v>114</v>
      </c>
      <c r="M1979" t="s">
        <v>408</v>
      </c>
      <c r="N1979" t="s">
        <v>407</v>
      </c>
      <c r="O1979" t="s">
        <v>567</v>
      </c>
      <c r="P1979" t="s">
        <v>566</v>
      </c>
      <c r="Q1979" t="s">
        <v>1927</v>
      </c>
      <c r="R1979" t="s">
        <v>1928</v>
      </c>
    </row>
    <row r="1980" spans="1:18">
      <c r="A1980">
        <v>620</v>
      </c>
      <c r="B1980" t="s">
        <v>701</v>
      </c>
      <c r="C1980">
        <v>2993</v>
      </c>
      <c r="D1980" t="s">
        <v>1929</v>
      </c>
      <c r="E1980" t="s">
        <v>706</v>
      </c>
      <c r="F1980">
        <v>3</v>
      </c>
      <c r="G1980">
        <v>1</v>
      </c>
      <c r="H1980" t="s">
        <v>421</v>
      </c>
      <c r="I1980" t="s">
        <v>103</v>
      </c>
      <c r="J1980" t="s">
        <v>105</v>
      </c>
      <c r="K1980" t="s">
        <v>115</v>
      </c>
      <c r="L1980" t="s">
        <v>114</v>
      </c>
      <c r="M1980" t="s">
        <v>408</v>
      </c>
      <c r="N1980" t="s">
        <v>407</v>
      </c>
      <c r="O1980" t="s">
        <v>567</v>
      </c>
      <c r="P1980" t="s">
        <v>566</v>
      </c>
      <c r="Q1980" t="s">
        <v>1929</v>
      </c>
      <c r="R1980" t="s">
        <v>1930</v>
      </c>
    </row>
    <row r="1981" spans="1:18">
      <c r="A1981">
        <v>621</v>
      </c>
      <c r="B1981" t="s">
        <v>701</v>
      </c>
      <c r="C1981">
        <v>2992</v>
      </c>
      <c r="D1981" t="s">
        <v>1931</v>
      </c>
      <c r="E1981" t="s">
        <v>706</v>
      </c>
      <c r="F1981">
        <v>3</v>
      </c>
      <c r="G1981">
        <v>1</v>
      </c>
      <c r="H1981" t="s">
        <v>421</v>
      </c>
      <c r="I1981" t="s">
        <v>103</v>
      </c>
      <c r="J1981" t="s">
        <v>105</v>
      </c>
      <c r="K1981" t="s">
        <v>115</v>
      </c>
      <c r="L1981" t="s">
        <v>114</v>
      </c>
      <c r="M1981" t="s">
        <v>408</v>
      </c>
      <c r="N1981" t="s">
        <v>407</v>
      </c>
      <c r="O1981" t="s">
        <v>567</v>
      </c>
      <c r="P1981" t="s">
        <v>566</v>
      </c>
      <c r="Q1981" t="s">
        <v>1931</v>
      </c>
      <c r="R1981" t="s">
        <v>1932</v>
      </c>
    </row>
    <row r="1982" spans="1:18">
      <c r="A1982">
        <v>622</v>
      </c>
      <c r="B1982" t="s">
        <v>701</v>
      </c>
      <c r="C1982">
        <v>2958</v>
      </c>
      <c r="D1982" t="s">
        <v>1933</v>
      </c>
      <c r="E1982" t="s">
        <v>706</v>
      </c>
      <c r="F1982">
        <v>4</v>
      </c>
      <c r="G1982">
        <v>1</v>
      </c>
      <c r="H1982" t="s">
        <v>421</v>
      </c>
      <c r="I1982" t="s">
        <v>103</v>
      </c>
      <c r="J1982" t="s">
        <v>105</v>
      </c>
      <c r="K1982" t="s">
        <v>115</v>
      </c>
      <c r="L1982" t="s">
        <v>114</v>
      </c>
      <c r="M1982" t="s">
        <v>408</v>
      </c>
      <c r="N1982" t="s">
        <v>407</v>
      </c>
      <c r="O1982" t="s">
        <v>567</v>
      </c>
      <c r="P1982" t="s">
        <v>566</v>
      </c>
      <c r="Q1982" t="s">
        <v>1933</v>
      </c>
      <c r="R1982" t="s">
        <v>1934</v>
      </c>
    </row>
    <row r="1983" spans="1:18">
      <c r="A1983">
        <v>623</v>
      </c>
      <c r="B1983" t="s">
        <v>701</v>
      </c>
      <c r="C1983">
        <v>2991</v>
      </c>
      <c r="D1983" t="s">
        <v>1935</v>
      </c>
      <c r="E1983" t="s">
        <v>706</v>
      </c>
      <c r="F1983">
        <v>3</v>
      </c>
      <c r="G1983">
        <v>1</v>
      </c>
      <c r="H1983" t="s">
        <v>421</v>
      </c>
      <c r="I1983" t="s">
        <v>103</v>
      </c>
      <c r="J1983" t="s">
        <v>105</v>
      </c>
      <c r="K1983" t="s">
        <v>115</v>
      </c>
      <c r="L1983" t="s">
        <v>114</v>
      </c>
      <c r="M1983" t="s">
        <v>408</v>
      </c>
      <c r="N1983" t="s">
        <v>407</v>
      </c>
      <c r="O1983" t="s">
        <v>567</v>
      </c>
      <c r="P1983" t="s">
        <v>566</v>
      </c>
      <c r="Q1983" t="s">
        <v>1935</v>
      </c>
      <c r="R1983" t="s">
        <v>1936</v>
      </c>
    </row>
    <row r="1984" spans="1:18">
      <c r="A1984">
        <v>624</v>
      </c>
      <c r="B1984" t="s">
        <v>701</v>
      </c>
      <c r="C1984">
        <v>2989</v>
      </c>
      <c r="D1984" t="s">
        <v>1937</v>
      </c>
      <c r="E1984" t="s">
        <v>706</v>
      </c>
      <c r="F1984">
        <v>3</v>
      </c>
      <c r="G1984">
        <v>1</v>
      </c>
      <c r="H1984" t="s">
        <v>421</v>
      </c>
      <c r="I1984" t="s">
        <v>103</v>
      </c>
      <c r="J1984" t="s">
        <v>105</v>
      </c>
      <c r="K1984" t="s">
        <v>115</v>
      </c>
      <c r="L1984" t="s">
        <v>114</v>
      </c>
      <c r="M1984" t="s">
        <v>408</v>
      </c>
      <c r="N1984" t="s">
        <v>407</v>
      </c>
      <c r="O1984" t="s">
        <v>567</v>
      </c>
      <c r="P1984" t="s">
        <v>566</v>
      </c>
      <c r="Q1984" t="s">
        <v>1937</v>
      </c>
      <c r="R1984" t="s">
        <v>1938</v>
      </c>
    </row>
    <row r="1985" spans="1:18">
      <c r="A1985">
        <v>625</v>
      </c>
      <c r="B1985" t="s">
        <v>701</v>
      </c>
      <c r="C1985">
        <v>2990</v>
      </c>
      <c r="D1985" t="s">
        <v>1939</v>
      </c>
      <c r="E1985" t="s">
        <v>706</v>
      </c>
      <c r="F1985">
        <v>1</v>
      </c>
      <c r="G1985">
        <v>1</v>
      </c>
      <c r="H1985" t="s">
        <v>421</v>
      </c>
      <c r="I1985" t="s">
        <v>103</v>
      </c>
      <c r="J1985" t="s">
        <v>105</v>
      </c>
      <c r="K1985" t="s">
        <v>115</v>
      </c>
      <c r="L1985" t="s">
        <v>114</v>
      </c>
      <c r="M1985" t="s">
        <v>408</v>
      </c>
      <c r="N1985" t="s">
        <v>407</v>
      </c>
      <c r="O1985" t="s">
        <v>567</v>
      </c>
      <c r="P1985" t="s">
        <v>566</v>
      </c>
      <c r="Q1985" t="s">
        <v>1939</v>
      </c>
      <c r="R1985" t="s">
        <v>1940</v>
      </c>
    </row>
    <row r="1986" spans="1:18">
      <c r="A1986">
        <v>626</v>
      </c>
      <c r="B1986" t="s">
        <v>701</v>
      </c>
      <c r="C1986">
        <v>2967</v>
      </c>
      <c r="D1986" t="s">
        <v>1941</v>
      </c>
      <c r="E1986" t="s">
        <v>706</v>
      </c>
      <c r="F1986">
        <v>4</v>
      </c>
      <c r="G1986">
        <v>1</v>
      </c>
      <c r="H1986" t="s">
        <v>421</v>
      </c>
      <c r="I1986" t="s">
        <v>103</v>
      </c>
      <c r="J1986" t="s">
        <v>105</v>
      </c>
      <c r="K1986" t="s">
        <v>115</v>
      </c>
      <c r="L1986" t="s">
        <v>114</v>
      </c>
      <c r="M1986" t="s">
        <v>408</v>
      </c>
      <c r="N1986" t="s">
        <v>407</v>
      </c>
      <c r="O1986" t="s">
        <v>567</v>
      </c>
      <c r="P1986" t="s">
        <v>566</v>
      </c>
      <c r="Q1986" t="s">
        <v>1941</v>
      </c>
      <c r="R1986" t="s">
        <v>1942</v>
      </c>
    </row>
    <row r="1987" spans="1:18">
      <c r="A1987">
        <v>627</v>
      </c>
      <c r="B1987" t="s">
        <v>701</v>
      </c>
      <c r="C1987">
        <v>2986</v>
      </c>
      <c r="D1987" t="s">
        <v>1943</v>
      </c>
      <c r="E1987" t="s">
        <v>706</v>
      </c>
      <c r="F1987">
        <v>2</v>
      </c>
      <c r="G1987">
        <v>1</v>
      </c>
      <c r="H1987" t="s">
        <v>421</v>
      </c>
      <c r="I1987" t="s">
        <v>103</v>
      </c>
      <c r="J1987" t="s">
        <v>105</v>
      </c>
      <c r="K1987" t="s">
        <v>115</v>
      </c>
      <c r="L1987" t="s">
        <v>114</v>
      </c>
      <c r="M1987" t="s">
        <v>408</v>
      </c>
      <c r="N1987" t="s">
        <v>407</v>
      </c>
      <c r="O1987" t="s">
        <v>567</v>
      </c>
      <c r="P1987" t="s">
        <v>566</v>
      </c>
      <c r="Q1987" t="s">
        <v>1943</v>
      </c>
      <c r="R1987" t="s">
        <v>1944</v>
      </c>
    </row>
    <row r="1988" spans="1:18">
      <c r="A1988">
        <v>628</v>
      </c>
      <c r="B1988" t="s">
        <v>701</v>
      </c>
      <c r="C1988">
        <v>2987</v>
      </c>
      <c r="D1988" t="s">
        <v>1945</v>
      </c>
      <c r="E1988" t="s">
        <v>706</v>
      </c>
      <c r="F1988">
        <v>2</v>
      </c>
      <c r="G1988">
        <v>1</v>
      </c>
      <c r="H1988" t="s">
        <v>421</v>
      </c>
      <c r="I1988" t="s">
        <v>103</v>
      </c>
      <c r="J1988" t="s">
        <v>105</v>
      </c>
      <c r="K1988" t="s">
        <v>115</v>
      </c>
      <c r="L1988" t="s">
        <v>114</v>
      </c>
      <c r="M1988" t="s">
        <v>408</v>
      </c>
      <c r="N1988" t="s">
        <v>407</v>
      </c>
      <c r="O1988" t="s">
        <v>567</v>
      </c>
      <c r="P1988" t="s">
        <v>566</v>
      </c>
      <c r="Q1988" t="s">
        <v>1945</v>
      </c>
      <c r="R1988" t="s">
        <v>1946</v>
      </c>
    </row>
    <row r="1989" spans="1:18">
      <c r="A1989">
        <v>629</v>
      </c>
      <c r="B1989" t="s">
        <v>701</v>
      </c>
      <c r="C1989">
        <v>2985</v>
      </c>
      <c r="D1989" t="s">
        <v>1947</v>
      </c>
      <c r="E1989" t="s">
        <v>706</v>
      </c>
      <c r="F1989">
        <v>3</v>
      </c>
      <c r="G1989">
        <v>1</v>
      </c>
      <c r="H1989" t="s">
        <v>421</v>
      </c>
      <c r="I1989" t="s">
        <v>103</v>
      </c>
      <c r="J1989" t="s">
        <v>105</v>
      </c>
      <c r="K1989" t="s">
        <v>115</v>
      </c>
      <c r="L1989" t="s">
        <v>114</v>
      </c>
      <c r="M1989" t="s">
        <v>408</v>
      </c>
      <c r="N1989" t="s">
        <v>407</v>
      </c>
      <c r="O1989" t="s">
        <v>567</v>
      </c>
      <c r="P1989" t="s">
        <v>566</v>
      </c>
      <c r="Q1989" t="s">
        <v>1947</v>
      </c>
      <c r="R1989" t="s">
        <v>1948</v>
      </c>
    </row>
    <row r="1990" spans="1:18">
      <c r="A1990">
        <v>630</v>
      </c>
      <c r="B1990" t="s">
        <v>701</v>
      </c>
      <c r="C1990">
        <v>2988</v>
      </c>
      <c r="D1990" t="s">
        <v>1949</v>
      </c>
      <c r="E1990" t="s">
        <v>706</v>
      </c>
      <c r="F1990">
        <v>3</v>
      </c>
      <c r="G1990">
        <v>1</v>
      </c>
      <c r="H1990" t="s">
        <v>421</v>
      </c>
      <c r="I1990" t="s">
        <v>103</v>
      </c>
      <c r="J1990" t="s">
        <v>105</v>
      </c>
      <c r="K1990" t="s">
        <v>115</v>
      </c>
      <c r="L1990" t="s">
        <v>114</v>
      </c>
      <c r="M1990" t="s">
        <v>408</v>
      </c>
      <c r="N1990" t="s">
        <v>407</v>
      </c>
      <c r="O1990" t="s">
        <v>567</v>
      </c>
      <c r="P1990" t="s">
        <v>566</v>
      </c>
      <c r="Q1990" t="s">
        <v>1949</v>
      </c>
      <c r="R1990" t="s">
        <v>1950</v>
      </c>
    </row>
    <row r="1991" spans="1:18">
      <c r="A1991">
        <v>631</v>
      </c>
      <c r="B1991" t="s">
        <v>701</v>
      </c>
      <c r="C1991">
        <v>2955</v>
      </c>
      <c r="D1991" t="s">
        <v>1951</v>
      </c>
      <c r="E1991" t="s">
        <v>832</v>
      </c>
      <c r="F1991">
        <v>3</v>
      </c>
      <c r="G1991">
        <v>1</v>
      </c>
      <c r="H1991" t="s">
        <v>421</v>
      </c>
      <c r="I1991" t="s">
        <v>103</v>
      </c>
      <c r="J1991" t="s">
        <v>105</v>
      </c>
      <c r="K1991" t="s">
        <v>115</v>
      </c>
      <c r="L1991" t="s">
        <v>114</v>
      </c>
      <c r="M1991" t="s">
        <v>408</v>
      </c>
      <c r="N1991" t="s">
        <v>407</v>
      </c>
      <c r="O1991" t="s">
        <v>567</v>
      </c>
      <c r="P1991" t="s">
        <v>566</v>
      </c>
      <c r="Q1991" t="s">
        <v>1951</v>
      </c>
      <c r="R1991" t="s">
        <v>1952</v>
      </c>
    </row>
    <row r="1992" spans="1:18">
      <c r="A1992">
        <v>632</v>
      </c>
      <c r="B1992" t="s">
        <v>701</v>
      </c>
      <c r="C1992">
        <v>2978</v>
      </c>
      <c r="D1992" t="s">
        <v>1953</v>
      </c>
      <c r="E1992" t="s">
        <v>706</v>
      </c>
      <c r="F1992">
        <v>2</v>
      </c>
      <c r="G1992">
        <v>1</v>
      </c>
      <c r="H1992" t="s">
        <v>421</v>
      </c>
      <c r="I1992" t="s">
        <v>103</v>
      </c>
      <c r="J1992" t="s">
        <v>105</v>
      </c>
      <c r="K1992" t="s">
        <v>115</v>
      </c>
      <c r="L1992" t="s">
        <v>114</v>
      </c>
      <c r="M1992" t="s">
        <v>408</v>
      </c>
      <c r="N1992" t="s">
        <v>407</v>
      </c>
      <c r="O1992" t="s">
        <v>567</v>
      </c>
      <c r="P1992" t="s">
        <v>566</v>
      </c>
      <c r="Q1992" t="s">
        <v>1953</v>
      </c>
      <c r="R1992" t="s">
        <v>1954</v>
      </c>
    </row>
    <row r="1993" spans="1:18">
      <c r="A1993">
        <v>633</v>
      </c>
      <c r="B1993" t="s">
        <v>701</v>
      </c>
      <c r="C1993">
        <v>3013</v>
      </c>
      <c r="D1993" t="s">
        <v>1955</v>
      </c>
      <c r="E1993" t="s">
        <v>706</v>
      </c>
      <c r="F1993">
        <v>4</v>
      </c>
      <c r="G1993">
        <v>1</v>
      </c>
      <c r="H1993" t="s">
        <v>421</v>
      </c>
      <c r="I1993" t="s">
        <v>103</v>
      </c>
      <c r="J1993" t="s">
        <v>105</v>
      </c>
      <c r="K1993" t="s">
        <v>115</v>
      </c>
      <c r="L1993" t="s">
        <v>114</v>
      </c>
      <c r="M1993" t="s">
        <v>408</v>
      </c>
      <c r="N1993" t="s">
        <v>407</v>
      </c>
      <c r="O1993" t="s">
        <v>567</v>
      </c>
      <c r="P1993" t="s">
        <v>566</v>
      </c>
      <c r="Q1993" t="s">
        <v>1955</v>
      </c>
      <c r="R1993" t="s">
        <v>1956</v>
      </c>
    </row>
    <row r="1994" spans="1:18">
      <c r="A1994">
        <v>634</v>
      </c>
      <c r="B1994" t="s">
        <v>701</v>
      </c>
      <c r="C1994">
        <v>2980</v>
      </c>
      <c r="D1994" t="s">
        <v>1957</v>
      </c>
      <c r="E1994" t="s">
        <v>706</v>
      </c>
      <c r="F1994">
        <v>4</v>
      </c>
      <c r="G1994">
        <v>1</v>
      </c>
      <c r="H1994" t="s">
        <v>421</v>
      </c>
      <c r="I1994" t="s">
        <v>103</v>
      </c>
      <c r="J1994" t="s">
        <v>105</v>
      </c>
      <c r="K1994" t="s">
        <v>115</v>
      </c>
      <c r="L1994" t="s">
        <v>114</v>
      </c>
      <c r="M1994" t="s">
        <v>408</v>
      </c>
      <c r="N1994" t="s">
        <v>407</v>
      </c>
      <c r="O1994" t="s">
        <v>567</v>
      </c>
      <c r="P1994" t="s">
        <v>566</v>
      </c>
      <c r="Q1994" t="s">
        <v>1957</v>
      </c>
      <c r="R1994" t="s">
        <v>1958</v>
      </c>
    </row>
    <row r="1995" spans="1:18">
      <c r="A1995">
        <v>635</v>
      </c>
      <c r="B1995" t="s">
        <v>701</v>
      </c>
      <c r="C1995">
        <v>2959</v>
      </c>
      <c r="D1995" t="s">
        <v>1959</v>
      </c>
      <c r="E1995" t="s">
        <v>706</v>
      </c>
      <c r="F1995">
        <v>4</v>
      </c>
      <c r="G1995">
        <v>1</v>
      </c>
      <c r="H1995" t="s">
        <v>421</v>
      </c>
      <c r="I1995" t="s">
        <v>103</v>
      </c>
      <c r="J1995" t="s">
        <v>105</v>
      </c>
      <c r="K1995" t="s">
        <v>115</v>
      </c>
      <c r="L1995" t="s">
        <v>114</v>
      </c>
      <c r="M1995" t="s">
        <v>408</v>
      </c>
      <c r="N1995" t="s">
        <v>407</v>
      </c>
      <c r="O1995" t="s">
        <v>567</v>
      </c>
      <c r="P1995" t="s">
        <v>566</v>
      </c>
      <c r="Q1995" t="s">
        <v>1959</v>
      </c>
      <c r="R1995" t="s">
        <v>1960</v>
      </c>
    </row>
    <row r="1996" spans="1:18">
      <c r="A1996">
        <v>636</v>
      </c>
      <c r="B1996" t="s">
        <v>701</v>
      </c>
      <c r="C1996">
        <v>2846</v>
      </c>
      <c r="D1996" t="s">
        <v>1961</v>
      </c>
      <c r="E1996" t="s">
        <v>703</v>
      </c>
      <c r="F1996" t="s">
        <v>421</v>
      </c>
      <c r="G1996">
        <v>1</v>
      </c>
      <c r="H1996" t="s">
        <v>421</v>
      </c>
      <c r="I1996" t="s">
        <v>103</v>
      </c>
      <c r="J1996" t="s">
        <v>105</v>
      </c>
      <c r="K1996" t="s">
        <v>115</v>
      </c>
      <c r="L1996" t="s">
        <v>114</v>
      </c>
      <c r="M1996" t="s">
        <v>408</v>
      </c>
      <c r="N1996" t="s">
        <v>407</v>
      </c>
      <c r="O1996" t="s">
        <v>567</v>
      </c>
      <c r="P1996" t="s">
        <v>566</v>
      </c>
      <c r="Q1996" t="s">
        <v>1961</v>
      </c>
      <c r="R1996" t="s">
        <v>1962</v>
      </c>
    </row>
    <row r="1997" spans="1:18">
      <c r="A1997">
        <v>637</v>
      </c>
      <c r="B1997" t="s">
        <v>701</v>
      </c>
      <c r="C1997">
        <v>2979</v>
      </c>
      <c r="D1997" t="s">
        <v>1963</v>
      </c>
      <c r="E1997" t="s">
        <v>706</v>
      </c>
      <c r="F1997">
        <v>4</v>
      </c>
      <c r="G1997">
        <v>1</v>
      </c>
      <c r="H1997" t="s">
        <v>421</v>
      </c>
      <c r="I1997" t="s">
        <v>103</v>
      </c>
      <c r="J1997" t="s">
        <v>105</v>
      </c>
      <c r="K1997" t="s">
        <v>115</v>
      </c>
      <c r="L1997" t="s">
        <v>114</v>
      </c>
      <c r="M1997" t="s">
        <v>408</v>
      </c>
      <c r="N1997" t="s">
        <v>407</v>
      </c>
      <c r="O1997" t="s">
        <v>567</v>
      </c>
      <c r="P1997" t="s">
        <v>566</v>
      </c>
      <c r="Q1997" t="s">
        <v>1963</v>
      </c>
      <c r="R1997" t="s">
        <v>1964</v>
      </c>
    </row>
    <row r="1998" spans="1:18">
      <c r="A1998">
        <v>638</v>
      </c>
      <c r="B1998" t="s">
        <v>701</v>
      </c>
      <c r="C1998">
        <v>2984</v>
      </c>
      <c r="D1998" t="s">
        <v>1965</v>
      </c>
      <c r="E1998" t="s">
        <v>706</v>
      </c>
      <c r="F1998">
        <v>3</v>
      </c>
      <c r="G1998">
        <v>1</v>
      </c>
      <c r="H1998" t="s">
        <v>421</v>
      </c>
      <c r="I1998" t="s">
        <v>103</v>
      </c>
      <c r="J1998" t="s">
        <v>105</v>
      </c>
      <c r="K1998" t="s">
        <v>115</v>
      </c>
      <c r="L1998" t="s">
        <v>114</v>
      </c>
      <c r="M1998" t="s">
        <v>408</v>
      </c>
      <c r="N1998" t="s">
        <v>407</v>
      </c>
      <c r="O1998" t="s">
        <v>567</v>
      </c>
      <c r="P1998" t="s">
        <v>566</v>
      </c>
      <c r="Q1998" t="s">
        <v>1965</v>
      </c>
      <c r="R1998" t="s">
        <v>1966</v>
      </c>
    </row>
    <row r="1999" spans="1:18">
      <c r="A1999">
        <v>639</v>
      </c>
      <c r="B1999" t="s">
        <v>701</v>
      </c>
      <c r="C1999">
        <v>3012</v>
      </c>
      <c r="D1999" t="s">
        <v>1967</v>
      </c>
      <c r="E1999" t="s">
        <v>706</v>
      </c>
      <c r="F1999">
        <v>3</v>
      </c>
      <c r="G1999">
        <v>1</v>
      </c>
      <c r="H1999" t="s">
        <v>421</v>
      </c>
      <c r="I1999" t="s">
        <v>103</v>
      </c>
      <c r="J1999" t="s">
        <v>105</v>
      </c>
      <c r="K1999" t="s">
        <v>115</v>
      </c>
      <c r="L1999" t="s">
        <v>114</v>
      </c>
      <c r="M1999" t="s">
        <v>408</v>
      </c>
      <c r="N1999" t="s">
        <v>407</v>
      </c>
      <c r="O1999" t="s">
        <v>567</v>
      </c>
      <c r="P1999" t="s">
        <v>566</v>
      </c>
      <c r="Q1999" t="s">
        <v>1967</v>
      </c>
      <c r="R1999" t="s">
        <v>1968</v>
      </c>
    </row>
    <row r="2000" spans="1:18">
      <c r="A2000">
        <v>640</v>
      </c>
      <c r="B2000" t="s">
        <v>701</v>
      </c>
      <c r="C2000">
        <v>2983</v>
      </c>
      <c r="D2000" t="s">
        <v>1969</v>
      </c>
      <c r="E2000" t="s">
        <v>706</v>
      </c>
      <c r="F2000">
        <v>4</v>
      </c>
      <c r="G2000">
        <v>1</v>
      </c>
      <c r="H2000" t="s">
        <v>421</v>
      </c>
      <c r="I2000" t="s">
        <v>103</v>
      </c>
      <c r="J2000" t="s">
        <v>105</v>
      </c>
      <c r="K2000" t="s">
        <v>115</v>
      </c>
      <c r="L2000" t="s">
        <v>114</v>
      </c>
      <c r="M2000" t="s">
        <v>408</v>
      </c>
      <c r="N2000" t="s">
        <v>407</v>
      </c>
      <c r="O2000" t="s">
        <v>567</v>
      </c>
      <c r="P2000" t="s">
        <v>566</v>
      </c>
      <c r="Q2000" t="s">
        <v>1969</v>
      </c>
      <c r="R2000" t="s">
        <v>1970</v>
      </c>
    </row>
    <row r="2001" spans="1:18">
      <c r="A2001">
        <v>641</v>
      </c>
      <c r="B2001" t="s">
        <v>701</v>
      </c>
      <c r="C2001">
        <v>2977</v>
      </c>
      <c r="D2001" t="s">
        <v>1971</v>
      </c>
      <c r="E2001" t="s">
        <v>706</v>
      </c>
      <c r="F2001">
        <v>1</v>
      </c>
      <c r="G2001">
        <v>1</v>
      </c>
      <c r="H2001" t="s">
        <v>421</v>
      </c>
      <c r="I2001" t="s">
        <v>103</v>
      </c>
      <c r="J2001" t="s">
        <v>105</v>
      </c>
      <c r="K2001" t="s">
        <v>115</v>
      </c>
      <c r="L2001" t="s">
        <v>114</v>
      </c>
      <c r="M2001" t="s">
        <v>408</v>
      </c>
      <c r="N2001" t="s">
        <v>407</v>
      </c>
      <c r="O2001" t="s">
        <v>567</v>
      </c>
      <c r="P2001" t="s">
        <v>566</v>
      </c>
      <c r="Q2001" t="s">
        <v>1971</v>
      </c>
      <c r="R2001" t="s">
        <v>1972</v>
      </c>
    </row>
    <row r="2002" spans="1:18">
      <c r="A2002">
        <v>642</v>
      </c>
      <c r="B2002" t="s">
        <v>701</v>
      </c>
      <c r="C2002">
        <v>2976</v>
      </c>
      <c r="D2002" t="s">
        <v>1973</v>
      </c>
      <c r="E2002" t="s">
        <v>706</v>
      </c>
      <c r="F2002">
        <v>3</v>
      </c>
      <c r="G2002">
        <v>1</v>
      </c>
      <c r="H2002" t="s">
        <v>421</v>
      </c>
      <c r="I2002" t="s">
        <v>103</v>
      </c>
      <c r="J2002" t="s">
        <v>105</v>
      </c>
      <c r="K2002" t="s">
        <v>115</v>
      </c>
      <c r="L2002" t="s">
        <v>114</v>
      </c>
      <c r="M2002" t="s">
        <v>408</v>
      </c>
      <c r="N2002" t="s">
        <v>407</v>
      </c>
      <c r="O2002" t="s">
        <v>567</v>
      </c>
      <c r="P2002" t="s">
        <v>566</v>
      </c>
      <c r="Q2002" t="s">
        <v>1973</v>
      </c>
      <c r="R2002" t="s">
        <v>1974</v>
      </c>
    </row>
    <row r="2003" spans="1:18">
      <c r="A2003">
        <v>643</v>
      </c>
      <c r="B2003" t="s">
        <v>701</v>
      </c>
      <c r="C2003">
        <v>2954</v>
      </c>
      <c r="D2003" t="s">
        <v>1975</v>
      </c>
      <c r="E2003" t="s">
        <v>832</v>
      </c>
      <c r="F2003">
        <v>3</v>
      </c>
      <c r="G2003">
        <v>1</v>
      </c>
      <c r="H2003" t="s">
        <v>421</v>
      </c>
      <c r="I2003" t="s">
        <v>103</v>
      </c>
      <c r="J2003" t="s">
        <v>105</v>
      </c>
      <c r="K2003" t="s">
        <v>115</v>
      </c>
      <c r="L2003" t="s">
        <v>114</v>
      </c>
      <c r="M2003" t="s">
        <v>408</v>
      </c>
      <c r="N2003" t="s">
        <v>407</v>
      </c>
      <c r="O2003" t="s">
        <v>567</v>
      </c>
      <c r="P2003" t="s">
        <v>566</v>
      </c>
      <c r="Q2003" t="s">
        <v>1975</v>
      </c>
      <c r="R2003" t="s">
        <v>1976</v>
      </c>
    </row>
    <row r="2004" spans="1:18">
      <c r="A2004">
        <v>644</v>
      </c>
      <c r="B2004" t="s">
        <v>701</v>
      </c>
      <c r="C2004">
        <v>2975</v>
      </c>
      <c r="D2004" t="s">
        <v>1977</v>
      </c>
      <c r="E2004" t="s">
        <v>706</v>
      </c>
      <c r="F2004">
        <v>4</v>
      </c>
      <c r="G2004">
        <v>1</v>
      </c>
      <c r="H2004" t="s">
        <v>421</v>
      </c>
      <c r="I2004" t="s">
        <v>103</v>
      </c>
      <c r="J2004" t="s">
        <v>105</v>
      </c>
      <c r="K2004" t="s">
        <v>115</v>
      </c>
      <c r="L2004" t="s">
        <v>114</v>
      </c>
      <c r="M2004" t="s">
        <v>408</v>
      </c>
      <c r="N2004" t="s">
        <v>407</v>
      </c>
      <c r="O2004" t="s">
        <v>567</v>
      </c>
      <c r="P2004" t="s">
        <v>566</v>
      </c>
      <c r="Q2004" t="s">
        <v>1977</v>
      </c>
      <c r="R2004" t="s">
        <v>1978</v>
      </c>
    </row>
    <row r="2005" spans="1:18">
      <c r="A2005">
        <v>645</v>
      </c>
      <c r="B2005" t="s">
        <v>701</v>
      </c>
      <c r="C2005">
        <v>2974</v>
      </c>
      <c r="D2005" t="s">
        <v>1979</v>
      </c>
      <c r="E2005" t="s">
        <v>706</v>
      </c>
      <c r="F2005">
        <v>3</v>
      </c>
      <c r="G2005">
        <v>1</v>
      </c>
      <c r="H2005" t="s">
        <v>421</v>
      </c>
      <c r="I2005" t="s">
        <v>103</v>
      </c>
      <c r="J2005" t="s">
        <v>105</v>
      </c>
      <c r="K2005" t="s">
        <v>115</v>
      </c>
      <c r="L2005" t="s">
        <v>114</v>
      </c>
      <c r="M2005" t="s">
        <v>408</v>
      </c>
      <c r="N2005" t="s">
        <v>407</v>
      </c>
      <c r="O2005" t="s">
        <v>567</v>
      </c>
      <c r="P2005" t="s">
        <v>566</v>
      </c>
      <c r="Q2005" t="s">
        <v>1979</v>
      </c>
      <c r="R2005" t="s">
        <v>1980</v>
      </c>
    </row>
    <row r="2006" spans="1:18">
      <c r="A2006">
        <v>646</v>
      </c>
      <c r="B2006" t="s">
        <v>701</v>
      </c>
      <c r="C2006">
        <v>2973</v>
      </c>
      <c r="D2006" t="s">
        <v>1981</v>
      </c>
      <c r="E2006" t="s">
        <v>706</v>
      </c>
      <c r="F2006">
        <v>3</v>
      </c>
      <c r="G2006">
        <v>1</v>
      </c>
      <c r="H2006" t="s">
        <v>421</v>
      </c>
      <c r="I2006" t="s">
        <v>103</v>
      </c>
      <c r="J2006" t="s">
        <v>105</v>
      </c>
      <c r="K2006" t="s">
        <v>115</v>
      </c>
      <c r="L2006" t="s">
        <v>114</v>
      </c>
      <c r="M2006" t="s">
        <v>408</v>
      </c>
      <c r="N2006" t="s">
        <v>407</v>
      </c>
      <c r="O2006" t="s">
        <v>567</v>
      </c>
      <c r="P2006" t="s">
        <v>566</v>
      </c>
      <c r="Q2006" t="s">
        <v>1981</v>
      </c>
      <c r="R2006" t="s">
        <v>1982</v>
      </c>
    </row>
    <row r="2007" spans="1:18">
      <c r="A2007">
        <v>647</v>
      </c>
      <c r="B2007" t="s">
        <v>701</v>
      </c>
      <c r="C2007">
        <v>2982</v>
      </c>
      <c r="D2007" t="s">
        <v>1983</v>
      </c>
      <c r="E2007" t="s">
        <v>706</v>
      </c>
      <c r="F2007">
        <v>3</v>
      </c>
      <c r="G2007">
        <v>1</v>
      </c>
      <c r="H2007" t="s">
        <v>421</v>
      </c>
      <c r="I2007" t="s">
        <v>103</v>
      </c>
      <c r="J2007" t="s">
        <v>105</v>
      </c>
      <c r="K2007" t="s">
        <v>115</v>
      </c>
      <c r="L2007" t="s">
        <v>114</v>
      </c>
      <c r="M2007" t="s">
        <v>408</v>
      </c>
      <c r="N2007" t="s">
        <v>407</v>
      </c>
      <c r="O2007" t="s">
        <v>567</v>
      </c>
      <c r="P2007" t="s">
        <v>566</v>
      </c>
      <c r="Q2007" t="s">
        <v>1983</v>
      </c>
      <c r="R2007" t="s">
        <v>1984</v>
      </c>
    </row>
    <row r="2008" spans="1:18">
      <c r="A2008">
        <v>648</v>
      </c>
      <c r="B2008" t="s">
        <v>701</v>
      </c>
      <c r="C2008">
        <v>2972</v>
      </c>
      <c r="D2008" t="s">
        <v>1985</v>
      </c>
      <c r="E2008" t="s">
        <v>706</v>
      </c>
      <c r="F2008">
        <v>2</v>
      </c>
      <c r="G2008">
        <v>1</v>
      </c>
      <c r="H2008" t="s">
        <v>421</v>
      </c>
      <c r="I2008" t="s">
        <v>103</v>
      </c>
      <c r="J2008" t="s">
        <v>105</v>
      </c>
      <c r="K2008" t="s">
        <v>115</v>
      </c>
      <c r="L2008" t="s">
        <v>114</v>
      </c>
      <c r="M2008" t="s">
        <v>408</v>
      </c>
      <c r="N2008" t="s">
        <v>407</v>
      </c>
      <c r="O2008" t="s">
        <v>567</v>
      </c>
      <c r="P2008" t="s">
        <v>566</v>
      </c>
      <c r="Q2008" t="s">
        <v>1985</v>
      </c>
      <c r="R2008" t="s">
        <v>1986</v>
      </c>
    </row>
    <row r="2009" spans="1:18">
      <c r="A2009">
        <v>649</v>
      </c>
      <c r="B2009" t="s">
        <v>701</v>
      </c>
      <c r="C2009">
        <v>3010</v>
      </c>
      <c r="D2009" t="s">
        <v>1987</v>
      </c>
      <c r="E2009" t="s">
        <v>706</v>
      </c>
      <c r="F2009">
        <v>4</v>
      </c>
      <c r="G2009">
        <v>1</v>
      </c>
      <c r="H2009" t="s">
        <v>421</v>
      </c>
      <c r="I2009" t="s">
        <v>103</v>
      </c>
      <c r="J2009" t="s">
        <v>105</v>
      </c>
      <c r="K2009" t="s">
        <v>115</v>
      </c>
      <c r="L2009" t="s">
        <v>114</v>
      </c>
      <c r="M2009" t="s">
        <v>408</v>
      </c>
      <c r="N2009" t="s">
        <v>407</v>
      </c>
      <c r="O2009" t="s">
        <v>567</v>
      </c>
      <c r="P2009" t="s">
        <v>566</v>
      </c>
      <c r="Q2009" t="s">
        <v>1987</v>
      </c>
      <c r="R2009" t="s">
        <v>1988</v>
      </c>
    </row>
    <row r="2010" spans="1:18">
      <c r="A2010">
        <v>650</v>
      </c>
      <c r="B2010" t="s">
        <v>701</v>
      </c>
      <c r="C2010">
        <v>2953</v>
      </c>
      <c r="D2010" t="s">
        <v>1989</v>
      </c>
      <c r="E2010" t="s">
        <v>706</v>
      </c>
      <c r="F2010">
        <v>4</v>
      </c>
      <c r="G2010">
        <v>1</v>
      </c>
      <c r="H2010" t="s">
        <v>421</v>
      </c>
      <c r="I2010" t="s">
        <v>103</v>
      </c>
      <c r="J2010" t="s">
        <v>105</v>
      </c>
      <c r="K2010" t="s">
        <v>115</v>
      </c>
      <c r="L2010" t="s">
        <v>114</v>
      </c>
      <c r="M2010" t="s">
        <v>408</v>
      </c>
      <c r="N2010" t="s">
        <v>407</v>
      </c>
      <c r="O2010" t="s">
        <v>567</v>
      </c>
      <c r="P2010" t="s">
        <v>566</v>
      </c>
      <c r="Q2010" t="s">
        <v>1989</v>
      </c>
      <c r="R2010" t="s">
        <v>1990</v>
      </c>
    </row>
    <row r="2011" spans="1:18">
      <c r="A2011">
        <v>651</v>
      </c>
      <c r="B2011" t="s">
        <v>701</v>
      </c>
      <c r="C2011">
        <v>2966</v>
      </c>
      <c r="D2011" t="s">
        <v>1915</v>
      </c>
      <c r="E2011" t="s">
        <v>706</v>
      </c>
      <c r="F2011">
        <v>3</v>
      </c>
      <c r="G2011">
        <v>1</v>
      </c>
      <c r="H2011" t="s">
        <v>421</v>
      </c>
      <c r="I2011" t="s">
        <v>103</v>
      </c>
      <c r="J2011" t="s">
        <v>105</v>
      </c>
      <c r="K2011" t="s">
        <v>115</v>
      </c>
      <c r="L2011" t="s">
        <v>114</v>
      </c>
      <c r="M2011" t="s">
        <v>408</v>
      </c>
      <c r="N2011" t="s">
        <v>407</v>
      </c>
      <c r="O2011" t="s">
        <v>567</v>
      </c>
      <c r="P2011" t="s">
        <v>566</v>
      </c>
      <c r="Q2011" t="s">
        <v>1915</v>
      </c>
      <c r="R2011" t="s">
        <v>1991</v>
      </c>
    </row>
    <row r="2012" spans="1:18">
      <c r="A2012">
        <v>652</v>
      </c>
      <c r="B2012" t="s">
        <v>701</v>
      </c>
      <c r="C2012">
        <v>2971</v>
      </c>
      <c r="D2012" t="s">
        <v>1992</v>
      </c>
      <c r="E2012" t="s">
        <v>706</v>
      </c>
      <c r="F2012">
        <v>1</v>
      </c>
      <c r="G2012">
        <v>1</v>
      </c>
      <c r="H2012" t="s">
        <v>421</v>
      </c>
      <c r="I2012" t="s">
        <v>103</v>
      </c>
      <c r="J2012" t="s">
        <v>105</v>
      </c>
      <c r="K2012" t="s">
        <v>115</v>
      </c>
      <c r="L2012" t="s">
        <v>114</v>
      </c>
      <c r="M2012" t="s">
        <v>408</v>
      </c>
      <c r="N2012" t="s">
        <v>407</v>
      </c>
      <c r="O2012" t="s">
        <v>567</v>
      </c>
      <c r="P2012" t="s">
        <v>566</v>
      </c>
      <c r="Q2012" t="s">
        <v>1992</v>
      </c>
      <c r="R2012" t="s">
        <v>1993</v>
      </c>
    </row>
    <row r="2013" spans="1:18">
      <c r="A2013">
        <v>653</v>
      </c>
      <c r="B2013" t="s">
        <v>701</v>
      </c>
      <c r="C2013">
        <v>3009</v>
      </c>
      <c r="D2013" t="s">
        <v>1994</v>
      </c>
      <c r="E2013" t="s">
        <v>706</v>
      </c>
      <c r="F2013">
        <v>4</v>
      </c>
      <c r="G2013">
        <v>1</v>
      </c>
      <c r="H2013" t="s">
        <v>421</v>
      </c>
      <c r="I2013" t="s">
        <v>103</v>
      </c>
      <c r="J2013" t="s">
        <v>105</v>
      </c>
      <c r="K2013" t="s">
        <v>115</v>
      </c>
      <c r="L2013" t="s">
        <v>114</v>
      </c>
      <c r="M2013" t="s">
        <v>408</v>
      </c>
      <c r="N2013" t="s">
        <v>407</v>
      </c>
      <c r="O2013" t="s">
        <v>567</v>
      </c>
      <c r="P2013" t="s">
        <v>566</v>
      </c>
      <c r="Q2013" t="s">
        <v>1994</v>
      </c>
      <c r="R2013" t="s">
        <v>1995</v>
      </c>
    </row>
    <row r="2014" spans="1:18">
      <c r="A2014">
        <v>654</v>
      </c>
      <c r="B2014" t="s">
        <v>701</v>
      </c>
      <c r="C2014">
        <v>2981</v>
      </c>
      <c r="D2014" t="s">
        <v>1996</v>
      </c>
      <c r="E2014" t="s">
        <v>706</v>
      </c>
      <c r="F2014">
        <v>3</v>
      </c>
      <c r="G2014">
        <v>1</v>
      </c>
      <c r="H2014" t="s">
        <v>421</v>
      </c>
      <c r="I2014" t="s">
        <v>103</v>
      </c>
      <c r="J2014" t="s">
        <v>105</v>
      </c>
      <c r="K2014" t="s">
        <v>115</v>
      </c>
      <c r="L2014" t="s">
        <v>114</v>
      </c>
      <c r="M2014" t="s">
        <v>408</v>
      </c>
      <c r="N2014" t="s">
        <v>407</v>
      </c>
      <c r="O2014" t="s">
        <v>567</v>
      </c>
      <c r="P2014" t="s">
        <v>566</v>
      </c>
      <c r="Q2014" t="s">
        <v>1996</v>
      </c>
      <c r="R2014" t="s">
        <v>1997</v>
      </c>
    </row>
    <row r="2015" spans="1:18">
      <c r="A2015">
        <v>655</v>
      </c>
      <c r="B2015" t="s">
        <v>701</v>
      </c>
      <c r="C2015">
        <v>2970</v>
      </c>
      <c r="D2015" t="s">
        <v>1998</v>
      </c>
      <c r="E2015" t="s">
        <v>706</v>
      </c>
      <c r="F2015">
        <v>2</v>
      </c>
      <c r="G2015">
        <v>1</v>
      </c>
      <c r="H2015" t="s">
        <v>421</v>
      </c>
      <c r="I2015" t="s">
        <v>103</v>
      </c>
      <c r="J2015" t="s">
        <v>105</v>
      </c>
      <c r="K2015" t="s">
        <v>115</v>
      </c>
      <c r="L2015" t="s">
        <v>114</v>
      </c>
      <c r="M2015" t="s">
        <v>408</v>
      </c>
      <c r="N2015" t="s">
        <v>407</v>
      </c>
      <c r="O2015" t="s">
        <v>567</v>
      </c>
      <c r="P2015" t="s">
        <v>566</v>
      </c>
      <c r="Q2015" t="s">
        <v>1998</v>
      </c>
      <c r="R2015" t="s">
        <v>1999</v>
      </c>
    </row>
    <row r="2016" spans="1:18">
      <c r="A2016">
        <v>656</v>
      </c>
      <c r="B2016" t="s">
        <v>701</v>
      </c>
      <c r="C2016">
        <v>2957</v>
      </c>
      <c r="D2016" t="s">
        <v>2000</v>
      </c>
      <c r="E2016" t="s">
        <v>706</v>
      </c>
      <c r="F2016">
        <v>3</v>
      </c>
      <c r="G2016">
        <v>1</v>
      </c>
      <c r="H2016" t="s">
        <v>421</v>
      </c>
      <c r="I2016" t="s">
        <v>103</v>
      </c>
      <c r="J2016" t="s">
        <v>105</v>
      </c>
      <c r="K2016" t="s">
        <v>115</v>
      </c>
      <c r="L2016" t="s">
        <v>114</v>
      </c>
      <c r="M2016" t="s">
        <v>408</v>
      </c>
      <c r="N2016" t="s">
        <v>407</v>
      </c>
      <c r="O2016" t="s">
        <v>567</v>
      </c>
      <c r="P2016" t="s">
        <v>566</v>
      </c>
      <c r="Q2016" t="s">
        <v>2000</v>
      </c>
      <c r="R2016" t="s">
        <v>2001</v>
      </c>
    </row>
    <row r="2017" spans="1:18">
      <c r="A2017">
        <v>657</v>
      </c>
      <c r="B2017" t="s">
        <v>701</v>
      </c>
      <c r="C2017">
        <v>2965</v>
      </c>
      <c r="D2017" t="s">
        <v>2002</v>
      </c>
      <c r="E2017" t="s">
        <v>706</v>
      </c>
      <c r="F2017">
        <v>3</v>
      </c>
      <c r="G2017">
        <v>1</v>
      </c>
      <c r="H2017" t="s">
        <v>421</v>
      </c>
      <c r="I2017" t="s">
        <v>103</v>
      </c>
      <c r="J2017" t="s">
        <v>105</v>
      </c>
      <c r="K2017" t="s">
        <v>115</v>
      </c>
      <c r="L2017" t="s">
        <v>114</v>
      </c>
      <c r="M2017" t="s">
        <v>408</v>
      </c>
      <c r="N2017" t="s">
        <v>407</v>
      </c>
      <c r="O2017" t="s">
        <v>567</v>
      </c>
      <c r="P2017" t="s">
        <v>566</v>
      </c>
      <c r="Q2017" t="s">
        <v>2002</v>
      </c>
      <c r="R2017" t="s">
        <v>2003</v>
      </c>
    </row>
    <row r="2018" spans="1:18">
      <c r="A2018">
        <v>658</v>
      </c>
      <c r="B2018" t="s">
        <v>701</v>
      </c>
      <c r="C2018">
        <v>2964</v>
      </c>
      <c r="D2018" t="s">
        <v>2004</v>
      </c>
      <c r="E2018" t="s">
        <v>706</v>
      </c>
      <c r="F2018">
        <v>3</v>
      </c>
      <c r="G2018">
        <v>1</v>
      </c>
      <c r="H2018" t="s">
        <v>421</v>
      </c>
      <c r="I2018" t="s">
        <v>103</v>
      </c>
      <c r="J2018" t="s">
        <v>105</v>
      </c>
      <c r="K2018" t="s">
        <v>115</v>
      </c>
      <c r="L2018" t="s">
        <v>114</v>
      </c>
      <c r="M2018" t="s">
        <v>408</v>
      </c>
      <c r="N2018" t="s">
        <v>407</v>
      </c>
      <c r="O2018" t="s">
        <v>567</v>
      </c>
      <c r="P2018" t="s">
        <v>566</v>
      </c>
      <c r="Q2018" t="s">
        <v>2004</v>
      </c>
      <c r="R2018" t="s">
        <v>2005</v>
      </c>
    </row>
    <row r="2019" spans="1:18">
      <c r="A2019">
        <v>659</v>
      </c>
      <c r="B2019" t="s">
        <v>701</v>
      </c>
      <c r="C2019">
        <v>2969</v>
      </c>
      <c r="D2019" t="s">
        <v>2006</v>
      </c>
      <c r="E2019" t="s">
        <v>706</v>
      </c>
      <c r="F2019">
        <v>3</v>
      </c>
      <c r="G2019">
        <v>1</v>
      </c>
      <c r="H2019" t="s">
        <v>421</v>
      </c>
      <c r="I2019" t="s">
        <v>103</v>
      </c>
      <c r="J2019" t="s">
        <v>105</v>
      </c>
      <c r="K2019" t="s">
        <v>115</v>
      </c>
      <c r="L2019" t="s">
        <v>114</v>
      </c>
      <c r="M2019" t="s">
        <v>408</v>
      </c>
      <c r="N2019" t="s">
        <v>407</v>
      </c>
      <c r="O2019" t="s">
        <v>567</v>
      </c>
      <c r="P2019" t="s">
        <v>566</v>
      </c>
      <c r="Q2019" t="s">
        <v>2006</v>
      </c>
      <c r="R2019" t="s">
        <v>2007</v>
      </c>
    </row>
    <row r="2020" spans="1:18">
      <c r="A2020">
        <v>660</v>
      </c>
      <c r="B2020" t="s">
        <v>701</v>
      </c>
      <c r="C2020">
        <v>2963</v>
      </c>
      <c r="D2020" t="s">
        <v>2008</v>
      </c>
      <c r="E2020" t="s">
        <v>706</v>
      </c>
      <c r="F2020">
        <v>3</v>
      </c>
      <c r="G2020">
        <v>1</v>
      </c>
      <c r="H2020" t="s">
        <v>421</v>
      </c>
      <c r="I2020" t="s">
        <v>103</v>
      </c>
      <c r="J2020" t="s">
        <v>105</v>
      </c>
      <c r="K2020" t="s">
        <v>115</v>
      </c>
      <c r="L2020" t="s">
        <v>114</v>
      </c>
      <c r="M2020" t="s">
        <v>408</v>
      </c>
      <c r="N2020" t="s">
        <v>407</v>
      </c>
      <c r="O2020" t="s">
        <v>567</v>
      </c>
      <c r="P2020" t="s">
        <v>566</v>
      </c>
      <c r="Q2020" t="s">
        <v>2008</v>
      </c>
      <c r="R2020" t="s">
        <v>2009</v>
      </c>
    </row>
    <row r="2021" spans="1:18">
      <c r="A2021">
        <v>661</v>
      </c>
      <c r="B2021" t="s">
        <v>701</v>
      </c>
      <c r="C2021">
        <v>2968</v>
      </c>
      <c r="D2021" t="s">
        <v>2010</v>
      </c>
      <c r="E2021" t="s">
        <v>706</v>
      </c>
      <c r="F2021">
        <v>3</v>
      </c>
      <c r="G2021">
        <v>1</v>
      </c>
      <c r="H2021" t="s">
        <v>421</v>
      </c>
      <c r="I2021" t="s">
        <v>103</v>
      </c>
      <c r="J2021" t="s">
        <v>105</v>
      </c>
      <c r="K2021" t="s">
        <v>115</v>
      </c>
      <c r="L2021" t="s">
        <v>114</v>
      </c>
      <c r="M2021" t="s">
        <v>408</v>
      </c>
      <c r="N2021" t="s">
        <v>407</v>
      </c>
      <c r="O2021" t="s">
        <v>567</v>
      </c>
      <c r="P2021" t="s">
        <v>566</v>
      </c>
      <c r="Q2021" t="s">
        <v>2010</v>
      </c>
      <c r="R2021" t="s">
        <v>2011</v>
      </c>
    </row>
    <row r="2022" spans="1:18">
      <c r="A2022">
        <v>662</v>
      </c>
      <c r="B2022" t="s">
        <v>701</v>
      </c>
      <c r="C2022">
        <v>2956</v>
      </c>
      <c r="D2022" t="s">
        <v>1385</v>
      </c>
      <c r="E2022" t="s">
        <v>706</v>
      </c>
      <c r="F2022">
        <v>3</v>
      </c>
      <c r="G2022">
        <v>1</v>
      </c>
      <c r="H2022" t="s">
        <v>421</v>
      </c>
      <c r="I2022" t="s">
        <v>103</v>
      </c>
      <c r="J2022" t="s">
        <v>105</v>
      </c>
      <c r="K2022" t="s">
        <v>115</v>
      </c>
      <c r="L2022" t="s">
        <v>114</v>
      </c>
      <c r="M2022" t="s">
        <v>408</v>
      </c>
      <c r="N2022" t="s">
        <v>407</v>
      </c>
      <c r="O2022" t="s">
        <v>567</v>
      </c>
      <c r="P2022" t="s">
        <v>566</v>
      </c>
      <c r="Q2022" t="s">
        <v>1385</v>
      </c>
      <c r="R2022" t="s">
        <v>2012</v>
      </c>
    </row>
    <row r="2023" spans="1:18">
      <c r="A2023">
        <v>663</v>
      </c>
      <c r="B2023" t="s">
        <v>701</v>
      </c>
      <c r="C2023">
        <v>2962</v>
      </c>
      <c r="D2023" t="s">
        <v>2013</v>
      </c>
      <c r="E2023" t="s">
        <v>706</v>
      </c>
      <c r="F2023">
        <v>3</v>
      </c>
      <c r="G2023">
        <v>1</v>
      </c>
      <c r="H2023" t="s">
        <v>421</v>
      </c>
      <c r="I2023" t="s">
        <v>103</v>
      </c>
      <c r="J2023" t="s">
        <v>105</v>
      </c>
      <c r="K2023" t="s">
        <v>115</v>
      </c>
      <c r="L2023" t="s">
        <v>114</v>
      </c>
      <c r="M2023" t="s">
        <v>408</v>
      </c>
      <c r="N2023" t="s">
        <v>407</v>
      </c>
      <c r="O2023" t="s">
        <v>567</v>
      </c>
      <c r="P2023" t="s">
        <v>566</v>
      </c>
      <c r="Q2023" t="s">
        <v>2013</v>
      </c>
      <c r="R2023" t="s">
        <v>2014</v>
      </c>
    </row>
    <row r="2024" spans="1:18">
      <c r="A2024">
        <v>664</v>
      </c>
      <c r="B2024" t="s">
        <v>701</v>
      </c>
      <c r="C2024">
        <v>2941</v>
      </c>
      <c r="D2024" t="s">
        <v>2015</v>
      </c>
      <c r="E2024" t="s">
        <v>706</v>
      </c>
      <c r="F2024">
        <v>1</v>
      </c>
      <c r="G2024">
        <v>1</v>
      </c>
      <c r="H2024" t="s">
        <v>421</v>
      </c>
      <c r="I2024" t="s">
        <v>103</v>
      </c>
      <c r="J2024" t="s">
        <v>105</v>
      </c>
      <c r="K2024" t="s">
        <v>115</v>
      </c>
      <c r="L2024" t="s">
        <v>114</v>
      </c>
      <c r="M2024" t="s">
        <v>408</v>
      </c>
      <c r="N2024" t="s">
        <v>407</v>
      </c>
      <c r="O2024" t="s">
        <v>567</v>
      </c>
      <c r="P2024" t="s">
        <v>566</v>
      </c>
      <c r="Q2024" t="s">
        <v>2015</v>
      </c>
      <c r="R2024" t="s">
        <v>2016</v>
      </c>
    </row>
    <row r="2025" spans="1:18">
      <c r="A2025">
        <v>665</v>
      </c>
      <c r="B2025" t="s">
        <v>701</v>
      </c>
      <c r="C2025">
        <v>3011</v>
      </c>
      <c r="D2025" t="s">
        <v>2017</v>
      </c>
      <c r="E2025" t="s">
        <v>706</v>
      </c>
      <c r="F2025">
        <v>4</v>
      </c>
      <c r="G2025">
        <v>1</v>
      </c>
      <c r="H2025" t="s">
        <v>421</v>
      </c>
      <c r="I2025" t="s">
        <v>103</v>
      </c>
      <c r="J2025" t="s">
        <v>105</v>
      </c>
      <c r="K2025" t="s">
        <v>115</v>
      </c>
      <c r="L2025" t="s">
        <v>114</v>
      </c>
      <c r="M2025" t="s">
        <v>408</v>
      </c>
      <c r="N2025" t="s">
        <v>407</v>
      </c>
      <c r="O2025" t="s">
        <v>567</v>
      </c>
      <c r="P2025" t="s">
        <v>566</v>
      </c>
      <c r="Q2025" t="s">
        <v>2017</v>
      </c>
      <c r="R2025" t="s">
        <v>2018</v>
      </c>
    </row>
    <row r="2026" spans="1:18">
      <c r="A2026">
        <v>666</v>
      </c>
      <c r="B2026" t="s">
        <v>701</v>
      </c>
      <c r="C2026">
        <v>3014</v>
      </c>
      <c r="D2026" t="s">
        <v>2019</v>
      </c>
      <c r="E2026" t="s">
        <v>706</v>
      </c>
      <c r="F2026">
        <v>4</v>
      </c>
      <c r="G2026">
        <v>1</v>
      </c>
      <c r="H2026" t="s">
        <v>421</v>
      </c>
      <c r="I2026" t="s">
        <v>103</v>
      </c>
      <c r="J2026" t="s">
        <v>105</v>
      </c>
      <c r="K2026" t="s">
        <v>115</v>
      </c>
      <c r="L2026" t="s">
        <v>114</v>
      </c>
      <c r="M2026" t="s">
        <v>408</v>
      </c>
      <c r="N2026" t="s">
        <v>407</v>
      </c>
      <c r="O2026" t="s">
        <v>567</v>
      </c>
      <c r="P2026" t="s">
        <v>566</v>
      </c>
      <c r="Q2026" t="s">
        <v>2019</v>
      </c>
      <c r="R2026" t="s">
        <v>2020</v>
      </c>
    </row>
    <row r="2027" spans="1:18">
      <c r="A2027">
        <v>667</v>
      </c>
      <c r="B2027" t="s">
        <v>701</v>
      </c>
      <c r="C2027">
        <v>2960</v>
      </c>
      <c r="D2027" t="s">
        <v>2021</v>
      </c>
      <c r="E2027" t="s">
        <v>706</v>
      </c>
      <c r="F2027">
        <v>2</v>
      </c>
      <c r="G2027">
        <v>1</v>
      </c>
      <c r="H2027" t="s">
        <v>421</v>
      </c>
      <c r="I2027" t="s">
        <v>103</v>
      </c>
      <c r="J2027" t="s">
        <v>105</v>
      </c>
      <c r="K2027" t="s">
        <v>115</v>
      </c>
      <c r="L2027" t="s">
        <v>114</v>
      </c>
      <c r="M2027" t="s">
        <v>408</v>
      </c>
      <c r="N2027" t="s">
        <v>407</v>
      </c>
      <c r="O2027" t="s">
        <v>567</v>
      </c>
      <c r="P2027" t="s">
        <v>566</v>
      </c>
      <c r="Q2027" t="s">
        <v>2021</v>
      </c>
      <c r="R2027" t="s">
        <v>2022</v>
      </c>
    </row>
    <row r="2028" spans="1:18">
      <c r="A2028">
        <v>668</v>
      </c>
      <c r="B2028" t="s">
        <v>701</v>
      </c>
      <c r="C2028">
        <v>2942</v>
      </c>
      <c r="D2028" t="s">
        <v>2023</v>
      </c>
      <c r="E2028" t="s">
        <v>706</v>
      </c>
      <c r="F2028">
        <v>3</v>
      </c>
      <c r="G2028">
        <v>1</v>
      </c>
      <c r="H2028" t="s">
        <v>421</v>
      </c>
      <c r="I2028" t="s">
        <v>103</v>
      </c>
      <c r="J2028" t="s">
        <v>105</v>
      </c>
      <c r="K2028" t="s">
        <v>115</v>
      </c>
      <c r="L2028" t="s">
        <v>114</v>
      </c>
      <c r="M2028" t="s">
        <v>408</v>
      </c>
      <c r="N2028" t="s">
        <v>407</v>
      </c>
      <c r="O2028" t="s">
        <v>567</v>
      </c>
      <c r="P2028" t="s">
        <v>566</v>
      </c>
      <c r="Q2028" t="s">
        <v>2023</v>
      </c>
      <c r="R2028" t="s">
        <v>2024</v>
      </c>
    </row>
    <row r="2029" spans="1:18">
      <c r="A2029">
        <v>669</v>
      </c>
      <c r="B2029" t="s">
        <v>701</v>
      </c>
      <c r="C2029">
        <v>2961</v>
      </c>
      <c r="D2029" t="s">
        <v>2025</v>
      </c>
      <c r="E2029" t="s">
        <v>706</v>
      </c>
      <c r="F2029">
        <v>3</v>
      </c>
      <c r="G2029">
        <v>1</v>
      </c>
      <c r="H2029" t="s">
        <v>421</v>
      </c>
      <c r="I2029" t="s">
        <v>103</v>
      </c>
      <c r="J2029" t="s">
        <v>105</v>
      </c>
      <c r="K2029" t="s">
        <v>115</v>
      </c>
      <c r="L2029" t="s">
        <v>114</v>
      </c>
      <c r="M2029" t="s">
        <v>408</v>
      </c>
      <c r="N2029" t="s">
        <v>407</v>
      </c>
      <c r="O2029" t="s">
        <v>567</v>
      </c>
      <c r="P2029" t="s">
        <v>566</v>
      </c>
      <c r="Q2029" t="s">
        <v>2025</v>
      </c>
      <c r="R2029" t="s">
        <v>2026</v>
      </c>
    </row>
    <row r="2030" spans="1:18">
      <c r="A2030">
        <v>670</v>
      </c>
      <c r="B2030" t="s">
        <v>701</v>
      </c>
      <c r="C2030">
        <v>2939</v>
      </c>
      <c r="D2030" t="s">
        <v>2027</v>
      </c>
      <c r="E2030" t="s">
        <v>706</v>
      </c>
      <c r="F2030">
        <v>4</v>
      </c>
      <c r="G2030">
        <v>1</v>
      </c>
      <c r="H2030" t="s">
        <v>421</v>
      </c>
      <c r="I2030" t="s">
        <v>103</v>
      </c>
      <c r="J2030" t="s">
        <v>105</v>
      </c>
      <c r="K2030" t="s">
        <v>115</v>
      </c>
      <c r="L2030" t="s">
        <v>114</v>
      </c>
      <c r="M2030" t="s">
        <v>408</v>
      </c>
      <c r="N2030" t="s">
        <v>407</v>
      </c>
      <c r="O2030" t="s">
        <v>567</v>
      </c>
      <c r="P2030" t="s">
        <v>566</v>
      </c>
      <c r="Q2030" t="s">
        <v>2027</v>
      </c>
      <c r="R2030" t="s">
        <v>2028</v>
      </c>
    </row>
    <row r="2031" spans="1:18">
      <c r="A2031">
        <v>671</v>
      </c>
      <c r="B2031" t="s">
        <v>701</v>
      </c>
      <c r="C2031">
        <v>2940</v>
      </c>
      <c r="D2031" t="s">
        <v>2029</v>
      </c>
      <c r="E2031" t="s">
        <v>706</v>
      </c>
      <c r="F2031">
        <v>4</v>
      </c>
      <c r="G2031">
        <v>1</v>
      </c>
      <c r="H2031" t="s">
        <v>421</v>
      </c>
      <c r="I2031" t="s">
        <v>103</v>
      </c>
      <c r="J2031" t="s">
        <v>105</v>
      </c>
      <c r="K2031" t="s">
        <v>115</v>
      </c>
      <c r="L2031" t="s">
        <v>114</v>
      </c>
      <c r="M2031" t="s">
        <v>408</v>
      </c>
      <c r="N2031" t="s">
        <v>407</v>
      </c>
      <c r="O2031" t="s">
        <v>567</v>
      </c>
      <c r="P2031" t="s">
        <v>566</v>
      </c>
      <c r="Q2031" t="s">
        <v>2029</v>
      </c>
      <c r="R2031" t="s">
        <v>2030</v>
      </c>
    </row>
    <row r="2032" spans="1:18">
      <c r="A2032">
        <v>672</v>
      </c>
      <c r="B2032" t="s">
        <v>701</v>
      </c>
      <c r="C2032">
        <v>2938</v>
      </c>
      <c r="D2032" t="s">
        <v>2031</v>
      </c>
      <c r="E2032" t="s">
        <v>706</v>
      </c>
      <c r="F2032">
        <v>2</v>
      </c>
      <c r="G2032">
        <v>1</v>
      </c>
      <c r="H2032" t="s">
        <v>421</v>
      </c>
      <c r="I2032" t="s">
        <v>103</v>
      </c>
      <c r="J2032" t="s">
        <v>105</v>
      </c>
      <c r="K2032" t="s">
        <v>115</v>
      </c>
      <c r="L2032" t="s">
        <v>114</v>
      </c>
      <c r="M2032" t="s">
        <v>408</v>
      </c>
      <c r="N2032" t="s">
        <v>407</v>
      </c>
      <c r="O2032" t="s">
        <v>567</v>
      </c>
      <c r="P2032" t="s">
        <v>566</v>
      </c>
      <c r="Q2032" t="s">
        <v>2031</v>
      </c>
      <c r="R2032" t="s">
        <v>2032</v>
      </c>
    </row>
    <row r="2033" spans="1:18">
      <c r="A2033">
        <v>673</v>
      </c>
      <c r="B2033" t="s">
        <v>701</v>
      </c>
      <c r="C2033">
        <v>2936</v>
      </c>
      <c r="D2033" t="s">
        <v>2033</v>
      </c>
      <c r="E2033" t="s">
        <v>706</v>
      </c>
      <c r="F2033">
        <v>3</v>
      </c>
      <c r="G2033">
        <v>1</v>
      </c>
      <c r="H2033" t="s">
        <v>421</v>
      </c>
      <c r="I2033" t="s">
        <v>103</v>
      </c>
      <c r="J2033" t="s">
        <v>105</v>
      </c>
      <c r="K2033" t="s">
        <v>115</v>
      </c>
      <c r="L2033" t="s">
        <v>114</v>
      </c>
      <c r="M2033" t="s">
        <v>408</v>
      </c>
      <c r="N2033" t="s">
        <v>407</v>
      </c>
      <c r="O2033" t="s">
        <v>567</v>
      </c>
      <c r="P2033" t="s">
        <v>566</v>
      </c>
      <c r="Q2033" t="s">
        <v>2033</v>
      </c>
      <c r="R2033" t="s">
        <v>2034</v>
      </c>
    </row>
    <row r="2034" spans="1:18">
      <c r="A2034">
        <v>674</v>
      </c>
      <c r="B2034" t="s">
        <v>701</v>
      </c>
      <c r="C2034">
        <v>2946</v>
      </c>
      <c r="D2034" t="s">
        <v>2035</v>
      </c>
      <c r="E2034" t="s">
        <v>706</v>
      </c>
      <c r="F2034">
        <v>3</v>
      </c>
      <c r="G2034">
        <v>1</v>
      </c>
      <c r="H2034" t="s">
        <v>421</v>
      </c>
      <c r="I2034" t="s">
        <v>103</v>
      </c>
      <c r="J2034" t="s">
        <v>105</v>
      </c>
      <c r="K2034" t="s">
        <v>115</v>
      </c>
      <c r="L2034" t="s">
        <v>114</v>
      </c>
      <c r="M2034" t="s">
        <v>408</v>
      </c>
      <c r="N2034" t="s">
        <v>407</v>
      </c>
      <c r="O2034" t="s">
        <v>567</v>
      </c>
      <c r="P2034" t="s">
        <v>566</v>
      </c>
      <c r="Q2034" t="s">
        <v>2035</v>
      </c>
      <c r="R2034" t="s">
        <v>2036</v>
      </c>
    </row>
    <row r="2035" spans="1:18">
      <c r="A2035">
        <v>675</v>
      </c>
      <c r="B2035" t="s">
        <v>701</v>
      </c>
      <c r="C2035">
        <v>2945</v>
      </c>
      <c r="D2035" t="s">
        <v>2037</v>
      </c>
      <c r="E2035" t="s">
        <v>706</v>
      </c>
      <c r="F2035">
        <v>2</v>
      </c>
      <c r="G2035">
        <v>1</v>
      </c>
      <c r="H2035" t="s">
        <v>421</v>
      </c>
      <c r="I2035" t="s">
        <v>103</v>
      </c>
      <c r="J2035" t="s">
        <v>105</v>
      </c>
      <c r="K2035" t="s">
        <v>115</v>
      </c>
      <c r="L2035" t="s">
        <v>114</v>
      </c>
      <c r="M2035" t="s">
        <v>408</v>
      </c>
      <c r="N2035" t="s">
        <v>407</v>
      </c>
      <c r="O2035" t="s">
        <v>567</v>
      </c>
      <c r="P2035" t="s">
        <v>566</v>
      </c>
      <c r="Q2035" t="s">
        <v>2037</v>
      </c>
      <c r="R2035" t="s">
        <v>2038</v>
      </c>
    </row>
    <row r="2036" spans="1:18">
      <c r="A2036">
        <v>676</v>
      </c>
      <c r="B2036" t="s">
        <v>701</v>
      </c>
      <c r="C2036">
        <v>2944</v>
      </c>
      <c r="D2036" t="s">
        <v>2039</v>
      </c>
      <c r="E2036" t="s">
        <v>706</v>
      </c>
      <c r="F2036">
        <v>2</v>
      </c>
      <c r="G2036">
        <v>1</v>
      </c>
      <c r="H2036" t="s">
        <v>421</v>
      </c>
      <c r="I2036" t="s">
        <v>103</v>
      </c>
      <c r="J2036" t="s">
        <v>105</v>
      </c>
      <c r="K2036" t="s">
        <v>115</v>
      </c>
      <c r="L2036" t="s">
        <v>114</v>
      </c>
      <c r="M2036" t="s">
        <v>408</v>
      </c>
      <c r="N2036" t="s">
        <v>407</v>
      </c>
      <c r="O2036" t="s">
        <v>567</v>
      </c>
      <c r="P2036" t="s">
        <v>566</v>
      </c>
      <c r="Q2036" t="s">
        <v>2039</v>
      </c>
      <c r="R2036" t="s">
        <v>2040</v>
      </c>
    </row>
    <row r="2037" spans="1:18">
      <c r="A2037">
        <v>677</v>
      </c>
      <c r="B2037" t="s">
        <v>701</v>
      </c>
      <c r="C2037">
        <v>2943</v>
      </c>
      <c r="D2037" t="s">
        <v>2041</v>
      </c>
      <c r="E2037" t="s">
        <v>706</v>
      </c>
      <c r="F2037">
        <v>3</v>
      </c>
      <c r="G2037">
        <v>1</v>
      </c>
      <c r="H2037" t="s">
        <v>421</v>
      </c>
      <c r="I2037" t="s">
        <v>103</v>
      </c>
      <c r="J2037" t="s">
        <v>105</v>
      </c>
      <c r="K2037" t="s">
        <v>115</v>
      </c>
      <c r="L2037" t="s">
        <v>114</v>
      </c>
      <c r="M2037" t="s">
        <v>408</v>
      </c>
      <c r="N2037" t="s">
        <v>407</v>
      </c>
      <c r="O2037" t="s">
        <v>567</v>
      </c>
      <c r="P2037" t="s">
        <v>566</v>
      </c>
      <c r="Q2037" t="s">
        <v>2041</v>
      </c>
      <c r="R2037" t="s">
        <v>2042</v>
      </c>
    </row>
    <row r="2038" spans="1:18">
      <c r="A2038">
        <v>678</v>
      </c>
      <c r="B2038" t="s">
        <v>701</v>
      </c>
      <c r="C2038">
        <v>2937</v>
      </c>
      <c r="D2038" t="s">
        <v>1777</v>
      </c>
      <c r="E2038" t="s">
        <v>706</v>
      </c>
      <c r="F2038">
        <v>4</v>
      </c>
      <c r="G2038">
        <v>1</v>
      </c>
      <c r="H2038" t="s">
        <v>421</v>
      </c>
      <c r="I2038" t="s">
        <v>103</v>
      </c>
      <c r="J2038" t="s">
        <v>105</v>
      </c>
      <c r="K2038" t="s">
        <v>115</v>
      </c>
      <c r="L2038" t="s">
        <v>114</v>
      </c>
      <c r="M2038" t="s">
        <v>408</v>
      </c>
      <c r="N2038" t="s">
        <v>407</v>
      </c>
      <c r="O2038" t="s">
        <v>567</v>
      </c>
      <c r="P2038" t="s">
        <v>566</v>
      </c>
      <c r="Q2038" t="s">
        <v>1777</v>
      </c>
      <c r="R2038" t="s">
        <v>2043</v>
      </c>
    </row>
    <row r="2039" spans="1:18">
      <c r="A2039">
        <v>1103</v>
      </c>
      <c r="B2039" t="s">
        <v>701</v>
      </c>
      <c r="C2039">
        <v>1155</v>
      </c>
      <c r="D2039" t="s">
        <v>347</v>
      </c>
      <c r="E2039" t="s">
        <v>772</v>
      </c>
      <c r="F2039">
        <v>5</v>
      </c>
      <c r="G2039">
        <v>0</v>
      </c>
      <c r="H2039" t="s">
        <v>421</v>
      </c>
      <c r="I2039" t="s">
        <v>103</v>
      </c>
      <c r="J2039" t="s">
        <v>105</v>
      </c>
      <c r="K2039" t="s">
        <v>113</v>
      </c>
      <c r="L2039" t="s">
        <v>112</v>
      </c>
      <c r="M2039" t="s">
        <v>348</v>
      </c>
      <c r="N2039" t="s">
        <v>347</v>
      </c>
      <c r="O2039" t="s">
        <v>571</v>
      </c>
      <c r="P2039" t="s">
        <v>570</v>
      </c>
      <c r="Q2039" t="s">
        <v>347</v>
      </c>
      <c r="R2039" t="s">
        <v>2856</v>
      </c>
    </row>
    <row r="2040" spans="1:18">
      <c r="A2040">
        <v>1104</v>
      </c>
      <c r="B2040" t="s">
        <v>701</v>
      </c>
      <c r="C2040">
        <v>1154</v>
      </c>
      <c r="D2040" t="s">
        <v>2857</v>
      </c>
      <c r="E2040" t="s">
        <v>772</v>
      </c>
      <c r="F2040">
        <v>5</v>
      </c>
      <c r="G2040">
        <v>0</v>
      </c>
      <c r="H2040" t="s">
        <v>421</v>
      </c>
      <c r="I2040" t="s">
        <v>103</v>
      </c>
      <c r="J2040" t="s">
        <v>105</v>
      </c>
      <c r="K2040" t="s">
        <v>113</v>
      </c>
      <c r="L2040" t="s">
        <v>112</v>
      </c>
      <c r="M2040" t="s">
        <v>368</v>
      </c>
      <c r="N2040" t="s">
        <v>367</v>
      </c>
      <c r="O2040" t="s">
        <v>575</v>
      </c>
      <c r="P2040" t="s">
        <v>574</v>
      </c>
      <c r="Q2040" t="s">
        <v>2857</v>
      </c>
      <c r="R2040" t="s">
        <v>2858</v>
      </c>
    </row>
    <row r="2041" spans="1:18">
      <c r="A2041">
        <v>1107</v>
      </c>
      <c r="B2041" t="s">
        <v>701</v>
      </c>
      <c r="C2041">
        <v>1153</v>
      </c>
      <c r="D2041" t="s">
        <v>2819</v>
      </c>
      <c r="E2041" t="s">
        <v>772</v>
      </c>
      <c r="F2041">
        <v>5</v>
      </c>
      <c r="G2041">
        <v>0</v>
      </c>
      <c r="H2041" t="s">
        <v>421</v>
      </c>
      <c r="I2041" t="s">
        <v>103</v>
      </c>
      <c r="J2041" t="s">
        <v>105</v>
      </c>
      <c r="K2041" t="s">
        <v>113</v>
      </c>
      <c r="L2041" t="s">
        <v>112</v>
      </c>
      <c r="M2041" t="s">
        <v>366</v>
      </c>
      <c r="N2041" t="s">
        <v>365</v>
      </c>
      <c r="O2041" t="s">
        <v>573</v>
      </c>
      <c r="P2041" t="s">
        <v>572</v>
      </c>
      <c r="Q2041" t="s">
        <v>2819</v>
      </c>
      <c r="R2041" t="s">
        <v>2863</v>
      </c>
    </row>
    <row r="2042" spans="1:18">
      <c r="A2042">
        <v>1065</v>
      </c>
      <c r="B2042" t="s">
        <v>701</v>
      </c>
      <c r="C2042">
        <v>3896</v>
      </c>
      <c r="D2042" t="s">
        <v>2784</v>
      </c>
      <c r="E2042" t="s">
        <v>706</v>
      </c>
      <c r="F2042">
        <v>3</v>
      </c>
      <c r="G2042">
        <v>0</v>
      </c>
      <c r="H2042" t="s">
        <v>421</v>
      </c>
      <c r="I2042" t="s">
        <v>103</v>
      </c>
      <c r="J2042" t="s">
        <v>105</v>
      </c>
      <c r="K2042" t="s">
        <v>113</v>
      </c>
      <c r="L2042" t="s">
        <v>112</v>
      </c>
      <c r="M2042" t="s">
        <v>332</v>
      </c>
      <c r="N2042" t="s">
        <v>331</v>
      </c>
      <c r="O2042" t="s">
        <v>569</v>
      </c>
      <c r="P2042" t="s">
        <v>568</v>
      </c>
      <c r="Q2042" t="s">
        <v>2784</v>
      </c>
      <c r="R2042" t="s">
        <v>2785</v>
      </c>
    </row>
    <row r="2043" spans="1:18">
      <c r="A2043">
        <v>1066</v>
      </c>
      <c r="B2043" t="s">
        <v>701</v>
      </c>
      <c r="C2043">
        <v>3993</v>
      </c>
      <c r="D2043" t="s">
        <v>2786</v>
      </c>
      <c r="E2043" t="s">
        <v>706</v>
      </c>
      <c r="F2043">
        <v>4</v>
      </c>
      <c r="G2043">
        <v>0</v>
      </c>
      <c r="H2043" t="s">
        <v>421</v>
      </c>
      <c r="I2043" t="s">
        <v>103</v>
      </c>
      <c r="J2043" t="s">
        <v>105</v>
      </c>
      <c r="K2043" t="s">
        <v>113</v>
      </c>
      <c r="L2043" t="s">
        <v>112</v>
      </c>
      <c r="M2043" t="s">
        <v>332</v>
      </c>
      <c r="N2043" t="s">
        <v>331</v>
      </c>
      <c r="O2043" t="s">
        <v>569</v>
      </c>
      <c r="P2043" t="s">
        <v>568</v>
      </c>
      <c r="Q2043" t="s">
        <v>2786</v>
      </c>
      <c r="R2043" t="s">
        <v>2787</v>
      </c>
    </row>
    <row r="2044" spans="1:18">
      <c r="A2044">
        <v>1067</v>
      </c>
      <c r="B2044" t="s">
        <v>701</v>
      </c>
      <c r="C2044">
        <v>3904</v>
      </c>
      <c r="D2044" t="s">
        <v>2788</v>
      </c>
      <c r="E2044" t="s">
        <v>706</v>
      </c>
      <c r="F2044">
        <v>1</v>
      </c>
      <c r="G2044">
        <v>0</v>
      </c>
      <c r="H2044" t="s">
        <v>421</v>
      </c>
      <c r="I2044" t="s">
        <v>103</v>
      </c>
      <c r="J2044" t="s">
        <v>105</v>
      </c>
      <c r="K2044" t="s">
        <v>113</v>
      </c>
      <c r="L2044" t="s">
        <v>112</v>
      </c>
      <c r="M2044" t="s">
        <v>332</v>
      </c>
      <c r="N2044" t="s">
        <v>331</v>
      </c>
      <c r="O2044" t="s">
        <v>569</v>
      </c>
      <c r="P2044" t="s">
        <v>568</v>
      </c>
      <c r="Q2044" t="s">
        <v>2788</v>
      </c>
      <c r="R2044" t="s">
        <v>2789</v>
      </c>
    </row>
    <row r="2045" spans="1:18">
      <c r="A2045">
        <v>1070</v>
      </c>
      <c r="B2045" t="s">
        <v>701</v>
      </c>
      <c r="C2045">
        <v>3894</v>
      </c>
      <c r="D2045" t="s">
        <v>2794</v>
      </c>
      <c r="E2045" t="s">
        <v>703</v>
      </c>
      <c r="F2045">
        <v>5</v>
      </c>
      <c r="G2045">
        <v>0</v>
      </c>
      <c r="H2045" t="s">
        <v>421</v>
      </c>
      <c r="I2045" t="s">
        <v>103</v>
      </c>
      <c r="J2045" t="s">
        <v>105</v>
      </c>
      <c r="K2045" t="s">
        <v>113</v>
      </c>
      <c r="L2045" t="s">
        <v>112</v>
      </c>
      <c r="M2045" t="s">
        <v>332</v>
      </c>
      <c r="N2045" t="s">
        <v>331</v>
      </c>
      <c r="O2045" t="s">
        <v>569</v>
      </c>
      <c r="P2045" t="s">
        <v>568</v>
      </c>
      <c r="Q2045" t="s">
        <v>2794</v>
      </c>
      <c r="R2045" t="s">
        <v>2795</v>
      </c>
    </row>
    <row r="2046" spans="1:18">
      <c r="A2046">
        <v>1071</v>
      </c>
      <c r="B2046" t="s">
        <v>701</v>
      </c>
      <c r="C2046">
        <v>3903</v>
      </c>
      <c r="D2046" t="s">
        <v>2796</v>
      </c>
      <c r="E2046" t="s">
        <v>706</v>
      </c>
      <c r="F2046">
        <v>4</v>
      </c>
      <c r="G2046">
        <v>0</v>
      </c>
      <c r="H2046" t="s">
        <v>421</v>
      </c>
      <c r="I2046" t="s">
        <v>103</v>
      </c>
      <c r="J2046" t="s">
        <v>105</v>
      </c>
      <c r="K2046" t="s">
        <v>113</v>
      </c>
      <c r="L2046" t="s">
        <v>112</v>
      </c>
      <c r="M2046" t="s">
        <v>332</v>
      </c>
      <c r="N2046" t="s">
        <v>331</v>
      </c>
      <c r="O2046" t="s">
        <v>569</v>
      </c>
      <c r="P2046" t="s">
        <v>568</v>
      </c>
      <c r="Q2046" t="s">
        <v>2796</v>
      </c>
      <c r="R2046" t="s">
        <v>2797</v>
      </c>
    </row>
    <row r="2047" spans="1:18">
      <c r="A2047">
        <v>1076</v>
      </c>
      <c r="B2047" t="s">
        <v>701</v>
      </c>
      <c r="C2047">
        <v>3997</v>
      </c>
      <c r="D2047" t="s">
        <v>2806</v>
      </c>
      <c r="E2047" t="s">
        <v>706</v>
      </c>
      <c r="F2047">
        <v>4</v>
      </c>
      <c r="G2047">
        <v>0</v>
      </c>
      <c r="H2047" t="s">
        <v>421</v>
      </c>
      <c r="I2047" t="s">
        <v>103</v>
      </c>
      <c r="J2047" t="s">
        <v>105</v>
      </c>
      <c r="K2047" t="s">
        <v>113</v>
      </c>
      <c r="L2047" t="s">
        <v>112</v>
      </c>
      <c r="M2047" t="s">
        <v>332</v>
      </c>
      <c r="N2047" t="s">
        <v>331</v>
      </c>
      <c r="O2047" t="s">
        <v>569</v>
      </c>
      <c r="P2047" t="s">
        <v>568</v>
      </c>
      <c r="Q2047" t="s">
        <v>2806</v>
      </c>
      <c r="R2047" t="s">
        <v>2807</v>
      </c>
    </row>
    <row r="2048" spans="1:18">
      <c r="A2048">
        <v>1077</v>
      </c>
      <c r="B2048" t="s">
        <v>701</v>
      </c>
      <c r="C2048">
        <v>3913</v>
      </c>
      <c r="D2048" t="s">
        <v>2808</v>
      </c>
      <c r="E2048" t="s">
        <v>706</v>
      </c>
      <c r="F2048">
        <v>1</v>
      </c>
      <c r="G2048">
        <v>0</v>
      </c>
      <c r="H2048" t="s">
        <v>421</v>
      </c>
      <c r="I2048" t="s">
        <v>103</v>
      </c>
      <c r="J2048" t="s">
        <v>105</v>
      </c>
      <c r="K2048" t="s">
        <v>113</v>
      </c>
      <c r="L2048" t="s">
        <v>112</v>
      </c>
      <c r="M2048" t="s">
        <v>332</v>
      </c>
      <c r="N2048" t="s">
        <v>331</v>
      </c>
      <c r="O2048" t="s">
        <v>569</v>
      </c>
      <c r="P2048" t="s">
        <v>568</v>
      </c>
      <c r="Q2048" t="s">
        <v>2808</v>
      </c>
      <c r="R2048" t="s">
        <v>2809</v>
      </c>
    </row>
    <row r="2049" spans="1:18">
      <c r="A2049">
        <v>1078</v>
      </c>
      <c r="B2049" t="s">
        <v>701</v>
      </c>
      <c r="C2049">
        <v>1355</v>
      </c>
      <c r="D2049" t="s">
        <v>331</v>
      </c>
      <c r="E2049" t="s">
        <v>772</v>
      </c>
      <c r="F2049">
        <v>5</v>
      </c>
      <c r="G2049">
        <v>0</v>
      </c>
      <c r="H2049" t="s">
        <v>421</v>
      </c>
      <c r="I2049" t="s">
        <v>103</v>
      </c>
      <c r="J2049" t="s">
        <v>105</v>
      </c>
      <c r="K2049" t="s">
        <v>113</v>
      </c>
      <c r="L2049" t="s">
        <v>112</v>
      </c>
      <c r="M2049" t="s">
        <v>332</v>
      </c>
      <c r="N2049" t="s">
        <v>331</v>
      </c>
      <c r="O2049" t="s">
        <v>569</v>
      </c>
      <c r="P2049" t="s">
        <v>568</v>
      </c>
      <c r="Q2049" t="s">
        <v>331</v>
      </c>
      <c r="R2049" t="s">
        <v>2810</v>
      </c>
    </row>
    <row r="2050" spans="1:18">
      <c r="A2050">
        <v>1079</v>
      </c>
      <c r="B2050" t="s">
        <v>701</v>
      </c>
      <c r="C2050">
        <v>3990</v>
      </c>
      <c r="D2050" t="s">
        <v>2811</v>
      </c>
      <c r="E2050" t="s">
        <v>421</v>
      </c>
      <c r="F2050">
        <v>3</v>
      </c>
      <c r="G2050">
        <v>0</v>
      </c>
      <c r="H2050" t="s">
        <v>421</v>
      </c>
      <c r="I2050" t="s">
        <v>103</v>
      </c>
      <c r="J2050" t="s">
        <v>105</v>
      </c>
      <c r="K2050" t="s">
        <v>113</v>
      </c>
      <c r="L2050" t="s">
        <v>112</v>
      </c>
      <c r="M2050" t="s">
        <v>332</v>
      </c>
      <c r="N2050" t="s">
        <v>331</v>
      </c>
      <c r="O2050" t="s">
        <v>569</v>
      </c>
      <c r="P2050" t="s">
        <v>568</v>
      </c>
      <c r="Q2050" t="s">
        <v>2811</v>
      </c>
      <c r="R2050" t="s">
        <v>2812</v>
      </c>
    </row>
    <row r="2051" spans="1:18">
      <c r="A2051">
        <v>1080</v>
      </c>
      <c r="B2051" t="s">
        <v>701</v>
      </c>
      <c r="C2051">
        <v>3899</v>
      </c>
      <c r="D2051" t="s">
        <v>2813</v>
      </c>
      <c r="E2051" t="s">
        <v>706</v>
      </c>
      <c r="F2051">
        <v>3</v>
      </c>
      <c r="G2051">
        <v>0</v>
      </c>
      <c r="H2051" t="s">
        <v>421</v>
      </c>
      <c r="I2051" t="s">
        <v>103</v>
      </c>
      <c r="J2051" t="s">
        <v>105</v>
      </c>
      <c r="K2051" t="s">
        <v>113</v>
      </c>
      <c r="L2051" t="s">
        <v>112</v>
      </c>
      <c r="M2051" t="s">
        <v>332</v>
      </c>
      <c r="N2051" t="s">
        <v>331</v>
      </c>
      <c r="O2051" t="s">
        <v>569</v>
      </c>
      <c r="P2051" t="s">
        <v>568</v>
      </c>
      <c r="Q2051" t="s">
        <v>2813</v>
      </c>
      <c r="R2051" t="s">
        <v>2814</v>
      </c>
    </row>
    <row r="2052" spans="1:18">
      <c r="A2052">
        <v>1081</v>
      </c>
      <c r="B2052" t="s">
        <v>701</v>
      </c>
      <c r="C2052">
        <v>3900</v>
      </c>
      <c r="D2052" t="s">
        <v>2815</v>
      </c>
      <c r="E2052" t="s">
        <v>706</v>
      </c>
      <c r="F2052">
        <v>5</v>
      </c>
      <c r="G2052">
        <v>0</v>
      </c>
      <c r="H2052" t="s">
        <v>421</v>
      </c>
      <c r="I2052" t="s">
        <v>103</v>
      </c>
      <c r="J2052" t="s">
        <v>105</v>
      </c>
      <c r="K2052" t="s">
        <v>113</v>
      </c>
      <c r="L2052" t="s">
        <v>112</v>
      </c>
      <c r="M2052" t="s">
        <v>332</v>
      </c>
      <c r="N2052" t="s">
        <v>331</v>
      </c>
      <c r="O2052" t="s">
        <v>569</v>
      </c>
      <c r="P2052" t="s">
        <v>568</v>
      </c>
      <c r="Q2052" t="s">
        <v>2815</v>
      </c>
      <c r="R2052" t="s">
        <v>2816</v>
      </c>
    </row>
    <row r="2053" spans="1:18">
      <c r="A2053">
        <v>1082</v>
      </c>
      <c r="B2053" t="s">
        <v>701</v>
      </c>
      <c r="C2053">
        <v>3998</v>
      </c>
      <c r="D2053" t="s">
        <v>2817</v>
      </c>
      <c r="E2053" t="s">
        <v>706</v>
      </c>
      <c r="F2053">
        <v>3</v>
      </c>
      <c r="G2053">
        <v>0</v>
      </c>
      <c r="H2053" t="s">
        <v>421</v>
      </c>
      <c r="I2053" t="s">
        <v>103</v>
      </c>
      <c r="J2053" t="s">
        <v>105</v>
      </c>
      <c r="K2053" t="s">
        <v>113</v>
      </c>
      <c r="L2053" t="s">
        <v>112</v>
      </c>
      <c r="M2053" t="s">
        <v>332</v>
      </c>
      <c r="N2053" t="s">
        <v>331</v>
      </c>
      <c r="O2053" t="s">
        <v>569</v>
      </c>
      <c r="P2053" t="s">
        <v>568</v>
      </c>
      <c r="Q2053" t="s">
        <v>2817</v>
      </c>
      <c r="R2053" t="s">
        <v>2818</v>
      </c>
    </row>
    <row r="2054" spans="1:18">
      <c r="A2054">
        <v>1083</v>
      </c>
      <c r="B2054" t="s">
        <v>701</v>
      </c>
      <c r="C2054">
        <v>4002</v>
      </c>
      <c r="D2054" t="s">
        <v>2819</v>
      </c>
      <c r="E2054" t="s">
        <v>706</v>
      </c>
      <c r="F2054">
        <v>4</v>
      </c>
      <c r="G2054">
        <v>0</v>
      </c>
      <c r="H2054" t="s">
        <v>421</v>
      </c>
      <c r="I2054" t="s">
        <v>103</v>
      </c>
      <c r="J2054" t="s">
        <v>105</v>
      </c>
      <c r="K2054" t="s">
        <v>113</v>
      </c>
      <c r="L2054" t="s">
        <v>112</v>
      </c>
      <c r="M2054" t="s">
        <v>332</v>
      </c>
      <c r="N2054" t="s">
        <v>331</v>
      </c>
      <c r="O2054" t="s">
        <v>569</v>
      </c>
      <c r="P2054" t="s">
        <v>568</v>
      </c>
      <c r="Q2054" t="s">
        <v>2819</v>
      </c>
      <c r="R2054" t="s">
        <v>2820</v>
      </c>
    </row>
    <row r="2055" spans="1:18">
      <c r="A2055">
        <v>1084</v>
      </c>
      <c r="B2055" t="s">
        <v>701</v>
      </c>
      <c r="C2055">
        <v>3996</v>
      </c>
      <c r="D2055" t="s">
        <v>2821</v>
      </c>
      <c r="E2055" t="s">
        <v>706</v>
      </c>
      <c r="F2055">
        <v>4</v>
      </c>
      <c r="G2055">
        <v>0</v>
      </c>
      <c r="H2055" t="s">
        <v>421</v>
      </c>
      <c r="I2055" t="s">
        <v>103</v>
      </c>
      <c r="J2055" t="s">
        <v>105</v>
      </c>
      <c r="K2055" t="s">
        <v>113</v>
      </c>
      <c r="L2055" t="s">
        <v>112</v>
      </c>
      <c r="M2055" t="s">
        <v>332</v>
      </c>
      <c r="N2055" t="s">
        <v>331</v>
      </c>
      <c r="O2055" t="s">
        <v>569</v>
      </c>
      <c r="P2055" t="s">
        <v>568</v>
      </c>
      <c r="Q2055" t="s">
        <v>2821</v>
      </c>
      <c r="R2055" t="s">
        <v>2822</v>
      </c>
    </row>
    <row r="2056" spans="1:18">
      <c r="A2056">
        <v>1085</v>
      </c>
      <c r="B2056" t="s">
        <v>701</v>
      </c>
      <c r="C2056">
        <v>3908</v>
      </c>
      <c r="D2056" t="s">
        <v>2823</v>
      </c>
      <c r="E2056" t="s">
        <v>706</v>
      </c>
      <c r="F2056">
        <v>1</v>
      </c>
      <c r="G2056">
        <v>0</v>
      </c>
      <c r="H2056" t="s">
        <v>421</v>
      </c>
      <c r="I2056" t="s">
        <v>103</v>
      </c>
      <c r="J2056" t="s">
        <v>105</v>
      </c>
      <c r="K2056" t="s">
        <v>113</v>
      </c>
      <c r="L2056" t="s">
        <v>112</v>
      </c>
      <c r="M2056" t="s">
        <v>332</v>
      </c>
      <c r="N2056" t="s">
        <v>331</v>
      </c>
      <c r="O2056" t="s">
        <v>569</v>
      </c>
      <c r="P2056" t="s">
        <v>568</v>
      </c>
      <c r="Q2056" t="s">
        <v>2823</v>
      </c>
      <c r="R2056" t="s">
        <v>2824</v>
      </c>
    </row>
    <row r="2057" spans="1:18">
      <c r="A2057">
        <v>1086</v>
      </c>
      <c r="B2057" t="s">
        <v>701</v>
      </c>
      <c r="C2057">
        <v>3912</v>
      </c>
      <c r="D2057" t="s">
        <v>2825</v>
      </c>
      <c r="E2057" t="s">
        <v>706</v>
      </c>
      <c r="F2057">
        <v>3</v>
      </c>
      <c r="G2057">
        <v>0</v>
      </c>
      <c r="H2057" t="s">
        <v>421</v>
      </c>
      <c r="I2057" t="s">
        <v>103</v>
      </c>
      <c r="J2057" t="s">
        <v>105</v>
      </c>
      <c r="K2057" t="s">
        <v>113</v>
      </c>
      <c r="L2057" t="s">
        <v>112</v>
      </c>
      <c r="M2057" t="s">
        <v>332</v>
      </c>
      <c r="N2057" t="s">
        <v>331</v>
      </c>
      <c r="O2057" t="s">
        <v>569</v>
      </c>
      <c r="P2057" t="s">
        <v>568</v>
      </c>
      <c r="Q2057" t="s">
        <v>2825</v>
      </c>
      <c r="R2057" t="s">
        <v>2826</v>
      </c>
    </row>
    <row r="2058" spans="1:18">
      <c r="A2058">
        <v>1087</v>
      </c>
      <c r="B2058" t="s">
        <v>701</v>
      </c>
      <c r="C2058">
        <v>3907</v>
      </c>
      <c r="D2058" t="s">
        <v>2827</v>
      </c>
      <c r="E2058" t="s">
        <v>703</v>
      </c>
      <c r="F2058">
        <v>5</v>
      </c>
      <c r="G2058">
        <v>0</v>
      </c>
      <c r="H2058" t="s">
        <v>421</v>
      </c>
      <c r="I2058" t="s">
        <v>103</v>
      </c>
      <c r="J2058" t="s">
        <v>105</v>
      </c>
      <c r="K2058" t="s">
        <v>113</v>
      </c>
      <c r="L2058" t="s">
        <v>112</v>
      </c>
      <c r="M2058" t="s">
        <v>332</v>
      </c>
      <c r="N2058" t="s">
        <v>331</v>
      </c>
      <c r="O2058" t="s">
        <v>569</v>
      </c>
      <c r="P2058" t="s">
        <v>568</v>
      </c>
      <c r="Q2058" t="s">
        <v>2827</v>
      </c>
      <c r="R2058" t="s">
        <v>2828</v>
      </c>
    </row>
    <row r="2059" spans="1:18">
      <c r="A2059">
        <v>1088</v>
      </c>
      <c r="B2059" t="s">
        <v>701</v>
      </c>
      <c r="C2059">
        <v>3994</v>
      </c>
      <c r="D2059" t="s">
        <v>2829</v>
      </c>
      <c r="E2059" t="s">
        <v>706</v>
      </c>
      <c r="F2059">
        <v>1</v>
      </c>
      <c r="G2059">
        <v>0</v>
      </c>
      <c r="H2059" t="s">
        <v>421</v>
      </c>
      <c r="I2059" t="s">
        <v>103</v>
      </c>
      <c r="J2059" t="s">
        <v>105</v>
      </c>
      <c r="K2059" t="s">
        <v>113</v>
      </c>
      <c r="L2059" t="s">
        <v>112</v>
      </c>
      <c r="M2059" t="s">
        <v>332</v>
      </c>
      <c r="N2059" t="s">
        <v>331</v>
      </c>
      <c r="O2059" t="s">
        <v>569</v>
      </c>
      <c r="P2059" t="s">
        <v>568</v>
      </c>
      <c r="Q2059" t="s">
        <v>2829</v>
      </c>
      <c r="R2059" t="s">
        <v>2830</v>
      </c>
    </row>
    <row r="2060" spans="1:18">
      <c r="A2060">
        <v>1089</v>
      </c>
      <c r="B2060" t="s">
        <v>701</v>
      </c>
      <c r="C2060">
        <v>3910</v>
      </c>
      <c r="D2060" t="s">
        <v>361</v>
      </c>
      <c r="E2060" t="s">
        <v>706</v>
      </c>
      <c r="F2060">
        <v>1</v>
      </c>
      <c r="G2060">
        <v>0</v>
      </c>
      <c r="H2060" t="s">
        <v>421</v>
      </c>
      <c r="I2060" t="s">
        <v>103</v>
      </c>
      <c r="J2060" t="s">
        <v>105</v>
      </c>
      <c r="K2060" t="s">
        <v>113</v>
      </c>
      <c r="L2060" t="s">
        <v>112</v>
      </c>
      <c r="M2060" t="s">
        <v>332</v>
      </c>
      <c r="N2060" t="s">
        <v>331</v>
      </c>
      <c r="O2060" t="s">
        <v>569</v>
      </c>
      <c r="P2060" t="s">
        <v>568</v>
      </c>
      <c r="Q2060" t="s">
        <v>361</v>
      </c>
      <c r="R2060" t="s">
        <v>2831</v>
      </c>
    </row>
    <row r="2061" spans="1:18">
      <c r="A2061">
        <v>1090</v>
      </c>
      <c r="B2061" t="s">
        <v>701</v>
      </c>
      <c r="C2061">
        <v>3995</v>
      </c>
      <c r="D2061" t="s">
        <v>2832</v>
      </c>
      <c r="E2061" t="s">
        <v>706</v>
      </c>
      <c r="F2061">
        <v>3</v>
      </c>
      <c r="G2061">
        <v>0</v>
      </c>
      <c r="H2061" t="s">
        <v>421</v>
      </c>
      <c r="I2061" t="s">
        <v>103</v>
      </c>
      <c r="J2061" t="s">
        <v>105</v>
      </c>
      <c r="K2061" t="s">
        <v>113</v>
      </c>
      <c r="L2061" t="s">
        <v>112</v>
      </c>
      <c r="M2061" t="s">
        <v>332</v>
      </c>
      <c r="N2061" t="s">
        <v>331</v>
      </c>
      <c r="O2061" t="s">
        <v>569</v>
      </c>
      <c r="P2061" t="s">
        <v>568</v>
      </c>
      <c r="Q2061" t="s">
        <v>2832</v>
      </c>
      <c r="R2061" t="s">
        <v>2833</v>
      </c>
    </row>
    <row r="2062" spans="1:18">
      <c r="A2062">
        <v>1091</v>
      </c>
      <c r="B2062" t="s">
        <v>701</v>
      </c>
      <c r="C2062">
        <v>3906</v>
      </c>
      <c r="D2062" t="s">
        <v>1179</v>
      </c>
      <c r="E2062" t="s">
        <v>706</v>
      </c>
      <c r="F2062">
        <v>1</v>
      </c>
      <c r="G2062">
        <v>0</v>
      </c>
      <c r="H2062" t="s">
        <v>421</v>
      </c>
      <c r="I2062" t="s">
        <v>103</v>
      </c>
      <c r="J2062" t="s">
        <v>105</v>
      </c>
      <c r="K2062" t="s">
        <v>113</v>
      </c>
      <c r="L2062" t="s">
        <v>112</v>
      </c>
      <c r="M2062" t="s">
        <v>332</v>
      </c>
      <c r="N2062" t="s">
        <v>331</v>
      </c>
      <c r="O2062" t="s">
        <v>569</v>
      </c>
      <c r="P2062" t="s">
        <v>568</v>
      </c>
      <c r="Q2062" t="s">
        <v>1179</v>
      </c>
      <c r="R2062" t="s">
        <v>2834</v>
      </c>
    </row>
    <row r="2063" spans="1:18">
      <c r="A2063">
        <v>1092</v>
      </c>
      <c r="B2063" t="s">
        <v>701</v>
      </c>
      <c r="C2063">
        <v>3898</v>
      </c>
      <c r="D2063" t="s">
        <v>2835</v>
      </c>
      <c r="E2063" t="s">
        <v>49</v>
      </c>
      <c r="F2063">
        <v>5</v>
      </c>
      <c r="G2063">
        <v>0</v>
      </c>
      <c r="H2063" t="s">
        <v>421</v>
      </c>
      <c r="I2063" t="s">
        <v>103</v>
      </c>
      <c r="J2063" t="s">
        <v>105</v>
      </c>
      <c r="K2063" t="s">
        <v>113</v>
      </c>
      <c r="L2063" t="s">
        <v>112</v>
      </c>
      <c r="M2063" t="s">
        <v>332</v>
      </c>
      <c r="N2063" t="s">
        <v>331</v>
      </c>
      <c r="O2063" t="s">
        <v>569</v>
      </c>
      <c r="P2063" t="s">
        <v>568</v>
      </c>
      <c r="Q2063" t="s">
        <v>2835</v>
      </c>
      <c r="R2063" t="s">
        <v>2836</v>
      </c>
    </row>
    <row r="2064" spans="1:18">
      <c r="A2064">
        <v>1093</v>
      </c>
      <c r="B2064" t="s">
        <v>701</v>
      </c>
      <c r="C2064">
        <v>3897</v>
      </c>
      <c r="D2064" t="s">
        <v>2837</v>
      </c>
      <c r="E2064" t="s">
        <v>706</v>
      </c>
      <c r="F2064">
        <v>2</v>
      </c>
      <c r="G2064">
        <v>0</v>
      </c>
      <c r="H2064" t="s">
        <v>421</v>
      </c>
      <c r="I2064" t="s">
        <v>103</v>
      </c>
      <c r="J2064" t="s">
        <v>105</v>
      </c>
      <c r="K2064" t="s">
        <v>113</v>
      </c>
      <c r="L2064" t="s">
        <v>112</v>
      </c>
      <c r="M2064" t="s">
        <v>332</v>
      </c>
      <c r="N2064" t="s">
        <v>331</v>
      </c>
      <c r="O2064" t="s">
        <v>569</v>
      </c>
      <c r="P2064" t="s">
        <v>568</v>
      </c>
      <c r="Q2064" t="s">
        <v>2837</v>
      </c>
      <c r="R2064" t="s">
        <v>2838</v>
      </c>
    </row>
    <row r="2065" spans="1:18">
      <c r="A2065">
        <v>1094</v>
      </c>
      <c r="B2065" t="s">
        <v>701</v>
      </c>
      <c r="C2065">
        <v>3999</v>
      </c>
      <c r="D2065" t="s">
        <v>2839</v>
      </c>
      <c r="E2065" t="s">
        <v>706</v>
      </c>
      <c r="F2065">
        <v>3</v>
      </c>
      <c r="G2065">
        <v>0</v>
      </c>
      <c r="H2065" t="s">
        <v>421</v>
      </c>
      <c r="I2065" t="s">
        <v>103</v>
      </c>
      <c r="J2065" t="s">
        <v>105</v>
      </c>
      <c r="K2065" t="s">
        <v>113</v>
      </c>
      <c r="L2065" t="s">
        <v>112</v>
      </c>
      <c r="M2065" t="s">
        <v>332</v>
      </c>
      <c r="N2065" t="s">
        <v>331</v>
      </c>
      <c r="O2065" t="s">
        <v>569</v>
      </c>
      <c r="P2065" t="s">
        <v>568</v>
      </c>
      <c r="Q2065" t="s">
        <v>2839</v>
      </c>
      <c r="R2065" t="s">
        <v>2840</v>
      </c>
    </row>
    <row r="2066" spans="1:18">
      <c r="A2066">
        <v>1095</v>
      </c>
      <c r="B2066" t="s">
        <v>701</v>
      </c>
      <c r="C2066">
        <v>4000</v>
      </c>
      <c r="D2066" t="s">
        <v>2841</v>
      </c>
      <c r="E2066" t="s">
        <v>706</v>
      </c>
      <c r="F2066">
        <v>4</v>
      </c>
      <c r="G2066">
        <v>0</v>
      </c>
      <c r="H2066" t="s">
        <v>421</v>
      </c>
      <c r="I2066" t="s">
        <v>103</v>
      </c>
      <c r="J2066" t="s">
        <v>105</v>
      </c>
      <c r="K2066" t="s">
        <v>113</v>
      </c>
      <c r="L2066" t="s">
        <v>112</v>
      </c>
      <c r="M2066" t="s">
        <v>332</v>
      </c>
      <c r="N2066" t="s">
        <v>331</v>
      </c>
      <c r="O2066" t="s">
        <v>569</v>
      </c>
      <c r="P2066" t="s">
        <v>568</v>
      </c>
      <c r="Q2066" t="s">
        <v>2841</v>
      </c>
      <c r="R2066" t="s">
        <v>2842</v>
      </c>
    </row>
    <row r="2067" spans="1:18">
      <c r="A2067">
        <v>1096</v>
      </c>
      <c r="B2067" t="s">
        <v>701</v>
      </c>
      <c r="C2067">
        <v>3909</v>
      </c>
      <c r="D2067" t="s">
        <v>2843</v>
      </c>
      <c r="E2067" t="s">
        <v>703</v>
      </c>
      <c r="F2067">
        <v>5</v>
      </c>
      <c r="G2067">
        <v>0</v>
      </c>
      <c r="H2067" t="s">
        <v>421</v>
      </c>
      <c r="I2067" t="s">
        <v>103</v>
      </c>
      <c r="J2067" t="s">
        <v>105</v>
      </c>
      <c r="K2067" t="s">
        <v>113</v>
      </c>
      <c r="L2067" t="s">
        <v>112</v>
      </c>
      <c r="M2067" t="s">
        <v>332</v>
      </c>
      <c r="N2067" t="s">
        <v>331</v>
      </c>
      <c r="O2067" t="s">
        <v>569</v>
      </c>
      <c r="P2067" t="s">
        <v>568</v>
      </c>
      <c r="Q2067" t="s">
        <v>2843</v>
      </c>
      <c r="R2067" t="s">
        <v>2844</v>
      </c>
    </row>
    <row r="2068" spans="1:18">
      <c r="A2068">
        <v>1097</v>
      </c>
      <c r="B2068" t="s">
        <v>701</v>
      </c>
      <c r="C2068">
        <v>3916</v>
      </c>
      <c r="D2068" t="s">
        <v>2845</v>
      </c>
      <c r="E2068" t="s">
        <v>703</v>
      </c>
      <c r="F2068">
        <v>5</v>
      </c>
      <c r="G2068">
        <v>0</v>
      </c>
      <c r="H2068" t="s">
        <v>421</v>
      </c>
      <c r="I2068" t="s">
        <v>103</v>
      </c>
      <c r="J2068" t="s">
        <v>105</v>
      </c>
      <c r="K2068" t="s">
        <v>113</v>
      </c>
      <c r="L2068" t="s">
        <v>112</v>
      </c>
      <c r="M2068" t="s">
        <v>332</v>
      </c>
      <c r="N2068" t="s">
        <v>331</v>
      </c>
      <c r="O2068" t="s">
        <v>569</v>
      </c>
      <c r="P2068" t="s">
        <v>568</v>
      </c>
      <c r="Q2068" t="s">
        <v>2845</v>
      </c>
      <c r="R2068" t="s">
        <v>2846</v>
      </c>
    </row>
    <row r="2069" spans="1:18">
      <c r="A2069">
        <v>1098</v>
      </c>
      <c r="B2069" t="s">
        <v>701</v>
      </c>
      <c r="C2069">
        <v>4001</v>
      </c>
      <c r="D2069" t="s">
        <v>2847</v>
      </c>
      <c r="E2069" t="s">
        <v>706</v>
      </c>
      <c r="F2069">
        <v>4</v>
      </c>
      <c r="G2069">
        <v>0</v>
      </c>
      <c r="H2069" t="s">
        <v>421</v>
      </c>
      <c r="I2069" t="s">
        <v>103</v>
      </c>
      <c r="J2069" t="s">
        <v>105</v>
      </c>
      <c r="K2069" t="s">
        <v>113</v>
      </c>
      <c r="L2069" t="s">
        <v>112</v>
      </c>
      <c r="M2069" t="s">
        <v>332</v>
      </c>
      <c r="N2069" t="s">
        <v>331</v>
      </c>
      <c r="O2069" t="s">
        <v>569</v>
      </c>
      <c r="P2069" t="s">
        <v>568</v>
      </c>
      <c r="Q2069" t="s">
        <v>2847</v>
      </c>
      <c r="R2069" t="s">
        <v>2848</v>
      </c>
    </row>
    <row r="2070" spans="1:18">
      <c r="A2070">
        <v>1099</v>
      </c>
      <c r="B2070" t="s">
        <v>701</v>
      </c>
      <c r="C2070">
        <v>3915</v>
      </c>
      <c r="D2070" t="s">
        <v>2849</v>
      </c>
      <c r="E2070" t="s">
        <v>706</v>
      </c>
      <c r="F2070">
        <v>1</v>
      </c>
      <c r="G2070">
        <v>0</v>
      </c>
      <c r="H2070" t="s">
        <v>421</v>
      </c>
      <c r="I2070" t="s">
        <v>103</v>
      </c>
      <c r="J2070" t="s">
        <v>105</v>
      </c>
      <c r="K2070" t="s">
        <v>113</v>
      </c>
      <c r="L2070" t="s">
        <v>112</v>
      </c>
      <c r="M2070" t="s">
        <v>332</v>
      </c>
      <c r="N2070" t="s">
        <v>331</v>
      </c>
      <c r="O2070" t="s">
        <v>569</v>
      </c>
      <c r="P2070" t="s">
        <v>568</v>
      </c>
      <c r="Q2070" t="s">
        <v>2849</v>
      </c>
      <c r="R2070" t="s">
        <v>2850</v>
      </c>
    </row>
    <row r="2071" spans="1:18">
      <c r="A2071">
        <v>1100</v>
      </c>
      <c r="B2071" t="s">
        <v>701</v>
      </c>
      <c r="C2071">
        <v>3914</v>
      </c>
      <c r="D2071" t="s">
        <v>2851</v>
      </c>
      <c r="E2071" t="s">
        <v>706</v>
      </c>
      <c r="F2071">
        <v>1</v>
      </c>
      <c r="G2071">
        <v>0</v>
      </c>
      <c r="H2071" t="s">
        <v>421</v>
      </c>
      <c r="I2071" t="s">
        <v>103</v>
      </c>
      <c r="J2071" t="s">
        <v>105</v>
      </c>
      <c r="K2071" t="s">
        <v>113</v>
      </c>
      <c r="L2071" t="s">
        <v>112</v>
      </c>
      <c r="M2071" t="s">
        <v>332</v>
      </c>
      <c r="N2071" t="s">
        <v>331</v>
      </c>
      <c r="O2071" t="s">
        <v>569</v>
      </c>
      <c r="P2071" t="s">
        <v>568</v>
      </c>
      <c r="Q2071" t="s">
        <v>2851</v>
      </c>
      <c r="R2071" t="s">
        <v>2852</v>
      </c>
    </row>
    <row r="2072" spans="1:18">
      <c r="A2072">
        <v>1618</v>
      </c>
      <c r="B2072" t="s">
        <v>701</v>
      </c>
      <c r="C2072">
        <v>2307</v>
      </c>
      <c r="D2072" t="s">
        <v>3864</v>
      </c>
      <c r="E2072" t="s">
        <v>703</v>
      </c>
      <c r="F2072">
        <v>0</v>
      </c>
      <c r="G2072">
        <v>1</v>
      </c>
      <c r="H2072" t="s">
        <v>421</v>
      </c>
      <c r="I2072" t="s">
        <v>103</v>
      </c>
      <c r="J2072" t="s">
        <v>105</v>
      </c>
      <c r="K2072" t="s">
        <v>111</v>
      </c>
      <c r="L2072" t="s">
        <v>110</v>
      </c>
      <c r="M2072" t="s">
        <v>264</v>
      </c>
      <c r="N2072" t="s">
        <v>263</v>
      </c>
      <c r="O2072" t="s">
        <v>577</v>
      </c>
      <c r="P2072" t="s">
        <v>576</v>
      </c>
      <c r="Q2072" t="s">
        <v>3864</v>
      </c>
      <c r="R2072" t="s">
        <v>3865</v>
      </c>
    </row>
    <row r="2073" spans="1:18">
      <c r="A2073">
        <v>1629</v>
      </c>
      <c r="B2073" t="s">
        <v>701</v>
      </c>
      <c r="C2073">
        <v>2324</v>
      </c>
      <c r="D2073" t="s">
        <v>3886</v>
      </c>
      <c r="E2073" t="s">
        <v>706</v>
      </c>
      <c r="F2073">
        <v>4</v>
      </c>
      <c r="G2073">
        <v>1</v>
      </c>
      <c r="H2073" t="s">
        <v>421</v>
      </c>
      <c r="I2073" t="s">
        <v>103</v>
      </c>
      <c r="J2073" t="s">
        <v>105</v>
      </c>
      <c r="K2073" t="s">
        <v>111</v>
      </c>
      <c r="L2073" t="s">
        <v>110</v>
      </c>
      <c r="M2073" t="s">
        <v>264</v>
      </c>
      <c r="N2073" t="s">
        <v>263</v>
      </c>
      <c r="O2073" t="s">
        <v>577</v>
      </c>
      <c r="P2073" t="s">
        <v>576</v>
      </c>
      <c r="Q2073" t="s">
        <v>3886</v>
      </c>
      <c r="R2073" t="s">
        <v>3887</v>
      </c>
    </row>
    <row r="2074" spans="1:18">
      <c r="A2074">
        <v>1630</v>
      </c>
      <c r="B2074" t="s">
        <v>701</v>
      </c>
      <c r="C2074">
        <v>2323</v>
      </c>
      <c r="D2074" t="s">
        <v>3888</v>
      </c>
      <c r="E2074" t="s">
        <v>706</v>
      </c>
      <c r="F2074">
        <v>3</v>
      </c>
      <c r="G2074">
        <v>1</v>
      </c>
      <c r="H2074" t="s">
        <v>421</v>
      </c>
      <c r="I2074" t="s">
        <v>103</v>
      </c>
      <c r="J2074" t="s">
        <v>105</v>
      </c>
      <c r="K2074" t="s">
        <v>111</v>
      </c>
      <c r="L2074" t="s">
        <v>110</v>
      </c>
      <c r="M2074" t="s">
        <v>264</v>
      </c>
      <c r="N2074" t="s">
        <v>263</v>
      </c>
      <c r="O2074" t="s">
        <v>577</v>
      </c>
      <c r="P2074" t="s">
        <v>576</v>
      </c>
      <c r="Q2074" t="s">
        <v>3888</v>
      </c>
      <c r="R2074" t="s">
        <v>3889</v>
      </c>
    </row>
    <row r="2075" spans="1:18">
      <c r="A2075">
        <v>1640</v>
      </c>
      <c r="B2075" t="s">
        <v>701</v>
      </c>
      <c r="C2075">
        <v>2326</v>
      </c>
      <c r="D2075" t="s">
        <v>3908</v>
      </c>
      <c r="E2075" t="s">
        <v>706</v>
      </c>
      <c r="F2075">
        <v>2</v>
      </c>
      <c r="G2075">
        <v>1</v>
      </c>
      <c r="H2075" t="s">
        <v>421</v>
      </c>
      <c r="I2075" t="s">
        <v>103</v>
      </c>
      <c r="J2075" t="s">
        <v>105</v>
      </c>
      <c r="K2075" t="s">
        <v>111</v>
      </c>
      <c r="L2075" t="s">
        <v>110</v>
      </c>
      <c r="M2075" t="s">
        <v>264</v>
      </c>
      <c r="N2075" t="s">
        <v>263</v>
      </c>
      <c r="O2075" t="s">
        <v>577</v>
      </c>
      <c r="P2075" t="s">
        <v>576</v>
      </c>
      <c r="Q2075" t="s">
        <v>3908</v>
      </c>
      <c r="R2075" t="s">
        <v>3909</v>
      </c>
    </row>
    <row r="2076" spans="1:18">
      <c r="A2076">
        <v>1644</v>
      </c>
      <c r="B2076" t="s">
        <v>701</v>
      </c>
      <c r="C2076">
        <v>2322</v>
      </c>
      <c r="D2076" t="s">
        <v>3916</v>
      </c>
      <c r="E2076" t="s">
        <v>706</v>
      </c>
      <c r="F2076">
        <v>3</v>
      </c>
      <c r="G2076">
        <v>1</v>
      </c>
      <c r="H2076" t="s">
        <v>421</v>
      </c>
      <c r="I2076" t="s">
        <v>103</v>
      </c>
      <c r="J2076" t="s">
        <v>105</v>
      </c>
      <c r="K2076" t="s">
        <v>111</v>
      </c>
      <c r="L2076" t="s">
        <v>110</v>
      </c>
      <c r="M2076" t="s">
        <v>264</v>
      </c>
      <c r="N2076" t="s">
        <v>263</v>
      </c>
      <c r="O2076" t="s">
        <v>577</v>
      </c>
      <c r="P2076" t="s">
        <v>576</v>
      </c>
      <c r="Q2076" t="s">
        <v>3916</v>
      </c>
      <c r="R2076" t="s">
        <v>3917</v>
      </c>
    </row>
    <row r="2077" spans="1:18">
      <c r="A2077">
        <v>1645</v>
      </c>
      <c r="B2077" t="s">
        <v>701</v>
      </c>
      <c r="C2077">
        <v>2328</v>
      </c>
      <c r="D2077" t="s">
        <v>3918</v>
      </c>
      <c r="E2077" t="s">
        <v>706</v>
      </c>
      <c r="F2077">
        <v>3</v>
      </c>
      <c r="G2077">
        <v>1</v>
      </c>
      <c r="H2077" t="s">
        <v>421</v>
      </c>
      <c r="I2077" t="s">
        <v>103</v>
      </c>
      <c r="J2077" t="s">
        <v>105</v>
      </c>
      <c r="K2077" t="s">
        <v>111</v>
      </c>
      <c r="L2077" t="s">
        <v>110</v>
      </c>
      <c r="M2077" t="s">
        <v>264</v>
      </c>
      <c r="N2077" t="s">
        <v>263</v>
      </c>
      <c r="O2077" t="s">
        <v>577</v>
      </c>
      <c r="P2077" t="s">
        <v>576</v>
      </c>
      <c r="Q2077" t="s">
        <v>3918</v>
      </c>
      <c r="R2077" t="s">
        <v>3919</v>
      </c>
    </row>
    <row r="2078" spans="1:18">
      <c r="A2078">
        <v>1647</v>
      </c>
      <c r="B2078" t="s">
        <v>701</v>
      </c>
      <c r="C2078">
        <v>2321</v>
      </c>
      <c r="D2078" t="s">
        <v>3922</v>
      </c>
      <c r="E2078" t="s">
        <v>706</v>
      </c>
      <c r="F2078">
        <v>1</v>
      </c>
      <c r="G2078">
        <v>1</v>
      </c>
      <c r="H2078" t="s">
        <v>421</v>
      </c>
      <c r="I2078" t="s">
        <v>103</v>
      </c>
      <c r="J2078" t="s">
        <v>105</v>
      </c>
      <c r="K2078" t="s">
        <v>111</v>
      </c>
      <c r="L2078" t="s">
        <v>110</v>
      </c>
      <c r="M2078" t="s">
        <v>264</v>
      </c>
      <c r="N2078" t="s">
        <v>263</v>
      </c>
      <c r="O2078" t="s">
        <v>577</v>
      </c>
      <c r="P2078" t="s">
        <v>576</v>
      </c>
      <c r="Q2078" t="s">
        <v>3922</v>
      </c>
      <c r="R2078" t="s">
        <v>3923</v>
      </c>
    </row>
    <row r="2079" spans="1:18">
      <c r="A2079">
        <v>1652</v>
      </c>
      <c r="B2079" t="s">
        <v>701</v>
      </c>
      <c r="C2079">
        <v>2329</v>
      </c>
      <c r="D2079" t="s">
        <v>3932</v>
      </c>
      <c r="E2079" t="s">
        <v>706</v>
      </c>
      <c r="F2079">
        <v>1</v>
      </c>
      <c r="G2079">
        <v>1</v>
      </c>
      <c r="H2079" t="s">
        <v>421</v>
      </c>
      <c r="I2079" t="s">
        <v>103</v>
      </c>
      <c r="J2079" t="s">
        <v>105</v>
      </c>
      <c r="K2079" t="s">
        <v>111</v>
      </c>
      <c r="L2079" t="s">
        <v>110</v>
      </c>
      <c r="M2079" t="s">
        <v>264</v>
      </c>
      <c r="N2079" t="s">
        <v>263</v>
      </c>
      <c r="O2079" t="s">
        <v>577</v>
      </c>
      <c r="P2079" t="s">
        <v>576</v>
      </c>
      <c r="Q2079" t="s">
        <v>3932</v>
      </c>
      <c r="R2079" t="s">
        <v>3933</v>
      </c>
    </row>
    <row r="2080" spans="1:18">
      <c r="A2080">
        <v>1657</v>
      </c>
      <c r="B2080" t="s">
        <v>701</v>
      </c>
      <c r="C2080">
        <v>2305</v>
      </c>
      <c r="D2080" t="s">
        <v>3942</v>
      </c>
      <c r="E2080" t="s">
        <v>706</v>
      </c>
      <c r="F2080">
        <v>3</v>
      </c>
      <c r="G2080">
        <v>1</v>
      </c>
      <c r="H2080" t="s">
        <v>421</v>
      </c>
      <c r="I2080" t="s">
        <v>103</v>
      </c>
      <c r="J2080" t="s">
        <v>105</v>
      </c>
      <c r="K2080" t="s">
        <v>111</v>
      </c>
      <c r="L2080" t="s">
        <v>110</v>
      </c>
      <c r="M2080" t="s">
        <v>264</v>
      </c>
      <c r="N2080" t="s">
        <v>263</v>
      </c>
      <c r="O2080" t="s">
        <v>577</v>
      </c>
      <c r="P2080" t="s">
        <v>576</v>
      </c>
      <c r="Q2080" t="s">
        <v>3942</v>
      </c>
      <c r="R2080" t="s">
        <v>3943</v>
      </c>
    </row>
    <row r="2081" spans="1:18">
      <c r="A2081">
        <v>1661</v>
      </c>
      <c r="B2081" t="s">
        <v>701</v>
      </c>
      <c r="C2081">
        <v>2320</v>
      </c>
      <c r="D2081" t="s">
        <v>3950</v>
      </c>
      <c r="E2081" t="s">
        <v>706</v>
      </c>
      <c r="F2081">
        <v>1</v>
      </c>
      <c r="G2081">
        <v>1</v>
      </c>
      <c r="H2081" t="s">
        <v>421</v>
      </c>
      <c r="I2081" t="s">
        <v>103</v>
      </c>
      <c r="J2081" t="s">
        <v>105</v>
      </c>
      <c r="K2081" t="s">
        <v>111</v>
      </c>
      <c r="L2081" t="s">
        <v>110</v>
      </c>
      <c r="M2081" t="s">
        <v>264</v>
      </c>
      <c r="N2081" t="s">
        <v>263</v>
      </c>
      <c r="O2081" t="s">
        <v>577</v>
      </c>
      <c r="P2081" t="s">
        <v>576</v>
      </c>
      <c r="Q2081" t="s">
        <v>3950</v>
      </c>
      <c r="R2081" t="s">
        <v>3951</v>
      </c>
    </row>
    <row r="2082" spans="1:18">
      <c r="A2082">
        <v>1663</v>
      </c>
      <c r="B2082" t="s">
        <v>701</v>
      </c>
      <c r="C2082">
        <v>2316</v>
      </c>
      <c r="D2082" t="s">
        <v>3954</v>
      </c>
      <c r="E2082" t="s">
        <v>706</v>
      </c>
      <c r="F2082">
        <v>0</v>
      </c>
      <c r="G2082">
        <v>1</v>
      </c>
      <c r="H2082" t="s">
        <v>421</v>
      </c>
      <c r="I2082" t="s">
        <v>103</v>
      </c>
      <c r="J2082" t="s">
        <v>105</v>
      </c>
      <c r="K2082" t="s">
        <v>111</v>
      </c>
      <c r="L2082" t="s">
        <v>110</v>
      </c>
      <c r="M2082" t="s">
        <v>264</v>
      </c>
      <c r="N2082" t="s">
        <v>263</v>
      </c>
      <c r="O2082" t="s">
        <v>577</v>
      </c>
      <c r="P2082" t="s">
        <v>576</v>
      </c>
      <c r="Q2082" t="s">
        <v>3954</v>
      </c>
      <c r="R2082" t="s">
        <v>3955</v>
      </c>
    </row>
    <row r="2083" spans="1:18">
      <c r="A2083">
        <v>1668</v>
      </c>
      <c r="B2083" t="s">
        <v>701</v>
      </c>
      <c r="C2083">
        <v>2308</v>
      </c>
      <c r="D2083" t="s">
        <v>3964</v>
      </c>
      <c r="E2083" t="s">
        <v>703</v>
      </c>
      <c r="F2083">
        <v>0</v>
      </c>
      <c r="G2083">
        <v>1</v>
      </c>
      <c r="H2083" t="s">
        <v>421</v>
      </c>
      <c r="I2083" t="s">
        <v>103</v>
      </c>
      <c r="J2083" t="s">
        <v>105</v>
      </c>
      <c r="K2083" t="s">
        <v>111</v>
      </c>
      <c r="L2083" t="s">
        <v>110</v>
      </c>
      <c r="M2083" t="s">
        <v>264</v>
      </c>
      <c r="N2083" t="s">
        <v>263</v>
      </c>
      <c r="O2083" t="s">
        <v>577</v>
      </c>
      <c r="P2083" t="s">
        <v>576</v>
      </c>
      <c r="Q2083" t="s">
        <v>3964</v>
      </c>
      <c r="R2083" t="s">
        <v>3965</v>
      </c>
    </row>
    <row r="2084" spans="1:18">
      <c r="A2084">
        <v>1670</v>
      </c>
      <c r="B2084" t="s">
        <v>701</v>
      </c>
      <c r="C2084">
        <v>2315</v>
      </c>
      <c r="D2084" t="s">
        <v>3968</v>
      </c>
      <c r="E2084" t="s">
        <v>706</v>
      </c>
      <c r="F2084">
        <v>3</v>
      </c>
      <c r="G2084">
        <v>1</v>
      </c>
      <c r="H2084" t="s">
        <v>421</v>
      </c>
      <c r="I2084" t="s">
        <v>103</v>
      </c>
      <c r="J2084" t="s">
        <v>105</v>
      </c>
      <c r="K2084" t="s">
        <v>111</v>
      </c>
      <c r="L2084" t="s">
        <v>110</v>
      </c>
      <c r="M2084" t="s">
        <v>264</v>
      </c>
      <c r="N2084" t="s">
        <v>263</v>
      </c>
      <c r="O2084" t="s">
        <v>577</v>
      </c>
      <c r="P2084" t="s">
        <v>576</v>
      </c>
      <c r="Q2084" t="s">
        <v>3968</v>
      </c>
      <c r="R2084" t="s">
        <v>3969</v>
      </c>
    </row>
    <row r="2085" spans="1:18">
      <c r="A2085">
        <v>1673</v>
      </c>
      <c r="B2085" t="s">
        <v>701</v>
      </c>
      <c r="C2085">
        <v>2313</v>
      </c>
      <c r="D2085" t="s">
        <v>3974</v>
      </c>
      <c r="E2085" t="s">
        <v>706</v>
      </c>
      <c r="F2085">
        <v>3</v>
      </c>
      <c r="G2085">
        <v>1</v>
      </c>
      <c r="H2085" t="s">
        <v>421</v>
      </c>
      <c r="I2085" t="s">
        <v>103</v>
      </c>
      <c r="J2085" t="s">
        <v>105</v>
      </c>
      <c r="K2085" t="s">
        <v>111</v>
      </c>
      <c r="L2085" t="s">
        <v>110</v>
      </c>
      <c r="M2085" t="s">
        <v>264</v>
      </c>
      <c r="N2085" t="s">
        <v>263</v>
      </c>
      <c r="O2085" t="s">
        <v>577</v>
      </c>
      <c r="P2085" t="s">
        <v>576</v>
      </c>
      <c r="Q2085" t="s">
        <v>3974</v>
      </c>
      <c r="R2085" t="s">
        <v>3975</v>
      </c>
    </row>
    <row r="2086" spans="1:18">
      <c r="A2086">
        <v>1674</v>
      </c>
      <c r="B2086" t="s">
        <v>701</v>
      </c>
      <c r="C2086">
        <v>2314</v>
      </c>
      <c r="D2086" t="s">
        <v>3976</v>
      </c>
      <c r="E2086" t="s">
        <v>706</v>
      </c>
      <c r="F2086">
        <v>2</v>
      </c>
      <c r="G2086">
        <v>1</v>
      </c>
      <c r="H2086" t="s">
        <v>421</v>
      </c>
      <c r="I2086" t="s">
        <v>103</v>
      </c>
      <c r="J2086" t="s">
        <v>105</v>
      </c>
      <c r="K2086" t="s">
        <v>111</v>
      </c>
      <c r="L2086" t="s">
        <v>110</v>
      </c>
      <c r="M2086" t="s">
        <v>264</v>
      </c>
      <c r="N2086" t="s">
        <v>263</v>
      </c>
      <c r="O2086" t="s">
        <v>577</v>
      </c>
      <c r="P2086" t="s">
        <v>576</v>
      </c>
      <c r="Q2086" t="s">
        <v>3976</v>
      </c>
      <c r="R2086" t="s">
        <v>3977</v>
      </c>
    </row>
    <row r="2087" spans="1:18">
      <c r="A2087">
        <v>1678</v>
      </c>
      <c r="B2087" t="s">
        <v>701</v>
      </c>
      <c r="C2087">
        <v>2311</v>
      </c>
      <c r="D2087" t="s">
        <v>3983</v>
      </c>
      <c r="E2087" t="s">
        <v>706</v>
      </c>
      <c r="F2087">
        <v>1</v>
      </c>
      <c r="G2087">
        <v>1</v>
      </c>
      <c r="H2087" t="s">
        <v>421</v>
      </c>
      <c r="I2087" t="s">
        <v>103</v>
      </c>
      <c r="J2087" t="s">
        <v>105</v>
      </c>
      <c r="K2087" t="s">
        <v>111</v>
      </c>
      <c r="L2087" t="s">
        <v>110</v>
      </c>
      <c r="M2087" t="s">
        <v>264</v>
      </c>
      <c r="N2087" t="s">
        <v>263</v>
      </c>
      <c r="O2087" t="s">
        <v>577</v>
      </c>
      <c r="P2087" t="s">
        <v>576</v>
      </c>
      <c r="Q2087" t="s">
        <v>3983</v>
      </c>
      <c r="R2087" t="s">
        <v>3984</v>
      </c>
    </row>
    <row r="2088" spans="1:18">
      <c r="A2088">
        <v>1679</v>
      </c>
      <c r="B2088" t="s">
        <v>701</v>
      </c>
      <c r="C2088">
        <v>2312</v>
      </c>
      <c r="D2088" t="s">
        <v>3985</v>
      </c>
      <c r="E2088" t="s">
        <v>706</v>
      </c>
      <c r="F2088">
        <v>3</v>
      </c>
      <c r="G2088">
        <v>1</v>
      </c>
      <c r="H2088" t="s">
        <v>421</v>
      </c>
      <c r="I2088" t="s">
        <v>103</v>
      </c>
      <c r="J2088" t="s">
        <v>105</v>
      </c>
      <c r="K2088" t="s">
        <v>111</v>
      </c>
      <c r="L2088" t="s">
        <v>110</v>
      </c>
      <c r="M2088" t="s">
        <v>264</v>
      </c>
      <c r="N2088" t="s">
        <v>263</v>
      </c>
      <c r="O2088" t="s">
        <v>577</v>
      </c>
      <c r="P2088" t="s">
        <v>576</v>
      </c>
      <c r="Q2088" t="s">
        <v>3985</v>
      </c>
      <c r="R2088" t="s">
        <v>3986</v>
      </c>
    </row>
    <row r="2089" spans="1:18">
      <c r="A2089">
        <v>1681</v>
      </c>
      <c r="B2089" t="s">
        <v>701</v>
      </c>
      <c r="C2089">
        <v>2327</v>
      </c>
      <c r="D2089" t="s">
        <v>3989</v>
      </c>
      <c r="E2089" t="s">
        <v>706</v>
      </c>
      <c r="F2089">
        <v>1</v>
      </c>
      <c r="G2089">
        <v>1</v>
      </c>
      <c r="H2089" t="s">
        <v>421</v>
      </c>
      <c r="I2089" t="s">
        <v>103</v>
      </c>
      <c r="J2089" t="s">
        <v>105</v>
      </c>
      <c r="K2089" t="s">
        <v>111</v>
      </c>
      <c r="L2089" t="s">
        <v>110</v>
      </c>
      <c r="M2089" t="s">
        <v>264</v>
      </c>
      <c r="N2089" t="s">
        <v>263</v>
      </c>
      <c r="O2089" t="s">
        <v>577</v>
      </c>
      <c r="P2089" t="s">
        <v>576</v>
      </c>
      <c r="Q2089" t="s">
        <v>3989</v>
      </c>
      <c r="R2089" t="s">
        <v>3990</v>
      </c>
    </row>
    <row r="2090" spans="1:18">
      <c r="A2090">
        <v>1682</v>
      </c>
      <c r="B2090" t="s">
        <v>701</v>
      </c>
      <c r="C2090">
        <v>2306</v>
      </c>
      <c r="D2090" t="s">
        <v>3991</v>
      </c>
      <c r="E2090" t="s">
        <v>706</v>
      </c>
      <c r="F2090">
        <v>3</v>
      </c>
      <c r="G2090">
        <v>1</v>
      </c>
      <c r="H2090" t="s">
        <v>421</v>
      </c>
      <c r="I2090" t="s">
        <v>103</v>
      </c>
      <c r="J2090" t="s">
        <v>105</v>
      </c>
      <c r="K2090" t="s">
        <v>111</v>
      </c>
      <c r="L2090" t="s">
        <v>110</v>
      </c>
      <c r="M2090" t="s">
        <v>264</v>
      </c>
      <c r="N2090" t="s">
        <v>263</v>
      </c>
      <c r="O2090" t="s">
        <v>577</v>
      </c>
      <c r="P2090" t="s">
        <v>576</v>
      </c>
      <c r="Q2090" t="s">
        <v>3991</v>
      </c>
      <c r="R2090" t="s">
        <v>3992</v>
      </c>
    </row>
    <row r="2091" spans="1:18">
      <c r="A2091">
        <v>1684</v>
      </c>
      <c r="B2091" t="s">
        <v>701</v>
      </c>
      <c r="C2091">
        <v>2317</v>
      </c>
      <c r="D2091" t="s">
        <v>291</v>
      </c>
      <c r="E2091" t="s">
        <v>706</v>
      </c>
      <c r="F2091">
        <v>0</v>
      </c>
      <c r="G2091">
        <v>1</v>
      </c>
      <c r="H2091" t="s">
        <v>421</v>
      </c>
      <c r="I2091" t="s">
        <v>103</v>
      </c>
      <c r="J2091" t="s">
        <v>105</v>
      </c>
      <c r="K2091" t="s">
        <v>111</v>
      </c>
      <c r="L2091" t="s">
        <v>110</v>
      </c>
      <c r="M2091" t="s">
        <v>264</v>
      </c>
      <c r="N2091" t="s">
        <v>263</v>
      </c>
      <c r="O2091" t="s">
        <v>577</v>
      </c>
      <c r="P2091" t="s">
        <v>576</v>
      </c>
      <c r="Q2091" t="s">
        <v>291</v>
      </c>
      <c r="R2091" t="s">
        <v>3995</v>
      </c>
    </row>
    <row r="2092" spans="1:18">
      <c r="A2092">
        <v>1687</v>
      </c>
      <c r="B2092" t="s">
        <v>701</v>
      </c>
      <c r="C2092">
        <v>2319</v>
      </c>
      <c r="D2092" t="s">
        <v>4000</v>
      </c>
      <c r="E2092" t="s">
        <v>706</v>
      </c>
      <c r="F2092">
        <v>3</v>
      </c>
      <c r="G2092">
        <v>1</v>
      </c>
      <c r="H2092" t="s">
        <v>421</v>
      </c>
      <c r="I2092" t="s">
        <v>103</v>
      </c>
      <c r="J2092" t="s">
        <v>105</v>
      </c>
      <c r="K2092" t="s">
        <v>111</v>
      </c>
      <c r="L2092" t="s">
        <v>110</v>
      </c>
      <c r="M2092" t="s">
        <v>264</v>
      </c>
      <c r="N2092" t="s">
        <v>263</v>
      </c>
      <c r="O2092" t="s">
        <v>577</v>
      </c>
      <c r="P2092" t="s">
        <v>576</v>
      </c>
      <c r="Q2092" t="s">
        <v>4000</v>
      </c>
      <c r="R2092" t="s">
        <v>4001</v>
      </c>
    </row>
    <row r="2093" spans="1:18">
      <c r="A2093">
        <v>1689</v>
      </c>
      <c r="B2093" t="s">
        <v>701</v>
      </c>
      <c r="C2093">
        <v>2309</v>
      </c>
      <c r="D2093" t="s">
        <v>4004</v>
      </c>
      <c r="E2093" t="s">
        <v>706</v>
      </c>
      <c r="F2093">
        <v>3</v>
      </c>
      <c r="G2093">
        <v>1</v>
      </c>
      <c r="H2093" t="s">
        <v>421</v>
      </c>
      <c r="I2093" t="s">
        <v>103</v>
      </c>
      <c r="J2093" t="s">
        <v>105</v>
      </c>
      <c r="K2093" t="s">
        <v>111</v>
      </c>
      <c r="L2093" t="s">
        <v>110</v>
      </c>
      <c r="M2093" t="s">
        <v>264</v>
      </c>
      <c r="N2093" t="s">
        <v>263</v>
      </c>
      <c r="O2093" t="s">
        <v>577</v>
      </c>
      <c r="P2093" t="s">
        <v>576</v>
      </c>
      <c r="Q2093" t="s">
        <v>4004</v>
      </c>
      <c r="R2093" t="s">
        <v>4005</v>
      </c>
    </row>
    <row r="2094" spans="1:18">
      <c r="A2094">
        <v>1691</v>
      </c>
      <c r="B2094" t="s">
        <v>701</v>
      </c>
      <c r="C2094">
        <v>2318</v>
      </c>
      <c r="D2094" t="s">
        <v>4008</v>
      </c>
      <c r="E2094" t="s">
        <v>706</v>
      </c>
      <c r="F2094">
        <v>3</v>
      </c>
      <c r="G2094">
        <v>1</v>
      </c>
      <c r="H2094" t="s">
        <v>421</v>
      </c>
      <c r="I2094" t="s">
        <v>103</v>
      </c>
      <c r="J2094" t="s">
        <v>105</v>
      </c>
      <c r="K2094" t="s">
        <v>111</v>
      </c>
      <c r="L2094" t="s">
        <v>110</v>
      </c>
      <c r="M2094" t="s">
        <v>264</v>
      </c>
      <c r="N2094" t="s">
        <v>263</v>
      </c>
      <c r="O2094" t="s">
        <v>577</v>
      </c>
      <c r="P2094" t="s">
        <v>576</v>
      </c>
      <c r="Q2094" t="s">
        <v>4008</v>
      </c>
      <c r="R2094" t="s">
        <v>4009</v>
      </c>
    </row>
    <row r="2095" spans="1:18">
      <c r="A2095">
        <v>1695</v>
      </c>
      <c r="B2095" t="s">
        <v>701</v>
      </c>
      <c r="C2095">
        <v>2310</v>
      </c>
      <c r="D2095" t="s">
        <v>4015</v>
      </c>
      <c r="E2095" t="s">
        <v>706</v>
      </c>
      <c r="F2095">
        <v>3</v>
      </c>
      <c r="G2095">
        <v>1</v>
      </c>
      <c r="H2095" t="s">
        <v>421</v>
      </c>
      <c r="I2095" t="s">
        <v>103</v>
      </c>
      <c r="J2095" t="s">
        <v>105</v>
      </c>
      <c r="K2095" t="s">
        <v>111</v>
      </c>
      <c r="L2095" t="s">
        <v>110</v>
      </c>
      <c r="M2095" t="s">
        <v>264</v>
      </c>
      <c r="N2095" t="s">
        <v>263</v>
      </c>
      <c r="O2095" t="s">
        <v>577</v>
      </c>
      <c r="P2095" t="s">
        <v>576</v>
      </c>
      <c r="Q2095" t="s">
        <v>4015</v>
      </c>
      <c r="R2095" t="s">
        <v>4016</v>
      </c>
    </row>
    <row r="2096" spans="1:18">
      <c r="A2096">
        <v>1703</v>
      </c>
      <c r="B2096" t="s">
        <v>701</v>
      </c>
      <c r="C2096">
        <v>2477</v>
      </c>
      <c r="D2096" t="s">
        <v>4031</v>
      </c>
      <c r="E2096" t="s">
        <v>706</v>
      </c>
      <c r="F2096">
        <v>4</v>
      </c>
      <c r="G2096">
        <v>0</v>
      </c>
      <c r="H2096" t="s">
        <v>421</v>
      </c>
      <c r="I2096" t="s">
        <v>103</v>
      </c>
      <c r="J2096" t="s">
        <v>105</v>
      </c>
      <c r="K2096" t="s">
        <v>111</v>
      </c>
      <c r="L2096" t="s">
        <v>110</v>
      </c>
      <c r="M2096" t="s">
        <v>264</v>
      </c>
      <c r="N2096" t="s">
        <v>263</v>
      </c>
      <c r="O2096" t="s">
        <v>577</v>
      </c>
      <c r="P2096" t="s">
        <v>576</v>
      </c>
      <c r="Q2096" t="s">
        <v>4031</v>
      </c>
      <c r="R2096" t="s">
        <v>4032</v>
      </c>
    </row>
    <row r="2097" spans="1:18">
      <c r="A2097">
        <v>1713</v>
      </c>
      <c r="B2097" t="s">
        <v>701</v>
      </c>
      <c r="C2097">
        <v>2413</v>
      </c>
      <c r="D2097" t="s">
        <v>4050</v>
      </c>
      <c r="E2097" t="s">
        <v>706</v>
      </c>
      <c r="F2097">
        <v>3</v>
      </c>
      <c r="G2097">
        <v>0</v>
      </c>
      <c r="H2097" t="s">
        <v>421</v>
      </c>
      <c r="I2097" t="s">
        <v>103</v>
      </c>
      <c r="J2097" t="s">
        <v>105</v>
      </c>
      <c r="K2097" t="s">
        <v>111</v>
      </c>
      <c r="L2097" t="s">
        <v>110</v>
      </c>
      <c r="M2097" t="s">
        <v>264</v>
      </c>
      <c r="N2097" t="s">
        <v>263</v>
      </c>
      <c r="O2097" t="s">
        <v>577</v>
      </c>
      <c r="P2097" t="s">
        <v>576</v>
      </c>
      <c r="Q2097" t="s">
        <v>4050</v>
      </c>
      <c r="R2097" t="s">
        <v>4051</v>
      </c>
    </row>
    <row r="2098" spans="1:18">
      <c r="A2098">
        <v>1715</v>
      </c>
      <c r="B2098" t="s">
        <v>701</v>
      </c>
      <c r="C2098">
        <v>2467</v>
      </c>
      <c r="D2098" t="s">
        <v>4054</v>
      </c>
      <c r="E2098" t="s">
        <v>706</v>
      </c>
      <c r="F2098">
        <v>3</v>
      </c>
      <c r="G2098">
        <v>0</v>
      </c>
      <c r="H2098" t="s">
        <v>421</v>
      </c>
      <c r="I2098" t="s">
        <v>103</v>
      </c>
      <c r="J2098" t="s">
        <v>105</v>
      </c>
      <c r="K2098" t="s">
        <v>111</v>
      </c>
      <c r="L2098" t="s">
        <v>110</v>
      </c>
      <c r="M2098" t="s">
        <v>264</v>
      </c>
      <c r="N2098" t="s">
        <v>263</v>
      </c>
      <c r="O2098" t="s">
        <v>577</v>
      </c>
      <c r="P2098" t="s">
        <v>576</v>
      </c>
      <c r="Q2098" t="s">
        <v>4054</v>
      </c>
      <c r="R2098" t="s">
        <v>4055</v>
      </c>
    </row>
    <row r="2099" spans="1:18">
      <c r="A2099">
        <v>1716</v>
      </c>
      <c r="B2099" t="s">
        <v>701</v>
      </c>
      <c r="C2099">
        <v>2466</v>
      </c>
      <c r="D2099" t="s">
        <v>4056</v>
      </c>
      <c r="E2099" t="s">
        <v>706</v>
      </c>
      <c r="F2099">
        <v>3</v>
      </c>
      <c r="G2099">
        <v>0</v>
      </c>
      <c r="H2099" t="s">
        <v>421</v>
      </c>
      <c r="I2099" t="s">
        <v>103</v>
      </c>
      <c r="J2099" t="s">
        <v>105</v>
      </c>
      <c r="K2099" t="s">
        <v>111</v>
      </c>
      <c r="L2099" t="s">
        <v>110</v>
      </c>
      <c r="M2099" t="s">
        <v>264</v>
      </c>
      <c r="N2099" t="s">
        <v>263</v>
      </c>
      <c r="O2099" t="s">
        <v>577</v>
      </c>
      <c r="P2099" t="s">
        <v>576</v>
      </c>
      <c r="Q2099" t="s">
        <v>4056</v>
      </c>
      <c r="R2099" t="s">
        <v>4057</v>
      </c>
    </row>
    <row r="2100" spans="1:18">
      <c r="A2100">
        <v>1754</v>
      </c>
      <c r="B2100" t="s">
        <v>701</v>
      </c>
      <c r="C2100">
        <v>2410</v>
      </c>
      <c r="D2100" t="s">
        <v>4130</v>
      </c>
      <c r="E2100" t="s">
        <v>703</v>
      </c>
      <c r="F2100">
        <v>0</v>
      </c>
      <c r="G2100">
        <v>0</v>
      </c>
      <c r="H2100" t="s">
        <v>421</v>
      </c>
      <c r="I2100" t="s">
        <v>103</v>
      </c>
      <c r="J2100" t="s">
        <v>105</v>
      </c>
      <c r="K2100" t="s">
        <v>111</v>
      </c>
      <c r="L2100" t="s">
        <v>110</v>
      </c>
      <c r="M2100" t="s">
        <v>264</v>
      </c>
      <c r="N2100" t="s">
        <v>263</v>
      </c>
      <c r="O2100" t="s">
        <v>577</v>
      </c>
      <c r="P2100" t="s">
        <v>576</v>
      </c>
      <c r="Q2100" t="s">
        <v>4130</v>
      </c>
      <c r="R2100" t="s">
        <v>4131</v>
      </c>
    </row>
    <row r="2101" spans="1:18">
      <c r="A2101">
        <v>1757</v>
      </c>
      <c r="B2101" t="s">
        <v>701</v>
      </c>
      <c r="C2101">
        <v>2468</v>
      </c>
      <c r="D2101" t="s">
        <v>4136</v>
      </c>
      <c r="E2101" t="s">
        <v>706</v>
      </c>
      <c r="F2101">
        <v>3</v>
      </c>
      <c r="G2101">
        <v>0</v>
      </c>
      <c r="H2101" t="s">
        <v>421</v>
      </c>
      <c r="I2101" t="s">
        <v>103</v>
      </c>
      <c r="J2101" t="s">
        <v>105</v>
      </c>
      <c r="K2101" t="s">
        <v>111</v>
      </c>
      <c r="L2101" t="s">
        <v>110</v>
      </c>
      <c r="M2101" t="s">
        <v>264</v>
      </c>
      <c r="N2101" t="s">
        <v>263</v>
      </c>
      <c r="O2101" t="s">
        <v>577</v>
      </c>
      <c r="P2101" t="s">
        <v>576</v>
      </c>
      <c r="Q2101" t="s">
        <v>4136</v>
      </c>
      <c r="R2101" t="s">
        <v>4137</v>
      </c>
    </row>
    <row r="2102" spans="1:18">
      <c r="A2102">
        <v>1758</v>
      </c>
      <c r="B2102" t="s">
        <v>701</v>
      </c>
      <c r="C2102">
        <v>2476</v>
      </c>
      <c r="D2102" t="s">
        <v>4138</v>
      </c>
      <c r="E2102" t="s">
        <v>706</v>
      </c>
      <c r="F2102">
        <v>1</v>
      </c>
      <c r="G2102">
        <v>0</v>
      </c>
      <c r="H2102" t="s">
        <v>421</v>
      </c>
      <c r="I2102" t="s">
        <v>103</v>
      </c>
      <c r="J2102" t="s">
        <v>105</v>
      </c>
      <c r="K2102" t="s">
        <v>111</v>
      </c>
      <c r="L2102" t="s">
        <v>110</v>
      </c>
      <c r="M2102" t="s">
        <v>264</v>
      </c>
      <c r="N2102" t="s">
        <v>263</v>
      </c>
      <c r="O2102" t="s">
        <v>577</v>
      </c>
      <c r="P2102" t="s">
        <v>576</v>
      </c>
      <c r="Q2102" t="s">
        <v>4138</v>
      </c>
      <c r="R2102" t="s">
        <v>4139</v>
      </c>
    </row>
    <row r="2103" spans="1:18">
      <c r="A2103">
        <v>1759</v>
      </c>
      <c r="B2103" t="s">
        <v>701</v>
      </c>
      <c r="C2103">
        <v>2479</v>
      </c>
      <c r="D2103" t="s">
        <v>4140</v>
      </c>
      <c r="E2103" t="s">
        <v>706</v>
      </c>
      <c r="F2103">
        <v>3</v>
      </c>
      <c r="G2103">
        <v>0</v>
      </c>
      <c r="H2103" t="s">
        <v>421</v>
      </c>
      <c r="I2103" t="s">
        <v>103</v>
      </c>
      <c r="J2103" t="s">
        <v>105</v>
      </c>
      <c r="K2103" t="s">
        <v>111</v>
      </c>
      <c r="L2103" t="s">
        <v>110</v>
      </c>
      <c r="M2103" t="s">
        <v>264</v>
      </c>
      <c r="N2103" t="s">
        <v>263</v>
      </c>
      <c r="O2103" t="s">
        <v>577</v>
      </c>
      <c r="P2103" t="s">
        <v>576</v>
      </c>
      <c r="Q2103" t="s">
        <v>4140</v>
      </c>
      <c r="R2103" t="s">
        <v>4141</v>
      </c>
    </row>
    <row r="2104" spans="1:18">
      <c r="A2104">
        <v>1762</v>
      </c>
      <c r="B2104" t="s">
        <v>701</v>
      </c>
      <c r="C2104">
        <v>2493</v>
      </c>
      <c r="D2104" t="s">
        <v>421</v>
      </c>
      <c r="E2104" t="s">
        <v>421</v>
      </c>
      <c r="F2104">
        <v>2</v>
      </c>
      <c r="G2104">
        <v>0</v>
      </c>
      <c r="H2104" t="s">
        <v>421</v>
      </c>
      <c r="I2104" t="s">
        <v>103</v>
      </c>
      <c r="J2104" t="s">
        <v>105</v>
      </c>
      <c r="K2104" t="s">
        <v>111</v>
      </c>
      <c r="L2104" t="s">
        <v>110</v>
      </c>
      <c r="M2104" t="s">
        <v>264</v>
      </c>
      <c r="N2104" t="s">
        <v>263</v>
      </c>
      <c r="O2104" t="s">
        <v>577</v>
      </c>
      <c r="P2104" t="s">
        <v>576</v>
      </c>
      <c r="Q2104" t="s">
        <v>421</v>
      </c>
      <c r="R2104" t="s">
        <v>4146</v>
      </c>
    </row>
    <row r="2105" spans="1:18">
      <c r="A2105">
        <v>1764</v>
      </c>
      <c r="B2105" t="s">
        <v>701</v>
      </c>
      <c r="C2105">
        <v>2478</v>
      </c>
      <c r="D2105" t="s">
        <v>4149</v>
      </c>
      <c r="E2105" t="s">
        <v>706</v>
      </c>
      <c r="F2105">
        <v>3</v>
      </c>
      <c r="G2105">
        <v>0</v>
      </c>
      <c r="H2105" t="s">
        <v>421</v>
      </c>
      <c r="I2105" t="s">
        <v>103</v>
      </c>
      <c r="J2105" t="s">
        <v>105</v>
      </c>
      <c r="K2105" t="s">
        <v>111</v>
      </c>
      <c r="L2105" t="s">
        <v>110</v>
      </c>
      <c r="M2105" t="s">
        <v>264</v>
      </c>
      <c r="N2105" t="s">
        <v>263</v>
      </c>
      <c r="O2105" t="s">
        <v>577</v>
      </c>
      <c r="P2105" t="s">
        <v>576</v>
      </c>
      <c r="Q2105" t="s">
        <v>4149</v>
      </c>
      <c r="R2105" t="s">
        <v>4150</v>
      </c>
    </row>
    <row r="2106" spans="1:18">
      <c r="A2106">
        <v>1765</v>
      </c>
      <c r="B2106" t="s">
        <v>701</v>
      </c>
      <c r="C2106">
        <v>2511</v>
      </c>
      <c r="D2106" t="s">
        <v>4151</v>
      </c>
      <c r="E2106" t="s">
        <v>706</v>
      </c>
      <c r="F2106">
        <v>2</v>
      </c>
      <c r="G2106">
        <v>0</v>
      </c>
      <c r="H2106" t="s">
        <v>421</v>
      </c>
      <c r="I2106" t="s">
        <v>103</v>
      </c>
      <c r="J2106" t="s">
        <v>105</v>
      </c>
      <c r="K2106" t="s">
        <v>111</v>
      </c>
      <c r="L2106" t="s">
        <v>110</v>
      </c>
      <c r="M2106" t="s">
        <v>264</v>
      </c>
      <c r="N2106" t="s">
        <v>263</v>
      </c>
      <c r="O2106" t="s">
        <v>577</v>
      </c>
      <c r="P2106" t="s">
        <v>576</v>
      </c>
      <c r="Q2106" t="s">
        <v>4151</v>
      </c>
      <c r="R2106" t="s">
        <v>4152</v>
      </c>
    </row>
    <row r="2107" spans="1:18">
      <c r="A2107">
        <v>1766</v>
      </c>
      <c r="B2107" t="s">
        <v>701</v>
      </c>
      <c r="C2107">
        <v>2475</v>
      </c>
      <c r="D2107" t="s">
        <v>4153</v>
      </c>
      <c r="E2107" t="s">
        <v>706</v>
      </c>
      <c r="F2107">
        <v>2</v>
      </c>
      <c r="G2107">
        <v>0</v>
      </c>
      <c r="H2107" t="s">
        <v>421</v>
      </c>
      <c r="I2107" t="s">
        <v>103</v>
      </c>
      <c r="J2107" t="s">
        <v>105</v>
      </c>
      <c r="K2107" t="s">
        <v>111</v>
      </c>
      <c r="L2107" t="s">
        <v>110</v>
      </c>
      <c r="M2107" t="s">
        <v>264</v>
      </c>
      <c r="N2107" t="s">
        <v>263</v>
      </c>
      <c r="O2107" t="s">
        <v>577</v>
      </c>
      <c r="P2107" t="s">
        <v>576</v>
      </c>
      <c r="Q2107" t="s">
        <v>4153</v>
      </c>
      <c r="R2107" t="s">
        <v>4154</v>
      </c>
    </row>
    <row r="2108" spans="1:18">
      <c r="A2108">
        <v>1767</v>
      </c>
      <c r="B2108" t="s">
        <v>701</v>
      </c>
      <c r="C2108">
        <v>2408</v>
      </c>
      <c r="D2108" t="s">
        <v>4155</v>
      </c>
      <c r="E2108" t="s">
        <v>703</v>
      </c>
      <c r="F2108">
        <v>0</v>
      </c>
      <c r="G2108">
        <v>0</v>
      </c>
      <c r="H2108" t="s">
        <v>421</v>
      </c>
      <c r="I2108" t="s">
        <v>103</v>
      </c>
      <c r="J2108" t="s">
        <v>105</v>
      </c>
      <c r="K2108" t="s">
        <v>111</v>
      </c>
      <c r="L2108" t="s">
        <v>110</v>
      </c>
      <c r="M2108" t="s">
        <v>264</v>
      </c>
      <c r="N2108" t="s">
        <v>263</v>
      </c>
      <c r="O2108" t="s">
        <v>577</v>
      </c>
      <c r="P2108" t="s">
        <v>576</v>
      </c>
      <c r="Q2108" t="s">
        <v>4155</v>
      </c>
      <c r="R2108" t="s">
        <v>4156</v>
      </c>
    </row>
    <row r="2109" spans="1:18">
      <c r="A2109">
        <v>1768</v>
      </c>
      <c r="B2109" t="s">
        <v>701</v>
      </c>
      <c r="C2109">
        <v>2512</v>
      </c>
      <c r="D2109" t="s">
        <v>4031</v>
      </c>
      <c r="E2109" t="s">
        <v>706</v>
      </c>
      <c r="F2109">
        <v>2</v>
      </c>
      <c r="G2109">
        <v>0</v>
      </c>
      <c r="H2109" t="s">
        <v>421</v>
      </c>
      <c r="I2109" t="s">
        <v>103</v>
      </c>
      <c r="J2109" t="s">
        <v>105</v>
      </c>
      <c r="K2109" t="s">
        <v>111</v>
      </c>
      <c r="L2109" t="s">
        <v>110</v>
      </c>
      <c r="M2109" t="s">
        <v>264</v>
      </c>
      <c r="N2109" t="s">
        <v>263</v>
      </c>
      <c r="O2109" t="s">
        <v>577</v>
      </c>
      <c r="P2109" t="s">
        <v>576</v>
      </c>
      <c r="Q2109" t="s">
        <v>4031</v>
      </c>
      <c r="R2109" t="s">
        <v>4157</v>
      </c>
    </row>
    <row r="2110" spans="1:18">
      <c r="A2110">
        <v>1770</v>
      </c>
      <c r="B2110" t="s">
        <v>701</v>
      </c>
      <c r="C2110">
        <v>2480</v>
      </c>
      <c r="D2110" t="s">
        <v>4160</v>
      </c>
      <c r="E2110" t="s">
        <v>703</v>
      </c>
      <c r="F2110">
        <v>0</v>
      </c>
      <c r="G2110">
        <v>0</v>
      </c>
      <c r="H2110" t="s">
        <v>421</v>
      </c>
      <c r="I2110" t="s">
        <v>103</v>
      </c>
      <c r="J2110" t="s">
        <v>105</v>
      </c>
      <c r="K2110" t="s">
        <v>111</v>
      </c>
      <c r="L2110" t="s">
        <v>110</v>
      </c>
      <c r="M2110" t="s">
        <v>264</v>
      </c>
      <c r="N2110" t="s">
        <v>263</v>
      </c>
      <c r="O2110" t="s">
        <v>577</v>
      </c>
      <c r="P2110" t="s">
        <v>576</v>
      </c>
      <c r="Q2110" t="s">
        <v>4160</v>
      </c>
      <c r="R2110" t="s">
        <v>4161</v>
      </c>
    </row>
    <row r="2111" spans="1:18">
      <c r="A2111">
        <v>1776</v>
      </c>
      <c r="B2111" t="s">
        <v>701</v>
      </c>
      <c r="C2111">
        <v>2409</v>
      </c>
      <c r="D2111" t="s">
        <v>4172</v>
      </c>
      <c r="E2111" t="s">
        <v>703</v>
      </c>
      <c r="F2111">
        <v>0</v>
      </c>
      <c r="G2111">
        <v>0</v>
      </c>
      <c r="H2111" t="s">
        <v>421</v>
      </c>
      <c r="I2111" t="s">
        <v>103</v>
      </c>
      <c r="J2111" t="s">
        <v>105</v>
      </c>
      <c r="K2111" t="s">
        <v>111</v>
      </c>
      <c r="L2111" t="s">
        <v>110</v>
      </c>
      <c r="M2111" t="s">
        <v>264</v>
      </c>
      <c r="N2111" t="s">
        <v>263</v>
      </c>
      <c r="O2111" t="s">
        <v>577</v>
      </c>
      <c r="P2111" t="s">
        <v>576</v>
      </c>
      <c r="Q2111" t="s">
        <v>4172</v>
      </c>
      <c r="R2111" t="s">
        <v>4173</v>
      </c>
    </row>
    <row r="2112" spans="1:18">
      <c r="A2112">
        <v>1782</v>
      </c>
      <c r="B2112" t="s">
        <v>701</v>
      </c>
      <c r="C2112">
        <v>2484</v>
      </c>
      <c r="D2112" t="s">
        <v>4183</v>
      </c>
      <c r="E2112" t="s">
        <v>703</v>
      </c>
      <c r="F2112">
        <v>4</v>
      </c>
      <c r="G2112">
        <v>0</v>
      </c>
      <c r="H2112" t="s">
        <v>421</v>
      </c>
      <c r="I2112" t="s">
        <v>103</v>
      </c>
      <c r="J2112" t="s">
        <v>105</v>
      </c>
      <c r="K2112" t="s">
        <v>111</v>
      </c>
      <c r="L2112" t="s">
        <v>110</v>
      </c>
      <c r="M2112" t="s">
        <v>264</v>
      </c>
      <c r="N2112" t="s">
        <v>263</v>
      </c>
      <c r="O2112" t="s">
        <v>577</v>
      </c>
      <c r="P2112" t="s">
        <v>576</v>
      </c>
      <c r="Q2112" t="s">
        <v>4183</v>
      </c>
      <c r="R2112" t="s">
        <v>4184</v>
      </c>
    </row>
    <row r="2113" spans="1:18">
      <c r="A2113">
        <v>1786</v>
      </c>
      <c r="B2113" t="s">
        <v>701</v>
      </c>
      <c r="C2113">
        <v>2485</v>
      </c>
      <c r="D2113" t="s">
        <v>4191</v>
      </c>
      <c r="E2113" t="s">
        <v>706</v>
      </c>
      <c r="F2113">
        <v>3</v>
      </c>
      <c r="G2113">
        <v>0</v>
      </c>
      <c r="H2113" t="s">
        <v>421</v>
      </c>
      <c r="I2113" t="s">
        <v>103</v>
      </c>
      <c r="J2113" t="s">
        <v>105</v>
      </c>
      <c r="K2113" t="s">
        <v>111</v>
      </c>
      <c r="L2113" t="s">
        <v>110</v>
      </c>
      <c r="M2113" t="s">
        <v>264</v>
      </c>
      <c r="N2113" t="s">
        <v>263</v>
      </c>
      <c r="O2113" t="s">
        <v>577</v>
      </c>
      <c r="P2113" t="s">
        <v>576</v>
      </c>
      <c r="Q2113" t="s">
        <v>4191</v>
      </c>
      <c r="R2113" t="s">
        <v>4192</v>
      </c>
    </row>
    <row r="2114" spans="1:18">
      <c r="A2114">
        <v>1787</v>
      </c>
      <c r="B2114" t="s">
        <v>701</v>
      </c>
      <c r="C2114">
        <v>2481</v>
      </c>
      <c r="D2114" t="s">
        <v>4193</v>
      </c>
      <c r="E2114" t="s">
        <v>703</v>
      </c>
      <c r="F2114">
        <v>0</v>
      </c>
      <c r="G2114">
        <v>0</v>
      </c>
      <c r="H2114" t="s">
        <v>421</v>
      </c>
      <c r="I2114" t="s">
        <v>103</v>
      </c>
      <c r="J2114" t="s">
        <v>105</v>
      </c>
      <c r="K2114" t="s">
        <v>111</v>
      </c>
      <c r="L2114" t="s">
        <v>110</v>
      </c>
      <c r="M2114" t="s">
        <v>264</v>
      </c>
      <c r="N2114" t="s">
        <v>263</v>
      </c>
      <c r="O2114" t="s">
        <v>577</v>
      </c>
      <c r="P2114" t="s">
        <v>576</v>
      </c>
      <c r="Q2114" t="s">
        <v>4193</v>
      </c>
      <c r="R2114" t="s">
        <v>4194</v>
      </c>
    </row>
    <row r="2115" spans="1:18">
      <c r="A2115">
        <v>1788</v>
      </c>
      <c r="B2115" t="s">
        <v>701</v>
      </c>
      <c r="C2115">
        <v>2486</v>
      </c>
      <c r="D2115" t="s">
        <v>4195</v>
      </c>
      <c r="E2115" t="s">
        <v>706</v>
      </c>
      <c r="F2115">
        <v>4</v>
      </c>
      <c r="G2115">
        <v>0</v>
      </c>
      <c r="H2115" t="s">
        <v>421</v>
      </c>
      <c r="I2115" t="s">
        <v>103</v>
      </c>
      <c r="J2115" t="s">
        <v>105</v>
      </c>
      <c r="K2115" t="s">
        <v>111</v>
      </c>
      <c r="L2115" t="s">
        <v>110</v>
      </c>
      <c r="M2115" t="s">
        <v>264</v>
      </c>
      <c r="N2115" t="s">
        <v>263</v>
      </c>
      <c r="O2115" t="s">
        <v>577</v>
      </c>
      <c r="P2115" t="s">
        <v>576</v>
      </c>
      <c r="Q2115" t="s">
        <v>4195</v>
      </c>
      <c r="R2115" t="s">
        <v>4196</v>
      </c>
    </row>
    <row r="2116" spans="1:18">
      <c r="A2116">
        <v>1791</v>
      </c>
      <c r="B2116" t="s">
        <v>701</v>
      </c>
      <c r="C2116">
        <v>2487</v>
      </c>
      <c r="D2116" t="s">
        <v>46</v>
      </c>
      <c r="E2116" t="s">
        <v>706</v>
      </c>
      <c r="F2116">
        <v>4</v>
      </c>
      <c r="G2116">
        <v>0</v>
      </c>
      <c r="H2116" t="s">
        <v>421</v>
      </c>
      <c r="I2116" t="s">
        <v>103</v>
      </c>
      <c r="J2116" t="s">
        <v>105</v>
      </c>
      <c r="K2116" t="s">
        <v>111</v>
      </c>
      <c r="L2116" t="s">
        <v>110</v>
      </c>
      <c r="M2116" t="s">
        <v>264</v>
      </c>
      <c r="N2116" t="s">
        <v>263</v>
      </c>
      <c r="O2116" t="s">
        <v>577</v>
      </c>
      <c r="P2116" t="s">
        <v>576</v>
      </c>
      <c r="Q2116" t="s">
        <v>46</v>
      </c>
      <c r="R2116" t="s">
        <v>4201</v>
      </c>
    </row>
    <row r="2117" spans="1:18">
      <c r="A2117">
        <v>1796</v>
      </c>
      <c r="B2117" t="s">
        <v>701</v>
      </c>
      <c r="C2117">
        <v>2407</v>
      </c>
      <c r="D2117" t="s">
        <v>4210</v>
      </c>
      <c r="E2117" t="s">
        <v>703</v>
      </c>
      <c r="F2117">
        <v>0</v>
      </c>
      <c r="G2117">
        <v>0</v>
      </c>
      <c r="H2117" t="s">
        <v>421</v>
      </c>
      <c r="I2117" t="s">
        <v>103</v>
      </c>
      <c r="J2117" t="s">
        <v>105</v>
      </c>
      <c r="K2117" t="s">
        <v>111</v>
      </c>
      <c r="L2117" t="s">
        <v>110</v>
      </c>
      <c r="M2117" t="s">
        <v>264</v>
      </c>
      <c r="N2117" t="s">
        <v>263</v>
      </c>
      <c r="O2117" t="s">
        <v>577</v>
      </c>
      <c r="P2117" t="s">
        <v>576</v>
      </c>
      <c r="Q2117" t="s">
        <v>4210</v>
      </c>
      <c r="R2117" t="s">
        <v>4211</v>
      </c>
    </row>
    <row r="2118" spans="1:18">
      <c r="A2118">
        <v>1797</v>
      </c>
      <c r="B2118" t="s">
        <v>701</v>
      </c>
      <c r="C2118">
        <v>2494</v>
      </c>
      <c r="D2118" t="s">
        <v>4212</v>
      </c>
      <c r="E2118" t="s">
        <v>421</v>
      </c>
      <c r="F2118">
        <v>2</v>
      </c>
      <c r="G2118">
        <v>0</v>
      </c>
      <c r="H2118" t="s">
        <v>421</v>
      </c>
      <c r="I2118" t="s">
        <v>103</v>
      </c>
      <c r="J2118" t="s">
        <v>105</v>
      </c>
      <c r="K2118" t="s">
        <v>111</v>
      </c>
      <c r="L2118" t="s">
        <v>110</v>
      </c>
      <c r="M2118" t="s">
        <v>264</v>
      </c>
      <c r="N2118" t="s">
        <v>263</v>
      </c>
      <c r="O2118" t="s">
        <v>577</v>
      </c>
      <c r="P2118" t="s">
        <v>576</v>
      </c>
      <c r="Q2118" t="s">
        <v>4212</v>
      </c>
      <c r="R2118" t="s">
        <v>4213</v>
      </c>
    </row>
    <row r="2119" spans="1:18">
      <c r="A2119">
        <v>1801</v>
      </c>
      <c r="B2119" t="s">
        <v>701</v>
      </c>
      <c r="C2119">
        <v>2489</v>
      </c>
      <c r="D2119" t="s">
        <v>4220</v>
      </c>
      <c r="E2119" t="s">
        <v>706</v>
      </c>
      <c r="F2119">
        <v>3</v>
      </c>
      <c r="G2119">
        <v>0</v>
      </c>
      <c r="H2119" t="s">
        <v>421</v>
      </c>
      <c r="I2119" t="s">
        <v>103</v>
      </c>
      <c r="J2119" t="s">
        <v>105</v>
      </c>
      <c r="K2119" t="s">
        <v>111</v>
      </c>
      <c r="L2119" t="s">
        <v>110</v>
      </c>
      <c r="M2119" t="s">
        <v>264</v>
      </c>
      <c r="N2119" t="s">
        <v>263</v>
      </c>
      <c r="O2119" t="s">
        <v>577</v>
      </c>
      <c r="P2119" t="s">
        <v>576</v>
      </c>
      <c r="Q2119" t="s">
        <v>4220</v>
      </c>
      <c r="R2119" t="s">
        <v>4221</v>
      </c>
    </row>
    <row r="2120" spans="1:18">
      <c r="A2120">
        <v>1808</v>
      </c>
      <c r="B2120" t="s">
        <v>701</v>
      </c>
      <c r="C2120">
        <v>2482</v>
      </c>
      <c r="D2120" t="s">
        <v>4233</v>
      </c>
      <c r="E2120" t="s">
        <v>703</v>
      </c>
      <c r="F2120">
        <v>4</v>
      </c>
      <c r="G2120">
        <v>0</v>
      </c>
      <c r="H2120" t="s">
        <v>421</v>
      </c>
      <c r="I2120" t="s">
        <v>103</v>
      </c>
      <c r="J2120" t="s">
        <v>105</v>
      </c>
      <c r="K2120" t="s">
        <v>111</v>
      </c>
      <c r="L2120" t="s">
        <v>110</v>
      </c>
      <c r="M2120" t="s">
        <v>264</v>
      </c>
      <c r="N2120" t="s">
        <v>263</v>
      </c>
      <c r="O2120" t="s">
        <v>577</v>
      </c>
      <c r="P2120" t="s">
        <v>576</v>
      </c>
      <c r="Q2120" t="s">
        <v>4233</v>
      </c>
      <c r="R2120" t="s">
        <v>4234</v>
      </c>
    </row>
    <row r="2121" spans="1:18">
      <c r="A2121">
        <v>1811</v>
      </c>
      <c r="B2121" t="s">
        <v>701</v>
      </c>
      <c r="C2121">
        <v>2483</v>
      </c>
      <c r="D2121" t="s">
        <v>4239</v>
      </c>
      <c r="E2121" t="s">
        <v>703</v>
      </c>
      <c r="F2121">
        <v>0</v>
      </c>
      <c r="G2121">
        <v>0</v>
      </c>
      <c r="H2121" t="s">
        <v>421</v>
      </c>
      <c r="I2121" t="s">
        <v>103</v>
      </c>
      <c r="J2121" t="s">
        <v>105</v>
      </c>
      <c r="K2121" t="s">
        <v>111</v>
      </c>
      <c r="L2121" t="s">
        <v>110</v>
      </c>
      <c r="M2121" t="s">
        <v>264</v>
      </c>
      <c r="N2121" t="s">
        <v>263</v>
      </c>
      <c r="O2121" t="s">
        <v>577</v>
      </c>
      <c r="P2121" t="s">
        <v>576</v>
      </c>
      <c r="Q2121" t="s">
        <v>4239</v>
      </c>
      <c r="R2121" t="s">
        <v>4240</v>
      </c>
    </row>
    <row r="2122" spans="1:18">
      <c r="A2122">
        <v>1814</v>
      </c>
      <c r="B2122" t="s">
        <v>701</v>
      </c>
      <c r="C2122">
        <v>2488</v>
      </c>
      <c r="D2122" t="s">
        <v>4244</v>
      </c>
      <c r="E2122" t="s">
        <v>703</v>
      </c>
      <c r="F2122">
        <v>0</v>
      </c>
      <c r="G2122">
        <v>0</v>
      </c>
      <c r="H2122" t="s">
        <v>421</v>
      </c>
      <c r="I2122" t="s">
        <v>103</v>
      </c>
      <c r="J2122" t="s">
        <v>105</v>
      </c>
      <c r="K2122" t="s">
        <v>111</v>
      </c>
      <c r="L2122" t="s">
        <v>110</v>
      </c>
      <c r="M2122" t="s">
        <v>264</v>
      </c>
      <c r="N2122" t="s">
        <v>263</v>
      </c>
      <c r="O2122" t="s">
        <v>577</v>
      </c>
      <c r="P2122" t="s">
        <v>576</v>
      </c>
      <c r="Q2122" t="s">
        <v>4244</v>
      </c>
      <c r="R2122" t="s">
        <v>4245</v>
      </c>
    </row>
    <row r="2123" spans="1:18">
      <c r="A2123">
        <v>1815</v>
      </c>
      <c r="B2123" t="s">
        <v>701</v>
      </c>
      <c r="C2123">
        <v>2472</v>
      </c>
      <c r="D2123" t="s">
        <v>4246</v>
      </c>
      <c r="E2123" t="s">
        <v>706</v>
      </c>
      <c r="F2123">
        <v>3</v>
      </c>
      <c r="G2123">
        <v>0</v>
      </c>
      <c r="H2123" t="s">
        <v>421</v>
      </c>
      <c r="I2123" t="s">
        <v>103</v>
      </c>
      <c r="J2123" t="s">
        <v>105</v>
      </c>
      <c r="K2123" t="s">
        <v>111</v>
      </c>
      <c r="L2123" t="s">
        <v>110</v>
      </c>
      <c r="M2123" t="s">
        <v>264</v>
      </c>
      <c r="N2123" t="s">
        <v>263</v>
      </c>
      <c r="O2123" t="s">
        <v>577</v>
      </c>
      <c r="P2123" t="s">
        <v>576</v>
      </c>
      <c r="Q2123" t="s">
        <v>4246</v>
      </c>
      <c r="R2123" t="s">
        <v>4247</v>
      </c>
    </row>
    <row r="2124" spans="1:18">
      <c r="A2124">
        <v>1829</v>
      </c>
      <c r="B2124" t="s">
        <v>701</v>
      </c>
      <c r="C2124">
        <v>2490</v>
      </c>
      <c r="D2124" t="s">
        <v>4274</v>
      </c>
      <c r="E2124" t="s">
        <v>706</v>
      </c>
      <c r="F2124">
        <v>1</v>
      </c>
      <c r="G2124">
        <v>0</v>
      </c>
      <c r="H2124" t="s">
        <v>421</v>
      </c>
      <c r="I2124" t="s">
        <v>103</v>
      </c>
      <c r="J2124" t="s">
        <v>105</v>
      </c>
      <c r="K2124" t="s">
        <v>111</v>
      </c>
      <c r="L2124" t="s">
        <v>110</v>
      </c>
      <c r="M2124" t="s">
        <v>264</v>
      </c>
      <c r="N2124" t="s">
        <v>263</v>
      </c>
      <c r="O2124" t="s">
        <v>577</v>
      </c>
      <c r="P2124" t="s">
        <v>576</v>
      </c>
      <c r="Q2124" t="s">
        <v>4274</v>
      </c>
      <c r="R2124" t="s">
        <v>4275</v>
      </c>
    </row>
    <row r="2125" spans="1:18">
      <c r="A2125">
        <v>1832</v>
      </c>
      <c r="B2125" t="s">
        <v>701</v>
      </c>
      <c r="C2125">
        <v>2491</v>
      </c>
      <c r="D2125" t="s">
        <v>4279</v>
      </c>
      <c r="E2125" t="s">
        <v>706</v>
      </c>
      <c r="F2125">
        <v>3</v>
      </c>
      <c r="G2125">
        <v>0</v>
      </c>
      <c r="H2125" t="s">
        <v>421</v>
      </c>
      <c r="I2125" t="s">
        <v>103</v>
      </c>
      <c r="J2125" t="s">
        <v>105</v>
      </c>
      <c r="K2125" t="s">
        <v>111</v>
      </c>
      <c r="L2125" t="s">
        <v>110</v>
      </c>
      <c r="M2125" t="s">
        <v>264</v>
      </c>
      <c r="N2125" t="s">
        <v>263</v>
      </c>
      <c r="O2125" t="s">
        <v>577</v>
      </c>
      <c r="P2125" t="s">
        <v>576</v>
      </c>
      <c r="Q2125" t="s">
        <v>4279</v>
      </c>
      <c r="R2125" t="s">
        <v>4280</v>
      </c>
    </row>
    <row r="2126" spans="1:18">
      <c r="A2126">
        <v>1836</v>
      </c>
      <c r="B2126" t="s">
        <v>701</v>
      </c>
      <c r="C2126">
        <v>2471</v>
      </c>
      <c r="D2126" t="s">
        <v>4287</v>
      </c>
      <c r="E2126" t="s">
        <v>706</v>
      </c>
      <c r="F2126">
        <v>3</v>
      </c>
      <c r="G2126">
        <v>0</v>
      </c>
      <c r="H2126" t="s">
        <v>421</v>
      </c>
      <c r="I2126" t="s">
        <v>103</v>
      </c>
      <c r="J2126" t="s">
        <v>105</v>
      </c>
      <c r="K2126" t="s">
        <v>111</v>
      </c>
      <c r="L2126" t="s">
        <v>110</v>
      </c>
      <c r="M2126" t="s">
        <v>264</v>
      </c>
      <c r="N2126" t="s">
        <v>263</v>
      </c>
      <c r="O2126" t="s">
        <v>577</v>
      </c>
      <c r="P2126" t="s">
        <v>576</v>
      </c>
      <c r="Q2126" t="s">
        <v>4287</v>
      </c>
      <c r="R2126" t="s">
        <v>4288</v>
      </c>
    </row>
    <row r="2127" spans="1:18">
      <c r="A2127">
        <v>1837</v>
      </c>
      <c r="B2127" t="s">
        <v>701</v>
      </c>
      <c r="C2127">
        <v>2406</v>
      </c>
      <c r="D2127" t="s">
        <v>4289</v>
      </c>
      <c r="E2127" t="s">
        <v>703</v>
      </c>
      <c r="F2127">
        <v>0</v>
      </c>
      <c r="G2127">
        <v>0</v>
      </c>
      <c r="H2127" t="s">
        <v>421</v>
      </c>
      <c r="I2127" t="s">
        <v>103</v>
      </c>
      <c r="J2127" t="s">
        <v>105</v>
      </c>
      <c r="K2127" t="s">
        <v>111</v>
      </c>
      <c r="L2127" t="s">
        <v>110</v>
      </c>
      <c r="M2127" t="s">
        <v>264</v>
      </c>
      <c r="N2127" t="s">
        <v>263</v>
      </c>
      <c r="O2127" t="s">
        <v>577</v>
      </c>
      <c r="P2127" t="s">
        <v>576</v>
      </c>
      <c r="Q2127" t="s">
        <v>4289</v>
      </c>
      <c r="R2127" t="s">
        <v>4290</v>
      </c>
    </row>
    <row r="2128" spans="1:18">
      <c r="A2128">
        <v>1840</v>
      </c>
      <c r="B2128" t="s">
        <v>701</v>
      </c>
      <c r="C2128">
        <v>2403</v>
      </c>
      <c r="D2128" t="s">
        <v>4295</v>
      </c>
      <c r="E2128" t="s">
        <v>703</v>
      </c>
      <c r="F2128">
        <v>3</v>
      </c>
      <c r="G2128">
        <v>0</v>
      </c>
      <c r="H2128" t="s">
        <v>421</v>
      </c>
      <c r="I2128" t="s">
        <v>103</v>
      </c>
      <c r="J2128" t="s">
        <v>105</v>
      </c>
      <c r="K2128" t="s">
        <v>111</v>
      </c>
      <c r="L2128" t="s">
        <v>110</v>
      </c>
      <c r="M2128" t="s">
        <v>264</v>
      </c>
      <c r="N2128" t="s">
        <v>263</v>
      </c>
      <c r="O2128" t="s">
        <v>577</v>
      </c>
      <c r="P2128" t="s">
        <v>576</v>
      </c>
      <c r="Q2128" t="s">
        <v>4295</v>
      </c>
      <c r="R2128" t="s">
        <v>4296</v>
      </c>
    </row>
    <row r="2129" spans="1:18">
      <c r="A2129">
        <v>1841</v>
      </c>
      <c r="B2129" t="s">
        <v>701</v>
      </c>
      <c r="C2129">
        <v>2469</v>
      </c>
      <c r="D2129" t="s">
        <v>4297</v>
      </c>
      <c r="E2129" t="s">
        <v>706</v>
      </c>
      <c r="F2129">
        <v>3</v>
      </c>
      <c r="G2129">
        <v>0</v>
      </c>
      <c r="H2129" t="s">
        <v>421</v>
      </c>
      <c r="I2129" t="s">
        <v>103</v>
      </c>
      <c r="J2129" t="s">
        <v>105</v>
      </c>
      <c r="K2129" t="s">
        <v>111</v>
      </c>
      <c r="L2129" t="s">
        <v>110</v>
      </c>
      <c r="M2129" t="s">
        <v>264</v>
      </c>
      <c r="N2129" t="s">
        <v>263</v>
      </c>
      <c r="O2129" t="s">
        <v>577</v>
      </c>
      <c r="P2129" t="s">
        <v>576</v>
      </c>
      <c r="Q2129" t="s">
        <v>4297</v>
      </c>
      <c r="R2129" t="s">
        <v>4298</v>
      </c>
    </row>
    <row r="2130" spans="1:18">
      <c r="A2130">
        <v>1842</v>
      </c>
      <c r="B2130" t="s">
        <v>701</v>
      </c>
      <c r="C2130">
        <v>2470</v>
      </c>
      <c r="D2130" t="s">
        <v>4299</v>
      </c>
      <c r="E2130" t="s">
        <v>706</v>
      </c>
      <c r="F2130">
        <v>1</v>
      </c>
      <c r="G2130">
        <v>0</v>
      </c>
      <c r="H2130" t="s">
        <v>421</v>
      </c>
      <c r="I2130" t="s">
        <v>103</v>
      </c>
      <c r="J2130" t="s">
        <v>105</v>
      </c>
      <c r="K2130" t="s">
        <v>111</v>
      </c>
      <c r="L2130" t="s">
        <v>110</v>
      </c>
      <c r="M2130" t="s">
        <v>264</v>
      </c>
      <c r="N2130" t="s">
        <v>263</v>
      </c>
      <c r="O2130" t="s">
        <v>577</v>
      </c>
      <c r="P2130" t="s">
        <v>576</v>
      </c>
      <c r="Q2130" t="s">
        <v>4299</v>
      </c>
      <c r="R2130" t="s">
        <v>4300</v>
      </c>
    </row>
    <row r="2131" spans="1:18">
      <c r="A2131">
        <v>1849</v>
      </c>
      <c r="B2131" t="s">
        <v>701</v>
      </c>
      <c r="C2131">
        <v>2404</v>
      </c>
      <c r="D2131" t="s">
        <v>4313</v>
      </c>
      <c r="E2131" t="s">
        <v>703</v>
      </c>
      <c r="F2131">
        <v>0</v>
      </c>
      <c r="G2131">
        <v>0</v>
      </c>
      <c r="H2131" t="s">
        <v>421</v>
      </c>
      <c r="I2131" t="s">
        <v>103</v>
      </c>
      <c r="J2131" t="s">
        <v>105</v>
      </c>
      <c r="K2131" t="s">
        <v>111</v>
      </c>
      <c r="L2131" t="s">
        <v>110</v>
      </c>
      <c r="M2131" t="s">
        <v>264</v>
      </c>
      <c r="N2131" t="s">
        <v>263</v>
      </c>
      <c r="O2131" t="s">
        <v>577</v>
      </c>
      <c r="P2131" t="s">
        <v>576</v>
      </c>
      <c r="Q2131" t="s">
        <v>4313</v>
      </c>
      <c r="R2131" t="s">
        <v>4314</v>
      </c>
    </row>
    <row r="2132" spans="1:18">
      <c r="A2132">
        <v>1850</v>
      </c>
      <c r="B2132" t="s">
        <v>701</v>
      </c>
      <c r="C2132">
        <v>2430</v>
      </c>
      <c r="D2132" t="s">
        <v>4315</v>
      </c>
      <c r="E2132" t="s">
        <v>706</v>
      </c>
      <c r="F2132">
        <v>3</v>
      </c>
      <c r="G2132">
        <v>0</v>
      </c>
      <c r="H2132" t="s">
        <v>421</v>
      </c>
      <c r="I2132" t="s">
        <v>103</v>
      </c>
      <c r="J2132" t="s">
        <v>105</v>
      </c>
      <c r="K2132" t="s">
        <v>111</v>
      </c>
      <c r="L2132" t="s">
        <v>110</v>
      </c>
      <c r="M2132" t="s">
        <v>264</v>
      </c>
      <c r="N2132" t="s">
        <v>263</v>
      </c>
      <c r="O2132" t="s">
        <v>577</v>
      </c>
      <c r="P2132" t="s">
        <v>576</v>
      </c>
      <c r="Q2132" t="s">
        <v>4315</v>
      </c>
      <c r="R2132" t="s">
        <v>4316</v>
      </c>
    </row>
    <row r="2133" spans="1:18">
      <c r="A2133">
        <v>1857</v>
      </c>
      <c r="B2133" t="s">
        <v>701</v>
      </c>
      <c r="C2133">
        <v>2405</v>
      </c>
      <c r="D2133" t="s">
        <v>4328</v>
      </c>
      <c r="E2133" t="s">
        <v>703</v>
      </c>
      <c r="F2133">
        <v>0</v>
      </c>
      <c r="G2133">
        <v>0</v>
      </c>
      <c r="H2133" t="s">
        <v>421</v>
      </c>
      <c r="I2133" t="s">
        <v>103</v>
      </c>
      <c r="J2133" t="s">
        <v>105</v>
      </c>
      <c r="K2133" t="s">
        <v>111</v>
      </c>
      <c r="L2133" t="s">
        <v>110</v>
      </c>
      <c r="M2133" t="s">
        <v>264</v>
      </c>
      <c r="N2133" t="s">
        <v>263</v>
      </c>
      <c r="O2133" t="s">
        <v>577</v>
      </c>
      <c r="P2133" t="s">
        <v>576</v>
      </c>
      <c r="Q2133" t="s">
        <v>4328</v>
      </c>
      <c r="R2133" t="s">
        <v>4329</v>
      </c>
    </row>
    <row r="2134" spans="1:18">
      <c r="A2134">
        <v>1858</v>
      </c>
      <c r="B2134" t="s">
        <v>701</v>
      </c>
      <c r="C2134">
        <v>2400</v>
      </c>
      <c r="D2134" t="s">
        <v>4330</v>
      </c>
      <c r="E2134" t="s">
        <v>703</v>
      </c>
      <c r="F2134">
        <v>4</v>
      </c>
      <c r="G2134">
        <v>0</v>
      </c>
      <c r="H2134" t="s">
        <v>421</v>
      </c>
      <c r="I2134" t="s">
        <v>103</v>
      </c>
      <c r="J2134" t="s">
        <v>105</v>
      </c>
      <c r="K2134" t="s">
        <v>111</v>
      </c>
      <c r="L2134" t="s">
        <v>110</v>
      </c>
      <c r="M2134" t="s">
        <v>264</v>
      </c>
      <c r="N2134" t="s">
        <v>263</v>
      </c>
      <c r="O2134" t="s">
        <v>577</v>
      </c>
      <c r="P2134" t="s">
        <v>576</v>
      </c>
      <c r="Q2134" t="s">
        <v>4330</v>
      </c>
      <c r="R2134" t="s">
        <v>4331</v>
      </c>
    </row>
    <row r="2135" spans="1:18">
      <c r="A2135">
        <v>1859</v>
      </c>
      <c r="B2135" t="s">
        <v>701</v>
      </c>
      <c r="C2135">
        <v>2429</v>
      </c>
      <c r="D2135" t="s">
        <v>4332</v>
      </c>
      <c r="E2135" t="s">
        <v>706</v>
      </c>
      <c r="F2135">
        <v>3</v>
      </c>
      <c r="G2135">
        <v>0</v>
      </c>
      <c r="H2135" t="s">
        <v>421</v>
      </c>
      <c r="I2135" t="s">
        <v>103</v>
      </c>
      <c r="J2135" t="s">
        <v>105</v>
      </c>
      <c r="K2135" t="s">
        <v>111</v>
      </c>
      <c r="L2135" t="s">
        <v>110</v>
      </c>
      <c r="M2135" t="s">
        <v>264</v>
      </c>
      <c r="N2135" t="s">
        <v>263</v>
      </c>
      <c r="O2135" t="s">
        <v>577</v>
      </c>
      <c r="P2135" t="s">
        <v>576</v>
      </c>
      <c r="Q2135" t="s">
        <v>4332</v>
      </c>
      <c r="R2135" t="s">
        <v>4333</v>
      </c>
    </row>
    <row r="2136" spans="1:18">
      <c r="A2136">
        <v>1860</v>
      </c>
      <c r="B2136" t="s">
        <v>701</v>
      </c>
      <c r="C2136">
        <v>2427</v>
      </c>
      <c r="D2136" t="s">
        <v>4334</v>
      </c>
      <c r="E2136" t="s">
        <v>706</v>
      </c>
      <c r="F2136">
        <v>2</v>
      </c>
      <c r="G2136">
        <v>0</v>
      </c>
      <c r="H2136" t="s">
        <v>421</v>
      </c>
      <c r="I2136" t="s">
        <v>103</v>
      </c>
      <c r="J2136" t="s">
        <v>105</v>
      </c>
      <c r="K2136" t="s">
        <v>111</v>
      </c>
      <c r="L2136" t="s">
        <v>110</v>
      </c>
      <c r="M2136" t="s">
        <v>264</v>
      </c>
      <c r="N2136" t="s">
        <v>263</v>
      </c>
      <c r="O2136" t="s">
        <v>577</v>
      </c>
      <c r="P2136" t="s">
        <v>576</v>
      </c>
      <c r="Q2136" t="s">
        <v>4334</v>
      </c>
      <c r="R2136" t="s">
        <v>4335</v>
      </c>
    </row>
    <row r="2137" spans="1:18">
      <c r="A2137">
        <v>1861</v>
      </c>
      <c r="B2137" t="s">
        <v>701</v>
      </c>
      <c r="C2137">
        <v>2428</v>
      </c>
      <c r="D2137" t="s">
        <v>4336</v>
      </c>
      <c r="E2137" t="s">
        <v>706</v>
      </c>
      <c r="F2137">
        <v>2</v>
      </c>
      <c r="G2137">
        <v>0</v>
      </c>
      <c r="H2137" t="s">
        <v>421</v>
      </c>
      <c r="I2137" t="s">
        <v>103</v>
      </c>
      <c r="J2137" t="s">
        <v>105</v>
      </c>
      <c r="K2137" t="s">
        <v>111</v>
      </c>
      <c r="L2137" t="s">
        <v>110</v>
      </c>
      <c r="M2137" t="s">
        <v>264</v>
      </c>
      <c r="N2137" t="s">
        <v>263</v>
      </c>
      <c r="O2137" t="s">
        <v>577</v>
      </c>
      <c r="P2137" t="s">
        <v>576</v>
      </c>
      <c r="Q2137" t="s">
        <v>4336</v>
      </c>
      <c r="R2137" t="s">
        <v>4337</v>
      </c>
    </row>
    <row r="2138" spans="1:18">
      <c r="A2138">
        <v>1863</v>
      </c>
      <c r="B2138" t="s">
        <v>701</v>
      </c>
      <c r="C2138">
        <v>2402</v>
      </c>
      <c r="D2138" t="s">
        <v>4340</v>
      </c>
      <c r="E2138" t="s">
        <v>49</v>
      </c>
      <c r="F2138">
        <v>0</v>
      </c>
      <c r="G2138">
        <v>0</v>
      </c>
      <c r="H2138" t="s">
        <v>421</v>
      </c>
      <c r="I2138" t="s">
        <v>103</v>
      </c>
      <c r="J2138" t="s">
        <v>105</v>
      </c>
      <c r="K2138" t="s">
        <v>111</v>
      </c>
      <c r="L2138" t="s">
        <v>110</v>
      </c>
      <c r="M2138" t="s">
        <v>264</v>
      </c>
      <c r="N2138" t="s">
        <v>263</v>
      </c>
      <c r="O2138" t="s">
        <v>577</v>
      </c>
      <c r="P2138" t="s">
        <v>576</v>
      </c>
      <c r="Q2138" t="s">
        <v>4340</v>
      </c>
      <c r="R2138" t="s">
        <v>4341</v>
      </c>
    </row>
    <row r="2139" spans="1:18">
      <c r="A2139">
        <v>1864</v>
      </c>
      <c r="B2139" t="s">
        <v>701</v>
      </c>
      <c r="C2139">
        <v>2426</v>
      </c>
      <c r="D2139" t="s">
        <v>4342</v>
      </c>
      <c r="E2139" t="s">
        <v>706</v>
      </c>
      <c r="F2139">
        <v>3</v>
      </c>
      <c r="G2139">
        <v>0</v>
      </c>
      <c r="H2139" t="s">
        <v>421</v>
      </c>
      <c r="I2139" t="s">
        <v>103</v>
      </c>
      <c r="J2139" t="s">
        <v>105</v>
      </c>
      <c r="K2139" t="s">
        <v>111</v>
      </c>
      <c r="L2139" t="s">
        <v>110</v>
      </c>
      <c r="M2139" t="s">
        <v>264</v>
      </c>
      <c r="N2139" t="s">
        <v>263</v>
      </c>
      <c r="O2139" t="s">
        <v>577</v>
      </c>
      <c r="P2139" t="s">
        <v>576</v>
      </c>
      <c r="Q2139" t="s">
        <v>4342</v>
      </c>
      <c r="R2139" t="s">
        <v>4343</v>
      </c>
    </row>
    <row r="2140" spans="1:18">
      <c r="A2140">
        <v>1865</v>
      </c>
      <c r="B2140" t="s">
        <v>701</v>
      </c>
      <c r="C2140">
        <v>2412</v>
      </c>
      <c r="D2140" t="s">
        <v>4344</v>
      </c>
      <c r="E2140" t="s">
        <v>703</v>
      </c>
      <c r="F2140">
        <v>0</v>
      </c>
      <c r="G2140">
        <v>0</v>
      </c>
      <c r="H2140" t="s">
        <v>421</v>
      </c>
      <c r="I2140" t="s">
        <v>103</v>
      </c>
      <c r="J2140" t="s">
        <v>105</v>
      </c>
      <c r="K2140" t="s">
        <v>111</v>
      </c>
      <c r="L2140" t="s">
        <v>110</v>
      </c>
      <c r="M2140" t="s">
        <v>264</v>
      </c>
      <c r="N2140" t="s">
        <v>263</v>
      </c>
      <c r="O2140" t="s">
        <v>577</v>
      </c>
      <c r="P2140" t="s">
        <v>576</v>
      </c>
      <c r="Q2140" t="s">
        <v>4344</v>
      </c>
      <c r="R2140" t="s">
        <v>4345</v>
      </c>
    </row>
    <row r="2141" spans="1:18">
      <c r="A2141">
        <v>1869</v>
      </c>
      <c r="B2141" t="s">
        <v>701</v>
      </c>
      <c r="C2141">
        <v>2411</v>
      </c>
      <c r="D2141" t="s">
        <v>4352</v>
      </c>
      <c r="E2141" t="s">
        <v>703</v>
      </c>
      <c r="F2141">
        <v>0</v>
      </c>
      <c r="G2141">
        <v>0</v>
      </c>
      <c r="H2141" t="s">
        <v>421</v>
      </c>
      <c r="I2141" t="s">
        <v>103</v>
      </c>
      <c r="J2141" t="s">
        <v>105</v>
      </c>
      <c r="K2141" t="s">
        <v>111</v>
      </c>
      <c r="L2141" t="s">
        <v>110</v>
      </c>
      <c r="M2141" t="s">
        <v>264</v>
      </c>
      <c r="N2141" t="s">
        <v>263</v>
      </c>
      <c r="O2141" t="s">
        <v>577</v>
      </c>
      <c r="P2141" t="s">
        <v>576</v>
      </c>
      <c r="Q2141" t="s">
        <v>4352</v>
      </c>
      <c r="R2141" t="s">
        <v>4353</v>
      </c>
    </row>
    <row r="2142" spans="1:18">
      <c r="A2142">
        <v>1870</v>
      </c>
      <c r="B2142" t="s">
        <v>701</v>
      </c>
      <c r="C2142">
        <v>2425</v>
      </c>
      <c r="D2142" t="s">
        <v>4354</v>
      </c>
      <c r="E2142" t="s">
        <v>706</v>
      </c>
      <c r="F2142">
        <v>3</v>
      </c>
      <c r="G2142">
        <v>0</v>
      </c>
      <c r="H2142" t="s">
        <v>421</v>
      </c>
      <c r="I2142" t="s">
        <v>103</v>
      </c>
      <c r="J2142" t="s">
        <v>105</v>
      </c>
      <c r="K2142" t="s">
        <v>111</v>
      </c>
      <c r="L2142" t="s">
        <v>110</v>
      </c>
      <c r="M2142" t="s">
        <v>264</v>
      </c>
      <c r="N2142" t="s">
        <v>263</v>
      </c>
      <c r="O2142" t="s">
        <v>577</v>
      </c>
      <c r="P2142" t="s">
        <v>576</v>
      </c>
      <c r="Q2142" t="s">
        <v>4354</v>
      </c>
      <c r="R2142" t="s">
        <v>4355</v>
      </c>
    </row>
    <row r="2143" spans="1:18">
      <c r="A2143">
        <v>1876</v>
      </c>
      <c r="B2143" t="s">
        <v>701</v>
      </c>
      <c r="C2143">
        <v>2424</v>
      </c>
      <c r="D2143" t="s">
        <v>4366</v>
      </c>
      <c r="E2143" t="s">
        <v>706</v>
      </c>
      <c r="F2143">
        <v>1</v>
      </c>
      <c r="G2143">
        <v>0</v>
      </c>
      <c r="H2143" t="s">
        <v>421</v>
      </c>
      <c r="I2143" t="s">
        <v>103</v>
      </c>
      <c r="J2143" t="s">
        <v>105</v>
      </c>
      <c r="K2143" t="s">
        <v>111</v>
      </c>
      <c r="L2143" t="s">
        <v>110</v>
      </c>
      <c r="M2143" t="s">
        <v>264</v>
      </c>
      <c r="N2143" t="s">
        <v>263</v>
      </c>
      <c r="O2143" t="s">
        <v>577</v>
      </c>
      <c r="P2143" t="s">
        <v>576</v>
      </c>
      <c r="Q2143" t="s">
        <v>4366</v>
      </c>
      <c r="R2143" t="s">
        <v>4367</v>
      </c>
    </row>
    <row r="2144" spans="1:18">
      <c r="A2144">
        <v>1885</v>
      </c>
      <c r="B2144" t="s">
        <v>701</v>
      </c>
      <c r="C2144">
        <v>2447</v>
      </c>
      <c r="D2144" t="s">
        <v>4384</v>
      </c>
      <c r="E2144" t="s">
        <v>2402</v>
      </c>
      <c r="F2144">
        <v>0</v>
      </c>
      <c r="G2144">
        <v>0</v>
      </c>
      <c r="H2144" t="s">
        <v>421</v>
      </c>
      <c r="I2144" t="s">
        <v>103</v>
      </c>
      <c r="J2144" t="s">
        <v>105</v>
      </c>
      <c r="K2144" t="s">
        <v>111</v>
      </c>
      <c r="L2144" t="s">
        <v>110</v>
      </c>
      <c r="M2144" t="s">
        <v>264</v>
      </c>
      <c r="N2144" t="s">
        <v>263</v>
      </c>
      <c r="O2144" t="s">
        <v>577</v>
      </c>
      <c r="P2144" t="s">
        <v>576</v>
      </c>
      <c r="Q2144" t="s">
        <v>4384</v>
      </c>
      <c r="R2144" t="s">
        <v>4385</v>
      </c>
    </row>
    <row r="2145" spans="1:18">
      <c r="A2145">
        <v>1886</v>
      </c>
      <c r="B2145" t="s">
        <v>701</v>
      </c>
      <c r="C2145">
        <v>2421</v>
      </c>
      <c r="D2145" t="s">
        <v>4386</v>
      </c>
      <c r="E2145" t="s">
        <v>706</v>
      </c>
      <c r="F2145">
        <v>3</v>
      </c>
      <c r="G2145">
        <v>0</v>
      </c>
      <c r="H2145" t="s">
        <v>421</v>
      </c>
      <c r="I2145" t="s">
        <v>103</v>
      </c>
      <c r="J2145" t="s">
        <v>105</v>
      </c>
      <c r="K2145" t="s">
        <v>111</v>
      </c>
      <c r="L2145" t="s">
        <v>110</v>
      </c>
      <c r="M2145" t="s">
        <v>264</v>
      </c>
      <c r="N2145" t="s">
        <v>263</v>
      </c>
      <c r="O2145" t="s">
        <v>577</v>
      </c>
      <c r="P2145" t="s">
        <v>576</v>
      </c>
      <c r="Q2145" t="s">
        <v>4386</v>
      </c>
      <c r="R2145" t="s">
        <v>4387</v>
      </c>
    </row>
    <row r="2146" spans="1:18">
      <c r="A2146">
        <v>1888</v>
      </c>
      <c r="B2146" t="s">
        <v>701</v>
      </c>
      <c r="C2146">
        <v>2419</v>
      </c>
      <c r="D2146" t="s">
        <v>4390</v>
      </c>
      <c r="E2146" t="s">
        <v>706</v>
      </c>
      <c r="F2146">
        <v>3</v>
      </c>
      <c r="G2146">
        <v>0</v>
      </c>
      <c r="H2146" t="s">
        <v>421</v>
      </c>
      <c r="I2146" t="s">
        <v>103</v>
      </c>
      <c r="J2146" t="s">
        <v>105</v>
      </c>
      <c r="K2146" t="s">
        <v>111</v>
      </c>
      <c r="L2146" t="s">
        <v>110</v>
      </c>
      <c r="M2146" t="s">
        <v>264</v>
      </c>
      <c r="N2146" t="s">
        <v>263</v>
      </c>
      <c r="O2146" t="s">
        <v>577</v>
      </c>
      <c r="P2146" t="s">
        <v>576</v>
      </c>
      <c r="Q2146" t="s">
        <v>4390</v>
      </c>
      <c r="R2146" t="s">
        <v>4391</v>
      </c>
    </row>
    <row r="2147" spans="1:18">
      <c r="A2147">
        <v>1889</v>
      </c>
      <c r="B2147" t="s">
        <v>701</v>
      </c>
      <c r="C2147">
        <v>2441</v>
      </c>
      <c r="D2147" t="s">
        <v>4392</v>
      </c>
      <c r="E2147" t="s">
        <v>706</v>
      </c>
      <c r="F2147">
        <v>3</v>
      </c>
      <c r="G2147">
        <v>0</v>
      </c>
      <c r="H2147" t="s">
        <v>421</v>
      </c>
      <c r="I2147" t="s">
        <v>103</v>
      </c>
      <c r="J2147" t="s">
        <v>105</v>
      </c>
      <c r="K2147" t="s">
        <v>111</v>
      </c>
      <c r="L2147" t="s">
        <v>110</v>
      </c>
      <c r="M2147" t="s">
        <v>264</v>
      </c>
      <c r="N2147" t="s">
        <v>263</v>
      </c>
      <c r="O2147" t="s">
        <v>577</v>
      </c>
      <c r="P2147" t="s">
        <v>576</v>
      </c>
      <c r="Q2147" t="s">
        <v>4392</v>
      </c>
      <c r="R2147" t="s">
        <v>4393</v>
      </c>
    </row>
    <row r="2148" spans="1:18">
      <c r="A2148">
        <v>1891</v>
      </c>
      <c r="B2148" t="s">
        <v>701</v>
      </c>
      <c r="C2148">
        <v>2442</v>
      </c>
      <c r="D2148" t="s">
        <v>4396</v>
      </c>
      <c r="E2148" t="s">
        <v>706</v>
      </c>
      <c r="F2148">
        <v>2</v>
      </c>
      <c r="G2148">
        <v>0</v>
      </c>
      <c r="H2148" t="s">
        <v>421</v>
      </c>
      <c r="I2148" t="s">
        <v>103</v>
      </c>
      <c r="J2148" t="s">
        <v>105</v>
      </c>
      <c r="K2148" t="s">
        <v>111</v>
      </c>
      <c r="L2148" t="s">
        <v>110</v>
      </c>
      <c r="M2148" t="s">
        <v>264</v>
      </c>
      <c r="N2148" t="s">
        <v>263</v>
      </c>
      <c r="O2148" t="s">
        <v>577</v>
      </c>
      <c r="P2148" t="s">
        <v>576</v>
      </c>
      <c r="Q2148" t="s">
        <v>4396</v>
      </c>
      <c r="R2148" t="s">
        <v>4397</v>
      </c>
    </row>
    <row r="2149" spans="1:18">
      <c r="A2149">
        <v>1892</v>
      </c>
      <c r="B2149" t="s">
        <v>701</v>
      </c>
      <c r="C2149">
        <v>2418</v>
      </c>
      <c r="D2149" t="s">
        <v>4398</v>
      </c>
      <c r="E2149" t="s">
        <v>706</v>
      </c>
      <c r="F2149">
        <v>4</v>
      </c>
      <c r="G2149">
        <v>0</v>
      </c>
      <c r="H2149" t="s">
        <v>421</v>
      </c>
      <c r="I2149" t="s">
        <v>103</v>
      </c>
      <c r="J2149" t="s">
        <v>105</v>
      </c>
      <c r="K2149" t="s">
        <v>111</v>
      </c>
      <c r="L2149" t="s">
        <v>110</v>
      </c>
      <c r="M2149" t="s">
        <v>264</v>
      </c>
      <c r="N2149" t="s">
        <v>263</v>
      </c>
      <c r="O2149" t="s">
        <v>577</v>
      </c>
      <c r="P2149" t="s">
        <v>576</v>
      </c>
      <c r="Q2149" t="s">
        <v>4398</v>
      </c>
      <c r="R2149" t="s">
        <v>4399</v>
      </c>
    </row>
    <row r="2150" spans="1:18">
      <c r="A2150">
        <v>1893</v>
      </c>
      <c r="B2150" t="s">
        <v>701</v>
      </c>
      <c r="C2150">
        <v>2422</v>
      </c>
      <c r="D2150" t="s">
        <v>4400</v>
      </c>
      <c r="E2150" t="s">
        <v>706</v>
      </c>
      <c r="F2150">
        <v>3</v>
      </c>
      <c r="G2150">
        <v>0</v>
      </c>
      <c r="H2150" t="s">
        <v>421</v>
      </c>
      <c r="I2150" t="s">
        <v>103</v>
      </c>
      <c r="J2150" t="s">
        <v>105</v>
      </c>
      <c r="K2150" t="s">
        <v>111</v>
      </c>
      <c r="L2150" t="s">
        <v>110</v>
      </c>
      <c r="M2150" t="s">
        <v>264</v>
      </c>
      <c r="N2150" t="s">
        <v>263</v>
      </c>
      <c r="O2150" t="s">
        <v>577</v>
      </c>
      <c r="P2150" t="s">
        <v>576</v>
      </c>
      <c r="Q2150" t="s">
        <v>4400</v>
      </c>
      <c r="R2150" t="s">
        <v>4401</v>
      </c>
    </row>
    <row r="2151" spans="1:18">
      <c r="A2151">
        <v>1896</v>
      </c>
      <c r="B2151" t="s">
        <v>701</v>
      </c>
      <c r="C2151">
        <v>2420</v>
      </c>
      <c r="D2151" t="s">
        <v>4406</v>
      </c>
      <c r="E2151" t="s">
        <v>706</v>
      </c>
      <c r="F2151">
        <v>3</v>
      </c>
      <c r="G2151">
        <v>0</v>
      </c>
      <c r="H2151" t="s">
        <v>421</v>
      </c>
      <c r="I2151" t="s">
        <v>103</v>
      </c>
      <c r="J2151" t="s">
        <v>105</v>
      </c>
      <c r="K2151" t="s">
        <v>111</v>
      </c>
      <c r="L2151" t="s">
        <v>110</v>
      </c>
      <c r="M2151" t="s">
        <v>264</v>
      </c>
      <c r="N2151" t="s">
        <v>263</v>
      </c>
      <c r="O2151" t="s">
        <v>577</v>
      </c>
      <c r="P2151" t="s">
        <v>576</v>
      </c>
      <c r="Q2151" t="s">
        <v>4406</v>
      </c>
      <c r="R2151" t="s">
        <v>4407</v>
      </c>
    </row>
    <row r="2152" spans="1:18">
      <c r="A2152">
        <v>1897</v>
      </c>
      <c r="B2152" t="s">
        <v>701</v>
      </c>
      <c r="C2152">
        <v>2401</v>
      </c>
      <c r="D2152" t="s">
        <v>4408</v>
      </c>
      <c r="E2152" t="s">
        <v>703</v>
      </c>
      <c r="F2152">
        <v>3</v>
      </c>
      <c r="G2152">
        <v>0</v>
      </c>
      <c r="H2152" t="s">
        <v>421</v>
      </c>
      <c r="I2152" t="s">
        <v>103</v>
      </c>
      <c r="J2152" t="s">
        <v>105</v>
      </c>
      <c r="K2152" t="s">
        <v>111</v>
      </c>
      <c r="L2152" t="s">
        <v>110</v>
      </c>
      <c r="M2152" t="s">
        <v>264</v>
      </c>
      <c r="N2152" t="s">
        <v>263</v>
      </c>
      <c r="O2152" t="s">
        <v>577</v>
      </c>
      <c r="P2152" t="s">
        <v>576</v>
      </c>
      <c r="Q2152" t="s">
        <v>4408</v>
      </c>
      <c r="R2152" t="s">
        <v>4409</v>
      </c>
    </row>
    <row r="2153" spans="1:18">
      <c r="A2153">
        <v>1898</v>
      </c>
      <c r="B2153" t="s">
        <v>701</v>
      </c>
      <c r="C2153">
        <v>2443</v>
      </c>
      <c r="D2153" t="s">
        <v>4410</v>
      </c>
      <c r="E2153" t="s">
        <v>706</v>
      </c>
      <c r="F2153">
        <v>3</v>
      </c>
      <c r="G2153">
        <v>0</v>
      </c>
      <c r="H2153" t="s">
        <v>421</v>
      </c>
      <c r="I2153" t="s">
        <v>103</v>
      </c>
      <c r="J2153" t="s">
        <v>105</v>
      </c>
      <c r="K2153" t="s">
        <v>111</v>
      </c>
      <c r="L2153" t="s">
        <v>110</v>
      </c>
      <c r="M2153" t="s">
        <v>264</v>
      </c>
      <c r="N2153" t="s">
        <v>263</v>
      </c>
      <c r="O2153" t="s">
        <v>577</v>
      </c>
      <c r="P2153" t="s">
        <v>576</v>
      </c>
      <c r="Q2153" t="s">
        <v>4410</v>
      </c>
      <c r="R2153" t="s">
        <v>4411</v>
      </c>
    </row>
    <row r="2154" spans="1:18">
      <c r="A2154">
        <v>1899</v>
      </c>
      <c r="B2154" t="s">
        <v>701</v>
      </c>
      <c r="C2154">
        <v>2444</v>
      </c>
      <c r="D2154" t="s">
        <v>4412</v>
      </c>
      <c r="E2154" t="s">
        <v>706</v>
      </c>
      <c r="F2154">
        <v>3</v>
      </c>
      <c r="G2154">
        <v>0</v>
      </c>
      <c r="H2154" t="s">
        <v>421</v>
      </c>
      <c r="I2154" t="s">
        <v>103</v>
      </c>
      <c r="J2154" t="s">
        <v>105</v>
      </c>
      <c r="K2154" t="s">
        <v>111</v>
      </c>
      <c r="L2154" t="s">
        <v>110</v>
      </c>
      <c r="M2154" t="s">
        <v>264</v>
      </c>
      <c r="N2154" t="s">
        <v>263</v>
      </c>
      <c r="O2154" t="s">
        <v>577</v>
      </c>
      <c r="P2154" t="s">
        <v>576</v>
      </c>
      <c r="Q2154" t="s">
        <v>4412</v>
      </c>
      <c r="R2154" t="s">
        <v>4413</v>
      </c>
    </row>
    <row r="2155" spans="1:18">
      <c r="A2155">
        <v>1910</v>
      </c>
      <c r="B2155" t="s">
        <v>701</v>
      </c>
      <c r="C2155">
        <v>2360</v>
      </c>
      <c r="D2155" t="s">
        <v>4433</v>
      </c>
      <c r="E2155" t="s">
        <v>706</v>
      </c>
      <c r="F2155">
        <v>3</v>
      </c>
      <c r="G2155">
        <v>0</v>
      </c>
      <c r="H2155" t="s">
        <v>421</v>
      </c>
      <c r="I2155" t="s">
        <v>103</v>
      </c>
      <c r="J2155" t="s">
        <v>105</v>
      </c>
      <c r="K2155" t="s">
        <v>111</v>
      </c>
      <c r="L2155" t="s">
        <v>110</v>
      </c>
      <c r="M2155" t="s">
        <v>264</v>
      </c>
      <c r="N2155" t="s">
        <v>263</v>
      </c>
      <c r="O2155" t="s">
        <v>577</v>
      </c>
      <c r="P2155" t="s">
        <v>576</v>
      </c>
      <c r="Q2155" t="s">
        <v>4433</v>
      </c>
      <c r="R2155" t="s">
        <v>4434</v>
      </c>
    </row>
    <row r="2156" spans="1:18">
      <c r="A2156">
        <v>1916</v>
      </c>
      <c r="B2156" t="s">
        <v>701</v>
      </c>
      <c r="C2156">
        <v>2445</v>
      </c>
      <c r="D2156" t="s">
        <v>4445</v>
      </c>
      <c r="E2156" t="s">
        <v>706</v>
      </c>
      <c r="F2156">
        <v>3</v>
      </c>
      <c r="G2156">
        <v>0</v>
      </c>
      <c r="H2156" t="s">
        <v>421</v>
      </c>
      <c r="I2156" t="s">
        <v>103</v>
      </c>
      <c r="J2156" t="s">
        <v>105</v>
      </c>
      <c r="K2156" t="s">
        <v>111</v>
      </c>
      <c r="L2156" t="s">
        <v>110</v>
      </c>
      <c r="M2156" t="s">
        <v>264</v>
      </c>
      <c r="N2156" t="s">
        <v>263</v>
      </c>
      <c r="O2156" t="s">
        <v>577</v>
      </c>
      <c r="P2156" t="s">
        <v>576</v>
      </c>
      <c r="Q2156" t="s">
        <v>4445</v>
      </c>
      <c r="R2156" t="s">
        <v>4446</v>
      </c>
    </row>
    <row r="2157" spans="1:18">
      <c r="A2157">
        <v>1927</v>
      </c>
      <c r="B2157" t="s">
        <v>701</v>
      </c>
      <c r="C2157">
        <v>2399</v>
      </c>
      <c r="D2157" t="s">
        <v>4467</v>
      </c>
      <c r="E2157" t="s">
        <v>706</v>
      </c>
      <c r="F2157">
        <v>4</v>
      </c>
      <c r="G2157">
        <v>0</v>
      </c>
      <c r="H2157" t="s">
        <v>421</v>
      </c>
      <c r="I2157" t="s">
        <v>103</v>
      </c>
      <c r="J2157" t="s">
        <v>105</v>
      </c>
      <c r="K2157" t="s">
        <v>111</v>
      </c>
      <c r="L2157" t="s">
        <v>110</v>
      </c>
      <c r="M2157" t="s">
        <v>264</v>
      </c>
      <c r="N2157" t="s">
        <v>263</v>
      </c>
      <c r="O2157" t="s">
        <v>577</v>
      </c>
      <c r="P2157" t="s">
        <v>576</v>
      </c>
      <c r="Q2157" t="s">
        <v>4467</v>
      </c>
      <c r="R2157" t="s">
        <v>4468</v>
      </c>
    </row>
    <row r="2158" spans="1:18">
      <c r="A2158">
        <v>1931</v>
      </c>
      <c r="B2158" t="s">
        <v>701</v>
      </c>
      <c r="C2158">
        <v>2446</v>
      </c>
      <c r="D2158" t="s">
        <v>4475</v>
      </c>
      <c r="E2158" t="s">
        <v>706</v>
      </c>
      <c r="F2158">
        <v>3</v>
      </c>
      <c r="G2158">
        <v>0</v>
      </c>
      <c r="H2158" t="s">
        <v>421</v>
      </c>
      <c r="I2158" t="s">
        <v>103</v>
      </c>
      <c r="J2158" t="s">
        <v>105</v>
      </c>
      <c r="K2158" t="s">
        <v>111</v>
      </c>
      <c r="L2158" t="s">
        <v>110</v>
      </c>
      <c r="M2158" t="s">
        <v>264</v>
      </c>
      <c r="N2158" t="s">
        <v>263</v>
      </c>
      <c r="O2158" t="s">
        <v>577</v>
      </c>
      <c r="P2158" t="s">
        <v>576</v>
      </c>
      <c r="Q2158" t="s">
        <v>4475</v>
      </c>
      <c r="R2158" t="s">
        <v>4476</v>
      </c>
    </row>
    <row r="2159" spans="1:18">
      <c r="A2159">
        <v>1938</v>
      </c>
      <c r="B2159" t="s">
        <v>701</v>
      </c>
      <c r="C2159">
        <v>2450</v>
      </c>
      <c r="D2159" t="s">
        <v>4488</v>
      </c>
      <c r="E2159" t="s">
        <v>706</v>
      </c>
      <c r="F2159">
        <v>3</v>
      </c>
      <c r="G2159">
        <v>0</v>
      </c>
      <c r="H2159" t="s">
        <v>421</v>
      </c>
      <c r="I2159" t="s">
        <v>103</v>
      </c>
      <c r="J2159" t="s">
        <v>105</v>
      </c>
      <c r="K2159" t="s">
        <v>111</v>
      </c>
      <c r="L2159" t="s">
        <v>110</v>
      </c>
      <c r="M2159" t="s">
        <v>264</v>
      </c>
      <c r="N2159" t="s">
        <v>263</v>
      </c>
      <c r="O2159" t="s">
        <v>577</v>
      </c>
      <c r="P2159" t="s">
        <v>576</v>
      </c>
      <c r="Q2159" t="s">
        <v>4488</v>
      </c>
      <c r="R2159" t="s">
        <v>4489</v>
      </c>
    </row>
    <row r="2160" spans="1:18">
      <c r="A2160">
        <v>1941</v>
      </c>
      <c r="B2160" t="s">
        <v>701</v>
      </c>
      <c r="C2160">
        <v>2448</v>
      </c>
      <c r="D2160" t="s">
        <v>4494</v>
      </c>
      <c r="E2160" t="s">
        <v>706</v>
      </c>
      <c r="F2160">
        <v>2</v>
      </c>
      <c r="G2160">
        <v>0</v>
      </c>
      <c r="H2160" t="s">
        <v>421</v>
      </c>
      <c r="I2160" t="s">
        <v>103</v>
      </c>
      <c r="J2160" t="s">
        <v>105</v>
      </c>
      <c r="K2160" t="s">
        <v>111</v>
      </c>
      <c r="L2160" t="s">
        <v>110</v>
      </c>
      <c r="M2160" t="s">
        <v>264</v>
      </c>
      <c r="N2160" t="s">
        <v>263</v>
      </c>
      <c r="O2160" t="s">
        <v>577</v>
      </c>
      <c r="P2160" t="s">
        <v>576</v>
      </c>
      <c r="Q2160" t="s">
        <v>4494</v>
      </c>
      <c r="R2160" t="s">
        <v>4495</v>
      </c>
    </row>
    <row r="2161" spans="1:18">
      <c r="A2161">
        <v>1943</v>
      </c>
      <c r="B2161" t="s">
        <v>701</v>
      </c>
      <c r="C2161">
        <v>2449</v>
      </c>
      <c r="D2161" t="s">
        <v>4498</v>
      </c>
      <c r="E2161" t="s">
        <v>706</v>
      </c>
      <c r="F2161">
        <v>3</v>
      </c>
      <c r="G2161">
        <v>0</v>
      </c>
      <c r="H2161" t="s">
        <v>421</v>
      </c>
      <c r="I2161" t="s">
        <v>103</v>
      </c>
      <c r="J2161" t="s">
        <v>105</v>
      </c>
      <c r="K2161" t="s">
        <v>111</v>
      </c>
      <c r="L2161" t="s">
        <v>110</v>
      </c>
      <c r="M2161" t="s">
        <v>264</v>
      </c>
      <c r="N2161" t="s">
        <v>263</v>
      </c>
      <c r="O2161" t="s">
        <v>577</v>
      </c>
      <c r="P2161" t="s">
        <v>576</v>
      </c>
      <c r="Q2161" t="s">
        <v>4498</v>
      </c>
      <c r="R2161" t="s">
        <v>4499</v>
      </c>
    </row>
    <row r="2162" spans="1:18">
      <c r="A2162">
        <v>1959</v>
      </c>
      <c r="B2162" t="s">
        <v>701</v>
      </c>
      <c r="C2162">
        <v>2451</v>
      </c>
      <c r="D2162" t="s">
        <v>4529</v>
      </c>
      <c r="E2162" t="s">
        <v>706</v>
      </c>
      <c r="F2162">
        <v>3</v>
      </c>
      <c r="G2162">
        <v>0</v>
      </c>
      <c r="H2162" t="s">
        <v>421</v>
      </c>
      <c r="I2162" t="s">
        <v>103</v>
      </c>
      <c r="J2162" t="s">
        <v>105</v>
      </c>
      <c r="K2162" t="s">
        <v>111</v>
      </c>
      <c r="L2162" t="s">
        <v>110</v>
      </c>
      <c r="M2162" t="s">
        <v>264</v>
      </c>
      <c r="N2162" t="s">
        <v>263</v>
      </c>
      <c r="O2162" t="s">
        <v>577</v>
      </c>
      <c r="P2162" t="s">
        <v>576</v>
      </c>
      <c r="Q2162" t="s">
        <v>4529</v>
      </c>
      <c r="R2162" t="s">
        <v>4530</v>
      </c>
    </row>
    <row r="2163" spans="1:18">
      <c r="A2163">
        <v>1966</v>
      </c>
      <c r="B2163" t="s">
        <v>701</v>
      </c>
      <c r="C2163">
        <v>2395</v>
      </c>
      <c r="D2163" t="s">
        <v>4543</v>
      </c>
      <c r="E2163" t="s">
        <v>703</v>
      </c>
      <c r="F2163">
        <v>0</v>
      </c>
      <c r="G2163">
        <v>0</v>
      </c>
      <c r="H2163" t="s">
        <v>421</v>
      </c>
      <c r="I2163" t="s">
        <v>103</v>
      </c>
      <c r="J2163" t="s">
        <v>105</v>
      </c>
      <c r="K2163" t="s">
        <v>111</v>
      </c>
      <c r="L2163" t="s">
        <v>110</v>
      </c>
      <c r="M2163" t="s">
        <v>264</v>
      </c>
      <c r="N2163" t="s">
        <v>263</v>
      </c>
      <c r="O2163" t="s">
        <v>577</v>
      </c>
      <c r="P2163" t="s">
        <v>576</v>
      </c>
      <c r="Q2163" t="s">
        <v>4543</v>
      </c>
      <c r="R2163" t="s">
        <v>4544</v>
      </c>
    </row>
    <row r="2164" spans="1:18">
      <c r="A2164">
        <v>1971</v>
      </c>
      <c r="B2164" t="s">
        <v>701</v>
      </c>
      <c r="C2164">
        <v>2434</v>
      </c>
      <c r="D2164" t="s">
        <v>4553</v>
      </c>
      <c r="E2164" t="s">
        <v>706</v>
      </c>
      <c r="F2164">
        <v>3</v>
      </c>
      <c r="G2164">
        <v>0</v>
      </c>
      <c r="H2164" t="s">
        <v>421</v>
      </c>
      <c r="I2164" t="s">
        <v>103</v>
      </c>
      <c r="J2164" t="s">
        <v>105</v>
      </c>
      <c r="K2164" t="s">
        <v>111</v>
      </c>
      <c r="L2164" t="s">
        <v>110</v>
      </c>
      <c r="M2164" t="s">
        <v>264</v>
      </c>
      <c r="N2164" t="s">
        <v>263</v>
      </c>
      <c r="O2164" t="s">
        <v>577</v>
      </c>
      <c r="P2164" t="s">
        <v>576</v>
      </c>
      <c r="Q2164" t="s">
        <v>4553</v>
      </c>
      <c r="R2164" t="s">
        <v>4554</v>
      </c>
    </row>
    <row r="2165" spans="1:18">
      <c r="A2165">
        <v>1975</v>
      </c>
      <c r="B2165" t="s">
        <v>701</v>
      </c>
      <c r="C2165">
        <v>2397</v>
      </c>
      <c r="D2165" t="s">
        <v>4561</v>
      </c>
      <c r="E2165" t="s">
        <v>706</v>
      </c>
      <c r="F2165">
        <v>3</v>
      </c>
      <c r="G2165">
        <v>0</v>
      </c>
      <c r="H2165" t="s">
        <v>421</v>
      </c>
      <c r="I2165" t="s">
        <v>103</v>
      </c>
      <c r="J2165" t="s">
        <v>105</v>
      </c>
      <c r="K2165" t="s">
        <v>111</v>
      </c>
      <c r="L2165" t="s">
        <v>110</v>
      </c>
      <c r="M2165" t="s">
        <v>264</v>
      </c>
      <c r="N2165" t="s">
        <v>263</v>
      </c>
      <c r="O2165" t="s">
        <v>577</v>
      </c>
      <c r="P2165" t="s">
        <v>576</v>
      </c>
      <c r="Q2165" t="s">
        <v>4561</v>
      </c>
      <c r="R2165" t="s">
        <v>4562</v>
      </c>
    </row>
    <row r="2166" spans="1:18">
      <c r="A2166">
        <v>1976</v>
      </c>
      <c r="B2166" t="s">
        <v>701</v>
      </c>
      <c r="C2166">
        <v>2398</v>
      </c>
      <c r="D2166" t="s">
        <v>4563</v>
      </c>
      <c r="E2166" t="s">
        <v>706</v>
      </c>
      <c r="F2166">
        <v>3</v>
      </c>
      <c r="G2166">
        <v>0</v>
      </c>
      <c r="H2166" t="s">
        <v>421</v>
      </c>
      <c r="I2166" t="s">
        <v>103</v>
      </c>
      <c r="J2166" t="s">
        <v>105</v>
      </c>
      <c r="K2166" t="s">
        <v>111</v>
      </c>
      <c r="L2166" t="s">
        <v>110</v>
      </c>
      <c r="M2166" t="s">
        <v>264</v>
      </c>
      <c r="N2166" t="s">
        <v>263</v>
      </c>
      <c r="O2166" t="s">
        <v>577</v>
      </c>
      <c r="P2166" t="s">
        <v>576</v>
      </c>
      <c r="Q2166" t="s">
        <v>4563</v>
      </c>
      <c r="R2166" t="s">
        <v>4564</v>
      </c>
    </row>
    <row r="2167" spans="1:18">
      <c r="A2167">
        <v>1978</v>
      </c>
      <c r="B2167" t="s">
        <v>701</v>
      </c>
      <c r="C2167">
        <v>2435</v>
      </c>
      <c r="D2167" t="s">
        <v>4567</v>
      </c>
      <c r="E2167" t="s">
        <v>706</v>
      </c>
      <c r="F2167">
        <v>3</v>
      </c>
      <c r="G2167">
        <v>0</v>
      </c>
      <c r="H2167" t="s">
        <v>421</v>
      </c>
      <c r="I2167" t="s">
        <v>103</v>
      </c>
      <c r="J2167" t="s">
        <v>105</v>
      </c>
      <c r="K2167" t="s">
        <v>111</v>
      </c>
      <c r="L2167" t="s">
        <v>110</v>
      </c>
      <c r="M2167" t="s">
        <v>264</v>
      </c>
      <c r="N2167" t="s">
        <v>263</v>
      </c>
      <c r="O2167" t="s">
        <v>577</v>
      </c>
      <c r="P2167" t="s">
        <v>576</v>
      </c>
      <c r="Q2167" t="s">
        <v>4567</v>
      </c>
      <c r="R2167" t="s">
        <v>4568</v>
      </c>
    </row>
    <row r="2168" spans="1:18">
      <c r="A2168">
        <v>1979</v>
      </c>
      <c r="B2168" t="s">
        <v>701</v>
      </c>
      <c r="C2168">
        <v>2436</v>
      </c>
      <c r="D2168" t="s">
        <v>4569</v>
      </c>
      <c r="E2168" t="s">
        <v>706</v>
      </c>
      <c r="F2168">
        <v>3</v>
      </c>
      <c r="G2168">
        <v>0</v>
      </c>
      <c r="H2168" t="s">
        <v>421</v>
      </c>
      <c r="I2168" t="s">
        <v>103</v>
      </c>
      <c r="J2168" t="s">
        <v>105</v>
      </c>
      <c r="K2168" t="s">
        <v>111</v>
      </c>
      <c r="L2168" t="s">
        <v>110</v>
      </c>
      <c r="M2168" t="s">
        <v>264</v>
      </c>
      <c r="N2168" t="s">
        <v>263</v>
      </c>
      <c r="O2168" t="s">
        <v>577</v>
      </c>
      <c r="P2168" t="s">
        <v>576</v>
      </c>
      <c r="Q2168" t="s">
        <v>4569</v>
      </c>
      <c r="R2168" t="s">
        <v>4570</v>
      </c>
    </row>
    <row r="2169" spans="1:18">
      <c r="A2169">
        <v>1983</v>
      </c>
      <c r="B2169" t="s">
        <v>701</v>
      </c>
      <c r="C2169">
        <v>2394</v>
      </c>
      <c r="D2169" t="s">
        <v>4577</v>
      </c>
      <c r="E2169" t="s">
        <v>703</v>
      </c>
      <c r="F2169">
        <v>4</v>
      </c>
      <c r="G2169">
        <v>0</v>
      </c>
      <c r="H2169" t="s">
        <v>421</v>
      </c>
      <c r="I2169" t="s">
        <v>103</v>
      </c>
      <c r="J2169" t="s">
        <v>105</v>
      </c>
      <c r="K2169" t="s">
        <v>111</v>
      </c>
      <c r="L2169" t="s">
        <v>110</v>
      </c>
      <c r="M2169" t="s">
        <v>264</v>
      </c>
      <c r="N2169" t="s">
        <v>263</v>
      </c>
      <c r="O2169" t="s">
        <v>577</v>
      </c>
      <c r="P2169" t="s">
        <v>576</v>
      </c>
      <c r="Q2169" t="s">
        <v>4577</v>
      </c>
      <c r="R2169" t="s">
        <v>4578</v>
      </c>
    </row>
    <row r="2170" spans="1:18">
      <c r="A2170">
        <v>1986</v>
      </c>
      <c r="B2170" t="s">
        <v>701</v>
      </c>
      <c r="C2170">
        <v>2396</v>
      </c>
      <c r="D2170" t="s">
        <v>4583</v>
      </c>
      <c r="E2170" t="s">
        <v>706</v>
      </c>
      <c r="F2170">
        <v>3</v>
      </c>
      <c r="G2170">
        <v>0</v>
      </c>
      <c r="H2170" t="s">
        <v>421</v>
      </c>
      <c r="I2170" t="s">
        <v>103</v>
      </c>
      <c r="J2170" t="s">
        <v>105</v>
      </c>
      <c r="K2170" t="s">
        <v>111</v>
      </c>
      <c r="L2170" t="s">
        <v>110</v>
      </c>
      <c r="M2170" t="s">
        <v>264</v>
      </c>
      <c r="N2170" t="s">
        <v>263</v>
      </c>
      <c r="O2170" t="s">
        <v>577</v>
      </c>
      <c r="P2170" t="s">
        <v>576</v>
      </c>
      <c r="Q2170" t="s">
        <v>4583</v>
      </c>
      <c r="R2170" t="s">
        <v>4584</v>
      </c>
    </row>
    <row r="2171" spans="1:18">
      <c r="A2171">
        <v>1991</v>
      </c>
      <c r="B2171" t="s">
        <v>701</v>
      </c>
      <c r="C2171">
        <v>2437</v>
      </c>
      <c r="D2171" t="s">
        <v>4593</v>
      </c>
      <c r="E2171" t="s">
        <v>706</v>
      </c>
      <c r="F2171">
        <v>3</v>
      </c>
      <c r="G2171">
        <v>0</v>
      </c>
      <c r="H2171" t="s">
        <v>421</v>
      </c>
      <c r="I2171" t="s">
        <v>103</v>
      </c>
      <c r="J2171" t="s">
        <v>105</v>
      </c>
      <c r="K2171" t="s">
        <v>111</v>
      </c>
      <c r="L2171" t="s">
        <v>110</v>
      </c>
      <c r="M2171" t="s">
        <v>264</v>
      </c>
      <c r="N2171" t="s">
        <v>263</v>
      </c>
      <c r="O2171" t="s">
        <v>577</v>
      </c>
      <c r="P2171" t="s">
        <v>576</v>
      </c>
      <c r="Q2171" t="s">
        <v>4593</v>
      </c>
      <c r="R2171" t="s">
        <v>4594</v>
      </c>
    </row>
    <row r="2172" spans="1:18">
      <c r="A2172">
        <v>2013</v>
      </c>
      <c r="B2172" t="s">
        <v>701</v>
      </c>
      <c r="C2172">
        <v>2438</v>
      </c>
      <c r="D2172" t="s">
        <v>4636</v>
      </c>
      <c r="E2172" t="s">
        <v>706</v>
      </c>
      <c r="F2172">
        <v>3</v>
      </c>
      <c r="G2172">
        <v>0</v>
      </c>
      <c r="H2172" t="s">
        <v>421</v>
      </c>
      <c r="I2172" t="s">
        <v>103</v>
      </c>
      <c r="J2172" t="s">
        <v>105</v>
      </c>
      <c r="K2172" t="s">
        <v>111</v>
      </c>
      <c r="L2172" t="s">
        <v>110</v>
      </c>
      <c r="M2172" t="s">
        <v>264</v>
      </c>
      <c r="N2172" t="s">
        <v>263</v>
      </c>
      <c r="O2172" t="s">
        <v>577</v>
      </c>
      <c r="P2172" t="s">
        <v>576</v>
      </c>
      <c r="Q2172" t="s">
        <v>4636</v>
      </c>
      <c r="R2172" t="s">
        <v>4637</v>
      </c>
    </row>
    <row r="2173" spans="1:18">
      <c r="A2173">
        <v>2020</v>
      </c>
      <c r="B2173" t="s">
        <v>701</v>
      </c>
      <c r="C2173">
        <v>2439</v>
      </c>
      <c r="D2173" t="s">
        <v>4650</v>
      </c>
      <c r="E2173" t="s">
        <v>706</v>
      </c>
      <c r="F2173">
        <v>3</v>
      </c>
      <c r="G2173">
        <v>0</v>
      </c>
      <c r="H2173" t="s">
        <v>421</v>
      </c>
      <c r="I2173" t="s">
        <v>103</v>
      </c>
      <c r="J2173" t="s">
        <v>105</v>
      </c>
      <c r="K2173" t="s">
        <v>111</v>
      </c>
      <c r="L2173" t="s">
        <v>110</v>
      </c>
      <c r="M2173" t="s">
        <v>264</v>
      </c>
      <c r="N2173" t="s">
        <v>263</v>
      </c>
      <c r="O2173" t="s">
        <v>577</v>
      </c>
      <c r="P2173" t="s">
        <v>576</v>
      </c>
      <c r="Q2173" t="s">
        <v>4650</v>
      </c>
      <c r="R2173" t="s">
        <v>4651</v>
      </c>
    </row>
    <row r="2174" spans="1:18">
      <c r="A2174">
        <v>2028</v>
      </c>
      <c r="B2174" t="s">
        <v>701</v>
      </c>
      <c r="C2174">
        <v>2386</v>
      </c>
      <c r="D2174" t="s">
        <v>4666</v>
      </c>
      <c r="E2174" t="s">
        <v>703</v>
      </c>
      <c r="F2174">
        <v>0</v>
      </c>
      <c r="G2174">
        <v>0</v>
      </c>
      <c r="H2174" t="s">
        <v>421</v>
      </c>
      <c r="I2174" t="s">
        <v>103</v>
      </c>
      <c r="J2174" t="s">
        <v>105</v>
      </c>
      <c r="K2174" t="s">
        <v>111</v>
      </c>
      <c r="L2174" t="s">
        <v>110</v>
      </c>
      <c r="M2174" t="s">
        <v>264</v>
      </c>
      <c r="N2174" t="s">
        <v>263</v>
      </c>
      <c r="O2174" t="s">
        <v>577</v>
      </c>
      <c r="P2174" t="s">
        <v>576</v>
      </c>
      <c r="Q2174" t="s">
        <v>4666</v>
      </c>
      <c r="R2174" t="s">
        <v>4667</v>
      </c>
    </row>
    <row r="2175" spans="1:18">
      <c r="A2175">
        <v>2037</v>
      </c>
      <c r="B2175" t="s">
        <v>701</v>
      </c>
      <c r="C2175">
        <v>2440</v>
      </c>
      <c r="D2175" t="s">
        <v>4684</v>
      </c>
      <c r="E2175" t="s">
        <v>706</v>
      </c>
      <c r="F2175">
        <v>3</v>
      </c>
      <c r="G2175">
        <v>0</v>
      </c>
      <c r="H2175" t="s">
        <v>421</v>
      </c>
      <c r="I2175" t="s">
        <v>103</v>
      </c>
      <c r="J2175" t="s">
        <v>105</v>
      </c>
      <c r="K2175" t="s">
        <v>111</v>
      </c>
      <c r="L2175" t="s">
        <v>110</v>
      </c>
      <c r="M2175" t="s">
        <v>264</v>
      </c>
      <c r="N2175" t="s">
        <v>263</v>
      </c>
      <c r="O2175" t="s">
        <v>577</v>
      </c>
      <c r="P2175" t="s">
        <v>576</v>
      </c>
      <c r="Q2175" t="s">
        <v>4684</v>
      </c>
      <c r="R2175" t="s">
        <v>4685</v>
      </c>
    </row>
    <row r="2176" spans="1:18">
      <c r="A2176">
        <v>2044</v>
      </c>
      <c r="B2176" t="s">
        <v>701</v>
      </c>
      <c r="C2176">
        <v>2431</v>
      </c>
      <c r="D2176" t="s">
        <v>4698</v>
      </c>
      <c r="E2176" t="s">
        <v>706</v>
      </c>
      <c r="F2176">
        <v>3</v>
      </c>
      <c r="G2176">
        <v>0</v>
      </c>
      <c r="H2176" t="s">
        <v>421</v>
      </c>
      <c r="I2176" t="s">
        <v>103</v>
      </c>
      <c r="J2176" t="s">
        <v>105</v>
      </c>
      <c r="K2176" t="s">
        <v>111</v>
      </c>
      <c r="L2176" t="s">
        <v>110</v>
      </c>
      <c r="M2176" t="s">
        <v>264</v>
      </c>
      <c r="N2176" t="s">
        <v>263</v>
      </c>
      <c r="O2176" t="s">
        <v>577</v>
      </c>
      <c r="P2176" t="s">
        <v>576</v>
      </c>
      <c r="Q2176" t="s">
        <v>4698</v>
      </c>
      <c r="R2176" t="s">
        <v>4699</v>
      </c>
    </row>
    <row r="2177" spans="1:18">
      <c r="A2177">
        <v>2047</v>
      </c>
      <c r="B2177" t="s">
        <v>701</v>
      </c>
      <c r="C2177">
        <v>2385</v>
      </c>
      <c r="D2177" t="s">
        <v>4704</v>
      </c>
      <c r="E2177" t="s">
        <v>703</v>
      </c>
      <c r="F2177">
        <v>4</v>
      </c>
      <c r="G2177">
        <v>0</v>
      </c>
      <c r="H2177" t="s">
        <v>421</v>
      </c>
      <c r="I2177" t="s">
        <v>103</v>
      </c>
      <c r="J2177" t="s">
        <v>105</v>
      </c>
      <c r="K2177" t="s">
        <v>111</v>
      </c>
      <c r="L2177" t="s">
        <v>110</v>
      </c>
      <c r="M2177" t="s">
        <v>264</v>
      </c>
      <c r="N2177" t="s">
        <v>263</v>
      </c>
      <c r="O2177" t="s">
        <v>577</v>
      </c>
      <c r="P2177" t="s">
        <v>576</v>
      </c>
      <c r="Q2177" t="s">
        <v>4704</v>
      </c>
      <c r="R2177" t="s">
        <v>4705</v>
      </c>
    </row>
    <row r="2178" spans="1:18">
      <c r="A2178">
        <v>2052</v>
      </c>
      <c r="B2178" t="s">
        <v>701</v>
      </c>
      <c r="C2178">
        <v>2432</v>
      </c>
      <c r="D2178" t="s">
        <v>4714</v>
      </c>
      <c r="E2178" t="s">
        <v>706</v>
      </c>
      <c r="F2178">
        <v>3</v>
      </c>
      <c r="G2178">
        <v>0</v>
      </c>
      <c r="H2178" t="s">
        <v>421</v>
      </c>
      <c r="I2178" t="s">
        <v>103</v>
      </c>
      <c r="J2178" t="s">
        <v>105</v>
      </c>
      <c r="K2178" t="s">
        <v>111</v>
      </c>
      <c r="L2178" t="s">
        <v>110</v>
      </c>
      <c r="M2178" t="s">
        <v>264</v>
      </c>
      <c r="N2178" t="s">
        <v>263</v>
      </c>
      <c r="O2178" t="s">
        <v>577</v>
      </c>
      <c r="P2178" t="s">
        <v>576</v>
      </c>
      <c r="Q2178" t="s">
        <v>4714</v>
      </c>
      <c r="R2178" t="s">
        <v>4715</v>
      </c>
    </row>
    <row r="2179" spans="1:18">
      <c r="A2179">
        <v>2057</v>
      </c>
      <c r="B2179" t="s">
        <v>701</v>
      </c>
      <c r="C2179">
        <v>2433</v>
      </c>
      <c r="D2179" t="s">
        <v>2895</v>
      </c>
      <c r="E2179" t="s">
        <v>706</v>
      </c>
      <c r="F2179">
        <v>3</v>
      </c>
      <c r="G2179">
        <v>0</v>
      </c>
      <c r="H2179" t="s">
        <v>421</v>
      </c>
      <c r="I2179" t="s">
        <v>103</v>
      </c>
      <c r="J2179" t="s">
        <v>105</v>
      </c>
      <c r="K2179" t="s">
        <v>111</v>
      </c>
      <c r="L2179" t="s">
        <v>110</v>
      </c>
      <c r="M2179" t="s">
        <v>264</v>
      </c>
      <c r="N2179" t="s">
        <v>263</v>
      </c>
      <c r="O2179" t="s">
        <v>577</v>
      </c>
      <c r="P2179" t="s">
        <v>576</v>
      </c>
      <c r="Q2179" t="s">
        <v>2895</v>
      </c>
      <c r="R2179" t="s">
        <v>4724</v>
      </c>
    </row>
    <row r="2180" spans="1:18">
      <c r="A2180">
        <v>2063</v>
      </c>
      <c r="B2180" t="s">
        <v>701</v>
      </c>
      <c r="C2180">
        <v>2454</v>
      </c>
      <c r="D2180" t="s">
        <v>4735</v>
      </c>
      <c r="E2180" t="s">
        <v>706</v>
      </c>
      <c r="F2180">
        <v>2</v>
      </c>
      <c r="G2180">
        <v>0</v>
      </c>
      <c r="H2180" t="s">
        <v>421</v>
      </c>
      <c r="I2180" t="s">
        <v>103</v>
      </c>
      <c r="J2180" t="s">
        <v>105</v>
      </c>
      <c r="K2180" t="s">
        <v>111</v>
      </c>
      <c r="L2180" t="s">
        <v>110</v>
      </c>
      <c r="M2180" t="s">
        <v>264</v>
      </c>
      <c r="N2180" t="s">
        <v>263</v>
      </c>
      <c r="O2180" t="s">
        <v>577</v>
      </c>
      <c r="P2180" t="s">
        <v>576</v>
      </c>
      <c r="Q2180" t="s">
        <v>4735</v>
      </c>
      <c r="R2180" t="s">
        <v>4736</v>
      </c>
    </row>
    <row r="2181" spans="1:18">
      <c r="A2181">
        <v>2066</v>
      </c>
      <c r="B2181" t="s">
        <v>701</v>
      </c>
      <c r="C2181">
        <v>2453</v>
      </c>
      <c r="D2181" t="s">
        <v>4741</v>
      </c>
      <c r="E2181" t="s">
        <v>706</v>
      </c>
      <c r="F2181">
        <v>4</v>
      </c>
      <c r="G2181">
        <v>0</v>
      </c>
      <c r="H2181" t="s">
        <v>421</v>
      </c>
      <c r="I2181" t="s">
        <v>103</v>
      </c>
      <c r="J2181" t="s">
        <v>105</v>
      </c>
      <c r="K2181" t="s">
        <v>111</v>
      </c>
      <c r="L2181" t="s">
        <v>110</v>
      </c>
      <c r="M2181" t="s">
        <v>264</v>
      </c>
      <c r="N2181" t="s">
        <v>263</v>
      </c>
      <c r="O2181" t="s">
        <v>577</v>
      </c>
      <c r="P2181" t="s">
        <v>576</v>
      </c>
      <c r="Q2181" t="s">
        <v>4741</v>
      </c>
      <c r="R2181" t="s">
        <v>4742</v>
      </c>
    </row>
    <row r="2182" spans="1:18">
      <c r="A2182">
        <v>2079</v>
      </c>
      <c r="B2182" t="s">
        <v>701</v>
      </c>
      <c r="C2182">
        <v>2465</v>
      </c>
      <c r="D2182" t="s">
        <v>4767</v>
      </c>
      <c r="E2182" t="s">
        <v>706</v>
      </c>
      <c r="F2182">
        <v>4</v>
      </c>
      <c r="G2182">
        <v>0</v>
      </c>
      <c r="H2182" t="s">
        <v>421</v>
      </c>
      <c r="I2182" t="s">
        <v>103</v>
      </c>
      <c r="J2182" t="s">
        <v>105</v>
      </c>
      <c r="K2182" t="s">
        <v>111</v>
      </c>
      <c r="L2182" t="s">
        <v>110</v>
      </c>
      <c r="M2182" t="s">
        <v>264</v>
      </c>
      <c r="N2182" t="s">
        <v>263</v>
      </c>
      <c r="O2182" t="s">
        <v>577</v>
      </c>
      <c r="P2182" t="s">
        <v>576</v>
      </c>
      <c r="Q2182" t="s">
        <v>4767</v>
      </c>
      <c r="R2182" t="s">
        <v>4768</v>
      </c>
    </row>
    <row r="2183" spans="1:18">
      <c r="A2183">
        <v>2086</v>
      </c>
      <c r="B2183" t="s">
        <v>701</v>
      </c>
      <c r="C2183">
        <v>2452</v>
      </c>
      <c r="D2183" t="s">
        <v>4780</v>
      </c>
      <c r="E2183" t="s">
        <v>706</v>
      </c>
      <c r="F2183">
        <v>4</v>
      </c>
      <c r="G2183">
        <v>0</v>
      </c>
      <c r="H2183" t="s">
        <v>421</v>
      </c>
      <c r="I2183" t="s">
        <v>103</v>
      </c>
      <c r="J2183" t="s">
        <v>105</v>
      </c>
      <c r="K2183" t="s">
        <v>111</v>
      </c>
      <c r="L2183" t="s">
        <v>110</v>
      </c>
      <c r="M2183" t="s">
        <v>264</v>
      </c>
      <c r="N2183" t="s">
        <v>263</v>
      </c>
      <c r="O2183" t="s">
        <v>577</v>
      </c>
      <c r="P2183" t="s">
        <v>576</v>
      </c>
      <c r="Q2183" t="s">
        <v>4780</v>
      </c>
      <c r="R2183" t="s">
        <v>4781</v>
      </c>
    </row>
    <row r="2184" spans="1:18">
      <c r="A2184">
        <v>2092</v>
      </c>
      <c r="B2184" t="s">
        <v>701</v>
      </c>
      <c r="C2184">
        <v>2368</v>
      </c>
      <c r="D2184" t="s">
        <v>4792</v>
      </c>
      <c r="E2184" t="s">
        <v>49</v>
      </c>
      <c r="F2184">
        <v>0</v>
      </c>
      <c r="G2184">
        <v>0</v>
      </c>
      <c r="H2184" t="s">
        <v>421</v>
      </c>
      <c r="I2184" t="s">
        <v>103</v>
      </c>
      <c r="J2184" t="s">
        <v>105</v>
      </c>
      <c r="K2184" t="s">
        <v>111</v>
      </c>
      <c r="L2184" t="s">
        <v>110</v>
      </c>
      <c r="M2184" t="s">
        <v>264</v>
      </c>
      <c r="N2184" t="s">
        <v>263</v>
      </c>
      <c r="O2184" t="s">
        <v>577</v>
      </c>
      <c r="P2184" t="s">
        <v>576</v>
      </c>
      <c r="Q2184" t="s">
        <v>4792</v>
      </c>
      <c r="R2184" t="s">
        <v>4793</v>
      </c>
    </row>
    <row r="2185" spans="1:18">
      <c r="A2185">
        <v>2094</v>
      </c>
      <c r="B2185" t="s">
        <v>701</v>
      </c>
      <c r="C2185">
        <v>2464</v>
      </c>
      <c r="D2185" t="s">
        <v>4796</v>
      </c>
      <c r="E2185" t="s">
        <v>706</v>
      </c>
      <c r="F2185">
        <v>4</v>
      </c>
      <c r="G2185">
        <v>0</v>
      </c>
      <c r="H2185" t="s">
        <v>421</v>
      </c>
      <c r="I2185" t="s">
        <v>103</v>
      </c>
      <c r="J2185" t="s">
        <v>105</v>
      </c>
      <c r="K2185" t="s">
        <v>111</v>
      </c>
      <c r="L2185" t="s">
        <v>110</v>
      </c>
      <c r="M2185" t="s">
        <v>264</v>
      </c>
      <c r="N2185" t="s">
        <v>263</v>
      </c>
      <c r="O2185" t="s">
        <v>577</v>
      </c>
      <c r="P2185" t="s">
        <v>576</v>
      </c>
      <c r="Q2185" t="s">
        <v>4796</v>
      </c>
      <c r="R2185" t="s">
        <v>4797</v>
      </c>
    </row>
    <row r="2186" spans="1:18">
      <c r="A2186">
        <v>2095</v>
      </c>
      <c r="B2186" t="s">
        <v>701</v>
      </c>
      <c r="C2186">
        <v>2463</v>
      </c>
      <c r="D2186" t="s">
        <v>4798</v>
      </c>
      <c r="E2186" t="s">
        <v>706</v>
      </c>
      <c r="F2186">
        <v>3</v>
      </c>
      <c r="G2186">
        <v>0</v>
      </c>
      <c r="H2186" t="s">
        <v>421</v>
      </c>
      <c r="I2186" t="s">
        <v>103</v>
      </c>
      <c r="J2186" t="s">
        <v>105</v>
      </c>
      <c r="K2186" t="s">
        <v>111</v>
      </c>
      <c r="L2186" t="s">
        <v>110</v>
      </c>
      <c r="M2186" t="s">
        <v>264</v>
      </c>
      <c r="N2186" t="s">
        <v>263</v>
      </c>
      <c r="O2186" t="s">
        <v>577</v>
      </c>
      <c r="P2186" t="s">
        <v>576</v>
      </c>
      <c r="Q2186" t="s">
        <v>4798</v>
      </c>
      <c r="R2186" t="s">
        <v>4799</v>
      </c>
    </row>
    <row r="2187" spans="1:18">
      <c r="A2187">
        <v>3701</v>
      </c>
      <c r="B2187" t="s">
        <v>701</v>
      </c>
      <c r="C2187">
        <v>2723</v>
      </c>
      <c r="D2187" t="s">
        <v>7951</v>
      </c>
      <c r="E2187" t="s">
        <v>706</v>
      </c>
      <c r="F2187">
        <v>4</v>
      </c>
      <c r="G2187">
        <v>1</v>
      </c>
      <c r="H2187" t="s">
        <v>421</v>
      </c>
      <c r="I2187" t="s">
        <v>103</v>
      </c>
      <c r="J2187" t="s">
        <v>105</v>
      </c>
      <c r="K2187" t="s">
        <v>109</v>
      </c>
      <c r="L2187" t="s">
        <v>108</v>
      </c>
      <c r="M2187" t="s">
        <v>165</v>
      </c>
      <c r="N2187" t="s">
        <v>166</v>
      </c>
      <c r="O2187" t="s">
        <v>579</v>
      </c>
      <c r="P2187" t="s">
        <v>578</v>
      </c>
      <c r="Q2187" t="s">
        <v>7951</v>
      </c>
      <c r="R2187" t="s">
        <v>7952</v>
      </c>
    </row>
    <row r="2188" spans="1:18">
      <c r="A2188">
        <v>3706</v>
      </c>
      <c r="B2188" t="s">
        <v>701</v>
      </c>
      <c r="C2188">
        <v>2732</v>
      </c>
      <c r="D2188" t="s">
        <v>7960</v>
      </c>
      <c r="E2188" t="s">
        <v>706</v>
      </c>
      <c r="F2188">
        <v>4</v>
      </c>
      <c r="G2188">
        <v>1</v>
      </c>
      <c r="H2188" t="s">
        <v>421</v>
      </c>
      <c r="I2188" t="s">
        <v>103</v>
      </c>
      <c r="J2188" t="s">
        <v>105</v>
      </c>
      <c r="K2188" t="s">
        <v>109</v>
      </c>
      <c r="L2188" t="s">
        <v>108</v>
      </c>
      <c r="M2188" t="s">
        <v>165</v>
      </c>
      <c r="N2188" t="s">
        <v>166</v>
      </c>
      <c r="O2188" t="s">
        <v>579</v>
      </c>
      <c r="P2188" t="s">
        <v>578</v>
      </c>
      <c r="Q2188" t="s">
        <v>7960</v>
      </c>
      <c r="R2188" t="s">
        <v>7961</v>
      </c>
    </row>
    <row r="2189" spans="1:18">
      <c r="A2189">
        <v>3712</v>
      </c>
      <c r="B2189" t="s">
        <v>701</v>
      </c>
      <c r="C2189">
        <v>2731</v>
      </c>
      <c r="D2189" t="s">
        <v>7972</v>
      </c>
      <c r="E2189" t="s">
        <v>706</v>
      </c>
      <c r="F2189">
        <v>3</v>
      </c>
      <c r="G2189">
        <v>1</v>
      </c>
      <c r="H2189" t="s">
        <v>421</v>
      </c>
      <c r="I2189" t="s">
        <v>103</v>
      </c>
      <c r="J2189" t="s">
        <v>105</v>
      </c>
      <c r="K2189" t="s">
        <v>109</v>
      </c>
      <c r="L2189" t="s">
        <v>108</v>
      </c>
      <c r="M2189" t="s">
        <v>165</v>
      </c>
      <c r="N2189" t="s">
        <v>166</v>
      </c>
      <c r="O2189" t="s">
        <v>579</v>
      </c>
      <c r="P2189" t="s">
        <v>578</v>
      </c>
      <c r="Q2189" t="s">
        <v>7972</v>
      </c>
      <c r="R2189" t="s">
        <v>7973</v>
      </c>
    </row>
    <row r="2190" spans="1:18">
      <c r="A2190">
        <v>3721</v>
      </c>
      <c r="B2190" t="s">
        <v>701</v>
      </c>
      <c r="C2190">
        <v>2736</v>
      </c>
      <c r="D2190" t="s">
        <v>7990</v>
      </c>
      <c r="E2190" t="s">
        <v>703</v>
      </c>
      <c r="F2190">
        <v>5</v>
      </c>
      <c r="G2190">
        <v>1</v>
      </c>
      <c r="H2190" t="s">
        <v>421</v>
      </c>
      <c r="I2190" t="s">
        <v>103</v>
      </c>
      <c r="J2190" t="s">
        <v>105</v>
      </c>
      <c r="K2190" t="s">
        <v>109</v>
      </c>
      <c r="L2190" t="s">
        <v>108</v>
      </c>
      <c r="M2190" t="s">
        <v>165</v>
      </c>
      <c r="N2190" t="s">
        <v>166</v>
      </c>
      <c r="O2190" t="s">
        <v>579</v>
      </c>
      <c r="P2190" t="s">
        <v>578</v>
      </c>
      <c r="Q2190" t="s">
        <v>7990</v>
      </c>
      <c r="R2190" t="s">
        <v>7991</v>
      </c>
    </row>
    <row r="2191" spans="1:18">
      <c r="A2191">
        <v>3745</v>
      </c>
      <c r="B2191" t="s">
        <v>701</v>
      </c>
      <c r="C2191">
        <v>2730</v>
      </c>
      <c r="D2191" t="s">
        <v>8035</v>
      </c>
      <c r="E2191" t="s">
        <v>703</v>
      </c>
      <c r="F2191">
        <v>5</v>
      </c>
      <c r="G2191">
        <v>1</v>
      </c>
      <c r="H2191" t="s">
        <v>421</v>
      </c>
      <c r="I2191" t="s">
        <v>103</v>
      </c>
      <c r="J2191" t="s">
        <v>105</v>
      </c>
      <c r="K2191" t="s">
        <v>109</v>
      </c>
      <c r="L2191" t="s">
        <v>108</v>
      </c>
      <c r="M2191" t="s">
        <v>165</v>
      </c>
      <c r="N2191" t="s">
        <v>166</v>
      </c>
      <c r="O2191" t="s">
        <v>579</v>
      </c>
      <c r="P2191" t="s">
        <v>578</v>
      </c>
      <c r="Q2191" t="s">
        <v>8035</v>
      </c>
      <c r="R2191" t="s">
        <v>8036</v>
      </c>
    </row>
    <row r="2192" spans="1:18">
      <c r="A2192">
        <v>3752</v>
      </c>
      <c r="B2192" t="s">
        <v>701</v>
      </c>
      <c r="C2192">
        <v>2729</v>
      </c>
      <c r="D2192" t="s">
        <v>8049</v>
      </c>
      <c r="E2192" t="s">
        <v>706</v>
      </c>
      <c r="F2192">
        <v>3</v>
      </c>
      <c r="G2192">
        <v>1</v>
      </c>
      <c r="H2192" t="s">
        <v>421</v>
      </c>
      <c r="I2192" t="s">
        <v>103</v>
      </c>
      <c r="J2192" t="s">
        <v>105</v>
      </c>
      <c r="K2192" t="s">
        <v>109</v>
      </c>
      <c r="L2192" t="s">
        <v>108</v>
      </c>
      <c r="M2192" t="s">
        <v>165</v>
      </c>
      <c r="N2192" t="s">
        <v>166</v>
      </c>
      <c r="O2192" t="s">
        <v>579</v>
      </c>
      <c r="P2192" t="s">
        <v>578</v>
      </c>
      <c r="Q2192" t="s">
        <v>8049</v>
      </c>
      <c r="R2192" t="s">
        <v>8050</v>
      </c>
    </row>
    <row r="2193" spans="1:18">
      <c r="A2193">
        <v>3756</v>
      </c>
      <c r="B2193" t="s">
        <v>701</v>
      </c>
      <c r="C2193">
        <v>2740</v>
      </c>
      <c r="D2193" t="s">
        <v>8057</v>
      </c>
      <c r="E2193" t="s">
        <v>706</v>
      </c>
      <c r="F2193">
        <v>3</v>
      </c>
      <c r="G2193">
        <v>1</v>
      </c>
      <c r="H2193" t="s">
        <v>421</v>
      </c>
      <c r="I2193" t="s">
        <v>103</v>
      </c>
      <c r="J2193" t="s">
        <v>105</v>
      </c>
      <c r="K2193" t="s">
        <v>109</v>
      </c>
      <c r="L2193" t="s">
        <v>108</v>
      </c>
      <c r="M2193" t="s">
        <v>165</v>
      </c>
      <c r="N2193" t="s">
        <v>166</v>
      </c>
      <c r="O2193" t="s">
        <v>579</v>
      </c>
      <c r="P2193" t="s">
        <v>578</v>
      </c>
      <c r="Q2193" t="s">
        <v>8057</v>
      </c>
      <c r="R2193" t="s">
        <v>8058</v>
      </c>
    </row>
    <row r="2194" spans="1:18">
      <c r="A2194">
        <v>3764</v>
      </c>
      <c r="B2194" t="s">
        <v>701</v>
      </c>
      <c r="C2194">
        <v>2728</v>
      </c>
      <c r="D2194" t="s">
        <v>8073</v>
      </c>
      <c r="E2194" t="s">
        <v>703</v>
      </c>
      <c r="F2194">
        <v>5</v>
      </c>
      <c r="G2194">
        <v>1</v>
      </c>
      <c r="H2194" t="s">
        <v>421</v>
      </c>
      <c r="I2194" t="s">
        <v>103</v>
      </c>
      <c r="J2194" t="s">
        <v>105</v>
      </c>
      <c r="K2194" t="s">
        <v>109</v>
      </c>
      <c r="L2194" t="s">
        <v>108</v>
      </c>
      <c r="M2194" t="s">
        <v>165</v>
      </c>
      <c r="N2194" t="s">
        <v>166</v>
      </c>
      <c r="O2194" t="s">
        <v>579</v>
      </c>
      <c r="P2194" t="s">
        <v>578</v>
      </c>
      <c r="Q2194" t="s">
        <v>8073</v>
      </c>
      <c r="R2194" t="s">
        <v>8074</v>
      </c>
    </row>
    <row r="2195" spans="1:18">
      <c r="A2195">
        <v>3769</v>
      </c>
      <c r="B2195" t="s">
        <v>701</v>
      </c>
      <c r="C2195">
        <v>1769</v>
      </c>
      <c r="D2195" t="s">
        <v>8083</v>
      </c>
      <c r="E2195" t="s">
        <v>706</v>
      </c>
      <c r="F2195">
        <v>4</v>
      </c>
      <c r="G2195">
        <v>1</v>
      </c>
      <c r="H2195" t="s">
        <v>421</v>
      </c>
      <c r="I2195" t="s">
        <v>103</v>
      </c>
      <c r="J2195" t="s">
        <v>105</v>
      </c>
      <c r="K2195" t="s">
        <v>109</v>
      </c>
      <c r="L2195" t="s">
        <v>108</v>
      </c>
      <c r="M2195" t="s">
        <v>165</v>
      </c>
      <c r="N2195" t="s">
        <v>166</v>
      </c>
      <c r="O2195" t="s">
        <v>579</v>
      </c>
      <c r="P2195" t="s">
        <v>578</v>
      </c>
      <c r="Q2195" t="s">
        <v>8083</v>
      </c>
      <c r="R2195" t="s">
        <v>8084</v>
      </c>
    </row>
    <row r="2196" spans="1:18">
      <c r="A2196">
        <v>3772</v>
      </c>
      <c r="B2196" t="s">
        <v>701</v>
      </c>
      <c r="C2196">
        <v>1772</v>
      </c>
      <c r="D2196" t="s">
        <v>8089</v>
      </c>
      <c r="E2196" t="s">
        <v>706</v>
      </c>
      <c r="F2196">
        <v>3</v>
      </c>
      <c r="G2196">
        <v>1</v>
      </c>
      <c r="H2196" t="s">
        <v>421</v>
      </c>
      <c r="I2196" t="s">
        <v>103</v>
      </c>
      <c r="J2196" t="s">
        <v>105</v>
      </c>
      <c r="K2196" t="s">
        <v>109</v>
      </c>
      <c r="L2196" t="s">
        <v>108</v>
      </c>
      <c r="M2196" t="s">
        <v>165</v>
      </c>
      <c r="N2196" t="s">
        <v>166</v>
      </c>
      <c r="O2196" t="s">
        <v>579</v>
      </c>
      <c r="P2196" t="s">
        <v>578</v>
      </c>
      <c r="Q2196" t="s">
        <v>8089</v>
      </c>
      <c r="R2196" t="s">
        <v>8090</v>
      </c>
    </row>
    <row r="2197" spans="1:18">
      <c r="A2197">
        <v>3774</v>
      </c>
      <c r="B2197" t="s">
        <v>701</v>
      </c>
      <c r="C2197">
        <v>1768</v>
      </c>
      <c r="D2197" t="s">
        <v>8093</v>
      </c>
      <c r="E2197" t="s">
        <v>706</v>
      </c>
      <c r="F2197">
        <v>3</v>
      </c>
      <c r="G2197">
        <v>1</v>
      </c>
      <c r="H2197" t="s">
        <v>421</v>
      </c>
      <c r="I2197" t="s">
        <v>103</v>
      </c>
      <c r="J2197" t="s">
        <v>105</v>
      </c>
      <c r="K2197" t="s">
        <v>109</v>
      </c>
      <c r="L2197" t="s">
        <v>108</v>
      </c>
      <c r="M2197" t="s">
        <v>165</v>
      </c>
      <c r="N2197" t="s">
        <v>166</v>
      </c>
      <c r="O2197" t="s">
        <v>579</v>
      </c>
      <c r="P2197" t="s">
        <v>578</v>
      </c>
      <c r="Q2197" t="s">
        <v>8093</v>
      </c>
      <c r="R2197" t="s">
        <v>8094</v>
      </c>
    </row>
    <row r="2198" spans="1:18">
      <c r="A2198">
        <v>3780</v>
      </c>
      <c r="B2198" t="s">
        <v>701</v>
      </c>
      <c r="C2198">
        <v>1771</v>
      </c>
      <c r="D2198" t="s">
        <v>8105</v>
      </c>
      <c r="E2198" t="s">
        <v>703</v>
      </c>
      <c r="F2198">
        <v>0</v>
      </c>
      <c r="G2198">
        <v>1</v>
      </c>
      <c r="H2198" t="s">
        <v>421</v>
      </c>
      <c r="I2198" t="s">
        <v>103</v>
      </c>
      <c r="J2198" t="s">
        <v>105</v>
      </c>
      <c r="K2198" t="s">
        <v>109</v>
      </c>
      <c r="L2198" t="s">
        <v>108</v>
      </c>
      <c r="M2198" t="s">
        <v>165</v>
      </c>
      <c r="N2198" t="s">
        <v>166</v>
      </c>
      <c r="O2198" t="s">
        <v>579</v>
      </c>
      <c r="P2198" t="s">
        <v>578</v>
      </c>
      <c r="Q2198" t="s">
        <v>8105</v>
      </c>
      <c r="R2198" t="s">
        <v>8106</v>
      </c>
    </row>
    <row r="2199" spans="1:18">
      <c r="A2199">
        <v>3784</v>
      </c>
      <c r="B2199" t="s">
        <v>701</v>
      </c>
      <c r="C2199">
        <v>1770</v>
      </c>
      <c r="D2199" t="s">
        <v>8113</v>
      </c>
      <c r="E2199" t="s">
        <v>703</v>
      </c>
      <c r="F2199">
        <v>0</v>
      </c>
      <c r="G2199">
        <v>1</v>
      </c>
      <c r="H2199" t="s">
        <v>421</v>
      </c>
      <c r="I2199" t="s">
        <v>103</v>
      </c>
      <c r="J2199" t="s">
        <v>105</v>
      </c>
      <c r="K2199" t="s">
        <v>109</v>
      </c>
      <c r="L2199" t="s">
        <v>108</v>
      </c>
      <c r="M2199" t="s">
        <v>165</v>
      </c>
      <c r="N2199" t="s">
        <v>166</v>
      </c>
      <c r="O2199" t="s">
        <v>579</v>
      </c>
      <c r="P2199" t="s">
        <v>578</v>
      </c>
      <c r="Q2199" t="s">
        <v>8113</v>
      </c>
      <c r="R2199" t="s">
        <v>8114</v>
      </c>
    </row>
    <row r="2200" spans="1:18">
      <c r="A2200">
        <v>3796</v>
      </c>
      <c r="B2200" t="s">
        <v>701</v>
      </c>
      <c r="C2200">
        <v>1773</v>
      </c>
      <c r="D2200" t="s">
        <v>8136</v>
      </c>
      <c r="E2200" t="s">
        <v>706</v>
      </c>
      <c r="F2200">
        <v>4</v>
      </c>
      <c r="G2200">
        <v>1</v>
      </c>
      <c r="H2200" t="s">
        <v>421</v>
      </c>
      <c r="I2200" t="s">
        <v>103</v>
      </c>
      <c r="J2200" t="s">
        <v>105</v>
      </c>
      <c r="K2200" t="s">
        <v>109</v>
      </c>
      <c r="L2200" t="s">
        <v>108</v>
      </c>
      <c r="M2200" t="s">
        <v>165</v>
      </c>
      <c r="N2200" t="s">
        <v>166</v>
      </c>
      <c r="O2200" t="s">
        <v>579</v>
      </c>
      <c r="P2200" t="s">
        <v>578</v>
      </c>
      <c r="Q2200" t="s">
        <v>8136</v>
      </c>
      <c r="R2200" t="s">
        <v>8137</v>
      </c>
    </row>
    <row r="2201" spans="1:18">
      <c r="A2201">
        <v>3798</v>
      </c>
      <c r="B2201" t="s">
        <v>701</v>
      </c>
      <c r="C2201">
        <v>1774</v>
      </c>
      <c r="D2201" t="s">
        <v>8140</v>
      </c>
      <c r="E2201" t="s">
        <v>706</v>
      </c>
      <c r="F2201">
        <v>4</v>
      </c>
      <c r="G2201">
        <v>1</v>
      </c>
      <c r="H2201" t="s">
        <v>421</v>
      </c>
      <c r="I2201" t="s">
        <v>103</v>
      </c>
      <c r="J2201" t="s">
        <v>105</v>
      </c>
      <c r="K2201" t="s">
        <v>109</v>
      </c>
      <c r="L2201" t="s">
        <v>108</v>
      </c>
      <c r="M2201" t="s">
        <v>165</v>
      </c>
      <c r="N2201" t="s">
        <v>166</v>
      </c>
      <c r="O2201" t="s">
        <v>579</v>
      </c>
      <c r="P2201" t="s">
        <v>578</v>
      </c>
      <c r="Q2201" t="s">
        <v>8140</v>
      </c>
      <c r="R2201" t="s">
        <v>8141</v>
      </c>
    </row>
    <row r="2202" spans="1:18">
      <c r="A2202">
        <v>3800</v>
      </c>
      <c r="B2202" t="s">
        <v>701</v>
      </c>
      <c r="C2202">
        <v>1749</v>
      </c>
      <c r="D2202" t="s">
        <v>8144</v>
      </c>
      <c r="E2202" t="s">
        <v>706</v>
      </c>
      <c r="F2202">
        <v>1</v>
      </c>
      <c r="G2202">
        <v>1</v>
      </c>
      <c r="H2202" t="s">
        <v>421</v>
      </c>
      <c r="I2202" t="s">
        <v>103</v>
      </c>
      <c r="J2202" t="s">
        <v>105</v>
      </c>
      <c r="K2202" t="s">
        <v>109</v>
      </c>
      <c r="L2202" t="s">
        <v>108</v>
      </c>
      <c r="M2202" t="s">
        <v>165</v>
      </c>
      <c r="N2202" t="s">
        <v>166</v>
      </c>
      <c r="O2202" t="s">
        <v>579</v>
      </c>
      <c r="P2202" t="s">
        <v>578</v>
      </c>
      <c r="Q2202" t="s">
        <v>8144</v>
      </c>
      <c r="R2202" t="s">
        <v>8145</v>
      </c>
    </row>
    <row r="2203" spans="1:18">
      <c r="A2203">
        <v>3803</v>
      </c>
      <c r="B2203" t="s">
        <v>701</v>
      </c>
      <c r="C2203">
        <v>1775</v>
      </c>
      <c r="D2203" t="s">
        <v>8150</v>
      </c>
      <c r="E2203" t="s">
        <v>706</v>
      </c>
      <c r="F2203">
        <v>4</v>
      </c>
      <c r="G2203">
        <v>1</v>
      </c>
      <c r="H2203" t="s">
        <v>421</v>
      </c>
      <c r="I2203" t="s">
        <v>103</v>
      </c>
      <c r="J2203" t="s">
        <v>105</v>
      </c>
      <c r="K2203" t="s">
        <v>109</v>
      </c>
      <c r="L2203" t="s">
        <v>108</v>
      </c>
      <c r="M2203" t="s">
        <v>165</v>
      </c>
      <c r="N2203" t="s">
        <v>166</v>
      </c>
      <c r="O2203" t="s">
        <v>579</v>
      </c>
      <c r="P2203" t="s">
        <v>578</v>
      </c>
      <c r="Q2203" t="s">
        <v>8150</v>
      </c>
      <c r="R2203" t="s">
        <v>8151</v>
      </c>
    </row>
    <row r="2204" spans="1:18">
      <c r="A2204">
        <v>3805</v>
      </c>
      <c r="B2204" t="s">
        <v>701</v>
      </c>
      <c r="C2204">
        <v>1748</v>
      </c>
      <c r="D2204" t="s">
        <v>8154</v>
      </c>
      <c r="E2204" t="s">
        <v>706</v>
      </c>
      <c r="F2204">
        <v>3</v>
      </c>
      <c r="G2204">
        <v>1</v>
      </c>
      <c r="H2204" t="s">
        <v>421</v>
      </c>
      <c r="I2204" t="s">
        <v>103</v>
      </c>
      <c r="J2204" t="s">
        <v>105</v>
      </c>
      <c r="K2204" t="s">
        <v>109</v>
      </c>
      <c r="L2204" t="s">
        <v>108</v>
      </c>
      <c r="M2204" t="s">
        <v>165</v>
      </c>
      <c r="N2204" t="s">
        <v>166</v>
      </c>
      <c r="O2204" t="s">
        <v>579</v>
      </c>
      <c r="P2204" t="s">
        <v>578</v>
      </c>
      <c r="Q2204" t="s">
        <v>8154</v>
      </c>
      <c r="R2204" t="s">
        <v>8155</v>
      </c>
    </row>
    <row r="2205" spans="1:18">
      <c r="A2205">
        <v>3807</v>
      </c>
      <c r="B2205" t="s">
        <v>701</v>
      </c>
      <c r="C2205">
        <v>1767</v>
      </c>
      <c r="D2205" t="s">
        <v>8158</v>
      </c>
      <c r="E2205" t="s">
        <v>706</v>
      </c>
      <c r="F2205">
        <v>4</v>
      </c>
      <c r="G2205">
        <v>1</v>
      </c>
      <c r="H2205" t="s">
        <v>421</v>
      </c>
      <c r="I2205" t="s">
        <v>103</v>
      </c>
      <c r="J2205" t="s">
        <v>105</v>
      </c>
      <c r="K2205" t="s">
        <v>109</v>
      </c>
      <c r="L2205" t="s">
        <v>108</v>
      </c>
      <c r="M2205" t="s">
        <v>165</v>
      </c>
      <c r="N2205" t="s">
        <v>166</v>
      </c>
      <c r="O2205" t="s">
        <v>579</v>
      </c>
      <c r="P2205" t="s">
        <v>578</v>
      </c>
      <c r="Q2205" t="s">
        <v>8158</v>
      </c>
      <c r="R2205" t="s">
        <v>8159</v>
      </c>
    </row>
    <row r="2206" spans="1:18">
      <c r="A2206">
        <v>3809</v>
      </c>
      <c r="B2206" t="s">
        <v>701</v>
      </c>
      <c r="C2206">
        <v>1776</v>
      </c>
      <c r="D2206" t="s">
        <v>8162</v>
      </c>
      <c r="E2206" t="s">
        <v>706</v>
      </c>
      <c r="F2206">
        <v>3</v>
      </c>
      <c r="G2206">
        <v>1</v>
      </c>
      <c r="H2206" t="s">
        <v>421</v>
      </c>
      <c r="I2206" t="s">
        <v>103</v>
      </c>
      <c r="J2206" t="s">
        <v>105</v>
      </c>
      <c r="K2206" t="s">
        <v>109</v>
      </c>
      <c r="L2206" t="s">
        <v>108</v>
      </c>
      <c r="M2206" t="s">
        <v>165</v>
      </c>
      <c r="N2206" t="s">
        <v>166</v>
      </c>
      <c r="O2206" t="s">
        <v>579</v>
      </c>
      <c r="P2206" t="s">
        <v>578</v>
      </c>
      <c r="Q2206" t="s">
        <v>8162</v>
      </c>
      <c r="R2206" t="s">
        <v>8163</v>
      </c>
    </row>
    <row r="2207" spans="1:18">
      <c r="A2207">
        <v>3811</v>
      </c>
      <c r="B2207" t="s">
        <v>701</v>
      </c>
      <c r="C2207">
        <v>1777</v>
      </c>
      <c r="D2207" t="s">
        <v>8166</v>
      </c>
      <c r="E2207" t="s">
        <v>706</v>
      </c>
      <c r="F2207">
        <v>4</v>
      </c>
      <c r="G2207">
        <v>1</v>
      </c>
      <c r="H2207" t="s">
        <v>421</v>
      </c>
      <c r="I2207" t="s">
        <v>103</v>
      </c>
      <c r="J2207" t="s">
        <v>105</v>
      </c>
      <c r="K2207" t="s">
        <v>109</v>
      </c>
      <c r="L2207" t="s">
        <v>108</v>
      </c>
      <c r="M2207" t="s">
        <v>165</v>
      </c>
      <c r="N2207" t="s">
        <v>166</v>
      </c>
      <c r="O2207" t="s">
        <v>579</v>
      </c>
      <c r="P2207" t="s">
        <v>578</v>
      </c>
      <c r="Q2207" t="s">
        <v>8166</v>
      </c>
      <c r="R2207" t="s">
        <v>8167</v>
      </c>
    </row>
    <row r="2208" spans="1:18">
      <c r="A2208">
        <v>3812</v>
      </c>
      <c r="B2208" t="s">
        <v>701</v>
      </c>
      <c r="C2208">
        <v>1750</v>
      </c>
      <c r="D2208" t="s">
        <v>8168</v>
      </c>
      <c r="E2208" t="s">
        <v>706</v>
      </c>
      <c r="F2208">
        <v>3</v>
      </c>
      <c r="G2208">
        <v>1</v>
      </c>
      <c r="H2208" t="s">
        <v>421</v>
      </c>
      <c r="I2208" t="s">
        <v>103</v>
      </c>
      <c r="J2208" t="s">
        <v>105</v>
      </c>
      <c r="K2208" t="s">
        <v>109</v>
      </c>
      <c r="L2208" t="s">
        <v>108</v>
      </c>
      <c r="M2208" t="s">
        <v>165</v>
      </c>
      <c r="N2208" t="s">
        <v>166</v>
      </c>
      <c r="O2208" t="s">
        <v>579</v>
      </c>
      <c r="P2208" t="s">
        <v>578</v>
      </c>
      <c r="Q2208" t="s">
        <v>8168</v>
      </c>
      <c r="R2208" t="s">
        <v>8169</v>
      </c>
    </row>
    <row r="2209" spans="1:18">
      <c r="A2209">
        <v>3814</v>
      </c>
      <c r="B2209" t="s">
        <v>701</v>
      </c>
      <c r="C2209">
        <v>1778</v>
      </c>
      <c r="D2209" t="s">
        <v>8172</v>
      </c>
      <c r="E2209" t="s">
        <v>706</v>
      </c>
      <c r="F2209">
        <v>4</v>
      </c>
      <c r="G2209">
        <v>1</v>
      </c>
      <c r="H2209" t="s">
        <v>421</v>
      </c>
      <c r="I2209" t="s">
        <v>103</v>
      </c>
      <c r="J2209" t="s">
        <v>105</v>
      </c>
      <c r="K2209" t="s">
        <v>109</v>
      </c>
      <c r="L2209" t="s">
        <v>108</v>
      </c>
      <c r="M2209" t="s">
        <v>165</v>
      </c>
      <c r="N2209" t="s">
        <v>166</v>
      </c>
      <c r="O2209" t="s">
        <v>579</v>
      </c>
      <c r="P2209" t="s">
        <v>578</v>
      </c>
      <c r="Q2209" t="s">
        <v>8172</v>
      </c>
      <c r="R2209" t="s">
        <v>8173</v>
      </c>
    </row>
    <row r="2210" spans="1:18">
      <c r="A2210">
        <v>3816</v>
      </c>
      <c r="B2210" t="s">
        <v>701</v>
      </c>
      <c r="C2210">
        <v>1780</v>
      </c>
      <c r="D2210" t="s">
        <v>8176</v>
      </c>
      <c r="E2210" t="s">
        <v>706</v>
      </c>
      <c r="F2210">
        <v>4</v>
      </c>
      <c r="G2210">
        <v>1</v>
      </c>
      <c r="H2210" t="s">
        <v>421</v>
      </c>
      <c r="I2210" t="s">
        <v>103</v>
      </c>
      <c r="J2210" t="s">
        <v>105</v>
      </c>
      <c r="K2210" t="s">
        <v>109</v>
      </c>
      <c r="L2210" t="s">
        <v>108</v>
      </c>
      <c r="M2210" t="s">
        <v>165</v>
      </c>
      <c r="N2210" t="s">
        <v>166</v>
      </c>
      <c r="O2210" t="s">
        <v>579</v>
      </c>
      <c r="P2210" t="s">
        <v>578</v>
      </c>
      <c r="Q2210" t="s">
        <v>8176</v>
      </c>
      <c r="R2210" t="s">
        <v>8177</v>
      </c>
    </row>
    <row r="2211" spans="1:18">
      <c r="A2211">
        <v>3817</v>
      </c>
      <c r="B2211" t="s">
        <v>701</v>
      </c>
      <c r="C2211">
        <v>1779</v>
      </c>
      <c r="D2211" t="s">
        <v>8178</v>
      </c>
      <c r="E2211" t="s">
        <v>706</v>
      </c>
      <c r="F2211">
        <v>4</v>
      </c>
      <c r="G2211">
        <v>1</v>
      </c>
      <c r="H2211" t="s">
        <v>421</v>
      </c>
      <c r="I2211" t="s">
        <v>103</v>
      </c>
      <c r="J2211" t="s">
        <v>105</v>
      </c>
      <c r="K2211" t="s">
        <v>109</v>
      </c>
      <c r="L2211" t="s">
        <v>108</v>
      </c>
      <c r="M2211" t="s">
        <v>165</v>
      </c>
      <c r="N2211" t="s">
        <v>166</v>
      </c>
      <c r="O2211" t="s">
        <v>579</v>
      </c>
      <c r="P2211" t="s">
        <v>578</v>
      </c>
      <c r="Q2211" t="s">
        <v>8178</v>
      </c>
      <c r="R2211" t="s">
        <v>8179</v>
      </c>
    </row>
    <row r="2212" spans="1:18">
      <c r="A2212">
        <v>3818</v>
      </c>
      <c r="B2212" t="s">
        <v>701</v>
      </c>
      <c r="C2212">
        <v>1753</v>
      </c>
      <c r="D2212" t="s">
        <v>8180</v>
      </c>
      <c r="E2212" t="s">
        <v>706</v>
      </c>
      <c r="F2212">
        <v>1</v>
      </c>
      <c r="G2212">
        <v>1</v>
      </c>
      <c r="H2212" t="s">
        <v>421</v>
      </c>
      <c r="I2212" t="s">
        <v>103</v>
      </c>
      <c r="J2212" t="s">
        <v>105</v>
      </c>
      <c r="K2212" t="s">
        <v>109</v>
      </c>
      <c r="L2212" t="s">
        <v>108</v>
      </c>
      <c r="M2212" t="s">
        <v>165</v>
      </c>
      <c r="N2212" t="s">
        <v>166</v>
      </c>
      <c r="O2212" t="s">
        <v>579</v>
      </c>
      <c r="P2212" t="s">
        <v>578</v>
      </c>
      <c r="Q2212" t="s">
        <v>8180</v>
      </c>
      <c r="R2212" t="s">
        <v>8181</v>
      </c>
    </row>
    <row r="2213" spans="1:18">
      <c r="A2213">
        <v>3819</v>
      </c>
      <c r="B2213" t="s">
        <v>701</v>
      </c>
      <c r="C2213">
        <v>1752</v>
      </c>
      <c r="D2213" t="s">
        <v>8182</v>
      </c>
      <c r="E2213" t="s">
        <v>703</v>
      </c>
      <c r="F2213">
        <v>0</v>
      </c>
      <c r="G2213">
        <v>1</v>
      </c>
      <c r="H2213" t="s">
        <v>421</v>
      </c>
      <c r="I2213" t="s">
        <v>103</v>
      </c>
      <c r="J2213" t="s">
        <v>105</v>
      </c>
      <c r="K2213" t="s">
        <v>109</v>
      </c>
      <c r="L2213" t="s">
        <v>108</v>
      </c>
      <c r="M2213" t="s">
        <v>165</v>
      </c>
      <c r="N2213" t="s">
        <v>166</v>
      </c>
      <c r="O2213" t="s">
        <v>579</v>
      </c>
      <c r="P2213" t="s">
        <v>578</v>
      </c>
      <c r="Q2213" t="s">
        <v>8182</v>
      </c>
      <c r="R2213" t="s">
        <v>8183</v>
      </c>
    </row>
    <row r="2214" spans="1:18">
      <c r="A2214">
        <v>3825</v>
      </c>
      <c r="B2214" t="s">
        <v>701</v>
      </c>
      <c r="C2214">
        <v>1751</v>
      </c>
      <c r="D2214" t="s">
        <v>8193</v>
      </c>
      <c r="E2214" t="s">
        <v>706</v>
      </c>
      <c r="F2214">
        <v>4</v>
      </c>
      <c r="G2214">
        <v>1</v>
      </c>
      <c r="H2214" t="s">
        <v>421</v>
      </c>
      <c r="I2214" t="s">
        <v>103</v>
      </c>
      <c r="J2214" t="s">
        <v>105</v>
      </c>
      <c r="K2214" t="s">
        <v>109</v>
      </c>
      <c r="L2214" t="s">
        <v>108</v>
      </c>
      <c r="M2214" t="s">
        <v>165</v>
      </c>
      <c r="N2214" t="s">
        <v>166</v>
      </c>
      <c r="O2214" t="s">
        <v>579</v>
      </c>
      <c r="P2214" t="s">
        <v>578</v>
      </c>
      <c r="Q2214" t="s">
        <v>8193</v>
      </c>
      <c r="R2214" t="s">
        <v>8194</v>
      </c>
    </row>
    <row r="2215" spans="1:18">
      <c r="A2215">
        <v>3828</v>
      </c>
      <c r="B2215" t="s">
        <v>701</v>
      </c>
      <c r="C2215">
        <v>1781</v>
      </c>
      <c r="D2215" t="s">
        <v>8199</v>
      </c>
      <c r="E2215" t="s">
        <v>706</v>
      </c>
      <c r="F2215">
        <v>4</v>
      </c>
      <c r="G2215">
        <v>1</v>
      </c>
      <c r="H2215" t="s">
        <v>421</v>
      </c>
      <c r="I2215" t="s">
        <v>103</v>
      </c>
      <c r="J2215" t="s">
        <v>105</v>
      </c>
      <c r="K2215" t="s">
        <v>109</v>
      </c>
      <c r="L2215" t="s">
        <v>108</v>
      </c>
      <c r="M2215" t="s">
        <v>165</v>
      </c>
      <c r="N2215" t="s">
        <v>166</v>
      </c>
      <c r="O2215" t="s">
        <v>579</v>
      </c>
      <c r="P2215" t="s">
        <v>578</v>
      </c>
      <c r="Q2215" t="s">
        <v>8199</v>
      </c>
      <c r="R2215" t="s">
        <v>8200</v>
      </c>
    </row>
    <row r="2216" spans="1:18">
      <c r="A2216">
        <v>3830</v>
      </c>
      <c r="B2216" t="s">
        <v>701</v>
      </c>
      <c r="C2216">
        <v>1756</v>
      </c>
      <c r="D2216" t="s">
        <v>8203</v>
      </c>
      <c r="E2216" t="s">
        <v>706</v>
      </c>
      <c r="F2216">
        <v>3</v>
      </c>
      <c r="G2216">
        <v>1</v>
      </c>
      <c r="H2216" t="s">
        <v>421</v>
      </c>
      <c r="I2216" t="s">
        <v>103</v>
      </c>
      <c r="J2216" t="s">
        <v>105</v>
      </c>
      <c r="K2216" t="s">
        <v>109</v>
      </c>
      <c r="L2216" t="s">
        <v>108</v>
      </c>
      <c r="M2216" t="s">
        <v>165</v>
      </c>
      <c r="N2216" t="s">
        <v>166</v>
      </c>
      <c r="O2216" t="s">
        <v>579</v>
      </c>
      <c r="P2216" t="s">
        <v>578</v>
      </c>
      <c r="Q2216" t="s">
        <v>8203</v>
      </c>
      <c r="R2216" t="s">
        <v>8204</v>
      </c>
    </row>
    <row r="2217" spans="1:18">
      <c r="A2217">
        <v>3832</v>
      </c>
      <c r="B2217" t="s">
        <v>701</v>
      </c>
      <c r="C2217">
        <v>1755</v>
      </c>
      <c r="D2217" t="s">
        <v>8207</v>
      </c>
      <c r="E2217" t="s">
        <v>706</v>
      </c>
      <c r="F2217">
        <v>4</v>
      </c>
      <c r="G2217">
        <v>1</v>
      </c>
      <c r="H2217" t="s">
        <v>421</v>
      </c>
      <c r="I2217" t="s">
        <v>103</v>
      </c>
      <c r="J2217" t="s">
        <v>105</v>
      </c>
      <c r="K2217" t="s">
        <v>109</v>
      </c>
      <c r="L2217" t="s">
        <v>108</v>
      </c>
      <c r="M2217" t="s">
        <v>165</v>
      </c>
      <c r="N2217" t="s">
        <v>166</v>
      </c>
      <c r="O2217" t="s">
        <v>579</v>
      </c>
      <c r="P2217" t="s">
        <v>578</v>
      </c>
      <c r="Q2217" t="s">
        <v>8207</v>
      </c>
      <c r="R2217" t="s">
        <v>8208</v>
      </c>
    </row>
    <row r="2218" spans="1:18">
      <c r="A2218">
        <v>3833</v>
      </c>
      <c r="B2218" t="s">
        <v>701</v>
      </c>
      <c r="C2218">
        <v>1782</v>
      </c>
      <c r="D2218" t="s">
        <v>8209</v>
      </c>
      <c r="E2218" t="s">
        <v>706</v>
      </c>
      <c r="F2218">
        <v>4</v>
      </c>
      <c r="G2218">
        <v>1</v>
      </c>
      <c r="H2218" t="s">
        <v>421</v>
      </c>
      <c r="I2218" t="s">
        <v>103</v>
      </c>
      <c r="J2218" t="s">
        <v>105</v>
      </c>
      <c r="K2218" t="s">
        <v>109</v>
      </c>
      <c r="L2218" t="s">
        <v>108</v>
      </c>
      <c r="M2218" t="s">
        <v>165</v>
      </c>
      <c r="N2218" t="s">
        <v>166</v>
      </c>
      <c r="O2218" t="s">
        <v>579</v>
      </c>
      <c r="P2218" t="s">
        <v>578</v>
      </c>
      <c r="Q2218" t="s">
        <v>8209</v>
      </c>
      <c r="R2218" t="s">
        <v>8210</v>
      </c>
    </row>
    <row r="2219" spans="1:18">
      <c r="A2219">
        <v>3835</v>
      </c>
      <c r="B2219" t="s">
        <v>701</v>
      </c>
      <c r="C2219">
        <v>1760</v>
      </c>
      <c r="D2219" t="s">
        <v>8213</v>
      </c>
      <c r="E2219" t="s">
        <v>706</v>
      </c>
      <c r="F2219">
        <v>3</v>
      </c>
      <c r="G2219">
        <v>1</v>
      </c>
      <c r="H2219" t="s">
        <v>421</v>
      </c>
      <c r="I2219" t="s">
        <v>103</v>
      </c>
      <c r="J2219" t="s">
        <v>105</v>
      </c>
      <c r="K2219" t="s">
        <v>109</v>
      </c>
      <c r="L2219" t="s">
        <v>108</v>
      </c>
      <c r="M2219" t="s">
        <v>165</v>
      </c>
      <c r="N2219" t="s">
        <v>166</v>
      </c>
      <c r="O2219" t="s">
        <v>579</v>
      </c>
      <c r="P2219" t="s">
        <v>578</v>
      </c>
      <c r="Q2219" t="s">
        <v>8213</v>
      </c>
      <c r="R2219" t="s">
        <v>8214</v>
      </c>
    </row>
    <row r="2220" spans="1:18">
      <c r="A2220">
        <v>3837</v>
      </c>
      <c r="B2220" t="s">
        <v>701</v>
      </c>
      <c r="C2220">
        <v>1759</v>
      </c>
      <c r="D2220" t="s">
        <v>8217</v>
      </c>
      <c r="E2220" t="s">
        <v>706</v>
      </c>
      <c r="F2220">
        <v>4</v>
      </c>
      <c r="G2220">
        <v>1</v>
      </c>
      <c r="H2220" t="s">
        <v>421</v>
      </c>
      <c r="I2220" t="s">
        <v>103</v>
      </c>
      <c r="J2220" t="s">
        <v>105</v>
      </c>
      <c r="K2220" t="s">
        <v>109</v>
      </c>
      <c r="L2220" t="s">
        <v>108</v>
      </c>
      <c r="M2220" t="s">
        <v>165</v>
      </c>
      <c r="N2220" t="s">
        <v>166</v>
      </c>
      <c r="O2220" t="s">
        <v>579</v>
      </c>
      <c r="P2220" t="s">
        <v>578</v>
      </c>
      <c r="Q2220" t="s">
        <v>8217</v>
      </c>
      <c r="R2220" t="s">
        <v>8218</v>
      </c>
    </row>
    <row r="2221" spans="1:18">
      <c r="A2221">
        <v>3839</v>
      </c>
      <c r="B2221" t="s">
        <v>701</v>
      </c>
      <c r="C2221">
        <v>1783</v>
      </c>
      <c r="D2221" t="s">
        <v>8221</v>
      </c>
      <c r="E2221" t="s">
        <v>706</v>
      </c>
      <c r="F2221">
        <v>4</v>
      </c>
      <c r="G2221">
        <v>1</v>
      </c>
      <c r="H2221" t="s">
        <v>421</v>
      </c>
      <c r="I2221" t="s">
        <v>103</v>
      </c>
      <c r="J2221" t="s">
        <v>105</v>
      </c>
      <c r="K2221" t="s">
        <v>109</v>
      </c>
      <c r="L2221" t="s">
        <v>108</v>
      </c>
      <c r="M2221" t="s">
        <v>165</v>
      </c>
      <c r="N2221" t="s">
        <v>166</v>
      </c>
      <c r="O2221" t="s">
        <v>579</v>
      </c>
      <c r="P2221" t="s">
        <v>578</v>
      </c>
      <c r="Q2221" t="s">
        <v>8221</v>
      </c>
      <c r="R2221" t="s">
        <v>8222</v>
      </c>
    </row>
    <row r="2222" spans="1:18">
      <c r="A2222">
        <v>3840</v>
      </c>
      <c r="B2222" t="s">
        <v>701</v>
      </c>
      <c r="C2222">
        <v>1758</v>
      </c>
      <c r="D2222" t="s">
        <v>8223</v>
      </c>
      <c r="E2222" t="s">
        <v>706</v>
      </c>
      <c r="F2222">
        <v>3</v>
      </c>
      <c r="G2222">
        <v>1</v>
      </c>
      <c r="H2222" t="s">
        <v>421</v>
      </c>
      <c r="I2222" t="s">
        <v>103</v>
      </c>
      <c r="J2222" t="s">
        <v>105</v>
      </c>
      <c r="K2222" t="s">
        <v>109</v>
      </c>
      <c r="L2222" t="s">
        <v>108</v>
      </c>
      <c r="M2222" t="s">
        <v>165</v>
      </c>
      <c r="N2222" t="s">
        <v>166</v>
      </c>
      <c r="O2222" t="s">
        <v>579</v>
      </c>
      <c r="P2222" t="s">
        <v>578</v>
      </c>
      <c r="Q2222" t="s">
        <v>8223</v>
      </c>
      <c r="R2222" t="s">
        <v>8224</v>
      </c>
    </row>
    <row r="2223" spans="1:18">
      <c r="A2223">
        <v>3841</v>
      </c>
      <c r="B2223" t="s">
        <v>701</v>
      </c>
      <c r="C2223">
        <v>1790</v>
      </c>
      <c r="D2223" t="s">
        <v>6392</v>
      </c>
      <c r="E2223" t="s">
        <v>421</v>
      </c>
      <c r="F2223">
        <v>2</v>
      </c>
      <c r="G2223">
        <v>0</v>
      </c>
      <c r="H2223" t="s">
        <v>421</v>
      </c>
      <c r="I2223" t="s">
        <v>103</v>
      </c>
      <c r="J2223" t="s">
        <v>105</v>
      </c>
      <c r="K2223" t="s">
        <v>109</v>
      </c>
      <c r="L2223" t="s">
        <v>108</v>
      </c>
      <c r="M2223" t="s">
        <v>165</v>
      </c>
      <c r="N2223" t="s">
        <v>166</v>
      </c>
      <c r="O2223" t="s">
        <v>579</v>
      </c>
      <c r="P2223" t="s">
        <v>578</v>
      </c>
      <c r="Q2223" t="s">
        <v>6392</v>
      </c>
      <c r="R2223" t="s">
        <v>8225</v>
      </c>
    </row>
    <row r="2224" spans="1:18">
      <c r="A2224">
        <v>3852</v>
      </c>
      <c r="B2224" t="s">
        <v>701</v>
      </c>
      <c r="C2224">
        <v>2662</v>
      </c>
      <c r="D2224" t="s">
        <v>8246</v>
      </c>
      <c r="E2224" t="s">
        <v>703</v>
      </c>
      <c r="F2224">
        <v>0</v>
      </c>
      <c r="G2224">
        <v>1</v>
      </c>
      <c r="H2224" t="s">
        <v>421</v>
      </c>
      <c r="I2224" t="s">
        <v>103</v>
      </c>
      <c r="J2224" t="s">
        <v>105</v>
      </c>
      <c r="K2224" t="s">
        <v>109</v>
      </c>
      <c r="L2224" t="s">
        <v>108</v>
      </c>
      <c r="M2224" t="s">
        <v>165</v>
      </c>
      <c r="N2224" t="s">
        <v>166</v>
      </c>
      <c r="O2224" t="s">
        <v>579</v>
      </c>
      <c r="P2224" t="s">
        <v>578</v>
      </c>
      <c r="Q2224" t="s">
        <v>8246</v>
      </c>
      <c r="R2224" t="s">
        <v>8247</v>
      </c>
    </row>
    <row r="2225" spans="1:18">
      <c r="A2225">
        <v>3853</v>
      </c>
      <c r="B2225" t="s">
        <v>701</v>
      </c>
      <c r="C2225">
        <v>2672</v>
      </c>
      <c r="D2225" t="s">
        <v>8248</v>
      </c>
      <c r="E2225" t="s">
        <v>706</v>
      </c>
      <c r="F2225">
        <v>4</v>
      </c>
      <c r="G2225">
        <v>1</v>
      </c>
      <c r="H2225" t="s">
        <v>421</v>
      </c>
      <c r="I2225" t="s">
        <v>103</v>
      </c>
      <c r="J2225" t="s">
        <v>105</v>
      </c>
      <c r="K2225" t="s">
        <v>109</v>
      </c>
      <c r="L2225" t="s">
        <v>108</v>
      </c>
      <c r="M2225" t="s">
        <v>165</v>
      </c>
      <c r="N2225" t="s">
        <v>166</v>
      </c>
      <c r="O2225" t="s">
        <v>579</v>
      </c>
      <c r="P2225" t="s">
        <v>578</v>
      </c>
      <c r="Q2225" t="s">
        <v>8248</v>
      </c>
      <c r="R2225" t="s">
        <v>8249</v>
      </c>
    </row>
    <row r="2226" spans="1:18">
      <c r="A2226">
        <v>3854</v>
      </c>
      <c r="B2226" t="s">
        <v>701</v>
      </c>
      <c r="C2226">
        <v>2673</v>
      </c>
      <c r="D2226" t="s">
        <v>8250</v>
      </c>
      <c r="E2226" t="s">
        <v>706</v>
      </c>
      <c r="F2226">
        <v>4</v>
      </c>
      <c r="G2226">
        <v>1</v>
      </c>
      <c r="H2226" t="s">
        <v>421</v>
      </c>
      <c r="I2226" t="s">
        <v>103</v>
      </c>
      <c r="J2226" t="s">
        <v>105</v>
      </c>
      <c r="K2226" t="s">
        <v>109</v>
      </c>
      <c r="L2226" t="s">
        <v>108</v>
      </c>
      <c r="M2226" t="s">
        <v>165</v>
      </c>
      <c r="N2226" t="s">
        <v>166</v>
      </c>
      <c r="O2226" t="s">
        <v>579</v>
      </c>
      <c r="P2226" t="s">
        <v>578</v>
      </c>
      <c r="Q2226" t="s">
        <v>8250</v>
      </c>
      <c r="R2226" t="s">
        <v>8251</v>
      </c>
    </row>
    <row r="2227" spans="1:18">
      <c r="A2227">
        <v>3856</v>
      </c>
      <c r="B2227" t="s">
        <v>701</v>
      </c>
      <c r="C2227">
        <v>2674</v>
      </c>
      <c r="D2227" t="s">
        <v>8254</v>
      </c>
      <c r="E2227" t="s">
        <v>706</v>
      </c>
      <c r="F2227">
        <v>2</v>
      </c>
      <c r="G2227">
        <v>1</v>
      </c>
      <c r="H2227" t="s">
        <v>421</v>
      </c>
      <c r="I2227" t="s">
        <v>103</v>
      </c>
      <c r="J2227" t="s">
        <v>105</v>
      </c>
      <c r="K2227" t="s">
        <v>109</v>
      </c>
      <c r="L2227" t="s">
        <v>108</v>
      </c>
      <c r="M2227" t="s">
        <v>165</v>
      </c>
      <c r="N2227" t="s">
        <v>166</v>
      </c>
      <c r="O2227" t="s">
        <v>579</v>
      </c>
      <c r="P2227" t="s">
        <v>578</v>
      </c>
      <c r="Q2227" t="s">
        <v>8254</v>
      </c>
      <c r="R2227" t="s">
        <v>8255</v>
      </c>
    </row>
    <row r="2228" spans="1:18">
      <c r="A2228">
        <v>3857</v>
      </c>
      <c r="B2228" t="s">
        <v>701</v>
      </c>
      <c r="C2228">
        <v>2666</v>
      </c>
      <c r="D2228" t="s">
        <v>8256</v>
      </c>
      <c r="E2228" t="s">
        <v>706</v>
      </c>
      <c r="F2228">
        <v>1</v>
      </c>
      <c r="G2228">
        <v>1</v>
      </c>
      <c r="H2228" t="s">
        <v>421</v>
      </c>
      <c r="I2228" t="s">
        <v>103</v>
      </c>
      <c r="J2228" t="s">
        <v>105</v>
      </c>
      <c r="K2228" t="s">
        <v>109</v>
      </c>
      <c r="L2228" t="s">
        <v>108</v>
      </c>
      <c r="M2228" t="s">
        <v>165</v>
      </c>
      <c r="N2228" t="s">
        <v>166</v>
      </c>
      <c r="O2228" t="s">
        <v>579</v>
      </c>
      <c r="P2228" t="s">
        <v>578</v>
      </c>
      <c r="Q2228" t="s">
        <v>8256</v>
      </c>
      <c r="R2228" t="s">
        <v>8257</v>
      </c>
    </row>
    <row r="2229" spans="1:18">
      <c r="A2229">
        <v>3858</v>
      </c>
      <c r="B2229" t="s">
        <v>701</v>
      </c>
      <c r="C2229">
        <v>2664</v>
      </c>
      <c r="D2229" t="s">
        <v>8258</v>
      </c>
      <c r="E2229" t="s">
        <v>706</v>
      </c>
      <c r="F2229">
        <v>4</v>
      </c>
      <c r="G2229">
        <v>1</v>
      </c>
      <c r="H2229" t="s">
        <v>421</v>
      </c>
      <c r="I2229" t="s">
        <v>103</v>
      </c>
      <c r="J2229" t="s">
        <v>105</v>
      </c>
      <c r="K2229" t="s">
        <v>109</v>
      </c>
      <c r="L2229" t="s">
        <v>108</v>
      </c>
      <c r="M2229" t="s">
        <v>165</v>
      </c>
      <c r="N2229" t="s">
        <v>166</v>
      </c>
      <c r="O2229" t="s">
        <v>579</v>
      </c>
      <c r="P2229" t="s">
        <v>578</v>
      </c>
      <c r="Q2229" t="s">
        <v>8258</v>
      </c>
      <c r="R2229" t="s">
        <v>8259</v>
      </c>
    </row>
    <row r="2230" spans="1:18">
      <c r="A2230">
        <v>3859</v>
      </c>
      <c r="B2230" t="s">
        <v>701</v>
      </c>
      <c r="C2230">
        <v>2676</v>
      </c>
      <c r="D2230" t="s">
        <v>8260</v>
      </c>
      <c r="E2230" t="s">
        <v>706</v>
      </c>
      <c r="F2230">
        <v>4</v>
      </c>
      <c r="G2230">
        <v>1</v>
      </c>
      <c r="H2230" t="s">
        <v>421</v>
      </c>
      <c r="I2230" t="s">
        <v>103</v>
      </c>
      <c r="J2230" t="s">
        <v>105</v>
      </c>
      <c r="K2230" t="s">
        <v>109</v>
      </c>
      <c r="L2230" t="s">
        <v>108</v>
      </c>
      <c r="M2230" t="s">
        <v>165</v>
      </c>
      <c r="N2230" t="s">
        <v>166</v>
      </c>
      <c r="O2230" t="s">
        <v>579</v>
      </c>
      <c r="P2230" t="s">
        <v>578</v>
      </c>
      <c r="Q2230" t="s">
        <v>8260</v>
      </c>
      <c r="R2230" t="s">
        <v>8261</v>
      </c>
    </row>
    <row r="2231" spans="1:18">
      <c r="A2231">
        <v>3860</v>
      </c>
      <c r="B2231" t="s">
        <v>701</v>
      </c>
      <c r="C2231">
        <v>2665</v>
      </c>
      <c r="D2231" t="s">
        <v>8262</v>
      </c>
      <c r="E2231" t="s">
        <v>706</v>
      </c>
      <c r="F2231">
        <v>4</v>
      </c>
      <c r="G2231">
        <v>1</v>
      </c>
      <c r="H2231" t="s">
        <v>421</v>
      </c>
      <c r="I2231" t="s">
        <v>103</v>
      </c>
      <c r="J2231" t="s">
        <v>105</v>
      </c>
      <c r="K2231" t="s">
        <v>109</v>
      </c>
      <c r="L2231" t="s">
        <v>108</v>
      </c>
      <c r="M2231" t="s">
        <v>165</v>
      </c>
      <c r="N2231" t="s">
        <v>166</v>
      </c>
      <c r="O2231" t="s">
        <v>579</v>
      </c>
      <c r="P2231" t="s">
        <v>578</v>
      </c>
      <c r="Q2231" t="s">
        <v>8262</v>
      </c>
      <c r="R2231" t="s">
        <v>8263</v>
      </c>
    </row>
    <row r="2232" spans="1:18">
      <c r="A2232">
        <v>3861</v>
      </c>
      <c r="B2232" t="s">
        <v>701</v>
      </c>
      <c r="C2232">
        <v>2663</v>
      </c>
      <c r="D2232" t="s">
        <v>8264</v>
      </c>
      <c r="E2232" t="s">
        <v>706</v>
      </c>
      <c r="F2232">
        <v>4</v>
      </c>
      <c r="G2232">
        <v>1</v>
      </c>
      <c r="H2232" t="s">
        <v>421</v>
      </c>
      <c r="I2232" t="s">
        <v>103</v>
      </c>
      <c r="J2232" t="s">
        <v>105</v>
      </c>
      <c r="K2232" t="s">
        <v>109</v>
      </c>
      <c r="L2232" t="s">
        <v>108</v>
      </c>
      <c r="M2232" t="s">
        <v>165</v>
      </c>
      <c r="N2232" t="s">
        <v>166</v>
      </c>
      <c r="O2232" t="s">
        <v>579</v>
      </c>
      <c r="P2232" t="s">
        <v>578</v>
      </c>
      <c r="Q2232" t="s">
        <v>8264</v>
      </c>
      <c r="R2232" t="s">
        <v>8265</v>
      </c>
    </row>
    <row r="2233" spans="1:18">
      <c r="A2233">
        <v>3862</v>
      </c>
      <c r="B2233" t="s">
        <v>701</v>
      </c>
      <c r="C2233">
        <v>2668</v>
      </c>
      <c r="D2233" t="s">
        <v>8266</v>
      </c>
      <c r="E2233" t="s">
        <v>703</v>
      </c>
      <c r="F2233">
        <v>0</v>
      </c>
      <c r="G2233">
        <v>1</v>
      </c>
      <c r="H2233" t="s">
        <v>421</v>
      </c>
      <c r="I2233" t="s">
        <v>103</v>
      </c>
      <c r="J2233" t="s">
        <v>105</v>
      </c>
      <c r="K2233" t="s">
        <v>109</v>
      </c>
      <c r="L2233" t="s">
        <v>108</v>
      </c>
      <c r="M2233" t="s">
        <v>165</v>
      </c>
      <c r="N2233" t="s">
        <v>166</v>
      </c>
      <c r="O2233" t="s">
        <v>579</v>
      </c>
      <c r="P2233" t="s">
        <v>578</v>
      </c>
      <c r="Q2233" t="s">
        <v>8266</v>
      </c>
      <c r="R2233" t="s">
        <v>8267</v>
      </c>
    </row>
    <row r="2234" spans="1:18">
      <c r="A2234">
        <v>3863</v>
      </c>
      <c r="B2234" t="s">
        <v>701</v>
      </c>
      <c r="C2234">
        <v>2675</v>
      </c>
      <c r="D2234" t="s">
        <v>8268</v>
      </c>
      <c r="E2234" t="s">
        <v>706</v>
      </c>
      <c r="F2234">
        <v>4</v>
      </c>
      <c r="G2234">
        <v>1</v>
      </c>
      <c r="H2234" t="s">
        <v>421</v>
      </c>
      <c r="I2234" t="s">
        <v>103</v>
      </c>
      <c r="J2234" t="s">
        <v>105</v>
      </c>
      <c r="K2234" t="s">
        <v>109</v>
      </c>
      <c r="L2234" t="s">
        <v>108</v>
      </c>
      <c r="M2234" t="s">
        <v>165</v>
      </c>
      <c r="N2234" t="s">
        <v>166</v>
      </c>
      <c r="O2234" t="s">
        <v>579</v>
      </c>
      <c r="P2234" t="s">
        <v>578</v>
      </c>
      <c r="Q2234" t="s">
        <v>8268</v>
      </c>
      <c r="R2234" t="s">
        <v>8269</v>
      </c>
    </row>
    <row r="2235" spans="1:18">
      <c r="A2235">
        <v>3864</v>
      </c>
      <c r="B2235" t="s">
        <v>701</v>
      </c>
      <c r="C2235">
        <v>2667</v>
      </c>
      <c r="D2235" t="s">
        <v>8270</v>
      </c>
      <c r="E2235" t="s">
        <v>706</v>
      </c>
      <c r="F2235">
        <v>2</v>
      </c>
      <c r="G2235">
        <v>1</v>
      </c>
      <c r="H2235" t="s">
        <v>421</v>
      </c>
      <c r="I2235" t="s">
        <v>103</v>
      </c>
      <c r="J2235" t="s">
        <v>105</v>
      </c>
      <c r="K2235" t="s">
        <v>109</v>
      </c>
      <c r="L2235" t="s">
        <v>108</v>
      </c>
      <c r="M2235" t="s">
        <v>165</v>
      </c>
      <c r="N2235" t="s">
        <v>166</v>
      </c>
      <c r="O2235" t="s">
        <v>579</v>
      </c>
      <c r="P2235" t="s">
        <v>578</v>
      </c>
      <c r="Q2235" t="s">
        <v>8270</v>
      </c>
      <c r="R2235" t="s">
        <v>8271</v>
      </c>
    </row>
    <row r="2236" spans="1:18">
      <c r="A2236">
        <v>4055</v>
      </c>
      <c r="B2236" t="s">
        <v>701</v>
      </c>
      <c r="C2236">
        <v>66</v>
      </c>
      <c r="D2236" t="s">
        <v>8642</v>
      </c>
      <c r="E2236" t="s">
        <v>706</v>
      </c>
      <c r="F2236">
        <v>3</v>
      </c>
      <c r="G2236">
        <v>1</v>
      </c>
      <c r="H2236" t="s">
        <v>421</v>
      </c>
      <c r="I2236" t="s">
        <v>103</v>
      </c>
      <c r="J2236" t="s">
        <v>105</v>
      </c>
      <c r="K2236" t="s">
        <v>104</v>
      </c>
      <c r="L2236" t="s">
        <v>102</v>
      </c>
      <c r="M2236" t="s">
        <v>121</v>
      </c>
      <c r="N2236" t="s">
        <v>120</v>
      </c>
      <c r="O2236" t="s">
        <v>581</v>
      </c>
      <c r="P2236" t="s">
        <v>580</v>
      </c>
      <c r="Q2236" t="s">
        <v>8642</v>
      </c>
      <c r="R2236" t="s">
        <v>8643</v>
      </c>
    </row>
    <row r="2237" spans="1:18">
      <c r="A2237">
        <v>4056</v>
      </c>
      <c r="B2237" t="s">
        <v>701</v>
      </c>
      <c r="C2237">
        <v>62</v>
      </c>
      <c r="D2237" t="s">
        <v>120</v>
      </c>
      <c r="E2237" t="s">
        <v>772</v>
      </c>
      <c r="F2237">
        <v>0</v>
      </c>
      <c r="G2237">
        <v>1</v>
      </c>
      <c r="H2237" t="s">
        <v>421</v>
      </c>
      <c r="I2237" t="s">
        <v>103</v>
      </c>
      <c r="J2237" t="s">
        <v>105</v>
      </c>
      <c r="K2237" t="s">
        <v>104</v>
      </c>
      <c r="L2237" t="s">
        <v>102</v>
      </c>
      <c r="M2237" t="s">
        <v>121</v>
      </c>
      <c r="N2237" t="s">
        <v>120</v>
      </c>
      <c r="O2237" t="s">
        <v>581</v>
      </c>
      <c r="P2237" t="s">
        <v>580</v>
      </c>
      <c r="Q2237" t="s">
        <v>120</v>
      </c>
      <c r="R2237" t="s">
        <v>8644</v>
      </c>
    </row>
    <row r="2238" spans="1:18">
      <c r="A2238">
        <v>4057</v>
      </c>
      <c r="B2238" t="s">
        <v>701</v>
      </c>
      <c r="C2238">
        <v>64</v>
      </c>
      <c r="D2238" t="s">
        <v>8645</v>
      </c>
      <c r="E2238" t="s">
        <v>706</v>
      </c>
      <c r="F2238">
        <v>2</v>
      </c>
      <c r="G2238">
        <v>1</v>
      </c>
      <c r="H2238" t="s">
        <v>421</v>
      </c>
      <c r="I2238" t="s">
        <v>103</v>
      </c>
      <c r="J2238" t="s">
        <v>105</v>
      </c>
      <c r="K2238" t="s">
        <v>104</v>
      </c>
      <c r="L2238" t="s">
        <v>102</v>
      </c>
      <c r="M2238" t="s">
        <v>121</v>
      </c>
      <c r="N2238" t="s">
        <v>120</v>
      </c>
      <c r="O2238" t="s">
        <v>581</v>
      </c>
      <c r="P2238" t="s">
        <v>580</v>
      </c>
      <c r="Q2238" t="s">
        <v>8645</v>
      </c>
      <c r="R2238" t="s">
        <v>8646</v>
      </c>
    </row>
    <row r="2239" spans="1:18">
      <c r="A2239">
        <v>4058</v>
      </c>
      <c r="B2239" t="s">
        <v>701</v>
      </c>
      <c r="C2239">
        <v>63</v>
      </c>
      <c r="D2239" t="s">
        <v>8647</v>
      </c>
      <c r="E2239" t="s">
        <v>706</v>
      </c>
      <c r="F2239">
        <v>4</v>
      </c>
      <c r="G2239">
        <v>1</v>
      </c>
      <c r="H2239" t="s">
        <v>421</v>
      </c>
      <c r="I2239" t="s">
        <v>103</v>
      </c>
      <c r="J2239" t="s">
        <v>105</v>
      </c>
      <c r="K2239" t="s">
        <v>104</v>
      </c>
      <c r="L2239" t="s">
        <v>102</v>
      </c>
      <c r="M2239" t="s">
        <v>121</v>
      </c>
      <c r="N2239" t="s">
        <v>120</v>
      </c>
      <c r="O2239" t="s">
        <v>581</v>
      </c>
      <c r="P2239" t="s">
        <v>580</v>
      </c>
      <c r="Q2239" t="s">
        <v>8647</v>
      </c>
      <c r="R2239" t="s">
        <v>8648</v>
      </c>
    </row>
    <row r="2240" spans="1:18">
      <c r="A2240">
        <v>4059</v>
      </c>
      <c r="B2240" t="s">
        <v>701</v>
      </c>
      <c r="C2240">
        <v>67</v>
      </c>
      <c r="D2240" t="s">
        <v>8649</v>
      </c>
      <c r="E2240" t="s">
        <v>703</v>
      </c>
      <c r="F2240">
        <v>0</v>
      </c>
      <c r="G2240">
        <v>1</v>
      </c>
      <c r="H2240" t="s">
        <v>421</v>
      </c>
      <c r="I2240" t="s">
        <v>103</v>
      </c>
      <c r="J2240" t="s">
        <v>105</v>
      </c>
      <c r="K2240" t="s">
        <v>104</v>
      </c>
      <c r="L2240" t="s">
        <v>102</v>
      </c>
      <c r="M2240" t="s">
        <v>121</v>
      </c>
      <c r="N2240" t="s">
        <v>120</v>
      </c>
      <c r="O2240" t="s">
        <v>581</v>
      </c>
      <c r="P2240" t="s">
        <v>580</v>
      </c>
      <c r="Q2240" t="s">
        <v>8649</v>
      </c>
      <c r="R2240" t="s">
        <v>8650</v>
      </c>
    </row>
    <row r="2241" spans="1:18">
      <c r="A2241">
        <v>4046</v>
      </c>
      <c r="B2241" t="s">
        <v>701</v>
      </c>
      <c r="C2241">
        <v>597</v>
      </c>
      <c r="D2241" t="s">
        <v>8626</v>
      </c>
      <c r="E2241" t="s">
        <v>703</v>
      </c>
      <c r="F2241">
        <v>0</v>
      </c>
      <c r="G2241">
        <v>1</v>
      </c>
      <c r="H2241" t="s">
        <v>421</v>
      </c>
      <c r="I2241" t="s">
        <v>103</v>
      </c>
      <c r="J2241" t="s">
        <v>105</v>
      </c>
      <c r="K2241" t="s">
        <v>104</v>
      </c>
      <c r="L2241" t="s">
        <v>102</v>
      </c>
      <c r="M2241" t="s">
        <v>123</v>
      </c>
      <c r="N2241" t="s">
        <v>122</v>
      </c>
      <c r="O2241" t="s">
        <v>587</v>
      </c>
      <c r="P2241" t="s">
        <v>586</v>
      </c>
      <c r="Q2241" t="s">
        <v>8626</v>
      </c>
      <c r="R2241" t="s">
        <v>8627</v>
      </c>
    </row>
    <row r="2242" spans="1:18">
      <c r="A2242">
        <v>4047</v>
      </c>
      <c r="B2242" t="s">
        <v>701</v>
      </c>
      <c r="C2242">
        <v>596</v>
      </c>
      <c r="D2242" t="s">
        <v>8628</v>
      </c>
      <c r="E2242" t="s">
        <v>706</v>
      </c>
      <c r="F2242">
        <v>3</v>
      </c>
      <c r="G2242">
        <v>1</v>
      </c>
      <c r="H2242" t="s">
        <v>421</v>
      </c>
      <c r="I2242" t="s">
        <v>103</v>
      </c>
      <c r="J2242" t="s">
        <v>105</v>
      </c>
      <c r="K2242" t="s">
        <v>104</v>
      </c>
      <c r="L2242" t="s">
        <v>102</v>
      </c>
      <c r="M2242" t="s">
        <v>123</v>
      </c>
      <c r="N2242" t="s">
        <v>122</v>
      </c>
      <c r="O2242" t="s">
        <v>587</v>
      </c>
      <c r="P2242" t="s">
        <v>586</v>
      </c>
      <c r="Q2242" t="s">
        <v>8628</v>
      </c>
      <c r="R2242" t="s">
        <v>8629</v>
      </c>
    </row>
    <row r="2243" spans="1:18">
      <c r="A2243">
        <v>4048</v>
      </c>
      <c r="B2243" t="s">
        <v>701</v>
      </c>
      <c r="C2243">
        <v>595</v>
      </c>
      <c r="D2243" t="s">
        <v>8630</v>
      </c>
      <c r="E2243" t="s">
        <v>706</v>
      </c>
      <c r="F2243">
        <v>3</v>
      </c>
      <c r="G2243">
        <v>1</v>
      </c>
      <c r="H2243" t="s">
        <v>421</v>
      </c>
      <c r="I2243" t="s">
        <v>103</v>
      </c>
      <c r="J2243" t="s">
        <v>105</v>
      </c>
      <c r="K2243" t="s">
        <v>104</v>
      </c>
      <c r="L2243" t="s">
        <v>102</v>
      </c>
      <c r="M2243" t="s">
        <v>123</v>
      </c>
      <c r="N2243" t="s">
        <v>122</v>
      </c>
      <c r="O2243" t="s">
        <v>587</v>
      </c>
      <c r="P2243" t="s">
        <v>586</v>
      </c>
      <c r="Q2243" t="s">
        <v>8630</v>
      </c>
      <c r="R2243" t="s">
        <v>8631</v>
      </c>
    </row>
    <row r="2244" spans="1:18">
      <c r="A2244">
        <v>4049</v>
      </c>
      <c r="B2244" t="s">
        <v>701</v>
      </c>
      <c r="C2244">
        <v>594</v>
      </c>
      <c r="D2244" t="s">
        <v>8632</v>
      </c>
      <c r="E2244" t="s">
        <v>706</v>
      </c>
      <c r="F2244">
        <v>2</v>
      </c>
      <c r="G2244">
        <v>1</v>
      </c>
      <c r="H2244" t="s">
        <v>421</v>
      </c>
      <c r="I2244" t="s">
        <v>103</v>
      </c>
      <c r="J2244" t="s">
        <v>105</v>
      </c>
      <c r="K2244" t="s">
        <v>104</v>
      </c>
      <c r="L2244" t="s">
        <v>102</v>
      </c>
      <c r="M2244" t="s">
        <v>123</v>
      </c>
      <c r="N2244" t="s">
        <v>122</v>
      </c>
      <c r="O2244" t="s">
        <v>587</v>
      </c>
      <c r="P2244" t="s">
        <v>586</v>
      </c>
      <c r="Q2244" t="s">
        <v>8632</v>
      </c>
      <c r="R2244" t="s">
        <v>8633</v>
      </c>
    </row>
    <row r="2245" spans="1:18">
      <c r="A2245">
        <v>4053</v>
      </c>
      <c r="B2245" t="s">
        <v>701</v>
      </c>
      <c r="C2245">
        <v>69</v>
      </c>
      <c r="D2245" t="s">
        <v>8639</v>
      </c>
      <c r="E2245" t="s">
        <v>706</v>
      </c>
      <c r="F2245">
        <v>4</v>
      </c>
      <c r="G2245">
        <v>1</v>
      </c>
      <c r="H2245" t="s">
        <v>421</v>
      </c>
      <c r="I2245" t="s">
        <v>103</v>
      </c>
      <c r="J2245" t="s">
        <v>105</v>
      </c>
      <c r="K2245" t="s">
        <v>104</v>
      </c>
      <c r="L2245" t="s">
        <v>102</v>
      </c>
      <c r="M2245" t="s">
        <v>141</v>
      </c>
      <c r="N2245" t="s">
        <v>140</v>
      </c>
      <c r="O2245" t="s">
        <v>589</v>
      </c>
      <c r="P2245" t="s">
        <v>588</v>
      </c>
      <c r="Q2245" t="s">
        <v>8639</v>
      </c>
      <c r="R2245" t="s">
        <v>8640</v>
      </c>
    </row>
    <row r="2246" spans="1:18">
      <c r="A2246">
        <v>4054</v>
      </c>
      <c r="B2246" t="s">
        <v>701</v>
      </c>
      <c r="C2246">
        <v>68</v>
      </c>
      <c r="D2246" t="s">
        <v>140</v>
      </c>
      <c r="E2246" t="s">
        <v>772</v>
      </c>
      <c r="F2246">
        <v>0</v>
      </c>
      <c r="G2246">
        <v>1</v>
      </c>
      <c r="H2246" t="s">
        <v>421</v>
      </c>
      <c r="I2246" t="s">
        <v>103</v>
      </c>
      <c r="J2246" t="s">
        <v>105</v>
      </c>
      <c r="K2246" t="s">
        <v>104</v>
      </c>
      <c r="L2246" t="s">
        <v>102</v>
      </c>
      <c r="M2246" t="s">
        <v>141</v>
      </c>
      <c r="N2246" t="s">
        <v>140</v>
      </c>
      <c r="O2246" t="s">
        <v>589</v>
      </c>
      <c r="P2246" t="s">
        <v>588</v>
      </c>
      <c r="Q2246" t="s">
        <v>140</v>
      </c>
      <c r="R2246" t="s">
        <v>8641</v>
      </c>
    </row>
    <row r="2247" spans="1:18">
      <c r="A2247">
        <v>4050</v>
      </c>
      <c r="B2247" t="s">
        <v>701</v>
      </c>
      <c r="C2247">
        <v>72</v>
      </c>
      <c r="D2247" t="s">
        <v>8634</v>
      </c>
      <c r="E2247" t="s">
        <v>706</v>
      </c>
      <c r="F2247">
        <v>3</v>
      </c>
      <c r="G2247">
        <v>1</v>
      </c>
      <c r="H2247" t="s">
        <v>421</v>
      </c>
      <c r="I2247" t="s">
        <v>103</v>
      </c>
      <c r="J2247" t="s">
        <v>105</v>
      </c>
      <c r="K2247" t="s">
        <v>104</v>
      </c>
      <c r="L2247" t="s">
        <v>102</v>
      </c>
      <c r="M2247" t="s">
        <v>129</v>
      </c>
      <c r="N2247" t="s">
        <v>128</v>
      </c>
      <c r="O2247" t="s">
        <v>583</v>
      </c>
      <c r="P2247" t="s">
        <v>582</v>
      </c>
      <c r="Q2247" t="s">
        <v>8634</v>
      </c>
      <c r="R2247" t="s">
        <v>8635</v>
      </c>
    </row>
    <row r="2248" spans="1:18">
      <c r="A2248">
        <v>4051</v>
      </c>
      <c r="B2248" t="s">
        <v>701</v>
      </c>
      <c r="C2248">
        <v>70</v>
      </c>
      <c r="D2248" t="s">
        <v>128</v>
      </c>
      <c r="E2248" t="s">
        <v>772</v>
      </c>
      <c r="F2248">
        <v>0</v>
      </c>
      <c r="G2248">
        <v>1</v>
      </c>
      <c r="H2248" t="s">
        <v>421</v>
      </c>
      <c r="I2248" t="s">
        <v>103</v>
      </c>
      <c r="J2248" t="s">
        <v>105</v>
      </c>
      <c r="K2248" t="s">
        <v>104</v>
      </c>
      <c r="L2248" t="s">
        <v>102</v>
      </c>
      <c r="M2248" t="s">
        <v>129</v>
      </c>
      <c r="N2248" t="s">
        <v>128</v>
      </c>
      <c r="O2248" t="s">
        <v>583</v>
      </c>
      <c r="P2248" t="s">
        <v>582</v>
      </c>
      <c r="Q2248" t="s">
        <v>128</v>
      </c>
      <c r="R2248" t="s">
        <v>8636</v>
      </c>
    </row>
    <row r="2249" spans="1:18">
      <c r="A2249">
        <v>4052</v>
      </c>
      <c r="B2249" t="s">
        <v>701</v>
      </c>
      <c r="C2249">
        <v>71</v>
      </c>
      <c r="D2249" t="s">
        <v>8637</v>
      </c>
      <c r="E2249" t="s">
        <v>706</v>
      </c>
      <c r="F2249">
        <v>4</v>
      </c>
      <c r="G2249">
        <v>1</v>
      </c>
      <c r="H2249" t="s">
        <v>421</v>
      </c>
      <c r="I2249" t="s">
        <v>103</v>
      </c>
      <c r="J2249" t="s">
        <v>105</v>
      </c>
      <c r="K2249" t="s">
        <v>104</v>
      </c>
      <c r="L2249" t="s">
        <v>102</v>
      </c>
      <c r="M2249" t="s">
        <v>129</v>
      </c>
      <c r="N2249" t="s">
        <v>128</v>
      </c>
      <c r="O2249" t="s">
        <v>583</v>
      </c>
      <c r="P2249" t="s">
        <v>582</v>
      </c>
      <c r="Q2249" t="s">
        <v>8637</v>
      </c>
      <c r="R2249" t="s">
        <v>8638</v>
      </c>
    </row>
    <row r="2250" spans="1:18">
      <c r="A2250">
        <v>4041</v>
      </c>
      <c r="B2250" t="s">
        <v>701</v>
      </c>
      <c r="C2250">
        <v>601</v>
      </c>
      <c r="D2250" t="s">
        <v>8616</v>
      </c>
      <c r="E2250" t="s">
        <v>706</v>
      </c>
      <c r="F2250">
        <v>3</v>
      </c>
      <c r="G2250">
        <v>1</v>
      </c>
      <c r="H2250" t="s">
        <v>421</v>
      </c>
      <c r="I2250" t="s">
        <v>103</v>
      </c>
      <c r="J2250" t="s">
        <v>105</v>
      </c>
      <c r="K2250" t="s">
        <v>104</v>
      </c>
      <c r="L2250" t="s">
        <v>102</v>
      </c>
      <c r="M2250" t="s">
        <v>131</v>
      </c>
      <c r="N2250" t="s">
        <v>130</v>
      </c>
      <c r="O2250" t="s">
        <v>585</v>
      </c>
      <c r="P2250" t="s">
        <v>584</v>
      </c>
      <c r="Q2250" t="s">
        <v>8616</v>
      </c>
      <c r="R2250" t="s">
        <v>8617</v>
      </c>
    </row>
    <row r="2251" spans="1:18">
      <c r="A2251">
        <v>4042</v>
      </c>
      <c r="B2251" t="s">
        <v>701</v>
      </c>
      <c r="C2251">
        <v>600</v>
      </c>
      <c r="D2251" t="s">
        <v>8618</v>
      </c>
      <c r="E2251" t="s">
        <v>706</v>
      </c>
      <c r="F2251">
        <v>3</v>
      </c>
      <c r="G2251">
        <v>1</v>
      </c>
      <c r="H2251" t="s">
        <v>421</v>
      </c>
      <c r="I2251" t="s">
        <v>103</v>
      </c>
      <c r="J2251" t="s">
        <v>105</v>
      </c>
      <c r="K2251" t="s">
        <v>104</v>
      </c>
      <c r="L2251" t="s">
        <v>102</v>
      </c>
      <c r="M2251" t="s">
        <v>131</v>
      </c>
      <c r="N2251" t="s">
        <v>130</v>
      </c>
      <c r="O2251" t="s">
        <v>585</v>
      </c>
      <c r="P2251" t="s">
        <v>584</v>
      </c>
      <c r="Q2251" t="s">
        <v>8618</v>
      </c>
      <c r="R2251" t="s">
        <v>8619</v>
      </c>
    </row>
    <row r="2252" spans="1:18">
      <c r="A2252">
        <v>4043</v>
      </c>
      <c r="B2252" t="s">
        <v>701</v>
      </c>
      <c r="C2252">
        <v>602</v>
      </c>
      <c r="D2252" t="s">
        <v>8620</v>
      </c>
      <c r="E2252" t="s">
        <v>706</v>
      </c>
      <c r="F2252">
        <v>1</v>
      </c>
      <c r="G2252">
        <v>1</v>
      </c>
      <c r="H2252" t="s">
        <v>421</v>
      </c>
      <c r="I2252" t="s">
        <v>103</v>
      </c>
      <c r="J2252" t="s">
        <v>105</v>
      </c>
      <c r="K2252" t="s">
        <v>104</v>
      </c>
      <c r="L2252" t="s">
        <v>102</v>
      </c>
      <c r="M2252" t="s">
        <v>131</v>
      </c>
      <c r="N2252" t="s">
        <v>130</v>
      </c>
      <c r="O2252" t="s">
        <v>585</v>
      </c>
      <c r="P2252" t="s">
        <v>584</v>
      </c>
      <c r="Q2252" t="s">
        <v>8620</v>
      </c>
      <c r="R2252" t="s">
        <v>8621</v>
      </c>
    </row>
    <row r="2253" spans="1:18">
      <c r="A2253">
        <v>4044</v>
      </c>
      <c r="B2253" t="s">
        <v>701</v>
      </c>
      <c r="C2253">
        <v>599</v>
      </c>
      <c r="D2253" t="s">
        <v>8622</v>
      </c>
      <c r="E2253" t="s">
        <v>706</v>
      </c>
      <c r="F2253">
        <v>4</v>
      </c>
      <c r="G2253">
        <v>1</v>
      </c>
      <c r="H2253" t="s">
        <v>421</v>
      </c>
      <c r="I2253" t="s">
        <v>103</v>
      </c>
      <c r="J2253" t="s">
        <v>105</v>
      </c>
      <c r="K2253" t="s">
        <v>104</v>
      </c>
      <c r="L2253" t="s">
        <v>102</v>
      </c>
      <c r="M2253" t="s">
        <v>131</v>
      </c>
      <c r="N2253" t="s">
        <v>130</v>
      </c>
      <c r="O2253" t="s">
        <v>585</v>
      </c>
      <c r="P2253" t="s">
        <v>584</v>
      </c>
      <c r="Q2253" t="s">
        <v>8622</v>
      </c>
      <c r="R2253" t="s">
        <v>8623</v>
      </c>
    </row>
    <row r="2254" spans="1:18">
      <c r="A2254">
        <v>4045</v>
      </c>
      <c r="B2254" t="s">
        <v>701</v>
      </c>
      <c r="C2254">
        <v>598</v>
      </c>
      <c r="D2254" t="s">
        <v>8624</v>
      </c>
      <c r="E2254" t="s">
        <v>706</v>
      </c>
      <c r="F2254">
        <v>3</v>
      </c>
      <c r="G2254">
        <v>1</v>
      </c>
      <c r="H2254" t="s">
        <v>421</v>
      </c>
      <c r="I2254" t="s">
        <v>103</v>
      </c>
      <c r="J2254" t="s">
        <v>105</v>
      </c>
      <c r="K2254" t="s">
        <v>104</v>
      </c>
      <c r="L2254" t="s">
        <v>102</v>
      </c>
      <c r="M2254" t="s">
        <v>131</v>
      </c>
      <c r="N2254" t="s">
        <v>130</v>
      </c>
      <c r="O2254" t="s">
        <v>585</v>
      </c>
      <c r="P2254" t="s">
        <v>584</v>
      </c>
      <c r="Q2254" t="s">
        <v>8624</v>
      </c>
      <c r="R2254" t="s">
        <v>8625</v>
      </c>
    </row>
    <row r="2255" spans="1:18">
      <c r="A2255">
        <v>1267</v>
      </c>
      <c r="B2255" t="s">
        <v>701</v>
      </c>
      <c r="C2255">
        <v>3510</v>
      </c>
      <c r="D2255" t="s">
        <v>261</v>
      </c>
      <c r="E2255" t="s">
        <v>772</v>
      </c>
      <c r="F2255">
        <v>0</v>
      </c>
      <c r="G2255">
        <v>0</v>
      </c>
      <c r="H2255" t="s">
        <v>421</v>
      </c>
      <c r="I2255" t="s">
        <v>103</v>
      </c>
      <c r="J2255" t="s">
        <v>105</v>
      </c>
      <c r="K2255" t="s">
        <v>111</v>
      </c>
      <c r="L2255" t="s">
        <v>110</v>
      </c>
      <c r="M2255" t="s">
        <v>262</v>
      </c>
      <c r="N2255" t="s">
        <v>261</v>
      </c>
      <c r="O2255" t="s">
        <v>593</v>
      </c>
      <c r="P2255" t="s">
        <v>592</v>
      </c>
      <c r="Q2255" t="s">
        <v>261</v>
      </c>
      <c r="R2255" t="s">
        <v>3175</v>
      </c>
    </row>
    <row r="2256" spans="1:18">
      <c r="A2256">
        <v>1254</v>
      </c>
      <c r="B2256" t="s">
        <v>701</v>
      </c>
      <c r="C2256">
        <v>3082</v>
      </c>
      <c r="D2256" t="s">
        <v>3153</v>
      </c>
      <c r="E2256" t="s">
        <v>49</v>
      </c>
      <c r="F2256">
        <v>5</v>
      </c>
      <c r="G2256">
        <v>0</v>
      </c>
      <c r="H2256" t="s">
        <v>421</v>
      </c>
      <c r="I2256" t="s">
        <v>103</v>
      </c>
      <c r="J2256" t="s">
        <v>105</v>
      </c>
      <c r="K2256" t="s">
        <v>111</v>
      </c>
      <c r="L2256" t="s">
        <v>110</v>
      </c>
      <c r="M2256" t="s">
        <v>266</v>
      </c>
      <c r="N2256" t="s">
        <v>265</v>
      </c>
      <c r="O2256" t="s">
        <v>591</v>
      </c>
      <c r="P2256" t="s">
        <v>590</v>
      </c>
      <c r="Q2256" t="s">
        <v>3153</v>
      </c>
      <c r="R2256" t="s">
        <v>3154</v>
      </c>
    </row>
    <row r="2257" spans="1:18">
      <c r="A2257">
        <v>1256</v>
      </c>
      <c r="B2257" t="s">
        <v>701</v>
      </c>
      <c r="C2257">
        <v>3104</v>
      </c>
      <c r="D2257" t="s">
        <v>3157</v>
      </c>
      <c r="E2257" t="s">
        <v>706</v>
      </c>
      <c r="F2257">
        <v>3</v>
      </c>
      <c r="G2257">
        <v>0</v>
      </c>
      <c r="H2257" t="s">
        <v>421</v>
      </c>
      <c r="I2257" t="s">
        <v>103</v>
      </c>
      <c r="J2257" t="s">
        <v>105</v>
      </c>
      <c r="K2257" t="s">
        <v>111</v>
      </c>
      <c r="L2257" t="s">
        <v>110</v>
      </c>
      <c r="M2257" t="s">
        <v>266</v>
      </c>
      <c r="N2257" t="s">
        <v>265</v>
      </c>
      <c r="O2257" t="s">
        <v>591</v>
      </c>
      <c r="P2257" t="s">
        <v>590</v>
      </c>
      <c r="Q2257" t="s">
        <v>3157</v>
      </c>
      <c r="R2257" t="s">
        <v>3158</v>
      </c>
    </row>
    <row r="2258" spans="1:18">
      <c r="A2258">
        <v>1257</v>
      </c>
      <c r="B2258" t="s">
        <v>701</v>
      </c>
      <c r="C2258">
        <v>1151</v>
      </c>
      <c r="D2258" t="s">
        <v>3157</v>
      </c>
      <c r="E2258" t="s">
        <v>706</v>
      </c>
      <c r="F2258">
        <v>0</v>
      </c>
      <c r="G2258">
        <v>0</v>
      </c>
      <c r="H2258" t="s">
        <v>421</v>
      </c>
      <c r="I2258" t="s">
        <v>103</v>
      </c>
      <c r="J2258" t="s">
        <v>105</v>
      </c>
      <c r="K2258" t="s">
        <v>111</v>
      </c>
      <c r="L2258" t="s">
        <v>110</v>
      </c>
      <c r="M2258" t="s">
        <v>266</v>
      </c>
      <c r="N2258" t="s">
        <v>265</v>
      </c>
      <c r="O2258" t="s">
        <v>591</v>
      </c>
      <c r="P2258" t="s">
        <v>590</v>
      </c>
      <c r="Q2258" t="s">
        <v>3157</v>
      </c>
      <c r="R2258" t="s">
        <v>3159</v>
      </c>
    </row>
    <row r="2259" spans="1:18">
      <c r="A2259">
        <v>1258</v>
      </c>
      <c r="B2259" t="s">
        <v>701</v>
      </c>
      <c r="C2259">
        <v>1150</v>
      </c>
      <c r="D2259" t="s">
        <v>3160</v>
      </c>
      <c r="E2259" t="s">
        <v>706</v>
      </c>
      <c r="F2259">
        <v>0</v>
      </c>
      <c r="G2259">
        <v>0</v>
      </c>
      <c r="H2259" t="s">
        <v>421</v>
      </c>
      <c r="I2259" t="s">
        <v>103</v>
      </c>
      <c r="J2259" t="s">
        <v>105</v>
      </c>
      <c r="K2259" t="s">
        <v>111</v>
      </c>
      <c r="L2259" t="s">
        <v>110</v>
      </c>
      <c r="M2259" t="s">
        <v>266</v>
      </c>
      <c r="N2259" t="s">
        <v>265</v>
      </c>
      <c r="O2259" t="s">
        <v>591</v>
      </c>
      <c r="P2259" t="s">
        <v>590</v>
      </c>
      <c r="Q2259" t="s">
        <v>3160</v>
      </c>
      <c r="R2259" t="s">
        <v>3161</v>
      </c>
    </row>
    <row r="2260" spans="1:18">
      <c r="A2260">
        <v>1259</v>
      </c>
      <c r="B2260" t="s">
        <v>701</v>
      </c>
      <c r="C2260">
        <v>1149</v>
      </c>
      <c r="D2260" t="s">
        <v>3162</v>
      </c>
      <c r="E2260" t="s">
        <v>706</v>
      </c>
      <c r="F2260">
        <v>0</v>
      </c>
      <c r="G2260">
        <v>0</v>
      </c>
      <c r="H2260" t="s">
        <v>421</v>
      </c>
      <c r="I2260" t="s">
        <v>103</v>
      </c>
      <c r="J2260" t="s">
        <v>105</v>
      </c>
      <c r="K2260" t="s">
        <v>111</v>
      </c>
      <c r="L2260" t="s">
        <v>110</v>
      </c>
      <c r="M2260" t="s">
        <v>266</v>
      </c>
      <c r="N2260" t="s">
        <v>265</v>
      </c>
      <c r="O2260" t="s">
        <v>591</v>
      </c>
      <c r="P2260" t="s">
        <v>590</v>
      </c>
      <c r="Q2260" t="s">
        <v>3162</v>
      </c>
      <c r="R2260" t="s">
        <v>3163</v>
      </c>
    </row>
    <row r="2261" spans="1:18">
      <c r="A2261">
        <v>1260</v>
      </c>
      <c r="B2261" t="s">
        <v>701</v>
      </c>
      <c r="C2261">
        <v>3103</v>
      </c>
      <c r="D2261" t="s">
        <v>3160</v>
      </c>
      <c r="E2261" t="s">
        <v>706</v>
      </c>
      <c r="F2261">
        <v>2</v>
      </c>
      <c r="G2261">
        <v>0</v>
      </c>
      <c r="H2261" t="s">
        <v>421</v>
      </c>
      <c r="I2261" t="s">
        <v>103</v>
      </c>
      <c r="J2261" t="s">
        <v>105</v>
      </c>
      <c r="K2261" t="s">
        <v>111</v>
      </c>
      <c r="L2261" t="s">
        <v>110</v>
      </c>
      <c r="M2261" t="s">
        <v>266</v>
      </c>
      <c r="N2261" t="s">
        <v>265</v>
      </c>
      <c r="O2261" t="s">
        <v>591</v>
      </c>
      <c r="P2261" t="s">
        <v>590</v>
      </c>
      <c r="Q2261" t="s">
        <v>3160</v>
      </c>
      <c r="R2261" t="s">
        <v>3164</v>
      </c>
    </row>
    <row r="2262" spans="1:18">
      <c r="A2262">
        <v>1261</v>
      </c>
      <c r="B2262" t="s">
        <v>701</v>
      </c>
      <c r="C2262">
        <v>3102</v>
      </c>
      <c r="D2262" t="s">
        <v>3162</v>
      </c>
      <c r="E2262" t="s">
        <v>706</v>
      </c>
      <c r="F2262">
        <v>3</v>
      </c>
      <c r="G2262">
        <v>0</v>
      </c>
      <c r="H2262" t="s">
        <v>421</v>
      </c>
      <c r="I2262" t="s">
        <v>103</v>
      </c>
      <c r="J2262" t="s">
        <v>105</v>
      </c>
      <c r="K2262" t="s">
        <v>111</v>
      </c>
      <c r="L2262" t="s">
        <v>110</v>
      </c>
      <c r="M2262" t="s">
        <v>266</v>
      </c>
      <c r="N2262" t="s">
        <v>265</v>
      </c>
      <c r="O2262" t="s">
        <v>591</v>
      </c>
      <c r="P2262" t="s">
        <v>590</v>
      </c>
      <c r="Q2262" t="s">
        <v>3162</v>
      </c>
      <c r="R2262" t="s">
        <v>3165</v>
      </c>
    </row>
    <row r="2263" spans="1:18">
      <c r="A2263">
        <v>1263</v>
      </c>
      <c r="B2263" t="s">
        <v>701</v>
      </c>
      <c r="C2263">
        <v>3101</v>
      </c>
      <c r="D2263" t="s">
        <v>3168</v>
      </c>
      <c r="E2263" t="s">
        <v>706</v>
      </c>
      <c r="F2263">
        <v>2</v>
      </c>
      <c r="G2263">
        <v>0</v>
      </c>
      <c r="H2263" t="s">
        <v>421</v>
      </c>
      <c r="I2263" t="s">
        <v>103</v>
      </c>
      <c r="J2263" t="s">
        <v>105</v>
      </c>
      <c r="K2263" t="s">
        <v>111</v>
      </c>
      <c r="L2263" t="s">
        <v>110</v>
      </c>
      <c r="M2263" t="s">
        <v>266</v>
      </c>
      <c r="N2263" t="s">
        <v>265</v>
      </c>
      <c r="O2263" t="s">
        <v>591</v>
      </c>
      <c r="P2263" t="s">
        <v>590</v>
      </c>
      <c r="Q2263" t="s">
        <v>3168</v>
      </c>
      <c r="R2263" t="s">
        <v>3169</v>
      </c>
    </row>
    <row r="2264" spans="1:18">
      <c r="A2264">
        <v>1265</v>
      </c>
      <c r="B2264" t="s">
        <v>701</v>
      </c>
      <c r="C2264">
        <v>1148</v>
      </c>
      <c r="D2264" t="s">
        <v>3168</v>
      </c>
      <c r="E2264" t="s">
        <v>706</v>
      </c>
      <c r="F2264">
        <v>0</v>
      </c>
      <c r="G2264">
        <v>0</v>
      </c>
      <c r="H2264" t="s">
        <v>421</v>
      </c>
      <c r="I2264" t="s">
        <v>103</v>
      </c>
      <c r="J2264" t="s">
        <v>105</v>
      </c>
      <c r="K2264" t="s">
        <v>111</v>
      </c>
      <c r="L2264" t="s">
        <v>110</v>
      </c>
      <c r="M2264" t="s">
        <v>266</v>
      </c>
      <c r="N2264" t="s">
        <v>265</v>
      </c>
      <c r="O2264" t="s">
        <v>591</v>
      </c>
      <c r="P2264" t="s">
        <v>590</v>
      </c>
      <c r="Q2264" t="s">
        <v>3168</v>
      </c>
      <c r="R2264" t="s">
        <v>3172</v>
      </c>
    </row>
    <row r="2265" spans="1:18">
      <c r="A2265">
        <v>1274</v>
      </c>
      <c r="B2265" t="s">
        <v>701</v>
      </c>
      <c r="C2265">
        <v>1147</v>
      </c>
      <c r="D2265" t="s">
        <v>3187</v>
      </c>
      <c r="E2265" t="s">
        <v>706</v>
      </c>
      <c r="F2265">
        <v>0</v>
      </c>
      <c r="G2265">
        <v>0</v>
      </c>
      <c r="H2265" t="s">
        <v>421</v>
      </c>
      <c r="I2265" t="s">
        <v>103</v>
      </c>
      <c r="J2265" t="s">
        <v>105</v>
      </c>
      <c r="K2265" t="s">
        <v>111</v>
      </c>
      <c r="L2265" t="s">
        <v>110</v>
      </c>
      <c r="M2265" t="s">
        <v>266</v>
      </c>
      <c r="N2265" t="s">
        <v>265</v>
      </c>
      <c r="O2265" t="s">
        <v>591</v>
      </c>
      <c r="P2265" t="s">
        <v>590</v>
      </c>
      <c r="Q2265" t="s">
        <v>3187</v>
      </c>
      <c r="R2265" t="s">
        <v>3188</v>
      </c>
    </row>
    <row r="2266" spans="1:18">
      <c r="A2266">
        <v>1275</v>
      </c>
      <c r="B2266" t="s">
        <v>701</v>
      </c>
      <c r="C2266">
        <v>4095</v>
      </c>
      <c r="D2266" t="s">
        <v>3187</v>
      </c>
      <c r="E2266" t="s">
        <v>706</v>
      </c>
      <c r="F2266">
        <v>3</v>
      </c>
      <c r="G2266">
        <v>0</v>
      </c>
      <c r="H2266" t="s">
        <v>421</v>
      </c>
      <c r="I2266" t="s">
        <v>103</v>
      </c>
      <c r="J2266" t="s">
        <v>105</v>
      </c>
      <c r="K2266" t="s">
        <v>111</v>
      </c>
      <c r="L2266" t="s">
        <v>110</v>
      </c>
      <c r="M2266" t="s">
        <v>266</v>
      </c>
      <c r="N2266" t="s">
        <v>265</v>
      </c>
      <c r="O2266" t="s">
        <v>591</v>
      </c>
      <c r="P2266" t="s">
        <v>590</v>
      </c>
      <c r="Q2266" t="s">
        <v>3187</v>
      </c>
      <c r="R2266" t="s">
        <v>3189</v>
      </c>
    </row>
    <row r="2267" spans="1:18">
      <c r="A2267">
        <v>1278</v>
      </c>
      <c r="B2267" t="s">
        <v>701</v>
      </c>
      <c r="C2267">
        <v>3887</v>
      </c>
      <c r="D2267" t="s">
        <v>3194</v>
      </c>
      <c r="E2267" t="s">
        <v>706</v>
      </c>
      <c r="F2267">
        <v>1</v>
      </c>
      <c r="G2267">
        <v>0</v>
      </c>
      <c r="H2267" t="s">
        <v>421</v>
      </c>
      <c r="I2267" t="s">
        <v>103</v>
      </c>
      <c r="J2267" t="s">
        <v>105</v>
      </c>
      <c r="K2267" t="s">
        <v>111</v>
      </c>
      <c r="L2267" t="s">
        <v>110</v>
      </c>
      <c r="M2267" t="s">
        <v>266</v>
      </c>
      <c r="N2267" t="s">
        <v>265</v>
      </c>
      <c r="O2267" t="s">
        <v>591</v>
      </c>
      <c r="P2267" t="s">
        <v>590</v>
      </c>
      <c r="Q2267" t="s">
        <v>3194</v>
      </c>
      <c r="R2267" t="s">
        <v>3195</v>
      </c>
    </row>
    <row r="2268" spans="1:18">
      <c r="A2268">
        <v>1279</v>
      </c>
      <c r="B2268" t="s">
        <v>701</v>
      </c>
      <c r="C2268">
        <v>3888</v>
      </c>
      <c r="D2268" t="s">
        <v>3196</v>
      </c>
      <c r="E2268" t="s">
        <v>706</v>
      </c>
      <c r="F2268">
        <v>2</v>
      </c>
      <c r="G2268">
        <v>0</v>
      </c>
      <c r="H2268" t="s">
        <v>421</v>
      </c>
      <c r="I2268" t="s">
        <v>103</v>
      </c>
      <c r="J2268" t="s">
        <v>105</v>
      </c>
      <c r="K2268" t="s">
        <v>111</v>
      </c>
      <c r="L2268" t="s">
        <v>110</v>
      </c>
      <c r="M2268" t="s">
        <v>266</v>
      </c>
      <c r="N2268" t="s">
        <v>265</v>
      </c>
      <c r="O2268" t="s">
        <v>591</v>
      </c>
      <c r="P2268" t="s">
        <v>590</v>
      </c>
      <c r="Q2268" t="s">
        <v>3196</v>
      </c>
      <c r="R2268" t="s">
        <v>3197</v>
      </c>
    </row>
    <row r="2269" spans="1:18">
      <c r="A2269">
        <v>1280</v>
      </c>
      <c r="B2269" t="s">
        <v>701</v>
      </c>
      <c r="C2269">
        <v>3889</v>
      </c>
      <c r="D2269" t="s">
        <v>3198</v>
      </c>
      <c r="E2269" t="s">
        <v>706</v>
      </c>
      <c r="F2269">
        <v>4</v>
      </c>
      <c r="G2269">
        <v>0</v>
      </c>
      <c r="H2269" t="s">
        <v>421</v>
      </c>
      <c r="I2269" t="s">
        <v>103</v>
      </c>
      <c r="J2269" t="s">
        <v>105</v>
      </c>
      <c r="K2269" t="s">
        <v>111</v>
      </c>
      <c r="L2269" t="s">
        <v>110</v>
      </c>
      <c r="M2269" t="s">
        <v>266</v>
      </c>
      <c r="N2269" t="s">
        <v>265</v>
      </c>
      <c r="O2269" t="s">
        <v>591</v>
      </c>
      <c r="P2269" t="s">
        <v>590</v>
      </c>
      <c r="Q2269" t="s">
        <v>3198</v>
      </c>
      <c r="R2269" t="s">
        <v>3199</v>
      </c>
    </row>
    <row r="2270" spans="1:18">
      <c r="A2270">
        <v>1282</v>
      </c>
      <c r="B2270" t="s">
        <v>701</v>
      </c>
      <c r="C2270">
        <v>3886</v>
      </c>
      <c r="D2270" t="s">
        <v>3202</v>
      </c>
      <c r="E2270" t="s">
        <v>706</v>
      </c>
      <c r="F2270">
        <v>3</v>
      </c>
      <c r="G2270">
        <v>0</v>
      </c>
      <c r="H2270" t="s">
        <v>421</v>
      </c>
      <c r="I2270" t="s">
        <v>103</v>
      </c>
      <c r="J2270" t="s">
        <v>105</v>
      </c>
      <c r="K2270" t="s">
        <v>111</v>
      </c>
      <c r="L2270" t="s">
        <v>110</v>
      </c>
      <c r="M2270" t="s">
        <v>266</v>
      </c>
      <c r="N2270" t="s">
        <v>265</v>
      </c>
      <c r="O2270" t="s">
        <v>591</v>
      </c>
      <c r="P2270" t="s">
        <v>590</v>
      </c>
      <c r="Q2270" t="s">
        <v>3202</v>
      </c>
      <c r="R2270" t="s">
        <v>3203</v>
      </c>
    </row>
    <row r="2271" spans="1:18">
      <c r="A2271">
        <v>1284</v>
      </c>
      <c r="B2271" t="s">
        <v>701</v>
      </c>
      <c r="C2271">
        <v>3698</v>
      </c>
      <c r="D2271" t="s">
        <v>3206</v>
      </c>
      <c r="E2271" t="s">
        <v>706</v>
      </c>
      <c r="F2271">
        <v>3</v>
      </c>
      <c r="G2271">
        <v>0</v>
      </c>
      <c r="H2271" t="s">
        <v>421</v>
      </c>
      <c r="I2271" t="s">
        <v>103</v>
      </c>
      <c r="J2271" t="s">
        <v>105</v>
      </c>
      <c r="K2271" t="s">
        <v>111</v>
      </c>
      <c r="L2271" t="s">
        <v>110</v>
      </c>
      <c r="M2271" t="s">
        <v>266</v>
      </c>
      <c r="N2271" t="s">
        <v>265</v>
      </c>
      <c r="O2271" t="s">
        <v>591</v>
      </c>
      <c r="P2271" t="s">
        <v>590</v>
      </c>
      <c r="Q2271" t="s">
        <v>3206</v>
      </c>
      <c r="R2271" t="s">
        <v>3207</v>
      </c>
    </row>
    <row r="2272" spans="1:18">
      <c r="A2272">
        <v>1285</v>
      </c>
      <c r="B2272" t="s">
        <v>701</v>
      </c>
      <c r="C2272">
        <v>3697</v>
      </c>
      <c r="D2272" t="s">
        <v>3208</v>
      </c>
      <c r="E2272" t="s">
        <v>706</v>
      </c>
      <c r="F2272">
        <v>3</v>
      </c>
      <c r="G2272">
        <v>0</v>
      </c>
      <c r="H2272" t="s">
        <v>421</v>
      </c>
      <c r="I2272" t="s">
        <v>103</v>
      </c>
      <c r="J2272" t="s">
        <v>105</v>
      </c>
      <c r="K2272" t="s">
        <v>111</v>
      </c>
      <c r="L2272" t="s">
        <v>110</v>
      </c>
      <c r="M2272" t="s">
        <v>266</v>
      </c>
      <c r="N2272" t="s">
        <v>265</v>
      </c>
      <c r="O2272" t="s">
        <v>591</v>
      </c>
      <c r="P2272" t="s">
        <v>590</v>
      </c>
      <c r="Q2272" t="s">
        <v>3208</v>
      </c>
      <c r="R2272" t="s">
        <v>3209</v>
      </c>
    </row>
    <row r="2273" spans="1:18">
      <c r="A2273">
        <v>1287</v>
      </c>
      <c r="B2273" t="s">
        <v>701</v>
      </c>
      <c r="C2273">
        <v>3696</v>
      </c>
      <c r="D2273" t="s">
        <v>3212</v>
      </c>
      <c r="E2273" t="s">
        <v>706</v>
      </c>
      <c r="F2273">
        <v>1</v>
      </c>
      <c r="G2273">
        <v>0</v>
      </c>
      <c r="H2273" t="s">
        <v>421</v>
      </c>
      <c r="I2273" t="s">
        <v>103</v>
      </c>
      <c r="J2273" t="s">
        <v>105</v>
      </c>
      <c r="K2273" t="s">
        <v>111</v>
      </c>
      <c r="L2273" t="s">
        <v>110</v>
      </c>
      <c r="M2273" t="s">
        <v>266</v>
      </c>
      <c r="N2273" t="s">
        <v>265</v>
      </c>
      <c r="O2273" t="s">
        <v>591</v>
      </c>
      <c r="P2273" t="s">
        <v>590</v>
      </c>
      <c r="Q2273" t="s">
        <v>3212</v>
      </c>
      <c r="R2273" t="s">
        <v>3213</v>
      </c>
    </row>
    <row r="2274" spans="1:18">
      <c r="A2274">
        <v>1288</v>
      </c>
      <c r="B2274" t="s">
        <v>701</v>
      </c>
      <c r="C2274">
        <v>4149</v>
      </c>
      <c r="D2274" t="s">
        <v>3214</v>
      </c>
      <c r="E2274" t="s">
        <v>706</v>
      </c>
      <c r="F2274">
        <v>3</v>
      </c>
      <c r="G2274">
        <v>0</v>
      </c>
      <c r="H2274" t="s">
        <v>421</v>
      </c>
      <c r="I2274" t="s">
        <v>103</v>
      </c>
      <c r="J2274" t="s">
        <v>105</v>
      </c>
      <c r="K2274" t="s">
        <v>111</v>
      </c>
      <c r="L2274" t="s">
        <v>110</v>
      </c>
      <c r="M2274" t="s">
        <v>266</v>
      </c>
      <c r="N2274" t="s">
        <v>265</v>
      </c>
      <c r="O2274" t="s">
        <v>591</v>
      </c>
      <c r="P2274" t="s">
        <v>590</v>
      </c>
      <c r="Q2274" t="s">
        <v>3214</v>
      </c>
      <c r="R2274" t="s">
        <v>3215</v>
      </c>
    </row>
    <row r="2275" spans="1:18">
      <c r="A2275">
        <v>1290</v>
      </c>
      <c r="B2275" t="s">
        <v>701</v>
      </c>
      <c r="C2275">
        <v>3880</v>
      </c>
      <c r="D2275" t="s">
        <v>3218</v>
      </c>
      <c r="E2275" t="s">
        <v>706</v>
      </c>
      <c r="F2275">
        <v>3</v>
      </c>
      <c r="G2275">
        <v>0</v>
      </c>
      <c r="H2275" t="s">
        <v>421</v>
      </c>
      <c r="I2275" t="s">
        <v>103</v>
      </c>
      <c r="J2275" t="s">
        <v>105</v>
      </c>
      <c r="K2275" t="s">
        <v>111</v>
      </c>
      <c r="L2275" t="s">
        <v>110</v>
      </c>
      <c r="M2275" t="s">
        <v>266</v>
      </c>
      <c r="N2275" t="s">
        <v>265</v>
      </c>
      <c r="O2275" t="s">
        <v>591</v>
      </c>
      <c r="P2275" t="s">
        <v>590</v>
      </c>
      <c r="Q2275" t="s">
        <v>3218</v>
      </c>
      <c r="R2275" t="s">
        <v>3219</v>
      </c>
    </row>
    <row r="2276" spans="1:18">
      <c r="A2276">
        <v>1291</v>
      </c>
      <c r="B2276" t="s">
        <v>701</v>
      </c>
      <c r="C2276">
        <v>3695</v>
      </c>
      <c r="D2276" t="s">
        <v>3220</v>
      </c>
      <c r="E2276" t="s">
        <v>706</v>
      </c>
      <c r="F2276">
        <v>3</v>
      </c>
      <c r="G2276">
        <v>0</v>
      </c>
      <c r="H2276" t="s">
        <v>421</v>
      </c>
      <c r="I2276" t="s">
        <v>103</v>
      </c>
      <c r="J2276" t="s">
        <v>105</v>
      </c>
      <c r="K2276" t="s">
        <v>111</v>
      </c>
      <c r="L2276" t="s">
        <v>110</v>
      </c>
      <c r="M2276" t="s">
        <v>266</v>
      </c>
      <c r="N2276" t="s">
        <v>265</v>
      </c>
      <c r="O2276" t="s">
        <v>591</v>
      </c>
      <c r="P2276" t="s">
        <v>590</v>
      </c>
      <c r="Q2276" t="s">
        <v>3220</v>
      </c>
      <c r="R2276" t="s">
        <v>3221</v>
      </c>
    </row>
    <row r="2277" spans="1:18">
      <c r="A2277">
        <v>1293</v>
      </c>
      <c r="B2277" t="s">
        <v>701</v>
      </c>
      <c r="C2277">
        <v>3694</v>
      </c>
      <c r="D2277" t="s">
        <v>3224</v>
      </c>
      <c r="E2277" t="s">
        <v>706</v>
      </c>
      <c r="F2277">
        <v>3</v>
      </c>
      <c r="G2277">
        <v>0</v>
      </c>
      <c r="H2277" t="s">
        <v>421</v>
      </c>
      <c r="I2277" t="s">
        <v>103</v>
      </c>
      <c r="J2277" t="s">
        <v>105</v>
      </c>
      <c r="K2277" t="s">
        <v>111</v>
      </c>
      <c r="L2277" t="s">
        <v>110</v>
      </c>
      <c r="M2277" t="s">
        <v>266</v>
      </c>
      <c r="N2277" t="s">
        <v>265</v>
      </c>
      <c r="O2277" t="s">
        <v>591</v>
      </c>
      <c r="P2277" t="s">
        <v>590</v>
      </c>
      <c r="Q2277" t="s">
        <v>3224</v>
      </c>
      <c r="R2277" t="s">
        <v>3225</v>
      </c>
    </row>
    <row r="2278" spans="1:18">
      <c r="A2278">
        <v>1294</v>
      </c>
      <c r="B2278" t="s">
        <v>701</v>
      </c>
      <c r="C2278">
        <v>3881</v>
      </c>
      <c r="D2278" t="s">
        <v>3226</v>
      </c>
      <c r="E2278" t="s">
        <v>706</v>
      </c>
      <c r="F2278">
        <v>4</v>
      </c>
      <c r="G2278">
        <v>0</v>
      </c>
      <c r="H2278" t="s">
        <v>421</v>
      </c>
      <c r="I2278" t="s">
        <v>103</v>
      </c>
      <c r="J2278" t="s">
        <v>105</v>
      </c>
      <c r="K2278" t="s">
        <v>111</v>
      </c>
      <c r="L2278" t="s">
        <v>110</v>
      </c>
      <c r="M2278" t="s">
        <v>266</v>
      </c>
      <c r="N2278" t="s">
        <v>265</v>
      </c>
      <c r="O2278" t="s">
        <v>591</v>
      </c>
      <c r="P2278" t="s">
        <v>590</v>
      </c>
      <c r="Q2278" t="s">
        <v>3226</v>
      </c>
      <c r="R2278" t="s">
        <v>3227</v>
      </c>
    </row>
    <row r="2279" spans="1:18">
      <c r="A2279">
        <v>1296</v>
      </c>
      <c r="B2279" t="s">
        <v>701</v>
      </c>
      <c r="C2279">
        <v>3882</v>
      </c>
      <c r="D2279" t="s">
        <v>3230</v>
      </c>
      <c r="E2279" t="s">
        <v>706</v>
      </c>
      <c r="F2279">
        <v>4</v>
      </c>
      <c r="G2279">
        <v>0</v>
      </c>
      <c r="H2279" t="s">
        <v>421</v>
      </c>
      <c r="I2279" t="s">
        <v>103</v>
      </c>
      <c r="J2279" t="s">
        <v>105</v>
      </c>
      <c r="K2279" t="s">
        <v>111</v>
      </c>
      <c r="L2279" t="s">
        <v>110</v>
      </c>
      <c r="M2279" t="s">
        <v>266</v>
      </c>
      <c r="N2279" t="s">
        <v>265</v>
      </c>
      <c r="O2279" t="s">
        <v>591</v>
      </c>
      <c r="P2279" t="s">
        <v>590</v>
      </c>
      <c r="Q2279" t="s">
        <v>3230</v>
      </c>
      <c r="R2279" t="s">
        <v>3231</v>
      </c>
    </row>
    <row r="2280" spans="1:18">
      <c r="A2280">
        <v>1298</v>
      </c>
      <c r="B2280" t="s">
        <v>701</v>
      </c>
      <c r="C2280">
        <v>3693</v>
      </c>
      <c r="D2280" t="s">
        <v>3234</v>
      </c>
      <c r="E2280" t="s">
        <v>706</v>
      </c>
      <c r="F2280">
        <v>2</v>
      </c>
      <c r="G2280">
        <v>0</v>
      </c>
      <c r="H2280" t="s">
        <v>421</v>
      </c>
      <c r="I2280" t="s">
        <v>103</v>
      </c>
      <c r="J2280" t="s">
        <v>105</v>
      </c>
      <c r="K2280" t="s">
        <v>111</v>
      </c>
      <c r="L2280" t="s">
        <v>110</v>
      </c>
      <c r="M2280" t="s">
        <v>266</v>
      </c>
      <c r="N2280" t="s">
        <v>265</v>
      </c>
      <c r="O2280" t="s">
        <v>591</v>
      </c>
      <c r="P2280" t="s">
        <v>590</v>
      </c>
      <c r="Q2280" t="s">
        <v>3234</v>
      </c>
      <c r="R2280" t="s">
        <v>3235</v>
      </c>
    </row>
    <row r="2281" spans="1:18">
      <c r="A2281">
        <v>1299</v>
      </c>
      <c r="B2281" t="s">
        <v>701</v>
      </c>
      <c r="C2281">
        <v>1145</v>
      </c>
      <c r="D2281" t="s">
        <v>3236</v>
      </c>
      <c r="E2281" t="s">
        <v>706</v>
      </c>
      <c r="F2281">
        <v>0</v>
      </c>
      <c r="G2281">
        <v>0</v>
      </c>
      <c r="H2281" t="s">
        <v>421</v>
      </c>
      <c r="I2281" t="s">
        <v>103</v>
      </c>
      <c r="J2281" t="s">
        <v>105</v>
      </c>
      <c r="K2281" t="s">
        <v>111</v>
      </c>
      <c r="L2281" t="s">
        <v>110</v>
      </c>
      <c r="M2281" t="s">
        <v>266</v>
      </c>
      <c r="N2281" t="s">
        <v>265</v>
      </c>
      <c r="O2281" t="s">
        <v>591</v>
      </c>
      <c r="P2281" t="s">
        <v>590</v>
      </c>
      <c r="Q2281" t="s">
        <v>3236</v>
      </c>
      <c r="R2281" t="s">
        <v>3237</v>
      </c>
    </row>
    <row r="2282" spans="1:18">
      <c r="A2282">
        <v>1300</v>
      </c>
      <c r="B2282" t="s">
        <v>701</v>
      </c>
      <c r="C2282">
        <v>3692</v>
      </c>
      <c r="D2282" t="s">
        <v>3236</v>
      </c>
      <c r="E2282" t="s">
        <v>706</v>
      </c>
      <c r="F2282">
        <v>4</v>
      </c>
      <c r="G2282">
        <v>0</v>
      </c>
      <c r="H2282" t="s">
        <v>421</v>
      </c>
      <c r="I2282" t="s">
        <v>103</v>
      </c>
      <c r="J2282" t="s">
        <v>105</v>
      </c>
      <c r="K2282" t="s">
        <v>111</v>
      </c>
      <c r="L2282" t="s">
        <v>110</v>
      </c>
      <c r="M2282" t="s">
        <v>266</v>
      </c>
      <c r="N2282" t="s">
        <v>265</v>
      </c>
      <c r="O2282" t="s">
        <v>591</v>
      </c>
      <c r="P2282" t="s">
        <v>590</v>
      </c>
      <c r="Q2282" t="s">
        <v>3236</v>
      </c>
      <c r="R2282" t="s">
        <v>3238</v>
      </c>
    </row>
    <row r="2283" spans="1:18">
      <c r="A2283">
        <v>1301</v>
      </c>
      <c r="B2283" t="s">
        <v>701</v>
      </c>
      <c r="C2283">
        <v>3691</v>
      </c>
      <c r="D2283" t="s">
        <v>3239</v>
      </c>
      <c r="E2283" t="s">
        <v>706</v>
      </c>
      <c r="F2283">
        <v>2</v>
      </c>
      <c r="G2283">
        <v>0</v>
      </c>
      <c r="H2283" t="s">
        <v>421</v>
      </c>
      <c r="I2283" t="s">
        <v>103</v>
      </c>
      <c r="J2283" t="s">
        <v>105</v>
      </c>
      <c r="K2283" t="s">
        <v>111</v>
      </c>
      <c r="L2283" t="s">
        <v>110</v>
      </c>
      <c r="M2283" t="s">
        <v>266</v>
      </c>
      <c r="N2283" t="s">
        <v>265</v>
      </c>
      <c r="O2283" t="s">
        <v>591</v>
      </c>
      <c r="P2283" t="s">
        <v>590</v>
      </c>
      <c r="Q2283" t="s">
        <v>3239</v>
      </c>
      <c r="R2283" t="s">
        <v>3240</v>
      </c>
    </row>
    <row r="2284" spans="1:18">
      <c r="A2284">
        <v>1302</v>
      </c>
      <c r="B2284" t="s">
        <v>701</v>
      </c>
      <c r="C2284">
        <v>3690</v>
      </c>
      <c r="D2284" t="s">
        <v>3241</v>
      </c>
      <c r="E2284" t="s">
        <v>706</v>
      </c>
      <c r="F2284">
        <v>4</v>
      </c>
      <c r="G2284">
        <v>0</v>
      </c>
      <c r="H2284" t="s">
        <v>421</v>
      </c>
      <c r="I2284" t="s">
        <v>103</v>
      </c>
      <c r="J2284" t="s">
        <v>105</v>
      </c>
      <c r="K2284" t="s">
        <v>111</v>
      </c>
      <c r="L2284" t="s">
        <v>110</v>
      </c>
      <c r="M2284" t="s">
        <v>266</v>
      </c>
      <c r="N2284" t="s">
        <v>265</v>
      </c>
      <c r="O2284" t="s">
        <v>591</v>
      </c>
      <c r="P2284" t="s">
        <v>590</v>
      </c>
      <c r="Q2284" t="s">
        <v>3241</v>
      </c>
      <c r="R2284" t="s">
        <v>3242</v>
      </c>
    </row>
    <row r="2285" spans="1:18">
      <c r="A2285">
        <v>1304</v>
      </c>
      <c r="B2285" t="s">
        <v>701</v>
      </c>
      <c r="C2285">
        <v>3689</v>
      </c>
      <c r="D2285" t="s">
        <v>3245</v>
      </c>
      <c r="E2285" t="s">
        <v>706</v>
      </c>
      <c r="F2285">
        <v>2</v>
      </c>
      <c r="G2285">
        <v>0</v>
      </c>
      <c r="H2285" t="s">
        <v>421</v>
      </c>
      <c r="I2285" t="s">
        <v>103</v>
      </c>
      <c r="J2285" t="s">
        <v>105</v>
      </c>
      <c r="K2285" t="s">
        <v>111</v>
      </c>
      <c r="L2285" t="s">
        <v>110</v>
      </c>
      <c r="M2285" t="s">
        <v>266</v>
      </c>
      <c r="N2285" t="s">
        <v>265</v>
      </c>
      <c r="O2285" t="s">
        <v>591</v>
      </c>
      <c r="P2285" t="s">
        <v>590</v>
      </c>
      <c r="Q2285" t="s">
        <v>3245</v>
      </c>
      <c r="R2285" t="s">
        <v>3246</v>
      </c>
    </row>
    <row r="2286" spans="1:18">
      <c r="A2286">
        <v>1305</v>
      </c>
      <c r="B2286" t="s">
        <v>701</v>
      </c>
      <c r="C2286">
        <v>3883</v>
      </c>
      <c r="D2286" t="s">
        <v>3247</v>
      </c>
      <c r="E2286" t="s">
        <v>2264</v>
      </c>
      <c r="F2286">
        <v>0</v>
      </c>
      <c r="G2286">
        <v>0</v>
      </c>
      <c r="H2286" t="s">
        <v>421</v>
      </c>
      <c r="I2286" t="s">
        <v>103</v>
      </c>
      <c r="J2286" t="s">
        <v>105</v>
      </c>
      <c r="K2286" t="s">
        <v>111</v>
      </c>
      <c r="L2286" t="s">
        <v>110</v>
      </c>
      <c r="M2286" t="s">
        <v>266</v>
      </c>
      <c r="N2286" t="s">
        <v>265</v>
      </c>
      <c r="O2286" t="s">
        <v>591</v>
      </c>
      <c r="P2286" t="s">
        <v>590</v>
      </c>
      <c r="Q2286" t="s">
        <v>3247</v>
      </c>
      <c r="R2286" t="s">
        <v>3248</v>
      </c>
    </row>
    <row r="2287" spans="1:18">
      <c r="A2287">
        <v>1306</v>
      </c>
      <c r="B2287" t="s">
        <v>701</v>
      </c>
      <c r="C2287">
        <v>3891</v>
      </c>
      <c r="D2287" t="s">
        <v>265</v>
      </c>
      <c r="E2287" t="s">
        <v>772</v>
      </c>
      <c r="F2287">
        <v>0</v>
      </c>
      <c r="G2287">
        <v>0</v>
      </c>
      <c r="H2287" t="s">
        <v>421</v>
      </c>
      <c r="I2287" t="s">
        <v>103</v>
      </c>
      <c r="J2287" t="s">
        <v>105</v>
      </c>
      <c r="K2287" t="s">
        <v>111</v>
      </c>
      <c r="L2287" t="s">
        <v>110</v>
      </c>
      <c r="M2287" t="s">
        <v>266</v>
      </c>
      <c r="N2287" t="s">
        <v>265</v>
      </c>
      <c r="O2287" t="s">
        <v>591</v>
      </c>
      <c r="P2287" t="s">
        <v>590</v>
      </c>
      <c r="Q2287" t="s">
        <v>265</v>
      </c>
      <c r="R2287" t="s">
        <v>3249</v>
      </c>
    </row>
    <row r="2288" spans="1:18">
      <c r="A2288">
        <v>1309</v>
      </c>
      <c r="B2288" t="s">
        <v>701</v>
      </c>
      <c r="C2288">
        <v>3516</v>
      </c>
      <c r="D2288" t="s">
        <v>3254</v>
      </c>
      <c r="E2288" t="s">
        <v>706</v>
      </c>
      <c r="F2288">
        <v>2</v>
      </c>
      <c r="G2288">
        <v>0</v>
      </c>
      <c r="H2288" t="s">
        <v>421</v>
      </c>
      <c r="I2288" t="s">
        <v>103</v>
      </c>
      <c r="J2288" t="s">
        <v>105</v>
      </c>
      <c r="K2288" t="s">
        <v>111</v>
      </c>
      <c r="L2288" t="s">
        <v>110</v>
      </c>
      <c r="M2288" t="s">
        <v>266</v>
      </c>
      <c r="N2288" t="s">
        <v>265</v>
      </c>
      <c r="O2288" t="s">
        <v>591</v>
      </c>
      <c r="P2288" t="s">
        <v>590</v>
      </c>
      <c r="Q2288" t="s">
        <v>3254</v>
      </c>
      <c r="R2288" t="s">
        <v>3255</v>
      </c>
    </row>
    <row r="2289" spans="1:18">
      <c r="A2289">
        <v>1310</v>
      </c>
      <c r="B2289" t="s">
        <v>701</v>
      </c>
      <c r="C2289">
        <v>4148</v>
      </c>
      <c r="D2289" t="s">
        <v>3256</v>
      </c>
      <c r="E2289" t="s">
        <v>706</v>
      </c>
      <c r="F2289">
        <v>3</v>
      </c>
      <c r="G2289">
        <v>0</v>
      </c>
      <c r="H2289" t="s">
        <v>421</v>
      </c>
      <c r="I2289" t="s">
        <v>103</v>
      </c>
      <c r="J2289" t="s">
        <v>105</v>
      </c>
      <c r="K2289" t="s">
        <v>111</v>
      </c>
      <c r="L2289" t="s">
        <v>110</v>
      </c>
      <c r="M2289" t="s">
        <v>266</v>
      </c>
      <c r="N2289" t="s">
        <v>265</v>
      </c>
      <c r="O2289" t="s">
        <v>591</v>
      </c>
      <c r="P2289" t="s">
        <v>590</v>
      </c>
      <c r="Q2289" t="s">
        <v>3256</v>
      </c>
      <c r="R2289" t="s">
        <v>3257</v>
      </c>
    </row>
    <row r="2290" spans="1:18">
      <c r="A2290">
        <v>1311</v>
      </c>
      <c r="B2290" t="s">
        <v>701</v>
      </c>
      <c r="C2290">
        <v>3517</v>
      </c>
      <c r="D2290" t="s">
        <v>3258</v>
      </c>
      <c r="E2290" t="s">
        <v>706</v>
      </c>
      <c r="F2290">
        <v>2</v>
      </c>
      <c r="G2290">
        <v>0</v>
      </c>
      <c r="H2290" t="s">
        <v>421</v>
      </c>
      <c r="I2290" t="s">
        <v>103</v>
      </c>
      <c r="J2290" t="s">
        <v>105</v>
      </c>
      <c r="K2290" t="s">
        <v>111</v>
      </c>
      <c r="L2290" t="s">
        <v>110</v>
      </c>
      <c r="M2290" t="s">
        <v>266</v>
      </c>
      <c r="N2290" t="s">
        <v>265</v>
      </c>
      <c r="O2290" t="s">
        <v>591</v>
      </c>
      <c r="P2290" t="s">
        <v>590</v>
      </c>
      <c r="Q2290" t="s">
        <v>3258</v>
      </c>
      <c r="R2290" t="s">
        <v>3259</v>
      </c>
    </row>
    <row r="2291" spans="1:18">
      <c r="A2291">
        <v>1312</v>
      </c>
      <c r="B2291" t="s">
        <v>701</v>
      </c>
      <c r="C2291">
        <v>3688</v>
      </c>
      <c r="D2291" t="s">
        <v>3260</v>
      </c>
      <c r="E2291" t="s">
        <v>706</v>
      </c>
      <c r="F2291">
        <v>3</v>
      </c>
      <c r="G2291">
        <v>0</v>
      </c>
      <c r="H2291" t="s">
        <v>421</v>
      </c>
      <c r="I2291" t="s">
        <v>103</v>
      </c>
      <c r="J2291" t="s">
        <v>105</v>
      </c>
      <c r="K2291" t="s">
        <v>111</v>
      </c>
      <c r="L2291" t="s">
        <v>110</v>
      </c>
      <c r="M2291" t="s">
        <v>266</v>
      </c>
      <c r="N2291" t="s">
        <v>265</v>
      </c>
      <c r="O2291" t="s">
        <v>591</v>
      </c>
      <c r="P2291" t="s">
        <v>590</v>
      </c>
      <c r="Q2291" t="s">
        <v>3260</v>
      </c>
      <c r="R2291" t="s">
        <v>3261</v>
      </c>
    </row>
    <row r="2292" spans="1:18">
      <c r="A2292">
        <v>1315</v>
      </c>
      <c r="B2292" t="s">
        <v>701</v>
      </c>
      <c r="C2292">
        <v>3515</v>
      </c>
      <c r="D2292" t="s">
        <v>3266</v>
      </c>
      <c r="E2292" t="s">
        <v>706</v>
      </c>
      <c r="F2292">
        <v>2</v>
      </c>
      <c r="G2292">
        <v>0</v>
      </c>
      <c r="H2292" t="s">
        <v>421</v>
      </c>
      <c r="I2292" t="s">
        <v>103</v>
      </c>
      <c r="J2292" t="s">
        <v>105</v>
      </c>
      <c r="K2292" t="s">
        <v>111</v>
      </c>
      <c r="L2292" t="s">
        <v>110</v>
      </c>
      <c r="M2292" t="s">
        <v>266</v>
      </c>
      <c r="N2292" t="s">
        <v>265</v>
      </c>
      <c r="O2292" t="s">
        <v>591</v>
      </c>
      <c r="P2292" t="s">
        <v>590</v>
      </c>
      <c r="Q2292" t="s">
        <v>3266</v>
      </c>
      <c r="R2292" t="s">
        <v>3267</v>
      </c>
    </row>
    <row r="2293" spans="1:18">
      <c r="A2293">
        <v>1318</v>
      </c>
      <c r="B2293" t="s">
        <v>701</v>
      </c>
      <c r="C2293">
        <v>3687</v>
      </c>
      <c r="D2293" t="s">
        <v>3272</v>
      </c>
      <c r="E2293" t="s">
        <v>706</v>
      </c>
      <c r="F2293">
        <v>3</v>
      </c>
      <c r="G2293">
        <v>0</v>
      </c>
      <c r="H2293" t="s">
        <v>421</v>
      </c>
      <c r="I2293" t="s">
        <v>103</v>
      </c>
      <c r="J2293" t="s">
        <v>105</v>
      </c>
      <c r="K2293" t="s">
        <v>111</v>
      </c>
      <c r="L2293" t="s">
        <v>110</v>
      </c>
      <c r="M2293" t="s">
        <v>266</v>
      </c>
      <c r="N2293" t="s">
        <v>265</v>
      </c>
      <c r="O2293" t="s">
        <v>591</v>
      </c>
      <c r="P2293" t="s">
        <v>590</v>
      </c>
      <c r="Q2293" t="s">
        <v>3272</v>
      </c>
      <c r="R2293" t="s">
        <v>3273</v>
      </c>
    </row>
    <row r="2294" spans="1:18">
      <c r="A2294">
        <v>1320</v>
      </c>
      <c r="B2294" t="s">
        <v>701</v>
      </c>
      <c r="C2294">
        <v>4147</v>
      </c>
      <c r="D2294" t="s">
        <v>3276</v>
      </c>
      <c r="E2294" t="s">
        <v>706</v>
      </c>
      <c r="F2294">
        <v>2</v>
      </c>
      <c r="G2294">
        <v>0</v>
      </c>
      <c r="H2294" t="s">
        <v>421</v>
      </c>
      <c r="I2294" t="s">
        <v>103</v>
      </c>
      <c r="J2294" t="s">
        <v>105</v>
      </c>
      <c r="K2294" t="s">
        <v>111</v>
      </c>
      <c r="L2294" t="s">
        <v>110</v>
      </c>
      <c r="M2294" t="s">
        <v>266</v>
      </c>
      <c r="N2294" t="s">
        <v>265</v>
      </c>
      <c r="O2294" t="s">
        <v>591</v>
      </c>
      <c r="P2294" t="s">
        <v>590</v>
      </c>
      <c r="Q2294" t="s">
        <v>3276</v>
      </c>
      <c r="R2294" t="s">
        <v>3277</v>
      </c>
    </row>
    <row r="2295" spans="1:18">
      <c r="A2295">
        <v>1324</v>
      </c>
      <c r="B2295" t="s">
        <v>701</v>
      </c>
      <c r="C2295">
        <v>3890</v>
      </c>
      <c r="D2295" t="s">
        <v>2263</v>
      </c>
      <c r="E2295" t="s">
        <v>2264</v>
      </c>
      <c r="F2295">
        <v>0</v>
      </c>
      <c r="G2295">
        <v>0</v>
      </c>
      <c r="H2295" t="s">
        <v>421</v>
      </c>
      <c r="I2295" t="s">
        <v>103</v>
      </c>
      <c r="J2295" t="s">
        <v>105</v>
      </c>
      <c r="K2295" t="s">
        <v>111</v>
      </c>
      <c r="L2295" t="s">
        <v>110</v>
      </c>
      <c r="M2295" t="s">
        <v>266</v>
      </c>
      <c r="N2295" t="s">
        <v>265</v>
      </c>
      <c r="O2295" t="s">
        <v>591</v>
      </c>
      <c r="P2295" t="s">
        <v>590</v>
      </c>
      <c r="Q2295" t="s">
        <v>2263</v>
      </c>
      <c r="R2295" t="s">
        <v>3284</v>
      </c>
    </row>
    <row r="2296" spans="1:18">
      <c r="A2296">
        <v>1326</v>
      </c>
      <c r="B2296" t="s">
        <v>701</v>
      </c>
      <c r="C2296">
        <v>3513</v>
      </c>
      <c r="D2296" t="s">
        <v>3287</v>
      </c>
      <c r="E2296" t="s">
        <v>706</v>
      </c>
      <c r="F2296">
        <v>1</v>
      </c>
      <c r="G2296">
        <v>0</v>
      </c>
      <c r="H2296" t="s">
        <v>421</v>
      </c>
      <c r="I2296" t="s">
        <v>103</v>
      </c>
      <c r="J2296" t="s">
        <v>105</v>
      </c>
      <c r="K2296" t="s">
        <v>111</v>
      </c>
      <c r="L2296" t="s">
        <v>110</v>
      </c>
      <c r="M2296" t="s">
        <v>266</v>
      </c>
      <c r="N2296" t="s">
        <v>265</v>
      </c>
      <c r="O2296" t="s">
        <v>591</v>
      </c>
      <c r="P2296" t="s">
        <v>590</v>
      </c>
      <c r="Q2296" t="s">
        <v>3287</v>
      </c>
      <c r="R2296" t="s">
        <v>3288</v>
      </c>
    </row>
    <row r="2297" spans="1:18">
      <c r="A2297">
        <v>1329</v>
      </c>
      <c r="B2297" t="s">
        <v>701</v>
      </c>
      <c r="C2297">
        <v>3514</v>
      </c>
      <c r="D2297" t="s">
        <v>3293</v>
      </c>
      <c r="E2297" t="s">
        <v>706</v>
      </c>
      <c r="F2297">
        <v>2</v>
      </c>
      <c r="G2297">
        <v>0</v>
      </c>
      <c r="H2297" t="s">
        <v>421</v>
      </c>
      <c r="I2297" t="s">
        <v>103</v>
      </c>
      <c r="J2297" t="s">
        <v>105</v>
      </c>
      <c r="K2297" t="s">
        <v>111</v>
      </c>
      <c r="L2297" t="s">
        <v>110</v>
      </c>
      <c r="M2297" t="s">
        <v>266</v>
      </c>
      <c r="N2297" t="s">
        <v>265</v>
      </c>
      <c r="O2297" t="s">
        <v>591</v>
      </c>
      <c r="P2297" t="s">
        <v>590</v>
      </c>
      <c r="Q2297" t="s">
        <v>3293</v>
      </c>
      <c r="R2297" t="s">
        <v>3294</v>
      </c>
    </row>
    <row r="2298" spans="1:18">
      <c r="A2298">
        <v>1337</v>
      </c>
      <c r="B2298" t="s">
        <v>701</v>
      </c>
      <c r="C2298">
        <v>3512</v>
      </c>
      <c r="D2298" t="s">
        <v>3309</v>
      </c>
      <c r="E2298" t="s">
        <v>706</v>
      </c>
      <c r="F2298">
        <v>3</v>
      </c>
      <c r="G2298">
        <v>0</v>
      </c>
      <c r="H2298" t="s">
        <v>421</v>
      </c>
      <c r="I2298" t="s">
        <v>103</v>
      </c>
      <c r="J2298" t="s">
        <v>105</v>
      </c>
      <c r="K2298" t="s">
        <v>111</v>
      </c>
      <c r="L2298" t="s">
        <v>110</v>
      </c>
      <c r="M2298" t="s">
        <v>266</v>
      </c>
      <c r="N2298" t="s">
        <v>265</v>
      </c>
      <c r="O2298" t="s">
        <v>591</v>
      </c>
      <c r="P2298" t="s">
        <v>590</v>
      </c>
      <c r="Q2298" t="s">
        <v>3309</v>
      </c>
      <c r="R2298" t="s">
        <v>3310</v>
      </c>
    </row>
    <row r="2299" spans="1:18">
      <c r="A2299">
        <v>1338</v>
      </c>
      <c r="B2299" t="s">
        <v>701</v>
      </c>
      <c r="C2299">
        <v>3511</v>
      </c>
      <c r="D2299" t="s">
        <v>3311</v>
      </c>
      <c r="E2299" t="s">
        <v>706</v>
      </c>
      <c r="F2299">
        <v>3</v>
      </c>
      <c r="G2299">
        <v>0</v>
      </c>
      <c r="H2299" t="s">
        <v>421</v>
      </c>
      <c r="I2299" t="s">
        <v>103</v>
      </c>
      <c r="J2299" t="s">
        <v>105</v>
      </c>
      <c r="K2299" t="s">
        <v>111</v>
      </c>
      <c r="L2299" t="s">
        <v>110</v>
      </c>
      <c r="M2299" t="s">
        <v>266</v>
      </c>
      <c r="N2299" t="s">
        <v>265</v>
      </c>
      <c r="O2299" t="s">
        <v>591</v>
      </c>
      <c r="P2299" t="s">
        <v>590</v>
      </c>
      <c r="Q2299" t="s">
        <v>3311</v>
      </c>
      <c r="R2299" t="s">
        <v>3312</v>
      </c>
    </row>
    <row r="2300" spans="1:18">
      <c r="A2300">
        <v>794</v>
      </c>
      <c r="B2300" t="s">
        <v>701</v>
      </c>
      <c r="C2300">
        <v>3663</v>
      </c>
      <c r="D2300" t="s">
        <v>2263</v>
      </c>
      <c r="E2300" t="s">
        <v>2264</v>
      </c>
      <c r="F2300">
        <v>0</v>
      </c>
      <c r="G2300">
        <v>0</v>
      </c>
      <c r="H2300" t="s">
        <v>421</v>
      </c>
      <c r="I2300" t="s">
        <v>103</v>
      </c>
      <c r="J2300" t="s">
        <v>105</v>
      </c>
      <c r="K2300" t="s">
        <v>113</v>
      </c>
      <c r="L2300" t="s">
        <v>112</v>
      </c>
      <c r="M2300" t="s">
        <v>322</v>
      </c>
      <c r="N2300" t="s">
        <v>321</v>
      </c>
      <c r="O2300" t="s">
        <v>596</v>
      </c>
      <c r="P2300" t="s">
        <v>595</v>
      </c>
      <c r="Q2300" t="s">
        <v>2263</v>
      </c>
      <c r="R2300" t="s">
        <v>2276</v>
      </c>
    </row>
    <row r="2301" spans="1:18">
      <c r="A2301">
        <v>796</v>
      </c>
      <c r="B2301" t="s">
        <v>701</v>
      </c>
      <c r="C2301">
        <v>3661</v>
      </c>
      <c r="D2301" t="s">
        <v>2278</v>
      </c>
      <c r="E2301" t="s">
        <v>706</v>
      </c>
      <c r="F2301">
        <v>0</v>
      </c>
      <c r="G2301">
        <v>0</v>
      </c>
      <c r="H2301" t="s">
        <v>421</v>
      </c>
      <c r="I2301" t="s">
        <v>103</v>
      </c>
      <c r="J2301" t="s">
        <v>105</v>
      </c>
      <c r="K2301" t="s">
        <v>113</v>
      </c>
      <c r="L2301" t="s">
        <v>112</v>
      </c>
      <c r="M2301" t="s">
        <v>322</v>
      </c>
      <c r="N2301" t="s">
        <v>321</v>
      </c>
      <c r="O2301" t="s">
        <v>596</v>
      </c>
      <c r="P2301" t="s">
        <v>595</v>
      </c>
      <c r="Q2301" t="s">
        <v>2278</v>
      </c>
      <c r="R2301" t="s">
        <v>2279</v>
      </c>
    </row>
    <row r="2302" spans="1:18">
      <c r="A2302">
        <v>799</v>
      </c>
      <c r="B2302" t="s">
        <v>701</v>
      </c>
      <c r="C2302">
        <v>3662</v>
      </c>
      <c r="D2302" t="s">
        <v>594</v>
      </c>
      <c r="E2302" t="s">
        <v>706</v>
      </c>
      <c r="F2302">
        <v>0</v>
      </c>
      <c r="G2302">
        <v>0</v>
      </c>
      <c r="H2302" t="s">
        <v>421</v>
      </c>
      <c r="I2302" t="s">
        <v>103</v>
      </c>
      <c r="J2302" t="s">
        <v>105</v>
      </c>
      <c r="K2302" t="s">
        <v>113</v>
      </c>
      <c r="L2302" t="s">
        <v>112</v>
      </c>
      <c r="M2302" t="s">
        <v>322</v>
      </c>
      <c r="N2302" t="s">
        <v>321</v>
      </c>
      <c r="O2302" t="s">
        <v>596</v>
      </c>
      <c r="P2302" t="s">
        <v>595</v>
      </c>
      <c r="Q2302" t="s">
        <v>594</v>
      </c>
      <c r="R2302" t="s">
        <v>2284</v>
      </c>
    </row>
    <row r="2303" spans="1:18">
      <c r="A2303">
        <v>803</v>
      </c>
      <c r="B2303" t="s">
        <v>701</v>
      </c>
      <c r="C2303">
        <v>3597</v>
      </c>
      <c r="D2303" t="s">
        <v>2289</v>
      </c>
      <c r="E2303" t="s">
        <v>706</v>
      </c>
      <c r="F2303">
        <v>0</v>
      </c>
      <c r="G2303">
        <v>0</v>
      </c>
      <c r="H2303" t="s">
        <v>421</v>
      </c>
      <c r="I2303" t="s">
        <v>103</v>
      </c>
      <c r="J2303" t="s">
        <v>105</v>
      </c>
      <c r="K2303" t="s">
        <v>113</v>
      </c>
      <c r="L2303" t="s">
        <v>112</v>
      </c>
      <c r="M2303" t="s">
        <v>322</v>
      </c>
      <c r="N2303" t="s">
        <v>321</v>
      </c>
      <c r="O2303" t="s">
        <v>596</v>
      </c>
      <c r="P2303" t="s">
        <v>595</v>
      </c>
      <c r="Q2303" t="s">
        <v>2289</v>
      </c>
      <c r="R2303" t="s">
        <v>2290</v>
      </c>
    </row>
    <row r="2304" spans="1:18">
      <c r="A2304">
        <v>804</v>
      </c>
      <c r="B2304" t="s">
        <v>701</v>
      </c>
      <c r="C2304">
        <v>3664</v>
      </c>
      <c r="D2304" t="s">
        <v>2291</v>
      </c>
      <c r="E2304" t="s">
        <v>706</v>
      </c>
      <c r="F2304">
        <v>0</v>
      </c>
      <c r="G2304">
        <v>0</v>
      </c>
      <c r="H2304" t="s">
        <v>421</v>
      </c>
      <c r="I2304" t="s">
        <v>103</v>
      </c>
      <c r="J2304" t="s">
        <v>105</v>
      </c>
      <c r="K2304" t="s">
        <v>113</v>
      </c>
      <c r="L2304" t="s">
        <v>112</v>
      </c>
      <c r="M2304" t="s">
        <v>322</v>
      </c>
      <c r="N2304" t="s">
        <v>321</v>
      </c>
      <c r="O2304" t="s">
        <v>596</v>
      </c>
      <c r="P2304" t="s">
        <v>595</v>
      </c>
      <c r="Q2304" t="s">
        <v>2291</v>
      </c>
      <c r="R2304" t="s">
        <v>2292</v>
      </c>
    </row>
    <row r="2305" spans="1:18">
      <c r="A2305">
        <v>805</v>
      </c>
      <c r="B2305" t="s">
        <v>701</v>
      </c>
      <c r="C2305">
        <v>2223</v>
      </c>
      <c r="D2305" t="s">
        <v>2293</v>
      </c>
      <c r="E2305" t="s">
        <v>706</v>
      </c>
      <c r="F2305">
        <v>3</v>
      </c>
      <c r="G2305">
        <v>1</v>
      </c>
      <c r="H2305" t="s">
        <v>421</v>
      </c>
      <c r="I2305" t="s">
        <v>103</v>
      </c>
      <c r="J2305" t="s">
        <v>105</v>
      </c>
      <c r="K2305" t="s">
        <v>113</v>
      </c>
      <c r="L2305" t="s">
        <v>112</v>
      </c>
      <c r="M2305" t="s">
        <v>322</v>
      </c>
      <c r="N2305" t="s">
        <v>321</v>
      </c>
      <c r="O2305" t="s">
        <v>596</v>
      </c>
      <c r="P2305" t="s">
        <v>595</v>
      </c>
      <c r="Q2305" t="s">
        <v>2293</v>
      </c>
      <c r="R2305" t="s">
        <v>2294</v>
      </c>
    </row>
    <row r="2306" spans="1:18">
      <c r="A2306">
        <v>806</v>
      </c>
      <c r="B2306" t="s">
        <v>701</v>
      </c>
      <c r="C2306">
        <v>3596</v>
      </c>
      <c r="D2306" t="s">
        <v>2295</v>
      </c>
      <c r="E2306" t="s">
        <v>703</v>
      </c>
      <c r="F2306">
        <v>0</v>
      </c>
      <c r="G2306">
        <v>0</v>
      </c>
      <c r="H2306" t="s">
        <v>421</v>
      </c>
      <c r="I2306" t="s">
        <v>103</v>
      </c>
      <c r="J2306" t="s">
        <v>105</v>
      </c>
      <c r="K2306" t="s">
        <v>113</v>
      </c>
      <c r="L2306" t="s">
        <v>112</v>
      </c>
      <c r="M2306" t="s">
        <v>322</v>
      </c>
      <c r="N2306" t="s">
        <v>321</v>
      </c>
      <c r="O2306" t="s">
        <v>596</v>
      </c>
      <c r="P2306" t="s">
        <v>595</v>
      </c>
      <c r="Q2306" t="s">
        <v>2295</v>
      </c>
      <c r="R2306" t="s">
        <v>2296</v>
      </c>
    </row>
    <row r="2307" spans="1:18">
      <c r="A2307">
        <v>812</v>
      </c>
      <c r="B2307" t="s">
        <v>701</v>
      </c>
      <c r="C2307">
        <v>2220</v>
      </c>
      <c r="D2307" t="s">
        <v>2307</v>
      </c>
      <c r="E2307" t="s">
        <v>984</v>
      </c>
      <c r="F2307">
        <v>3</v>
      </c>
      <c r="G2307">
        <v>1</v>
      </c>
      <c r="H2307" t="s">
        <v>421</v>
      </c>
      <c r="I2307" t="s">
        <v>103</v>
      </c>
      <c r="J2307" t="s">
        <v>105</v>
      </c>
      <c r="K2307" t="s">
        <v>113</v>
      </c>
      <c r="L2307" t="s">
        <v>112</v>
      </c>
      <c r="M2307" t="s">
        <v>322</v>
      </c>
      <c r="N2307" t="s">
        <v>321</v>
      </c>
      <c r="O2307" t="s">
        <v>596</v>
      </c>
      <c r="P2307" t="s">
        <v>595</v>
      </c>
      <c r="Q2307" t="s">
        <v>2307</v>
      </c>
      <c r="R2307" t="s">
        <v>2308</v>
      </c>
    </row>
    <row r="2308" spans="1:18">
      <c r="A2308">
        <v>838</v>
      </c>
      <c r="B2308" t="s">
        <v>701</v>
      </c>
      <c r="C2308">
        <v>1125</v>
      </c>
      <c r="D2308" t="s">
        <v>343</v>
      </c>
      <c r="E2308" t="s">
        <v>772</v>
      </c>
      <c r="F2308">
        <v>0</v>
      </c>
      <c r="G2308">
        <v>0</v>
      </c>
      <c r="H2308" t="s">
        <v>421</v>
      </c>
      <c r="I2308" t="s">
        <v>103</v>
      </c>
      <c r="J2308" t="s">
        <v>105</v>
      </c>
      <c r="K2308" t="s">
        <v>113</v>
      </c>
      <c r="L2308" t="s">
        <v>112</v>
      </c>
      <c r="M2308" t="s">
        <v>344</v>
      </c>
      <c r="N2308" t="s">
        <v>343</v>
      </c>
      <c r="O2308" t="s">
        <v>600</v>
      </c>
      <c r="P2308" t="s">
        <v>599</v>
      </c>
      <c r="Q2308" t="s">
        <v>343</v>
      </c>
      <c r="R2308" t="s">
        <v>2356</v>
      </c>
    </row>
    <row r="2309" spans="1:18">
      <c r="A2309">
        <v>814</v>
      </c>
      <c r="B2309" t="s">
        <v>701</v>
      </c>
      <c r="C2309">
        <v>3595</v>
      </c>
      <c r="D2309" t="s">
        <v>2311</v>
      </c>
      <c r="E2309" t="s">
        <v>703</v>
      </c>
      <c r="F2309">
        <v>0</v>
      </c>
      <c r="G2309">
        <v>0</v>
      </c>
      <c r="H2309" t="s">
        <v>421</v>
      </c>
      <c r="I2309" t="s">
        <v>103</v>
      </c>
      <c r="J2309" t="s">
        <v>105</v>
      </c>
      <c r="K2309" t="s">
        <v>113</v>
      </c>
      <c r="L2309" t="s">
        <v>112</v>
      </c>
      <c r="M2309" t="s">
        <v>364</v>
      </c>
      <c r="N2309" t="s">
        <v>363</v>
      </c>
      <c r="O2309" t="s">
        <v>598</v>
      </c>
      <c r="P2309" t="s">
        <v>597</v>
      </c>
      <c r="Q2309" t="s">
        <v>2311</v>
      </c>
      <c r="R2309" t="s">
        <v>2312</v>
      </c>
    </row>
    <row r="2310" spans="1:18">
      <c r="A2310">
        <v>817</v>
      </c>
      <c r="B2310" t="s">
        <v>701</v>
      </c>
      <c r="C2310">
        <v>2217</v>
      </c>
      <c r="D2310" t="s">
        <v>2317</v>
      </c>
      <c r="E2310" t="s">
        <v>703</v>
      </c>
      <c r="F2310" t="s">
        <v>421</v>
      </c>
      <c r="G2310">
        <v>1</v>
      </c>
      <c r="H2310" t="s">
        <v>421</v>
      </c>
      <c r="I2310" t="s">
        <v>103</v>
      </c>
      <c r="J2310" t="s">
        <v>105</v>
      </c>
      <c r="K2310" t="s">
        <v>113</v>
      </c>
      <c r="L2310" t="s">
        <v>112</v>
      </c>
      <c r="M2310" t="s">
        <v>364</v>
      </c>
      <c r="N2310" t="s">
        <v>363</v>
      </c>
      <c r="O2310" t="s">
        <v>598</v>
      </c>
      <c r="P2310" t="s">
        <v>597</v>
      </c>
      <c r="Q2310" t="s">
        <v>2317</v>
      </c>
      <c r="R2310" t="s">
        <v>2318</v>
      </c>
    </row>
    <row r="2311" spans="1:18">
      <c r="A2311">
        <v>824</v>
      </c>
      <c r="B2311" t="s">
        <v>701</v>
      </c>
      <c r="C2311">
        <v>3666</v>
      </c>
      <c r="D2311" t="s">
        <v>2263</v>
      </c>
      <c r="E2311" t="s">
        <v>2264</v>
      </c>
      <c r="F2311">
        <v>0</v>
      </c>
      <c r="G2311">
        <v>0</v>
      </c>
      <c r="H2311" t="s">
        <v>421</v>
      </c>
      <c r="I2311" t="s">
        <v>103</v>
      </c>
      <c r="J2311" t="s">
        <v>105</v>
      </c>
      <c r="K2311" t="s">
        <v>113</v>
      </c>
      <c r="L2311" t="s">
        <v>112</v>
      </c>
      <c r="M2311" t="s">
        <v>364</v>
      </c>
      <c r="N2311" t="s">
        <v>363</v>
      </c>
      <c r="O2311" t="s">
        <v>598</v>
      </c>
      <c r="P2311" t="s">
        <v>597</v>
      </c>
      <c r="Q2311" t="s">
        <v>2263</v>
      </c>
      <c r="R2311" t="s">
        <v>2331</v>
      </c>
    </row>
    <row r="2312" spans="1:18">
      <c r="A2312">
        <v>832</v>
      </c>
      <c r="B2312" t="s">
        <v>701</v>
      </c>
      <c r="C2312">
        <v>3594</v>
      </c>
      <c r="D2312" t="s">
        <v>2345</v>
      </c>
      <c r="E2312" t="s">
        <v>703</v>
      </c>
      <c r="F2312">
        <v>0</v>
      </c>
      <c r="G2312">
        <v>0</v>
      </c>
      <c r="H2312" t="s">
        <v>421</v>
      </c>
      <c r="I2312" t="s">
        <v>103</v>
      </c>
      <c r="J2312" t="s">
        <v>105</v>
      </c>
      <c r="K2312" t="s">
        <v>113</v>
      </c>
      <c r="L2312" t="s">
        <v>112</v>
      </c>
      <c r="M2312" t="s">
        <v>364</v>
      </c>
      <c r="N2312" t="s">
        <v>363</v>
      </c>
      <c r="O2312" t="s">
        <v>598</v>
      </c>
      <c r="P2312" t="s">
        <v>597</v>
      </c>
      <c r="Q2312" t="s">
        <v>2345</v>
      </c>
      <c r="R2312" t="s">
        <v>2346</v>
      </c>
    </row>
    <row r="2313" spans="1:18">
      <c r="A2313">
        <v>835</v>
      </c>
      <c r="B2313" t="s">
        <v>701</v>
      </c>
      <c r="C2313">
        <v>1871</v>
      </c>
      <c r="D2313" t="s">
        <v>2350</v>
      </c>
      <c r="E2313" t="s">
        <v>706</v>
      </c>
      <c r="F2313">
        <v>1</v>
      </c>
      <c r="G2313">
        <v>1</v>
      </c>
      <c r="H2313" t="s">
        <v>421</v>
      </c>
      <c r="I2313" t="s">
        <v>103</v>
      </c>
      <c r="J2313" t="s">
        <v>105</v>
      </c>
      <c r="K2313" t="s">
        <v>113</v>
      </c>
      <c r="L2313" t="s">
        <v>112</v>
      </c>
      <c r="M2313" t="s">
        <v>364</v>
      </c>
      <c r="N2313" t="s">
        <v>363</v>
      </c>
      <c r="O2313" t="s">
        <v>598</v>
      </c>
      <c r="P2313" t="s">
        <v>597</v>
      </c>
      <c r="Q2313" t="s">
        <v>2350</v>
      </c>
      <c r="R2313" t="s">
        <v>2351</v>
      </c>
    </row>
    <row r="2314" spans="1:18">
      <c r="A2314">
        <v>839</v>
      </c>
      <c r="B2314" t="s">
        <v>701</v>
      </c>
      <c r="C2314">
        <v>3669</v>
      </c>
      <c r="D2314" t="s">
        <v>2357</v>
      </c>
      <c r="E2314" t="s">
        <v>703</v>
      </c>
      <c r="F2314">
        <v>0</v>
      </c>
      <c r="G2314">
        <v>0</v>
      </c>
      <c r="H2314" t="s">
        <v>421</v>
      </c>
      <c r="I2314" t="s">
        <v>103</v>
      </c>
      <c r="J2314" t="s">
        <v>105</v>
      </c>
      <c r="K2314" t="s">
        <v>113</v>
      </c>
      <c r="L2314" t="s">
        <v>112</v>
      </c>
      <c r="M2314" t="s">
        <v>364</v>
      </c>
      <c r="N2314" t="s">
        <v>363</v>
      </c>
      <c r="O2314" t="s">
        <v>598</v>
      </c>
      <c r="P2314" t="s">
        <v>597</v>
      </c>
      <c r="Q2314" t="s">
        <v>2357</v>
      </c>
      <c r="R2314" t="s">
        <v>2358</v>
      </c>
    </row>
    <row r="2315" spans="1:18">
      <c r="A2315">
        <v>841</v>
      </c>
      <c r="B2315" t="s">
        <v>701</v>
      </c>
      <c r="C2315">
        <v>3670</v>
      </c>
      <c r="D2315" t="s">
        <v>2361</v>
      </c>
      <c r="E2315" t="s">
        <v>2362</v>
      </c>
      <c r="F2315">
        <v>0</v>
      </c>
      <c r="G2315">
        <v>0</v>
      </c>
      <c r="H2315" t="s">
        <v>421</v>
      </c>
      <c r="I2315" t="s">
        <v>103</v>
      </c>
      <c r="J2315" t="s">
        <v>105</v>
      </c>
      <c r="K2315" t="s">
        <v>113</v>
      </c>
      <c r="L2315" t="s">
        <v>112</v>
      </c>
      <c r="M2315" t="s">
        <v>364</v>
      </c>
      <c r="N2315" t="s">
        <v>363</v>
      </c>
      <c r="O2315" t="s">
        <v>598</v>
      </c>
      <c r="P2315" t="s">
        <v>597</v>
      </c>
      <c r="Q2315" t="s">
        <v>2361</v>
      </c>
      <c r="R2315" t="s">
        <v>2363</v>
      </c>
    </row>
    <row r="2316" spans="1:18">
      <c r="A2316">
        <v>846</v>
      </c>
      <c r="B2316" t="s">
        <v>701</v>
      </c>
      <c r="C2316">
        <v>3593</v>
      </c>
      <c r="D2316" t="s">
        <v>2372</v>
      </c>
      <c r="E2316" t="s">
        <v>703</v>
      </c>
      <c r="F2316">
        <v>0</v>
      </c>
      <c r="G2316">
        <v>0</v>
      </c>
      <c r="H2316" t="s">
        <v>421</v>
      </c>
      <c r="I2316" t="s">
        <v>103</v>
      </c>
      <c r="J2316" t="s">
        <v>105</v>
      </c>
      <c r="K2316" t="s">
        <v>113</v>
      </c>
      <c r="L2316" t="s">
        <v>112</v>
      </c>
      <c r="M2316" t="s">
        <v>364</v>
      </c>
      <c r="N2316" t="s">
        <v>363</v>
      </c>
      <c r="O2316" t="s">
        <v>598</v>
      </c>
      <c r="P2316" t="s">
        <v>597</v>
      </c>
      <c r="Q2316" t="s">
        <v>2372</v>
      </c>
      <c r="R2316" t="s">
        <v>2373</v>
      </c>
    </row>
    <row r="2317" spans="1:18">
      <c r="A2317">
        <v>847</v>
      </c>
      <c r="B2317" t="s">
        <v>701</v>
      </c>
      <c r="C2317">
        <v>3673</v>
      </c>
      <c r="D2317" t="s">
        <v>2374</v>
      </c>
      <c r="E2317" t="s">
        <v>2375</v>
      </c>
      <c r="F2317">
        <v>0</v>
      </c>
      <c r="G2317">
        <v>0</v>
      </c>
      <c r="H2317" t="s">
        <v>421</v>
      </c>
      <c r="I2317" t="s">
        <v>103</v>
      </c>
      <c r="J2317" t="s">
        <v>105</v>
      </c>
      <c r="K2317" t="s">
        <v>113</v>
      </c>
      <c r="L2317" t="s">
        <v>112</v>
      </c>
      <c r="M2317" t="s">
        <v>364</v>
      </c>
      <c r="N2317" t="s">
        <v>363</v>
      </c>
      <c r="O2317" t="s">
        <v>598</v>
      </c>
      <c r="P2317" t="s">
        <v>597</v>
      </c>
      <c r="Q2317" t="s">
        <v>2374</v>
      </c>
      <c r="R2317" t="s">
        <v>2376</v>
      </c>
    </row>
    <row r="2318" spans="1:18">
      <c r="A2318">
        <v>848</v>
      </c>
      <c r="B2318" t="s">
        <v>701</v>
      </c>
      <c r="C2318">
        <v>3668</v>
      </c>
      <c r="D2318" t="s">
        <v>363</v>
      </c>
      <c r="E2318" t="s">
        <v>2377</v>
      </c>
      <c r="F2318">
        <v>0</v>
      </c>
      <c r="G2318">
        <v>0</v>
      </c>
      <c r="H2318" t="s">
        <v>421</v>
      </c>
      <c r="I2318" t="s">
        <v>103</v>
      </c>
      <c r="J2318" t="s">
        <v>105</v>
      </c>
      <c r="K2318" t="s">
        <v>113</v>
      </c>
      <c r="L2318" t="s">
        <v>112</v>
      </c>
      <c r="M2318" t="s">
        <v>364</v>
      </c>
      <c r="N2318" t="s">
        <v>363</v>
      </c>
      <c r="O2318" t="s">
        <v>598</v>
      </c>
      <c r="P2318" t="s">
        <v>597</v>
      </c>
      <c r="Q2318" t="s">
        <v>363</v>
      </c>
      <c r="R2318" t="s">
        <v>2378</v>
      </c>
    </row>
    <row r="2319" spans="1:18">
      <c r="A2319">
        <v>849</v>
      </c>
      <c r="B2319" t="s">
        <v>701</v>
      </c>
      <c r="C2319">
        <v>3671</v>
      </c>
      <c r="D2319" t="s">
        <v>2379</v>
      </c>
      <c r="E2319" t="s">
        <v>2375</v>
      </c>
      <c r="F2319">
        <v>0</v>
      </c>
      <c r="G2319">
        <v>0</v>
      </c>
      <c r="H2319" t="s">
        <v>421</v>
      </c>
      <c r="I2319" t="s">
        <v>103</v>
      </c>
      <c r="J2319" t="s">
        <v>105</v>
      </c>
      <c r="K2319" t="s">
        <v>113</v>
      </c>
      <c r="L2319" t="s">
        <v>112</v>
      </c>
      <c r="M2319" t="s">
        <v>364</v>
      </c>
      <c r="N2319" t="s">
        <v>363</v>
      </c>
      <c r="O2319" t="s">
        <v>598</v>
      </c>
      <c r="P2319" t="s">
        <v>597</v>
      </c>
      <c r="Q2319" t="s">
        <v>2379</v>
      </c>
      <c r="R2319" t="s">
        <v>2380</v>
      </c>
    </row>
    <row r="2320" spans="1:18">
      <c r="A2320">
        <v>850</v>
      </c>
      <c r="B2320" t="s">
        <v>701</v>
      </c>
      <c r="C2320">
        <v>3667</v>
      </c>
      <c r="D2320" t="s">
        <v>2381</v>
      </c>
      <c r="E2320" t="s">
        <v>703</v>
      </c>
      <c r="F2320">
        <v>0</v>
      </c>
      <c r="G2320">
        <v>0</v>
      </c>
      <c r="H2320" t="s">
        <v>421</v>
      </c>
      <c r="I2320" t="s">
        <v>103</v>
      </c>
      <c r="J2320" t="s">
        <v>105</v>
      </c>
      <c r="K2320" t="s">
        <v>113</v>
      </c>
      <c r="L2320" t="s">
        <v>112</v>
      </c>
      <c r="M2320" t="s">
        <v>364</v>
      </c>
      <c r="N2320" t="s">
        <v>363</v>
      </c>
      <c r="O2320" t="s">
        <v>598</v>
      </c>
      <c r="P2320" t="s">
        <v>597</v>
      </c>
      <c r="Q2320" t="s">
        <v>2381</v>
      </c>
      <c r="R2320" t="s">
        <v>2382</v>
      </c>
    </row>
    <row r="2321" spans="1:18">
      <c r="A2321">
        <v>853</v>
      </c>
      <c r="B2321" t="s">
        <v>701</v>
      </c>
      <c r="C2321">
        <v>3672</v>
      </c>
      <c r="D2321" t="s">
        <v>2259</v>
      </c>
      <c r="E2321" t="s">
        <v>2268</v>
      </c>
      <c r="F2321">
        <v>0</v>
      </c>
      <c r="G2321">
        <v>0</v>
      </c>
      <c r="H2321" t="s">
        <v>421</v>
      </c>
      <c r="I2321" t="s">
        <v>103</v>
      </c>
      <c r="J2321" t="s">
        <v>105</v>
      </c>
      <c r="K2321" t="s">
        <v>113</v>
      </c>
      <c r="L2321" t="s">
        <v>112</v>
      </c>
      <c r="M2321" t="s">
        <v>364</v>
      </c>
      <c r="N2321" t="s">
        <v>363</v>
      </c>
      <c r="O2321" t="s">
        <v>598</v>
      </c>
      <c r="P2321" t="s">
        <v>597</v>
      </c>
      <c r="Q2321" t="s">
        <v>2259</v>
      </c>
      <c r="R2321" t="s">
        <v>2387</v>
      </c>
    </row>
    <row r="2322" spans="1:18">
      <c r="A2322">
        <v>854</v>
      </c>
      <c r="B2322" t="s">
        <v>701</v>
      </c>
      <c r="C2322">
        <v>3599</v>
      </c>
      <c r="D2322" t="s">
        <v>2263</v>
      </c>
      <c r="E2322" t="s">
        <v>2264</v>
      </c>
      <c r="F2322">
        <v>0</v>
      </c>
      <c r="G2322">
        <v>0</v>
      </c>
      <c r="H2322" t="s">
        <v>421</v>
      </c>
      <c r="I2322" t="s">
        <v>103</v>
      </c>
      <c r="J2322" t="s">
        <v>105</v>
      </c>
      <c r="K2322" t="s">
        <v>113</v>
      </c>
      <c r="L2322" t="s">
        <v>112</v>
      </c>
      <c r="M2322" t="s">
        <v>364</v>
      </c>
      <c r="N2322" t="s">
        <v>363</v>
      </c>
      <c r="O2322" t="s">
        <v>598</v>
      </c>
      <c r="P2322" t="s">
        <v>597</v>
      </c>
      <c r="Q2322" t="s">
        <v>2263</v>
      </c>
      <c r="R2322" t="s">
        <v>2388</v>
      </c>
    </row>
    <row r="2323" spans="1:18">
      <c r="A2323">
        <v>855</v>
      </c>
      <c r="B2323" t="s">
        <v>701</v>
      </c>
      <c r="C2323">
        <v>3681</v>
      </c>
      <c r="D2323" t="s">
        <v>2263</v>
      </c>
      <c r="E2323" t="s">
        <v>2264</v>
      </c>
      <c r="F2323">
        <v>0</v>
      </c>
      <c r="G2323">
        <v>0</v>
      </c>
      <c r="H2323" t="s">
        <v>421</v>
      </c>
      <c r="I2323" t="s">
        <v>103</v>
      </c>
      <c r="J2323" t="s">
        <v>105</v>
      </c>
      <c r="K2323" t="s">
        <v>113</v>
      </c>
      <c r="L2323" t="s">
        <v>112</v>
      </c>
      <c r="M2323" t="s">
        <v>364</v>
      </c>
      <c r="N2323" t="s">
        <v>363</v>
      </c>
      <c r="O2323" t="s">
        <v>598</v>
      </c>
      <c r="P2323" t="s">
        <v>597</v>
      </c>
      <c r="Q2323" t="s">
        <v>2263</v>
      </c>
      <c r="R2323" t="s">
        <v>2389</v>
      </c>
    </row>
    <row r="2324" spans="1:18">
      <c r="A2324">
        <v>856</v>
      </c>
      <c r="B2324" t="s">
        <v>701</v>
      </c>
      <c r="C2324">
        <v>3677</v>
      </c>
      <c r="D2324" t="s">
        <v>2263</v>
      </c>
      <c r="E2324" t="s">
        <v>2264</v>
      </c>
      <c r="F2324">
        <v>0</v>
      </c>
      <c r="G2324">
        <v>0</v>
      </c>
      <c r="H2324" t="s">
        <v>421</v>
      </c>
      <c r="I2324" t="s">
        <v>103</v>
      </c>
      <c r="J2324" t="s">
        <v>105</v>
      </c>
      <c r="K2324" t="s">
        <v>113</v>
      </c>
      <c r="L2324" t="s">
        <v>112</v>
      </c>
      <c r="M2324" t="s">
        <v>364</v>
      </c>
      <c r="N2324" t="s">
        <v>363</v>
      </c>
      <c r="O2324" t="s">
        <v>598</v>
      </c>
      <c r="P2324" t="s">
        <v>597</v>
      </c>
      <c r="Q2324" t="s">
        <v>2263</v>
      </c>
      <c r="R2324" t="s">
        <v>2390</v>
      </c>
    </row>
    <row r="2325" spans="1:18">
      <c r="A2325">
        <v>857</v>
      </c>
      <c r="B2325" t="s">
        <v>701</v>
      </c>
      <c r="C2325">
        <v>3674</v>
      </c>
      <c r="D2325" t="s">
        <v>2391</v>
      </c>
      <c r="E2325" t="s">
        <v>703</v>
      </c>
      <c r="F2325">
        <v>0</v>
      </c>
      <c r="G2325">
        <v>0</v>
      </c>
      <c r="H2325" t="s">
        <v>421</v>
      </c>
      <c r="I2325" t="s">
        <v>103</v>
      </c>
      <c r="J2325" t="s">
        <v>105</v>
      </c>
      <c r="K2325" t="s">
        <v>113</v>
      </c>
      <c r="L2325" t="s">
        <v>112</v>
      </c>
      <c r="M2325" t="s">
        <v>364</v>
      </c>
      <c r="N2325" t="s">
        <v>363</v>
      </c>
      <c r="O2325" t="s">
        <v>598</v>
      </c>
      <c r="P2325" t="s">
        <v>597</v>
      </c>
      <c r="Q2325" t="s">
        <v>2391</v>
      </c>
      <c r="R2325" t="s">
        <v>2392</v>
      </c>
    </row>
    <row r="2326" spans="1:18">
      <c r="A2326">
        <v>863</v>
      </c>
      <c r="B2326" t="s">
        <v>701</v>
      </c>
      <c r="C2326">
        <v>3675</v>
      </c>
      <c r="D2326" t="s">
        <v>2391</v>
      </c>
      <c r="E2326" t="s">
        <v>2402</v>
      </c>
      <c r="F2326">
        <v>0</v>
      </c>
      <c r="G2326">
        <v>0</v>
      </c>
      <c r="H2326" t="s">
        <v>421</v>
      </c>
      <c r="I2326" t="s">
        <v>103</v>
      </c>
      <c r="J2326" t="s">
        <v>105</v>
      </c>
      <c r="K2326" t="s">
        <v>113</v>
      </c>
      <c r="L2326" t="s">
        <v>112</v>
      </c>
      <c r="M2326" t="s">
        <v>364</v>
      </c>
      <c r="N2326" t="s">
        <v>363</v>
      </c>
      <c r="O2326" t="s">
        <v>598</v>
      </c>
      <c r="P2326" t="s">
        <v>597</v>
      </c>
      <c r="Q2326" t="s">
        <v>2391</v>
      </c>
      <c r="R2326" t="s">
        <v>2403</v>
      </c>
    </row>
    <row r="2327" spans="1:18">
      <c r="A2327">
        <v>864</v>
      </c>
      <c r="B2327" t="s">
        <v>701</v>
      </c>
      <c r="C2327">
        <v>3603</v>
      </c>
      <c r="D2327" t="s">
        <v>2404</v>
      </c>
      <c r="E2327" t="s">
        <v>703</v>
      </c>
      <c r="F2327">
        <v>0</v>
      </c>
      <c r="G2327">
        <v>0</v>
      </c>
      <c r="H2327" t="s">
        <v>421</v>
      </c>
      <c r="I2327" t="s">
        <v>103</v>
      </c>
      <c r="J2327" t="s">
        <v>105</v>
      </c>
      <c r="K2327" t="s">
        <v>113</v>
      </c>
      <c r="L2327" t="s">
        <v>112</v>
      </c>
      <c r="M2327" t="s">
        <v>364</v>
      </c>
      <c r="N2327" t="s">
        <v>363</v>
      </c>
      <c r="O2327" t="s">
        <v>598</v>
      </c>
      <c r="P2327" t="s">
        <v>597</v>
      </c>
      <c r="Q2327" t="s">
        <v>2404</v>
      </c>
      <c r="R2327" t="s">
        <v>2405</v>
      </c>
    </row>
    <row r="2328" spans="1:18">
      <c r="A2328">
        <v>865</v>
      </c>
      <c r="B2328" t="s">
        <v>701</v>
      </c>
      <c r="C2328">
        <v>3676</v>
      </c>
      <c r="D2328" t="s">
        <v>2406</v>
      </c>
      <c r="E2328" t="s">
        <v>703</v>
      </c>
      <c r="F2328">
        <v>0</v>
      </c>
      <c r="G2328">
        <v>0</v>
      </c>
      <c r="H2328" t="s">
        <v>421</v>
      </c>
      <c r="I2328" t="s">
        <v>103</v>
      </c>
      <c r="J2328" t="s">
        <v>105</v>
      </c>
      <c r="K2328" t="s">
        <v>113</v>
      </c>
      <c r="L2328" t="s">
        <v>112</v>
      </c>
      <c r="M2328" t="s">
        <v>364</v>
      </c>
      <c r="N2328" t="s">
        <v>363</v>
      </c>
      <c r="O2328" t="s">
        <v>598</v>
      </c>
      <c r="P2328" t="s">
        <v>597</v>
      </c>
      <c r="Q2328" t="s">
        <v>2406</v>
      </c>
      <c r="R2328" t="s">
        <v>2407</v>
      </c>
    </row>
    <row r="2329" spans="1:18">
      <c r="A2329">
        <v>868</v>
      </c>
      <c r="B2329" t="s">
        <v>701</v>
      </c>
      <c r="C2329">
        <v>3679</v>
      </c>
      <c r="D2329" t="s">
        <v>2411</v>
      </c>
      <c r="E2329" t="s">
        <v>703</v>
      </c>
      <c r="F2329">
        <v>0</v>
      </c>
      <c r="G2329">
        <v>0</v>
      </c>
      <c r="H2329" t="s">
        <v>421</v>
      </c>
      <c r="I2329" t="s">
        <v>103</v>
      </c>
      <c r="J2329" t="s">
        <v>105</v>
      </c>
      <c r="K2329" t="s">
        <v>113</v>
      </c>
      <c r="L2329" t="s">
        <v>112</v>
      </c>
      <c r="M2329" t="s">
        <v>364</v>
      </c>
      <c r="N2329" t="s">
        <v>363</v>
      </c>
      <c r="O2329" t="s">
        <v>598</v>
      </c>
      <c r="P2329" t="s">
        <v>597</v>
      </c>
      <c r="Q2329" t="s">
        <v>2411</v>
      </c>
      <c r="R2329" t="s">
        <v>2412</v>
      </c>
    </row>
    <row r="2330" spans="1:18">
      <c r="A2330">
        <v>872</v>
      </c>
      <c r="B2330" t="s">
        <v>701</v>
      </c>
      <c r="C2330">
        <v>3678</v>
      </c>
      <c r="D2330" t="s">
        <v>2418</v>
      </c>
      <c r="E2330" t="s">
        <v>703</v>
      </c>
      <c r="F2330">
        <v>0</v>
      </c>
      <c r="G2330">
        <v>0</v>
      </c>
      <c r="H2330" t="s">
        <v>421</v>
      </c>
      <c r="I2330" t="s">
        <v>103</v>
      </c>
      <c r="J2330" t="s">
        <v>105</v>
      </c>
      <c r="K2330" t="s">
        <v>113</v>
      </c>
      <c r="L2330" t="s">
        <v>112</v>
      </c>
      <c r="M2330" t="s">
        <v>364</v>
      </c>
      <c r="N2330" t="s">
        <v>363</v>
      </c>
      <c r="O2330" t="s">
        <v>598</v>
      </c>
      <c r="P2330" t="s">
        <v>597</v>
      </c>
      <c r="Q2330" t="s">
        <v>2418</v>
      </c>
      <c r="R2330" t="s">
        <v>2419</v>
      </c>
    </row>
    <row r="2331" spans="1:18">
      <c r="A2331">
        <v>873</v>
      </c>
      <c r="B2331" t="s">
        <v>701</v>
      </c>
      <c r="C2331">
        <v>3680</v>
      </c>
      <c r="D2331" t="s">
        <v>2420</v>
      </c>
      <c r="E2331" t="s">
        <v>703</v>
      </c>
      <c r="F2331">
        <v>0</v>
      </c>
      <c r="G2331">
        <v>0</v>
      </c>
      <c r="H2331" t="s">
        <v>421</v>
      </c>
      <c r="I2331" t="s">
        <v>103</v>
      </c>
      <c r="J2331" t="s">
        <v>105</v>
      </c>
      <c r="K2331" t="s">
        <v>113</v>
      </c>
      <c r="L2331" t="s">
        <v>112</v>
      </c>
      <c r="M2331" t="s">
        <v>364</v>
      </c>
      <c r="N2331" t="s">
        <v>363</v>
      </c>
      <c r="O2331" t="s">
        <v>598</v>
      </c>
      <c r="P2331" t="s">
        <v>597</v>
      </c>
      <c r="Q2331" t="s">
        <v>2420</v>
      </c>
      <c r="R2331" t="s">
        <v>2421</v>
      </c>
    </row>
    <row r="2332" spans="1:18">
      <c r="A2332">
        <v>877</v>
      </c>
      <c r="B2332" t="s">
        <v>701</v>
      </c>
      <c r="C2332">
        <v>3600</v>
      </c>
      <c r="D2332" t="s">
        <v>2428</v>
      </c>
      <c r="E2332" t="s">
        <v>703</v>
      </c>
      <c r="F2332">
        <v>0</v>
      </c>
      <c r="G2332">
        <v>0</v>
      </c>
      <c r="H2332" t="s">
        <v>421</v>
      </c>
      <c r="I2332" t="s">
        <v>103</v>
      </c>
      <c r="J2332" t="s">
        <v>105</v>
      </c>
      <c r="K2332" t="s">
        <v>113</v>
      </c>
      <c r="L2332" t="s">
        <v>112</v>
      </c>
      <c r="M2332" t="s">
        <v>364</v>
      </c>
      <c r="N2332" t="s">
        <v>363</v>
      </c>
      <c r="O2332" t="s">
        <v>598</v>
      </c>
      <c r="P2332" t="s">
        <v>597</v>
      </c>
      <c r="Q2332" t="s">
        <v>2428</v>
      </c>
      <c r="R2332" t="s">
        <v>2429</v>
      </c>
    </row>
    <row r="2333" spans="1:18">
      <c r="A2333">
        <v>881</v>
      </c>
      <c r="B2333" t="s">
        <v>701</v>
      </c>
      <c r="C2333">
        <v>3601</v>
      </c>
      <c r="D2333" t="s">
        <v>2436</v>
      </c>
      <c r="E2333" t="s">
        <v>703</v>
      </c>
      <c r="F2333">
        <v>0</v>
      </c>
      <c r="G2333">
        <v>0</v>
      </c>
      <c r="H2333" t="s">
        <v>421</v>
      </c>
      <c r="I2333" t="s">
        <v>103</v>
      </c>
      <c r="J2333" t="s">
        <v>105</v>
      </c>
      <c r="K2333" t="s">
        <v>113</v>
      </c>
      <c r="L2333" t="s">
        <v>112</v>
      </c>
      <c r="M2333" t="s">
        <v>364</v>
      </c>
      <c r="N2333" t="s">
        <v>363</v>
      </c>
      <c r="O2333" t="s">
        <v>598</v>
      </c>
      <c r="P2333" t="s">
        <v>597</v>
      </c>
      <c r="Q2333" t="s">
        <v>2436</v>
      </c>
      <c r="R2333" t="s">
        <v>2437</v>
      </c>
    </row>
    <row r="2334" spans="1:18">
      <c r="A2334">
        <v>883</v>
      </c>
      <c r="B2334" t="s">
        <v>701</v>
      </c>
      <c r="C2334">
        <v>3602</v>
      </c>
      <c r="D2334" t="s">
        <v>2440</v>
      </c>
      <c r="E2334" t="s">
        <v>703</v>
      </c>
      <c r="F2334">
        <v>0</v>
      </c>
      <c r="G2334">
        <v>0</v>
      </c>
      <c r="H2334" t="s">
        <v>421</v>
      </c>
      <c r="I2334" t="s">
        <v>103</v>
      </c>
      <c r="J2334" t="s">
        <v>105</v>
      </c>
      <c r="K2334" t="s">
        <v>113</v>
      </c>
      <c r="L2334" t="s">
        <v>112</v>
      </c>
      <c r="M2334" t="s">
        <v>364</v>
      </c>
      <c r="N2334" t="s">
        <v>363</v>
      </c>
      <c r="O2334" t="s">
        <v>598</v>
      </c>
      <c r="P2334" t="s">
        <v>597</v>
      </c>
      <c r="Q2334" t="s">
        <v>2440</v>
      </c>
      <c r="R2334" t="s">
        <v>2441</v>
      </c>
    </row>
    <row r="2335" spans="1:18">
      <c r="A2335">
        <v>885</v>
      </c>
      <c r="B2335" t="s">
        <v>701</v>
      </c>
      <c r="C2335">
        <v>1874</v>
      </c>
      <c r="D2335" t="s">
        <v>2444</v>
      </c>
      <c r="E2335" t="s">
        <v>2241</v>
      </c>
      <c r="F2335">
        <v>4</v>
      </c>
      <c r="G2335">
        <v>1</v>
      </c>
      <c r="H2335" t="s">
        <v>421</v>
      </c>
      <c r="I2335" t="s">
        <v>103</v>
      </c>
      <c r="J2335" t="s">
        <v>105</v>
      </c>
      <c r="K2335" t="s">
        <v>113</v>
      </c>
      <c r="L2335" t="s">
        <v>112</v>
      </c>
      <c r="M2335" t="s">
        <v>364</v>
      </c>
      <c r="N2335" t="s">
        <v>363</v>
      </c>
      <c r="O2335" t="s">
        <v>598</v>
      </c>
      <c r="P2335" t="s">
        <v>597</v>
      </c>
      <c r="Q2335" t="s">
        <v>2444</v>
      </c>
      <c r="R2335" t="s">
        <v>2445</v>
      </c>
    </row>
    <row r="2336" spans="1:18">
      <c r="A2336">
        <v>896</v>
      </c>
      <c r="B2336" t="s">
        <v>701</v>
      </c>
      <c r="C2336">
        <v>1873</v>
      </c>
      <c r="D2336" t="s">
        <v>2465</v>
      </c>
      <c r="E2336" t="s">
        <v>421</v>
      </c>
      <c r="F2336">
        <v>4</v>
      </c>
      <c r="G2336">
        <v>1</v>
      </c>
      <c r="H2336" t="s">
        <v>421</v>
      </c>
      <c r="I2336" t="s">
        <v>103</v>
      </c>
      <c r="J2336" t="s">
        <v>105</v>
      </c>
      <c r="K2336" t="s">
        <v>113</v>
      </c>
      <c r="L2336" t="s">
        <v>112</v>
      </c>
      <c r="M2336" t="s">
        <v>364</v>
      </c>
      <c r="N2336" t="s">
        <v>363</v>
      </c>
      <c r="O2336" t="s">
        <v>598</v>
      </c>
      <c r="P2336" t="s">
        <v>597</v>
      </c>
      <c r="Q2336" t="s">
        <v>2465</v>
      </c>
      <c r="R2336" t="s">
        <v>2466</v>
      </c>
    </row>
    <row r="2337" spans="1:18">
      <c r="A2337">
        <v>2948</v>
      </c>
      <c r="B2337" t="s">
        <v>701</v>
      </c>
      <c r="C2337">
        <v>838</v>
      </c>
      <c r="D2337" t="s">
        <v>6468</v>
      </c>
      <c r="E2337" t="s">
        <v>706</v>
      </c>
      <c r="F2337">
        <v>3</v>
      </c>
      <c r="G2337">
        <v>1</v>
      </c>
      <c r="H2337" t="s">
        <v>421</v>
      </c>
      <c r="I2337" t="s">
        <v>103</v>
      </c>
      <c r="J2337" t="s">
        <v>105</v>
      </c>
      <c r="K2337" t="s">
        <v>107</v>
      </c>
      <c r="L2337" t="s">
        <v>106</v>
      </c>
      <c r="M2337" t="s">
        <v>254</v>
      </c>
      <c r="N2337" t="s">
        <v>253</v>
      </c>
      <c r="O2337" t="s">
        <v>602</v>
      </c>
      <c r="P2337" t="s">
        <v>601</v>
      </c>
      <c r="Q2337" t="s">
        <v>6468</v>
      </c>
      <c r="R2337" t="s">
        <v>6469</v>
      </c>
    </row>
    <row r="2338" spans="1:18">
      <c r="A2338">
        <v>2951</v>
      </c>
      <c r="B2338" t="s">
        <v>701</v>
      </c>
      <c r="C2338">
        <v>870</v>
      </c>
      <c r="D2338" t="s">
        <v>6474</v>
      </c>
      <c r="E2338" t="s">
        <v>706</v>
      </c>
      <c r="F2338">
        <v>4</v>
      </c>
      <c r="G2338">
        <v>1</v>
      </c>
      <c r="H2338" t="s">
        <v>421</v>
      </c>
      <c r="I2338" t="s">
        <v>103</v>
      </c>
      <c r="J2338" t="s">
        <v>105</v>
      </c>
      <c r="K2338" t="s">
        <v>107</v>
      </c>
      <c r="L2338" t="s">
        <v>106</v>
      </c>
      <c r="M2338" t="s">
        <v>254</v>
      </c>
      <c r="N2338" t="s">
        <v>253</v>
      </c>
      <c r="O2338" t="s">
        <v>602</v>
      </c>
      <c r="P2338" t="s">
        <v>601</v>
      </c>
      <c r="Q2338" t="s">
        <v>6474</v>
      </c>
      <c r="R2338" t="s">
        <v>6475</v>
      </c>
    </row>
    <row r="2339" spans="1:18">
      <c r="A2339">
        <v>2958</v>
      </c>
      <c r="B2339" t="s">
        <v>701</v>
      </c>
      <c r="C2339">
        <v>867</v>
      </c>
      <c r="D2339" t="s">
        <v>6487</v>
      </c>
      <c r="E2339" t="s">
        <v>706</v>
      </c>
      <c r="F2339">
        <v>1</v>
      </c>
      <c r="G2339">
        <v>1</v>
      </c>
      <c r="H2339" t="s">
        <v>421</v>
      </c>
      <c r="I2339" t="s">
        <v>103</v>
      </c>
      <c r="J2339" t="s">
        <v>105</v>
      </c>
      <c r="K2339" t="s">
        <v>107</v>
      </c>
      <c r="L2339" t="s">
        <v>106</v>
      </c>
      <c r="M2339" t="s">
        <v>254</v>
      </c>
      <c r="N2339" t="s">
        <v>253</v>
      </c>
      <c r="O2339" t="s">
        <v>602</v>
      </c>
      <c r="P2339" t="s">
        <v>601</v>
      </c>
      <c r="Q2339" t="s">
        <v>6487</v>
      </c>
      <c r="R2339" t="s">
        <v>6488</v>
      </c>
    </row>
    <row r="2340" spans="1:18">
      <c r="A2340">
        <v>2959</v>
      </c>
      <c r="B2340" t="s">
        <v>701</v>
      </c>
      <c r="C2340">
        <v>868</v>
      </c>
      <c r="D2340" t="s">
        <v>6489</v>
      </c>
      <c r="E2340" t="s">
        <v>706</v>
      </c>
      <c r="F2340">
        <v>3</v>
      </c>
      <c r="G2340">
        <v>1</v>
      </c>
      <c r="H2340" t="s">
        <v>421</v>
      </c>
      <c r="I2340" t="s">
        <v>103</v>
      </c>
      <c r="J2340" t="s">
        <v>105</v>
      </c>
      <c r="K2340" t="s">
        <v>107</v>
      </c>
      <c r="L2340" t="s">
        <v>106</v>
      </c>
      <c r="M2340" t="s">
        <v>254</v>
      </c>
      <c r="N2340" t="s">
        <v>253</v>
      </c>
      <c r="O2340" t="s">
        <v>602</v>
      </c>
      <c r="P2340" t="s">
        <v>601</v>
      </c>
      <c r="Q2340" t="s">
        <v>6489</v>
      </c>
      <c r="R2340" t="s">
        <v>6490</v>
      </c>
    </row>
    <row r="2341" spans="1:18">
      <c r="A2341">
        <v>2963</v>
      </c>
      <c r="B2341" t="s">
        <v>701</v>
      </c>
      <c r="C2341">
        <v>866</v>
      </c>
      <c r="D2341" t="s">
        <v>6497</v>
      </c>
      <c r="E2341" t="s">
        <v>706</v>
      </c>
      <c r="F2341">
        <v>3</v>
      </c>
      <c r="G2341">
        <v>1</v>
      </c>
      <c r="H2341" t="s">
        <v>421</v>
      </c>
      <c r="I2341" t="s">
        <v>103</v>
      </c>
      <c r="J2341" t="s">
        <v>105</v>
      </c>
      <c r="K2341" t="s">
        <v>107</v>
      </c>
      <c r="L2341" t="s">
        <v>106</v>
      </c>
      <c r="M2341" t="s">
        <v>254</v>
      </c>
      <c r="N2341" t="s">
        <v>253</v>
      </c>
      <c r="O2341" t="s">
        <v>602</v>
      </c>
      <c r="P2341" t="s">
        <v>601</v>
      </c>
      <c r="Q2341" t="s">
        <v>6497</v>
      </c>
      <c r="R2341" t="s">
        <v>6498</v>
      </c>
    </row>
    <row r="2342" spans="1:18">
      <c r="A2342">
        <v>2969</v>
      </c>
      <c r="B2342" t="s">
        <v>701</v>
      </c>
      <c r="C2342">
        <v>865</v>
      </c>
      <c r="D2342" t="s">
        <v>6509</v>
      </c>
      <c r="E2342" t="s">
        <v>706</v>
      </c>
      <c r="F2342">
        <v>3</v>
      </c>
      <c r="G2342">
        <v>1</v>
      </c>
      <c r="H2342" t="s">
        <v>421</v>
      </c>
      <c r="I2342" t="s">
        <v>103</v>
      </c>
      <c r="J2342" t="s">
        <v>105</v>
      </c>
      <c r="K2342" t="s">
        <v>107</v>
      </c>
      <c r="L2342" t="s">
        <v>106</v>
      </c>
      <c r="M2342" t="s">
        <v>254</v>
      </c>
      <c r="N2342" t="s">
        <v>253</v>
      </c>
      <c r="O2342" t="s">
        <v>602</v>
      </c>
      <c r="P2342" t="s">
        <v>601</v>
      </c>
      <c r="Q2342" t="s">
        <v>6509</v>
      </c>
      <c r="R2342" t="s">
        <v>6510</v>
      </c>
    </row>
    <row r="2343" spans="1:18">
      <c r="A2343">
        <v>2971</v>
      </c>
      <c r="B2343" t="s">
        <v>701</v>
      </c>
      <c r="C2343">
        <v>837</v>
      </c>
      <c r="D2343" t="s">
        <v>6513</v>
      </c>
      <c r="E2343" t="s">
        <v>706</v>
      </c>
      <c r="F2343">
        <v>4</v>
      </c>
      <c r="G2343">
        <v>1</v>
      </c>
      <c r="H2343" t="s">
        <v>421</v>
      </c>
      <c r="I2343" t="s">
        <v>103</v>
      </c>
      <c r="J2343" t="s">
        <v>105</v>
      </c>
      <c r="K2343" t="s">
        <v>107</v>
      </c>
      <c r="L2343" t="s">
        <v>106</v>
      </c>
      <c r="M2343" t="s">
        <v>254</v>
      </c>
      <c r="N2343" t="s">
        <v>253</v>
      </c>
      <c r="O2343" t="s">
        <v>602</v>
      </c>
      <c r="P2343" t="s">
        <v>601</v>
      </c>
      <c r="Q2343" t="s">
        <v>6513</v>
      </c>
      <c r="R2343" t="s">
        <v>6514</v>
      </c>
    </row>
    <row r="2344" spans="1:18">
      <c r="A2344">
        <v>2974</v>
      </c>
      <c r="B2344" t="s">
        <v>701</v>
      </c>
      <c r="C2344">
        <v>864</v>
      </c>
      <c r="D2344" t="s">
        <v>6519</v>
      </c>
      <c r="E2344" t="s">
        <v>706</v>
      </c>
      <c r="F2344">
        <v>4</v>
      </c>
      <c r="G2344">
        <v>1</v>
      </c>
      <c r="H2344" t="s">
        <v>421</v>
      </c>
      <c r="I2344" t="s">
        <v>103</v>
      </c>
      <c r="J2344" t="s">
        <v>105</v>
      </c>
      <c r="K2344" t="s">
        <v>107</v>
      </c>
      <c r="L2344" t="s">
        <v>106</v>
      </c>
      <c r="M2344" t="s">
        <v>254</v>
      </c>
      <c r="N2344" t="s">
        <v>253</v>
      </c>
      <c r="O2344" t="s">
        <v>602</v>
      </c>
      <c r="P2344" t="s">
        <v>601</v>
      </c>
      <c r="Q2344" t="s">
        <v>6519</v>
      </c>
      <c r="R2344" t="s">
        <v>6520</v>
      </c>
    </row>
    <row r="2345" spans="1:18">
      <c r="A2345">
        <v>2976</v>
      </c>
      <c r="B2345" t="s">
        <v>701</v>
      </c>
      <c r="C2345">
        <v>869</v>
      </c>
      <c r="D2345" t="s">
        <v>6523</v>
      </c>
      <c r="E2345" t="s">
        <v>706</v>
      </c>
      <c r="F2345">
        <v>4</v>
      </c>
      <c r="G2345">
        <v>1</v>
      </c>
      <c r="H2345" t="s">
        <v>421</v>
      </c>
      <c r="I2345" t="s">
        <v>103</v>
      </c>
      <c r="J2345" t="s">
        <v>105</v>
      </c>
      <c r="K2345" t="s">
        <v>107</v>
      </c>
      <c r="L2345" t="s">
        <v>106</v>
      </c>
      <c r="M2345" t="s">
        <v>254</v>
      </c>
      <c r="N2345" t="s">
        <v>253</v>
      </c>
      <c r="O2345" t="s">
        <v>602</v>
      </c>
      <c r="P2345" t="s">
        <v>601</v>
      </c>
      <c r="Q2345" t="s">
        <v>6523</v>
      </c>
      <c r="R2345" t="s">
        <v>6524</v>
      </c>
    </row>
    <row r="2346" spans="1:18">
      <c r="A2346">
        <v>2977</v>
      </c>
      <c r="B2346" t="s">
        <v>701</v>
      </c>
      <c r="C2346">
        <v>863</v>
      </c>
      <c r="D2346" t="s">
        <v>6525</v>
      </c>
      <c r="E2346" t="s">
        <v>706</v>
      </c>
      <c r="F2346">
        <v>3</v>
      </c>
      <c r="G2346">
        <v>1</v>
      </c>
      <c r="H2346" t="s">
        <v>421</v>
      </c>
      <c r="I2346" t="s">
        <v>103</v>
      </c>
      <c r="J2346" t="s">
        <v>105</v>
      </c>
      <c r="K2346" t="s">
        <v>107</v>
      </c>
      <c r="L2346" t="s">
        <v>106</v>
      </c>
      <c r="M2346" t="s">
        <v>254</v>
      </c>
      <c r="N2346" t="s">
        <v>253</v>
      </c>
      <c r="O2346" t="s">
        <v>602</v>
      </c>
      <c r="P2346" t="s">
        <v>601</v>
      </c>
      <c r="Q2346" t="s">
        <v>6525</v>
      </c>
      <c r="R2346" t="s">
        <v>6526</v>
      </c>
    </row>
    <row r="2347" spans="1:18">
      <c r="A2347">
        <v>2978</v>
      </c>
      <c r="B2347" t="s">
        <v>701</v>
      </c>
      <c r="C2347">
        <v>873</v>
      </c>
      <c r="D2347" t="s">
        <v>6527</v>
      </c>
      <c r="E2347" t="s">
        <v>706</v>
      </c>
      <c r="F2347">
        <v>4</v>
      </c>
      <c r="G2347">
        <v>1</v>
      </c>
      <c r="H2347" t="s">
        <v>421</v>
      </c>
      <c r="I2347" t="s">
        <v>103</v>
      </c>
      <c r="J2347" t="s">
        <v>105</v>
      </c>
      <c r="K2347" t="s">
        <v>107</v>
      </c>
      <c r="L2347" t="s">
        <v>106</v>
      </c>
      <c r="M2347" t="s">
        <v>254</v>
      </c>
      <c r="N2347" t="s">
        <v>253</v>
      </c>
      <c r="O2347" t="s">
        <v>602</v>
      </c>
      <c r="P2347" t="s">
        <v>601</v>
      </c>
      <c r="Q2347" t="s">
        <v>6527</v>
      </c>
      <c r="R2347" t="s">
        <v>6528</v>
      </c>
    </row>
    <row r="2348" spans="1:18">
      <c r="A2348">
        <v>2980</v>
      </c>
      <c r="B2348" t="s">
        <v>701</v>
      </c>
      <c r="C2348">
        <v>871</v>
      </c>
      <c r="D2348" t="s">
        <v>6531</v>
      </c>
      <c r="E2348" t="s">
        <v>706</v>
      </c>
      <c r="F2348">
        <v>4</v>
      </c>
      <c r="G2348">
        <v>1</v>
      </c>
      <c r="H2348" t="s">
        <v>421</v>
      </c>
      <c r="I2348" t="s">
        <v>103</v>
      </c>
      <c r="J2348" t="s">
        <v>105</v>
      </c>
      <c r="K2348" t="s">
        <v>107</v>
      </c>
      <c r="L2348" t="s">
        <v>106</v>
      </c>
      <c r="M2348" t="s">
        <v>254</v>
      </c>
      <c r="N2348" t="s">
        <v>253</v>
      </c>
      <c r="O2348" t="s">
        <v>602</v>
      </c>
      <c r="P2348" t="s">
        <v>601</v>
      </c>
      <c r="Q2348" t="s">
        <v>6531</v>
      </c>
      <c r="R2348" t="s">
        <v>6532</v>
      </c>
    </row>
    <row r="2349" spans="1:18">
      <c r="A2349">
        <v>2981</v>
      </c>
      <c r="B2349" t="s">
        <v>701</v>
      </c>
      <c r="C2349">
        <v>872</v>
      </c>
      <c r="D2349" t="s">
        <v>6533</v>
      </c>
      <c r="E2349" t="s">
        <v>706</v>
      </c>
      <c r="F2349">
        <v>4</v>
      </c>
      <c r="G2349">
        <v>1</v>
      </c>
      <c r="H2349" t="s">
        <v>421</v>
      </c>
      <c r="I2349" t="s">
        <v>103</v>
      </c>
      <c r="J2349" t="s">
        <v>105</v>
      </c>
      <c r="K2349" t="s">
        <v>107</v>
      </c>
      <c r="L2349" t="s">
        <v>106</v>
      </c>
      <c r="M2349" t="s">
        <v>254</v>
      </c>
      <c r="N2349" t="s">
        <v>253</v>
      </c>
      <c r="O2349" t="s">
        <v>602</v>
      </c>
      <c r="P2349" t="s">
        <v>601</v>
      </c>
      <c r="Q2349" t="s">
        <v>6533</v>
      </c>
      <c r="R2349" t="s">
        <v>6534</v>
      </c>
    </row>
    <row r="2350" spans="1:18">
      <c r="A2350">
        <v>2991</v>
      </c>
      <c r="B2350" t="s">
        <v>701</v>
      </c>
      <c r="C2350">
        <v>835</v>
      </c>
      <c r="D2350" t="s">
        <v>6552</v>
      </c>
      <c r="E2350" t="s">
        <v>706</v>
      </c>
      <c r="F2350">
        <v>3</v>
      </c>
      <c r="G2350">
        <v>1</v>
      </c>
      <c r="H2350" t="s">
        <v>421</v>
      </c>
      <c r="I2350" t="s">
        <v>103</v>
      </c>
      <c r="J2350" t="s">
        <v>105</v>
      </c>
      <c r="K2350" t="s">
        <v>107</v>
      </c>
      <c r="L2350" t="s">
        <v>106</v>
      </c>
      <c r="M2350" t="s">
        <v>254</v>
      </c>
      <c r="N2350" t="s">
        <v>253</v>
      </c>
      <c r="O2350" t="s">
        <v>602</v>
      </c>
      <c r="P2350" t="s">
        <v>601</v>
      </c>
      <c r="Q2350" t="s">
        <v>6552</v>
      </c>
      <c r="R2350" t="s">
        <v>6553</v>
      </c>
    </row>
    <row r="2351" spans="1:18">
      <c r="A2351">
        <v>2999</v>
      </c>
      <c r="B2351" t="s">
        <v>701</v>
      </c>
      <c r="C2351">
        <v>836</v>
      </c>
      <c r="D2351" t="s">
        <v>6568</v>
      </c>
      <c r="E2351" t="s">
        <v>706</v>
      </c>
      <c r="F2351">
        <v>3</v>
      </c>
      <c r="G2351">
        <v>1</v>
      </c>
      <c r="H2351" t="s">
        <v>421</v>
      </c>
      <c r="I2351" t="s">
        <v>103</v>
      </c>
      <c r="J2351" t="s">
        <v>105</v>
      </c>
      <c r="K2351" t="s">
        <v>107</v>
      </c>
      <c r="L2351" t="s">
        <v>106</v>
      </c>
      <c r="M2351" t="s">
        <v>254</v>
      </c>
      <c r="N2351" t="s">
        <v>253</v>
      </c>
      <c r="O2351" t="s">
        <v>602</v>
      </c>
      <c r="P2351" t="s">
        <v>601</v>
      </c>
      <c r="Q2351" t="s">
        <v>6568</v>
      </c>
      <c r="R2351" t="s">
        <v>6569</v>
      </c>
    </row>
    <row r="2352" spans="1:18">
      <c r="A2352">
        <v>3004</v>
      </c>
      <c r="B2352" t="s">
        <v>701</v>
      </c>
      <c r="C2352">
        <v>833</v>
      </c>
      <c r="D2352" t="s">
        <v>6578</v>
      </c>
      <c r="E2352" t="s">
        <v>706</v>
      </c>
      <c r="F2352">
        <v>3</v>
      </c>
      <c r="G2352">
        <v>1</v>
      </c>
      <c r="H2352" t="s">
        <v>421</v>
      </c>
      <c r="I2352" t="s">
        <v>103</v>
      </c>
      <c r="J2352" t="s">
        <v>105</v>
      </c>
      <c r="K2352" t="s">
        <v>107</v>
      </c>
      <c r="L2352" t="s">
        <v>106</v>
      </c>
      <c r="M2352" t="s">
        <v>254</v>
      </c>
      <c r="N2352" t="s">
        <v>253</v>
      </c>
      <c r="O2352" t="s">
        <v>602</v>
      </c>
      <c r="P2352" t="s">
        <v>601</v>
      </c>
      <c r="Q2352" t="s">
        <v>6578</v>
      </c>
      <c r="R2352" t="s">
        <v>6579</v>
      </c>
    </row>
    <row r="2353" spans="1:18">
      <c r="A2353">
        <v>3017</v>
      </c>
      <c r="B2353" t="s">
        <v>701</v>
      </c>
      <c r="C2353">
        <v>834</v>
      </c>
      <c r="D2353" t="s">
        <v>6603</v>
      </c>
      <c r="E2353" t="s">
        <v>706</v>
      </c>
      <c r="F2353">
        <v>4</v>
      </c>
      <c r="G2353">
        <v>1</v>
      </c>
      <c r="H2353" t="s">
        <v>421</v>
      </c>
      <c r="I2353" t="s">
        <v>103</v>
      </c>
      <c r="J2353" t="s">
        <v>105</v>
      </c>
      <c r="K2353" t="s">
        <v>107</v>
      </c>
      <c r="L2353" t="s">
        <v>106</v>
      </c>
      <c r="M2353" t="s">
        <v>254</v>
      </c>
      <c r="N2353" t="s">
        <v>253</v>
      </c>
      <c r="O2353" t="s">
        <v>602</v>
      </c>
      <c r="P2353" t="s">
        <v>601</v>
      </c>
      <c r="Q2353" t="s">
        <v>6603</v>
      </c>
      <c r="R2353" t="s">
        <v>6604</v>
      </c>
    </row>
    <row r="2354" spans="1:18">
      <c r="A2354">
        <v>3027</v>
      </c>
      <c r="B2354" t="s">
        <v>701</v>
      </c>
      <c r="C2354">
        <v>832</v>
      </c>
      <c r="D2354" t="s">
        <v>6623</v>
      </c>
      <c r="E2354" t="s">
        <v>706</v>
      </c>
      <c r="F2354">
        <v>1</v>
      </c>
      <c r="G2354">
        <v>1</v>
      </c>
      <c r="H2354" t="s">
        <v>421</v>
      </c>
      <c r="I2354" t="s">
        <v>103</v>
      </c>
      <c r="J2354" t="s">
        <v>105</v>
      </c>
      <c r="K2354" t="s">
        <v>107</v>
      </c>
      <c r="L2354" t="s">
        <v>106</v>
      </c>
      <c r="M2354" t="s">
        <v>254</v>
      </c>
      <c r="N2354" t="s">
        <v>253</v>
      </c>
      <c r="O2354" t="s">
        <v>602</v>
      </c>
      <c r="P2354" t="s">
        <v>601</v>
      </c>
      <c r="Q2354" t="s">
        <v>6623</v>
      </c>
      <c r="R2354" t="s">
        <v>6624</v>
      </c>
    </row>
    <row r="2355" spans="1:18">
      <c r="A2355">
        <v>3044</v>
      </c>
      <c r="B2355" t="s">
        <v>701</v>
      </c>
      <c r="C2355">
        <v>831</v>
      </c>
      <c r="D2355" t="s">
        <v>6657</v>
      </c>
      <c r="E2355" t="s">
        <v>706</v>
      </c>
      <c r="F2355">
        <v>4</v>
      </c>
      <c r="G2355">
        <v>1</v>
      </c>
      <c r="H2355" t="s">
        <v>421</v>
      </c>
      <c r="I2355" t="s">
        <v>103</v>
      </c>
      <c r="J2355" t="s">
        <v>105</v>
      </c>
      <c r="K2355" t="s">
        <v>107</v>
      </c>
      <c r="L2355" t="s">
        <v>106</v>
      </c>
      <c r="M2355" t="s">
        <v>254</v>
      </c>
      <c r="N2355" t="s">
        <v>253</v>
      </c>
      <c r="O2355" t="s">
        <v>602</v>
      </c>
      <c r="P2355" t="s">
        <v>601</v>
      </c>
      <c r="Q2355" t="s">
        <v>6657</v>
      </c>
      <c r="R2355" t="s">
        <v>6658</v>
      </c>
    </row>
    <row r="2356" spans="1:18">
      <c r="A2356">
        <v>3048</v>
      </c>
      <c r="B2356" t="s">
        <v>701</v>
      </c>
      <c r="C2356">
        <v>874</v>
      </c>
      <c r="D2356" t="s">
        <v>6665</v>
      </c>
      <c r="E2356" t="s">
        <v>706</v>
      </c>
      <c r="F2356">
        <v>2</v>
      </c>
      <c r="G2356">
        <v>1</v>
      </c>
      <c r="H2356" t="s">
        <v>421</v>
      </c>
      <c r="I2356" t="s">
        <v>103</v>
      </c>
      <c r="J2356" t="s">
        <v>105</v>
      </c>
      <c r="K2356" t="s">
        <v>107</v>
      </c>
      <c r="L2356" t="s">
        <v>106</v>
      </c>
      <c r="M2356" t="s">
        <v>254</v>
      </c>
      <c r="N2356" t="s">
        <v>253</v>
      </c>
      <c r="O2356" t="s">
        <v>602</v>
      </c>
      <c r="P2356" t="s">
        <v>601</v>
      </c>
      <c r="Q2356" t="s">
        <v>6665</v>
      </c>
      <c r="R2356" t="s">
        <v>6666</v>
      </c>
    </row>
    <row r="2357" spans="1:18">
      <c r="A2357">
        <v>3065</v>
      </c>
      <c r="B2357" t="s">
        <v>701</v>
      </c>
      <c r="C2357">
        <v>660</v>
      </c>
      <c r="D2357" t="s">
        <v>6698</v>
      </c>
      <c r="E2357" t="s">
        <v>706</v>
      </c>
      <c r="F2357">
        <v>3</v>
      </c>
      <c r="G2357">
        <v>1</v>
      </c>
      <c r="H2357" t="s">
        <v>421</v>
      </c>
      <c r="I2357" t="s">
        <v>103</v>
      </c>
      <c r="J2357" t="s">
        <v>105</v>
      </c>
      <c r="K2357" t="s">
        <v>107</v>
      </c>
      <c r="L2357" t="s">
        <v>106</v>
      </c>
      <c r="M2357" t="s">
        <v>254</v>
      </c>
      <c r="N2357" t="s">
        <v>253</v>
      </c>
      <c r="O2357" t="s">
        <v>602</v>
      </c>
      <c r="P2357" t="s">
        <v>601</v>
      </c>
      <c r="Q2357" t="s">
        <v>6698</v>
      </c>
      <c r="R2357" t="s">
        <v>6699</v>
      </c>
    </row>
    <row r="2358" spans="1:18">
      <c r="A2358">
        <v>3082</v>
      </c>
      <c r="B2358" t="s">
        <v>701</v>
      </c>
      <c r="C2358">
        <v>659</v>
      </c>
      <c r="D2358" t="s">
        <v>6732</v>
      </c>
      <c r="E2358" t="s">
        <v>706</v>
      </c>
      <c r="F2358">
        <v>4</v>
      </c>
      <c r="G2358">
        <v>1</v>
      </c>
      <c r="H2358" t="s">
        <v>421</v>
      </c>
      <c r="I2358" t="s">
        <v>103</v>
      </c>
      <c r="J2358" t="s">
        <v>105</v>
      </c>
      <c r="K2358" t="s">
        <v>107</v>
      </c>
      <c r="L2358" t="s">
        <v>106</v>
      </c>
      <c r="M2358" t="s">
        <v>254</v>
      </c>
      <c r="N2358" t="s">
        <v>253</v>
      </c>
      <c r="O2358" t="s">
        <v>602</v>
      </c>
      <c r="P2358" t="s">
        <v>601</v>
      </c>
      <c r="Q2358" t="s">
        <v>6732</v>
      </c>
      <c r="R2358" t="s">
        <v>6733</v>
      </c>
    </row>
    <row r="2359" spans="1:18">
      <c r="A2359">
        <v>3086</v>
      </c>
      <c r="B2359" t="s">
        <v>701</v>
      </c>
      <c r="C2359">
        <v>830</v>
      </c>
      <c r="D2359" t="s">
        <v>6740</v>
      </c>
      <c r="E2359" t="s">
        <v>706</v>
      </c>
      <c r="F2359">
        <v>3</v>
      </c>
      <c r="G2359">
        <v>1</v>
      </c>
      <c r="H2359" t="s">
        <v>421</v>
      </c>
      <c r="I2359" t="s">
        <v>103</v>
      </c>
      <c r="J2359" t="s">
        <v>105</v>
      </c>
      <c r="K2359" t="s">
        <v>107</v>
      </c>
      <c r="L2359" t="s">
        <v>106</v>
      </c>
      <c r="M2359" t="s">
        <v>254</v>
      </c>
      <c r="N2359" t="s">
        <v>253</v>
      </c>
      <c r="O2359" t="s">
        <v>602</v>
      </c>
      <c r="P2359" t="s">
        <v>601</v>
      </c>
      <c r="Q2359" t="s">
        <v>6740</v>
      </c>
      <c r="R2359" t="s">
        <v>6741</v>
      </c>
    </row>
    <row r="2360" spans="1:18">
      <c r="A2360">
        <v>3096</v>
      </c>
      <c r="B2360" t="s">
        <v>701</v>
      </c>
      <c r="C2360">
        <v>661</v>
      </c>
      <c r="D2360" t="s">
        <v>6760</v>
      </c>
      <c r="E2360" t="s">
        <v>706</v>
      </c>
      <c r="F2360">
        <v>3</v>
      </c>
      <c r="G2360">
        <v>1</v>
      </c>
      <c r="H2360" t="s">
        <v>421</v>
      </c>
      <c r="I2360" t="s">
        <v>103</v>
      </c>
      <c r="J2360" t="s">
        <v>105</v>
      </c>
      <c r="K2360" t="s">
        <v>107</v>
      </c>
      <c r="L2360" t="s">
        <v>106</v>
      </c>
      <c r="M2360" t="s">
        <v>254</v>
      </c>
      <c r="N2360" t="s">
        <v>253</v>
      </c>
      <c r="O2360" t="s">
        <v>602</v>
      </c>
      <c r="P2360" t="s">
        <v>601</v>
      </c>
      <c r="Q2360" t="s">
        <v>6760</v>
      </c>
      <c r="R2360" t="s">
        <v>6761</v>
      </c>
    </row>
    <row r="2361" spans="1:18">
      <c r="A2361">
        <v>3112</v>
      </c>
      <c r="B2361" t="s">
        <v>701</v>
      </c>
      <c r="C2361">
        <v>829</v>
      </c>
      <c r="D2361" t="s">
        <v>6792</v>
      </c>
      <c r="E2361" t="s">
        <v>706</v>
      </c>
      <c r="F2361">
        <v>3</v>
      </c>
      <c r="G2361">
        <v>1</v>
      </c>
      <c r="H2361" t="s">
        <v>421</v>
      </c>
      <c r="I2361" t="s">
        <v>103</v>
      </c>
      <c r="J2361" t="s">
        <v>105</v>
      </c>
      <c r="K2361" t="s">
        <v>107</v>
      </c>
      <c r="L2361" t="s">
        <v>106</v>
      </c>
      <c r="M2361" t="s">
        <v>254</v>
      </c>
      <c r="N2361" t="s">
        <v>253</v>
      </c>
      <c r="O2361" t="s">
        <v>602</v>
      </c>
      <c r="P2361" t="s">
        <v>601</v>
      </c>
      <c r="Q2361" t="s">
        <v>6792</v>
      </c>
      <c r="R2361" t="s">
        <v>6793</v>
      </c>
    </row>
    <row r="2362" spans="1:18">
      <c r="A2362">
        <v>3113</v>
      </c>
      <c r="B2362" t="s">
        <v>701</v>
      </c>
      <c r="C2362">
        <v>828</v>
      </c>
      <c r="D2362" t="s">
        <v>6794</v>
      </c>
      <c r="E2362" t="s">
        <v>706</v>
      </c>
      <c r="F2362">
        <v>4</v>
      </c>
      <c r="G2362">
        <v>1</v>
      </c>
      <c r="H2362" t="s">
        <v>421</v>
      </c>
      <c r="I2362" t="s">
        <v>103</v>
      </c>
      <c r="J2362" t="s">
        <v>105</v>
      </c>
      <c r="K2362" t="s">
        <v>107</v>
      </c>
      <c r="L2362" t="s">
        <v>106</v>
      </c>
      <c r="M2362" t="s">
        <v>254</v>
      </c>
      <c r="N2362" t="s">
        <v>253</v>
      </c>
      <c r="O2362" t="s">
        <v>602</v>
      </c>
      <c r="P2362" t="s">
        <v>601</v>
      </c>
      <c r="Q2362" t="s">
        <v>6794</v>
      </c>
      <c r="R2362" t="s">
        <v>6795</v>
      </c>
    </row>
    <row r="2363" spans="1:18">
      <c r="A2363">
        <v>3134</v>
      </c>
      <c r="B2363" t="s">
        <v>701</v>
      </c>
      <c r="C2363">
        <v>603</v>
      </c>
      <c r="D2363" t="s">
        <v>6836</v>
      </c>
      <c r="E2363" t="s">
        <v>706</v>
      </c>
      <c r="F2363">
        <v>3</v>
      </c>
      <c r="G2363">
        <v>1</v>
      </c>
      <c r="H2363" t="s">
        <v>421</v>
      </c>
      <c r="I2363" t="s">
        <v>103</v>
      </c>
      <c r="J2363" t="s">
        <v>105</v>
      </c>
      <c r="K2363" t="s">
        <v>107</v>
      </c>
      <c r="L2363" t="s">
        <v>106</v>
      </c>
      <c r="M2363" t="s">
        <v>254</v>
      </c>
      <c r="N2363" t="s">
        <v>253</v>
      </c>
      <c r="O2363" t="s">
        <v>602</v>
      </c>
      <c r="P2363" t="s">
        <v>601</v>
      </c>
      <c r="Q2363" t="s">
        <v>6836</v>
      </c>
      <c r="R2363" t="s">
        <v>6837</v>
      </c>
    </row>
    <row r="2364" spans="1:18">
      <c r="A2364">
        <v>3145</v>
      </c>
      <c r="B2364" t="s">
        <v>701</v>
      </c>
      <c r="C2364">
        <v>827</v>
      </c>
      <c r="D2364" t="s">
        <v>6858</v>
      </c>
      <c r="E2364" t="s">
        <v>706</v>
      </c>
      <c r="F2364">
        <v>3</v>
      </c>
      <c r="G2364">
        <v>1</v>
      </c>
      <c r="H2364" t="s">
        <v>421</v>
      </c>
      <c r="I2364" t="s">
        <v>103</v>
      </c>
      <c r="J2364" t="s">
        <v>105</v>
      </c>
      <c r="K2364" t="s">
        <v>107</v>
      </c>
      <c r="L2364" t="s">
        <v>106</v>
      </c>
      <c r="M2364" t="s">
        <v>254</v>
      </c>
      <c r="N2364" t="s">
        <v>253</v>
      </c>
      <c r="O2364" t="s">
        <v>602</v>
      </c>
      <c r="P2364" t="s">
        <v>601</v>
      </c>
      <c r="Q2364" t="s">
        <v>6858</v>
      </c>
      <c r="R2364" t="s">
        <v>6859</v>
      </c>
    </row>
    <row r="2365" spans="1:18">
      <c r="A2365">
        <v>3150</v>
      </c>
      <c r="B2365" t="s">
        <v>701</v>
      </c>
      <c r="C2365">
        <v>662</v>
      </c>
      <c r="D2365" t="s">
        <v>6868</v>
      </c>
      <c r="E2365" t="s">
        <v>706</v>
      </c>
      <c r="F2365">
        <v>4</v>
      </c>
      <c r="G2365">
        <v>1</v>
      </c>
      <c r="H2365" t="s">
        <v>421</v>
      </c>
      <c r="I2365" t="s">
        <v>103</v>
      </c>
      <c r="J2365" t="s">
        <v>105</v>
      </c>
      <c r="K2365" t="s">
        <v>107</v>
      </c>
      <c r="L2365" t="s">
        <v>106</v>
      </c>
      <c r="M2365" t="s">
        <v>254</v>
      </c>
      <c r="N2365" t="s">
        <v>253</v>
      </c>
      <c r="O2365" t="s">
        <v>602</v>
      </c>
      <c r="P2365" t="s">
        <v>601</v>
      </c>
      <c r="Q2365" t="s">
        <v>6868</v>
      </c>
      <c r="R2365" t="s">
        <v>6869</v>
      </c>
    </row>
    <row r="2366" spans="1:18">
      <c r="A2366">
        <v>3153</v>
      </c>
      <c r="B2366" t="s">
        <v>701</v>
      </c>
      <c r="C2366">
        <v>663</v>
      </c>
      <c r="D2366" t="s">
        <v>6874</v>
      </c>
      <c r="E2366" t="s">
        <v>706</v>
      </c>
      <c r="F2366">
        <v>3</v>
      </c>
      <c r="G2366">
        <v>1</v>
      </c>
      <c r="H2366" t="s">
        <v>421</v>
      </c>
      <c r="I2366" t="s">
        <v>103</v>
      </c>
      <c r="J2366" t="s">
        <v>105</v>
      </c>
      <c r="K2366" t="s">
        <v>107</v>
      </c>
      <c r="L2366" t="s">
        <v>106</v>
      </c>
      <c r="M2366" t="s">
        <v>254</v>
      </c>
      <c r="N2366" t="s">
        <v>253</v>
      </c>
      <c r="O2366" t="s">
        <v>602</v>
      </c>
      <c r="P2366" t="s">
        <v>601</v>
      </c>
      <c r="Q2366" t="s">
        <v>6874</v>
      </c>
      <c r="R2366" t="s">
        <v>6875</v>
      </c>
    </row>
    <row r="2367" spans="1:18">
      <c r="A2367">
        <v>3182</v>
      </c>
      <c r="B2367" t="s">
        <v>701</v>
      </c>
      <c r="C2367">
        <v>665</v>
      </c>
      <c r="D2367" t="s">
        <v>6931</v>
      </c>
      <c r="E2367" t="s">
        <v>706</v>
      </c>
      <c r="F2367">
        <v>4</v>
      </c>
      <c r="G2367">
        <v>1</v>
      </c>
      <c r="H2367" t="s">
        <v>421</v>
      </c>
      <c r="I2367" t="s">
        <v>103</v>
      </c>
      <c r="J2367" t="s">
        <v>105</v>
      </c>
      <c r="K2367" t="s">
        <v>107</v>
      </c>
      <c r="L2367" t="s">
        <v>106</v>
      </c>
      <c r="M2367" t="s">
        <v>254</v>
      </c>
      <c r="N2367" t="s">
        <v>253</v>
      </c>
      <c r="O2367" t="s">
        <v>602</v>
      </c>
      <c r="P2367" t="s">
        <v>601</v>
      </c>
      <c r="Q2367" t="s">
        <v>6931</v>
      </c>
      <c r="R2367" t="s">
        <v>6932</v>
      </c>
    </row>
    <row r="2368" spans="1:18">
      <c r="A2368">
        <v>3184</v>
      </c>
      <c r="B2368" t="s">
        <v>701</v>
      </c>
      <c r="C2368">
        <v>664</v>
      </c>
      <c r="D2368" t="s">
        <v>6935</v>
      </c>
      <c r="E2368" t="s">
        <v>706</v>
      </c>
      <c r="F2368">
        <v>4</v>
      </c>
      <c r="G2368">
        <v>1</v>
      </c>
      <c r="H2368" t="s">
        <v>421</v>
      </c>
      <c r="I2368" t="s">
        <v>103</v>
      </c>
      <c r="J2368" t="s">
        <v>105</v>
      </c>
      <c r="K2368" t="s">
        <v>107</v>
      </c>
      <c r="L2368" t="s">
        <v>106</v>
      </c>
      <c r="M2368" t="s">
        <v>254</v>
      </c>
      <c r="N2368" t="s">
        <v>253</v>
      </c>
      <c r="O2368" t="s">
        <v>602</v>
      </c>
      <c r="P2368" t="s">
        <v>601</v>
      </c>
      <c r="Q2368" t="s">
        <v>6935</v>
      </c>
      <c r="R2368" t="s">
        <v>6936</v>
      </c>
    </row>
    <row r="2369" spans="1:18">
      <c r="A2369">
        <v>3191</v>
      </c>
      <c r="B2369" t="s">
        <v>701</v>
      </c>
      <c r="C2369">
        <v>826</v>
      </c>
      <c r="D2369" t="s">
        <v>6949</v>
      </c>
      <c r="E2369" t="s">
        <v>706</v>
      </c>
      <c r="F2369">
        <v>3</v>
      </c>
      <c r="G2369">
        <v>1</v>
      </c>
      <c r="H2369" t="s">
        <v>421</v>
      </c>
      <c r="I2369" t="s">
        <v>103</v>
      </c>
      <c r="J2369" t="s">
        <v>105</v>
      </c>
      <c r="K2369" t="s">
        <v>107</v>
      </c>
      <c r="L2369" t="s">
        <v>106</v>
      </c>
      <c r="M2369" t="s">
        <v>254</v>
      </c>
      <c r="N2369" t="s">
        <v>253</v>
      </c>
      <c r="O2369" t="s">
        <v>602</v>
      </c>
      <c r="P2369" t="s">
        <v>601</v>
      </c>
      <c r="Q2369" t="s">
        <v>6949</v>
      </c>
      <c r="R2369" t="s">
        <v>6950</v>
      </c>
    </row>
    <row r="2370" spans="1:18">
      <c r="A2370">
        <v>3193</v>
      </c>
      <c r="B2370" t="s">
        <v>701</v>
      </c>
      <c r="C2370">
        <v>666</v>
      </c>
      <c r="D2370" t="s">
        <v>6953</v>
      </c>
      <c r="E2370" t="s">
        <v>706</v>
      </c>
      <c r="F2370">
        <v>4</v>
      </c>
      <c r="G2370">
        <v>1</v>
      </c>
      <c r="H2370" t="s">
        <v>421</v>
      </c>
      <c r="I2370" t="s">
        <v>103</v>
      </c>
      <c r="J2370" t="s">
        <v>105</v>
      </c>
      <c r="K2370" t="s">
        <v>107</v>
      </c>
      <c r="L2370" t="s">
        <v>106</v>
      </c>
      <c r="M2370" t="s">
        <v>254</v>
      </c>
      <c r="N2370" t="s">
        <v>253</v>
      </c>
      <c r="O2370" t="s">
        <v>602</v>
      </c>
      <c r="P2370" t="s">
        <v>601</v>
      </c>
      <c r="Q2370" t="s">
        <v>6953</v>
      </c>
      <c r="R2370" t="s">
        <v>6954</v>
      </c>
    </row>
    <row r="2371" spans="1:18">
      <c r="A2371">
        <v>3198</v>
      </c>
      <c r="B2371" t="s">
        <v>701</v>
      </c>
      <c r="C2371">
        <v>825</v>
      </c>
      <c r="D2371" t="s">
        <v>6963</v>
      </c>
      <c r="E2371" t="s">
        <v>706</v>
      </c>
      <c r="F2371">
        <v>1</v>
      </c>
      <c r="G2371">
        <v>1</v>
      </c>
      <c r="H2371" t="s">
        <v>421</v>
      </c>
      <c r="I2371" t="s">
        <v>103</v>
      </c>
      <c r="J2371" t="s">
        <v>105</v>
      </c>
      <c r="K2371" t="s">
        <v>107</v>
      </c>
      <c r="L2371" t="s">
        <v>106</v>
      </c>
      <c r="M2371" t="s">
        <v>254</v>
      </c>
      <c r="N2371" t="s">
        <v>253</v>
      </c>
      <c r="O2371" t="s">
        <v>602</v>
      </c>
      <c r="P2371" t="s">
        <v>601</v>
      </c>
      <c r="Q2371" t="s">
        <v>6963</v>
      </c>
      <c r="R2371" t="s">
        <v>6964</v>
      </c>
    </row>
    <row r="2372" spans="1:18">
      <c r="A2372">
        <v>3199</v>
      </c>
      <c r="B2372" t="s">
        <v>701</v>
      </c>
      <c r="C2372">
        <v>668</v>
      </c>
      <c r="D2372" t="s">
        <v>6965</v>
      </c>
      <c r="E2372" t="s">
        <v>706</v>
      </c>
      <c r="F2372">
        <v>4</v>
      </c>
      <c r="G2372">
        <v>1</v>
      </c>
      <c r="H2372" t="s">
        <v>421</v>
      </c>
      <c r="I2372" t="s">
        <v>103</v>
      </c>
      <c r="J2372" t="s">
        <v>105</v>
      </c>
      <c r="K2372" t="s">
        <v>107</v>
      </c>
      <c r="L2372" t="s">
        <v>106</v>
      </c>
      <c r="M2372" t="s">
        <v>254</v>
      </c>
      <c r="N2372" t="s">
        <v>253</v>
      </c>
      <c r="O2372" t="s">
        <v>602</v>
      </c>
      <c r="P2372" t="s">
        <v>601</v>
      </c>
      <c r="Q2372" t="s">
        <v>6965</v>
      </c>
      <c r="R2372" t="s">
        <v>6966</v>
      </c>
    </row>
    <row r="2373" spans="1:18">
      <c r="A2373">
        <v>3200</v>
      </c>
      <c r="B2373" t="s">
        <v>701</v>
      </c>
      <c r="C2373">
        <v>667</v>
      </c>
      <c r="D2373" t="s">
        <v>6967</v>
      </c>
      <c r="E2373" t="s">
        <v>706</v>
      </c>
      <c r="F2373">
        <v>4</v>
      </c>
      <c r="G2373">
        <v>1</v>
      </c>
      <c r="H2373" t="s">
        <v>421</v>
      </c>
      <c r="I2373" t="s">
        <v>103</v>
      </c>
      <c r="J2373" t="s">
        <v>105</v>
      </c>
      <c r="K2373" t="s">
        <v>107</v>
      </c>
      <c r="L2373" t="s">
        <v>106</v>
      </c>
      <c r="M2373" t="s">
        <v>254</v>
      </c>
      <c r="N2373" t="s">
        <v>253</v>
      </c>
      <c r="O2373" t="s">
        <v>602</v>
      </c>
      <c r="P2373" t="s">
        <v>601</v>
      </c>
      <c r="Q2373" t="s">
        <v>6967</v>
      </c>
      <c r="R2373" t="s">
        <v>6968</v>
      </c>
    </row>
    <row r="2374" spans="1:18">
      <c r="A2374">
        <v>3202</v>
      </c>
      <c r="B2374" t="s">
        <v>701</v>
      </c>
      <c r="C2374">
        <v>669</v>
      </c>
      <c r="D2374" t="s">
        <v>6971</v>
      </c>
      <c r="E2374" t="s">
        <v>706</v>
      </c>
      <c r="F2374">
        <v>3</v>
      </c>
      <c r="G2374">
        <v>1</v>
      </c>
      <c r="H2374" t="s">
        <v>421</v>
      </c>
      <c r="I2374" t="s">
        <v>103</v>
      </c>
      <c r="J2374" t="s">
        <v>105</v>
      </c>
      <c r="K2374" t="s">
        <v>107</v>
      </c>
      <c r="L2374" t="s">
        <v>106</v>
      </c>
      <c r="M2374" t="s">
        <v>254</v>
      </c>
      <c r="N2374" t="s">
        <v>253</v>
      </c>
      <c r="O2374" t="s">
        <v>602</v>
      </c>
      <c r="P2374" t="s">
        <v>601</v>
      </c>
      <c r="Q2374" t="s">
        <v>6971</v>
      </c>
      <c r="R2374" t="s">
        <v>6972</v>
      </c>
    </row>
    <row r="2375" spans="1:18">
      <c r="A2375">
        <v>1367</v>
      </c>
      <c r="B2375" t="s">
        <v>701</v>
      </c>
      <c r="C2375">
        <v>3748</v>
      </c>
      <c r="D2375" t="s">
        <v>2263</v>
      </c>
      <c r="E2375" t="s">
        <v>706</v>
      </c>
      <c r="F2375">
        <v>5</v>
      </c>
      <c r="G2375">
        <v>0</v>
      </c>
      <c r="H2375" t="s">
        <v>421</v>
      </c>
      <c r="I2375" t="s">
        <v>103</v>
      </c>
      <c r="J2375" t="s">
        <v>105</v>
      </c>
      <c r="K2375" t="s">
        <v>111</v>
      </c>
      <c r="L2375" t="s">
        <v>110</v>
      </c>
      <c r="M2375" t="s">
        <v>260</v>
      </c>
      <c r="N2375" t="s">
        <v>259</v>
      </c>
      <c r="O2375" t="s">
        <v>604</v>
      </c>
      <c r="P2375" t="s">
        <v>603</v>
      </c>
      <c r="Q2375" t="s">
        <v>2263</v>
      </c>
      <c r="R2375" t="s">
        <v>3369</v>
      </c>
    </row>
    <row r="2376" spans="1:18">
      <c r="A2376">
        <v>1368</v>
      </c>
      <c r="B2376" t="s">
        <v>701</v>
      </c>
      <c r="C2376">
        <v>4032</v>
      </c>
      <c r="D2376" t="s">
        <v>3370</v>
      </c>
      <c r="E2376" t="s">
        <v>706</v>
      </c>
      <c r="F2376">
        <v>2</v>
      </c>
      <c r="G2376">
        <v>0</v>
      </c>
      <c r="H2376" t="s">
        <v>421</v>
      </c>
      <c r="I2376" t="s">
        <v>103</v>
      </c>
      <c r="J2376" t="s">
        <v>105</v>
      </c>
      <c r="K2376" t="s">
        <v>111</v>
      </c>
      <c r="L2376" t="s">
        <v>110</v>
      </c>
      <c r="M2376" t="s">
        <v>260</v>
      </c>
      <c r="N2376" t="s">
        <v>259</v>
      </c>
      <c r="O2376" t="s">
        <v>604</v>
      </c>
      <c r="P2376" t="s">
        <v>603</v>
      </c>
      <c r="Q2376" t="s">
        <v>3370</v>
      </c>
      <c r="R2376" t="s">
        <v>3371</v>
      </c>
    </row>
    <row r="2377" spans="1:18">
      <c r="A2377">
        <v>1370</v>
      </c>
      <c r="B2377" t="s">
        <v>701</v>
      </c>
      <c r="C2377">
        <v>3871</v>
      </c>
      <c r="D2377" t="s">
        <v>3374</v>
      </c>
      <c r="E2377" t="s">
        <v>706</v>
      </c>
      <c r="F2377">
        <v>4</v>
      </c>
      <c r="G2377">
        <v>0</v>
      </c>
      <c r="H2377" t="s">
        <v>421</v>
      </c>
      <c r="I2377" t="s">
        <v>103</v>
      </c>
      <c r="J2377" t="s">
        <v>105</v>
      </c>
      <c r="K2377" t="s">
        <v>111</v>
      </c>
      <c r="L2377" t="s">
        <v>110</v>
      </c>
      <c r="M2377" t="s">
        <v>260</v>
      </c>
      <c r="N2377" t="s">
        <v>259</v>
      </c>
      <c r="O2377" t="s">
        <v>604</v>
      </c>
      <c r="P2377" t="s">
        <v>603</v>
      </c>
      <c r="Q2377" t="s">
        <v>3374</v>
      </c>
      <c r="R2377" t="s">
        <v>3375</v>
      </c>
    </row>
    <row r="2378" spans="1:18">
      <c r="A2378">
        <v>1371</v>
      </c>
      <c r="B2378" t="s">
        <v>701</v>
      </c>
      <c r="C2378">
        <v>3747</v>
      </c>
      <c r="D2378" t="s">
        <v>3376</v>
      </c>
      <c r="E2378" t="s">
        <v>706</v>
      </c>
      <c r="F2378">
        <v>2</v>
      </c>
      <c r="G2378">
        <v>0</v>
      </c>
      <c r="H2378" t="s">
        <v>421</v>
      </c>
      <c r="I2378" t="s">
        <v>103</v>
      </c>
      <c r="J2378" t="s">
        <v>105</v>
      </c>
      <c r="K2378" t="s">
        <v>111</v>
      </c>
      <c r="L2378" t="s">
        <v>110</v>
      </c>
      <c r="M2378" t="s">
        <v>260</v>
      </c>
      <c r="N2378" t="s">
        <v>259</v>
      </c>
      <c r="O2378" t="s">
        <v>604</v>
      </c>
      <c r="P2378" t="s">
        <v>603</v>
      </c>
      <c r="Q2378" t="s">
        <v>3376</v>
      </c>
      <c r="R2378" t="s">
        <v>3377</v>
      </c>
    </row>
    <row r="2379" spans="1:18">
      <c r="A2379">
        <v>1372</v>
      </c>
      <c r="B2379" t="s">
        <v>701</v>
      </c>
      <c r="C2379">
        <v>3869</v>
      </c>
      <c r="D2379" t="s">
        <v>1112</v>
      </c>
      <c r="E2379" t="s">
        <v>706</v>
      </c>
      <c r="F2379">
        <v>2</v>
      </c>
      <c r="G2379">
        <v>0</v>
      </c>
      <c r="H2379" t="s">
        <v>421</v>
      </c>
      <c r="I2379" t="s">
        <v>103</v>
      </c>
      <c r="J2379" t="s">
        <v>105</v>
      </c>
      <c r="K2379" t="s">
        <v>111</v>
      </c>
      <c r="L2379" t="s">
        <v>110</v>
      </c>
      <c r="M2379" t="s">
        <v>260</v>
      </c>
      <c r="N2379" t="s">
        <v>259</v>
      </c>
      <c r="O2379" t="s">
        <v>604</v>
      </c>
      <c r="P2379" t="s">
        <v>603</v>
      </c>
      <c r="Q2379" t="s">
        <v>1112</v>
      </c>
      <c r="R2379" t="s">
        <v>3378</v>
      </c>
    </row>
    <row r="2380" spans="1:18">
      <c r="A2380">
        <v>1373</v>
      </c>
      <c r="B2380" t="s">
        <v>701</v>
      </c>
      <c r="C2380">
        <v>4009</v>
      </c>
      <c r="D2380" t="s">
        <v>3379</v>
      </c>
      <c r="E2380" t="s">
        <v>706</v>
      </c>
      <c r="F2380">
        <v>2</v>
      </c>
      <c r="G2380">
        <v>0</v>
      </c>
      <c r="H2380" t="s">
        <v>421</v>
      </c>
      <c r="I2380" t="s">
        <v>103</v>
      </c>
      <c r="J2380" t="s">
        <v>105</v>
      </c>
      <c r="K2380" t="s">
        <v>111</v>
      </c>
      <c r="L2380" t="s">
        <v>110</v>
      </c>
      <c r="M2380" t="s">
        <v>260</v>
      </c>
      <c r="N2380" t="s">
        <v>259</v>
      </c>
      <c r="O2380" t="s">
        <v>604</v>
      </c>
      <c r="P2380" t="s">
        <v>603</v>
      </c>
      <c r="Q2380" t="s">
        <v>3379</v>
      </c>
      <c r="R2380" t="s">
        <v>3380</v>
      </c>
    </row>
    <row r="2381" spans="1:18">
      <c r="A2381">
        <v>1374</v>
      </c>
      <c r="B2381" t="s">
        <v>701</v>
      </c>
      <c r="C2381">
        <v>3870</v>
      </c>
      <c r="D2381" t="s">
        <v>3381</v>
      </c>
      <c r="E2381" t="s">
        <v>706</v>
      </c>
      <c r="F2381">
        <v>4</v>
      </c>
      <c r="G2381">
        <v>0</v>
      </c>
      <c r="H2381" t="s">
        <v>421</v>
      </c>
      <c r="I2381" t="s">
        <v>103</v>
      </c>
      <c r="J2381" t="s">
        <v>105</v>
      </c>
      <c r="K2381" t="s">
        <v>111</v>
      </c>
      <c r="L2381" t="s">
        <v>110</v>
      </c>
      <c r="M2381" t="s">
        <v>260</v>
      </c>
      <c r="N2381" t="s">
        <v>259</v>
      </c>
      <c r="O2381" t="s">
        <v>604</v>
      </c>
      <c r="P2381" t="s">
        <v>603</v>
      </c>
      <c r="Q2381" t="s">
        <v>3381</v>
      </c>
      <c r="R2381" t="s">
        <v>3382</v>
      </c>
    </row>
    <row r="2382" spans="1:18">
      <c r="A2382">
        <v>1375</v>
      </c>
      <c r="B2382" t="s">
        <v>701</v>
      </c>
      <c r="C2382">
        <v>3749</v>
      </c>
      <c r="D2382" t="s">
        <v>3383</v>
      </c>
      <c r="E2382" t="s">
        <v>703</v>
      </c>
      <c r="F2382">
        <v>5</v>
      </c>
      <c r="G2382">
        <v>0</v>
      </c>
      <c r="H2382" t="s">
        <v>421</v>
      </c>
      <c r="I2382" t="s">
        <v>103</v>
      </c>
      <c r="J2382" t="s">
        <v>105</v>
      </c>
      <c r="K2382" t="s">
        <v>111</v>
      </c>
      <c r="L2382" t="s">
        <v>110</v>
      </c>
      <c r="M2382" t="s">
        <v>260</v>
      </c>
      <c r="N2382" t="s">
        <v>259</v>
      </c>
      <c r="O2382" t="s">
        <v>604</v>
      </c>
      <c r="P2382" t="s">
        <v>603</v>
      </c>
      <c r="Q2382" t="s">
        <v>3383</v>
      </c>
      <c r="R2382" t="s">
        <v>3384</v>
      </c>
    </row>
    <row r="2383" spans="1:18">
      <c r="A2383">
        <v>1376</v>
      </c>
      <c r="B2383" t="s">
        <v>701</v>
      </c>
      <c r="C2383">
        <v>4011</v>
      </c>
      <c r="D2383" t="s">
        <v>3385</v>
      </c>
      <c r="E2383" t="s">
        <v>706</v>
      </c>
      <c r="F2383">
        <v>4</v>
      </c>
      <c r="G2383">
        <v>0</v>
      </c>
      <c r="H2383" t="s">
        <v>421</v>
      </c>
      <c r="I2383" t="s">
        <v>103</v>
      </c>
      <c r="J2383" t="s">
        <v>105</v>
      </c>
      <c r="K2383" t="s">
        <v>111</v>
      </c>
      <c r="L2383" t="s">
        <v>110</v>
      </c>
      <c r="M2383" t="s">
        <v>260</v>
      </c>
      <c r="N2383" t="s">
        <v>259</v>
      </c>
      <c r="O2383" t="s">
        <v>604</v>
      </c>
      <c r="P2383" t="s">
        <v>603</v>
      </c>
      <c r="Q2383" t="s">
        <v>3385</v>
      </c>
      <c r="R2383" t="s">
        <v>3386</v>
      </c>
    </row>
    <row r="2384" spans="1:18">
      <c r="A2384">
        <v>1377</v>
      </c>
      <c r="B2384" t="s">
        <v>701</v>
      </c>
      <c r="C2384">
        <v>3872</v>
      </c>
      <c r="D2384" t="s">
        <v>3387</v>
      </c>
      <c r="E2384" t="s">
        <v>706</v>
      </c>
      <c r="F2384">
        <v>4</v>
      </c>
      <c r="G2384">
        <v>0</v>
      </c>
      <c r="H2384" t="s">
        <v>421</v>
      </c>
      <c r="I2384" t="s">
        <v>103</v>
      </c>
      <c r="J2384" t="s">
        <v>105</v>
      </c>
      <c r="K2384" t="s">
        <v>111</v>
      </c>
      <c r="L2384" t="s">
        <v>110</v>
      </c>
      <c r="M2384" t="s">
        <v>260</v>
      </c>
      <c r="N2384" t="s">
        <v>259</v>
      </c>
      <c r="O2384" t="s">
        <v>604</v>
      </c>
      <c r="P2384" t="s">
        <v>603</v>
      </c>
      <c r="Q2384" t="s">
        <v>3387</v>
      </c>
      <c r="R2384" t="s">
        <v>3388</v>
      </c>
    </row>
    <row r="2385" spans="1:18">
      <c r="A2385">
        <v>1378</v>
      </c>
      <c r="B2385" t="s">
        <v>701</v>
      </c>
      <c r="C2385">
        <v>3746</v>
      </c>
      <c r="D2385" t="s">
        <v>2263</v>
      </c>
      <c r="E2385" t="s">
        <v>706</v>
      </c>
      <c r="F2385">
        <v>5</v>
      </c>
      <c r="G2385">
        <v>0</v>
      </c>
      <c r="H2385" t="s">
        <v>421</v>
      </c>
      <c r="I2385" t="s">
        <v>103</v>
      </c>
      <c r="J2385" t="s">
        <v>105</v>
      </c>
      <c r="K2385" t="s">
        <v>111</v>
      </c>
      <c r="L2385" t="s">
        <v>110</v>
      </c>
      <c r="M2385" t="s">
        <v>260</v>
      </c>
      <c r="N2385" t="s">
        <v>259</v>
      </c>
      <c r="O2385" t="s">
        <v>604</v>
      </c>
      <c r="P2385" t="s">
        <v>603</v>
      </c>
      <c r="Q2385" t="s">
        <v>2263</v>
      </c>
      <c r="R2385" t="s">
        <v>3389</v>
      </c>
    </row>
    <row r="2386" spans="1:18">
      <c r="A2386">
        <v>1379</v>
      </c>
      <c r="B2386" t="s">
        <v>701</v>
      </c>
      <c r="C2386">
        <v>4028</v>
      </c>
      <c r="D2386" t="s">
        <v>3390</v>
      </c>
      <c r="E2386" t="s">
        <v>706</v>
      </c>
      <c r="F2386">
        <v>4</v>
      </c>
      <c r="G2386">
        <v>0</v>
      </c>
      <c r="H2386" t="s">
        <v>421</v>
      </c>
      <c r="I2386" t="s">
        <v>103</v>
      </c>
      <c r="J2386" t="s">
        <v>105</v>
      </c>
      <c r="K2386" t="s">
        <v>111</v>
      </c>
      <c r="L2386" t="s">
        <v>110</v>
      </c>
      <c r="M2386" t="s">
        <v>260</v>
      </c>
      <c r="N2386" t="s">
        <v>259</v>
      </c>
      <c r="O2386" t="s">
        <v>604</v>
      </c>
      <c r="P2386" t="s">
        <v>603</v>
      </c>
      <c r="Q2386" t="s">
        <v>3390</v>
      </c>
      <c r="R2386" t="s">
        <v>3391</v>
      </c>
    </row>
    <row r="2387" spans="1:18">
      <c r="A2387">
        <v>1380</v>
      </c>
      <c r="B2387" t="s">
        <v>701</v>
      </c>
      <c r="C2387">
        <v>3745</v>
      </c>
      <c r="D2387" t="s">
        <v>3392</v>
      </c>
      <c r="E2387" t="s">
        <v>706</v>
      </c>
      <c r="F2387">
        <v>3</v>
      </c>
      <c r="G2387">
        <v>0</v>
      </c>
      <c r="H2387" t="s">
        <v>421</v>
      </c>
      <c r="I2387" t="s">
        <v>103</v>
      </c>
      <c r="J2387" t="s">
        <v>105</v>
      </c>
      <c r="K2387" t="s">
        <v>111</v>
      </c>
      <c r="L2387" t="s">
        <v>110</v>
      </c>
      <c r="M2387" t="s">
        <v>260</v>
      </c>
      <c r="N2387" t="s">
        <v>259</v>
      </c>
      <c r="O2387" t="s">
        <v>604</v>
      </c>
      <c r="P2387" t="s">
        <v>603</v>
      </c>
      <c r="Q2387" t="s">
        <v>3392</v>
      </c>
      <c r="R2387" t="s">
        <v>3393</v>
      </c>
    </row>
    <row r="2388" spans="1:18">
      <c r="A2388">
        <v>1381</v>
      </c>
      <c r="B2388" t="s">
        <v>701</v>
      </c>
      <c r="C2388">
        <v>4030</v>
      </c>
      <c r="D2388" t="s">
        <v>3394</v>
      </c>
      <c r="E2388" t="s">
        <v>706</v>
      </c>
      <c r="F2388">
        <v>3</v>
      </c>
      <c r="G2388">
        <v>0</v>
      </c>
      <c r="H2388" t="s">
        <v>421</v>
      </c>
      <c r="I2388" t="s">
        <v>103</v>
      </c>
      <c r="J2388" t="s">
        <v>105</v>
      </c>
      <c r="K2388" t="s">
        <v>111</v>
      </c>
      <c r="L2388" t="s">
        <v>110</v>
      </c>
      <c r="M2388" t="s">
        <v>260</v>
      </c>
      <c r="N2388" t="s">
        <v>259</v>
      </c>
      <c r="O2388" t="s">
        <v>604</v>
      </c>
      <c r="P2388" t="s">
        <v>603</v>
      </c>
      <c r="Q2388" t="s">
        <v>3394</v>
      </c>
      <c r="R2388" t="s">
        <v>3395</v>
      </c>
    </row>
    <row r="2389" spans="1:18">
      <c r="A2389">
        <v>1382</v>
      </c>
      <c r="B2389" t="s">
        <v>701</v>
      </c>
      <c r="C2389">
        <v>4010</v>
      </c>
      <c r="D2389" t="s">
        <v>3396</v>
      </c>
      <c r="E2389" t="s">
        <v>706</v>
      </c>
      <c r="F2389">
        <v>3</v>
      </c>
      <c r="G2389">
        <v>0</v>
      </c>
      <c r="H2389" t="s">
        <v>421</v>
      </c>
      <c r="I2389" t="s">
        <v>103</v>
      </c>
      <c r="J2389" t="s">
        <v>105</v>
      </c>
      <c r="K2389" t="s">
        <v>111</v>
      </c>
      <c r="L2389" t="s">
        <v>110</v>
      </c>
      <c r="M2389" t="s">
        <v>260</v>
      </c>
      <c r="N2389" t="s">
        <v>259</v>
      </c>
      <c r="O2389" t="s">
        <v>604</v>
      </c>
      <c r="P2389" t="s">
        <v>603</v>
      </c>
      <c r="Q2389" t="s">
        <v>3396</v>
      </c>
      <c r="R2389" t="s">
        <v>3397</v>
      </c>
    </row>
    <row r="2390" spans="1:18">
      <c r="A2390">
        <v>1383</v>
      </c>
      <c r="B2390" t="s">
        <v>701</v>
      </c>
      <c r="C2390">
        <v>4029</v>
      </c>
      <c r="D2390" t="s">
        <v>3398</v>
      </c>
      <c r="E2390" t="s">
        <v>706</v>
      </c>
      <c r="F2390">
        <v>4</v>
      </c>
      <c r="G2390">
        <v>0</v>
      </c>
      <c r="H2390" t="s">
        <v>421</v>
      </c>
      <c r="I2390" t="s">
        <v>103</v>
      </c>
      <c r="J2390" t="s">
        <v>105</v>
      </c>
      <c r="K2390" t="s">
        <v>111</v>
      </c>
      <c r="L2390" t="s">
        <v>110</v>
      </c>
      <c r="M2390" t="s">
        <v>260</v>
      </c>
      <c r="N2390" t="s">
        <v>259</v>
      </c>
      <c r="O2390" t="s">
        <v>604</v>
      </c>
      <c r="P2390" t="s">
        <v>603</v>
      </c>
      <c r="Q2390" t="s">
        <v>3398</v>
      </c>
      <c r="R2390" t="s">
        <v>3399</v>
      </c>
    </row>
    <row r="2391" spans="1:18">
      <c r="A2391">
        <v>1384</v>
      </c>
      <c r="B2391" t="s">
        <v>701</v>
      </c>
      <c r="C2391">
        <v>3750</v>
      </c>
      <c r="D2391" t="s">
        <v>3400</v>
      </c>
      <c r="E2391" t="s">
        <v>706</v>
      </c>
      <c r="F2391">
        <v>3</v>
      </c>
      <c r="G2391">
        <v>0</v>
      </c>
      <c r="H2391" t="s">
        <v>421</v>
      </c>
      <c r="I2391" t="s">
        <v>103</v>
      </c>
      <c r="J2391" t="s">
        <v>105</v>
      </c>
      <c r="K2391" t="s">
        <v>111</v>
      </c>
      <c r="L2391" t="s">
        <v>110</v>
      </c>
      <c r="M2391" t="s">
        <v>260</v>
      </c>
      <c r="N2391" t="s">
        <v>259</v>
      </c>
      <c r="O2391" t="s">
        <v>604</v>
      </c>
      <c r="P2391" t="s">
        <v>603</v>
      </c>
      <c r="Q2391" t="s">
        <v>3400</v>
      </c>
      <c r="R2391" t="s">
        <v>3401</v>
      </c>
    </row>
    <row r="2392" spans="1:18">
      <c r="A2392">
        <v>1387</v>
      </c>
      <c r="B2392" t="s">
        <v>701</v>
      </c>
      <c r="C2392">
        <v>4031</v>
      </c>
      <c r="D2392" t="s">
        <v>3406</v>
      </c>
      <c r="E2392" t="s">
        <v>706</v>
      </c>
      <c r="F2392">
        <v>4</v>
      </c>
      <c r="G2392">
        <v>0</v>
      </c>
      <c r="H2392" t="s">
        <v>421</v>
      </c>
      <c r="I2392" t="s">
        <v>103</v>
      </c>
      <c r="J2392" t="s">
        <v>105</v>
      </c>
      <c r="K2392" t="s">
        <v>111</v>
      </c>
      <c r="L2392" t="s">
        <v>110</v>
      </c>
      <c r="M2392" t="s">
        <v>260</v>
      </c>
      <c r="N2392" t="s">
        <v>259</v>
      </c>
      <c r="O2392" t="s">
        <v>604</v>
      </c>
      <c r="P2392" t="s">
        <v>603</v>
      </c>
      <c r="Q2392" t="s">
        <v>3406</v>
      </c>
      <c r="R2392" t="s">
        <v>3407</v>
      </c>
    </row>
    <row r="2393" spans="1:18">
      <c r="A2393">
        <v>1388</v>
      </c>
      <c r="B2393" t="s">
        <v>701</v>
      </c>
      <c r="C2393">
        <v>3873</v>
      </c>
      <c r="D2393" t="s">
        <v>3408</v>
      </c>
      <c r="E2393" t="s">
        <v>706</v>
      </c>
      <c r="F2393">
        <v>4</v>
      </c>
      <c r="G2393">
        <v>0</v>
      </c>
      <c r="H2393" t="s">
        <v>421</v>
      </c>
      <c r="I2393" t="s">
        <v>103</v>
      </c>
      <c r="J2393" t="s">
        <v>105</v>
      </c>
      <c r="K2393" t="s">
        <v>111</v>
      </c>
      <c r="L2393" t="s">
        <v>110</v>
      </c>
      <c r="M2393" t="s">
        <v>260</v>
      </c>
      <c r="N2393" t="s">
        <v>259</v>
      </c>
      <c r="O2393" t="s">
        <v>604</v>
      </c>
      <c r="P2393" t="s">
        <v>603</v>
      </c>
      <c r="Q2393" t="s">
        <v>3408</v>
      </c>
      <c r="R2393" t="s">
        <v>3409</v>
      </c>
    </row>
    <row r="2394" spans="1:18">
      <c r="A2394">
        <v>1389</v>
      </c>
      <c r="B2394" t="s">
        <v>701</v>
      </c>
      <c r="C2394">
        <v>3868</v>
      </c>
      <c r="D2394" t="s">
        <v>3410</v>
      </c>
      <c r="E2394" t="s">
        <v>706</v>
      </c>
      <c r="F2394">
        <v>4</v>
      </c>
      <c r="G2394">
        <v>0</v>
      </c>
      <c r="H2394" t="s">
        <v>421</v>
      </c>
      <c r="I2394" t="s">
        <v>103</v>
      </c>
      <c r="J2394" t="s">
        <v>105</v>
      </c>
      <c r="K2394" t="s">
        <v>111</v>
      </c>
      <c r="L2394" t="s">
        <v>110</v>
      </c>
      <c r="M2394" t="s">
        <v>260</v>
      </c>
      <c r="N2394" t="s">
        <v>259</v>
      </c>
      <c r="O2394" t="s">
        <v>604</v>
      </c>
      <c r="P2394" t="s">
        <v>603</v>
      </c>
      <c r="Q2394" t="s">
        <v>3410</v>
      </c>
      <c r="R2394" t="s">
        <v>3411</v>
      </c>
    </row>
    <row r="2395" spans="1:18">
      <c r="A2395">
        <v>1390</v>
      </c>
      <c r="B2395" t="s">
        <v>701</v>
      </c>
      <c r="C2395">
        <v>3743</v>
      </c>
      <c r="D2395" t="s">
        <v>2263</v>
      </c>
      <c r="E2395" t="s">
        <v>706</v>
      </c>
      <c r="F2395">
        <v>5</v>
      </c>
      <c r="G2395">
        <v>0</v>
      </c>
      <c r="H2395" t="s">
        <v>421</v>
      </c>
      <c r="I2395" t="s">
        <v>103</v>
      </c>
      <c r="J2395" t="s">
        <v>105</v>
      </c>
      <c r="K2395" t="s">
        <v>111</v>
      </c>
      <c r="L2395" t="s">
        <v>110</v>
      </c>
      <c r="M2395" t="s">
        <v>260</v>
      </c>
      <c r="N2395" t="s">
        <v>259</v>
      </c>
      <c r="O2395" t="s">
        <v>604</v>
      </c>
      <c r="P2395" t="s">
        <v>603</v>
      </c>
      <c r="Q2395" t="s">
        <v>2263</v>
      </c>
      <c r="R2395" t="s">
        <v>3412</v>
      </c>
    </row>
    <row r="2396" spans="1:18">
      <c r="A2396">
        <v>1391</v>
      </c>
      <c r="B2396" t="s">
        <v>701</v>
      </c>
      <c r="C2396">
        <v>4008</v>
      </c>
      <c r="D2396" t="s">
        <v>3413</v>
      </c>
      <c r="E2396" t="s">
        <v>706</v>
      </c>
      <c r="F2396">
        <v>4</v>
      </c>
      <c r="G2396">
        <v>0</v>
      </c>
      <c r="H2396" t="s">
        <v>421</v>
      </c>
      <c r="I2396" t="s">
        <v>103</v>
      </c>
      <c r="J2396" t="s">
        <v>105</v>
      </c>
      <c r="K2396" t="s">
        <v>111</v>
      </c>
      <c r="L2396" t="s">
        <v>110</v>
      </c>
      <c r="M2396" t="s">
        <v>260</v>
      </c>
      <c r="N2396" t="s">
        <v>259</v>
      </c>
      <c r="O2396" t="s">
        <v>604</v>
      </c>
      <c r="P2396" t="s">
        <v>603</v>
      </c>
      <c r="Q2396" t="s">
        <v>3413</v>
      </c>
      <c r="R2396" t="s">
        <v>3414</v>
      </c>
    </row>
    <row r="2397" spans="1:18">
      <c r="A2397">
        <v>1392</v>
      </c>
      <c r="B2397" t="s">
        <v>701</v>
      </c>
      <c r="C2397">
        <v>3598</v>
      </c>
      <c r="D2397" t="s">
        <v>3415</v>
      </c>
      <c r="E2397" t="s">
        <v>703</v>
      </c>
      <c r="F2397">
        <v>4</v>
      </c>
      <c r="G2397">
        <v>0</v>
      </c>
      <c r="H2397" t="s">
        <v>421</v>
      </c>
      <c r="I2397" t="s">
        <v>103</v>
      </c>
      <c r="J2397" t="s">
        <v>105</v>
      </c>
      <c r="K2397" t="s">
        <v>111</v>
      </c>
      <c r="L2397" t="s">
        <v>110</v>
      </c>
      <c r="M2397" t="s">
        <v>260</v>
      </c>
      <c r="N2397" t="s">
        <v>259</v>
      </c>
      <c r="O2397" t="s">
        <v>604</v>
      </c>
      <c r="P2397" t="s">
        <v>603</v>
      </c>
      <c r="Q2397" t="s">
        <v>3415</v>
      </c>
      <c r="R2397" t="s">
        <v>3416</v>
      </c>
    </row>
    <row r="2398" spans="1:18">
      <c r="A2398">
        <v>1395</v>
      </c>
      <c r="B2398" t="s">
        <v>701</v>
      </c>
      <c r="C2398">
        <v>4022</v>
      </c>
      <c r="D2398" t="s">
        <v>3421</v>
      </c>
      <c r="E2398" t="s">
        <v>706</v>
      </c>
      <c r="F2398">
        <v>2</v>
      </c>
      <c r="G2398">
        <v>0</v>
      </c>
      <c r="H2398" t="s">
        <v>421</v>
      </c>
      <c r="I2398" t="s">
        <v>103</v>
      </c>
      <c r="J2398" t="s">
        <v>105</v>
      </c>
      <c r="K2398" t="s">
        <v>111</v>
      </c>
      <c r="L2398" t="s">
        <v>110</v>
      </c>
      <c r="M2398" t="s">
        <v>260</v>
      </c>
      <c r="N2398" t="s">
        <v>259</v>
      </c>
      <c r="O2398" t="s">
        <v>604</v>
      </c>
      <c r="P2398" t="s">
        <v>603</v>
      </c>
      <c r="Q2398" t="s">
        <v>3421</v>
      </c>
      <c r="R2398" t="s">
        <v>3422</v>
      </c>
    </row>
    <row r="2399" spans="1:18">
      <c r="A2399">
        <v>1397</v>
      </c>
      <c r="B2399" t="s">
        <v>701</v>
      </c>
      <c r="C2399">
        <v>4023</v>
      </c>
      <c r="D2399" t="s">
        <v>3425</v>
      </c>
      <c r="E2399" t="s">
        <v>706</v>
      </c>
      <c r="F2399">
        <v>4</v>
      </c>
      <c r="G2399">
        <v>0</v>
      </c>
      <c r="H2399" t="s">
        <v>421</v>
      </c>
      <c r="I2399" t="s">
        <v>103</v>
      </c>
      <c r="J2399" t="s">
        <v>105</v>
      </c>
      <c r="K2399" t="s">
        <v>111</v>
      </c>
      <c r="L2399" t="s">
        <v>110</v>
      </c>
      <c r="M2399" t="s">
        <v>260</v>
      </c>
      <c r="N2399" t="s">
        <v>259</v>
      </c>
      <c r="O2399" t="s">
        <v>604</v>
      </c>
      <c r="P2399" t="s">
        <v>603</v>
      </c>
      <c r="Q2399" t="s">
        <v>3425</v>
      </c>
      <c r="R2399" t="s">
        <v>3426</v>
      </c>
    </row>
    <row r="2400" spans="1:18">
      <c r="A2400">
        <v>1403</v>
      </c>
      <c r="B2400" t="s">
        <v>701</v>
      </c>
      <c r="C2400">
        <v>4027</v>
      </c>
      <c r="D2400" t="s">
        <v>3437</v>
      </c>
      <c r="E2400" t="s">
        <v>706</v>
      </c>
      <c r="F2400">
        <v>4</v>
      </c>
      <c r="G2400">
        <v>0</v>
      </c>
      <c r="H2400" t="s">
        <v>421</v>
      </c>
      <c r="I2400" t="s">
        <v>103</v>
      </c>
      <c r="J2400" t="s">
        <v>105</v>
      </c>
      <c r="K2400" t="s">
        <v>111</v>
      </c>
      <c r="L2400" t="s">
        <v>110</v>
      </c>
      <c r="M2400" t="s">
        <v>260</v>
      </c>
      <c r="N2400" t="s">
        <v>259</v>
      </c>
      <c r="O2400" t="s">
        <v>604</v>
      </c>
      <c r="P2400" t="s">
        <v>603</v>
      </c>
      <c r="Q2400" t="s">
        <v>3437</v>
      </c>
      <c r="R2400" t="s">
        <v>3438</v>
      </c>
    </row>
    <row r="2401" spans="1:18">
      <c r="A2401">
        <v>1406</v>
      </c>
      <c r="B2401" t="s">
        <v>701</v>
      </c>
      <c r="C2401">
        <v>4024</v>
      </c>
      <c r="D2401" t="s">
        <v>3443</v>
      </c>
      <c r="E2401" t="s">
        <v>706</v>
      </c>
      <c r="F2401">
        <v>3</v>
      </c>
      <c r="G2401">
        <v>0</v>
      </c>
      <c r="H2401" t="s">
        <v>421</v>
      </c>
      <c r="I2401" t="s">
        <v>103</v>
      </c>
      <c r="J2401" t="s">
        <v>105</v>
      </c>
      <c r="K2401" t="s">
        <v>111</v>
      </c>
      <c r="L2401" t="s">
        <v>110</v>
      </c>
      <c r="M2401" t="s">
        <v>260</v>
      </c>
      <c r="N2401" t="s">
        <v>259</v>
      </c>
      <c r="O2401" t="s">
        <v>604</v>
      </c>
      <c r="P2401" t="s">
        <v>603</v>
      </c>
      <c r="Q2401" t="s">
        <v>3443</v>
      </c>
      <c r="R2401" t="s">
        <v>3444</v>
      </c>
    </row>
    <row r="2402" spans="1:18">
      <c r="A2402">
        <v>1409</v>
      </c>
      <c r="B2402" t="s">
        <v>701</v>
      </c>
      <c r="C2402">
        <v>3742</v>
      </c>
      <c r="D2402" t="s">
        <v>2263</v>
      </c>
      <c r="E2402" t="s">
        <v>706</v>
      </c>
      <c r="F2402">
        <v>5</v>
      </c>
      <c r="G2402">
        <v>0</v>
      </c>
      <c r="H2402" t="s">
        <v>421</v>
      </c>
      <c r="I2402" t="s">
        <v>103</v>
      </c>
      <c r="J2402" t="s">
        <v>105</v>
      </c>
      <c r="K2402" t="s">
        <v>111</v>
      </c>
      <c r="L2402" t="s">
        <v>110</v>
      </c>
      <c r="M2402" t="s">
        <v>260</v>
      </c>
      <c r="N2402" t="s">
        <v>259</v>
      </c>
      <c r="O2402" t="s">
        <v>604</v>
      </c>
      <c r="P2402" t="s">
        <v>603</v>
      </c>
      <c r="Q2402" t="s">
        <v>2263</v>
      </c>
      <c r="R2402" t="s">
        <v>3448</v>
      </c>
    </row>
    <row r="2403" spans="1:18">
      <c r="A2403">
        <v>1410</v>
      </c>
      <c r="B2403" t="s">
        <v>701</v>
      </c>
      <c r="C2403">
        <v>4026</v>
      </c>
      <c r="D2403" t="s">
        <v>3449</v>
      </c>
      <c r="E2403" t="s">
        <v>706</v>
      </c>
      <c r="F2403">
        <v>2</v>
      </c>
      <c r="G2403">
        <v>0</v>
      </c>
      <c r="H2403" t="s">
        <v>421</v>
      </c>
      <c r="I2403" t="s">
        <v>103</v>
      </c>
      <c r="J2403" t="s">
        <v>105</v>
      </c>
      <c r="K2403" t="s">
        <v>111</v>
      </c>
      <c r="L2403" t="s">
        <v>110</v>
      </c>
      <c r="M2403" t="s">
        <v>260</v>
      </c>
      <c r="N2403" t="s">
        <v>259</v>
      </c>
      <c r="O2403" t="s">
        <v>604</v>
      </c>
      <c r="P2403" t="s">
        <v>603</v>
      </c>
      <c r="Q2403" t="s">
        <v>3449</v>
      </c>
      <c r="R2403" t="s">
        <v>3450</v>
      </c>
    </row>
    <row r="2404" spans="1:18">
      <c r="A2404">
        <v>1411</v>
      </c>
      <c r="B2404" t="s">
        <v>701</v>
      </c>
      <c r="C2404">
        <v>4025</v>
      </c>
      <c r="D2404" t="s">
        <v>3451</v>
      </c>
      <c r="E2404" t="s">
        <v>706</v>
      </c>
      <c r="F2404">
        <v>4</v>
      </c>
      <c r="G2404">
        <v>0</v>
      </c>
      <c r="H2404" t="s">
        <v>421</v>
      </c>
      <c r="I2404" t="s">
        <v>103</v>
      </c>
      <c r="J2404" t="s">
        <v>105</v>
      </c>
      <c r="K2404" t="s">
        <v>111</v>
      </c>
      <c r="L2404" t="s">
        <v>110</v>
      </c>
      <c r="M2404" t="s">
        <v>260</v>
      </c>
      <c r="N2404" t="s">
        <v>259</v>
      </c>
      <c r="O2404" t="s">
        <v>604</v>
      </c>
      <c r="P2404" t="s">
        <v>603</v>
      </c>
      <c r="Q2404" t="s">
        <v>3451</v>
      </c>
      <c r="R2404" t="s">
        <v>3452</v>
      </c>
    </row>
    <row r="2405" spans="1:18">
      <c r="A2405">
        <v>1413</v>
      </c>
      <c r="B2405" t="s">
        <v>701</v>
      </c>
      <c r="C2405">
        <v>4021</v>
      </c>
      <c r="D2405" t="s">
        <v>3455</v>
      </c>
      <c r="E2405" t="s">
        <v>706</v>
      </c>
      <c r="F2405">
        <v>1</v>
      </c>
      <c r="G2405">
        <v>0</v>
      </c>
      <c r="H2405" t="s">
        <v>421</v>
      </c>
      <c r="I2405" t="s">
        <v>103</v>
      </c>
      <c r="J2405" t="s">
        <v>105</v>
      </c>
      <c r="K2405" t="s">
        <v>111</v>
      </c>
      <c r="L2405" t="s">
        <v>110</v>
      </c>
      <c r="M2405" t="s">
        <v>260</v>
      </c>
      <c r="N2405" t="s">
        <v>259</v>
      </c>
      <c r="O2405" t="s">
        <v>604</v>
      </c>
      <c r="P2405" t="s">
        <v>603</v>
      </c>
      <c r="Q2405" t="s">
        <v>3455</v>
      </c>
      <c r="R2405" t="s">
        <v>3456</v>
      </c>
    </row>
    <row r="2406" spans="1:18">
      <c r="A2406">
        <v>1414</v>
      </c>
      <c r="B2406" t="s">
        <v>701</v>
      </c>
      <c r="C2406">
        <v>3741</v>
      </c>
      <c r="D2406" t="s">
        <v>323</v>
      </c>
      <c r="E2406" t="s">
        <v>706</v>
      </c>
      <c r="F2406">
        <v>4</v>
      </c>
      <c r="G2406">
        <v>0</v>
      </c>
      <c r="H2406" t="s">
        <v>421</v>
      </c>
      <c r="I2406" t="s">
        <v>103</v>
      </c>
      <c r="J2406" t="s">
        <v>105</v>
      </c>
      <c r="K2406" t="s">
        <v>111</v>
      </c>
      <c r="L2406" t="s">
        <v>110</v>
      </c>
      <c r="M2406" t="s">
        <v>260</v>
      </c>
      <c r="N2406" t="s">
        <v>259</v>
      </c>
      <c r="O2406" t="s">
        <v>604</v>
      </c>
      <c r="P2406" t="s">
        <v>603</v>
      </c>
      <c r="Q2406" t="s">
        <v>323</v>
      </c>
      <c r="R2406" t="s">
        <v>3457</v>
      </c>
    </row>
    <row r="2407" spans="1:18">
      <c r="A2407">
        <v>1415</v>
      </c>
      <c r="B2407" t="s">
        <v>701</v>
      </c>
      <c r="C2407">
        <v>3874</v>
      </c>
      <c r="D2407" t="s">
        <v>3458</v>
      </c>
      <c r="E2407" t="s">
        <v>706</v>
      </c>
      <c r="F2407">
        <v>4</v>
      </c>
      <c r="G2407">
        <v>0</v>
      </c>
      <c r="H2407" t="s">
        <v>421</v>
      </c>
      <c r="I2407" t="s">
        <v>103</v>
      </c>
      <c r="J2407" t="s">
        <v>105</v>
      </c>
      <c r="K2407" t="s">
        <v>111</v>
      </c>
      <c r="L2407" t="s">
        <v>110</v>
      </c>
      <c r="M2407" t="s">
        <v>260</v>
      </c>
      <c r="N2407" t="s">
        <v>259</v>
      </c>
      <c r="O2407" t="s">
        <v>604</v>
      </c>
      <c r="P2407" t="s">
        <v>603</v>
      </c>
      <c r="Q2407" t="s">
        <v>3458</v>
      </c>
      <c r="R2407" t="s">
        <v>3459</v>
      </c>
    </row>
    <row r="2408" spans="1:18">
      <c r="A2408">
        <v>1416</v>
      </c>
      <c r="B2408" t="s">
        <v>701</v>
      </c>
      <c r="C2408">
        <v>3875</v>
      </c>
      <c r="D2408" t="s">
        <v>3460</v>
      </c>
      <c r="E2408" t="s">
        <v>706</v>
      </c>
      <c r="F2408">
        <v>4</v>
      </c>
      <c r="G2408">
        <v>0</v>
      </c>
      <c r="H2408" t="s">
        <v>421</v>
      </c>
      <c r="I2408" t="s">
        <v>103</v>
      </c>
      <c r="J2408" t="s">
        <v>105</v>
      </c>
      <c r="K2408" t="s">
        <v>111</v>
      </c>
      <c r="L2408" t="s">
        <v>110</v>
      </c>
      <c r="M2408" t="s">
        <v>260</v>
      </c>
      <c r="N2408" t="s">
        <v>259</v>
      </c>
      <c r="O2408" t="s">
        <v>604</v>
      </c>
      <c r="P2408" t="s">
        <v>603</v>
      </c>
      <c r="Q2408" t="s">
        <v>3460</v>
      </c>
      <c r="R2408" t="s">
        <v>3461</v>
      </c>
    </row>
    <row r="2409" spans="1:18">
      <c r="A2409">
        <v>1417</v>
      </c>
      <c r="B2409" t="s">
        <v>701</v>
      </c>
      <c r="C2409">
        <v>3744</v>
      </c>
      <c r="D2409" t="s">
        <v>3462</v>
      </c>
      <c r="E2409" t="s">
        <v>706</v>
      </c>
      <c r="F2409">
        <v>3</v>
      </c>
      <c r="G2409">
        <v>0</v>
      </c>
      <c r="H2409" t="s">
        <v>421</v>
      </c>
      <c r="I2409" t="s">
        <v>103</v>
      </c>
      <c r="J2409" t="s">
        <v>105</v>
      </c>
      <c r="K2409" t="s">
        <v>111</v>
      </c>
      <c r="L2409" t="s">
        <v>110</v>
      </c>
      <c r="M2409" t="s">
        <v>260</v>
      </c>
      <c r="N2409" t="s">
        <v>259</v>
      </c>
      <c r="O2409" t="s">
        <v>604</v>
      </c>
      <c r="P2409" t="s">
        <v>603</v>
      </c>
      <c r="Q2409" t="s">
        <v>3462</v>
      </c>
      <c r="R2409" t="s">
        <v>3463</v>
      </c>
    </row>
    <row r="2410" spans="1:18">
      <c r="A2410">
        <v>1420</v>
      </c>
      <c r="B2410" t="s">
        <v>701</v>
      </c>
      <c r="C2410">
        <v>4020</v>
      </c>
      <c r="D2410" t="s">
        <v>3468</v>
      </c>
      <c r="E2410" t="s">
        <v>706</v>
      </c>
      <c r="F2410">
        <v>1</v>
      </c>
      <c r="G2410">
        <v>0</v>
      </c>
      <c r="H2410" t="s">
        <v>421</v>
      </c>
      <c r="I2410" t="s">
        <v>103</v>
      </c>
      <c r="J2410" t="s">
        <v>105</v>
      </c>
      <c r="K2410" t="s">
        <v>111</v>
      </c>
      <c r="L2410" t="s">
        <v>110</v>
      </c>
      <c r="M2410" t="s">
        <v>260</v>
      </c>
      <c r="N2410" t="s">
        <v>259</v>
      </c>
      <c r="O2410" t="s">
        <v>604</v>
      </c>
      <c r="P2410" t="s">
        <v>603</v>
      </c>
      <c r="Q2410" t="s">
        <v>3468</v>
      </c>
      <c r="R2410" t="s">
        <v>3469</v>
      </c>
    </row>
    <row r="2411" spans="1:18">
      <c r="A2411">
        <v>1433</v>
      </c>
      <c r="B2411" t="s">
        <v>701</v>
      </c>
      <c r="C2411">
        <v>4019</v>
      </c>
      <c r="D2411" t="s">
        <v>3494</v>
      </c>
      <c r="E2411" t="s">
        <v>706</v>
      </c>
      <c r="F2411">
        <v>1</v>
      </c>
      <c r="G2411">
        <v>0</v>
      </c>
      <c r="H2411" t="s">
        <v>421</v>
      </c>
      <c r="I2411" t="s">
        <v>103</v>
      </c>
      <c r="J2411" t="s">
        <v>105</v>
      </c>
      <c r="K2411" t="s">
        <v>111</v>
      </c>
      <c r="L2411" t="s">
        <v>110</v>
      </c>
      <c r="M2411" t="s">
        <v>260</v>
      </c>
      <c r="N2411" t="s">
        <v>259</v>
      </c>
      <c r="O2411" t="s">
        <v>604</v>
      </c>
      <c r="P2411" t="s">
        <v>603</v>
      </c>
      <c r="Q2411" t="s">
        <v>3494</v>
      </c>
      <c r="R2411" t="s">
        <v>3495</v>
      </c>
    </row>
    <row r="2412" spans="1:18">
      <c r="A2412">
        <v>1437</v>
      </c>
      <c r="B2412" t="s">
        <v>701</v>
      </c>
      <c r="C2412">
        <v>3879</v>
      </c>
      <c r="D2412" t="s">
        <v>3503</v>
      </c>
      <c r="E2412" t="s">
        <v>706</v>
      </c>
      <c r="F2412">
        <v>4</v>
      </c>
      <c r="G2412">
        <v>0</v>
      </c>
      <c r="H2412" t="s">
        <v>421</v>
      </c>
      <c r="I2412" t="s">
        <v>103</v>
      </c>
      <c r="J2412" t="s">
        <v>105</v>
      </c>
      <c r="K2412" t="s">
        <v>111</v>
      </c>
      <c r="L2412" t="s">
        <v>110</v>
      </c>
      <c r="M2412" t="s">
        <v>260</v>
      </c>
      <c r="N2412" t="s">
        <v>259</v>
      </c>
      <c r="O2412" t="s">
        <v>604</v>
      </c>
      <c r="P2412" t="s">
        <v>603</v>
      </c>
      <c r="Q2412" t="s">
        <v>3503</v>
      </c>
      <c r="R2412" t="s">
        <v>3504</v>
      </c>
    </row>
    <row r="2413" spans="1:18">
      <c r="A2413">
        <v>1438</v>
      </c>
      <c r="B2413" t="s">
        <v>701</v>
      </c>
      <c r="C2413">
        <v>4018</v>
      </c>
      <c r="D2413" t="s">
        <v>3505</v>
      </c>
      <c r="E2413" t="s">
        <v>706</v>
      </c>
      <c r="F2413">
        <v>4</v>
      </c>
      <c r="G2413">
        <v>0</v>
      </c>
      <c r="H2413" t="s">
        <v>421</v>
      </c>
      <c r="I2413" t="s">
        <v>103</v>
      </c>
      <c r="J2413" t="s">
        <v>105</v>
      </c>
      <c r="K2413" t="s">
        <v>111</v>
      </c>
      <c r="L2413" t="s">
        <v>110</v>
      </c>
      <c r="M2413" t="s">
        <v>260</v>
      </c>
      <c r="N2413" t="s">
        <v>259</v>
      </c>
      <c r="O2413" t="s">
        <v>604</v>
      </c>
      <c r="P2413" t="s">
        <v>603</v>
      </c>
      <c r="Q2413" t="s">
        <v>3505</v>
      </c>
      <c r="R2413" t="s">
        <v>3506</v>
      </c>
    </row>
    <row r="2414" spans="1:18">
      <c r="A2414">
        <v>1451</v>
      </c>
      <c r="B2414" t="s">
        <v>701</v>
      </c>
      <c r="C2414">
        <v>4014</v>
      </c>
      <c r="D2414" t="s">
        <v>3530</v>
      </c>
      <c r="E2414" t="s">
        <v>706</v>
      </c>
      <c r="F2414">
        <v>2</v>
      </c>
      <c r="G2414">
        <v>0</v>
      </c>
      <c r="H2414" t="s">
        <v>421</v>
      </c>
      <c r="I2414" t="s">
        <v>103</v>
      </c>
      <c r="J2414" t="s">
        <v>105</v>
      </c>
      <c r="K2414" t="s">
        <v>111</v>
      </c>
      <c r="L2414" t="s">
        <v>110</v>
      </c>
      <c r="M2414" t="s">
        <v>260</v>
      </c>
      <c r="N2414" t="s">
        <v>259</v>
      </c>
      <c r="O2414" t="s">
        <v>604</v>
      </c>
      <c r="P2414" t="s">
        <v>603</v>
      </c>
      <c r="Q2414" t="s">
        <v>3530</v>
      </c>
      <c r="R2414" t="s">
        <v>3531</v>
      </c>
    </row>
    <row r="2415" spans="1:18">
      <c r="A2415">
        <v>1452</v>
      </c>
      <c r="B2415" t="s">
        <v>701</v>
      </c>
      <c r="C2415">
        <v>4017</v>
      </c>
      <c r="D2415" t="s">
        <v>3532</v>
      </c>
      <c r="E2415" t="s">
        <v>706</v>
      </c>
      <c r="F2415">
        <v>3</v>
      </c>
      <c r="G2415">
        <v>0</v>
      </c>
      <c r="H2415" t="s">
        <v>421</v>
      </c>
      <c r="I2415" t="s">
        <v>103</v>
      </c>
      <c r="J2415" t="s">
        <v>105</v>
      </c>
      <c r="K2415" t="s">
        <v>111</v>
      </c>
      <c r="L2415" t="s">
        <v>110</v>
      </c>
      <c r="M2415" t="s">
        <v>260</v>
      </c>
      <c r="N2415" t="s">
        <v>259</v>
      </c>
      <c r="O2415" t="s">
        <v>604</v>
      </c>
      <c r="P2415" t="s">
        <v>603</v>
      </c>
      <c r="Q2415" t="s">
        <v>3532</v>
      </c>
      <c r="R2415" t="s">
        <v>3533</v>
      </c>
    </row>
    <row r="2416" spans="1:18">
      <c r="A2416">
        <v>1454</v>
      </c>
      <c r="B2416" t="s">
        <v>701</v>
      </c>
      <c r="C2416">
        <v>4016</v>
      </c>
      <c r="D2416" t="s">
        <v>3536</v>
      </c>
      <c r="E2416" t="s">
        <v>706</v>
      </c>
      <c r="F2416">
        <v>3</v>
      </c>
      <c r="G2416">
        <v>0</v>
      </c>
      <c r="H2416" t="s">
        <v>421</v>
      </c>
      <c r="I2416" t="s">
        <v>103</v>
      </c>
      <c r="J2416" t="s">
        <v>105</v>
      </c>
      <c r="K2416" t="s">
        <v>111</v>
      </c>
      <c r="L2416" t="s">
        <v>110</v>
      </c>
      <c r="M2416" t="s">
        <v>260</v>
      </c>
      <c r="N2416" t="s">
        <v>259</v>
      </c>
      <c r="O2416" t="s">
        <v>604</v>
      </c>
      <c r="P2416" t="s">
        <v>603</v>
      </c>
      <c r="Q2416" t="s">
        <v>3536</v>
      </c>
      <c r="R2416" t="s">
        <v>3537</v>
      </c>
    </row>
    <row r="2417" spans="1:18">
      <c r="A2417">
        <v>1455</v>
      </c>
      <c r="B2417" t="s">
        <v>701</v>
      </c>
      <c r="C2417">
        <v>4015</v>
      </c>
      <c r="D2417" t="s">
        <v>3538</v>
      </c>
      <c r="E2417" t="s">
        <v>706</v>
      </c>
      <c r="F2417">
        <v>1</v>
      </c>
      <c r="G2417">
        <v>0</v>
      </c>
      <c r="H2417" t="s">
        <v>421</v>
      </c>
      <c r="I2417" t="s">
        <v>103</v>
      </c>
      <c r="J2417" t="s">
        <v>105</v>
      </c>
      <c r="K2417" t="s">
        <v>111</v>
      </c>
      <c r="L2417" t="s">
        <v>110</v>
      </c>
      <c r="M2417" t="s">
        <v>260</v>
      </c>
      <c r="N2417" t="s">
        <v>259</v>
      </c>
      <c r="O2417" t="s">
        <v>604</v>
      </c>
      <c r="P2417" t="s">
        <v>603</v>
      </c>
      <c r="Q2417" t="s">
        <v>3538</v>
      </c>
      <c r="R2417" t="s">
        <v>3539</v>
      </c>
    </row>
    <row r="2418" spans="1:18">
      <c r="A2418">
        <v>1456</v>
      </c>
      <c r="B2418" t="s">
        <v>701</v>
      </c>
      <c r="C2418">
        <v>3739</v>
      </c>
      <c r="D2418" t="s">
        <v>2263</v>
      </c>
      <c r="E2418" t="s">
        <v>706</v>
      </c>
      <c r="F2418">
        <v>5</v>
      </c>
      <c r="G2418">
        <v>0</v>
      </c>
      <c r="H2418" t="s">
        <v>421</v>
      </c>
      <c r="I2418" t="s">
        <v>103</v>
      </c>
      <c r="J2418" t="s">
        <v>105</v>
      </c>
      <c r="K2418" t="s">
        <v>111</v>
      </c>
      <c r="L2418" t="s">
        <v>110</v>
      </c>
      <c r="M2418" t="s">
        <v>260</v>
      </c>
      <c r="N2418" t="s">
        <v>259</v>
      </c>
      <c r="O2418" t="s">
        <v>604</v>
      </c>
      <c r="P2418" t="s">
        <v>603</v>
      </c>
      <c r="Q2418" t="s">
        <v>2263</v>
      </c>
      <c r="R2418" t="s">
        <v>3540</v>
      </c>
    </row>
    <row r="2419" spans="1:18">
      <c r="A2419">
        <v>1466</v>
      </c>
      <c r="B2419" t="s">
        <v>701</v>
      </c>
      <c r="C2419">
        <v>3740</v>
      </c>
      <c r="D2419" t="s">
        <v>3560</v>
      </c>
      <c r="E2419" t="s">
        <v>703</v>
      </c>
      <c r="F2419">
        <v>5</v>
      </c>
      <c r="G2419">
        <v>0</v>
      </c>
      <c r="H2419" t="s">
        <v>421</v>
      </c>
      <c r="I2419" t="s">
        <v>103</v>
      </c>
      <c r="J2419" t="s">
        <v>105</v>
      </c>
      <c r="K2419" t="s">
        <v>111</v>
      </c>
      <c r="L2419" t="s">
        <v>110</v>
      </c>
      <c r="M2419" t="s">
        <v>260</v>
      </c>
      <c r="N2419" t="s">
        <v>259</v>
      </c>
      <c r="O2419" t="s">
        <v>604</v>
      </c>
      <c r="P2419" t="s">
        <v>603</v>
      </c>
      <c r="Q2419" t="s">
        <v>3560</v>
      </c>
      <c r="R2419" t="s">
        <v>3561</v>
      </c>
    </row>
    <row r="2420" spans="1:18">
      <c r="A2420">
        <v>1481</v>
      </c>
      <c r="B2420" t="s">
        <v>701</v>
      </c>
      <c r="C2420">
        <v>3876</v>
      </c>
      <c r="D2420" t="s">
        <v>3590</v>
      </c>
      <c r="E2420" t="s">
        <v>706</v>
      </c>
      <c r="F2420">
        <v>4</v>
      </c>
      <c r="G2420">
        <v>0</v>
      </c>
      <c r="H2420" t="s">
        <v>421</v>
      </c>
      <c r="I2420" t="s">
        <v>103</v>
      </c>
      <c r="J2420" t="s">
        <v>105</v>
      </c>
      <c r="K2420" t="s">
        <v>111</v>
      </c>
      <c r="L2420" t="s">
        <v>110</v>
      </c>
      <c r="M2420" t="s">
        <v>260</v>
      </c>
      <c r="N2420" t="s">
        <v>259</v>
      </c>
      <c r="O2420" t="s">
        <v>604</v>
      </c>
      <c r="P2420" t="s">
        <v>603</v>
      </c>
      <c r="Q2420" t="s">
        <v>3590</v>
      </c>
      <c r="R2420" t="s">
        <v>3591</v>
      </c>
    </row>
    <row r="2421" spans="1:18">
      <c r="A2421">
        <v>1494</v>
      </c>
      <c r="B2421" t="s">
        <v>701</v>
      </c>
      <c r="C2421">
        <v>3738</v>
      </c>
      <c r="D2421" t="s">
        <v>3617</v>
      </c>
      <c r="E2421" t="s">
        <v>706</v>
      </c>
      <c r="F2421">
        <v>4</v>
      </c>
      <c r="G2421">
        <v>0</v>
      </c>
      <c r="H2421" t="s">
        <v>421</v>
      </c>
      <c r="I2421" t="s">
        <v>103</v>
      </c>
      <c r="J2421" t="s">
        <v>105</v>
      </c>
      <c r="K2421" t="s">
        <v>111</v>
      </c>
      <c r="L2421" t="s">
        <v>110</v>
      </c>
      <c r="M2421" t="s">
        <v>260</v>
      </c>
      <c r="N2421" t="s">
        <v>259</v>
      </c>
      <c r="O2421" t="s">
        <v>604</v>
      </c>
      <c r="P2421" t="s">
        <v>603</v>
      </c>
      <c r="Q2421" t="s">
        <v>3617</v>
      </c>
      <c r="R2421" t="s">
        <v>3618</v>
      </c>
    </row>
    <row r="2422" spans="1:18">
      <c r="A2422">
        <v>1517</v>
      </c>
      <c r="B2422" t="s">
        <v>701</v>
      </c>
      <c r="C2422">
        <v>3877</v>
      </c>
      <c r="D2422" t="s">
        <v>3663</v>
      </c>
      <c r="E2422" t="s">
        <v>706</v>
      </c>
      <c r="F2422">
        <v>4</v>
      </c>
      <c r="G2422">
        <v>0</v>
      </c>
      <c r="H2422" t="s">
        <v>421</v>
      </c>
      <c r="I2422" t="s">
        <v>103</v>
      </c>
      <c r="J2422" t="s">
        <v>105</v>
      </c>
      <c r="K2422" t="s">
        <v>111</v>
      </c>
      <c r="L2422" t="s">
        <v>110</v>
      </c>
      <c r="M2422" t="s">
        <v>260</v>
      </c>
      <c r="N2422" t="s">
        <v>259</v>
      </c>
      <c r="O2422" t="s">
        <v>604</v>
      </c>
      <c r="P2422" t="s">
        <v>603</v>
      </c>
      <c r="Q2422" t="s">
        <v>3663</v>
      </c>
      <c r="R2422" t="s">
        <v>3664</v>
      </c>
    </row>
    <row r="2423" spans="1:18">
      <c r="A2423">
        <v>1525</v>
      </c>
      <c r="B2423" t="s">
        <v>701</v>
      </c>
      <c r="C2423">
        <v>4013</v>
      </c>
      <c r="D2423" t="s">
        <v>3679</v>
      </c>
      <c r="E2423" t="s">
        <v>706</v>
      </c>
      <c r="F2423">
        <v>1</v>
      </c>
      <c r="G2423">
        <v>0</v>
      </c>
      <c r="H2423" t="s">
        <v>421</v>
      </c>
      <c r="I2423" t="s">
        <v>103</v>
      </c>
      <c r="J2423" t="s">
        <v>105</v>
      </c>
      <c r="K2423" t="s">
        <v>111</v>
      </c>
      <c r="L2423" t="s">
        <v>110</v>
      </c>
      <c r="M2423" t="s">
        <v>260</v>
      </c>
      <c r="N2423" t="s">
        <v>259</v>
      </c>
      <c r="O2423" t="s">
        <v>604</v>
      </c>
      <c r="P2423" t="s">
        <v>603</v>
      </c>
      <c r="Q2423" t="s">
        <v>3679</v>
      </c>
      <c r="R2423" t="s">
        <v>3680</v>
      </c>
    </row>
    <row r="2424" spans="1:18">
      <c r="A2424">
        <v>1528</v>
      </c>
      <c r="B2424" t="s">
        <v>701</v>
      </c>
      <c r="C2424">
        <v>3878</v>
      </c>
      <c r="D2424" t="s">
        <v>3685</v>
      </c>
      <c r="E2424" t="s">
        <v>706</v>
      </c>
      <c r="F2424">
        <v>4</v>
      </c>
      <c r="G2424">
        <v>0</v>
      </c>
      <c r="H2424" t="s">
        <v>421</v>
      </c>
      <c r="I2424" t="s">
        <v>103</v>
      </c>
      <c r="J2424" t="s">
        <v>105</v>
      </c>
      <c r="K2424" t="s">
        <v>111</v>
      </c>
      <c r="L2424" t="s">
        <v>110</v>
      </c>
      <c r="M2424" t="s">
        <v>260</v>
      </c>
      <c r="N2424" t="s">
        <v>259</v>
      </c>
      <c r="O2424" t="s">
        <v>604</v>
      </c>
      <c r="P2424" t="s">
        <v>603</v>
      </c>
      <c r="Q2424" t="s">
        <v>3685</v>
      </c>
      <c r="R2424" t="s">
        <v>3686</v>
      </c>
    </row>
    <row r="2425" spans="1:18">
      <c r="A2425">
        <v>1529</v>
      </c>
      <c r="B2425" t="s">
        <v>701</v>
      </c>
      <c r="C2425">
        <v>3737</v>
      </c>
      <c r="D2425" t="s">
        <v>3687</v>
      </c>
      <c r="E2425" t="s">
        <v>706</v>
      </c>
      <c r="F2425">
        <v>4</v>
      </c>
      <c r="G2425">
        <v>0</v>
      </c>
      <c r="H2425" t="s">
        <v>421</v>
      </c>
      <c r="I2425" t="s">
        <v>103</v>
      </c>
      <c r="J2425" t="s">
        <v>105</v>
      </c>
      <c r="K2425" t="s">
        <v>111</v>
      </c>
      <c r="L2425" t="s">
        <v>110</v>
      </c>
      <c r="M2425" t="s">
        <v>260</v>
      </c>
      <c r="N2425" t="s">
        <v>259</v>
      </c>
      <c r="O2425" t="s">
        <v>604</v>
      </c>
      <c r="P2425" t="s">
        <v>603</v>
      </c>
      <c r="Q2425" t="s">
        <v>3687</v>
      </c>
      <c r="R2425" t="s">
        <v>3688</v>
      </c>
    </row>
    <row r="2426" spans="1:18">
      <c r="A2426">
        <v>1531</v>
      </c>
      <c r="B2426" t="s">
        <v>701</v>
      </c>
      <c r="C2426">
        <v>4012</v>
      </c>
      <c r="D2426" t="s">
        <v>3691</v>
      </c>
      <c r="E2426" t="s">
        <v>706</v>
      </c>
      <c r="F2426">
        <v>4</v>
      </c>
      <c r="G2426">
        <v>0</v>
      </c>
      <c r="H2426" t="s">
        <v>421</v>
      </c>
      <c r="I2426" t="s">
        <v>103</v>
      </c>
      <c r="J2426" t="s">
        <v>105</v>
      </c>
      <c r="K2426" t="s">
        <v>111</v>
      </c>
      <c r="L2426" t="s">
        <v>110</v>
      </c>
      <c r="M2426" t="s">
        <v>260</v>
      </c>
      <c r="N2426" t="s">
        <v>259</v>
      </c>
      <c r="O2426" t="s">
        <v>604</v>
      </c>
      <c r="P2426" t="s">
        <v>603</v>
      </c>
      <c r="Q2426" t="s">
        <v>3691</v>
      </c>
      <c r="R2426" t="s">
        <v>3692</v>
      </c>
    </row>
    <row r="2427" spans="1:18">
      <c r="A2427">
        <v>1532</v>
      </c>
      <c r="B2427" t="s">
        <v>701</v>
      </c>
      <c r="C2427">
        <v>3735</v>
      </c>
      <c r="D2427" t="s">
        <v>3693</v>
      </c>
      <c r="E2427" t="s">
        <v>706</v>
      </c>
      <c r="F2427">
        <v>4</v>
      </c>
      <c r="G2427">
        <v>0</v>
      </c>
      <c r="H2427" t="s">
        <v>421</v>
      </c>
      <c r="I2427" t="s">
        <v>103</v>
      </c>
      <c r="J2427" t="s">
        <v>105</v>
      </c>
      <c r="K2427" t="s">
        <v>111</v>
      </c>
      <c r="L2427" t="s">
        <v>110</v>
      </c>
      <c r="M2427" t="s">
        <v>260</v>
      </c>
      <c r="N2427" t="s">
        <v>259</v>
      </c>
      <c r="O2427" t="s">
        <v>604</v>
      </c>
      <c r="P2427" t="s">
        <v>603</v>
      </c>
      <c r="Q2427" t="s">
        <v>3693</v>
      </c>
      <c r="R2427" t="s">
        <v>3694</v>
      </c>
    </row>
    <row r="2428" spans="1:18">
      <c r="A2428">
        <v>1542</v>
      </c>
      <c r="B2428" t="s">
        <v>701</v>
      </c>
      <c r="C2428">
        <v>3736</v>
      </c>
      <c r="D2428" t="s">
        <v>3714</v>
      </c>
      <c r="E2428" t="s">
        <v>703</v>
      </c>
      <c r="F2428">
        <v>5</v>
      </c>
      <c r="G2428">
        <v>0</v>
      </c>
      <c r="H2428" t="s">
        <v>421</v>
      </c>
      <c r="I2428" t="s">
        <v>103</v>
      </c>
      <c r="J2428" t="s">
        <v>105</v>
      </c>
      <c r="K2428" t="s">
        <v>111</v>
      </c>
      <c r="L2428" t="s">
        <v>110</v>
      </c>
      <c r="M2428" t="s">
        <v>260</v>
      </c>
      <c r="N2428" t="s">
        <v>259</v>
      </c>
      <c r="O2428" t="s">
        <v>604</v>
      </c>
      <c r="P2428" t="s">
        <v>603</v>
      </c>
      <c r="Q2428" t="s">
        <v>3714</v>
      </c>
      <c r="R2428" t="s">
        <v>3715</v>
      </c>
    </row>
    <row r="2429" spans="1:18">
      <c r="A2429">
        <v>1351</v>
      </c>
      <c r="B2429" t="s">
        <v>701</v>
      </c>
      <c r="C2429">
        <v>119</v>
      </c>
      <c r="D2429" t="s">
        <v>3337</v>
      </c>
      <c r="E2429" t="s">
        <v>706</v>
      </c>
      <c r="F2429">
        <v>4</v>
      </c>
      <c r="G2429">
        <v>0</v>
      </c>
      <c r="H2429" t="s">
        <v>421</v>
      </c>
      <c r="I2429" t="s">
        <v>103</v>
      </c>
      <c r="J2429" t="s">
        <v>105</v>
      </c>
      <c r="K2429" t="s">
        <v>111</v>
      </c>
      <c r="L2429" t="s">
        <v>110</v>
      </c>
      <c r="M2429" t="s">
        <v>264</v>
      </c>
      <c r="N2429" t="s">
        <v>263</v>
      </c>
      <c r="O2429" t="s">
        <v>606</v>
      </c>
      <c r="P2429" t="s">
        <v>605</v>
      </c>
      <c r="Q2429" t="s">
        <v>3337</v>
      </c>
      <c r="R2429" t="s">
        <v>3338</v>
      </c>
    </row>
    <row r="2430" spans="1:18">
      <c r="A2430">
        <v>1352</v>
      </c>
      <c r="B2430" t="s">
        <v>701</v>
      </c>
      <c r="C2430">
        <v>120</v>
      </c>
      <c r="D2430" t="s">
        <v>3339</v>
      </c>
      <c r="E2430" t="s">
        <v>706</v>
      </c>
      <c r="F2430">
        <v>4</v>
      </c>
      <c r="G2430">
        <v>0</v>
      </c>
      <c r="H2430" t="s">
        <v>421</v>
      </c>
      <c r="I2430" t="s">
        <v>103</v>
      </c>
      <c r="J2430" t="s">
        <v>105</v>
      </c>
      <c r="K2430" t="s">
        <v>111</v>
      </c>
      <c r="L2430" t="s">
        <v>110</v>
      </c>
      <c r="M2430" t="s">
        <v>264</v>
      </c>
      <c r="N2430" t="s">
        <v>263</v>
      </c>
      <c r="O2430" t="s">
        <v>606</v>
      </c>
      <c r="P2430" t="s">
        <v>605</v>
      </c>
      <c r="Q2430" t="s">
        <v>3339</v>
      </c>
      <c r="R2430" t="s">
        <v>3340</v>
      </c>
    </row>
    <row r="2431" spans="1:18">
      <c r="A2431">
        <v>1353</v>
      </c>
      <c r="B2431" t="s">
        <v>701</v>
      </c>
      <c r="C2431">
        <v>232</v>
      </c>
      <c r="D2431" t="s">
        <v>3341</v>
      </c>
      <c r="E2431" t="s">
        <v>421</v>
      </c>
      <c r="F2431" t="s">
        <v>421</v>
      </c>
      <c r="G2431">
        <v>0</v>
      </c>
      <c r="H2431" t="s">
        <v>421</v>
      </c>
      <c r="I2431" t="s">
        <v>103</v>
      </c>
      <c r="J2431" t="s">
        <v>105</v>
      </c>
      <c r="K2431" t="s">
        <v>111</v>
      </c>
      <c r="L2431" t="s">
        <v>110</v>
      </c>
      <c r="M2431" t="s">
        <v>264</v>
      </c>
      <c r="N2431" t="s">
        <v>263</v>
      </c>
      <c r="O2431" t="s">
        <v>606</v>
      </c>
      <c r="P2431" t="s">
        <v>605</v>
      </c>
      <c r="Q2431" t="s">
        <v>3341</v>
      </c>
      <c r="R2431" t="s">
        <v>3342</v>
      </c>
    </row>
    <row r="2432" spans="1:18">
      <c r="A2432">
        <v>1355</v>
      </c>
      <c r="B2432" t="s">
        <v>701</v>
      </c>
      <c r="C2432">
        <v>117</v>
      </c>
      <c r="D2432" t="s">
        <v>3345</v>
      </c>
      <c r="E2432" t="s">
        <v>706</v>
      </c>
      <c r="F2432">
        <v>3</v>
      </c>
      <c r="G2432">
        <v>0</v>
      </c>
      <c r="H2432" t="s">
        <v>421</v>
      </c>
      <c r="I2432" t="s">
        <v>103</v>
      </c>
      <c r="J2432" t="s">
        <v>105</v>
      </c>
      <c r="K2432" t="s">
        <v>111</v>
      </c>
      <c r="L2432" t="s">
        <v>110</v>
      </c>
      <c r="M2432" t="s">
        <v>264</v>
      </c>
      <c r="N2432" t="s">
        <v>263</v>
      </c>
      <c r="O2432" t="s">
        <v>606</v>
      </c>
      <c r="P2432" t="s">
        <v>605</v>
      </c>
      <c r="Q2432" t="s">
        <v>3345</v>
      </c>
      <c r="R2432" t="s">
        <v>3346</v>
      </c>
    </row>
    <row r="2433" spans="1:18">
      <c r="A2433">
        <v>1356</v>
      </c>
      <c r="B2433" t="s">
        <v>701</v>
      </c>
      <c r="C2433">
        <v>116</v>
      </c>
      <c r="D2433" t="s">
        <v>3347</v>
      </c>
      <c r="E2433" t="s">
        <v>706</v>
      </c>
      <c r="F2433">
        <v>3</v>
      </c>
      <c r="G2433">
        <v>0</v>
      </c>
      <c r="H2433" t="s">
        <v>421</v>
      </c>
      <c r="I2433" t="s">
        <v>103</v>
      </c>
      <c r="J2433" t="s">
        <v>105</v>
      </c>
      <c r="K2433" t="s">
        <v>111</v>
      </c>
      <c r="L2433" t="s">
        <v>110</v>
      </c>
      <c r="M2433" t="s">
        <v>264</v>
      </c>
      <c r="N2433" t="s">
        <v>263</v>
      </c>
      <c r="O2433" t="s">
        <v>606</v>
      </c>
      <c r="P2433" t="s">
        <v>605</v>
      </c>
      <c r="Q2433" t="s">
        <v>3347</v>
      </c>
      <c r="R2433" t="s">
        <v>3348</v>
      </c>
    </row>
    <row r="2434" spans="1:18">
      <c r="A2434">
        <v>1364</v>
      </c>
      <c r="B2434" t="s">
        <v>701</v>
      </c>
      <c r="C2434">
        <v>440</v>
      </c>
      <c r="D2434" t="s">
        <v>3363</v>
      </c>
      <c r="E2434" t="s">
        <v>706</v>
      </c>
      <c r="F2434">
        <v>4</v>
      </c>
      <c r="G2434">
        <v>1</v>
      </c>
      <c r="H2434" t="s">
        <v>421</v>
      </c>
      <c r="I2434" t="s">
        <v>103</v>
      </c>
      <c r="J2434" t="s">
        <v>105</v>
      </c>
      <c r="K2434" t="s">
        <v>111</v>
      </c>
      <c r="L2434" t="s">
        <v>110</v>
      </c>
      <c r="M2434" t="s">
        <v>264</v>
      </c>
      <c r="N2434" t="s">
        <v>263</v>
      </c>
      <c r="O2434" t="s">
        <v>606</v>
      </c>
      <c r="P2434" t="s">
        <v>605</v>
      </c>
      <c r="Q2434" t="s">
        <v>3363</v>
      </c>
      <c r="R2434" t="s">
        <v>3364</v>
      </c>
    </row>
    <row r="2435" spans="1:18">
      <c r="A2435">
        <v>1365</v>
      </c>
      <c r="B2435" t="s">
        <v>701</v>
      </c>
      <c r="C2435">
        <v>439</v>
      </c>
      <c r="D2435" t="s">
        <v>3365</v>
      </c>
      <c r="E2435" t="s">
        <v>706</v>
      </c>
      <c r="F2435">
        <v>2</v>
      </c>
      <c r="G2435">
        <v>1</v>
      </c>
      <c r="H2435" t="s">
        <v>421</v>
      </c>
      <c r="I2435" t="s">
        <v>103</v>
      </c>
      <c r="J2435" t="s">
        <v>105</v>
      </c>
      <c r="K2435" t="s">
        <v>111</v>
      </c>
      <c r="L2435" t="s">
        <v>110</v>
      </c>
      <c r="M2435" t="s">
        <v>264</v>
      </c>
      <c r="N2435" t="s">
        <v>263</v>
      </c>
      <c r="O2435" t="s">
        <v>606</v>
      </c>
      <c r="P2435" t="s">
        <v>605</v>
      </c>
      <c r="Q2435" t="s">
        <v>3365</v>
      </c>
      <c r="R2435" t="s">
        <v>3366</v>
      </c>
    </row>
    <row r="2436" spans="1:18">
      <c r="A2436">
        <v>1385</v>
      </c>
      <c r="B2436" t="s">
        <v>701</v>
      </c>
      <c r="C2436">
        <v>437</v>
      </c>
      <c r="D2436" t="s">
        <v>3402</v>
      </c>
      <c r="E2436" t="s">
        <v>706</v>
      </c>
      <c r="F2436">
        <v>1</v>
      </c>
      <c r="G2436">
        <v>1</v>
      </c>
      <c r="H2436" t="s">
        <v>421</v>
      </c>
      <c r="I2436" t="s">
        <v>103</v>
      </c>
      <c r="J2436" t="s">
        <v>105</v>
      </c>
      <c r="K2436" t="s">
        <v>111</v>
      </c>
      <c r="L2436" t="s">
        <v>110</v>
      </c>
      <c r="M2436" t="s">
        <v>264</v>
      </c>
      <c r="N2436" t="s">
        <v>263</v>
      </c>
      <c r="O2436" t="s">
        <v>606</v>
      </c>
      <c r="P2436" t="s">
        <v>605</v>
      </c>
      <c r="Q2436" t="s">
        <v>3402</v>
      </c>
      <c r="R2436" t="s">
        <v>3403</v>
      </c>
    </row>
    <row r="2437" spans="1:18">
      <c r="A2437">
        <v>1396</v>
      </c>
      <c r="B2437" t="s">
        <v>701</v>
      </c>
      <c r="C2437">
        <v>434</v>
      </c>
      <c r="D2437" t="s">
        <v>3423</v>
      </c>
      <c r="E2437" t="s">
        <v>706</v>
      </c>
      <c r="F2437">
        <v>3</v>
      </c>
      <c r="G2437">
        <v>1</v>
      </c>
      <c r="H2437" t="s">
        <v>421</v>
      </c>
      <c r="I2437" t="s">
        <v>103</v>
      </c>
      <c r="J2437" t="s">
        <v>105</v>
      </c>
      <c r="K2437" t="s">
        <v>111</v>
      </c>
      <c r="L2437" t="s">
        <v>110</v>
      </c>
      <c r="M2437" t="s">
        <v>264</v>
      </c>
      <c r="N2437" t="s">
        <v>263</v>
      </c>
      <c r="O2437" t="s">
        <v>606</v>
      </c>
      <c r="P2437" t="s">
        <v>605</v>
      </c>
      <c r="Q2437" t="s">
        <v>3423</v>
      </c>
      <c r="R2437" t="s">
        <v>3424</v>
      </c>
    </row>
    <row r="2438" spans="1:18">
      <c r="A2438">
        <v>1400</v>
      </c>
      <c r="B2438" t="s">
        <v>701</v>
      </c>
      <c r="C2438">
        <v>433</v>
      </c>
      <c r="D2438" t="s">
        <v>3431</v>
      </c>
      <c r="E2438" t="s">
        <v>706</v>
      </c>
      <c r="F2438">
        <v>1</v>
      </c>
      <c r="G2438">
        <v>1</v>
      </c>
      <c r="H2438" t="s">
        <v>421</v>
      </c>
      <c r="I2438" t="s">
        <v>103</v>
      </c>
      <c r="J2438" t="s">
        <v>105</v>
      </c>
      <c r="K2438" t="s">
        <v>111</v>
      </c>
      <c r="L2438" t="s">
        <v>110</v>
      </c>
      <c r="M2438" t="s">
        <v>264</v>
      </c>
      <c r="N2438" t="s">
        <v>263</v>
      </c>
      <c r="O2438" t="s">
        <v>606</v>
      </c>
      <c r="P2438" t="s">
        <v>605</v>
      </c>
      <c r="Q2438" t="s">
        <v>3431</v>
      </c>
      <c r="R2438" t="s">
        <v>3432</v>
      </c>
    </row>
    <row r="2439" spans="1:18">
      <c r="A2439">
        <v>1401</v>
      </c>
      <c r="B2439" t="s">
        <v>701</v>
      </c>
      <c r="C2439">
        <v>406</v>
      </c>
      <c r="D2439" t="s">
        <v>3433</v>
      </c>
      <c r="E2439" t="s">
        <v>421</v>
      </c>
      <c r="F2439" t="s">
        <v>421</v>
      </c>
      <c r="G2439">
        <v>0</v>
      </c>
      <c r="H2439" t="s">
        <v>421</v>
      </c>
      <c r="I2439" t="s">
        <v>103</v>
      </c>
      <c r="J2439" t="s">
        <v>105</v>
      </c>
      <c r="K2439" t="s">
        <v>111</v>
      </c>
      <c r="L2439" t="s">
        <v>110</v>
      </c>
      <c r="M2439" t="s">
        <v>264</v>
      </c>
      <c r="N2439" t="s">
        <v>263</v>
      </c>
      <c r="O2439" t="s">
        <v>606</v>
      </c>
      <c r="P2439" t="s">
        <v>605</v>
      </c>
      <c r="Q2439" t="s">
        <v>3433</v>
      </c>
      <c r="R2439" t="s">
        <v>3434</v>
      </c>
    </row>
    <row r="2440" spans="1:18">
      <c r="A2440">
        <v>1402</v>
      </c>
      <c r="B2440" t="s">
        <v>701</v>
      </c>
      <c r="C2440">
        <v>432</v>
      </c>
      <c r="D2440" t="s">
        <v>3435</v>
      </c>
      <c r="E2440" t="s">
        <v>706</v>
      </c>
      <c r="F2440">
        <v>3</v>
      </c>
      <c r="G2440">
        <v>1</v>
      </c>
      <c r="H2440" t="s">
        <v>421</v>
      </c>
      <c r="I2440" t="s">
        <v>103</v>
      </c>
      <c r="J2440" t="s">
        <v>105</v>
      </c>
      <c r="K2440" t="s">
        <v>111</v>
      </c>
      <c r="L2440" t="s">
        <v>110</v>
      </c>
      <c r="M2440" t="s">
        <v>264</v>
      </c>
      <c r="N2440" t="s">
        <v>263</v>
      </c>
      <c r="O2440" t="s">
        <v>606</v>
      </c>
      <c r="P2440" t="s">
        <v>605</v>
      </c>
      <c r="Q2440" t="s">
        <v>3435</v>
      </c>
      <c r="R2440" t="s">
        <v>3436</v>
      </c>
    </row>
    <row r="2441" spans="1:18">
      <c r="A2441">
        <v>1404</v>
      </c>
      <c r="B2441" t="s">
        <v>701</v>
      </c>
      <c r="C2441">
        <v>435</v>
      </c>
      <c r="D2441" t="s">
        <v>3439</v>
      </c>
      <c r="E2441" t="s">
        <v>706</v>
      </c>
      <c r="F2441">
        <v>4</v>
      </c>
      <c r="G2441">
        <v>1</v>
      </c>
      <c r="H2441" t="s">
        <v>421</v>
      </c>
      <c r="I2441" t="s">
        <v>103</v>
      </c>
      <c r="J2441" t="s">
        <v>105</v>
      </c>
      <c r="K2441" t="s">
        <v>111</v>
      </c>
      <c r="L2441" t="s">
        <v>110</v>
      </c>
      <c r="M2441" t="s">
        <v>264</v>
      </c>
      <c r="N2441" t="s">
        <v>263</v>
      </c>
      <c r="O2441" t="s">
        <v>606</v>
      </c>
      <c r="P2441" t="s">
        <v>605</v>
      </c>
      <c r="Q2441" t="s">
        <v>3439</v>
      </c>
      <c r="R2441" t="s">
        <v>3440</v>
      </c>
    </row>
    <row r="2442" spans="1:18">
      <c r="A2442">
        <v>1412</v>
      </c>
      <c r="B2442" t="s">
        <v>701</v>
      </c>
      <c r="C2442">
        <v>431</v>
      </c>
      <c r="D2442" t="s">
        <v>3453</v>
      </c>
      <c r="E2442" t="s">
        <v>706</v>
      </c>
      <c r="F2442">
        <v>1</v>
      </c>
      <c r="G2442">
        <v>1</v>
      </c>
      <c r="H2442" t="s">
        <v>421</v>
      </c>
      <c r="I2442" t="s">
        <v>103</v>
      </c>
      <c r="J2442" t="s">
        <v>105</v>
      </c>
      <c r="K2442" t="s">
        <v>111</v>
      </c>
      <c r="L2442" t="s">
        <v>110</v>
      </c>
      <c r="M2442" t="s">
        <v>264</v>
      </c>
      <c r="N2442" t="s">
        <v>263</v>
      </c>
      <c r="O2442" t="s">
        <v>606</v>
      </c>
      <c r="P2442" t="s">
        <v>605</v>
      </c>
      <c r="Q2442" t="s">
        <v>3453</v>
      </c>
      <c r="R2442" t="s">
        <v>3454</v>
      </c>
    </row>
    <row r="2443" spans="1:18">
      <c r="A2443">
        <v>1421</v>
      </c>
      <c r="B2443" t="s">
        <v>701</v>
      </c>
      <c r="C2443">
        <v>428</v>
      </c>
      <c r="D2443" t="s">
        <v>3470</v>
      </c>
      <c r="E2443" t="s">
        <v>706</v>
      </c>
      <c r="F2443">
        <v>3</v>
      </c>
      <c r="G2443">
        <v>1</v>
      </c>
      <c r="H2443" t="s">
        <v>421</v>
      </c>
      <c r="I2443" t="s">
        <v>103</v>
      </c>
      <c r="J2443" t="s">
        <v>105</v>
      </c>
      <c r="K2443" t="s">
        <v>111</v>
      </c>
      <c r="L2443" t="s">
        <v>110</v>
      </c>
      <c r="M2443" t="s">
        <v>264</v>
      </c>
      <c r="N2443" t="s">
        <v>263</v>
      </c>
      <c r="O2443" t="s">
        <v>606</v>
      </c>
      <c r="P2443" t="s">
        <v>605</v>
      </c>
      <c r="Q2443" t="s">
        <v>3470</v>
      </c>
      <c r="R2443" t="s">
        <v>3471</v>
      </c>
    </row>
    <row r="2444" spans="1:18">
      <c r="A2444">
        <v>1422</v>
      </c>
      <c r="B2444" t="s">
        <v>701</v>
      </c>
      <c r="C2444">
        <v>429</v>
      </c>
      <c r="D2444" t="s">
        <v>3472</v>
      </c>
      <c r="E2444" t="s">
        <v>706</v>
      </c>
      <c r="F2444">
        <v>3</v>
      </c>
      <c r="G2444">
        <v>1</v>
      </c>
      <c r="H2444" t="s">
        <v>421</v>
      </c>
      <c r="I2444" t="s">
        <v>103</v>
      </c>
      <c r="J2444" t="s">
        <v>105</v>
      </c>
      <c r="K2444" t="s">
        <v>111</v>
      </c>
      <c r="L2444" t="s">
        <v>110</v>
      </c>
      <c r="M2444" t="s">
        <v>264</v>
      </c>
      <c r="N2444" t="s">
        <v>263</v>
      </c>
      <c r="O2444" t="s">
        <v>606</v>
      </c>
      <c r="P2444" t="s">
        <v>605</v>
      </c>
      <c r="Q2444" t="s">
        <v>3472</v>
      </c>
      <c r="R2444" t="s">
        <v>3473</v>
      </c>
    </row>
    <row r="2445" spans="1:18">
      <c r="A2445">
        <v>1423</v>
      </c>
      <c r="B2445" t="s">
        <v>701</v>
      </c>
      <c r="C2445">
        <v>430</v>
      </c>
      <c r="D2445" t="s">
        <v>3474</v>
      </c>
      <c r="E2445" t="s">
        <v>706</v>
      </c>
      <c r="F2445">
        <v>3</v>
      </c>
      <c r="G2445">
        <v>1</v>
      </c>
      <c r="H2445" t="s">
        <v>421</v>
      </c>
      <c r="I2445" t="s">
        <v>103</v>
      </c>
      <c r="J2445" t="s">
        <v>105</v>
      </c>
      <c r="K2445" t="s">
        <v>111</v>
      </c>
      <c r="L2445" t="s">
        <v>110</v>
      </c>
      <c r="M2445" t="s">
        <v>264</v>
      </c>
      <c r="N2445" t="s">
        <v>263</v>
      </c>
      <c r="O2445" t="s">
        <v>606</v>
      </c>
      <c r="P2445" t="s">
        <v>605</v>
      </c>
      <c r="Q2445" t="s">
        <v>3474</v>
      </c>
      <c r="R2445" t="s">
        <v>3475</v>
      </c>
    </row>
    <row r="2446" spans="1:18">
      <c r="A2446">
        <v>1425</v>
      </c>
      <c r="B2446" t="s">
        <v>701</v>
      </c>
      <c r="C2446">
        <v>427</v>
      </c>
      <c r="D2446" t="s">
        <v>3478</v>
      </c>
      <c r="E2446" t="s">
        <v>706</v>
      </c>
      <c r="F2446">
        <v>3</v>
      </c>
      <c r="G2446">
        <v>1</v>
      </c>
      <c r="H2446" t="s">
        <v>421</v>
      </c>
      <c r="I2446" t="s">
        <v>103</v>
      </c>
      <c r="J2446" t="s">
        <v>105</v>
      </c>
      <c r="K2446" t="s">
        <v>111</v>
      </c>
      <c r="L2446" t="s">
        <v>110</v>
      </c>
      <c r="M2446" t="s">
        <v>264</v>
      </c>
      <c r="N2446" t="s">
        <v>263</v>
      </c>
      <c r="O2446" t="s">
        <v>606</v>
      </c>
      <c r="P2446" t="s">
        <v>605</v>
      </c>
      <c r="Q2446" t="s">
        <v>3478</v>
      </c>
      <c r="R2446" t="s">
        <v>3479</v>
      </c>
    </row>
    <row r="2447" spans="1:18">
      <c r="A2447">
        <v>1426</v>
      </c>
      <c r="B2447" t="s">
        <v>701</v>
      </c>
      <c r="C2447">
        <v>405</v>
      </c>
      <c r="D2447" t="s">
        <v>3480</v>
      </c>
      <c r="E2447" t="s">
        <v>706</v>
      </c>
      <c r="F2447">
        <v>0</v>
      </c>
      <c r="G2447">
        <v>1</v>
      </c>
      <c r="H2447" t="s">
        <v>421</v>
      </c>
      <c r="I2447" t="s">
        <v>103</v>
      </c>
      <c r="J2447" t="s">
        <v>105</v>
      </c>
      <c r="K2447" t="s">
        <v>111</v>
      </c>
      <c r="L2447" t="s">
        <v>110</v>
      </c>
      <c r="M2447" t="s">
        <v>264</v>
      </c>
      <c r="N2447" t="s">
        <v>263</v>
      </c>
      <c r="O2447" t="s">
        <v>606</v>
      </c>
      <c r="P2447" t="s">
        <v>605</v>
      </c>
      <c r="Q2447" t="s">
        <v>3480</v>
      </c>
      <c r="R2447" t="s">
        <v>3481</v>
      </c>
    </row>
    <row r="2448" spans="1:18">
      <c r="A2448">
        <v>1427</v>
      </c>
      <c r="B2448" t="s">
        <v>701</v>
      </c>
      <c r="C2448">
        <v>425</v>
      </c>
      <c r="D2448" t="s">
        <v>3482</v>
      </c>
      <c r="E2448" t="s">
        <v>706</v>
      </c>
      <c r="F2448">
        <v>2</v>
      </c>
      <c r="G2448">
        <v>1</v>
      </c>
      <c r="H2448" t="s">
        <v>421</v>
      </c>
      <c r="I2448" t="s">
        <v>103</v>
      </c>
      <c r="J2448" t="s">
        <v>105</v>
      </c>
      <c r="K2448" t="s">
        <v>111</v>
      </c>
      <c r="L2448" t="s">
        <v>110</v>
      </c>
      <c r="M2448" t="s">
        <v>264</v>
      </c>
      <c r="N2448" t="s">
        <v>263</v>
      </c>
      <c r="O2448" t="s">
        <v>606</v>
      </c>
      <c r="P2448" t="s">
        <v>605</v>
      </c>
      <c r="Q2448" t="s">
        <v>3482</v>
      </c>
      <c r="R2448" t="s">
        <v>3483</v>
      </c>
    </row>
    <row r="2449" spans="1:18">
      <c r="A2449">
        <v>1431</v>
      </c>
      <c r="B2449" t="s">
        <v>701</v>
      </c>
      <c r="C2449">
        <v>424</v>
      </c>
      <c r="D2449" t="s">
        <v>3490</v>
      </c>
      <c r="E2449" t="s">
        <v>706</v>
      </c>
      <c r="F2449">
        <v>3</v>
      </c>
      <c r="G2449">
        <v>1</v>
      </c>
      <c r="H2449" t="s">
        <v>421</v>
      </c>
      <c r="I2449" t="s">
        <v>103</v>
      </c>
      <c r="J2449" t="s">
        <v>105</v>
      </c>
      <c r="K2449" t="s">
        <v>111</v>
      </c>
      <c r="L2449" t="s">
        <v>110</v>
      </c>
      <c r="M2449" t="s">
        <v>264</v>
      </c>
      <c r="N2449" t="s">
        <v>263</v>
      </c>
      <c r="O2449" t="s">
        <v>606</v>
      </c>
      <c r="P2449" t="s">
        <v>605</v>
      </c>
      <c r="Q2449" t="s">
        <v>3490</v>
      </c>
      <c r="R2449" t="s">
        <v>3491</v>
      </c>
    </row>
    <row r="2450" spans="1:18">
      <c r="A2450">
        <v>1434</v>
      </c>
      <c r="B2450" t="s">
        <v>701</v>
      </c>
      <c r="C2450">
        <v>423</v>
      </c>
      <c r="D2450" t="s">
        <v>3496</v>
      </c>
      <c r="E2450" t="s">
        <v>706</v>
      </c>
      <c r="F2450">
        <v>1</v>
      </c>
      <c r="G2450">
        <v>1</v>
      </c>
      <c r="H2450" t="s">
        <v>421</v>
      </c>
      <c r="I2450" t="s">
        <v>103</v>
      </c>
      <c r="J2450" t="s">
        <v>105</v>
      </c>
      <c r="K2450" t="s">
        <v>111</v>
      </c>
      <c r="L2450" t="s">
        <v>110</v>
      </c>
      <c r="M2450" t="s">
        <v>264</v>
      </c>
      <c r="N2450" t="s">
        <v>263</v>
      </c>
      <c r="O2450" t="s">
        <v>606</v>
      </c>
      <c r="P2450" t="s">
        <v>605</v>
      </c>
      <c r="Q2450" t="s">
        <v>3496</v>
      </c>
      <c r="R2450" t="s">
        <v>3497</v>
      </c>
    </row>
    <row r="2451" spans="1:18">
      <c r="A2451">
        <v>1439</v>
      </c>
      <c r="B2451" t="s">
        <v>701</v>
      </c>
      <c r="C2451">
        <v>422</v>
      </c>
      <c r="D2451" t="s">
        <v>3507</v>
      </c>
      <c r="E2451" t="s">
        <v>706</v>
      </c>
      <c r="F2451">
        <v>3</v>
      </c>
      <c r="G2451">
        <v>1</v>
      </c>
      <c r="H2451" t="s">
        <v>421</v>
      </c>
      <c r="I2451" t="s">
        <v>103</v>
      </c>
      <c r="J2451" t="s">
        <v>105</v>
      </c>
      <c r="K2451" t="s">
        <v>111</v>
      </c>
      <c r="L2451" t="s">
        <v>110</v>
      </c>
      <c r="M2451" t="s">
        <v>264</v>
      </c>
      <c r="N2451" t="s">
        <v>263</v>
      </c>
      <c r="O2451" t="s">
        <v>606</v>
      </c>
      <c r="P2451" t="s">
        <v>605</v>
      </c>
      <c r="Q2451" t="s">
        <v>3507</v>
      </c>
      <c r="R2451" t="s">
        <v>3508</v>
      </c>
    </row>
    <row r="2452" spans="1:18">
      <c r="A2452">
        <v>1462</v>
      </c>
      <c r="B2452" t="s">
        <v>701</v>
      </c>
      <c r="C2452">
        <v>421</v>
      </c>
      <c r="D2452" t="s">
        <v>3551</v>
      </c>
      <c r="E2452" t="s">
        <v>706</v>
      </c>
      <c r="F2452">
        <v>1</v>
      </c>
      <c r="G2452">
        <v>1</v>
      </c>
      <c r="H2452" t="s">
        <v>421</v>
      </c>
      <c r="I2452" t="s">
        <v>103</v>
      </c>
      <c r="J2452" t="s">
        <v>105</v>
      </c>
      <c r="K2452" t="s">
        <v>111</v>
      </c>
      <c r="L2452" t="s">
        <v>110</v>
      </c>
      <c r="M2452" t="s">
        <v>264</v>
      </c>
      <c r="N2452" t="s">
        <v>263</v>
      </c>
      <c r="O2452" t="s">
        <v>606</v>
      </c>
      <c r="P2452" t="s">
        <v>605</v>
      </c>
      <c r="Q2452" t="s">
        <v>3551</v>
      </c>
      <c r="R2452" t="s">
        <v>3552</v>
      </c>
    </row>
    <row r="2453" spans="1:18">
      <c r="A2453">
        <v>1472</v>
      </c>
      <c r="B2453" t="s">
        <v>701</v>
      </c>
      <c r="C2453">
        <v>416</v>
      </c>
      <c r="D2453" t="s">
        <v>3572</v>
      </c>
      <c r="E2453" t="s">
        <v>706</v>
      </c>
      <c r="F2453">
        <v>3</v>
      </c>
      <c r="G2453">
        <v>1</v>
      </c>
      <c r="H2453" t="s">
        <v>421</v>
      </c>
      <c r="I2453" t="s">
        <v>103</v>
      </c>
      <c r="J2453" t="s">
        <v>105</v>
      </c>
      <c r="K2453" t="s">
        <v>111</v>
      </c>
      <c r="L2453" t="s">
        <v>110</v>
      </c>
      <c r="M2453" t="s">
        <v>264</v>
      </c>
      <c r="N2453" t="s">
        <v>263</v>
      </c>
      <c r="O2453" t="s">
        <v>606</v>
      </c>
      <c r="P2453" t="s">
        <v>605</v>
      </c>
      <c r="Q2453" t="s">
        <v>3572</v>
      </c>
      <c r="R2453" t="s">
        <v>3573</v>
      </c>
    </row>
    <row r="2454" spans="1:18">
      <c r="A2454">
        <v>1474</v>
      </c>
      <c r="B2454" t="s">
        <v>701</v>
      </c>
      <c r="C2454">
        <v>411</v>
      </c>
      <c r="D2454" t="s">
        <v>3576</v>
      </c>
      <c r="E2454" t="s">
        <v>706</v>
      </c>
      <c r="F2454">
        <v>3</v>
      </c>
      <c r="G2454">
        <v>1</v>
      </c>
      <c r="H2454" t="s">
        <v>421</v>
      </c>
      <c r="I2454" t="s">
        <v>103</v>
      </c>
      <c r="J2454" t="s">
        <v>105</v>
      </c>
      <c r="K2454" t="s">
        <v>111</v>
      </c>
      <c r="L2454" t="s">
        <v>110</v>
      </c>
      <c r="M2454" t="s">
        <v>264</v>
      </c>
      <c r="N2454" t="s">
        <v>263</v>
      </c>
      <c r="O2454" t="s">
        <v>606</v>
      </c>
      <c r="P2454" t="s">
        <v>605</v>
      </c>
      <c r="Q2454" t="s">
        <v>3576</v>
      </c>
      <c r="R2454" t="s">
        <v>3577</v>
      </c>
    </row>
    <row r="2455" spans="1:18">
      <c r="A2455">
        <v>1477</v>
      </c>
      <c r="B2455" t="s">
        <v>701</v>
      </c>
      <c r="C2455">
        <v>415</v>
      </c>
      <c r="D2455" t="s">
        <v>3582</v>
      </c>
      <c r="E2455" t="s">
        <v>706</v>
      </c>
      <c r="F2455">
        <v>4</v>
      </c>
      <c r="G2455">
        <v>1</v>
      </c>
      <c r="H2455" t="s">
        <v>421</v>
      </c>
      <c r="I2455" t="s">
        <v>103</v>
      </c>
      <c r="J2455" t="s">
        <v>105</v>
      </c>
      <c r="K2455" t="s">
        <v>111</v>
      </c>
      <c r="L2455" t="s">
        <v>110</v>
      </c>
      <c r="M2455" t="s">
        <v>264</v>
      </c>
      <c r="N2455" t="s">
        <v>263</v>
      </c>
      <c r="O2455" t="s">
        <v>606</v>
      </c>
      <c r="P2455" t="s">
        <v>605</v>
      </c>
      <c r="Q2455" t="s">
        <v>3582</v>
      </c>
      <c r="R2455" t="s">
        <v>3583</v>
      </c>
    </row>
    <row r="2456" spans="1:18">
      <c r="A2456">
        <v>1479</v>
      </c>
      <c r="B2456" t="s">
        <v>701</v>
      </c>
      <c r="C2456">
        <v>420</v>
      </c>
      <c r="D2456" t="s">
        <v>3586</v>
      </c>
      <c r="E2456" t="s">
        <v>706</v>
      </c>
      <c r="F2456">
        <v>2</v>
      </c>
      <c r="G2456">
        <v>1</v>
      </c>
      <c r="H2456" t="s">
        <v>421</v>
      </c>
      <c r="I2456" t="s">
        <v>103</v>
      </c>
      <c r="J2456" t="s">
        <v>105</v>
      </c>
      <c r="K2456" t="s">
        <v>111</v>
      </c>
      <c r="L2456" t="s">
        <v>110</v>
      </c>
      <c r="M2456" t="s">
        <v>264</v>
      </c>
      <c r="N2456" t="s">
        <v>263</v>
      </c>
      <c r="O2456" t="s">
        <v>606</v>
      </c>
      <c r="P2456" t="s">
        <v>605</v>
      </c>
      <c r="Q2456" t="s">
        <v>3586</v>
      </c>
      <c r="R2456" t="s">
        <v>3587</v>
      </c>
    </row>
    <row r="2457" spans="1:18">
      <c r="A2457">
        <v>1480</v>
      </c>
      <c r="B2457" t="s">
        <v>701</v>
      </c>
      <c r="C2457">
        <v>417</v>
      </c>
      <c r="D2457" t="s">
        <v>3588</v>
      </c>
      <c r="E2457" t="s">
        <v>706</v>
      </c>
      <c r="F2457">
        <v>3</v>
      </c>
      <c r="G2457">
        <v>1</v>
      </c>
      <c r="H2457" t="s">
        <v>421</v>
      </c>
      <c r="I2457" t="s">
        <v>103</v>
      </c>
      <c r="J2457" t="s">
        <v>105</v>
      </c>
      <c r="K2457" t="s">
        <v>111</v>
      </c>
      <c r="L2457" t="s">
        <v>110</v>
      </c>
      <c r="M2457" t="s">
        <v>264</v>
      </c>
      <c r="N2457" t="s">
        <v>263</v>
      </c>
      <c r="O2457" t="s">
        <v>606</v>
      </c>
      <c r="P2457" t="s">
        <v>605</v>
      </c>
      <c r="Q2457" t="s">
        <v>3588</v>
      </c>
      <c r="R2457" t="s">
        <v>3589</v>
      </c>
    </row>
    <row r="2458" spans="1:18">
      <c r="A2458">
        <v>1483</v>
      </c>
      <c r="B2458" t="s">
        <v>701</v>
      </c>
      <c r="C2458">
        <v>410</v>
      </c>
      <c r="D2458" t="s">
        <v>3594</v>
      </c>
      <c r="E2458" t="s">
        <v>706</v>
      </c>
      <c r="F2458">
        <v>2</v>
      </c>
      <c r="G2458">
        <v>1</v>
      </c>
      <c r="H2458" t="s">
        <v>421</v>
      </c>
      <c r="I2458" t="s">
        <v>103</v>
      </c>
      <c r="J2458" t="s">
        <v>105</v>
      </c>
      <c r="K2458" t="s">
        <v>111</v>
      </c>
      <c r="L2458" t="s">
        <v>110</v>
      </c>
      <c r="M2458" t="s">
        <v>264</v>
      </c>
      <c r="N2458" t="s">
        <v>263</v>
      </c>
      <c r="O2458" t="s">
        <v>606</v>
      </c>
      <c r="P2458" t="s">
        <v>605</v>
      </c>
      <c r="Q2458" t="s">
        <v>3594</v>
      </c>
      <c r="R2458" t="s">
        <v>3595</v>
      </c>
    </row>
    <row r="2459" spans="1:18">
      <c r="A2459">
        <v>1485</v>
      </c>
      <c r="B2459" t="s">
        <v>701</v>
      </c>
      <c r="C2459">
        <v>414</v>
      </c>
      <c r="D2459" t="s">
        <v>3598</v>
      </c>
      <c r="E2459" t="s">
        <v>706</v>
      </c>
      <c r="F2459">
        <v>3</v>
      </c>
      <c r="G2459">
        <v>1</v>
      </c>
      <c r="H2459" t="s">
        <v>421</v>
      </c>
      <c r="I2459" t="s">
        <v>103</v>
      </c>
      <c r="J2459" t="s">
        <v>105</v>
      </c>
      <c r="K2459" t="s">
        <v>111</v>
      </c>
      <c r="L2459" t="s">
        <v>110</v>
      </c>
      <c r="M2459" t="s">
        <v>264</v>
      </c>
      <c r="N2459" t="s">
        <v>263</v>
      </c>
      <c r="O2459" t="s">
        <v>606</v>
      </c>
      <c r="P2459" t="s">
        <v>605</v>
      </c>
      <c r="Q2459" t="s">
        <v>3598</v>
      </c>
      <c r="R2459" t="s">
        <v>3599</v>
      </c>
    </row>
    <row r="2460" spans="1:18">
      <c r="A2460">
        <v>1487</v>
      </c>
      <c r="B2460" t="s">
        <v>701</v>
      </c>
      <c r="C2460">
        <v>407</v>
      </c>
      <c r="D2460" t="s">
        <v>3602</v>
      </c>
      <c r="E2460" t="s">
        <v>421</v>
      </c>
      <c r="F2460" t="s">
        <v>421</v>
      </c>
      <c r="G2460">
        <v>0</v>
      </c>
      <c r="H2460" t="s">
        <v>421</v>
      </c>
      <c r="I2460" t="s">
        <v>103</v>
      </c>
      <c r="J2460" t="s">
        <v>105</v>
      </c>
      <c r="K2460" t="s">
        <v>111</v>
      </c>
      <c r="L2460" t="s">
        <v>110</v>
      </c>
      <c r="M2460" t="s">
        <v>264</v>
      </c>
      <c r="N2460" t="s">
        <v>263</v>
      </c>
      <c r="O2460" t="s">
        <v>606</v>
      </c>
      <c r="P2460" t="s">
        <v>605</v>
      </c>
      <c r="Q2460" t="s">
        <v>3602</v>
      </c>
      <c r="R2460" t="s">
        <v>3603</v>
      </c>
    </row>
    <row r="2461" spans="1:18">
      <c r="A2461">
        <v>1488</v>
      </c>
      <c r="B2461" t="s">
        <v>701</v>
      </c>
      <c r="C2461">
        <v>408</v>
      </c>
      <c r="D2461" t="s">
        <v>3604</v>
      </c>
      <c r="E2461" t="s">
        <v>421</v>
      </c>
      <c r="F2461" t="s">
        <v>421</v>
      </c>
      <c r="G2461">
        <v>0</v>
      </c>
      <c r="H2461" t="s">
        <v>421</v>
      </c>
      <c r="I2461" t="s">
        <v>103</v>
      </c>
      <c r="J2461" t="s">
        <v>105</v>
      </c>
      <c r="K2461" t="s">
        <v>111</v>
      </c>
      <c r="L2461" t="s">
        <v>110</v>
      </c>
      <c r="M2461" t="s">
        <v>264</v>
      </c>
      <c r="N2461" t="s">
        <v>263</v>
      </c>
      <c r="O2461" t="s">
        <v>606</v>
      </c>
      <c r="P2461" t="s">
        <v>605</v>
      </c>
      <c r="Q2461" t="s">
        <v>3604</v>
      </c>
      <c r="R2461" t="s">
        <v>3605</v>
      </c>
    </row>
    <row r="2462" spans="1:18">
      <c r="A2462">
        <v>1490</v>
      </c>
      <c r="B2462" t="s">
        <v>701</v>
      </c>
      <c r="C2462">
        <v>409</v>
      </c>
      <c r="D2462" t="s">
        <v>3608</v>
      </c>
      <c r="E2462" t="s">
        <v>706</v>
      </c>
      <c r="F2462">
        <v>1</v>
      </c>
      <c r="G2462">
        <v>1</v>
      </c>
      <c r="H2462" t="s">
        <v>421</v>
      </c>
      <c r="I2462" t="s">
        <v>103</v>
      </c>
      <c r="J2462" t="s">
        <v>105</v>
      </c>
      <c r="K2462" t="s">
        <v>111</v>
      </c>
      <c r="L2462" t="s">
        <v>110</v>
      </c>
      <c r="M2462" t="s">
        <v>264</v>
      </c>
      <c r="N2462" t="s">
        <v>263</v>
      </c>
      <c r="O2462" t="s">
        <v>606</v>
      </c>
      <c r="P2462" t="s">
        <v>605</v>
      </c>
      <c r="Q2462" t="s">
        <v>3608</v>
      </c>
      <c r="R2462" t="s">
        <v>3609</v>
      </c>
    </row>
    <row r="2463" spans="1:18">
      <c r="A2463">
        <v>1500</v>
      </c>
      <c r="B2463" t="s">
        <v>701</v>
      </c>
      <c r="C2463">
        <v>413</v>
      </c>
      <c r="D2463" t="s">
        <v>3629</v>
      </c>
      <c r="E2463" t="s">
        <v>706</v>
      </c>
      <c r="F2463">
        <v>3</v>
      </c>
      <c r="G2463">
        <v>1</v>
      </c>
      <c r="H2463" t="s">
        <v>421</v>
      </c>
      <c r="I2463" t="s">
        <v>103</v>
      </c>
      <c r="J2463" t="s">
        <v>105</v>
      </c>
      <c r="K2463" t="s">
        <v>111</v>
      </c>
      <c r="L2463" t="s">
        <v>110</v>
      </c>
      <c r="M2463" t="s">
        <v>264</v>
      </c>
      <c r="N2463" t="s">
        <v>263</v>
      </c>
      <c r="O2463" t="s">
        <v>606</v>
      </c>
      <c r="P2463" t="s">
        <v>605</v>
      </c>
      <c r="Q2463" t="s">
        <v>3629</v>
      </c>
      <c r="R2463" t="s">
        <v>3630</v>
      </c>
    </row>
    <row r="2464" spans="1:18">
      <c r="A2464">
        <v>1505</v>
      </c>
      <c r="B2464" t="s">
        <v>701</v>
      </c>
      <c r="C2464">
        <v>412</v>
      </c>
      <c r="D2464" t="s">
        <v>3639</v>
      </c>
      <c r="E2464" t="s">
        <v>706</v>
      </c>
      <c r="F2464">
        <v>3</v>
      </c>
      <c r="G2464">
        <v>1</v>
      </c>
      <c r="H2464" t="s">
        <v>421</v>
      </c>
      <c r="I2464" t="s">
        <v>103</v>
      </c>
      <c r="J2464" t="s">
        <v>105</v>
      </c>
      <c r="K2464" t="s">
        <v>111</v>
      </c>
      <c r="L2464" t="s">
        <v>110</v>
      </c>
      <c r="M2464" t="s">
        <v>264</v>
      </c>
      <c r="N2464" t="s">
        <v>263</v>
      </c>
      <c r="O2464" t="s">
        <v>606</v>
      </c>
      <c r="P2464" t="s">
        <v>605</v>
      </c>
      <c r="Q2464" t="s">
        <v>3639</v>
      </c>
      <c r="R2464" t="s">
        <v>3640</v>
      </c>
    </row>
    <row r="2465" spans="1:18">
      <c r="A2465">
        <v>1526</v>
      </c>
      <c r="B2465" t="s">
        <v>701</v>
      </c>
      <c r="C2465">
        <v>442</v>
      </c>
      <c r="D2465" t="s">
        <v>3681</v>
      </c>
      <c r="E2465" t="s">
        <v>706</v>
      </c>
      <c r="F2465">
        <v>3</v>
      </c>
      <c r="G2465">
        <v>1</v>
      </c>
      <c r="H2465" t="s">
        <v>421</v>
      </c>
      <c r="I2465" t="s">
        <v>103</v>
      </c>
      <c r="J2465" t="s">
        <v>105</v>
      </c>
      <c r="K2465" t="s">
        <v>111</v>
      </c>
      <c r="L2465" t="s">
        <v>110</v>
      </c>
      <c r="M2465" t="s">
        <v>264</v>
      </c>
      <c r="N2465" t="s">
        <v>263</v>
      </c>
      <c r="O2465" t="s">
        <v>606</v>
      </c>
      <c r="P2465" t="s">
        <v>605</v>
      </c>
      <c r="Q2465" t="s">
        <v>3681</v>
      </c>
      <c r="R2465" t="s">
        <v>3682</v>
      </c>
    </row>
    <row r="2466" spans="1:18">
      <c r="A2466">
        <v>1539</v>
      </c>
      <c r="B2466" t="s">
        <v>701</v>
      </c>
      <c r="C2466">
        <v>444</v>
      </c>
      <c r="D2466" t="s">
        <v>3708</v>
      </c>
      <c r="E2466" t="s">
        <v>706</v>
      </c>
      <c r="F2466">
        <v>3</v>
      </c>
      <c r="G2466">
        <v>1</v>
      </c>
      <c r="H2466" t="s">
        <v>421</v>
      </c>
      <c r="I2466" t="s">
        <v>103</v>
      </c>
      <c r="J2466" t="s">
        <v>105</v>
      </c>
      <c r="K2466" t="s">
        <v>111</v>
      </c>
      <c r="L2466" t="s">
        <v>110</v>
      </c>
      <c r="M2466" t="s">
        <v>264</v>
      </c>
      <c r="N2466" t="s">
        <v>263</v>
      </c>
      <c r="O2466" t="s">
        <v>606</v>
      </c>
      <c r="P2466" t="s">
        <v>605</v>
      </c>
      <c r="Q2466" t="s">
        <v>3708</v>
      </c>
      <c r="R2466" t="s">
        <v>3709</v>
      </c>
    </row>
    <row r="2467" spans="1:18">
      <c r="A2467">
        <v>1540</v>
      </c>
      <c r="B2467" t="s">
        <v>701</v>
      </c>
      <c r="C2467">
        <v>443</v>
      </c>
      <c r="D2467" t="s">
        <v>3710</v>
      </c>
      <c r="E2467" t="s">
        <v>706</v>
      </c>
      <c r="F2467">
        <v>3</v>
      </c>
      <c r="G2467">
        <v>1</v>
      </c>
      <c r="H2467" t="s">
        <v>421</v>
      </c>
      <c r="I2467" t="s">
        <v>103</v>
      </c>
      <c r="J2467" t="s">
        <v>105</v>
      </c>
      <c r="K2467" t="s">
        <v>111</v>
      </c>
      <c r="L2467" t="s">
        <v>110</v>
      </c>
      <c r="M2467" t="s">
        <v>264</v>
      </c>
      <c r="N2467" t="s">
        <v>263</v>
      </c>
      <c r="O2467" t="s">
        <v>606</v>
      </c>
      <c r="P2467" t="s">
        <v>605</v>
      </c>
      <c r="Q2467" t="s">
        <v>3710</v>
      </c>
      <c r="R2467" t="s">
        <v>3711</v>
      </c>
    </row>
    <row r="2468" spans="1:18">
      <c r="A2468">
        <v>1547</v>
      </c>
      <c r="B2468" t="s">
        <v>701</v>
      </c>
      <c r="C2468">
        <v>445</v>
      </c>
      <c r="D2468" t="s">
        <v>3724</v>
      </c>
      <c r="E2468" t="s">
        <v>706</v>
      </c>
      <c r="F2468">
        <v>3</v>
      </c>
      <c r="G2468">
        <v>1</v>
      </c>
      <c r="H2468" t="s">
        <v>421</v>
      </c>
      <c r="I2468" t="s">
        <v>103</v>
      </c>
      <c r="J2468" t="s">
        <v>105</v>
      </c>
      <c r="K2468" t="s">
        <v>111</v>
      </c>
      <c r="L2468" t="s">
        <v>110</v>
      </c>
      <c r="M2468" t="s">
        <v>264</v>
      </c>
      <c r="N2468" t="s">
        <v>263</v>
      </c>
      <c r="O2468" t="s">
        <v>606</v>
      </c>
      <c r="P2468" t="s">
        <v>605</v>
      </c>
      <c r="Q2468" t="s">
        <v>3724</v>
      </c>
      <c r="R2468" t="s">
        <v>3725</v>
      </c>
    </row>
    <row r="2469" spans="1:18">
      <c r="A2469">
        <v>1558</v>
      </c>
      <c r="B2469" t="s">
        <v>701</v>
      </c>
      <c r="C2469">
        <v>448</v>
      </c>
      <c r="D2469" t="s">
        <v>3746</v>
      </c>
      <c r="E2469" t="s">
        <v>706</v>
      </c>
      <c r="F2469">
        <v>4</v>
      </c>
      <c r="G2469">
        <v>1</v>
      </c>
      <c r="H2469" t="s">
        <v>421</v>
      </c>
      <c r="I2469" t="s">
        <v>103</v>
      </c>
      <c r="J2469" t="s">
        <v>105</v>
      </c>
      <c r="K2469" t="s">
        <v>111</v>
      </c>
      <c r="L2469" t="s">
        <v>110</v>
      </c>
      <c r="M2469" t="s">
        <v>264</v>
      </c>
      <c r="N2469" t="s">
        <v>263</v>
      </c>
      <c r="O2469" t="s">
        <v>606</v>
      </c>
      <c r="P2469" t="s">
        <v>605</v>
      </c>
      <c r="Q2469" t="s">
        <v>3746</v>
      </c>
      <c r="R2469" t="s">
        <v>3747</v>
      </c>
    </row>
    <row r="2470" spans="1:18">
      <c r="A2470">
        <v>1559</v>
      </c>
      <c r="B2470" t="s">
        <v>701</v>
      </c>
      <c r="C2470">
        <v>447</v>
      </c>
      <c r="D2470" t="s">
        <v>3748</v>
      </c>
      <c r="E2470" t="s">
        <v>706</v>
      </c>
      <c r="F2470">
        <v>4</v>
      </c>
      <c r="G2470">
        <v>1</v>
      </c>
      <c r="H2470" t="s">
        <v>421</v>
      </c>
      <c r="I2470" t="s">
        <v>103</v>
      </c>
      <c r="J2470" t="s">
        <v>105</v>
      </c>
      <c r="K2470" t="s">
        <v>111</v>
      </c>
      <c r="L2470" t="s">
        <v>110</v>
      </c>
      <c r="M2470" t="s">
        <v>264</v>
      </c>
      <c r="N2470" t="s">
        <v>263</v>
      </c>
      <c r="O2470" t="s">
        <v>606</v>
      </c>
      <c r="P2470" t="s">
        <v>605</v>
      </c>
      <c r="Q2470" t="s">
        <v>3748</v>
      </c>
      <c r="R2470" t="s">
        <v>3749</v>
      </c>
    </row>
    <row r="2471" spans="1:18">
      <c r="A2471">
        <v>1560</v>
      </c>
      <c r="B2471" t="s">
        <v>701</v>
      </c>
      <c r="C2471">
        <v>449</v>
      </c>
      <c r="D2471" t="s">
        <v>3750</v>
      </c>
      <c r="E2471" t="s">
        <v>706</v>
      </c>
      <c r="F2471">
        <v>2</v>
      </c>
      <c r="G2471">
        <v>1</v>
      </c>
      <c r="H2471" t="s">
        <v>421</v>
      </c>
      <c r="I2471" t="s">
        <v>103</v>
      </c>
      <c r="J2471" t="s">
        <v>105</v>
      </c>
      <c r="K2471" t="s">
        <v>111</v>
      </c>
      <c r="L2471" t="s">
        <v>110</v>
      </c>
      <c r="M2471" t="s">
        <v>264</v>
      </c>
      <c r="N2471" t="s">
        <v>263</v>
      </c>
      <c r="O2471" t="s">
        <v>606</v>
      </c>
      <c r="P2471" t="s">
        <v>605</v>
      </c>
      <c r="Q2471" t="s">
        <v>3750</v>
      </c>
      <c r="R2471" t="s">
        <v>3751</v>
      </c>
    </row>
    <row r="2472" spans="1:18">
      <c r="A2472">
        <v>1562</v>
      </c>
      <c r="B2472" t="s">
        <v>701</v>
      </c>
      <c r="C2472">
        <v>450</v>
      </c>
      <c r="D2472" t="s">
        <v>3754</v>
      </c>
      <c r="E2472" t="s">
        <v>706</v>
      </c>
      <c r="F2472">
        <v>3</v>
      </c>
      <c r="G2472">
        <v>1</v>
      </c>
      <c r="H2472" t="s">
        <v>421</v>
      </c>
      <c r="I2472" t="s">
        <v>103</v>
      </c>
      <c r="J2472" t="s">
        <v>105</v>
      </c>
      <c r="K2472" t="s">
        <v>111</v>
      </c>
      <c r="L2472" t="s">
        <v>110</v>
      </c>
      <c r="M2472" t="s">
        <v>264</v>
      </c>
      <c r="N2472" t="s">
        <v>263</v>
      </c>
      <c r="O2472" t="s">
        <v>606</v>
      </c>
      <c r="P2472" t="s">
        <v>605</v>
      </c>
      <c r="Q2472" t="s">
        <v>3754</v>
      </c>
      <c r="R2472" t="s">
        <v>3755</v>
      </c>
    </row>
    <row r="2473" spans="1:18">
      <c r="A2473">
        <v>1565</v>
      </c>
      <c r="B2473" t="s">
        <v>701</v>
      </c>
      <c r="C2473">
        <v>451</v>
      </c>
      <c r="D2473" t="s">
        <v>3760</v>
      </c>
      <c r="E2473" t="s">
        <v>706</v>
      </c>
      <c r="F2473">
        <v>2</v>
      </c>
      <c r="G2473">
        <v>1</v>
      </c>
      <c r="H2473" t="s">
        <v>421</v>
      </c>
      <c r="I2473" t="s">
        <v>103</v>
      </c>
      <c r="J2473" t="s">
        <v>105</v>
      </c>
      <c r="K2473" t="s">
        <v>111</v>
      </c>
      <c r="L2473" t="s">
        <v>110</v>
      </c>
      <c r="M2473" t="s">
        <v>264</v>
      </c>
      <c r="N2473" t="s">
        <v>263</v>
      </c>
      <c r="O2473" t="s">
        <v>606</v>
      </c>
      <c r="P2473" t="s">
        <v>605</v>
      </c>
      <c r="Q2473" t="s">
        <v>3760</v>
      </c>
      <c r="R2473" t="s">
        <v>3761</v>
      </c>
    </row>
    <row r="2474" spans="1:18">
      <c r="A2474">
        <v>1566</v>
      </c>
      <c r="B2474" t="s">
        <v>701</v>
      </c>
      <c r="C2474">
        <v>586</v>
      </c>
      <c r="D2474" t="s">
        <v>3762</v>
      </c>
      <c r="E2474" t="s">
        <v>706</v>
      </c>
      <c r="F2474">
        <v>4</v>
      </c>
      <c r="G2474">
        <v>1</v>
      </c>
      <c r="H2474" t="s">
        <v>421</v>
      </c>
      <c r="I2474" t="s">
        <v>103</v>
      </c>
      <c r="J2474" t="s">
        <v>105</v>
      </c>
      <c r="K2474" t="s">
        <v>111</v>
      </c>
      <c r="L2474" t="s">
        <v>110</v>
      </c>
      <c r="M2474" t="s">
        <v>264</v>
      </c>
      <c r="N2474" t="s">
        <v>263</v>
      </c>
      <c r="O2474" t="s">
        <v>606</v>
      </c>
      <c r="P2474" t="s">
        <v>605</v>
      </c>
      <c r="Q2474" t="s">
        <v>3762</v>
      </c>
      <c r="R2474" t="s">
        <v>3763</v>
      </c>
    </row>
    <row r="2475" spans="1:18">
      <c r="A2475">
        <v>1570</v>
      </c>
      <c r="B2475" t="s">
        <v>701</v>
      </c>
      <c r="C2475">
        <v>441</v>
      </c>
      <c r="D2475" t="s">
        <v>3770</v>
      </c>
      <c r="E2475" t="s">
        <v>421</v>
      </c>
      <c r="F2475" t="s">
        <v>421</v>
      </c>
      <c r="G2475">
        <v>0</v>
      </c>
      <c r="H2475" t="s">
        <v>421</v>
      </c>
      <c r="I2475" t="s">
        <v>103</v>
      </c>
      <c r="J2475" t="s">
        <v>105</v>
      </c>
      <c r="K2475" t="s">
        <v>111</v>
      </c>
      <c r="L2475" t="s">
        <v>110</v>
      </c>
      <c r="M2475" t="s">
        <v>264</v>
      </c>
      <c r="N2475" t="s">
        <v>263</v>
      </c>
      <c r="O2475" t="s">
        <v>606</v>
      </c>
      <c r="P2475" t="s">
        <v>605</v>
      </c>
      <c r="Q2475" t="s">
        <v>3770</v>
      </c>
      <c r="R2475" t="s">
        <v>3771</v>
      </c>
    </row>
    <row r="2476" spans="1:18">
      <c r="A2476">
        <v>1572</v>
      </c>
      <c r="B2476" t="s">
        <v>701</v>
      </c>
      <c r="C2476">
        <v>587</v>
      </c>
      <c r="D2476" t="s">
        <v>3774</v>
      </c>
      <c r="E2476" t="s">
        <v>703</v>
      </c>
      <c r="F2476">
        <v>4</v>
      </c>
      <c r="G2476">
        <v>1</v>
      </c>
      <c r="H2476" t="s">
        <v>421</v>
      </c>
      <c r="I2476" t="s">
        <v>103</v>
      </c>
      <c r="J2476" t="s">
        <v>105</v>
      </c>
      <c r="K2476" t="s">
        <v>111</v>
      </c>
      <c r="L2476" t="s">
        <v>110</v>
      </c>
      <c r="M2476" t="s">
        <v>264</v>
      </c>
      <c r="N2476" t="s">
        <v>263</v>
      </c>
      <c r="O2476" t="s">
        <v>606</v>
      </c>
      <c r="P2476" t="s">
        <v>605</v>
      </c>
      <c r="Q2476" t="s">
        <v>3774</v>
      </c>
      <c r="R2476" t="s">
        <v>3775</v>
      </c>
    </row>
    <row r="2477" spans="1:18">
      <c r="A2477">
        <v>1573</v>
      </c>
      <c r="B2477" t="s">
        <v>701</v>
      </c>
      <c r="C2477">
        <v>585</v>
      </c>
      <c r="D2477" t="s">
        <v>3776</v>
      </c>
      <c r="E2477" t="s">
        <v>706</v>
      </c>
      <c r="F2477">
        <v>4</v>
      </c>
      <c r="G2477">
        <v>1</v>
      </c>
      <c r="H2477" t="s">
        <v>421</v>
      </c>
      <c r="I2477" t="s">
        <v>103</v>
      </c>
      <c r="J2477" t="s">
        <v>105</v>
      </c>
      <c r="K2477" t="s">
        <v>111</v>
      </c>
      <c r="L2477" t="s">
        <v>110</v>
      </c>
      <c r="M2477" t="s">
        <v>264</v>
      </c>
      <c r="N2477" t="s">
        <v>263</v>
      </c>
      <c r="O2477" t="s">
        <v>606</v>
      </c>
      <c r="P2477" t="s">
        <v>605</v>
      </c>
      <c r="Q2477" t="s">
        <v>3776</v>
      </c>
      <c r="R2477" t="s">
        <v>3777</v>
      </c>
    </row>
    <row r="2478" spans="1:18">
      <c r="A2478">
        <v>1574</v>
      </c>
      <c r="B2478" t="s">
        <v>701</v>
      </c>
      <c r="C2478">
        <v>573</v>
      </c>
      <c r="D2478" t="s">
        <v>3778</v>
      </c>
      <c r="E2478" t="s">
        <v>706</v>
      </c>
      <c r="F2478">
        <v>3</v>
      </c>
      <c r="G2478">
        <v>1</v>
      </c>
      <c r="H2478" t="s">
        <v>421</v>
      </c>
      <c r="I2478" t="s">
        <v>103</v>
      </c>
      <c r="J2478" t="s">
        <v>105</v>
      </c>
      <c r="K2478" t="s">
        <v>111</v>
      </c>
      <c r="L2478" t="s">
        <v>110</v>
      </c>
      <c r="M2478" t="s">
        <v>264</v>
      </c>
      <c r="N2478" t="s">
        <v>263</v>
      </c>
      <c r="O2478" t="s">
        <v>606</v>
      </c>
      <c r="P2478" t="s">
        <v>605</v>
      </c>
      <c r="Q2478" t="s">
        <v>3778</v>
      </c>
      <c r="R2478" t="s">
        <v>3779</v>
      </c>
    </row>
    <row r="2479" spans="1:18">
      <c r="A2479">
        <v>1575</v>
      </c>
      <c r="B2479" t="s">
        <v>701</v>
      </c>
      <c r="C2479">
        <v>536</v>
      </c>
      <c r="D2479" t="s">
        <v>3780</v>
      </c>
      <c r="E2479" t="s">
        <v>706</v>
      </c>
      <c r="F2479">
        <v>3</v>
      </c>
      <c r="G2479">
        <v>1</v>
      </c>
      <c r="H2479" t="s">
        <v>421</v>
      </c>
      <c r="I2479" t="s">
        <v>103</v>
      </c>
      <c r="J2479" t="s">
        <v>105</v>
      </c>
      <c r="K2479" t="s">
        <v>111</v>
      </c>
      <c r="L2479" t="s">
        <v>110</v>
      </c>
      <c r="M2479" t="s">
        <v>264</v>
      </c>
      <c r="N2479" t="s">
        <v>263</v>
      </c>
      <c r="O2479" t="s">
        <v>606</v>
      </c>
      <c r="P2479" t="s">
        <v>605</v>
      </c>
      <c r="Q2479" t="s">
        <v>3780</v>
      </c>
      <c r="R2479" t="s">
        <v>3781</v>
      </c>
    </row>
    <row r="2480" spans="1:18">
      <c r="A2480">
        <v>1577</v>
      </c>
      <c r="B2480" t="s">
        <v>701</v>
      </c>
      <c r="C2480">
        <v>572</v>
      </c>
      <c r="D2480" t="s">
        <v>3784</v>
      </c>
      <c r="E2480" t="s">
        <v>706</v>
      </c>
      <c r="F2480">
        <v>2</v>
      </c>
      <c r="G2480">
        <v>1</v>
      </c>
      <c r="H2480" t="s">
        <v>421</v>
      </c>
      <c r="I2480" t="s">
        <v>103</v>
      </c>
      <c r="J2480" t="s">
        <v>105</v>
      </c>
      <c r="K2480" t="s">
        <v>111</v>
      </c>
      <c r="L2480" t="s">
        <v>110</v>
      </c>
      <c r="M2480" t="s">
        <v>264</v>
      </c>
      <c r="N2480" t="s">
        <v>263</v>
      </c>
      <c r="O2480" t="s">
        <v>606</v>
      </c>
      <c r="P2480" t="s">
        <v>605</v>
      </c>
      <c r="Q2480" t="s">
        <v>3784</v>
      </c>
      <c r="R2480" t="s">
        <v>3785</v>
      </c>
    </row>
    <row r="2481" spans="1:18">
      <c r="A2481">
        <v>1582</v>
      </c>
      <c r="B2481" t="s">
        <v>701</v>
      </c>
      <c r="C2481">
        <v>571</v>
      </c>
      <c r="D2481" t="s">
        <v>3794</v>
      </c>
      <c r="E2481" t="s">
        <v>421</v>
      </c>
      <c r="F2481">
        <v>4</v>
      </c>
      <c r="G2481">
        <v>1</v>
      </c>
      <c r="H2481" t="s">
        <v>421</v>
      </c>
      <c r="I2481" t="s">
        <v>103</v>
      </c>
      <c r="J2481" t="s">
        <v>105</v>
      </c>
      <c r="K2481" t="s">
        <v>111</v>
      </c>
      <c r="L2481" t="s">
        <v>110</v>
      </c>
      <c r="M2481" t="s">
        <v>264</v>
      </c>
      <c r="N2481" t="s">
        <v>263</v>
      </c>
      <c r="O2481" t="s">
        <v>606</v>
      </c>
      <c r="P2481" t="s">
        <v>605</v>
      </c>
      <c r="Q2481" t="s">
        <v>3794</v>
      </c>
      <c r="R2481" t="s">
        <v>3795</v>
      </c>
    </row>
    <row r="2482" spans="1:18">
      <c r="A2482">
        <v>1583</v>
      </c>
      <c r="B2482" t="s">
        <v>701</v>
      </c>
      <c r="C2482">
        <v>574</v>
      </c>
      <c r="D2482" t="s">
        <v>3796</v>
      </c>
      <c r="E2482" t="s">
        <v>421</v>
      </c>
      <c r="F2482" t="s">
        <v>421</v>
      </c>
      <c r="G2482">
        <v>0</v>
      </c>
      <c r="H2482" t="s">
        <v>421</v>
      </c>
      <c r="I2482" t="s">
        <v>103</v>
      </c>
      <c r="J2482" t="s">
        <v>105</v>
      </c>
      <c r="K2482" t="s">
        <v>111</v>
      </c>
      <c r="L2482" t="s">
        <v>110</v>
      </c>
      <c r="M2482" t="s">
        <v>264</v>
      </c>
      <c r="N2482" t="s">
        <v>263</v>
      </c>
      <c r="O2482" t="s">
        <v>606</v>
      </c>
      <c r="P2482" t="s">
        <v>605</v>
      </c>
      <c r="Q2482" t="s">
        <v>3796</v>
      </c>
      <c r="R2482" t="s">
        <v>3797</v>
      </c>
    </row>
    <row r="2483" spans="1:18">
      <c r="A2483">
        <v>3025</v>
      </c>
      <c r="B2483" t="s">
        <v>701</v>
      </c>
      <c r="C2483">
        <v>2264</v>
      </c>
      <c r="D2483" t="s">
        <v>6619</v>
      </c>
      <c r="E2483" t="s">
        <v>706</v>
      </c>
      <c r="F2483">
        <v>2</v>
      </c>
      <c r="G2483">
        <v>1</v>
      </c>
      <c r="H2483" t="s">
        <v>421</v>
      </c>
      <c r="I2483" t="s">
        <v>103</v>
      </c>
      <c r="J2483" t="s">
        <v>105</v>
      </c>
      <c r="K2483" t="s">
        <v>109</v>
      </c>
      <c r="L2483" t="s">
        <v>108</v>
      </c>
      <c r="M2483" t="s">
        <v>165</v>
      </c>
      <c r="N2483" t="s">
        <v>164</v>
      </c>
      <c r="O2483" t="s">
        <v>610</v>
      </c>
      <c r="P2483" t="s">
        <v>609</v>
      </c>
      <c r="Q2483" t="s">
        <v>6619</v>
      </c>
      <c r="R2483" t="s">
        <v>6620</v>
      </c>
    </row>
    <row r="2484" spans="1:18">
      <c r="A2484">
        <v>3052</v>
      </c>
      <c r="B2484" t="s">
        <v>701</v>
      </c>
      <c r="C2484">
        <v>2263</v>
      </c>
      <c r="D2484" t="s">
        <v>6673</v>
      </c>
      <c r="E2484" t="s">
        <v>49</v>
      </c>
      <c r="F2484">
        <v>5</v>
      </c>
      <c r="G2484">
        <v>1</v>
      </c>
      <c r="H2484" t="s">
        <v>421</v>
      </c>
      <c r="I2484" t="s">
        <v>103</v>
      </c>
      <c r="J2484" t="s">
        <v>105</v>
      </c>
      <c r="K2484" t="s">
        <v>109</v>
      </c>
      <c r="L2484" t="s">
        <v>108</v>
      </c>
      <c r="M2484" t="s">
        <v>165</v>
      </c>
      <c r="N2484" t="s">
        <v>164</v>
      </c>
      <c r="O2484" t="s">
        <v>610</v>
      </c>
      <c r="P2484" t="s">
        <v>609</v>
      </c>
      <c r="Q2484" t="s">
        <v>6673</v>
      </c>
      <c r="R2484" t="s">
        <v>6674</v>
      </c>
    </row>
    <row r="2485" spans="1:18">
      <c r="A2485">
        <v>3494</v>
      </c>
      <c r="B2485" t="s">
        <v>701</v>
      </c>
      <c r="C2485">
        <v>2242</v>
      </c>
      <c r="D2485" t="s">
        <v>7546</v>
      </c>
      <c r="E2485" t="s">
        <v>703</v>
      </c>
      <c r="F2485">
        <v>5</v>
      </c>
      <c r="G2485">
        <v>1</v>
      </c>
      <c r="H2485" t="s">
        <v>421</v>
      </c>
      <c r="I2485" t="s">
        <v>103</v>
      </c>
      <c r="J2485" t="s">
        <v>105</v>
      </c>
      <c r="K2485" t="s">
        <v>109</v>
      </c>
      <c r="L2485" t="s">
        <v>108</v>
      </c>
      <c r="M2485" t="s">
        <v>178</v>
      </c>
      <c r="N2485" t="s">
        <v>177</v>
      </c>
      <c r="O2485" t="s">
        <v>614</v>
      </c>
      <c r="P2485" t="s">
        <v>613</v>
      </c>
      <c r="Q2485" t="s">
        <v>7546</v>
      </c>
      <c r="R2485" t="s">
        <v>7547</v>
      </c>
    </row>
    <row r="2486" spans="1:18">
      <c r="A2486">
        <v>3126</v>
      </c>
      <c r="B2486" t="s">
        <v>701</v>
      </c>
      <c r="C2486">
        <v>2279</v>
      </c>
      <c r="D2486" t="s">
        <v>6820</v>
      </c>
      <c r="E2486" t="s">
        <v>706</v>
      </c>
      <c r="F2486">
        <v>3</v>
      </c>
      <c r="G2486">
        <v>1</v>
      </c>
      <c r="H2486" t="s">
        <v>421</v>
      </c>
      <c r="I2486" t="s">
        <v>103</v>
      </c>
      <c r="J2486" t="s">
        <v>105</v>
      </c>
      <c r="K2486" t="s">
        <v>109</v>
      </c>
      <c r="L2486" t="s">
        <v>108</v>
      </c>
      <c r="M2486" t="s">
        <v>192</v>
      </c>
      <c r="N2486" t="s">
        <v>191</v>
      </c>
      <c r="O2486" t="s">
        <v>612</v>
      </c>
      <c r="P2486" t="s">
        <v>611</v>
      </c>
      <c r="Q2486" t="s">
        <v>6820</v>
      </c>
      <c r="R2486" t="s">
        <v>6821</v>
      </c>
    </row>
    <row r="2487" spans="1:18">
      <c r="A2487">
        <v>3130</v>
      </c>
      <c r="B2487" t="s">
        <v>701</v>
      </c>
      <c r="C2487">
        <v>2278</v>
      </c>
      <c r="D2487" t="s">
        <v>6828</v>
      </c>
      <c r="E2487" t="s">
        <v>706</v>
      </c>
      <c r="F2487">
        <v>3</v>
      </c>
      <c r="G2487">
        <v>1</v>
      </c>
      <c r="H2487" t="s">
        <v>421</v>
      </c>
      <c r="I2487" t="s">
        <v>103</v>
      </c>
      <c r="J2487" t="s">
        <v>105</v>
      </c>
      <c r="K2487" t="s">
        <v>109</v>
      </c>
      <c r="L2487" t="s">
        <v>108</v>
      </c>
      <c r="M2487" t="s">
        <v>192</v>
      </c>
      <c r="N2487" t="s">
        <v>191</v>
      </c>
      <c r="O2487" t="s">
        <v>612</v>
      </c>
      <c r="P2487" t="s">
        <v>611</v>
      </c>
      <c r="Q2487" t="s">
        <v>6828</v>
      </c>
      <c r="R2487" t="s">
        <v>6829</v>
      </c>
    </row>
    <row r="2488" spans="1:18">
      <c r="A2488">
        <v>3149</v>
      </c>
      <c r="B2488" t="s">
        <v>701</v>
      </c>
      <c r="C2488">
        <v>2280</v>
      </c>
      <c r="D2488" t="s">
        <v>6866</v>
      </c>
      <c r="E2488" t="s">
        <v>706</v>
      </c>
      <c r="F2488">
        <v>4</v>
      </c>
      <c r="G2488">
        <v>1</v>
      </c>
      <c r="H2488" t="s">
        <v>421</v>
      </c>
      <c r="I2488" t="s">
        <v>103</v>
      </c>
      <c r="J2488" t="s">
        <v>105</v>
      </c>
      <c r="K2488" t="s">
        <v>109</v>
      </c>
      <c r="L2488" t="s">
        <v>108</v>
      </c>
      <c r="M2488" t="s">
        <v>192</v>
      </c>
      <c r="N2488" t="s">
        <v>191</v>
      </c>
      <c r="O2488" t="s">
        <v>612</v>
      </c>
      <c r="P2488" t="s">
        <v>611</v>
      </c>
      <c r="Q2488" t="s">
        <v>6866</v>
      </c>
      <c r="R2488" t="s">
        <v>6867</v>
      </c>
    </row>
    <row r="2489" spans="1:18">
      <c r="A2489">
        <v>3167</v>
      </c>
      <c r="B2489" t="s">
        <v>701</v>
      </c>
      <c r="C2489">
        <v>2281</v>
      </c>
      <c r="D2489" t="s">
        <v>6902</v>
      </c>
      <c r="E2489" t="s">
        <v>706</v>
      </c>
      <c r="F2489">
        <v>4</v>
      </c>
      <c r="G2489">
        <v>1</v>
      </c>
      <c r="H2489" t="s">
        <v>421</v>
      </c>
      <c r="I2489" t="s">
        <v>103</v>
      </c>
      <c r="J2489" t="s">
        <v>105</v>
      </c>
      <c r="K2489" t="s">
        <v>109</v>
      </c>
      <c r="L2489" t="s">
        <v>108</v>
      </c>
      <c r="M2489" t="s">
        <v>192</v>
      </c>
      <c r="N2489" t="s">
        <v>191</v>
      </c>
      <c r="O2489" t="s">
        <v>612</v>
      </c>
      <c r="P2489" t="s">
        <v>611</v>
      </c>
      <c r="Q2489" t="s">
        <v>6902</v>
      </c>
      <c r="R2489" t="s">
        <v>6903</v>
      </c>
    </row>
    <row r="2490" spans="1:18">
      <c r="A2490">
        <v>3177</v>
      </c>
      <c r="B2490" t="s">
        <v>701</v>
      </c>
      <c r="C2490">
        <v>2267</v>
      </c>
      <c r="D2490" t="s">
        <v>6921</v>
      </c>
      <c r="E2490" t="s">
        <v>706</v>
      </c>
      <c r="F2490">
        <v>4</v>
      </c>
      <c r="G2490">
        <v>1</v>
      </c>
      <c r="H2490" t="s">
        <v>421</v>
      </c>
      <c r="I2490" t="s">
        <v>103</v>
      </c>
      <c r="J2490" t="s">
        <v>105</v>
      </c>
      <c r="K2490" t="s">
        <v>109</v>
      </c>
      <c r="L2490" t="s">
        <v>108</v>
      </c>
      <c r="M2490" t="s">
        <v>192</v>
      </c>
      <c r="N2490" t="s">
        <v>191</v>
      </c>
      <c r="O2490" t="s">
        <v>612</v>
      </c>
      <c r="P2490" t="s">
        <v>611</v>
      </c>
      <c r="Q2490" t="s">
        <v>6921</v>
      </c>
      <c r="R2490" t="s">
        <v>6922</v>
      </c>
    </row>
    <row r="2491" spans="1:18">
      <c r="A2491">
        <v>3183</v>
      </c>
      <c r="B2491" t="s">
        <v>701</v>
      </c>
      <c r="C2491">
        <v>2277</v>
      </c>
      <c r="D2491" t="s">
        <v>6933</v>
      </c>
      <c r="E2491" t="s">
        <v>706</v>
      </c>
      <c r="F2491">
        <v>3</v>
      </c>
      <c r="G2491">
        <v>1</v>
      </c>
      <c r="H2491" t="s">
        <v>421</v>
      </c>
      <c r="I2491" t="s">
        <v>103</v>
      </c>
      <c r="J2491" t="s">
        <v>105</v>
      </c>
      <c r="K2491" t="s">
        <v>109</v>
      </c>
      <c r="L2491" t="s">
        <v>108</v>
      </c>
      <c r="M2491" t="s">
        <v>192</v>
      </c>
      <c r="N2491" t="s">
        <v>191</v>
      </c>
      <c r="O2491" t="s">
        <v>612</v>
      </c>
      <c r="P2491" t="s">
        <v>611</v>
      </c>
      <c r="Q2491" t="s">
        <v>6933</v>
      </c>
      <c r="R2491" t="s">
        <v>6934</v>
      </c>
    </row>
    <row r="2492" spans="1:18">
      <c r="A2492">
        <v>2821</v>
      </c>
      <c r="B2492" t="s">
        <v>701</v>
      </c>
      <c r="C2492">
        <v>881</v>
      </c>
      <c r="D2492" t="s">
        <v>6216</v>
      </c>
      <c r="E2492" t="s">
        <v>703</v>
      </c>
      <c r="F2492">
        <v>4</v>
      </c>
      <c r="G2492">
        <v>1</v>
      </c>
      <c r="H2492" t="s">
        <v>421</v>
      </c>
      <c r="I2492" t="s">
        <v>103</v>
      </c>
      <c r="J2492" t="s">
        <v>105</v>
      </c>
      <c r="K2492" t="s">
        <v>109</v>
      </c>
      <c r="L2492" t="s">
        <v>108</v>
      </c>
      <c r="M2492" t="s">
        <v>165</v>
      </c>
      <c r="N2492" t="s">
        <v>166</v>
      </c>
      <c r="O2492" t="s">
        <v>608</v>
      </c>
      <c r="P2492" t="s">
        <v>607</v>
      </c>
      <c r="Q2492" t="s">
        <v>6216</v>
      </c>
      <c r="R2492" t="s">
        <v>6217</v>
      </c>
    </row>
    <row r="2493" spans="1:18">
      <c r="A2493">
        <v>2836</v>
      </c>
      <c r="B2493" t="s">
        <v>701</v>
      </c>
      <c r="C2493">
        <v>967</v>
      </c>
      <c r="D2493" t="s">
        <v>6246</v>
      </c>
      <c r="E2493" t="s">
        <v>6247</v>
      </c>
      <c r="F2493">
        <v>2</v>
      </c>
      <c r="G2493">
        <v>1</v>
      </c>
      <c r="H2493" t="s">
        <v>421</v>
      </c>
      <c r="I2493" t="s">
        <v>103</v>
      </c>
      <c r="J2493" t="s">
        <v>105</v>
      </c>
      <c r="K2493" t="s">
        <v>109</v>
      </c>
      <c r="L2493" t="s">
        <v>108</v>
      </c>
      <c r="M2493" t="s">
        <v>165</v>
      </c>
      <c r="N2493" t="s">
        <v>166</v>
      </c>
      <c r="O2493" t="s">
        <v>608</v>
      </c>
      <c r="P2493" t="s">
        <v>607</v>
      </c>
      <c r="Q2493" t="s">
        <v>6246</v>
      </c>
      <c r="R2493" t="s">
        <v>6248</v>
      </c>
    </row>
    <row r="2494" spans="1:18">
      <c r="A2494">
        <v>2895</v>
      </c>
      <c r="B2494" t="s">
        <v>701</v>
      </c>
      <c r="C2494">
        <v>2230</v>
      </c>
      <c r="D2494" t="s">
        <v>6363</v>
      </c>
      <c r="E2494" t="s">
        <v>706</v>
      </c>
      <c r="F2494">
        <v>4</v>
      </c>
      <c r="G2494">
        <v>1</v>
      </c>
      <c r="H2494" t="s">
        <v>421</v>
      </c>
      <c r="I2494" t="s">
        <v>103</v>
      </c>
      <c r="J2494" t="s">
        <v>105</v>
      </c>
      <c r="K2494" t="s">
        <v>109</v>
      </c>
      <c r="L2494" t="s">
        <v>108</v>
      </c>
      <c r="M2494" t="s">
        <v>165</v>
      </c>
      <c r="N2494" t="s">
        <v>166</v>
      </c>
      <c r="O2494" t="s">
        <v>608</v>
      </c>
      <c r="P2494" t="s">
        <v>607</v>
      </c>
      <c r="Q2494" t="s">
        <v>6363</v>
      </c>
      <c r="R2494" t="s">
        <v>6364</v>
      </c>
    </row>
    <row r="2495" spans="1:18">
      <c r="A2495">
        <v>2900</v>
      </c>
      <c r="B2495" t="s">
        <v>701</v>
      </c>
      <c r="C2495">
        <v>2287</v>
      </c>
      <c r="D2495" t="s">
        <v>6373</v>
      </c>
      <c r="E2495" t="s">
        <v>703</v>
      </c>
      <c r="F2495">
        <v>4</v>
      </c>
      <c r="G2495">
        <v>1</v>
      </c>
      <c r="H2495" t="s">
        <v>421</v>
      </c>
      <c r="I2495" t="s">
        <v>103</v>
      </c>
      <c r="J2495" t="s">
        <v>105</v>
      </c>
      <c r="K2495" t="s">
        <v>109</v>
      </c>
      <c r="L2495" t="s">
        <v>108</v>
      </c>
      <c r="M2495" t="s">
        <v>165</v>
      </c>
      <c r="N2495" t="s">
        <v>166</v>
      </c>
      <c r="O2495" t="s">
        <v>608</v>
      </c>
      <c r="P2495" t="s">
        <v>607</v>
      </c>
      <c r="Q2495" t="s">
        <v>6373</v>
      </c>
      <c r="R2495" t="s">
        <v>6374</v>
      </c>
    </row>
    <row r="2496" spans="1:18">
      <c r="A2496">
        <v>2903</v>
      </c>
      <c r="B2496" t="s">
        <v>701</v>
      </c>
      <c r="C2496">
        <v>2262</v>
      </c>
      <c r="D2496" t="s">
        <v>6379</v>
      </c>
      <c r="E2496" t="s">
        <v>703</v>
      </c>
      <c r="F2496">
        <v>5</v>
      </c>
      <c r="G2496">
        <v>1</v>
      </c>
      <c r="H2496" t="s">
        <v>421</v>
      </c>
      <c r="I2496" t="s">
        <v>103</v>
      </c>
      <c r="J2496" t="s">
        <v>105</v>
      </c>
      <c r="K2496" t="s">
        <v>109</v>
      </c>
      <c r="L2496" t="s">
        <v>108</v>
      </c>
      <c r="M2496" t="s">
        <v>165</v>
      </c>
      <c r="N2496" t="s">
        <v>166</v>
      </c>
      <c r="O2496" t="s">
        <v>608</v>
      </c>
      <c r="P2496" t="s">
        <v>607</v>
      </c>
      <c r="Q2496" t="s">
        <v>6379</v>
      </c>
      <c r="R2496" t="s">
        <v>6380</v>
      </c>
    </row>
    <row r="2497" spans="1:18">
      <c r="A2497">
        <v>2907</v>
      </c>
      <c r="B2497" t="s">
        <v>701</v>
      </c>
      <c r="C2497">
        <v>2229</v>
      </c>
      <c r="D2497" t="s">
        <v>6386</v>
      </c>
      <c r="E2497" t="s">
        <v>706</v>
      </c>
      <c r="F2497">
        <v>2</v>
      </c>
      <c r="G2497">
        <v>1</v>
      </c>
      <c r="H2497" t="s">
        <v>421</v>
      </c>
      <c r="I2497" t="s">
        <v>103</v>
      </c>
      <c r="J2497" t="s">
        <v>105</v>
      </c>
      <c r="K2497" t="s">
        <v>109</v>
      </c>
      <c r="L2497" t="s">
        <v>108</v>
      </c>
      <c r="M2497" t="s">
        <v>165</v>
      </c>
      <c r="N2497" t="s">
        <v>166</v>
      </c>
      <c r="O2497" t="s">
        <v>608</v>
      </c>
      <c r="P2497" t="s">
        <v>607</v>
      </c>
      <c r="Q2497" t="s">
        <v>6386</v>
      </c>
      <c r="R2497" t="s">
        <v>6387</v>
      </c>
    </row>
    <row r="2498" spans="1:18">
      <c r="A2498">
        <v>2911</v>
      </c>
      <c r="B2498" t="s">
        <v>701</v>
      </c>
      <c r="C2498">
        <v>2233</v>
      </c>
      <c r="D2498" t="s">
        <v>6394</v>
      </c>
      <c r="E2498" t="s">
        <v>706</v>
      </c>
      <c r="F2498">
        <v>4</v>
      </c>
      <c r="G2498">
        <v>1</v>
      </c>
      <c r="H2498" t="s">
        <v>421</v>
      </c>
      <c r="I2498" t="s">
        <v>103</v>
      </c>
      <c r="J2498" t="s">
        <v>105</v>
      </c>
      <c r="K2498" t="s">
        <v>109</v>
      </c>
      <c r="L2498" t="s">
        <v>108</v>
      </c>
      <c r="M2498" t="s">
        <v>165</v>
      </c>
      <c r="N2498" t="s">
        <v>166</v>
      </c>
      <c r="O2498" t="s">
        <v>608</v>
      </c>
      <c r="P2498" t="s">
        <v>607</v>
      </c>
      <c r="Q2498" t="s">
        <v>6394</v>
      </c>
      <c r="R2498" t="s">
        <v>6395</v>
      </c>
    </row>
    <row r="2499" spans="1:18">
      <c r="A2499">
        <v>2914</v>
      </c>
      <c r="B2499" t="s">
        <v>701</v>
      </c>
      <c r="C2499">
        <v>2266</v>
      </c>
      <c r="D2499" t="s">
        <v>6400</v>
      </c>
      <c r="E2499" t="s">
        <v>421</v>
      </c>
      <c r="F2499" t="s">
        <v>421</v>
      </c>
      <c r="G2499">
        <v>1</v>
      </c>
      <c r="H2499" t="s">
        <v>421</v>
      </c>
      <c r="I2499" t="s">
        <v>103</v>
      </c>
      <c r="J2499" t="s">
        <v>105</v>
      </c>
      <c r="K2499" t="s">
        <v>109</v>
      </c>
      <c r="L2499" t="s">
        <v>108</v>
      </c>
      <c r="M2499" t="s">
        <v>165</v>
      </c>
      <c r="N2499" t="s">
        <v>166</v>
      </c>
      <c r="O2499" t="s">
        <v>608</v>
      </c>
      <c r="P2499" t="s">
        <v>607</v>
      </c>
      <c r="Q2499" t="s">
        <v>6400</v>
      </c>
      <c r="R2499" t="s">
        <v>6401</v>
      </c>
    </row>
    <row r="2500" spans="1:18">
      <c r="A2500">
        <v>2919</v>
      </c>
      <c r="B2500" t="s">
        <v>701</v>
      </c>
      <c r="C2500">
        <v>2285</v>
      </c>
      <c r="D2500" t="s">
        <v>6410</v>
      </c>
      <c r="E2500" t="s">
        <v>3613</v>
      </c>
      <c r="F2500">
        <v>3</v>
      </c>
      <c r="G2500">
        <v>1</v>
      </c>
      <c r="H2500" t="s">
        <v>421</v>
      </c>
      <c r="I2500" t="s">
        <v>103</v>
      </c>
      <c r="J2500" t="s">
        <v>105</v>
      </c>
      <c r="K2500" t="s">
        <v>109</v>
      </c>
      <c r="L2500" t="s">
        <v>108</v>
      </c>
      <c r="M2500" t="s">
        <v>165</v>
      </c>
      <c r="N2500" t="s">
        <v>166</v>
      </c>
      <c r="O2500" t="s">
        <v>608</v>
      </c>
      <c r="P2500" t="s">
        <v>607</v>
      </c>
      <c r="Q2500" t="s">
        <v>6410</v>
      </c>
      <c r="R2500" t="s">
        <v>6411</v>
      </c>
    </row>
    <row r="2501" spans="1:18">
      <c r="A2501">
        <v>2983</v>
      </c>
      <c r="B2501" t="s">
        <v>701</v>
      </c>
      <c r="C2501">
        <v>2261</v>
      </c>
      <c r="D2501" t="s">
        <v>6537</v>
      </c>
      <c r="E2501" t="s">
        <v>4996</v>
      </c>
      <c r="F2501">
        <v>4</v>
      </c>
      <c r="G2501">
        <v>1</v>
      </c>
      <c r="H2501" t="s">
        <v>421</v>
      </c>
      <c r="I2501" t="s">
        <v>103</v>
      </c>
      <c r="J2501" t="s">
        <v>105</v>
      </c>
      <c r="K2501" t="s">
        <v>109</v>
      </c>
      <c r="L2501" t="s">
        <v>108</v>
      </c>
      <c r="M2501" t="s">
        <v>165</v>
      </c>
      <c r="N2501" t="s">
        <v>166</v>
      </c>
      <c r="O2501" t="s">
        <v>608</v>
      </c>
      <c r="P2501" t="s">
        <v>607</v>
      </c>
      <c r="Q2501" t="s">
        <v>6537</v>
      </c>
      <c r="R2501" t="s">
        <v>6538</v>
      </c>
    </row>
    <row r="2502" spans="1:18">
      <c r="A2502">
        <v>2988</v>
      </c>
      <c r="B2502" t="s">
        <v>701</v>
      </c>
      <c r="C2502">
        <v>2282</v>
      </c>
      <c r="D2502" t="s">
        <v>6546</v>
      </c>
      <c r="E2502" t="s">
        <v>706</v>
      </c>
      <c r="F2502">
        <v>3</v>
      </c>
      <c r="G2502">
        <v>1</v>
      </c>
      <c r="H2502" t="s">
        <v>421</v>
      </c>
      <c r="I2502" t="s">
        <v>103</v>
      </c>
      <c r="J2502" t="s">
        <v>105</v>
      </c>
      <c r="K2502" t="s">
        <v>109</v>
      </c>
      <c r="L2502" t="s">
        <v>108</v>
      </c>
      <c r="M2502" t="s">
        <v>165</v>
      </c>
      <c r="N2502" t="s">
        <v>166</v>
      </c>
      <c r="O2502" t="s">
        <v>608</v>
      </c>
      <c r="P2502" t="s">
        <v>607</v>
      </c>
      <c r="Q2502" t="s">
        <v>6546</v>
      </c>
      <c r="R2502" t="s">
        <v>6547</v>
      </c>
    </row>
    <row r="2503" spans="1:18">
      <c r="A2503">
        <v>3058</v>
      </c>
      <c r="B2503" t="s">
        <v>701</v>
      </c>
      <c r="C2503">
        <v>2298</v>
      </c>
      <c r="D2503" t="s">
        <v>1112</v>
      </c>
      <c r="E2503" t="s">
        <v>706</v>
      </c>
      <c r="F2503">
        <v>4</v>
      </c>
      <c r="G2503">
        <v>1</v>
      </c>
      <c r="H2503" t="s">
        <v>421</v>
      </c>
      <c r="I2503" t="s">
        <v>103</v>
      </c>
      <c r="J2503" t="s">
        <v>105</v>
      </c>
      <c r="K2503" t="s">
        <v>109</v>
      </c>
      <c r="L2503" t="s">
        <v>108</v>
      </c>
      <c r="M2503" t="s">
        <v>165</v>
      </c>
      <c r="N2503" t="s">
        <v>166</v>
      </c>
      <c r="O2503" t="s">
        <v>608</v>
      </c>
      <c r="P2503" t="s">
        <v>607</v>
      </c>
      <c r="Q2503" t="s">
        <v>1112</v>
      </c>
      <c r="R2503" t="s">
        <v>6685</v>
      </c>
    </row>
    <row r="2504" spans="1:18">
      <c r="A2504">
        <v>3066</v>
      </c>
      <c r="B2504" t="s">
        <v>701</v>
      </c>
      <c r="C2504">
        <v>2283</v>
      </c>
      <c r="D2504" t="s">
        <v>6700</v>
      </c>
      <c r="E2504" t="s">
        <v>706</v>
      </c>
      <c r="F2504">
        <v>3</v>
      </c>
      <c r="G2504">
        <v>1</v>
      </c>
      <c r="H2504" t="s">
        <v>421</v>
      </c>
      <c r="I2504" t="s">
        <v>103</v>
      </c>
      <c r="J2504" t="s">
        <v>105</v>
      </c>
      <c r="K2504" t="s">
        <v>109</v>
      </c>
      <c r="L2504" t="s">
        <v>108</v>
      </c>
      <c r="M2504" t="s">
        <v>165</v>
      </c>
      <c r="N2504" t="s">
        <v>166</v>
      </c>
      <c r="O2504" t="s">
        <v>608</v>
      </c>
      <c r="P2504" t="s">
        <v>607</v>
      </c>
      <c r="Q2504" t="s">
        <v>6700</v>
      </c>
      <c r="R2504" t="s">
        <v>6701</v>
      </c>
    </row>
    <row r="2505" spans="1:18">
      <c r="A2505">
        <v>3095</v>
      </c>
      <c r="B2505" t="s">
        <v>701</v>
      </c>
      <c r="C2505">
        <v>2246</v>
      </c>
      <c r="D2505" t="s">
        <v>6758</v>
      </c>
      <c r="E2505" t="s">
        <v>706</v>
      </c>
      <c r="F2505">
        <v>4</v>
      </c>
      <c r="G2505">
        <v>1</v>
      </c>
      <c r="H2505" t="s">
        <v>421</v>
      </c>
      <c r="I2505" t="s">
        <v>103</v>
      </c>
      <c r="J2505" t="s">
        <v>105</v>
      </c>
      <c r="K2505" t="s">
        <v>109</v>
      </c>
      <c r="L2505" t="s">
        <v>108</v>
      </c>
      <c r="M2505" t="s">
        <v>165</v>
      </c>
      <c r="N2505" t="s">
        <v>166</v>
      </c>
      <c r="O2505" t="s">
        <v>608</v>
      </c>
      <c r="P2505" t="s">
        <v>607</v>
      </c>
      <c r="Q2505" t="s">
        <v>6758</v>
      </c>
      <c r="R2505" t="s">
        <v>6759</v>
      </c>
    </row>
    <row r="2506" spans="1:18">
      <c r="A2506">
        <v>3137</v>
      </c>
      <c r="B2506" t="s">
        <v>701</v>
      </c>
      <c r="C2506">
        <v>2245</v>
      </c>
      <c r="D2506" t="s">
        <v>6842</v>
      </c>
      <c r="E2506" t="s">
        <v>706</v>
      </c>
      <c r="F2506">
        <v>4</v>
      </c>
      <c r="G2506">
        <v>1</v>
      </c>
      <c r="H2506" t="s">
        <v>421</v>
      </c>
      <c r="I2506" t="s">
        <v>103</v>
      </c>
      <c r="J2506" t="s">
        <v>105</v>
      </c>
      <c r="K2506" t="s">
        <v>109</v>
      </c>
      <c r="L2506" t="s">
        <v>108</v>
      </c>
      <c r="M2506" t="s">
        <v>165</v>
      </c>
      <c r="N2506" t="s">
        <v>166</v>
      </c>
      <c r="O2506" t="s">
        <v>608</v>
      </c>
      <c r="P2506" t="s">
        <v>607</v>
      </c>
      <c r="Q2506" t="s">
        <v>6842</v>
      </c>
      <c r="R2506" t="s">
        <v>6843</v>
      </c>
    </row>
    <row r="2507" spans="1:18">
      <c r="A2507">
        <v>3140</v>
      </c>
      <c r="B2507" t="s">
        <v>701</v>
      </c>
      <c r="C2507">
        <v>2284</v>
      </c>
      <c r="D2507" t="s">
        <v>6848</v>
      </c>
      <c r="E2507" t="s">
        <v>706</v>
      </c>
      <c r="F2507">
        <v>3</v>
      </c>
      <c r="G2507">
        <v>1</v>
      </c>
      <c r="H2507" t="s">
        <v>421</v>
      </c>
      <c r="I2507" t="s">
        <v>103</v>
      </c>
      <c r="J2507" t="s">
        <v>105</v>
      </c>
      <c r="K2507" t="s">
        <v>109</v>
      </c>
      <c r="L2507" t="s">
        <v>108</v>
      </c>
      <c r="M2507" t="s">
        <v>165</v>
      </c>
      <c r="N2507" t="s">
        <v>166</v>
      </c>
      <c r="O2507" t="s">
        <v>608</v>
      </c>
      <c r="P2507" t="s">
        <v>607</v>
      </c>
      <c r="Q2507" t="s">
        <v>6848</v>
      </c>
      <c r="R2507" t="s">
        <v>6849</v>
      </c>
    </row>
    <row r="2508" spans="1:18">
      <c r="A2508">
        <v>3169</v>
      </c>
      <c r="B2508" t="s">
        <v>701</v>
      </c>
      <c r="C2508">
        <v>2232</v>
      </c>
      <c r="D2508" t="s">
        <v>6906</v>
      </c>
      <c r="E2508" t="s">
        <v>706</v>
      </c>
      <c r="F2508">
        <v>3</v>
      </c>
      <c r="G2508">
        <v>1</v>
      </c>
      <c r="H2508" t="s">
        <v>421</v>
      </c>
      <c r="I2508" t="s">
        <v>103</v>
      </c>
      <c r="J2508" t="s">
        <v>105</v>
      </c>
      <c r="K2508" t="s">
        <v>109</v>
      </c>
      <c r="L2508" t="s">
        <v>108</v>
      </c>
      <c r="M2508" t="s">
        <v>165</v>
      </c>
      <c r="N2508" t="s">
        <v>166</v>
      </c>
      <c r="O2508" t="s">
        <v>608</v>
      </c>
      <c r="P2508" t="s">
        <v>607</v>
      </c>
      <c r="Q2508" t="s">
        <v>6906</v>
      </c>
      <c r="R2508" t="s">
        <v>6907</v>
      </c>
    </row>
    <row r="2509" spans="1:18">
      <c r="A2509">
        <v>3211</v>
      </c>
      <c r="B2509" t="s">
        <v>701</v>
      </c>
      <c r="C2509">
        <v>2258</v>
      </c>
      <c r="D2509" t="s">
        <v>6989</v>
      </c>
      <c r="E2509" t="s">
        <v>703</v>
      </c>
      <c r="F2509">
        <v>5</v>
      </c>
      <c r="G2509">
        <v>1</v>
      </c>
      <c r="H2509" t="s">
        <v>421</v>
      </c>
      <c r="I2509" t="s">
        <v>103</v>
      </c>
      <c r="J2509" t="s">
        <v>105</v>
      </c>
      <c r="K2509" t="s">
        <v>109</v>
      </c>
      <c r="L2509" t="s">
        <v>108</v>
      </c>
      <c r="M2509" t="s">
        <v>165</v>
      </c>
      <c r="N2509" t="s">
        <v>166</v>
      </c>
      <c r="O2509" t="s">
        <v>608</v>
      </c>
      <c r="P2509" t="s">
        <v>607</v>
      </c>
      <c r="Q2509" t="s">
        <v>6989</v>
      </c>
      <c r="R2509" t="s">
        <v>6990</v>
      </c>
    </row>
    <row r="2510" spans="1:18">
      <c r="A2510">
        <v>3215</v>
      </c>
      <c r="B2510" t="s">
        <v>701</v>
      </c>
      <c r="C2510">
        <v>2224</v>
      </c>
      <c r="D2510" t="s">
        <v>6997</v>
      </c>
      <c r="E2510" t="s">
        <v>703</v>
      </c>
      <c r="F2510">
        <v>5</v>
      </c>
      <c r="G2510">
        <v>1</v>
      </c>
      <c r="H2510" t="s">
        <v>421</v>
      </c>
      <c r="I2510" t="s">
        <v>103</v>
      </c>
      <c r="J2510" t="s">
        <v>105</v>
      </c>
      <c r="K2510" t="s">
        <v>109</v>
      </c>
      <c r="L2510" t="s">
        <v>108</v>
      </c>
      <c r="M2510" t="s">
        <v>165</v>
      </c>
      <c r="N2510" t="s">
        <v>166</v>
      </c>
      <c r="O2510" t="s">
        <v>608</v>
      </c>
      <c r="P2510" t="s">
        <v>607</v>
      </c>
      <c r="Q2510" t="s">
        <v>6997</v>
      </c>
      <c r="R2510" t="s">
        <v>6998</v>
      </c>
    </row>
    <row r="2511" spans="1:18">
      <c r="A2511">
        <v>3231</v>
      </c>
      <c r="B2511" t="s">
        <v>701</v>
      </c>
      <c r="C2511">
        <v>2228</v>
      </c>
      <c r="D2511" t="s">
        <v>7028</v>
      </c>
      <c r="E2511" t="s">
        <v>706</v>
      </c>
      <c r="F2511">
        <v>4</v>
      </c>
      <c r="G2511">
        <v>1</v>
      </c>
      <c r="H2511" t="s">
        <v>421</v>
      </c>
      <c r="I2511" t="s">
        <v>103</v>
      </c>
      <c r="J2511" t="s">
        <v>105</v>
      </c>
      <c r="K2511" t="s">
        <v>109</v>
      </c>
      <c r="L2511" t="s">
        <v>108</v>
      </c>
      <c r="M2511" t="s">
        <v>165</v>
      </c>
      <c r="N2511" t="s">
        <v>166</v>
      </c>
      <c r="O2511" t="s">
        <v>608</v>
      </c>
      <c r="P2511" t="s">
        <v>607</v>
      </c>
      <c r="Q2511" t="s">
        <v>7028</v>
      </c>
      <c r="R2511" t="s">
        <v>7029</v>
      </c>
    </row>
    <row r="2512" spans="1:18">
      <c r="A2512">
        <v>3234</v>
      </c>
      <c r="B2512" t="s">
        <v>701</v>
      </c>
      <c r="C2512">
        <v>2226</v>
      </c>
      <c r="D2512" t="s">
        <v>7034</v>
      </c>
      <c r="E2512" t="s">
        <v>706</v>
      </c>
      <c r="F2512">
        <v>4</v>
      </c>
      <c r="G2512">
        <v>1</v>
      </c>
      <c r="H2512" t="s">
        <v>421</v>
      </c>
      <c r="I2512" t="s">
        <v>103</v>
      </c>
      <c r="J2512" t="s">
        <v>105</v>
      </c>
      <c r="K2512" t="s">
        <v>109</v>
      </c>
      <c r="L2512" t="s">
        <v>108</v>
      </c>
      <c r="M2512" t="s">
        <v>165</v>
      </c>
      <c r="N2512" t="s">
        <v>166</v>
      </c>
      <c r="O2512" t="s">
        <v>608</v>
      </c>
      <c r="P2512" t="s">
        <v>607</v>
      </c>
      <c r="Q2512" t="s">
        <v>7034</v>
      </c>
      <c r="R2512" t="s">
        <v>7035</v>
      </c>
    </row>
    <row r="2513" spans="1:18">
      <c r="A2513">
        <v>3239</v>
      </c>
      <c r="B2513" t="s">
        <v>701</v>
      </c>
      <c r="C2513">
        <v>2301</v>
      </c>
      <c r="D2513" t="s">
        <v>7044</v>
      </c>
      <c r="E2513" t="s">
        <v>706</v>
      </c>
      <c r="F2513">
        <v>4</v>
      </c>
      <c r="G2513">
        <v>1</v>
      </c>
      <c r="H2513" t="s">
        <v>421</v>
      </c>
      <c r="I2513" t="s">
        <v>103</v>
      </c>
      <c r="J2513" t="s">
        <v>105</v>
      </c>
      <c r="K2513" t="s">
        <v>109</v>
      </c>
      <c r="L2513" t="s">
        <v>108</v>
      </c>
      <c r="M2513" t="s">
        <v>165</v>
      </c>
      <c r="N2513" t="s">
        <v>166</v>
      </c>
      <c r="O2513" t="s">
        <v>608</v>
      </c>
      <c r="P2513" t="s">
        <v>607</v>
      </c>
      <c r="Q2513" t="s">
        <v>7044</v>
      </c>
      <c r="R2513" t="s">
        <v>7045</v>
      </c>
    </row>
    <row r="2514" spans="1:18">
      <c r="A2514">
        <v>3251</v>
      </c>
      <c r="B2514" t="s">
        <v>701</v>
      </c>
      <c r="C2514">
        <v>2302</v>
      </c>
      <c r="D2514" t="s">
        <v>7068</v>
      </c>
      <c r="E2514" t="s">
        <v>706</v>
      </c>
      <c r="F2514">
        <v>3</v>
      </c>
      <c r="G2514">
        <v>1</v>
      </c>
      <c r="H2514" t="s">
        <v>421</v>
      </c>
      <c r="I2514" t="s">
        <v>103</v>
      </c>
      <c r="J2514" t="s">
        <v>105</v>
      </c>
      <c r="K2514" t="s">
        <v>109</v>
      </c>
      <c r="L2514" t="s">
        <v>108</v>
      </c>
      <c r="M2514" t="s">
        <v>165</v>
      </c>
      <c r="N2514" t="s">
        <v>166</v>
      </c>
      <c r="O2514" t="s">
        <v>608</v>
      </c>
      <c r="P2514" t="s">
        <v>607</v>
      </c>
      <c r="Q2514" t="s">
        <v>7068</v>
      </c>
      <c r="R2514" t="s">
        <v>7069</v>
      </c>
    </row>
    <row r="2515" spans="1:18">
      <c r="A2515">
        <v>3252</v>
      </c>
      <c r="B2515" t="s">
        <v>701</v>
      </c>
      <c r="C2515">
        <v>2256</v>
      </c>
      <c r="D2515" t="s">
        <v>7070</v>
      </c>
      <c r="E2515" t="s">
        <v>706</v>
      </c>
      <c r="F2515">
        <v>2</v>
      </c>
      <c r="G2515">
        <v>1</v>
      </c>
      <c r="H2515" t="s">
        <v>421</v>
      </c>
      <c r="I2515" t="s">
        <v>103</v>
      </c>
      <c r="J2515" t="s">
        <v>105</v>
      </c>
      <c r="K2515" t="s">
        <v>109</v>
      </c>
      <c r="L2515" t="s">
        <v>108</v>
      </c>
      <c r="M2515" t="s">
        <v>165</v>
      </c>
      <c r="N2515" t="s">
        <v>166</v>
      </c>
      <c r="O2515" t="s">
        <v>608</v>
      </c>
      <c r="P2515" t="s">
        <v>607</v>
      </c>
      <c r="Q2515" t="s">
        <v>7070</v>
      </c>
      <c r="R2515" t="s">
        <v>7071</v>
      </c>
    </row>
    <row r="2516" spans="1:18">
      <c r="A2516">
        <v>3253</v>
      </c>
      <c r="B2516" t="s">
        <v>701</v>
      </c>
      <c r="C2516">
        <v>2227</v>
      </c>
      <c r="D2516" t="s">
        <v>7072</v>
      </c>
      <c r="E2516" t="s">
        <v>706</v>
      </c>
      <c r="F2516">
        <v>4</v>
      </c>
      <c r="G2516">
        <v>1</v>
      </c>
      <c r="H2516" t="s">
        <v>421</v>
      </c>
      <c r="I2516" t="s">
        <v>103</v>
      </c>
      <c r="J2516" t="s">
        <v>105</v>
      </c>
      <c r="K2516" t="s">
        <v>109</v>
      </c>
      <c r="L2516" t="s">
        <v>108</v>
      </c>
      <c r="M2516" t="s">
        <v>165</v>
      </c>
      <c r="N2516" t="s">
        <v>166</v>
      </c>
      <c r="O2516" t="s">
        <v>608</v>
      </c>
      <c r="P2516" t="s">
        <v>607</v>
      </c>
      <c r="Q2516" t="s">
        <v>7072</v>
      </c>
      <c r="R2516" t="s">
        <v>7073</v>
      </c>
    </row>
    <row r="2517" spans="1:18">
      <c r="A2517">
        <v>3258</v>
      </c>
      <c r="B2517" t="s">
        <v>701</v>
      </c>
      <c r="C2517">
        <v>2303</v>
      </c>
      <c r="D2517" t="s">
        <v>7081</v>
      </c>
      <c r="E2517" t="s">
        <v>706</v>
      </c>
      <c r="F2517">
        <v>4</v>
      </c>
      <c r="G2517">
        <v>1</v>
      </c>
      <c r="H2517" t="s">
        <v>421</v>
      </c>
      <c r="I2517" t="s">
        <v>103</v>
      </c>
      <c r="J2517" t="s">
        <v>105</v>
      </c>
      <c r="K2517" t="s">
        <v>109</v>
      </c>
      <c r="L2517" t="s">
        <v>108</v>
      </c>
      <c r="M2517" t="s">
        <v>165</v>
      </c>
      <c r="N2517" t="s">
        <v>166</v>
      </c>
      <c r="O2517" t="s">
        <v>608</v>
      </c>
      <c r="P2517" t="s">
        <v>607</v>
      </c>
      <c r="Q2517" t="s">
        <v>7081</v>
      </c>
      <c r="R2517" t="s">
        <v>7082</v>
      </c>
    </row>
    <row r="2518" spans="1:18">
      <c r="A2518">
        <v>3260</v>
      </c>
      <c r="B2518" t="s">
        <v>701</v>
      </c>
      <c r="C2518">
        <v>2300</v>
      </c>
      <c r="D2518" t="s">
        <v>7085</v>
      </c>
      <c r="E2518" t="s">
        <v>706</v>
      </c>
      <c r="F2518">
        <v>4</v>
      </c>
      <c r="G2518">
        <v>1</v>
      </c>
      <c r="H2518" t="s">
        <v>421</v>
      </c>
      <c r="I2518" t="s">
        <v>103</v>
      </c>
      <c r="J2518" t="s">
        <v>105</v>
      </c>
      <c r="K2518" t="s">
        <v>109</v>
      </c>
      <c r="L2518" t="s">
        <v>108</v>
      </c>
      <c r="M2518" t="s">
        <v>165</v>
      </c>
      <c r="N2518" t="s">
        <v>166</v>
      </c>
      <c r="O2518" t="s">
        <v>608</v>
      </c>
      <c r="P2518" t="s">
        <v>607</v>
      </c>
      <c r="Q2518" t="s">
        <v>7085</v>
      </c>
      <c r="R2518" t="s">
        <v>7086</v>
      </c>
    </row>
    <row r="2519" spans="1:18">
      <c r="A2519">
        <v>3267</v>
      </c>
      <c r="B2519" t="s">
        <v>701</v>
      </c>
      <c r="C2519">
        <v>2225</v>
      </c>
      <c r="D2519" t="s">
        <v>7098</v>
      </c>
      <c r="E2519" t="s">
        <v>706</v>
      </c>
      <c r="F2519">
        <v>4</v>
      </c>
      <c r="G2519">
        <v>1</v>
      </c>
      <c r="H2519" t="s">
        <v>421</v>
      </c>
      <c r="I2519" t="s">
        <v>103</v>
      </c>
      <c r="J2519" t="s">
        <v>105</v>
      </c>
      <c r="K2519" t="s">
        <v>109</v>
      </c>
      <c r="L2519" t="s">
        <v>108</v>
      </c>
      <c r="M2519" t="s">
        <v>165</v>
      </c>
      <c r="N2519" t="s">
        <v>166</v>
      </c>
      <c r="O2519" t="s">
        <v>608</v>
      </c>
      <c r="P2519" t="s">
        <v>607</v>
      </c>
      <c r="Q2519" t="s">
        <v>7098</v>
      </c>
      <c r="R2519" t="s">
        <v>7099</v>
      </c>
    </row>
    <row r="2520" spans="1:18">
      <c r="A2520">
        <v>3315</v>
      </c>
      <c r="B2520" t="s">
        <v>701</v>
      </c>
      <c r="C2520">
        <v>2275</v>
      </c>
      <c r="D2520" t="s">
        <v>7193</v>
      </c>
      <c r="E2520" t="s">
        <v>706</v>
      </c>
      <c r="F2520">
        <v>4</v>
      </c>
      <c r="G2520">
        <v>1</v>
      </c>
      <c r="H2520" t="s">
        <v>421</v>
      </c>
      <c r="I2520" t="s">
        <v>103</v>
      </c>
      <c r="J2520" t="s">
        <v>105</v>
      </c>
      <c r="K2520" t="s">
        <v>109</v>
      </c>
      <c r="L2520" t="s">
        <v>108</v>
      </c>
      <c r="M2520" t="s">
        <v>165</v>
      </c>
      <c r="N2520" t="s">
        <v>166</v>
      </c>
      <c r="O2520" t="s">
        <v>608</v>
      </c>
      <c r="P2520" t="s">
        <v>607</v>
      </c>
      <c r="Q2520" t="s">
        <v>7193</v>
      </c>
      <c r="R2520" t="s">
        <v>7194</v>
      </c>
    </row>
    <row r="2521" spans="1:18">
      <c r="A2521">
        <v>3324</v>
      </c>
      <c r="B2521" t="s">
        <v>701</v>
      </c>
      <c r="C2521">
        <v>2270</v>
      </c>
      <c r="D2521" t="s">
        <v>7211</v>
      </c>
      <c r="E2521" t="s">
        <v>706</v>
      </c>
      <c r="F2521">
        <v>4</v>
      </c>
      <c r="G2521">
        <v>1</v>
      </c>
      <c r="H2521" t="s">
        <v>421</v>
      </c>
      <c r="I2521" t="s">
        <v>103</v>
      </c>
      <c r="J2521" t="s">
        <v>105</v>
      </c>
      <c r="K2521" t="s">
        <v>109</v>
      </c>
      <c r="L2521" t="s">
        <v>108</v>
      </c>
      <c r="M2521" t="s">
        <v>165</v>
      </c>
      <c r="N2521" t="s">
        <v>166</v>
      </c>
      <c r="O2521" t="s">
        <v>608</v>
      </c>
      <c r="P2521" t="s">
        <v>607</v>
      </c>
      <c r="Q2521" t="s">
        <v>7211</v>
      </c>
      <c r="R2521" t="s">
        <v>7212</v>
      </c>
    </row>
    <row r="2522" spans="1:18">
      <c r="A2522">
        <v>3345</v>
      </c>
      <c r="B2522" t="s">
        <v>701</v>
      </c>
      <c r="C2522">
        <v>2268</v>
      </c>
      <c r="D2522" t="s">
        <v>7253</v>
      </c>
      <c r="E2522" t="s">
        <v>706</v>
      </c>
      <c r="F2522">
        <v>4</v>
      </c>
      <c r="G2522">
        <v>1</v>
      </c>
      <c r="H2522" t="s">
        <v>421</v>
      </c>
      <c r="I2522" t="s">
        <v>103</v>
      </c>
      <c r="J2522" t="s">
        <v>105</v>
      </c>
      <c r="K2522" t="s">
        <v>109</v>
      </c>
      <c r="L2522" t="s">
        <v>108</v>
      </c>
      <c r="M2522" t="s">
        <v>165</v>
      </c>
      <c r="N2522" t="s">
        <v>166</v>
      </c>
      <c r="O2522" t="s">
        <v>608</v>
      </c>
      <c r="P2522" t="s">
        <v>607</v>
      </c>
      <c r="Q2522" t="s">
        <v>7253</v>
      </c>
      <c r="R2522" t="s">
        <v>7254</v>
      </c>
    </row>
    <row r="2523" spans="1:18">
      <c r="A2523">
        <v>3355</v>
      </c>
      <c r="B2523" t="s">
        <v>701</v>
      </c>
      <c r="C2523">
        <v>2271</v>
      </c>
      <c r="D2523" t="s">
        <v>7273</v>
      </c>
      <c r="E2523" t="s">
        <v>706</v>
      </c>
      <c r="F2523">
        <v>4</v>
      </c>
      <c r="G2523">
        <v>1</v>
      </c>
      <c r="H2523" t="s">
        <v>421</v>
      </c>
      <c r="I2523" t="s">
        <v>103</v>
      </c>
      <c r="J2523" t="s">
        <v>105</v>
      </c>
      <c r="K2523" t="s">
        <v>109</v>
      </c>
      <c r="L2523" t="s">
        <v>108</v>
      </c>
      <c r="M2523" t="s">
        <v>165</v>
      </c>
      <c r="N2523" t="s">
        <v>166</v>
      </c>
      <c r="O2523" t="s">
        <v>608</v>
      </c>
      <c r="P2523" t="s">
        <v>607</v>
      </c>
      <c r="Q2523" t="s">
        <v>7273</v>
      </c>
      <c r="R2523" t="s">
        <v>7274</v>
      </c>
    </row>
    <row r="2524" spans="1:18">
      <c r="A2524">
        <v>696</v>
      </c>
      <c r="B2524" t="s">
        <v>701</v>
      </c>
      <c r="C2524">
        <v>3015</v>
      </c>
      <c r="D2524" t="s">
        <v>2078</v>
      </c>
      <c r="E2524" t="s">
        <v>706</v>
      </c>
      <c r="F2524">
        <v>4</v>
      </c>
      <c r="G2524">
        <v>1</v>
      </c>
      <c r="H2524" t="s">
        <v>421</v>
      </c>
      <c r="I2524" t="s">
        <v>103</v>
      </c>
      <c r="J2524" t="s">
        <v>105</v>
      </c>
      <c r="K2524" t="s">
        <v>115</v>
      </c>
      <c r="L2524" t="s">
        <v>114</v>
      </c>
      <c r="M2524" t="s">
        <v>404</v>
      </c>
      <c r="N2524" t="s">
        <v>403</v>
      </c>
      <c r="O2524" t="s">
        <v>616</v>
      </c>
      <c r="P2524" t="s">
        <v>615</v>
      </c>
      <c r="Q2524" t="s">
        <v>2078</v>
      </c>
      <c r="R2524" t="s">
        <v>2079</v>
      </c>
    </row>
    <row r="2525" spans="1:18">
      <c r="A2525">
        <v>697</v>
      </c>
      <c r="B2525" t="s">
        <v>701</v>
      </c>
      <c r="C2525">
        <v>3023</v>
      </c>
      <c r="D2525" t="s">
        <v>2080</v>
      </c>
      <c r="E2525" t="s">
        <v>706</v>
      </c>
      <c r="F2525">
        <v>3</v>
      </c>
      <c r="G2525">
        <v>1</v>
      </c>
      <c r="H2525" t="s">
        <v>421</v>
      </c>
      <c r="I2525" t="s">
        <v>103</v>
      </c>
      <c r="J2525" t="s">
        <v>105</v>
      </c>
      <c r="K2525" t="s">
        <v>115</v>
      </c>
      <c r="L2525" t="s">
        <v>114</v>
      </c>
      <c r="M2525" t="s">
        <v>404</v>
      </c>
      <c r="N2525" t="s">
        <v>403</v>
      </c>
      <c r="O2525" t="s">
        <v>616</v>
      </c>
      <c r="P2525" t="s">
        <v>615</v>
      </c>
      <c r="Q2525" t="s">
        <v>2080</v>
      </c>
      <c r="R2525" t="s">
        <v>2081</v>
      </c>
    </row>
    <row r="2526" spans="1:18">
      <c r="A2526">
        <v>698</v>
      </c>
      <c r="B2526" t="s">
        <v>701</v>
      </c>
      <c r="C2526">
        <v>3020</v>
      </c>
      <c r="D2526" t="s">
        <v>2082</v>
      </c>
      <c r="E2526" t="s">
        <v>706</v>
      </c>
      <c r="F2526">
        <v>4</v>
      </c>
      <c r="G2526">
        <v>1</v>
      </c>
      <c r="H2526" t="s">
        <v>421</v>
      </c>
      <c r="I2526" t="s">
        <v>103</v>
      </c>
      <c r="J2526" t="s">
        <v>105</v>
      </c>
      <c r="K2526" t="s">
        <v>115</v>
      </c>
      <c r="L2526" t="s">
        <v>114</v>
      </c>
      <c r="M2526" t="s">
        <v>404</v>
      </c>
      <c r="N2526" t="s">
        <v>403</v>
      </c>
      <c r="O2526" t="s">
        <v>616</v>
      </c>
      <c r="P2526" t="s">
        <v>615</v>
      </c>
      <c r="Q2526" t="s">
        <v>2082</v>
      </c>
      <c r="R2526" t="s">
        <v>2083</v>
      </c>
    </row>
    <row r="2527" spans="1:18">
      <c r="A2527">
        <v>699</v>
      </c>
      <c r="B2527" t="s">
        <v>701</v>
      </c>
      <c r="C2527">
        <v>3021</v>
      </c>
      <c r="D2527" t="s">
        <v>2084</v>
      </c>
      <c r="E2527" t="s">
        <v>706</v>
      </c>
      <c r="F2527">
        <v>3</v>
      </c>
      <c r="G2527">
        <v>1</v>
      </c>
      <c r="H2527" t="s">
        <v>421</v>
      </c>
      <c r="I2527" t="s">
        <v>103</v>
      </c>
      <c r="J2527" t="s">
        <v>105</v>
      </c>
      <c r="K2527" t="s">
        <v>115</v>
      </c>
      <c r="L2527" t="s">
        <v>114</v>
      </c>
      <c r="M2527" t="s">
        <v>404</v>
      </c>
      <c r="N2527" t="s">
        <v>403</v>
      </c>
      <c r="O2527" t="s">
        <v>616</v>
      </c>
      <c r="P2527" t="s">
        <v>615</v>
      </c>
      <c r="Q2527" t="s">
        <v>2084</v>
      </c>
      <c r="R2527" t="s">
        <v>2085</v>
      </c>
    </row>
    <row r="2528" spans="1:18">
      <c r="A2528">
        <v>700</v>
      </c>
      <c r="B2528" t="s">
        <v>701</v>
      </c>
      <c r="C2528">
        <v>3034</v>
      </c>
      <c r="D2528" t="s">
        <v>2086</v>
      </c>
      <c r="E2528" t="s">
        <v>706</v>
      </c>
      <c r="F2528">
        <v>4</v>
      </c>
      <c r="G2528">
        <v>1</v>
      </c>
      <c r="H2528" t="s">
        <v>421</v>
      </c>
      <c r="I2528" t="s">
        <v>103</v>
      </c>
      <c r="J2528" t="s">
        <v>105</v>
      </c>
      <c r="K2528" t="s">
        <v>115</v>
      </c>
      <c r="L2528" t="s">
        <v>114</v>
      </c>
      <c r="M2528" t="s">
        <v>404</v>
      </c>
      <c r="N2528" t="s">
        <v>403</v>
      </c>
      <c r="O2528" t="s">
        <v>616</v>
      </c>
      <c r="P2528" t="s">
        <v>615</v>
      </c>
      <c r="Q2528" t="s">
        <v>2086</v>
      </c>
      <c r="R2528" t="s">
        <v>2087</v>
      </c>
    </row>
    <row r="2529" spans="1:18">
      <c r="A2529">
        <v>701</v>
      </c>
      <c r="B2529" t="s">
        <v>701</v>
      </c>
      <c r="C2529">
        <v>3033</v>
      </c>
      <c r="D2529" t="s">
        <v>2088</v>
      </c>
      <c r="E2529" t="s">
        <v>706</v>
      </c>
      <c r="F2529">
        <v>4</v>
      </c>
      <c r="G2529">
        <v>1</v>
      </c>
      <c r="H2529" t="s">
        <v>421</v>
      </c>
      <c r="I2529" t="s">
        <v>103</v>
      </c>
      <c r="J2529" t="s">
        <v>105</v>
      </c>
      <c r="K2529" t="s">
        <v>115</v>
      </c>
      <c r="L2529" t="s">
        <v>114</v>
      </c>
      <c r="M2529" t="s">
        <v>404</v>
      </c>
      <c r="N2529" t="s">
        <v>403</v>
      </c>
      <c r="O2529" t="s">
        <v>616</v>
      </c>
      <c r="P2529" t="s">
        <v>615</v>
      </c>
      <c r="Q2529" t="s">
        <v>2088</v>
      </c>
      <c r="R2529" t="s">
        <v>2089</v>
      </c>
    </row>
    <row r="2530" spans="1:18">
      <c r="A2530">
        <v>702</v>
      </c>
      <c r="B2530" t="s">
        <v>701</v>
      </c>
      <c r="C2530">
        <v>3018</v>
      </c>
      <c r="D2530" t="s">
        <v>2090</v>
      </c>
      <c r="E2530" t="s">
        <v>706</v>
      </c>
      <c r="F2530">
        <v>4</v>
      </c>
      <c r="G2530">
        <v>1</v>
      </c>
      <c r="H2530" t="s">
        <v>421</v>
      </c>
      <c r="I2530" t="s">
        <v>103</v>
      </c>
      <c r="J2530" t="s">
        <v>105</v>
      </c>
      <c r="K2530" t="s">
        <v>115</v>
      </c>
      <c r="L2530" t="s">
        <v>114</v>
      </c>
      <c r="M2530" t="s">
        <v>404</v>
      </c>
      <c r="N2530" t="s">
        <v>403</v>
      </c>
      <c r="O2530" t="s">
        <v>616</v>
      </c>
      <c r="P2530" t="s">
        <v>615</v>
      </c>
      <c r="Q2530" t="s">
        <v>2090</v>
      </c>
      <c r="R2530" t="s">
        <v>2091</v>
      </c>
    </row>
    <row r="2531" spans="1:18">
      <c r="A2531">
        <v>703</v>
      </c>
      <c r="B2531" t="s">
        <v>701</v>
      </c>
      <c r="C2531">
        <v>3022</v>
      </c>
      <c r="D2531" t="s">
        <v>2092</v>
      </c>
      <c r="E2531" t="s">
        <v>703</v>
      </c>
      <c r="F2531" t="s">
        <v>421</v>
      </c>
      <c r="G2531">
        <v>1</v>
      </c>
      <c r="H2531" t="s">
        <v>421</v>
      </c>
      <c r="I2531" t="s">
        <v>103</v>
      </c>
      <c r="J2531" t="s">
        <v>105</v>
      </c>
      <c r="K2531" t="s">
        <v>115</v>
      </c>
      <c r="L2531" t="s">
        <v>114</v>
      </c>
      <c r="M2531" t="s">
        <v>404</v>
      </c>
      <c r="N2531" t="s">
        <v>403</v>
      </c>
      <c r="O2531" t="s">
        <v>616</v>
      </c>
      <c r="P2531" t="s">
        <v>615</v>
      </c>
      <c r="Q2531" t="s">
        <v>2092</v>
      </c>
      <c r="R2531" t="s">
        <v>2093</v>
      </c>
    </row>
    <row r="2532" spans="1:18">
      <c r="A2532">
        <v>704</v>
      </c>
      <c r="B2532" t="s">
        <v>701</v>
      </c>
      <c r="C2532">
        <v>3037</v>
      </c>
      <c r="D2532" t="s">
        <v>2094</v>
      </c>
      <c r="E2532" t="s">
        <v>703</v>
      </c>
      <c r="F2532" t="s">
        <v>421</v>
      </c>
      <c r="G2532">
        <v>1</v>
      </c>
      <c r="H2532" t="s">
        <v>421</v>
      </c>
      <c r="I2532" t="s">
        <v>103</v>
      </c>
      <c r="J2532" t="s">
        <v>105</v>
      </c>
      <c r="K2532" t="s">
        <v>115</v>
      </c>
      <c r="L2532" t="s">
        <v>114</v>
      </c>
      <c r="M2532" t="s">
        <v>404</v>
      </c>
      <c r="N2532" t="s">
        <v>403</v>
      </c>
      <c r="O2532" t="s">
        <v>616</v>
      </c>
      <c r="P2532" t="s">
        <v>615</v>
      </c>
      <c r="Q2532" t="s">
        <v>2094</v>
      </c>
      <c r="R2532" t="s">
        <v>2095</v>
      </c>
    </row>
    <row r="2533" spans="1:18">
      <c r="A2533">
        <v>705</v>
      </c>
      <c r="B2533" t="s">
        <v>701</v>
      </c>
      <c r="C2533">
        <v>3019</v>
      </c>
      <c r="D2533" t="s">
        <v>2096</v>
      </c>
      <c r="E2533" t="s">
        <v>706</v>
      </c>
      <c r="F2533">
        <v>3</v>
      </c>
      <c r="G2533">
        <v>1</v>
      </c>
      <c r="H2533" t="s">
        <v>421</v>
      </c>
      <c r="I2533" t="s">
        <v>103</v>
      </c>
      <c r="J2533" t="s">
        <v>105</v>
      </c>
      <c r="K2533" t="s">
        <v>115</v>
      </c>
      <c r="L2533" t="s">
        <v>114</v>
      </c>
      <c r="M2533" t="s">
        <v>404</v>
      </c>
      <c r="N2533" t="s">
        <v>403</v>
      </c>
      <c r="O2533" t="s">
        <v>616</v>
      </c>
      <c r="P2533" t="s">
        <v>615</v>
      </c>
      <c r="Q2533" t="s">
        <v>2096</v>
      </c>
      <c r="R2533" t="s">
        <v>2097</v>
      </c>
    </row>
    <row r="2534" spans="1:18">
      <c r="A2534">
        <v>706</v>
      </c>
      <c r="B2534" t="s">
        <v>701</v>
      </c>
      <c r="C2534">
        <v>3017</v>
      </c>
      <c r="D2534" t="s">
        <v>2098</v>
      </c>
      <c r="E2534" t="s">
        <v>706</v>
      </c>
      <c r="F2534">
        <v>3</v>
      </c>
      <c r="G2534">
        <v>1</v>
      </c>
      <c r="H2534" t="s">
        <v>421</v>
      </c>
      <c r="I2534" t="s">
        <v>103</v>
      </c>
      <c r="J2534" t="s">
        <v>105</v>
      </c>
      <c r="K2534" t="s">
        <v>115</v>
      </c>
      <c r="L2534" t="s">
        <v>114</v>
      </c>
      <c r="M2534" t="s">
        <v>404</v>
      </c>
      <c r="N2534" t="s">
        <v>403</v>
      </c>
      <c r="O2534" t="s">
        <v>616</v>
      </c>
      <c r="P2534" t="s">
        <v>615</v>
      </c>
      <c r="Q2534" t="s">
        <v>2098</v>
      </c>
      <c r="R2534" t="s">
        <v>2099</v>
      </c>
    </row>
    <row r="2535" spans="1:18">
      <c r="A2535">
        <v>707</v>
      </c>
      <c r="B2535" t="s">
        <v>701</v>
      </c>
      <c r="C2535">
        <v>3025</v>
      </c>
      <c r="D2535" t="s">
        <v>2100</v>
      </c>
      <c r="E2535" t="s">
        <v>706</v>
      </c>
      <c r="F2535">
        <v>3</v>
      </c>
      <c r="G2535">
        <v>1</v>
      </c>
      <c r="H2535" t="s">
        <v>421</v>
      </c>
      <c r="I2535" t="s">
        <v>103</v>
      </c>
      <c r="J2535" t="s">
        <v>105</v>
      </c>
      <c r="K2535" t="s">
        <v>115</v>
      </c>
      <c r="L2535" t="s">
        <v>114</v>
      </c>
      <c r="M2535" t="s">
        <v>404</v>
      </c>
      <c r="N2535" t="s">
        <v>403</v>
      </c>
      <c r="O2535" t="s">
        <v>616</v>
      </c>
      <c r="P2535" t="s">
        <v>615</v>
      </c>
      <c r="Q2535" t="s">
        <v>2100</v>
      </c>
      <c r="R2535" t="s">
        <v>2101</v>
      </c>
    </row>
    <row r="2536" spans="1:18">
      <c r="A2536">
        <v>708</v>
      </c>
      <c r="B2536" t="s">
        <v>701</v>
      </c>
      <c r="C2536">
        <v>3919</v>
      </c>
      <c r="D2536" t="s">
        <v>2102</v>
      </c>
      <c r="E2536" t="s">
        <v>706</v>
      </c>
      <c r="F2536">
        <v>4</v>
      </c>
      <c r="G2536">
        <v>0</v>
      </c>
      <c r="H2536" t="s">
        <v>421</v>
      </c>
      <c r="I2536" t="s">
        <v>103</v>
      </c>
      <c r="J2536" t="s">
        <v>105</v>
      </c>
      <c r="K2536" t="s">
        <v>115</v>
      </c>
      <c r="L2536" t="s">
        <v>114</v>
      </c>
      <c r="M2536" t="s">
        <v>404</v>
      </c>
      <c r="N2536" t="s">
        <v>403</v>
      </c>
      <c r="O2536" t="s">
        <v>616</v>
      </c>
      <c r="P2536" t="s">
        <v>615</v>
      </c>
      <c r="Q2536" t="s">
        <v>2102</v>
      </c>
      <c r="R2536" t="s">
        <v>2103</v>
      </c>
    </row>
    <row r="2537" spans="1:18">
      <c r="A2537">
        <v>709</v>
      </c>
      <c r="B2537" t="s">
        <v>701</v>
      </c>
      <c r="C2537">
        <v>3980</v>
      </c>
      <c r="D2537" t="s">
        <v>2104</v>
      </c>
      <c r="E2537" t="s">
        <v>706</v>
      </c>
      <c r="F2537">
        <v>3</v>
      </c>
      <c r="G2537">
        <v>0</v>
      </c>
      <c r="H2537" t="s">
        <v>421</v>
      </c>
      <c r="I2537" t="s">
        <v>103</v>
      </c>
      <c r="J2537" t="s">
        <v>105</v>
      </c>
      <c r="K2537" t="s">
        <v>115</v>
      </c>
      <c r="L2537" t="s">
        <v>114</v>
      </c>
      <c r="M2537" t="s">
        <v>404</v>
      </c>
      <c r="N2537" t="s">
        <v>403</v>
      </c>
      <c r="O2537" t="s">
        <v>616</v>
      </c>
      <c r="P2537" t="s">
        <v>615</v>
      </c>
      <c r="Q2537" t="s">
        <v>2104</v>
      </c>
      <c r="R2537" t="s">
        <v>2105</v>
      </c>
    </row>
    <row r="2538" spans="1:18">
      <c r="A2538">
        <v>710</v>
      </c>
      <c r="B2538" t="s">
        <v>701</v>
      </c>
      <c r="C2538">
        <v>3562</v>
      </c>
      <c r="D2538" t="s">
        <v>2106</v>
      </c>
      <c r="E2538" t="s">
        <v>706</v>
      </c>
      <c r="F2538">
        <v>4</v>
      </c>
      <c r="G2538">
        <v>0</v>
      </c>
      <c r="H2538" t="s">
        <v>421</v>
      </c>
      <c r="I2538" t="s">
        <v>103</v>
      </c>
      <c r="J2538" t="s">
        <v>105</v>
      </c>
      <c r="K2538" t="s">
        <v>115</v>
      </c>
      <c r="L2538" t="s">
        <v>114</v>
      </c>
      <c r="M2538" t="s">
        <v>404</v>
      </c>
      <c r="N2538" t="s">
        <v>403</v>
      </c>
      <c r="O2538" t="s">
        <v>616</v>
      </c>
      <c r="P2538" t="s">
        <v>615</v>
      </c>
      <c r="Q2538" t="s">
        <v>2106</v>
      </c>
      <c r="R2538" t="s">
        <v>2107</v>
      </c>
    </row>
    <row r="2539" spans="1:18">
      <c r="A2539">
        <v>711</v>
      </c>
      <c r="B2539" t="s">
        <v>701</v>
      </c>
      <c r="C2539">
        <v>3928</v>
      </c>
      <c r="D2539" t="s">
        <v>2108</v>
      </c>
      <c r="E2539" t="s">
        <v>706</v>
      </c>
      <c r="F2539">
        <v>3</v>
      </c>
      <c r="G2539">
        <v>0</v>
      </c>
      <c r="H2539" t="s">
        <v>421</v>
      </c>
      <c r="I2539" t="s">
        <v>103</v>
      </c>
      <c r="J2539" t="s">
        <v>105</v>
      </c>
      <c r="K2539" t="s">
        <v>115</v>
      </c>
      <c r="L2539" t="s">
        <v>114</v>
      </c>
      <c r="M2539" t="s">
        <v>404</v>
      </c>
      <c r="N2539" t="s">
        <v>403</v>
      </c>
      <c r="O2539" t="s">
        <v>616</v>
      </c>
      <c r="P2539" t="s">
        <v>615</v>
      </c>
      <c r="Q2539" t="s">
        <v>2108</v>
      </c>
      <c r="R2539" t="s">
        <v>2109</v>
      </c>
    </row>
    <row r="2540" spans="1:18">
      <c r="A2540">
        <v>712</v>
      </c>
      <c r="B2540" t="s">
        <v>701</v>
      </c>
      <c r="C2540">
        <v>3926</v>
      </c>
      <c r="D2540" t="s">
        <v>2110</v>
      </c>
      <c r="E2540" t="s">
        <v>706</v>
      </c>
      <c r="F2540">
        <v>3</v>
      </c>
      <c r="G2540">
        <v>0</v>
      </c>
      <c r="H2540" t="s">
        <v>421</v>
      </c>
      <c r="I2540" t="s">
        <v>103</v>
      </c>
      <c r="J2540" t="s">
        <v>105</v>
      </c>
      <c r="K2540" t="s">
        <v>115</v>
      </c>
      <c r="L2540" t="s">
        <v>114</v>
      </c>
      <c r="M2540" t="s">
        <v>404</v>
      </c>
      <c r="N2540" t="s">
        <v>403</v>
      </c>
      <c r="O2540" t="s">
        <v>616</v>
      </c>
      <c r="P2540" t="s">
        <v>615</v>
      </c>
      <c r="Q2540" t="s">
        <v>2110</v>
      </c>
      <c r="R2540" t="s">
        <v>2111</v>
      </c>
    </row>
    <row r="2541" spans="1:18">
      <c r="A2541">
        <v>713</v>
      </c>
      <c r="B2541" t="s">
        <v>701</v>
      </c>
      <c r="C2541">
        <v>3966</v>
      </c>
      <c r="D2541" t="s">
        <v>2112</v>
      </c>
      <c r="E2541" t="s">
        <v>703</v>
      </c>
      <c r="F2541">
        <v>5</v>
      </c>
      <c r="G2541">
        <v>0</v>
      </c>
      <c r="H2541" t="s">
        <v>421</v>
      </c>
      <c r="I2541" t="s">
        <v>103</v>
      </c>
      <c r="J2541" t="s">
        <v>105</v>
      </c>
      <c r="K2541" t="s">
        <v>115</v>
      </c>
      <c r="L2541" t="s">
        <v>114</v>
      </c>
      <c r="M2541" t="s">
        <v>404</v>
      </c>
      <c r="N2541" t="s">
        <v>403</v>
      </c>
      <c r="O2541" t="s">
        <v>616</v>
      </c>
      <c r="P2541" t="s">
        <v>615</v>
      </c>
      <c r="Q2541" t="s">
        <v>2112</v>
      </c>
      <c r="R2541" t="s">
        <v>2113</v>
      </c>
    </row>
    <row r="2542" spans="1:18">
      <c r="A2542">
        <v>714</v>
      </c>
      <c r="B2542" t="s">
        <v>701</v>
      </c>
      <c r="C2542">
        <v>3710</v>
      </c>
      <c r="D2542" t="s">
        <v>2114</v>
      </c>
      <c r="E2542" t="s">
        <v>706</v>
      </c>
      <c r="F2542">
        <v>4</v>
      </c>
      <c r="G2542">
        <v>0</v>
      </c>
      <c r="H2542" t="s">
        <v>421</v>
      </c>
      <c r="I2542" t="s">
        <v>103</v>
      </c>
      <c r="J2542" t="s">
        <v>105</v>
      </c>
      <c r="K2542" t="s">
        <v>115</v>
      </c>
      <c r="L2542" t="s">
        <v>114</v>
      </c>
      <c r="M2542" t="s">
        <v>404</v>
      </c>
      <c r="N2542" t="s">
        <v>403</v>
      </c>
      <c r="O2542" t="s">
        <v>616</v>
      </c>
      <c r="P2542" t="s">
        <v>615</v>
      </c>
      <c r="Q2542" t="s">
        <v>2114</v>
      </c>
      <c r="R2542" t="s">
        <v>2115</v>
      </c>
    </row>
    <row r="2543" spans="1:18">
      <c r="A2543">
        <v>715</v>
      </c>
      <c r="B2543" t="s">
        <v>701</v>
      </c>
      <c r="C2543">
        <v>3965</v>
      </c>
      <c r="D2543" t="s">
        <v>2116</v>
      </c>
      <c r="E2543" t="s">
        <v>703</v>
      </c>
      <c r="F2543">
        <v>5</v>
      </c>
      <c r="G2543">
        <v>0</v>
      </c>
      <c r="H2543" t="s">
        <v>421</v>
      </c>
      <c r="I2543" t="s">
        <v>103</v>
      </c>
      <c r="J2543" t="s">
        <v>105</v>
      </c>
      <c r="K2543" t="s">
        <v>115</v>
      </c>
      <c r="L2543" t="s">
        <v>114</v>
      </c>
      <c r="M2543" t="s">
        <v>404</v>
      </c>
      <c r="N2543" t="s">
        <v>403</v>
      </c>
      <c r="O2543" t="s">
        <v>616</v>
      </c>
      <c r="P2543" t="s">
        <v>615</v>
      </c>
      <c r="Q2543" t="s">
        <v>2116</v>
      </c>
      <c r="R2543" t="s">
        <v>2117</v>
      </c>
    </row>
    <row r="2544" spans="1:18">
      <c r="A2544">
        <v>716</v>
      </c>
      <c r="B2544" t="s">
        <v>701</v>
      </c>
      <c r="C2544">
        <v>3981</v>
      </c>
      <c r="D2544" t="s">
        <v>2118</v>
      </c>
      <c r="E2544" t="s">
        <v>706</v>
      </c>
      <c r="F2544">
        <v>4</v>
      </c>
      <c r="G2544">
        <v>0</v>
      </c>
      <c r="H2544" t="s">
        <v>421</v>
      </c>
      <c r="I2544" t="s">
        <v>103</v>
      </c>
      <c r="J2544" t="s">
        <v>105</v>
      </c>
      <c r="K2544" t="s">
        <v>115</v>
      </c>
      <c r="L2544" t="s">
        <v>114</v>
      </c>
      <c r="M2544" t="s">
        <v>404</v>
      </c>
      <c r="N2544" t="s">
        <v>403</v>
      </c>
      <c r="O2544" t="s">
        <v>616</v>
      </c>
      <c r="P2544" t="s">
        <v>615</v>
      </c>
      <c r="Q2544" t="s">
        <v>2118</v>
      </c>
      <c r="R2544" t="s">
        <v>2119</v>
      </c>
    </row>
    <row r="2545" spans="1:18">
      <c r="A2545">
        <v>717</v>
      </c>
      <c r="B2545" t="s">
        <v>701</v>
      </c>
      <c r="C2545">
        <v>3927</v>
      </c>
      <c r="D2545" t="s">
        <v>2120</v>
      </c>
      <c r="E2545" t="s">
        <v>706</v>
      </c>
      <c r="F2545">
        <v>3</v>
      </c>
      <c r="G2545">
        <v>0</v>
      </c>
      <c r="H2545" t="s">
        <v>421</v>
      </c>
      <c r="I2545" t="s">
        <v>103</v>
      </c>
      <c r="J2545" t="s">
        <v>105</v>
      </c>
      <c r="K2545" t="s">
        <v>115</v>
      </c>
      <c r="L2545" t="s">
        <v>114</v>
      </c>
      <c r="M2545" t="s">
        <v>404</v>
      </c>
      <c r="N2545" t="s">
        <v>403</v>
      </c>
      <c r="O2545" t="s">
        <v>616</v>
      </c>
      <c r="P2545" t="s">
        <v>615</v>
      </c>
      <c r="Q2545" t="s">
        <v>2120</v>
      </c>
      <c r="R2545" t="s">
        <v>2121</v>
      </c>
    </row>
    <row r="2546" spans="1:18">
      <c r="A2546">
        <v>718</v>
      </c>
      <c r="B2546" t="s">
        <v>701</v>
      </c>
      <c r="C2546">
        <v>3702</v>
      </c>
      <c r="D2546" t="s">
        <v>2122</v>
      </c>
      <c r="E2546" t="s">
        <v>706</v>
      </c>
      <c r="F2546">
        <v>3</v>
      </c>
      <c r="G2546">
        <v>0</v>
      </c>
      <c r="H2546" t="s">
        <v>421</v>
      </c>
      <c r="I2546" t="s">
        <v>103</v>
      </c>
      <c r="J2546" t="s">
        <v>105</v>
      </c>
      <c r="K2546" t="s">
        <v>115</v>
      </c>
      <c r="L2546" t="s">
        <v>114</v>
      </c>
      <c r="M2546" t="s">
        <v>404</v>
      </c>
      <c r="N2546" t="s">
        <v>403</v>
      </c>
      <c r="O2546" t="s">
        <v>616</v>
      </c>
      <c r="P2546" t="s">
        <v>615</v>
      </c>
      <c r="Q2546" t="s">
        <v>2122</v>
      </c>
      <c r="R2546" t="s">
        <v>2123</v>
      </c>
    </row>
    <row r="2547" spans="1:18">
      <c r="A2547">
        <v>719</v>
      </c>
      <c r="B2547" t="s">
        <v>701</v>
      </c>
      <c r="C2547">
        <v>3024</v>
      </c>
      <c r="D2547" t="s">
        <v>2124</v>
      </c>
      <c r="E2547" t="s">
        <v>706</v>
      </c>
      <c r="F2547">
        <v>4</v>
      </c>
      <c r="G2547">
        <v>1</v>
      </c>
      <c r="H2547" t="s">
        <v>421</v>
      </c>
      <c r="I2547" t="s">
        <v>103</v>
      </c>
      <c r="J2547" t="s">
        <v>105</v>
      </c>
      <c r="K2547" t="s">
        <v>115</v>
      </c>
      <c r="L2547" t="s">
        <v>114</v>
      </c>
      <c r="M2547" t="s">
        <v>404</v>
      </c>
      <c r="N2547" t="s">
        <v>403</v>
      </c>
      <c r="O2547" t="s">
        <v>616</v>
      </c>
      <c r="P2547" t="s">
        <v>615</v>
      </c>
      <c r="Q2547" t="s">
        <v>2124</v>
      </c>
      <c r="R2547" t="s">
        <v>2125</v>
      </c>
    </row>
    <row r="2548" spans="1:18">
      <c r="A2548">
        <v>720</v>
      </c>
      <c r="B2548" t="s">
        <v>701</v>
      </c>
      <c r="C2548">
        <v>3925</v>
      </c>
      <c r="D2548" t="s">
        <v>2116</v>
      </c>
      <c r="E2548" t="s">
        <v>706</v>
      </c>
      <c r="F2548">
        <v>3</v>
      </c>
      <c r="G2548">
        <v>0</v>
      </c>
      <c r="H2548" t="s">
        <v>421</v>
      </c>
      <c r="I2548" t="s">
        <v>103</v>
      </c>
      <c r="J2548" t="s">
        <v>105</v>
      </c>
      <c r="K2548" t="s">
        <v>115</v>
      </c>
      <c r="L2548" t="s">
        <v>114</v>
      </c>
      <c r="M2548" t="s">
        <v>404</v>
      </c>
      <c r="N2548" t="s">
        <v>403</v>
      </c>
      <c r="O2548" t="s">
        <v>616</v>
      </c>
      <c r="P2548" t="s">
        <v>615</v>
      </c>
      <c r="Q2548" t="s">
        <v>2116</v>
      </c>
      <c r="R2548" t="s">
        <v>2126</v>
      </c>
    </row>
    <row r="2549" spans="1:18">
      <c r="A2549">
        <v>721</v>
      </c>
      <c r="B2549" t="s">
        <v>701</v>
      </c>
      <c r="C2549">
        <v>3029</v>
      </c>
      <c r="D2549" t="s">
        <v>2127</v>
      </c>
      <c r="E2549" t="s">
        <v>706</v>
      </c>
      <c r="F2549">
        <v>4</v>
      </c>
      <c r="G2549">
        <v>1</v>
      </c>
      <c r="H2549" t="s">
        <v>421</v>
      </c>
      <c r="I2549" t="s">
        <v>103</v>
      </c>
      <c r="J2549" t="s">
        <v>105</v>
      </c>
      <c r="K2549" t="s">
        <v>115</v>
      </c>
      <c r="L2549" t="s">
        <v>114</v>
      </c>
      <c r="M2549" t="s">
        <v>404</v>
      </c>
      <c r="N2549" t="s">
        <v>403</v>
      </c>
      <c r="O2549" t="s">
        <v>616</v>
      </c>
      <c r="P2549" t="s">
        <v>615</v>
      </c>
      <c r="Q2549" t="s">
        <v>2127</v>
      </c>
      <c r="R2549" t="s">
        <v>2128</v>
      </c>
    </row>
    <row r="2550" spans="1:18">
      <c r="A2550">
        <v>722</v>
      </c>
      <c r="B2550" t="s">
        <v>701</v>
      </c>
      <c r="C2550">
        <v>3016</v>
      </c>
      <c r="D2550" t="s">
        <v>2129</v>
      </c>
      <c r="E2550" t="s">
        <v>706</v>
      </c>
      <c r="F2550">
        <v>4</v>
      </c>
      <c r="G2550">
        <v>1</v>
      </c>
      <c r="H2550" t="s">
        <v>421</v>
      </c>
      <c r="I2550" t="s">
        <v>103</v>
      </c>
      <c r="J2550" t="s">
        <v>105</v>
      </c>
      <c r="K2550" t="s">
        <v>115</v>
      </c>
      <c r="L2550" t="s">
        <v>114</v>
      </c>
      <c r="M2550" t="s">
        <v>404</v>
      </c>
      <c r="N2550" t="s">
        <v>403</v>
      </c>
      <c r="O2550" t="s">
        <v>616</v>
      </c>
      <c r="P2550" t="s">
        <v>615</v>
      </c>
      <c r="Q2550" t="s">
        <v>2129</v>
      </c>
      <c r="R2550" t="s">
        <v>2130</v>
      </c>
    </row>
    <row r="2551" spans="1:18">
      <c r="A2551">
        <v>723</v>
      </c>
      <c r="B2551" t="s">
        <v>701</v>
      </c>
      <c r="C2551">
        <v>3699</v>
      </c>
      <c r="D2551" t="s">
        <v>2131</v>
      </c>
      <c r="E2551" t="s">
        <v>706</v>
      </c>
      <c r="F2551">
        <v>2</v>
      </c>
      <c r="G2551">
        <v>0</v>
      </c>
      <c r="H2551" t="s">
        <v>421</v>
      </c>
      <c r="I2551" t="s">
        <v>103</v>
      </c>
      <c r="J2551" t="s">
        <v>105</v>
      </c>
      <c r="K2551" t="s">
        <v>115</v>
      </c>
      <c r="L2551" t="s">
        <v>114</v>
      </c>
      <c r="M2551" t="s">
        <v>404</v>
      </c>
      <c r="N2551" t="s">
        <v>403</v>
      </c>
      <c r="O2551" t="s">
        <v>616</v>
      </c>
      <c r="P2551" t="s">
        <v>615</v>
      </c>
      <c r="Q2551" t="s">
        <v>2131</v>
      </c>
      <c r="R2551" t="s">
        <v>2132</v>
      </c>
    </row>
    <row r="2552" spans="1:18">
      <c r="A2552">
        <v>724</v>
      </c>
      <c r="B2552" t="s">
        <v>701</v>
      </c>
      <c r="C2552">
        <v>3038</v>
      </c>
      <c r="D2552" t="s">
        <v>2133</v>
      </c>
      <c r="E2552" t="s">
        <v>706</v>
      </c>
      <c r="F2552">
        <v>4</v>
      </c>
      <c r="G2552">
        <v>1</v>
      </c>
      <c r="H2552" t="s">
        <v>421</v>
      </c>
      <c r="I2552" t="s">
        <v>103</v>
      </c>
      <c r="J2552" t="s">
        <v>105</v>
      </c>
      <c r="K2552" t="s">
        <v>115</v>
      </c>
      <c r="L2552" t="s">
        <v>114</v>
      </c>
      <c r="M2552" t="s">
        <v>404</v>
      </c>
      <c r="N2552" t="s">
        <v>403</v>
      </c>
      <c r="O2552" t="s">
        <v>616</v>
      </c>
      <c r="P2552" t="s">
        <v>615</v>
      </c>
      <c r="Q2552" t="s">
        <v>2133</v>
      </c>
      <c r="R2552" t="s">
        <v>2134</v>
      </c>
    </row>
    <row r="2553" spans="1:18">
      <c r="A2553">
        <v>725</v>
      </c>
      <c r="B2553" t="s">
        <v>701</v>
      </c>
      <c r="C2553">
        <v>3924</v>
      </c>
      <c r="D2553" t="s">
        <v>2135</v>
      </c>
      <c r="E2553" t="s">
        <v>703</v>
      </c>
      <c r="F2553">
        <v>5</v>
      </c>
      <c r="G2553">
        <v>0</v>
      </c>
      <c r="H2553" t="s">
        <v>421</v>
      </c>
      <c r="I2553" t="s">
        <v>103</v>
      </c>
      <c r="J2553" t="s">
        <v>105</v>
      </c>
      <c r="K2553" t="s">
        <v>115</v>
      </c>
      <c r="L2553" t="s">
        <v>114</v>
      </c>
      <c r="M2553" t="s">
        <v>404</v>
      </c>
      <c r="N2553" t="s">
        <v>403</v>
      </c>
      <c r="O2553" t="s">
        <v>616</v>
      </c>
      <c r="P2553" t="s">
        <v>615</v>
      </c>
      <c r="Q2553" t="s">
        <v>2135</v>
      </c>
      <c r="R2553" t="s">
        <v>2136</v>
      </c>
    </row>
    <row r="2554" spans="1:18">
      <c r="A2554">
        <v>726</v>
      </c>
      <c r="B2554" t="s">
        <v>701</v>
      </c>
      <c r="C2554">
        <v>3923</v>
      </c>
      <c r="D2554" t="s">
        <v>2137</v>
      </c>
      <c r="E2554" t="s">
        <v>706</v>
      </c>
      <c r="F2554">
        <v>4</v>
      </c>
      <c r="G2554">
        <v>0</v>
      </c>
      <c r="H2554" t="s">
        <v>421</v>
      </c>
      <c r="I2554" t="s">
        <v>103</v>
      </c>
      <c r="J2554" t="s">
        <v>105</v>
      </c>
      <c r="K2554" t="s">
        <v>115</v>
      </c>
      <c r="L2554" t="s">
        <v>114</v>
      </c>
      <c r="M2554" t="s">
        <v>404</v>
      </c>
      <c r="N2554" t="s">
        <v>403</v>
      </c>
      <c r="O2554" t="s">
        <v>616</v>
      </c>
      <c r="P2554" t="s">
        <v>615</v>
      </c>
      <c r="Q2554" t="s">
        <v>2137</v>
      </c>
      <c r="R2554" t="s">
        <v>2138</v>
      </c>
    </row>
    <row r="2555" spans="1:18">
      <c r="A2555">
        <v>727</v>
      </c>
      <c r="B2555" t="s">
        <v>701</v>
      </c>
      <c r="C2555">
        <v>3982</v>
      </c>
      <c r="D2555" t="s">
        <v>2139</v>
      </c>
      <c r="E2555" t="s">
        <v>706</v>
      </c>
      <c r="F2555">
        <v>4</v>
      </c>
      <c r="G2555">
        <v>0</v>
      </c>
      <c r="H2555" t="s">
        <v>421</v>
      </c>
      <c r="I2555" t="s">
        <v>103</v>
      </c>
      <c r="J2555" t="s">
        <v>105</v>
      </c>
      <c r="K2555" t="s">
        <v>115</v>
      </c>
      <c r="L2555" t="s">
        <v>114</v>
      </c>
      <c r="M2555" t="s">
        <v>404</v>
      </c>
      <c r="N2555" t="s">
        <v>403</v>
      </c>
      <c r="O2555" t="s">
        <v>616</v>
      </c>
      <c r="P2555" t="s">
        <v>615</v>
      </c>
      <c r="Q2555" t="s">
        <v>2139</v>
      </c>
      <c r="R2555" t="s">
        <v>2140</v>
      </c>
    </row>
    <row r="2556" spans="1:18">
      <c r="A2556">
        <v>728</v>
      </c>
      <c r="B2556" t="s">
        <v>701</v>
      </c>
      <c r="C2556">
        <v>3700</v>
      </c>
      <c r="D2556" t="s">
        <v>2141</v>
      </c>
      <c r="E2556" t="s">
        <v>703</v>
      </c>
      <c r="F2556">
        <v>5</v>
      </c>
      <c r="G2556">
        <v>0</v>
      </c>
      <c r="H2556" t="s">
        <v>421</v>
      </c>
      <c r="I2556" t="s">
        <v>103</v>
      </c>
      <c r="J2556" t="s">
        <v>105</v>
      </c>
      <c r="K2556" t="s">
        <v>115</v>
      </c>
      <c r="L2556" t="s">
        <v>114</v>
      </c>
      <c r="M2556" t="s">
        <v>404</v>
      </c>
      <c r="N2556" t="s">
        <v>403</v>
      </c>
      <c r="O2556" t="s">
        <v>616</v>
      </c>
      <c r="P2556" t="s">
        <v>615</v>
      </c>
      <c r="Q2556" t="s">
        <v>2141</v>
      </c>
      <c r="R2556" t="s">
        <v>2142</v>
      </c>
    </row>
    <row r="2557" spans="1:18">
      <c r="A2557">
        <v>729</v>
      </c>
      <c r="B2557" t="s">
        <v>701</v>
      </c>
      <c r="C2557">
        <v>3509</v>
      </c>
      <c r="D2557" t="s">
        <v>2143</v>
      </c>
      <c r="E2557" t="s">
        <v>706</v>
      </c>
      <c r="F2557">
        <v>3</v>
      </c>
      <c r="G2557">
        <v>0</v>
      </c>
      <c r="H2557" t="s">
        <v>421</v>
      </c>
      <c r="I2557" t="s">
        <v>103</v>
      </c>
      <c r="J2557" t="s">
        <v>105</v>
      </c>
      <c r="K2557" t="s">
        <v>115</v>
      </c>
      <c r="L2557" t="s">
        <v>114</v>
      </c>
      <c r="M2557" t="s">
        <v>404</v>
      </c>
      <c r="N2557" t="s">
        <v>403</v>
      </c>
      <c r="O2557" t="s">
        <v>616</v>
      </c>
      <c r="P2557" t="s">
        <v>615</v>
      </c>
      <c r="Q2557" t="s">
        <v>2143</v>
      </c>
      <c r="R2557" t="s">
        <v>2144</v>
      </c>
    </row>
    <row r="2558" spans="1:18">
      <c r="A2558">
        <v>730</v>
      </c>
      <c r="B2558" t="s">
        <v>701</v>
      </c>
      <c r="C2558">
        <v>3983</v>
      </c>
      <c r="D2558" t="s">
        <v>2145</v>
      </c>
      <c r="E2558" t="s">
        <v>706</v>
      </c>
      <c r="F2558">
        <v>4</v>
      </c>
      <c r="G2558">
        <v>0</v>
      </c>
      <c r="H2558" t="s">
        <v>421</v>
      </c>
      <c r="I2558" t="s">
        <v>103</v>
      </c>
      <c r="J2558" t="s">
        <v>105</v>
      </c>
      <c r="K2558" t="s">
        <v>115</v>
      </c>
      <c r="L2558" t="s">
        <v>114</v>
      </c>
      <c r="M2558" t="s">
        <v>404</v>
      </c>
      <c r="N2558" t="s">
        <v>403</v>
      </c>
      <c r="O2558" t="s">
        <v>616</v>
      </c>
      <c r="P2558" t="s">
        <v>615</v>
      </c>
      <c r="Q2558" t="s">
        <v>2145</v>
      </c>
      <c r="R2558" t="s">
        <v>2146</v>
      </c>
    </row>
    <row r="2559" spans="1:18">
      <c r="A2559">
        <v>731</v>
      </c>
      <c r="B2559" t="s">
        <v>701</v>
      </c>
      <c r="C2559">
        <v>3701</v>
      </c>
      <c r="D2559" t="s">
        <v>2147</v>
      </c>
      <c r="E2559" t="s">
        <v>706</v>
      </c>
      <c r="F2559">
        <v>3</v>
      </c>
      <c r="G2559">
        <v>0</v>
      </c>
      <c r="H2559" t="s">
        <v>421</v>
      </c>
      <c r="I2559" t="s">
        <v>103</v>
      </c>
      <c r="J2559" t="s">
        <v>105</v>
      </c>
      <c r="K2559" t="s">
        <v>115</v>
      </c>
      <c r="L2559" t="s">
        <v>114</v>
      </c>
      <c r="M2559" t="s">
        <v>404</v>
      </c>
      <c r="N2559" t="s">
        <v>403</v>
      </c>
      <c r="O2559" t="s">
        <v>616</v>
      </c>
      <c r="P2559" t="s">
        <v>615</v>
      </c>
      <c r="Q2559" t="s">
        <v>2147</v>
      </c>
      <c r="R2559" t="s">
        <v>2148</v>
      </c>
    </row>
    <row r="2560" spans="1:18">
      <c r="A2560">
        <v>732</v>
      </c>
      <c r="B2560" t="s">
        <v>701</v>
      </c>
      <c r="C2560">
        <v>3922</v>
      </c>
      <c r="D2560" t="s">
        <v>2149</v>
      </c>
      <c r="E2560" t="s">
        <v>706</v>
      </c>
      <c r="F2560">
        <v>3</v>
      </c>
      <c r="G2560">
        <v>0</v>
      </c>
      <c r="H2560" t="s">
        <v>421</v>
      </c>
      <c r="I2560" t="s">
        <v>103</v>
      </c>
      <c r="J2560" t="s">
        <v>105</v>
      </c>
      <c r="K2560" t="s">
        <v>115</v>
      </c>
      <c r="L2560" t="s">
        <v>114</v>
      </c>
      <c r="M2560" t="s">
        <v>404</v>
      </c>
      <c r="N2560" t="s">
        <v>403</v>
      </c>
      <c r="O2560" t="s">
        <v>616</v>
      </c>
      <c r="P2560" t="s">
        <v>615</v>
      </c>
      <c r="Q2560" t="s">
        <v>2149</v>
      </c>
      <c r="R2560" t="s">
        <v>2150</v>
      </c>
    </row>
    <row r="2561" spans="1:18">
      <c r="A2561">
        <v>740</v>
      </c>
      <c r="B2561" t="s">
        <v>701</v>
      </c>
      <c r="C2561">
        <v>3566</v>
      </c>
      <c r="D2561" t="s">
        <v>2166</v>
      </c>
      <c r="E2561" t="s">
        <v>706</v>
      </c>
      <c r="F2561">
        <v>4</v>
      </c>
      <c r="G2561">
        <v>0</v>
      </c>
      <c r="H2561" t="s">
        <v>421</v>
      </c>
      <c r="I2561" t="s">
        <v>103</v>
      </c>
      <c r="J2561" t="s">
        <v>105</v>
      </c>
      <c r="K2561" t="s">
        <v>115</v>
      </c>
      <c r="L2561" t="s">
        <v>114</v>
      </c>
      <c r="M2561" t="s">
        <v>404</v>
      </c>
      <c r="N2561" t="s">
        <v>403</v>
      </c>
      <c r="O2561" t="s">
        <v>616</v>
      </c>
      <c r="P2561" t="s">
        <v>615</v>
      </c>
      <c r="Q2561" t="s">
        <v>2166</v>
      </c>
      <c r="R2561" t="s">
        <v>2167</v>
      </c>
    </row>
    <row r="2562" spans="1:18">
      <c r="A2562">
        <v>744</v>
      </c>
      <c r="B2562" t="s">
        <v>701</v>
      </c>
      <c r="C2562">
        <v>3921</v>
      </c>
      <c r="D2562" t="s">
        <v>2174</v>
      </c>
      <c r="E2562" t="s">
        <v>703</v>
      </c>
      <c r="F2562">
        <v>5</v>
      </c>
      <c r="G2562">
        <v>0</v>
      </c>
      <c r="H2562" t="s">
        <v>421</v>
      </c>
      <c r="I2562" t="s">
        <v>103</v>
      </c>
      <c r="J2562" t="s">
        <v>105</v>
      </c>
      <c r="K2562" t="s">
        <v>115</v>
      </c>
      <c r="L2562" t="s">
        <v>114</v>
      </c>
      <c r="M2562" t="s">
        <v>404</v>
      </c>
      <c r="N2562" t="s">
        <v>403</v>
      </c>
      <c r="O2562" t="s">
        <v>616</v>
      </c>
      <c r="P2562" t="s">
        <v>615</v>
      </c>
      <c r="Q2562" t="s">
        <v>2174</v>
      </c>
      <c r="R2562" t="s">
        <v>2175</v>
      </c>
    </row>
    <row r="2563" spans="1:18">
      <c r="A2563">
        <v>745</v>
      </c>
      <c r="B2563" t="s">
        <v>701</v>
      </c>
      <c r="C2563">
        <v>3709</v>
      </c>
      <c r="D2563" t="s">
        <v>2176</v>
      </c>
      <c r="E2563" t="s">
        <v>706</v>
      </c>
      <c r="F2563">
        <v>4</v>
      </c>
      <c r="G2563">
        <v>0</v>
      </c>
      <c r="H2563" t="s">
        <v>421</v>
      </c>
      <c r="I2563" t="s">
        <v>103</v>
      </c>
      <c r="J2563" t="s">
        <v>105</v>
      </c>
      <c r="K2563" t="s">
        <v>115</v>
      </c>
      <c r="L2563" t="s">
        <v>114</v>
      </c>
      <c r="M2563" t="s">
        <v>404</v>
      </c>
      <c r="N2563" t="s">
        <v>403</v>
      </c>
      <c r="O2563" t="s">
        <v>616</v>
      </c>
      <c r="P2563" t="s">
        <v>615</v>
      </c>
      <c r="Q2563" t="s">
        <v>2176</v>
      </c>
      <c r="R2563" t="s">
        <v>2177</v>
      </c>
    </row>
    <row r="2564" spans="1:18">
      <c r="A2564">
        <v>3156</v>
      </c>
      <c r="B2564" t="s">
        <v>701</v>
      </c>
      <c r="C2564">
        <v>2752</v>
      </c>
      <c r="D2564" t="s">
        <v>6880</v>
      </c>
      <c r="E2564" t="s">
        <v>706</v>
      </c>
      <c r="F2564">
        <v>2</v>
      </c>
      <c r="G2564">
        <v>1</v>
      </c>
      <c r="H2564" t="s">
        <v>421</v>
      </c>
      <c r="I2564" t="s">
        <v>103</v>
      </c>
      <c r="J2564" t="s">
        <v>105</v>
      </c>
      <c r="K2564" t="s">
        <v>107</v>
      </c>
      <c r="L2564" t="s">
        <v>106</v>
      </c>
      <c r="M2564" t="s">
        <v>256</v>
      </c>
      <c r="N2564" t="s">
        <v>255</v>
      </c>
      <c r="O2564" t="s">
        <v>618</v>
      </c>
      <c r="P2564" t="s">
        <v>617</v>
      </c>
      <c r="Q2564" t="s">
        <v>6880</v>
      </c>
      <c r="R2564" t="s">
        <v>6881</v>
      </c>
    </row>
    <row r="2565" spans="1:18">
      <c r="A2565">
        <v>3172</v>
      </c>
      <c r="B2565" t="s">
        <v>701</v>
      </c>
      <c r="C2565">
        <v>2751</v>
      </c>
      <c r="D2565" t="s">
        <v>6912</v>
      </c>
      <c r="E2565" t="s">
        <v>706</v>
      </c>
      <c r="F2565">
        <v>3</v>
      </c>
      <c r="G2565">
        <v>1</v>
      </c>
      <c r="H2565" t="s">
        <v>421</v>
      </c>
      <c r="I2565" t="s">
        <v>103</v>
      </c>
      <c r="J2565" t="s">
        <v>105</v>
      </c>
      <c r="K2565" t="s">
        <v>107</v>
      </c>
      <c r="L2565" t="s">
        <v>106</v>
      </c>
      <c r="M2565" t="s">
        <v>256</v>
      </c>
      <c r="N2565" t="s">
        <v>255</v>
      </c>
      <c r="O2565" t="s">
        <v>618</v>
      </c>
      <c r="P2565" t="s">
        <v>617</v>
      </c>
      <c r="Q2565" t="s">
        <v>6912</v>
      </c>
      <c r="R2565" t="s">
        <v>6913</v>
      </c>
    </row>
    <row r="2566" spans="1:18">
      <c r="A2566">
        <v>3178</v>
      </c>
      <c r="B2566" t="s">
        <v>701</v>
      </c>
      <c r="C2566">
        <v>2749</v>
      </c>
      <c r="D2566" t="s">
        <v>6923</v>
      </c>
      <c r="E2566" t="s">
        <v>706</v>
      </c>
      <c r="F2566">
        <v>4</v>
      </c>
      <c r="G2566">
        <v>1</v>
      </c>
      <c r="H2566" t="s">
        <v>421</v>
      </c>
      <c r="I2566" t="s">
        <v>103</v>
      </c>
      <c r="J2566" t="s">
        <v>105</v>
      </c>
      <c r="K2566" t="s">
        <v>107</v>
      </c>
      <c r="L2566" t="s">
        <v>106</v>
      </c>
      <c r="M2566" t="s">
        <v>256</v>
      </c>
      <c r="N2566" t="s">
        <v>255</v>
      </c>
      <c r="O2566" t="s">
        <v>618</v>
      </c>
      <c r="P2566" t="s">
        <v>617</v>
      </c>
      <c r="Q2566" t="s">
        <v>6923</v>
      </c>
      <c r="R2566" t="s">
        <v>6924</v>
      </c>
    </row>
    <row r="2567" spans="1:18">
      <c r="A2567">
        <v>3180</v>
      </c>
      <c r="B2567" t="s">
        <v>701</v>
      </c>
      <c r="C2567">
        <v>2750</v>
      </c>
      <c r="D2567" t="s">
        <v>6927</v>
      </c>
      <c r="E2567" t="s">
        <v>706</v>
      </c>
      <c r="F2567">
        <v>2</v>
      </c>
      <c r="G2567">
        <v>1</v>
      </c>
      <c r="H2567" t="s">
        <v>421</v>
      </c>
      <c r="I2567" t="s">
        <v>103</v>
      </c>
      <c r="J2567" t="s">
        <v>105</v>
      </c>
      <c r="K2567" t="s">
        <v>107</v>
      </c>
      <c r="L2567" t="s">
        <v>106</v>
      </c>
      <c r="M2567" t="s">
        <v>256</v>
      </c>
      <c r="N2567" t="s">
        <v>255</v>
      </c>
      <c r="O2567" t="s">
        <v>618</v>
      </c>
      <c r="P2567" t="s">
        <v>617</v>
      </c>
      <c r="Q2567" t="s">
        <v>6927</v>
      </c>
      <c r="R2567" t="s">
        <v>6928</v>
      </c>
    </row>
    <row r="2568" spans="1:18">
      <c r="A2568">
        <v>3208</v>
      </c>
      <c r="B2568" t="s">
        <v>701</v>
      </c>
      <c r="C2568">
        <v>2747</v>
      </c>
      <c r="D2568" t="s">
        <v>6983</v>
      </c>
      <c r="E2568" t="s">
        <v>706</v>
      </c>
      <c r="F2568">
        <v>3</v>
      </c>
      <c r="G2568">
        <v>1</v>
      </c>
      <c r="H2568" t="s">
        <v>421</v>
      </c>
      <c r="I2568" t="s">
        <v>103</v>
      </c>
      <c r="J2568" t="s">
        <v>105</v>
      </c>
      <c r="K2568" t="s">
        <v>107</v>
      </c>
      <c r="L2568" t="s">
        <v>106</v>
      </c>
      <c r="M2568" t="s">
        <v>256</v>
      </c>
      <c r="N2568" t="s">
        <v>255</v>
      </c>
      <c r="O2568" t="s">
        <v>618</v>
      </c>
      <c r="P2568" t="s">
        <v>617</v>
      </c>
      <c r="Q2568" t="s">
        <v>6983</v>
      </c>
      <c r="R2568" t="s">
        <v>6984</v>
      </c>
    </row>
    <row r="2569" spans="1:18">
      <c r="A2569">
        <v>3435</v>
      </c>
      <c r="B2569" t="s">
        <v>701</v>
      </c>
      <c r="C2569">
        <v>2782</v>
      </c>
      <c r="D2569" t="s">
        <v>7431</v>
      </c>
      <c r="E2569" t="s">
        <v>703</v>
      </c>
      <c r="F2569">
        <v>0</v>
      </c>
      <c r="G2569">
        <v>1</v>
      </c>
      <c r="H2569" t="s">
        <v>421</v>
      </c>
      <c r="I2569" t="s">
        <v>103</v>
      </c>
      <c r="J2569" t="s">
        <v>105</v>
      </c>
      <c r="K2569" t="s">
        <v>107</v>
      </c>
      <c r="L2569" t="s">
        <v>106</v>
      </c>
      <c r="M2569" t="s">
        <v>256</v>
      </c>
      <c r="N2569" t="s">
        <v>255</v>
      </c>
      <c r="O2569" t="s">
        <v>618</v>
      </c>
      <c r="P2569" t="s">
        <v>617</v>
      </c>
      <c r="Q2569" t="s">
        <v>7431</v>
      </c>
      <c r="R2569" t="s">
        <v>7432</v>
      </c>
    </row>
    <row r="2570" spans="1:18">
      <c r="A2570">
        <v>3471</v>
      </c>
      <c r="B2570" t="s">
        <v>701</v>
      </c>
      <c r="C2570">
        <v>2743</v>
      </c>
      <c r="D2570" t="s">
        <v>7503</v>
      </c>
      <c r="E2570" t="s">
        <v>706</v>
      </c>
      <c r="F2570">
        <v>3</v>
      </c>
      <c r="G2570">
        <v>1</v>
      </c>
      <c r="H2570" t="s">
        <v>421</v>
      </c>
      <c r="I2570" t="s">
        <v>103</v>
      </c>
      <c r="J2570" t="s">
        <v>105</v>
      </c>
      <c r="K2570" t="s">
        <v>107</v>
      </c>
      <c r="L2570" t="s">
        <v>106</v>
      </c>
      <c r="M2570" t="s">
        <v>256</v>
      </c>
      <c r="N2570" t="s">
        <v>255</v>
      </c>
      <c r="O2570" t="s">
        <v>618</v>
      </c>
      <c r="P2570" t="s">
        <v>617</v>
      </c>
      <c r="Q2570" t="s">
        <v>7503</v>
      </c>
      <c r="R2570" t="s">
        <v>7504</v>
      </c>
    </row>
    <row r="2571" spans="1:18">
      <c r="A2571">
        <v>3540</v>
      </c>
      <c r="B2571" t="s">
        <v>701</v>
      </c>
      <c r="C2571">
        <v>2741</v>
      </c>
      <c r="D2571" t="s">
        <v>7635</v>
      </c>
      <c r="E2571" t="s">
        <v>706</v>
      </c>
      <c r="F2571">
        <v>1</v>
      </c>
      <c r="G2571">
        <v>1</v>
      </c>
      <c r="H2571" t="s">
        <v>421</v>
      </c>
      <c r="I2571" t="s">
        <v>103</v>
      </c>
      <c r="J2571" t="s">
        <v>105</v>
      </c>
      <c r="K2571" t="s">
        <v>107</v>
      </c>
      <c r="L2571" t="s">
        <v>106</v>
      </c>
      <c r="M2571" t="s">
        <v>256</v>
      </c>
      <c r="N2571" t="s">
        <v>255</v>
      </c>
      <c r="O2571" t="s">
        <v>618</v>
      </c>
      <c r="P2571" t="s">
        <v>617</v>
      </c>
      <c r="Q2571" t="s">
        <v>7635</v>
      </c>
      <c r="R2571" t="s">
        <v>7636</v>
      </c>
    </row>
    <row r="2572" spans="1:18">
      <c r="A2572">
        <v>3580</v>
      </c>
      <c r="B2572" t="s">
        <v>701</v>
      </c>
      <c r="C2572">
        <v>4145</v>
      </c>
      <c r="D2572" t="s">
        <v>7714</v>
      </c>
      <c r="E2572" t="s">
        <v>703</v>
      </c>
      <c r="F2572">
        <v>0</v>
      </c>
      <c r="G2572">
        <v>0</v>
      </c>
      <c r="H2572" t="s">
        <v>421</v>
      </c>
      <c r="I2572" t="s">
        <v>103</v>
      </c>
      <c r="J2572" t="s">
        <v>105</v>
      </c>
      <c r="K2572" t="s">
        <v>107</v>
      </c>
      <c r="L2572" t="s">
        <v>106</v>
      </c>
      <c r="M2572" t="s">
        <v>256</v>
      </c>
      <c r="N2572" t="s">
        <v>255</v>
      </c>
      <c r="O2572" t="s">
        <v>618</v>
      </c>
      <c r="P2572" t="s">
        <v>617</v>
      </c>
      <c r="Q2572" t="s">
        <v>7714</v>
      </c>
      <c r="R2572" t="s">
        <v>7715</v>
      </c>
    </row>
    <row r="2573" spans="1:18">
      <c r="A2573">
        <v>3583</v>
      </c>
      <c r="B2573" t="s">
        <v>701</v>
      </c>
      <c r="C2573">
        <v>1131</v>
      </c>
      <c r="D2573" t="s">
        <v>7720</v>
      </c>
      <c r="E2573" t="s">
        <v>706</v>
      </c>
      <c r="F2573">
        <v>1</v>
      </c>
      <c r="G2573">
        <v>0</v>
      </c>
      <c r="H2573" t="s">
        <v>421</v>
      </c>
      <c r="I2573" t="s">
        <v>103</v>
      </c>
      <c r="J2573" t="s">
        <v>105</v>
      </c>
      <c r="K2573" t="s">
        <v>107</v>
      </c>
      <c r="L2573" t="s">
        <v>106</v>
      </c>
      <c r="M2573" t="s">
        <v>256</v>
      </c>
      <c r="N2573" t="s">
        <v>255</v>
      </c>
      <c r="O2573" t="s">
        <v>618</v>
      </c>
      <c r="P2573" t="s">
        <v>617</v>
      </c>
      <c r="Q2573" t="s">
        <v>7720</v>
      </c>
      <c r="R2573" t="s">
        <v>7721</v>
      </c>
    </row>
    <row r="2574" spans="1:18">
      <c r="A2574">
        <v>3594</v>
      </c>
      <c r="B2574" t="s">
        <v>701</v>
      </c>
      <c r="C2574">
        <v>3794</v>
      </c>
      <c r="D2574" t="s">
        <v>7740</v>
      </c>
      <c r="E2574" t="s">
        <v>706</v>
      </c>
      <c r="F2574">
        <v>1</v>
      </c>
      <c r="G2574">
        <v>0</v>
      </c>
      <c r="H2574" t="s">
        <v>421</v>
      </c>
      <c r="I2574" t="s">
        <v>103</v>
      </c>
      <c r="J2574" t="s">
        <v>105</v>
      </c>
      <c r="K2574" t="s">
        <v>107</v>
      </c>
      <c r="L2574" t="s">
        <v>106</v>
      </c>
      <c r="M2574" t="s">
        <v>256</v>
      </c>
      <c r="N2574" t="s">
        <v>255</v>
      </c>
      <c r="O2574" t="s">
        <v>618</v>
      </c>
      <c r="P2574" t="s">
        <v>617</v>
      </c>
      <c r="Q2574" t="s">
        <v>7740</v>
      </c>
      <c r="R2574" t="s">
        <v>7741</v>
      </c>
    </row>
    <row r="2575" spans="1:18">
      <c r="A2575">
        <v>3596</v>
      </c>
      <c r="B2575" t="s">
        <v>701</v>
      </c>
      <c r="C2575">
        <v>3791</v>
      </c>
      <c r="D2575" t="s">
        <v>7744</v>
      </c>
      <c r="E2575" t="s">
        <v>706</v>
      </c>
      <c r="F2575">
        <v>1</v>
      </c>
      <c r="G2575">
        <v>0</v>
      </c>
      <c r="H2575" t="s">
        <v>421</v>
      </c>
      <c r="I2575" t="s">
        <v>103</v>
      </c>
      <c r="J2575" t="s">
        <v>105</v>
      </c>
      <c r="K2575" t="s">
        <v>107</v>
      </c>
      <c r="L2575" t="s">
        <v>106</v>
      </c>
      <c r="M2575" t="s">
        <v>256</v>
      </c>
      <c r="N2575" t="s">
        <v>255</v>
      </c>
      <c r="O2575" t="s">
        <v>618</v>
      </c>
      <c r="P2575" t="s">
        <v>617</v>
      </c>
      <c r="Q2575" t="s">
        <v>7744</v>
      </c>
      <c r="R2575" t="s">
        <v>7745</v>
      </c>
    </row>
    <row r="2576" spans="1:18">
      <c r="A2576">
        <v>3618</v>
      </c>
      <c r="B2576" t="s">
        <v>701</v>
      </c>
      <c r="C2576">
        <v>3792</v>
      </c>
      <c r="D2576" t="s">
        <v>7786</v>
      </c>
      <c r="E2576" t="s">
        <v>706</v>
      </c>
      <c r="F2576">
        <v>2</v>
      </c>
      <c r="G2576">
        <v>0</v>
      </c>
      <c r="H2576" t="s">
        <v>421</v>
      </c>
      <c r="I2576" t="s">
        <v>103</v>
      </c>
      <c r="J2576" t="s">
        <v>105</v>
      </c>
      <c r="K2576" t="s">
        <v>107</v>
      </c>
      <c r="L2576" t="s">
        <v>106</v>
      </c>
      <c r="M2576" t="s">
        <v>256</v>
      </c>
      <c r="N2576" t="s">
        <v>255</v>
      </c>
      <c r="O2576" t="s">
        <v>618</v>
      </c>
      <c r="P2576" t="s">
        <v>617</v>
      </c>
      <c r="Q2576" t="s">
        <v>7786</v>
      </c>
      <c r="R2576" t="s">
        <v>7787</v>
      </c>
    </row>
    <row r="2577" spans="1:18">
      <c r="A2577">
        <v>3628</v>
      </c>
      <c r="B2577" t="s">
        <v>701</v>
      </c>
      <c r="C2577">
        <v>3793</v>
      </c>
      <c r="D2577" t="s">
        <v>7806</v>
      </c>
      <c r="E2577" t="s">
        <v>703</v>
      </c>
      <c r="F2577">
        <v>0</v>
      </c>
      <c r="G2577">
        <v>0</v>
      </c>
      <c r="H2577" t="s">
        <v>421</v>
      </c>
      <c r="I2577" t="s">
        <v>103</v>
      </c>
      <c r="J2577" t="s">
        <v>105</v>
      </c>
      <c r="K2577" t="s">
        <v>107</v>
      </c>
      <c r="L2577" t="s">
        <v>106</v>
      </c>
      <c r="M2577" t="s">
        <v>256</v>
      </c>
      <c r="N2577" t="s">
        <v>255</v>
      </c>
      <c r="O2577" t="s">
        <v>618</v>
      </c>
      <c r="P2577" t="s">
        <v>617</v>
      </c>
      <c r="Q2577" t="s">
        <v>7806</v>
      </c>
      <c r="R2577" t="s">
        <v>7807</v>
      </c>
    </row>
    <row r="2578" spans="1:18">
      <c r="A2578">
        <v>3650</v>
      </c>
      <c r="B2578" t="s">
        <v>701</v>
      </c>
      <c r="C2578">
        <v>3841</v>
      </c>
      <c r="D2578" t="s">
        <v>7850</v>
      </c>
      <c r="E2578" t="s">
        <v>49</v>
      </c>
      <c r="F2578">
        <v>0</v>
      </c>
      <c r="G2578">
        <v>0</v>
      </c>
      <c r="H2578" t="s">
        <v>421</v>
      </c>
      <c r="I2578" t="s">
        <v>103</v>
      </c>
      <c r="J2578" t="s">
        <v>105</v>
      </c>
      <c r="K2578" t="s">
        <v>107</v>
      </c>
      <c r="L2578" t="s">
        <v>106</v>
      </c>
      <c r="M2578" t="s">
        <v>256</v>
      </c>
      <c r="N2578" t="s">
        <v>255</v>
      </c>
      <c r="O2578" t="s">
        <v>618</v>
      </c>
      <c r="P2578" t="s">
        <v>617</v>
      </c>
      <c r="Q2578" t="s">
        <v>7850</v>
      </c>
      <c r="R2578" t="s">
        <v>7851</v>
      </c>
    </row>
    <row r="2579" spans="1:18">
      <c r="A2579">
        <v>1243</v>
      </c>
      <c r="B2579" t="s">
        <v>701</v>
      </c>
      <c r="C2579">
        <v>401</v>
      </c>
      <c r="D2579" t="s">
        <v>267</v>
      </c>
      <c r="E2579" t="s">
        <v>772</v>
      </c>
      <c r="F2579">
        <v>0</v>
      </c>
      <c r="G2579">
        <v>0</v>
      </c>
      <c r="H2579" t="s">
        <v>421</v>
      </c>
      <c r="I2579" t="s">
        <v>103</v>
      </c>
      <c r="J2579" t="s">
        <v>105</v>
      </c>
      <c r="K2579" t="s">
        <v>111</v>
      </c>
      <c r="L2579" t="s">
        <v>110</v>
      </c>
      <c r="M2579" t="s">
        <v>268</v>
      </c>
      <c r="N2579" t="s">
        <v>267</v>
      </c>
      <c r="O2579" t="s">
        <v>624</v>
      </c>
      <c r="P2579" t="s">
        <v>623</v>
      </c>
      <c r="Q2579" t="s">
        <v>267</v>
      </c>
      <c r="R2579" t="s">
        <v>3132</v>
      </c>
    </row>
    <row r="2580" spans="1:18">
      <c r="A2580">
        <v>1244</v>
      </c>
      <c r="B2580" t="s">
        <v>701</v>
      </c>
      <c r="C2580">
        <v>324</v>
      </c>
      <c r="D2580" t="s">
        <v>3133</v>
      </c>
      <c r="E2580" t="s">
        <v>706</v>
      </c>
      <c r="F2580">
        <v>2</v>
      </c>
      <c r="G2580">
        <v>0</v>
      </c>
      <c r="H2580" t="s">
        <v>421</v>
      </c>
      <c r="I2580" t="s">
        <v>103</v>
      </c>
      <c r="J2580" t="s">
        <v>105</v>
      </c>
      <c r="K2580" t="s">
        <v>111</v>
      </c>
      <c r="L2580" t="s">
        <v>110</v>
      </c>
      <c r="M2580" t="s">
        <v>268</v>
      </c>
      <c r="N2580" t="s">
        <v>267</v>
      </c>
      <c r="O2580" t="s">
        <v>624</v>
      </c>
      <c r="P2580" t="s">
        <v>623</v>
      </c>
      <c r="Q2580" t="s">
        <v>3133</v>
      </c>
      <c r="R2580" t="s">
        <v>3134</v>
      </c>
    </row>
    <row r="2581" spans="1:18">
      <c r="A2581">
        <v>1246</v>
      </c>
      <c r="B2581" t="s">
        <v>701</v>
      </c>
      <c r="C2581">
        <v>323</v>
      </c>
      <c r="D2581" t="s">
        <v>3137</v>
      </c>
      <c r="E2581" t="s">
        <v>706</v>
      </c>
      <c r="F2581">
        <v>3</v>
      </c>
      <c r="G2581">
        <v>0</v>
      </c>
      <c r="H2581" t="s">
        <v>421</v>
      </c>
      <c r="I2581" t="s">
        <v>103</v>
      </c>
      <c r="J2581" t="s">
        <v>105</v>
      </c>
      <c r="K2581" t="s">
        <v>111</v>
      </c>
      <c r="L2581" t="s">
        <v>110</v>
      </c>
      <c r="M2581" t="s">
        <v>268</v>
      </c>
      <c r="N2581" t="s">
        <v>267</v>
      </c>
      <c r="O2581" t="s">
        <v>624</v>
      </c>
      <c r="P2581" t="s">
        <v>623</v>
      </c>
      <c r="Q2581" t="s">
        <v>3137</v>
      </c>
      <c r="R2581" t="s">
        <v>3138</v>
      </c>
    </row>
    <row r="2582" spans="1:18">
      <c r="A2582">
        <v>1247</v>
      </c>
      <c r="B2582" t="s">
        <v>701</v>
      </c>
      <c r="C2582">
        <v>322</v>
      </c>
      <c r="D2582" t="s">
        <v>3139</v>
      </c>
      <c r="E2582" t="s">
        <v>706</v>
      </c>
      <c r="F2582">
        <v>2</v>
      </c>
      <c r="G2582">
        <v>0</v>
      </c>
      <c r="H2582" t="s">
        <v>421</v>
      </c>
      <c r="I2582" t="s">
        <v>103</v>
      </c>
      <c r="J2582" t="s">
        <v>105</v>
      </c>
      <c r="K2582" t="s">
        <v>111</v>
      </c>
      <c r="L2582" t="s">
        <v>110</v>
      </c>
      <c r="M2582" t="s">
        <v>268</v>
      </c>
      <c r="N2582" t="s">
        <v>267</v>
      </c>
      <c r="O2582" t="s">
        <v>624</v>
      </c>
      <c r="P2582" t="s">
        <v>623</v>
      </c>
      <c r="Q2582" t="s">
        <v>3139</v>
      </c>
      <c r="R2582" t="s">
        <v>3140</v>
      </c>
    </row>
    <row r="2583" spans="1:18">
      <c r="A2583">
        <v>1248</v>
      </c>
      <c r="B2583" t="s">
        <v>701</v>
      </c>
      <c r="C2583">
        <v>325</v>
      </c>
      <c r="D2583" t="s">
        <v>3141</v>
      </c>
      <c r="E2583" t="s">
        <v>706</v>
      </c>
      <c r="F2583">
        <v>3</v>
      </c>
      <c r="G2583">
        <v>0</v>
      </c>
      <c r="H2583" t="s">
        <v>421</v>
      </c>
      <c r="I2583" t="s">
        <v>103</v>
      </c>
      <c r="J2583" t="s">
        <v>105</v>
      </c>
      <c r="K2583" t="s">
        <v>111</v>
      </c>
      <c r="L2583" t="s">
        <v>110</v>
      </c>
      <c r="M2583" t="s">
        <v>268</v>
      </c>
      <c r="N2583" t="s">
        <v>267</v>
      </c>
      <c r="O2583" t="s">
        <v>624</v>
      </c>
      <c r="P2583" t="s">
        <v>623</v>
      </c>
      <c r="Q2583" t="s">
        <v>3141</v>
      </c>
      <c r="R2583" t="s">
        <v>3142</v>
      </c>
    </row>
    <row r="2584" spans="1:18">
      <c r="A2584">
        <v>1250</v>
      </c>
      <c r="B2584" t="s">
        <v>701</v>
      </c>
      <c r="C2584">
        <v>326</v>
      </c>
      <c r="D2584" t="s">
        <v>3145</v>
      </c>
      <c r="E2584" t="s">
        <v>706</v>
      </c>
      <c r="F2584">
        <v>2</v>
      </c>
      <c r="G2584">
        <v>0</v>
      </c>
      <c r="H2584" t="s">
        <v>421</v>
      </c>
      <c r="I2584" t="s">
        <v>103</v>
      </c>
      <c r="J2584" t="s">
        <v>105</v>
      </c>
      <c r="K2584" t="s">
        <v>111</v>
      </c>
      <c r="L2584" t="s">
        <v>110</v>
      </c>
      <c r="M2584" t="s">
        <v>268</v>
      </c>
      <c r="N2584" t="s">
        <v>267</v>
      </c>
      <c r="O2584" t="s">
        <v>624</v>
      </c>
      <c r="P2584" t="s">
        <v>623</v>
      </c>
      <c r="Q2584" t="s">
        <v>3145</v>
      </c>
      <c r="R2584" t="s">
        <v>3146</v>
      </c>
    </row>
    <row r="2585" spans="1:18">
      <c r="A2585">
        <v>1251</v>
      </c>
      <c r="B2585" t="s">
        <v>701</v>
      </c>
      <c r="C2585">
        <v>321</v>
      </c>
      <c r="D2585" t="s">
        <v>3147</v>
      </c>
      <c r="E2585" t="s">
        <v>706</v>
      </c>
      <c r="F2585">
        <v>2</v>
      </c>
      <c r="G2585">
        <v>0</v>
      </c>
      <c r="H2585" t="s">
        <v>421</v>
      </c>
      <c r="I2585" t="s">
        <v>103</v>
      </c>
      <c r="J2585" t="s">
        <v>105</v>
      </c>
      <c r="K2585" t="s">
        <v>111</v>
      </c>
      <c r="L2585" t="s">
        <v>110</v>
      </c>
      <c r="M2585" t="s">
        <v>268</v>
      </c>
      <c r="N2585" t="s">
        <v>267</v>
      </c>
      <c r="O2585" t="s">
        <v>624</v>
      </c>
      <c r="P2585" t="s">
        <v>623</v>
      </c>
      <c r="Q2585" t="s">
        <v>3147</v>
      </c>
      <c r="R2585" t="s">
        <v>3148</v>
      </c>
    </row>
    <row r="2586" spans="1:18">
      <c r="A2586">
        <v>1245</v>
      </c>
      <c r="B2586" t="s">
        <v>701</v>
      </c>
      <c r="C2586">
        <v>387</v>
      </c>
      <c r="D2586" t="s">
        <v>3135</v>
      </c>
      <c r="E2586" t="s">
        <v>706</v>
      </c>
      <c r="F2586">
        <v>1</v>
      </c>
      <c r="G2586">
        <v>0</v>
      </c>
      <c r="H2586" t="s">
        <v>421</v>
      </c>
      <c r="I2586" t="s">
        <v>103</v>
      </c>
      <c r="J2586" t="s">
        <v>105</v>
      </c>
      <c r="K2586" t="s">
        <v>111</v>
      </c>
      <c r="L2586" t="s">
        <v>110</v>
      </c>
      <c r="M2586" t="s">
        <v>272</v>
      </c>
      <c r="N2586" t="s">
        <v>271</v>
      </c>
      <c r="O2586" t="s">
        <v>632</v>
      </c>
      <c r="P2586" t="s">
        <v>631</v>
      </c>
      <c r="Q2586" t="s">
        <v>3135</v>
      </c>
      <c r="R2586" t="s">
        <v>3136</v>
      </c>
    </row>
    <row r="2587" spans="1:18">
      <c r="A2587">
        <v>1229</v>
      </c>
      <c r="B2587" t="s">
        <v>701</v>
      </c>
      <c r="C2587">
        <v>390</v>
      </c>
      <c r="D2587" t="s">
        <v>273</v>
      </c>
      <c r="E2587" t="s">
        <v>772</v>
      </c>
      <c r="F2587">
        <v>0</v>
      </c>
      <c r="G2587">
        <v>0</v>
      </c>
      <c r="H2587" t="s">
        <v>421</v>
      </c>
      <c r="I2587" t="s">
        <v>103</v>
      </c>
      <c r="J2587" t="s">
        <v>105</v>
      </c>
      <c r="K2587" t="s">
        <v>111</v>
      </c>
      <c r="L2587" t="s">
        <v>110</v>
      </c>
      <c r="M2587" t="s">
        <v>274</v>
      </c>
      <c r="N2587" t="s">
        <v>273</v>
      </c>
      <c r="O2587" t="s">
        <v>626</v>
      </c>
      <c r="P2587" t="s">
        <v>625</v>
      </c>
      <c r="Q2587" t="s">
        <v>273</v>
      </c>
      <c r="R2587" t="s">
        <v>3105</v>
      </c>
    </row>
    <row r="2588" spans="1:18">
      <c r="A2588">
        <v>1241</v>
      </c>
      <c r="B2588" t="s">
        <v>701</v>
      </c>
      <c r="C2588">
        <v>386</v>
      </c>
      <c r="D2588" t="s">
        <v>3128</v>
      </c>
      <c r="E2588" t="s">
        <v>772</v>
      </c>
      <c r="F2588">
        <v>0</v>
      </c>
      <c r="G2588">
        <v>0</v>
      </c>
      <c r="H2588" t="s">
        <v>421</v>
      </c>
      <c r="I2588" t="s">
        <v>103</v>
      </c>
      <c r="J2588" t="s">
        <v>105</v>
      </c>
      <c r="K2588" t="s">
        <v>111</v>
      </c>
      <c r="L2588" t="s">
        <v>110</v>
      </c>
      <c r="M2588" t="s">
        <v>276</v>
      </c>
      <c r="N2588" t="s">
        <v>275</v>
      </c>
      <c r="O2588" t="s">
        <v>622</v>
      </c>
      <c r="P2588" t="s">
        <v>621</v>
      </c>
      <c r="Q2588" t="s">
        <v>3128</v>
      </c>
      <c r="R2588" t="s">
        <v>3129</v>
      </c>
    </row>
    <row r="2589" spans="1:18">
      <c r="A2589">
        <v>1222</v>
      </c>
      <c r="B2589" t="s">
        <v>701</v>
      </c>
      <c r="C2589">
        <v>392</v>
      </c>
      <c r="D2589" t="s">
        <v>3091</v>
      </c>
      <c r="E2589" t="s">
        <v>772</v>
      </c>
      <c r="F2589">
        <v>0</v>
      </c>
      <c r="G2589">
        <v>0</v>
      </c>
      <c r="H2589" t="s">
        <v>421</v>
      </c>
      <c r="I2589" t="s">
        <v>103</v>
      </c>
      <c r="J2589" t="s">
        <v>105</v>
      </c>
      <c r="K2589" t="s">
        <v>111</v>
      </c>
      <c r="L2589" t="s">
        <v>110</v>
      </c>
      <c r="M2589" t="s">
        <v>264</v>
      </c>
      <c r="N2589" t="s">
        <v>263</v>
      </c>
      <c r="O2589" t="s">
        <v>620</v>
      </c>
      <c r="P2589" t="s">
        <v>619</v>
      </c>
      <c r="Q2589" t="s">
        <v>3091</v>
      </c>
      <c r="R2589" t="s">
        <v>3092</v>
      </c>
    </row>
    <row r="2590" spans="1:18">
      <c r="A2590">
        <v>1225</v>
      </c>
      <c r="B2590" t="s">
        <v>701</v>
      </c>
      <c r="C2590">
        <v>312</v>
      </c>
      <c r="D2590" t="s">
        <v>3097</v>
      </c>
      <c r="E2590" t="s">
        <v>772</v>
      </c>
      <c r="F2590">
        <v>0</v>
      </c>
      <c r="G2590">
        <v>0</v>
      </c>
      <c r="H2590" t="s">
        <v>421</v>
      </c>
      <c r="I2590" t="s">
        <v>103</v>
      </c>
      <c r="J2590" t="s">
        <v>105</v>
      </c>
      <c r="K2590" t="s">
        <v>111</v>
      </c>
      <c r="L2590" t="s">
        <v>110</v>
      </c>
      <c r="M2590" t="s">
        <v>264</v>
      </c>
      <c r="N2590" t="s">
        <v>263</v>
      </c>
      <c r="O2590" t="s">
        <v>620</v>
      </c>
      <c r="P2590" t="s">
        <v>619</v>
      </c>
      <c r="Q2590" t="s">
        <v>3097</v>
      </c>
      <c r="R2590" t="s">
        <v>3098</v>
      </c>
    </row>
    <row r="2591" spans="1:18">
      <c r="A2591">
        <v>1227</v>
      </c>
      <c r="B2591" t="s">
        <v>701</v>
      </c>
      <c r="C2591">
        <v>310</v>
      </c>
      <c r="D2591" t="s">
        <v>3101</v>
      </c>
      <c r="E2591" t="s">
        <v>706</v>
      </c>
      <c r="F2591">
        <v>1</v>
      </c>
      <c r="G2591">
        <v>0</v>
      </c>
      <c r="H2591" t="s">
        <v>421</v>
      </c>
      <c r="I2591" t="s">
        <v>103</v>
      </c>
      <c r="J2591" t="s">
        <v>105</v>
      </c>
      <c r="K2591" t="s">
        <v>111</v>
      </c>
      <c r="L2591" t="s">
        <v>110</v>
      </c>
      <c r="M2591" t="s">
        <v>264</v>
      </c>
      <c r="N2591" t="s">
        <v>263</v>
      </c>
      <c r="O2591" t="s">
        <v>620</v>
      </c>
      <c r="P2591" t="s">
        <v>619</v>
      </c>
      <c r="Q2591" t="s">
        <v>3101</v>
      </c>
      <c r="R2591" t="s">
        <v>3102</v>
      </c>
    </row>
    <row r="2592" spans="1:18">
      <c r="A2592">
        <v>1230</v>
      </c>
      <c r="B2592" t="s">
        <v>701</v>
      </c>
      <c r="C2592">
        <v>399</v>
      </c>
      <c r="D2592" t="s">
        <v>3106</v>
      </c>
      <c r="E2592" t="s">
        <v>772</v>
      </c>
      <c r="F2592">
        <v>0</v>
      </c>
      <c r="G2592">
        <v>0</v>
      </c>
      <c r="H2592" t="s">
        <v>421</v>
      </c>
      <c r="I2592" t="s">
        <v>103</v>
      </c>
      <c r="J2592" t="s">
        <v>105</v>
      </c>
      <c r="K2592" t="s">
        <v>111</v>
      </c>
      <c r="L2592" t="s">
        <v>110</v>
      </c>
      <c r="M2592" t="s">
        <v>264</v>
      </c>
      <c r="N2592" t="s">
        <v>263</v>
      </c>
      <c r="O2592" t="s">
        <v>620</v>
      </c>
      <c r="P2592" t="s">
        <v>619</v>
      </c>
      <c r="Q2592" t="s">
        <v>3106</v>
      </c>
      <c r="R2592" t="s">
        <v>3107</v>
      </c>
    </row>
    <row r="2593" spans="1:18">
      <c r="A2593">
        <v>1231</v>
      </c>
      <c r="B2593" t="s">
        <v>701</v>
      </c>
      <c r="C2593">
        <v>311</v>
      </c>
      <c r="D2593" t="s">
        <v>3108</v>
      </c>
      <c r="E2593" t="s">
        <v>706</v>
      </c>
      <c r="F2593">
        <v>4</v>
      </c>
      <c r="G2593">
        <v>0</v>
      </c>
      <c r="H2593" t="s">
        <v>421</v>
      </c>
      <c r="I2593" t="s">
        <v>103</v>
      </c>
      <c r="J2593" t="s">
        <v>105</v>
      </c>
      <c r="K2593" t="s">
        <v>111</v>
      </c>
      <c r="L2593" t="s">
        <v>110</v>
      </c>
      <c r="M2593" t="s">
        <v>264</v>
      </c>
      <c r="N2593" t="s">
        <v>263</v>
      </c>
      <c r="O2593" t="s">
        <v>620</v>
      </c>
      <c r="P2593" t="s">
        <v>619</v>
      </c>
      <c r="Q2593" t="s">
        <v>3108</v>
      </c>
      <c r="R2593" t="s">
        <v>3109</v>
      </c>
    </row>
    <row r="2594" spans="1:18">
      <c r="A2594">
        <v>1233</v>
      </c>
      <c r="B2594" t="s">
        <v>701</v>
      </c>
      <c r="C2594">
        <v>396</v>
      </c>
      <c r="D2594" t="s">
        <v>3112</v>
      </c>
      <c r="E2594" t="s">
        <v>706</v>
      </c>
      <c r="F2594">
        <v>1</v>
      </c>
      <c r="G2594">
        <v>0</v>
      </c>
      <c r="H2594" t="s">
        <v>421</v>
      </c>
      <c r="I2594" t="s">
        <v>103</v>
      </c>
      <c r="J2594" t="s">
        <v>105</v>
      </c>
      <c r="K2594" t="s">
        <v>111</v>
      </c>
      <c r="L2594" t="s">
        <v>110</v>
      </c>
      <c r="M2594" t="s">
        <v>264</v>
      </c>
      <c r="N2594" t="s">
        <v>263</v>
      </c>
      <c r="O2594" t="s">
        <v>620</v>
      </c>
      <c r="P2594" t="s">
        <v>619</v>
      </c>
      <c r="Q2594" t="s">
        <v>3112</v>
      </c>
      <c r="R2594" t="s">
        <v>3113</v>
      </c>
    </row>
    <row r="2595" spans="1:18">
      <c r="A2595">
        <v>1234</v>
      </c>
      <c r="B2595" t="s">
        <v>701</v>
      </c>
      <c r="C2595">
        <v>113</v>
      </c>
      <c r="D2595" t="s">
        <v>3114</v>
      </c>
      <c r="E2595" t="s">
        <v>421</v>
      </c>
      <c r="F2595" t="s">
        <v>421</v>
      </c>
      <c r="G2595">
        <v>0</v>
      </c>
      <c r="H2595" t="s">
        <v>421</v>
      </c>
      <c r="I2595" t="s">
        <v>103</v>
      </c>
      <c r="J2595" t="s">
        <v>105</v>
      </c>
      <c r="K2595" t="s">
        <v>111</v>
      </c>
      <c r="L2595" t="s">
        <v>110</v>
      </c>
      <c r="M2595" t="s">
        <v>264</v>
      </c>
      <c r="N2595" t="s">
        <v>263</v>
      </c>
      <c r="O2595" t="s">
        <v>620</v>
      </c>
      <c r="P2595" t="s">
        <v>619</v>
      </c>
      <c r="Q2595" t="s">
        <v>3114</v>
      </c>
      <c r="R2595" t="s">
        <v>3115</v>
      </c>
    </row>
    <row r="2596" spans="1:18">
      <c r="A2596">
        <v>1236</v>
      </c>
      <c r="B2596" t="s">
        <v>701</v>
      </c>
      <c r="C2596">
        <v>230</v>
      </c>
      <c r="D2596" t="s">
        <v>3118</v>
      </c>
      <c r="E2596" t="s">
        <v>706</v>
      </c>
      <c r="F2596">
        <v>4</v>
      </c>
      <c r="G2596">
        <v>0</v>
      </c>
      <c r="H2596" t="s">
        <v>421</v>
      </c>
      <c r="I2596" t="s">
        <v>103</v>
      </c>
      <c r="J2596" t="s">
        <v>105</v>
      </c>
      <c r="K2596" t="s">
        <v>111</v>
      </c>
      <c r="L2596" t="s">
        <v>110</v>
      </c>
      <c r="M2596" t="s">
        <v>264</v>
      </c>
      <c r="N2596" t="s">
        <v>263</v>
      </c>
      <c r="O2596" t="s">
        <v>620</v>
      </c>
      <c r="P2596" t="s">
        <v>619</v>
      </c>
      <c r="Q2596" t="s">
        <v>3118</v>
      </c>
      <c r="R2596" t="s">
        <v>3119</v>
      </c>
    </row>
    <row r="2597" spans="1:18">
      <c r="A2597">
        <v>1237</v>
      </c>
      <c r="B2597" t="s">
        <v>701</v>
      </c>
      <c r="C2597">
        <v>395</v>
      </c>
      <c r="D2597" t="s">
        <v>3120</v>
      </c>
      <c r="E2597" t="s">
        <v>706</v>
      </c>
      <c r="F2597">
        <v>1</v>
      </c>
      <c r="G2597">
        <v>0</v>
      </c>
      <c r="H2597" t="s">
        <v>421</v>
      </c>
      <c r="I2597" t="s">
        <v>103</v>
      </c>
      <c r="J2597" t="s">
        <v>105</v>
      </c>
      <c r="K2597" t="s">
        <v>111</v>
      </c>
      <c r="L2597" t="s">
        <v>110</v>
      </c>
      <c r="M2597" t="s">
        <v>264</v>
      </c>
      <c r="N2597" t="s">
        <v>263</v>
      </c>
      <c r="O2597" t="s">
        <v>620</v>
      </c>
      <c r="P2597" t="s">
        <v>619</v>
      </c>
      <c r="Q2597" t="s">
        <v>3120</v>
      </c>
      <c r="R2597" t="s">
        <v>3121</v>
      </c>
    </row>
    <row r="2598" spans="1:18">
      <c r="A2598">
        <v>1238</v>
      </c>
      <c r="B2598" t="s">
        <v>701</v>
      </c>
      <c r="C2598">
        <v>400</v>
      </c>
      <c r="D2598" t="s">
        <v>3122</v>
      </c>
      <c r="E2598" t="s">
        <v>772</v>
      </c>
      <c r="F2598">
        <v>0</v>
      </c>
      <c r="G2598">
        <v>0</v>
      </c>
      <c r="H2598" t="s">
        <v>421</v>
      </c>
      <c r="I2598" t="s">
        <v>103</v>
      </c>
      <c r="J2598" t="s">
        <v>105</v>
      </c>
      <c r="K2598" t="s">
        <v>111</v>
      </c>
      <c r="L2598" t="s">
        <v>110</v>
      </c>
      <c r="M2598" t="s">
        <v>264</v>
      </c>
      <c r="N2598" t="s">
        <v>263</v>
      </c>
      <c r="O2598" t="s">
        <v>620</v>
      </c>
      <c r="P2598" t="s">
        <v>619</v>
      </c>
      <c r="Q2598" t="s">
        <v>3122</v>
      </c>
      <c r="R2598" t="s">
        <v>3123</v>
      </c>
    </row>
    <row r="2599" spans="1:18">
      <c r="A2599">
        <v>1239</v>
      </c>
      <c r="B2599" t="s">
        <v>701</v>
      </c>
      <c r="C2599">
        <v>314</v>
      </c>
      <c r="D2599" t="s">
        <v>3124</v>
      </c>
      <c r="E2599" t="s">
        <v>703</v>
      </c>
      <c r="F2599">
        <v>0</v>
      </c>
      <c r="G2599">
        <v>0</v>
      </c>
      <c r="H2599" t="s">
        <v>421</v>
      </c>
      <c r="I2599" t="s">
        <v>103</v>
      </c>
      <c r="J2599" t="s">
        <v>105</v>
      </c>
      <c r="K2599" t="s">
        <v>111</v>
      </c>
      <c r="L2599" t="s">
        <v>110</v>
      </c>
      <c r="M2599" t="s">
        <v>264</v>
      </c>
      <c r="N2599" t="s">
        <v>263</v>
      </c>
      <c r="O2599" t="s">
        <v>620</v>
      </c>
      <c r="P2599" t="s">
        <v>619</v>
      </c>
      <c r="Q2599" t="s">
        <v>3124</v>
      </c>
      <c r="R2599" t="s">
        <v>3125</v>
      </c>
    </row>
    <row r="2600" spans="1:18">
      <c r="A2600">
        <v>1240</v>
      </c>
      <c r="B2600" t="s">
        <v>701</v>
      </c>
      <c r="C2600">
        <v>394</v>
      </c>
      <c r="D2600" t="s">
        <v>3126</v>
      </c>
      <c r="E2600" t="s">
        <v>706</v>
      </c>
      <c r="F2600">
        <v>3</v>
      </c>
      <c r="G2600">
        <v>0</v>
      </c>
      <c r="H2600" t="s">
        <v>421</v>
      </c>
      <c r="I2600" t="s">
        <v>103</v>
      </c>
      <c r="J2600" t="s">
        <v>105</v>
      </c>
      <c r="K2600" t="s">
        <v>111</v>
      </c>
      <c r="L2600" t="s">
        <v>110</v>
      </c>
      <c r="M2600" t="s">
        <v>264</v>
      </c>
      <c r="N2600" t="s">
        <v>263</v>
      </c>
      <c r="O2600" t="s">
        <v>620</v>
      </c>
      <c r="P2600" t="s">
        <v>619</v>
      </c>
      <c r="Q2600" t="s">
        <v>3126</v>
      </c>
      <c r="R2600" t="s">
        <v>3127</v>
      </c>
    </row>
    <row r="2601" spans="1:18">
      <c r="A2601">
        <v>1242</v>
      </c>
      <c r="B2601" t="s">
        <v>701</v>
      </c>
      <c r="C2601">
        <v>317</v>
      </c>
      <c r="D2601" t="s">
        <v>3130</v>
      </c>
      <c r="E2601" t="s">
        <v>772</v>
      </c>
      <c r="F2601">
        <v>0</v>
      </c>
      <c r="G2601">
        <v>0</v>
      </c>
      <c r="H2601" t="s">
        <v>421</v>
      </c>
      <c r="I2601" t="s">
        <v>103</v>
      </c>
      <c r="J2601" t="s">
        <v>105</v>
      </c>
      <c r="K2601" t="s">
        <v>111</v>
      </c>
      <c r="L2601" t="s">
        <v>110</v>
      </c>
      <c r="M2601" t="s">
        <v>264</v>
      </c>
      <c r="N2601" t="s">
        <v>263</v>
      </c>
      <c r="O2601" t="s">
        <v>620</v>
      </c>
      <c r="P2601" t="s">
        <v>619</v>
      </c>
      <c r="Q2601" t="s">
        <v>3130</v>
      </c>
      <c r="R2601" t="s">
        <v>3131</v>
      </c>
    </row>
    <row r="2602" spans="1:18">
      <c r="A2602">
        <v>1249</v>
      </c>
      <c r="B2602" t="s">
        <v>701</v>
      </c>
      <c r="C2602">
        <v>315</v>
      </c>
      <c r="D2602" t="s">
        <v>3143</v>
      </c>
      <c r="E2602" t="s">
        <v>703</v>
      </c>
      <c r="F2602">
        <v>0</v>
      </c>
      <c r="G2602">
        <v>0</v>
      </c>
      <c r="H2602" t="s">
        <v>421</v>
      </c>
      <c r="I2602" t="s">
        <v>103</v>
      </c>
      <c r="J2602" t="s">
        <v>105</v>
      </c>
      <c r="K2602" t="s">
        <v>111</v>
      </c>
      <c r="L2602" t="s">
        <v>110</v>
      </c>
      <c r="M2602" t="s">
        <v>264</v>
      </c>
      <c r="N2602" t="s">
        <v>263</v>
      </c>
      <c r="O2602" t="s">
        <v>620</v>
      </c>
      <c r="P2602" t="s">
        <v>619</v>
      </c>
      <c r="Q2602" t="s">
        <v>3143</v>
      </c>
      <c r="R2602" t="s">
        <v>3144</v>
      </c>
    </row>
    <row r="2603" spans="1:18">
      <c r="A2603">
        <v>1255</v>
      </c>
      <c r="B2603" t="s">
        <v>701</v>
      </c>
      <c r="C2603">
        <v>385</v>
      </c>
      <c r="D2603" t="s">
        <v>3155</v>
      </c>
      <c r="E2603" t="s">
        <v>706</v>
      </c>
      <c r="F2603">
        <v>4</v>
      </c>
      <c r="G2603">
        <v>0</v>
      </c>
      <c r="H2603" t="s">
        <v>421</v>
      </c>
      <c r="I2603" t="s">
        <v>103</v>
      </c>
      <c r="J2603" t="s">
        <v>105</v>
      </c>
      <c r="K2603" t="s">
        <v>111</v>
      </c>
      <c r="L2603" t="s">
        <v>110</v>
      </c>
      <c r="M2603" t="s">
        <v>264</v>
      </c>
      <c r="N2603" t="s">
        <v>263</v>
      </c>
      <c r="O2603" t="s">
        <v>620</v>
      </c>
      <c r="P2603" t="s">
        <v>619</v>
      </c>
      <c r="Q2603" t="s">
        <v>3155</v>
      </c>
      <c r="R2603" t="s">
        <v>3156</v>
      </c>
    </row>
    <row r="2604" spans="1:18">
      <c r="A2604">
        <v>1262</v>
      </c>
      <c r="B2604" t="s">
        <v>701</v>
      </c>
      <c r="C2604">
        <v>384</v>
      </c>
      <c r="D2604" t="s">
        <v>3166</v>
      </c>
      <c r="E2604" t="s">
        <v>703</v>
      </c>
      <c r="F2604">
        <v>0</v>
      </c>
      <c r="G2604">
        <v>0</v>
      </c>
      <c r="H2604" t="s">
        <v>421</v>
      </c>
      <c r="I2604" t="s">
        <v>103</v>
      </c>
      <c r="J2604" t="s">
        <v>105</v>
      </c>
      <c r="K2604" t="s">
        <v>111</v>
      </c>
      <c r="L2604" t="s">
        <v>110</v>
      </c>
      <c r="M2604" t="s">
        <v>264</v>
      </c>
      <c r="N2604" t="s">
        <v>263</v>
      </c>
      <c r="O2604" t="s">
        <v>620</v>
      </c>
      <c r="P2604" t="s">
        <v>619</v>
      </c>
      <c r="Q2604" t="s">
        <v>3166</v>
      </c>
      <c r="R2604" t="s">
        <v>3167</v>
      </c>
    </row>
    <row r="2605" spans="1:18">
      <c r="A2605">
        <v>1269</v>
      </c>
      <c r="B2605" t="s">
        <v>701</v>
      </c>
      <c r="C2605">
        <v>320</v>
      </c>
      <c r="D2605" t="s">
        <v>3066</v>
      </c>
      <c r="E2605" t="s">
        <v>706</v>
      </c>
      <c r="F2605">
        <v>4</v>
      </c>
      <c r="G2605">
        <v>0</v>
      </c>
      <c r="H2605" t="s">
        <v>421</v>
      </c>
      <c r="I2605" t="s">
        <v>103</v>
      </c>
      <c r="J2605" t="s">
        <v>105</v>
      </c>
      <c r="K2605" t="s">
        <v>111</v>
      </c>
      <c r="L2605" t="s">
        <v>110</v>
      </c>
      <c r="M2605" t="s">
        <v>264</v>
      </c>
      <c r="N2605" t="s">
        <v>263</v>
      </c>
      <c r="O2605" t="s">
        <v>620</v>
      </c>
      <c r="P2605" t="s">
        <v>619</v>
      </c>
      <c r="Q2605" t="s">
        <v>3066</v>
      </c>
      <c r="R2605" t="s">
        <v>3178</v>
      </c>
    </row>
    <row r="2606" spans="1:18">
      <c r="A2606">
        <v>1270</v>
      </c>
      <c r="B2606" t="s">
        <v>701</v>
      </c>
      <c r="C2606">
        <v>318</v>
      </c>
      <c r="D2606" t="s">
        <v>3179</v>
      </c>
      <c r="E2606" t="s">
        <v>703</v>
      </c>
      <c r="F2606">
        <v>0</v>
      </c>
      <c r="G2606">
        <v>0</v>
      </c>
      <c r="H2606" t="s">
        <v>421</v>
      </c>
      <c r="I2606" t="s">
        <v>103</v>
      </c>
      <c r="J2606" t="s">
        <v>105</v>
      </c>
      <c r="K2606" t="s">
        <v>111</v>
      </c>
      <c r="L2606" t="s">
        <v>110</v>
      </c>
      <c r="M2606" t="s">
        <v>264</v>
      </c>
      <c r="N2606" t="s">
        <v>263</v>
      </c>
      <c r="O2606" t="s">
        <v>620</v>
      </c>
      <c r="P2606" t="s">
        <v>619</v>
      </c>
      <c r="Q2606" t="s">
        <v>3179</v>
      </c>
      <c r="R2606" t="s">
        <v>3180</v>
      </c>
    </row>
    <row r="2607" spans="1:18">
      <c r="A2607">
        <v>1271</v>
      </c>
      <c r="B2607" t="s">
        <v>701</v>
      </c>
      <c r="C2607">
        <v>382</v>
      </c>
      <c r="D2607" t="s">
        <v>3181</v>
      </c>
      <c r="E2607" t="s">
        <v>772</v>
      </c>
      <c r="F2607">
        <v>0</v>
      </c>
      <c r="G2607">
        <v>0</v>
      </c>
      <c r="H2607" t="s">
        <v>421</v>
      </c>
      <c r="I2607" t="s">
        <v>103</v>
      </c>
      <c r="J2607" t="s">
        <v>105</v>
      </c>
      <c r="K2607" t="s">
        <v>111</v>
      </c>
      <c r="L2607" t="s">
        <v>110</v>
      </c>
      <c r="M2607" t="s">
        <v>264</v>
      </c>
      <c r="N2607" t="s">
        <v>263</v>
      </c>
      <c r="O2607" t="s">
        <v>620</v>
      </c>
      <c r="P2607" t="s">
        <v>619</v>
      </c>
      <c r="Q2607" t="s">
        <v>3181</v>
      </c>
      <c r="R2607" t="s">
        <v>3182</v>
      </c>
    </row>
    <row r="2608" spans="1:18">
      <c r="A2608">
        <v>1277</v>
      </c>
      <c r="B2608" t="s">
        <v>701</v>
      </c>
      <c r="C2608">
        <v>319</v>
      </c>
      <c r="D2608" t="s">
        <v>3192</v>
      </c>
      <c r="E2608" t="s">
        <v>706</v>
      </c>
      <c r="F2608">
        <v>4</v>
      </c>
      <c r="G2608">
        <v>0</v>
      </c>
      <c r="H2608" t="s">
        <v>421</v>
      </c>
      <c r="I2608" t="s">
        <v>103</v>
      </c>
      <c r="J2608" t="s">
        <v>105</v>
      </c>
      <c r="K2608" t="s">
        <v>111</v>
      </c>
      <c r="L2608" t="s">
        <v>110</v>
      </c>
      <c r="M2608" t="s">
        <v>264</v>
      </c>
      <c r="N2608" t="s">
        <v>263</v>
      </c>
      <c r="O2608" t="s">
        <v>620</v>
      </c>
      <c r="P2608" t="s">
        <v>619</v>
      </c>
      <c r="Q2608" t="s">
        <v>3192</v>
      </c>
      <c r="R2608" t="s">
        <v>3193</v>
      </c>
    </row>
    <row r="2609" spans="1:18">
      <c r="A2609">
        <v>1281</v>
      </c>
      <c r="B2609" t="s">
        <v>701</v>
      </c>
      <c r="C2609">
        <v>383</v>
      </c>
      <c r="D2609" t="s">
        <v>3200</v>
      </c>
      <c r="E2609" t="s">
        <v>703</v>
      </c>
      <c r="F2609">
        <v>0</v>
      </c>
      <c r="G2609">
        <v>0</v>
      </c>
      <c r="H2609" t="s">
        <v>421</v>
      </c>
      <c r="I2609" t="s">
        <v>103</v>
      </c>
      <c r="J2609" t="s">
        <v>105</v>
      </c>
      <c r="K2609" t="s">
        <v>111</v>
      </c>
      <c r="L2609" t="s">
        <v>110</v>
      </c>
      <c r="M2609" t="s">
        <v>264</v>
      </c>
      <c r="N2609" t="s">
        <v>263</v>
      </c>
      <c r="O2609" t="s">
        <v>620</v>
      </c>
      <c r="P2609" t="s">
        <v>619</v>
      </c>
      <c r="Q2609" t="s">
        <v>3200</v>
      </c>
      <c r="R2609" t="s">
        <v>3201</v>
      </c>
    </row>
    <row r="2610" spans="1:18">
      <c r="A2610">
        <v>1297</v>
      </c>
      <c r="B2610" t="s">
        <v>701</v>
      </c>
      <c r="C2610">
        <v>112</v>
      </c>
      <c r="D2610" t="s">
        <v>3232</v>
      </c>
      <c r="E2610" t="s">
        <v>421</v>
      </c>
      <c r="F2610" t="s">
        <v>421</v>
      </c>
      <c r="G2610">
        <v>0</v>
      </c>
      <c r="H2610" t="s">
        <v>421</v>
      </c>
      <c r="I2610" t="s">
        <v>103</v>
      </c>
      <c r="J2610" t="s">
        <v>105</v>
      </c>
      <c r="K2610" t="s">
        <v>111</v>
      </c>
      <c r="L2610" t="s">
        <v>110</v>
      </c>
      <c r="M2610" t="s">
        <v>264</v>
      </c>
      <c r="N2610" t="s">
        <v>263</v>
      </c>
      <c r="O2610" t="s">
        <v>620</v>
      </c>
      <c r="P2610" t="s">
        <v>619</v>
      </c>
      <c r="Q2610" t="s">
        <v>3232</v>
      </c>
      <c r="R2610" t="s">
        <v>3233</v>
      </c>
    </row>
    <row r="2611" spans="1:18">
      <c r="A2611">
        <v>1303</v>
      </c>
      <c r="B2611" t="s">
        <v>701</v>
      </c>
      <c r="C2611">
        <v>381</v>
      </c>
      <c r="D2611" t="s">
        <v>3243</v>
      </c>
      <c r="E2611" t="s">
        <v>703</v>
      </c>
      <c r="F2611">
        <v>0</v>
      </c>
      <c r="G2611">
        <v>0</v>
      </c>
      <c r="H2611" t="s">
        <v>421</v>
      </c>
      <c r="I2611" t="s">
        <v>103</v>
      </c>
      <c r="J2611" t="s">
        <v>105</v>
      </c>
      <c r="K2611" t="s">
        <v>111</v>
      </c>
      <c r="L2611" t="s">
        <v>110</v>
      </c>
      <c r="M2611" t="s">
        <v>264</v>
      </c>
      <c r="N2611" t="s">
        <v>263</v>
      </c>
      <c r="O2611" t="s">
        <v>620</v>
      </c>
      <c r="P2611" t="s">
        <v>619</v>
      </c>
      <c r="Q2611" t="s">
        <v>3243</v>
      </c>
      <c r="R2611" t="s">
        <v>3244</v>
      </c>
    </row>
    <row r="2612" spans="1:18">
      <c r="A2612">
        <v>1308</v>
      </c>
      <c r="B2612" t="s">
        <v>701</v>
      </c>
      <c r="C2612">
        <v>378</v>
      </c>
      <c r="D2612" t="s">
        <v>3252</v>
      </c>
      <c r="E2612" t="s">
        <v>703</v>
      </c>
      <c r="F2612">
        <v>0</v>
      </c>
      <c r="G2612">
        <v>0</v>
      </c>
      <c r="H2612" t="s">
        <v>421</v>
      </c>
      <c r="I2612" t="s">
        <v>103</v>
      </c>
      <c r="J2612" t="s">
        <v>105</v>
      </c>
      <c r="K2612" t="s">
        <v>111</v>
      </c>
      <c r="L2612" t="s">
        <v>110</v>
      </c>
      <c r="M2612" t="s">
        <v>264</v>
      </c>
      <c r="N2612" t="s">
        <v>263</v>
      </c>
      <c r="O2612" t="s">
        <v>620</v>
      </c>
      <c r="P2612" t="s">
        <v>619</v>
      </c>
      <c r="Q2612" t="s">
        <v>3252</v>
      </c>
      <c r="R2612" t="s">
        <v>3253</v>
      </c>
    </row>
    <row r="2613" spans="1:18">
      <c r="A2613">
        <v>1313</v>
      </c>
      <c r="B2613" t="s">
        <v>701</v>
      </c>
      <c r="C2613">
        <v>403</v>
      </c>
      <c r="D2613" t="s">
        <v>3262</v>
      </c>
      <c r="E2613" t="s">
        <v>706</v>
      </c>
      <c r="F2613">
        <v>0</v>
      </c>
      <c r="G2613">
        <v>0</v>
      </c>
      <c r="H2613" t="s">
        <v>421</v>
      </c>
      <c r="I2613" t="s">
        <v>103</v>
      </c>
      <c r="J2613" t="s">
        <v>105</v>
      </c>
      <c r="K2613" t="s">
        <v>111</v>
      </c>
      <c r="L2613" t="s">
        <v>110</v>
      </c>
      <c r="M2613" t="s">
        <v>264</v>
      </c>
      <c r="N2613" t="s">
        <v>263</v>
      </c>
      <c r="O2613" t="s">
        <v>620</v>
      </c>
      <c r="P2613" t="s">
        <v>619</v>
      </c>
      <c r="Q2613" t="s">
        <v>3262</v>
      </c>
      <c r="R2613" t="s">
        <v>3263</v>
      </c>
    </row>
    <row r="2614" spans="1:18">
      <c r="A2614">
        <v>1314</v>
      </c>
      <c r="B2614" t="s">
        <v>701</v>
      </c>
      <c r="C2614">
        <v>404</v>
      </c>
      <c r="D2614" t="s">
        <v>3264</v>
      </c>
      <c r="E2614" t="s">
        <v>706</v>
      </c>
      <c r="F2614">
        <v>0</v>
      </c>
      <c r="G2614">
        <v>0</v>
      </c>
      <c r="H2614" t="s">
        <v>421</v>
      </c>
      <c r="I2614" t="s">
        <v>103</v>
      </c>
      <c r="J2614" t="s">
        <v>105</v>
      </c>
      <c r="K2614" t="s">
        <v>111</v>
      </c>
      <c r="L2614" t="s">
        <v>110</v>
      </c>
      <c r="M2614" t="s">
        <v>264</v>
      </c>
      <c r="N2614" t="s">
        <v>263</v>
      </c>
      <c r="O2614" t="s">
        <v>620</v>
      </c>
      <c r="P2614" t="s">
        <v>619</v>
      </c>
      <c r="Q2614" t="s">
        <v>3264</v>
      </c>
      <c r="R2614" t="s">
        <v>3265</v>
      </c>
    </row>
    <row r="2615" spans="1:18">
      <c r="A2615">
        <v>1316</v>
      </c>
      <c r="B2615" t="s">
        <v>701</v>
      </c>
      <c r="C2615">
        <v>377</v>
      </c>
      <c r="D2615" t="s">
        <v>3268</v>
      </c>
      <c r="E2615" t="s">
        <v>703</v>
      </c>
      <c r="F2615">
        <v>0</v>
      </c>
      <c r="G2615">
        <v>0</v>
      </c>
      <c r="H2615" t="s">
        <v>421</v>
      </c>
      <c r="I2615" t="s">
        <v>103</v>
      </c>
      <c r="J2615" t="s">
        <v>105</v>
      </c>
      <c r="K2615" t="s">
        <v>111</v>
      </c>
      <c r="L2615" t="s">
        <v>110</v>
      </c>
      <c r="M2615" t="s">
        <v>264</v>
      </c>
      <c r="N2615" t="s">
        <v>263</v>
      </c>
      <c r="O2615" t="s">
        <v>620</v>
      </c>
      <c r="P2615" t="s">
        <v>619</v>
      </c>
      <c r="Q2615" t="s">
        <v>3268</v>
      </c>
      <c r="R2615" t="s">
        <v>3269</v>
      </c>
    </row>
    <row r="2616" spans="1:18">
      <c r="A2616">
        <v>1319</v>
      </c>
      <c r="B2616" t="s">
        <v>701</v>
      </c>
      <c r="C2616">
        <v>380</v>
      </c>
      <c r="D2616" t="s">
        <v>3274</v>
      </c>
      <c r="E2616" t="s">
        <v>706</v>
      </c>
      <c r="F2616">
        <v>4</v>
      </c>
      <c r="G2616">
        <v>0</v>
      </c>
      <c r="H2616" t="s">
        <v>421</v>
      </c>
      <c r="I2616" t="s">
        <v>103</v>
      </c>
      <c r="J2616" t="s">
        <v>105</v>
      </c>
      <c r="K2616" t="s">
        <v>111</v>
      </c>
      <c r="L2616" t="s">
        <v>110</v>
      </c>
      <c r="M2616" t="s">
        <v>264</v>
      </c>
      <c r="N2616" t="s">
        <v>263</v>
      </c>
      <c r="O2616" t="s">
        <v>620</v>
      </c>
      <c r="P2616" t="s">
        <v>619</v>
      </c>
      <c r="Q2616" t="s">
        <v>3274</v>
      </c>
      <c r="R2616" t="s">
        <v>3275</v>
      </c>
    </row>
    <row r="2617" spans="1:18">
      <c r="A2617">
        <v>1321</v>
      </c>
      <c r="B2617" t="s">
        <v>701</v>
      </c>
      <c r="C2617">
        <v>123</v>
      </c>
      <c r="D2617" t="s">
        <v>3278</v>
      </c>
      <c r="E2617" t="s">
        <v>706</v>
      </c>
      <c r="F2617">
        <v>1</v>
      </c>
      <c r="G2617">
        <v>0</v>
      </c>
      <c r="H2617" t="s">
        <v>421</v>
      </c>
      <c r="I2617" t="s">
        <v>103</v>
      </c>
      <c r="J2617" t="s">
        <v>105</v>
      </c>
      <c r="K2617" t="s">
        <v>111</v>
      </c>
      <c r="L2617" t="s">
        <v>110</v>
      </c>
      <c r="M2617" t="s">
        <v>264</v>
      </c>
      <c r="N2617" t="s">
        <v>263</v>
      </c>
      <c r="O2617" t="s">
        <v>620</v>
      </c>
      <c r="P2617" t="s">
        <v>619</v>
      </c>
      <c r="Q2617" t="s">
        <v>3278</v>
      </c>
      <c r="R2617" t="s">
        <v>3279</v>
      </c>
    </row>
    <row r="2618" spans="1:18">
      <c r="A2618">
        <v>1322</v>
      </c>
      <c r="B2618" t="s">
        <v>701</v>
      </c>
      <c r="C2618">
        <v>231</v>
      </c>
      <c r="D2618" t="s">
        <v>3280</v>
      </c>
      <c r="E2618" t="s">
        <v>421</v>
      </c>
      <c r="F2618" t="s">
        <v>421</v>
      </c>
      <c r="G2618">
        <v>0</v>
      </c>
      <c r="H2618" t="s">
        <v>421</v>
      </c>
      <c r="I2618" t="s">
        <v>103</v>
      </c>
      <c r="J2618" t="s">
        <v>105</v>
      </c>
      <c r="K2618" t="s">
        <v>111</v>
      </c>
      <c r="L2618" t="s">
        <v>110</v>
      </c>
      <c r="M2618" t="s">
        <v>264</v>
      </c>
      <c r="N2618" t="s">
        <v>263</v>
      </c>
      <c r="O2618" t="s">
        <v>620</v>
      </c>
      <c r="P2618" t="s">
        <v>619</v>
      </c>
      <c r="Q2618" t="s">
        <v>3280</v>
      </c>
      <c r="R2618" t="s">
        <v>3281</v>
      </c>
    </row>
    <row r="2619" spans="1:18">
      <c r="A2619">
        <v>1325</v>
      </c>
      <c r="B2619" t="s">
        <v>701</v>
      </c>
      <c r="C2619">
        <v>402</v>
      </c>
      <c r="D2619" t="s">
        <v>3285</v>
      </c>
      <c r="E2619" t="s">
        <v>703</v>
      </c>
      <c r="F2619">
        <v>0</v>
      </c>
      <c r="G2619">
        <v>0</v>
      </c>
      <c r="H2619" t="s">
        <v>421</v>
      </c>
      <c r="I2619" t="s">
        <v>103</v>
      </c>
      <c r="J2619" t="s">
        <v>105</v>
      </c>
      <c r="K2619" t="s">
        <v>111</v>
      </c>
      <c r="L2619" t="s">
        <v>110</v>
      </c>
      <c r="M2619" t="s">
        <v>264</v>
      </c>
      <c r="N2619" t="s">
        <v>263</v>
      </c>
      <c r="O2619" t="s">
        <v>620</v>
      </c>
      <c r="P2619" t="s">
        <v>619</v>
      </c>
      <c r="Q2619" t="s">
        <v>3285</v>
      </c>
      <c r="R2619" t="s">
        <v>3286</v>
      </c>
    </row>
    <row r="2620" spans="1:18">
      <c r="A2620">
        <v>1328</v>
      </c>
      <c r="B2620" t="s">
        <v>701</v>
      </c>
      <c r="C2620">
        <v>376</v>
      </c>
      <c r="D2620" t="s">
        <v>3291</v>
      </c>
      <c r="E2620" t="s">
        <v>703</v>
      </c>
      <c r="F2620">
        <v>0</v>
      </c>
      <c r="G2620">
        <v>0</v>
      </c>
      <c r="H2620" t="s">
        <v>421</v>
      </c>
      <c r="I2620" t="s">
        <v>103</v>
      </c>
      <c r="J2620" t="s">
        <v>105</v>
      </c>
      <c r="K2620" t="s">
        <v>111</v>
      </c>
      <c r="L2620" t="s">
        <v>110</v>
      </c>
      <c r="M2620" t="s">
        <v>264</v>
      </c>
      <c r="N2620" t="s">
        <v>263</v>
      </c>
      <c r="O2620" t="s">
        <v>620</v>
      </c>
      <c r="P2620" t="s">
        <v>619</v>
      </c>
      <c r="Q2620" t="s">
        <v>3291</v>
      </c>
      <c r="R2620" t="s">
        <v>3292</v>
      </c>
    </row>
    <row r="2621" spans="1:18">
      <c r="A2621">
        <v>1332</v>
      </c>
      <c r="B2621" t="s">
        <v>701</v>
      </c>
      <c r="C2621">
        <v>375</v>
      </c>
      <c r="D2621" t="s">
        <v>3299</v>
      </c>
      <c r="E2621" t="s">
        <v>706</v>
      </c>
      <c r="F2621">
        <v>3</v>
      </c>
      <c r="G2621">
        <v>0</v>
      </c>
      <c r="H2621" t="s">
        <v>421</v>
      </c>
      <c r="I2621" t="s">
        <v>103</v>
      </c>
      <c r="J2621" t="s">
        <v>105</v>
      </c>
      <c r="K2621" t="s">
        <v>111</v>
      </c>
      <c r="L2621" t="s">
        <v>110</v>
      </c>
      <c r="M2621" t="s">
        <v>264</v>
      </c>
      <c r="N2621" t="s">
        <v>263</v>
      </c>
      <c r="O2621" t="s">
        <v>620</v>
      </c>
      <c r="P2621" t="s">
        <v>619</v>
      </c>
      <c r="Q2621" t="s">
        <v>3299</v>
      </c>
      <c r="R2621" t="s">
        <v>3300</v>
      </c>
    </row>
    <row r="2622" spans="1:18">
      <c r="A2622">
        <v>1334</v>
      </c>
      <c r="B2622" t="s">
        <v>701</v>
      </c>
      <c r="C2622">
        <v>122</v>
      </c>
      <c r="D2622" t="s">
        <v>3303</v>
      </c>
      <c r="E2622" t="s">
        <v>706</v>
      </c>
      <c r="F2622">
        <v>3</v>
      </c>
      <c r="G2622">
        <v>0</v>
      </c>
      <c r="H2622" t="s">
        <v>421</v>
      </c>
      <c r="I2622" t="s">
        <v>103</v>
      </c>
      <c r="J2622" t="s">
        <v>105</v>
      </c>
      <c r="K2622" t="s">
        <v>111</v>
      </c>
      <c r="L2622" t="s">
        <v>110</v>
      </c>
      <c r="M2622" t="s">
        <v>264</v>
      </c>
      <c r="N2622" t="s">
        <v>263</v>
      </c>
      <c r="O2622" t="s">
        <v>620</v>
      </c>
      <c r="P2622" t="s">
        <v>619</v>
      </c>
      <c r="Q2622" t="s">
        <v>3303</v>
      </c>
      <c r="R2622" t="s">
        <v>3304</v>
      </c>
    </row>
    <row r="2623" spans="1:18">
      <c r="A2623">
        <v>1335</v>
      </c>
      <c r="B2623" t="s">
        <v>701</v>
      </c>
      <c r="C2623">
        <v>374</v>
      </c>
      <c r="D2623" t="s">
        <v>3305</v>
      </c>
      <c r="E2623" t="s">
        <v>706</v>
      </c>
      <c r="F2623">
        <v>4</v>
      </c>
      <c r="G2623">
        <v>0</v>
      </c>
      <c r="H2623" t="s">
        <v>421</v>
      </c>
      <c r="I2623" t="s">
        <v>103</v>
      </c>
      <c r="J2623" t="s">
        <v>105</v>
      </c>
      <c r="K2623" t="s">
        <v>111</v>
      </c>
      <c r="L2623" t="s">
        <v>110</v>
      </c>
      <c r="M2623" t="s">
        <v>264</v>
      </c>
      <c r="N2623" t="s">
        <v>263</v>
      </c>
      <c r="O2623" t="s">
        <v>620</v>
      </c>
      <c r="P2623" t="s">
        <v>619</v>
      </c>
      <c r="Q2623" t="s">
        <v>3305</v>
      </c>
      <c r="R2623" t="s">
        <v>3306</v>
      </c>
    </row>
    <row r="2624" spans="1:18">
      <c r="A2624">
        <v>1336</v>
      </c>
      <c r="B2624" t="s">
        <v>701</v>
      </c>
      <c r="C2624">
        <v>124</v>
      </c>
      <c r="D2624" t="s">
        <v>3307</v>
      </c>
      <c r="E2624" t="s">
        <v>706</v>
      </c>
      <c r="F2624">
        <v>3</v>
      </c>
      <c r="G2624">
        <v>0</v>
      </c>
      <c r="H2624" t="s">
        <v>421</v>
      </c>
      <c r="I2624" t="s">
        <v>103</v>
      </c>
      <c r="J2624" t="s">
        <v>105</v>
      </c>
      <c r="K2624" t="s">
        <v>111</v>
      </c>
      <c r="L2624" t="s">
        <v>110</v>
      </c>
      <c r="M2624" t="s">
        <v>264</v>
      </c>
      <c r="N2624" t="s">
        <v>263</v>
      </c>
      <c r="O2624" t="s">
        <v>620</v>
      </c>
      <c r="P2624" t="s">
        <v>619</v>
      </c>
      <c r="Q2624" t="s">
        <v>3307</v>
      </c>
      <c r="R2624" t="s">
        <v>3308</v>
      </c>
    </row>
    <row r="2625" spans="1:18">
      <c r="A2625">
        <v>1339</v>
      </c>
      <c r="B2625" t="s">
        <v>701</v>
      </c>
      <c r="C2625">
        <v>125</v>
      </c>
      <c r="D2625" t="s">
        <v>3313</v>
      </c>
      <c r="E2625" t="s">
        <v>706</v>
      </c>
      <c r="F2625">
        <v>3</v>
      </c>
      <c r="G2625">
        <v>0</v>
      </c>
      <c r="H2625" t="s">
        <v>421</v>
      </c>
      <c r="I2625" t="s">
        <v>103</v>
      </c>
      <c r="J2625" t="s">
        <v>105</v>
      </c>
      <c r="K2625" t="s">
        <v>111</v>
      </c>
      <c r="L2625" t="s">
        <v>110</v>
      </c>
      <c r="M2625" t="s">
        <v>264</v>
      </c>
      <c r="N2625" t="s">
        <v>263</v>
      </c>
      <c r="O2625" t="s">
        <v>620</v>
      </c>
      <c r="P2625" t="s">
        <v>619</v>
      </c>
      <c r="Q2625" t="s">
        <v>3313</v>
      </c>
      <c r="R2625" t="s">
        <v>3314</v>
      </c>
    </row>
    <row r="2626" spans="1:18">
      <c r="A2626">
        <v>1340</v>
      </c>
      <c r="B2626" t="s">
        <v>701</v>
      </c>
      <c r="C2626">
        <v>126</v>
      </c>
      <c r="D2626" t="s">
        <v>3315</v>
      </c>
      <c r="E2626" t="s">
        <v>706</v>
      </c>
      <c r="F2626">
        <v>3</v>
      </c>
      <c r="G2626">
        <v>0</v>
      </c>
      <c r="H2626" t="s">
        <v>421</v>
      </c>
      <c r="I2626" t="s">
        <v>103</v>
      </c>
      <c r="J2626" t="s">
        <v>105</v>
      </c>
      <c r="K2626" t="s">
        <v>111</v>
      </c>
      <c r="L2626" t="s">
        <v>110</v>
      </c>
      <c r="M2626" t="s">
        <v>264</v>
      </c>
      <c r="N2626" t="s">
        <v>263</v>
      </c>
      <c r="O2626" t="s">
        <v>620</v>
      </c>
      <c r="P2626" t="s">
        <v>619</v>
      </c>
      <c r="Q2626" t="s">
        <v>3315</v>
      </c>
      <c r="R2626" t="s">
        <v>3316</v>
      </c>
    </row>
    <row r="2627" spans="1:18">
      <c r="A2627">
        <v>1341</v>
      </c>
      <c r="B2627" t="s">
        <v>701</v>
      </c>
      <c r="C2627">
        <v>373</v>
      </c>
      <c r="D2627" t="s">
        <v>3317</v>
      </c>
      <c r="E2627" t="s">
        <v>706</v>
      </c>
      <c r="F2627">
        <v>4</v>
      </c>
      <c r="G2627">
        <v>0</v>
      </c>
      <c r="H2627" t="s">
        <v>421</v>
      </c>
      <c r="I2627" t="s">
        <v>103</v>
      </c>
      <c r="J2627" t="s">
        <v>105</v>
      </c>
      <c r="K2627" t="s">
        <v>111</v>
      </c>
      <c r="L2627" t="s">
        <v>110</v>
      </c>
      <c r="M2627" t="s">
        <v>264</v>
      </c>
      <c r="N2627" t="s">
        <v>263</v>
      </c>
      <c r="O2627" t="s">
        <v>620</v>
      </c>
      <c r="P2627" t="s">
        <v>619</v>
      </c>
      <c r="Q2627" t="s">
        <v>3317</v>
      </c>
      <c r="R2627" t="s">
        <v>3318</v>
      </c>
    </row>
    <row r="2628" spans="1:18">
      <c r="A2628">
        <v>1342</v>
      </c>
      <c r="B2628" t="s">
        <v>701</v>
      </c>
      <c r="C2628">
        <v>127</v>
      </c>
      <c r="D2628" t="s">
        <v>3319</v>
      </c>
      <c r="E2628" t="s">
        <v>706</v>
      </c>
      <c r="F2628">
        <v>3</v>
      </c>
      <c r="G2628">
        <v>0</v>
      </c>
      <c r="H2628" t="s">
        <v>421</v>
      </c>
      <c r="I2628" t="s">
        <v>103</v>
      </c>
      <c r="J2628" t="s">
        <v>105</v>
      </c>
      <c r="K2628" t="s">
        <v>111</v>
      </c>
      <c r="L2628" t="s">
        <v>110</v>
      </c>
      <c r="M2628" t="s">
        <v>264</v>
      </c>
      <c r="N2628" t="s">
        <v>263</v>
      </c>
      <c r="O2628" t="s">
        <v>620</v>
      </c>
      <c r="P2628" t="s">
        <v>619</v>
      </c>
      <c r="Q2628" t="s">
        <v>3319</v>
      </c>
      <c r="R2628" t="s">
        <v>3320</v>
      </c>
    </row>
    <row r="2629" spans="1:18">
      <c r="A2629">
        <v>1343</v>
      </c>
      <c r="B2629" t="s">
        <v>701</v>
      </c>
      <c r="C2629">
        <v>372</v>
      </c>
      <c r="D2629" t="s">
        <v>3321</v>
      </c>
      <c r="E2629" t="s">
        <v>706</v>
      </c>
      <c r="F2629">
        <v>1</v>
      </c>
      <c r="G2629">
        <v>0</v>
      </c>
      <c r="H2629" t="s">
        <v>421</v>
      </c>
      <c r="I2629" t="s">
        <v>103</v>
      </c>
      <c r="J2629" t="s">
        <v>105</v>
      </c>
      <c r="K2629" t="s">
        <v>111</v>
      </c>
      <c r="L2629" t="s">
        <v>110</v>
      </c>
      <c r="M2629" t="s">
        <v>264</v>
      </c>
      <c r="N2629" t="s">
        <v>263</v>
      </c>
      <c r="O2629" t="s">
        <v>620</v>
      </c>
      <c r="P2629" t="s">
        <v>619</v>
      </c>
      <c r="Q2629" t="s">
        <v>3321</v>
      </c>
      <c r="R2629" t="s">
        <v>3322</v>
      </c>
    </row>
    <row r="2630" spans="1:18">
      <c r="A2630">
        <v>1344</v>
      </c>
      <c r="B2630" t="s">
        <v>701</v>
      </c>
      <c r="C2630">
        <v>128</v>
      </c>
      <c r="D2630" t="s">
        <v>3323</v>
      </c>
      <c r="E2630" t="s">
        <v>706</v>
      </c>
      <c r="F2630">
        <v>2</v>
      </c>
      <c r="G2630">
        <v>0</v>
      </c>
      <c r="H2630" t="s">
        <v>421</v>
      </c>
      <c r="I2630" t="s">
        <v>103</v>
      </c>
      <c r="J2630" t="s">
        <v>105</v>
      </c>
      <c r="K2630" t="s">
        <v>111</v>
      </c>
      <c r="L2630" t="s">
        <v>110</v>
      </c>
      <c r="M2630" t="s">
        <v>264</v>
      </c>
      <c r="N2630" t="s">
        <v>263</v>
      </c>
      <c r="O2630" t="s">
        <v>620</v>
      </c>
      <c r="P2630" t="s">
        <v>619</v>
      </c>
      <c r="Q2630" t="s">
        <v>3323</v>
      </c>
      <c r="R2630" t="s">
        <v>3324</v>
      </c>
    </row>
    <row r="2631" spans="1:18">
      <c r="A2631">
        <v>1345</v>
      </c>
      <c r="B2631" t="s">
        <v>701</v>
      </c>
      <c r="C2631">
        <v>370</v>
      </c>
      <c r="D2631" t="s">
        <v>3325</v>
      </c>
      <c r="E2631" t="s">
        <v>706</v>
      </c>
      <c r="F2631">
        <v>2</v>
      </c>
      <c r="G2631">
        <v>0</v>
      </c>
      <c r="H2631" t="s">
        <v>421</v>
      </c>
      <c r="I2631" t="s">
        <v>103</v>
      </c>
      <c r="J2631" t="s">
        <v>105</v>
      </c>
      <c r="K2631" t="s">
        <v>111</v>
      </c>
      <c r="L2631" t="s">
        <v>110</v>
      </c>
      <c r="M2631" t="s">
        <v>264</v>
      </c>
      <c r="N2631" t="s">
        <v>263</v>
      </c>
      <c r="O2631" t="s">
        <v>620</v>
      </c>
      <c r="P2631" t="s">
        <v>619</v>
      </c>
      <c r="Q2631" t="s">
        <v>3325</v>
      </c>
      <c r="R2631" t="s">
        <v>3326</v>
      </c>
    </row>
    <row r="2632" spans="1:18">
      <c r="A2632">
        <v>1346</v>
      </c>
      <c r="B2632" t="s">
        <v>701</v>
      </c>
      <c r="C2632">
        <v>371</v>
      </c>
      <c r="D2632" t="s">
        <v>3327</v>
      </c>
      <c r="E2632" t="s">
        <v>706</v>
      </c>
      <c r="F2632">
        <v>1</v>
      </c>
      <c r="G2632">
        <v>0</v>
      </c>
      <c r="H2632" t="s">
        <v>421</v>
      </c>
      <c r="I2632" t="s">
        <v>103</v>
      </c>
      <c r="J2632" t="s">
        <v>105</v>
      </c>
      <c r="K2632" t="s">
        <v>111</v>
      </c>
      <c r="L2632" t="s">
        <v>110</v>
      </c>
      <c r="M2632" t="s">
        <v>264</v>
      </c>
      <c r="N2632" t="s">
        <v>263</v>
      </c>
      <c r="O2632" t="s">
        <v>620</v>
      </c>
      <c r="P2632" t="s">
        <v>619</v>
      </c>
      <c r="Q2632" t="s">
        <v>3327</v>
      </c>
      <c r="R2632" t="s">
        <v>3328</v>
      </c>
    </row>
    <row r="2633" spans="1:18">
      <c r="A2633">
        <v>1235</v>
      </c>
      <c r="B2633" t="s">
        <v>701</v>
      </c>
      <c r="C2633">
        <v>306</v>
      </c>
      <c r="D2633" t="s">
        <v>3116</v>
      </c>
      <c r="E2633" t="s">
        <v>772</v>
      </c>
      <c r="F2633">
        <v>0</v>
      </c>
      <c r="G2633">
        <v>0</v>
      </c>
      <c r="H2633" t="s">
        <v>421</v>
      </c>
      <c r="I2633" t="s">
        <v>103</v>
      </c>
      <c r="J2633" t="s">
        <v>105</v>
      </c>
      <c r="K2633" t="s">
        <v>111</v>
      </c>
      <c r="L2633" t="s">
        <v>110</v>
      </c>
      <c r="M2633" t="s">
        <v>280</v>
      </c>
      <c r="N2633" t="s">
        <v>279</v>
      </c>
      <c r="O2633" t="s">
        <v>628</v>
      </c>
      <c r="P2633" t="s">
        <v>627</v>
      </c>
      <c r="Q2633" t="s">
        <v>3116</v>
      </c>
      <c r="R2633" t="s">
        <v>3117</v>
      </c>
    </row>
    <row r="2634" spans="1:18">
      <c r="A2634">
        <v>1228</v>
      </c>
      <c r="B2634" t="s">
        <v>701</v>
      </c>
      <c r="C2634">
        <v>305</v>
      </c>
      <c r="D2634" t="s">
        <v>3103</v>
      </c>
      <c r="E2634" t="s">
        <v>772</v>
      </c>
      <c r="F2634">
        <v>0</v>
      </c>
      <c r="G2634">
        <v>0</v>
      </c>
      <c r="H2634" t="s">
        <v>421</v>
      </c>
      <c r="I2634" t="s">
        <v>103</v>
      </c>
      <c r="J2634" t="s">
        <v>105</v>
      </c>
      <c r="K2634" t="s">
        <v>111</v>
      </c>
      <c r="L2634" t="s">
        <v>110</v>
      </c>
      <c r="M2634" t="s">
        <v>282</v>
      </c>
      <c r="N2634" t="s">
        <v>281</v>
      </c>
      <c r="O2634" t="s">
        <v>630</v>
      </c>
      <c r="P2634" t="s">
        <v>629</v>
      </c>
      <c r="Q2634" t="s">
        <v>3103</v>
      </c>
      <c r="R2634" t="s">
        <v>3104</v>
      </c>
    </row>
    <row r="2635" spans="1:18">
      <c r="A2635">
        <v>1900</v>
      </c>
      <c r="B2635" t="s">
        <v>701</v>
      </c>
      <c r="C2635">
        <v>1164</v>
      </c>
      <c r="D2635" t="s">
        <v>4414</v>
      </c>
      <c r="E2635" t="s">
        <v>706</v>
      </c>
      <c r="F2635">
        <v>1</v>
      </c>
      <c r="G2635">
        <v>0</v>
      </c>
      <c r="H2635" t="s">
        <v>421</v>
      </c>
      <c r="I2635" t="s">
        <v>103</v>
      </c>
      <c r="J2635" t="s">
        <v>105</v>
      </c>
      <c r="K2635" t="s">
        <v>107</v>
      </c>
      <c r="L2635" t="s">
        <v>106</v>
      </c>
      <c r="M2635" t="s">
        <v>258</v>
      </c>
      <c r="N2635" t="s">
        <v>257</v>
      </c>
      <c r="O2635" t="s">
        <v>634</v>
      </c>
      <c r="P2635" t="s">
        <v>633</v>
      </c>
      <c r="Q2635" t="s">
        <v>4414</v>
      </c>
      <c r="R2635" t="s">
        <v>4415</v>
      </c>
    </row>
    <row r="2636" spans="1:18">
      <c r="A2636">
        <v>1907</v>
      </c>
      <c r="B2636" t="s">
        <v>701</v>
      </c>
      <c r="C2636">
        <v>1163</v>
      </c>
      <c r="D2636" t="s">
        <v>4427</v>
      </c>
      <c r="E2636" t="s">
        <v>706</v>
      </c>
      <c r="F2636">
        <v>1</v>
      </c>
      <c r="G2636">
        <v>0</v>
      </c>
      <c r="H2636" t="s">
        <v>421</v>
      </c>
      <c r="I2636" t="s">
        <v>103</v>
      </c>
      <c r="J2636" t="s">
        <v>105</v>
      </c>
      <c r="K2636" t="s">
        <v>107</v>
      </c>
      <c r="L2636" t="s">
        <v>106</v>
      </c>
      <c r="M2636" t="s">
        <v>258</v>
      </c>
      <c r="N2636" t="s">
        <v>257</v>
      </c>
      <c r="O2636" t="s">
        <v>634</v>
      </c>
      <c r="P2636" t="s">
        <v>633</v>
      </c>
      <c r="Q2636" t="s">
        <v>4427</v>
      </c>
      <c r="R2636" t="s">
        <v>4428</v>
      </c>
    </row>
    <row r="2637" spans="1:18">
      <c r="A2637">
        <v>1911</v>
      </c>
      <c r="B2637" t="s">
        <v>701</v>
      </c>
      <c r="C2637">
        <v>2843</v>
      </c>
      <c r="D2637" t="s">
        <v>4435</v>
      </c>
      <c r="E2637" t="s">
        <v>706</v>
      </c>
      <c r="F2637">
        <v>3</v>
      </c>
      <c r="G2637">
        <v>1</v>
      </c>
      <c r="H2637" t="s">
        <v>421</v>
      </c>
      <c r="I2637" t="s">
        <v>103</v>
      </c>
      <c r="J2637" t="s">
        <v>105</v>
      </c>
      <c r="K2637" t="s">
        <v>107</v>
      </c>
      <c r="L2637" t="s">
        <v>106</v>
      </c>
      <c r="M2637" t="s">
        <v>258</v>
      </c>
      <c r="N2637" t="s">
        <v>257</v>
      </c>
      <c r="O2637" t="s">
        <v>634</v>
      </c>
      <c r="P2637" t="s">
        <v>633</v>
      </c>
      <c r="Q2637" t="s">
        <v>4435</v>
      </c>
      <c r="R2637" t="s">
        <v>4436</v>
      </c>
    </row>
    <row r="2638" spans="1:18">
      <c r="A2638">
        <v>1913</v>
      </c>
      <c r="B2638" t="s">
        <v>701</v>
      </c>
      <c r="C2638">
        <v>2842</v>
      </c>
      <c r="D2638" t="s">
        <v>4439</v>
      </c>
      <c r="E2638" t="s">
        <v>706</v>
      </c>
      <c r="F2638">
        <v>2</v>
      </c>
      <c r="G2638">
        <v>1</v>
      </c>
      <c r="H2638" t="s">
        <v>421</v>
      </c>
      <c r="I2638" t="s">
        <v>103</v>
      </c>
      <c r="J2638" t="s">
        <v>105</v>
      </c>
      <c r="K2638" t="s">
        <v>107</v>
      </c>
      <c r="L2638" t="s">
        <v>106</v>
      </c>
      <c r="M2638" t="s">
        <v>258</v>
      </c>
      <c r="N2638" t="s">
        <v>257</v>
      </c>
      <c r="O2638" t="s">
        <v>634</v>
      </c>
      <c r="P2638" t="s">
        <v>633</v>
      </c>
      <c r="Q2638" t="s">
        <v>4439</v>
      </c>
      <c r="R2638" t="s">
        <v>4440</v>
      </c>
    </row>
    <row r="2639" spans="1:18">
      <c r="A2639">
        <v>1926</v>
      </c>
      <c r="B2639" t="s">
        <v>701</v>
      </c>
      <c r="C2639">
        <v>2841</v>
      </c>
      <c r="D2639" t="s">
        <v>4465</v>
      </c>
      <c r="E2639" t="s">
        <v>706</v>
      </c>
      <c r="F2639">
        <v>4</v>
      </c>
      <c r="G2639">
        <v>1</v>
      </c>
      <c r="H2639" t="s">
        <v>421</v>
      </c>
      <c r="I2639" t="s">
        <v>103</v>
      </c>
      <c r="J2639" t="s">
        <v>105</v>
      </c>
      <c r="K2639" t="s">
        <v>107</v>
      </c>
      <c r="L2639" t="s">
        <v>106</v>
      </c>
      <c r="M2639" t="s">
        <v>258</v>
      </c>
      <c r="N2639" t="s">
        <v>257</v>
      </c>
      <c r="O2639" t="s">
        <v>634</v>
      </c>
      <c r="P2639" t="s">
        <v>633</v>
      </c>
      <c r="Q2639" t="s">
        <v>4465</v>
      </c>
      <c r="R2639" t="s">
        <v>4466</v>
      </c>
    </row>
    <row r="2640" spans="1:18">
      <c r="A2640">
        <v>1951</v>
      </c>
      <c r="B2640" t="s">
        <v>701</v>
      </c>
      <c r="C2640">
        <v>2848</v>
      </c>
      <c r="D2640" t="s">
        <v>2263</v>
      </c>
      <c r="E2640" t="s">
        <v>2264</v>
      </c>
      <c r="F2640">
        <v>0</v>
      </c>
      <c r="G2640">
        <v>1</v>
      </c>
      <c r="H2640" t="s">
        <v>421</v>
      </c>
      <c r="I2640" t="s">
        <v>103</v>
      </c>
      <c r="J2640" t="s">
        <v>105</v>
      </c>
      <c r="K2640" t="s">
        <v>107</v>
      </c>
      <c r="L2640" t="s">
        <v>106</v>
      </c>
      <c r="M2640" t="s">
        <v>258</v>
      </c>
      <c r="N2640" t="s">
        <v>257</v>
      </c>
      <c r="O2640" t="s">
        <v>634</v>
      </c>
      <c r="P2640" t="s">
        <v>633</v>
      </c>
      <c r="Q2640" t="s">
        <v>2263</v>
      </c>
      <c r="R2640" t="s">
        <v>4514</v>
      </c>
    </row>
    <row r="2641" spans="1:18">
      <c r="A2641">
        <v>1952</v>
      </c>
      <c r="B2641" t="s">
        <v>701</v>
      </c>
      <c r="C2641">
        <v>2840</v>
      </c>
      <c r="D2641" t="s">
        <v>4515</v>
      </c>
      <c r="E2641" t="s">
        <v>706</v>
      </c>
      <c r="F2641">
        <v>3</v>
      </c>
      <c r="G2641">
        <v>1</v>
      </c>
      <c r="H2641" t="s">
        <v>421</v>
      </c>
      <c r="I2641" t="s">
        <v>103</v>
      </c>
      <c r="J2641" t="s">
        <v>105</v>
      </c>
      <c r="K2641" t="s">
        <v>107</v>
      </c>
      <c r="L2641" t="s">
        <v>106</v>
      </c>
      <c r="M2641" t="s">
        <v>258</v>
      </c>
      <c r="N2641" t="s">
        <v>257</v>
      </c>
      <c r="O2641" t="s">
        <v>634</v>
      </c>
      <c r="P2641" t="s">
        <v>633</v>
      </c>
      <c r="Q2641" t="s">
        <v>4515</v>
      </c>
      <c r="R2641" t="s">
        <v>4516</v>
      </c>
    </row>
    <row r="2642" spans="1:18">
      <c r="A2642">
        <v>1982</v>
      </c>
      <c r="B2642" t="s">
        <v>701</v>
      </c>
      <c r="C2642">
        <v>2839</v>
      </c>
      <c r="D2642" t="s">
        <v>4575</v>
      </c>
      <c r="E2642" t="s">
        <v>706</v>
      </c>
      <c r="F2642">
        <v>2</v>
      </c>
      <c r="G2642">
        <v>1</v>
      </c>
      <c r="H2642" t="s">
        <v>421</v>
      </c>
      <c r="I2642" t="s">
        <v>103</v>
      </c>
      <c r="J2642" t="s">
        <v>105</v>
      </c>
      <c r="K2642" t="s">
        <v>107</v>
      </c>
      <c r="L2642" t="s">
        <v>106</v>
      </c>
      <c r="M2642" t="s">
        <v>258</v>
      </c>
      <c r="N2642" t="s">
        <v>257</v>
      </c>
      <c r="O2642" t="s">
        <v>634</v>
      </c>
      <c r="P2642" t="s">
        <v>633</v>
      </c>
      <c r="Q2642" t="s">
        <v>4575</v>
      </c>
      <c r="R2642" t="s">
        <v>4576</v>
      </c>
    </row>
    <row r="2643" spans="1:18">
      <c r="A2643">
        <v>1985</v>
      </c>
      <c r="B2643" t="s">
        <v>701</v>
      </c>
      <c r="C2643">
        <v>2845</v>
      </c>
      <c r="D2643" t="s">
        <v>4581</v>
      </c>
      <c r="E2643" t="s">
        <v>706</v>
      </c>
      <c r="F2643">
        <v>3</v>
      </c>
      <c r="G2643">
        <v>1</v>
      </c>
      <c r="H2643" t="s">
        <v>421</v>
      </c>
      <c r="I2643" t="s">
        <v>103</v>
      </c>
      <c r="J2643" t="s">
        <v>105</v>
      </c>
      <c r="K2643" t="s">
        <v>107</v>
      </c>
      <c r="L2643" t="s">
        <v>106</v>
      </c>
      <c r="M2643" t="s">
        <v>258</v>
      </c>
      <c r="N2643" t="s">
        <v>257</v>
      </c>
      <c r="O2643" t="s">
        <v>634</v>
      </c>
      <c r="P2643" t="s">
        <v>633</v>
      </c>
      <c r="Q2643" t="s">
        <v>4581</v>
      </c>
      <c r="R2643" t="s">
        <v>4582</v>
      </c>
    </row>
    <row r="2644" spans="1:18">
      <c r="A2644">
        <v>1989</v>
      </c>
      <c r="B2644" t="s">
        <v>701</v>
      </c>
      <c r="C2644">
        <v>2844</v>
      </c>
      <c r="D2644" t="s">
        <v>4589</v>
      </c>
      <c r="E2644" t="s">
        <v>706</v>
      </c>
      <c r="F2644">
        <v>1</v>
      </c>
      <c r="G2644">
        <v>1</v>
      </c>
      <c r="H2644" t="s">
        <v>421</v>
      </c>
      <c r="I2644" t="s">
        <v>103</v>
      </c>
      <c r="J2644" t="s">
        <v>105</v>
      </c>
      <c r="K2644" t="s">
        <v>107</v>
      </c>
      <c r="L2644" t="s">
        <v>106</v>
      </c>
      <c r="M2644" t="s">
        <v>258</v>
      </c>
      <c r="N2644" t="s">
        <v>257</v>
      </c>
      <c r="O2644" t="s">
        <v>634</v>
      </c>
      <c r="P2644" t="s">
        <v>633</v>
      </c>
      <c r="Q2644" t="s">
        <v>4589</v>
      </c>
      <c r="R2644" t="s">
        <v>4590</v>
      </c>
    </row>
    <row r="2645" spans="1:18">
      <c r="A2645">
        <v>1995</v>
      </c>
      <c r="B2645" t="s">
        <v>701</v>
      </c>
      <c r="C2645">
        <v>2873</v>
      </c>
      <c r="D2645" t="s">
        <v>4601</v>
      </c>
      <c r="E2645" t="s">
        <v>706</v>
      </c>
      <c r="F2645">
        <v>3</v>
      </c>
      <c r="G2645">
        <v>1</v>
      </c>
      <c r="H2645" t="s">
        <v>421</v>
      </c>
      <c r="I2645" t="s">
        <v>103</v>
      </c>
      <c r="J2645" t="s">
        <v>105</v>
      </c>
      <c r="K2645" t="s">
        <v>107</v>
      </c>
      <c r="L2645" t="s">
        <v>106</v>
      </c>
      <c r="M2645" t="s">
        <v>258</v>
      </c>
      <c r="N2645" t="s">
        <v>257</v>
      </c>
      <c r="O2645" t="s">
        <v>634</v>
      </c>
      <c r="P2645" t="s">
        <v>633</v>
      </c>
      <c r="Q2645" t="s">
        <v>4601</v>
      </c>
      <c r="R2645" t="s">
        <v>4602</v>
      </c>
    </row>
    <row r="2646" spans="1:18">
      <c r="A2646">
        <v>1998</v>
      </c>
      <c r="B2646" t="s">
        <v>701</v>
      </c>
      <c r="C2646">
        <v>2886</v>
      </c>
      <c r="D2646" t="s">
        <v>4607</v>
      </c>
      <c r="E2646" t="s">
        <v>706</v>
      </c>
      <c r="F2646">
        <v>1</v>
      </c>
      <c r="G2646">
        <v>1</v>
      </c>
      <c r="H2646" t="s">
        <v>421</v>
      </c>
      <c r="I2646" t="s">
        <v>103</v>
      </c>
      <c r="J2646" t="s">
        <v>105</v>
      </c>
      <c r="K2646" t="s">
        <v>107</v>
      </c>
      <c r="L2646" t="s">
        <v>106</v>
      </c>
      <c r="M2646" t="s">
        <v>258</v>
      </c>
      <c r="N2646" t="s">
        <v>257</v>
      </c>
      <c r="O2646" t="s">
        <v>634</v>
      </c>
      <c r="P2646" t="s">
        <v>633</v>
      </c>
      <c r="Q2646" t="s">
        <v>4607</v>
      </c>
      <c r="R2646" t="s">
        <v>4608</v>
      </c>
    </row>
    <row r="2647" spans="1:18">
      <c r="A2647">
        <v>1999</v>
      </c>
      <c r="B2647" t="s">
        <v>701</v>
      </c>
      <c r="C2647">
        <v>2883</v>
      </c>
      <c r="D2647" t="s">
        <v>4609</v>
      </c>
      <c r="E2647" t="s">
        <v>706</v>
      </c>
      <c r="F2647">
        <v>4</v>
      </c>
      <c r="G2647">
        <v>1</v>
      </c>
      <c r="H2647" t="s">
        <v>421</v>
      </c>
      <c r="I2647" t="s">
        <v>103</v>
      </c>
      <c r="J2647" t="s">
        <v>105</v>
      </c>
      <c r="K2647" t="s">
        <v>107</v>
      </c>
      <c r="L2647" t="s">
        <v>106</v>
      </c>
      <c r="M2647" t="s">
        <v>258</v>
      </c>
      <c r="N2647" t="s">
        <v>257</v>
      </c>
      <c r="O2647" t="s">
        <v>634</v>
      </c>
      <c r="P2647" t="s">
        <v>633</v>
      </c>
      <c r="Q2647" t="s">
        <v>4609</v>
      </c>
      <c r="R2647" t="s">
        <v>4610</v>
      </c>
    </row>
    <row r="2648" spans="1:18">
      <c r="A2648">
        <v>2000</v>
      </c>
      <c r="B2648" t="s">
        <v>701</v>
      </c>
      <c r="C2648">
        <v>2885</v>
      </c>
      <c r="D2648" t="s">
        <v>4611</v>
      </c>
      <c r="E2648" t="s">
        <v>706</v>
      </c>
      <c r="F2648">
        <v>4</v>
      </c>
      <c r="G2648">
        <v>1</v>
      </c>
      <c r="H2648" t="s">
        <v>421</v>
      </c>
      <c r="I2648" t="s">
        <v>103</v>
      </c>
      <c r="J2648" t="s">
        <v>105</v>
      </c>
      <c r="K2648" t="s">
        <v>107</v>
      </c>
      <c r="L2648" t="s">
        <v>106</v>
      </c>
      <c r="M2648" t="s">
        <v>258</v>
      </c>
      <c r="N2648" t="s">
        <v>257</v>
      </c>
      <c r="O2648" t="s">
        <v>634</v>
      </c>
      <c r="P2648" t="s">
        <v>633</v>
      </c>
      <c r="Q2648" t="s">
        <v>4611</v>
      </c>
      <c r="R2648" t="s">
        <v>4612</v>
      </c>
    </row>
    <row r="2649" spans="1:18">
      <c r="A2649">
        <v>2002</v>
      </c>
      <c r="B2649" t="s">
        <v>701</v>
      </c>
      <c r="C2649">
        <v>2874</v>
      </c>
      <c r="D2649" t="s">
        <v>4615</v>
      </c>
      <c r="E2649" t="s">
        <v>706</v>
      </c>
      <c r="F2649">
        <v>4</v>
      </c>
      <c r="G2649">
        <v>1</v>
      </c>
      <c r="H2649" t="s">
        <v>421</v>
      </c>
      <c r="I2649" t="s">
        <v>103</v>
      </c>
      <c r="J2649" t="s">
        <v>105</v>
      </c>
      <c r="K2649" t="s">
        <v>107</v>
      </c>
      <c r="L2649" t="s">
        <v>106</v>
      </c>
      <c r="M2649" t="s">
        <v>258</v>
      </c>
      <c r="N2649" t="s">
        <v>257</v>
      </c>
      <c r="O2649" t="s">
        <v>634</v>
      </c>
      <c r="P2649" t="s">
        <v>633</v>
      </c>
      <c r="Q2649" t="s">
        <v>4615</v>
      </c>
      <c r="R2649" t="s">
        <v>4616</v>
      </c>
    </row>
    <row r="2650" spans="1:18">
      <c r="A2650">
        <v>2004</v>
      </c>
      <c r="B2650" t="s">
        <v>701</v>
      </c>
      <c r="C2650">
        <v>97</v>
      </c>
      <c r="D2650" t="s">
        <v>4619</v>
      </c>
      <c r="E2650" t="s">
        <v>706</v>
      </c>
      <c r="F2650">
        <v>2</v>
      </c>
      <c r="G2650">
        <v>1</v>
      </c>
      <c r="H2650" t="s">
        <v>421</v>
      </c>
      <c r="I2650" t="s">
        <v>103</v>
      </c>
      <c r="J2650" t="s">
        <v>105</v>
      </c>
      <c r="K2650" t="s">
        <v>107</v>
      </c>
      <c r="L2650" t="s">
        <v>106</v>
      </c>
      <c r="M2650" t="s">
        <v>258</v>
      </c>
      <c r="N2650" t="s">
        <v>257</v>
      </c>
      <c r="O2650" t="s">
        <v>634</v>
      </c>
      <c r="P2650" t="s">
        <v>633</v>
      </c>
      <c r="Q2650" t="s">
        <v>4619</v>
      </c>
      <c r="R2650" t="s">
        <v>4620</v>
      </c>
    </row>
    <row r="2651" spans="1:18">
      <c r="A2651">
        <v>2005</v>
      </c>
      <c r="B2651" t="s">
        <v>701</v>
      </c>
      <c r="C2651">
        <v>2875</v>
      </c>
      <c r="D2651" t="s">
        <v>4621</v>
      </c>
      <c r="E2651" t="s">
        <v>706</v>
      </c>
      <c r="F2651">
        <v>3</v>
      </c>
      <c r="G2651">
        <v>1</v>
      </c>
      <c r="H2651" t="s">
        <v>421</v>
      </c>
      <c r="I2651" t="s">
        <v>103</v>
      </c>
      <c r="J2651" t="s">
        <v>105</v>
      </c>
      <c r="K2651" t="s">
        <v>107</v>
      </c>
      <c r="L2651" t="s">
        <v>106</v>
      </c>
      <c r="M2651" t="s">
        <v>258</v>
      </c>
      <c r="N2651" t="s">
        <v>257</v>
      </c>
      <c r="O2651" t="s">
        <v>634</v>
      </c>
      <c r="P2651" t="s">
        <v>633</v>
      </c>
      <c r="Q2651" t="s">
        <v>4621</v>
      </c>
      <c r="R2651" t="s">
        <v>4622</v>
      </c>
    </row>
    <row r="2652" spans="1:18">
      <c r="A2652">
        <v>2006</v>
      </c>
      <c r="B2652" t="s">
        <v>701</v>
      </c>
      <c r="C2652">
        <v>1495</v>
      </c>
      <c r="D2652" t="s">
        <v>4619</v>
      </c>
      <c r="E2652" t="s">
        <v>706</v>
      </c>
      <c r="F2652">
        <v>2</v>
      </c>
      <c r="G2652">
        <v>0</v>
      </c>
      <c r="H2652" t="s">
        <v>421</v>
      </c>
      <c r="I2652" t="s">
        <v>103</v>
      </c>
      <c r="J2652" t="s">
        <v>105</v>
      </c>
      <c r="K2652" t="s">
        <v>107</v>
      </c>
      <c r="L2652" t="s">
        <v>106</v>
      </c>
      <c r="M2652" t="s">
        <v>258</v>
      </c>
      <c r="N2652" t="s">
        <v>257</v>
      </c>
      <c r="O2652" t="s">
        <v>634</v>
      </c>
      <c r="P2652" t="s">
        <v>633</v>
      </c>
      <c r="Q2652" t="s">
        <v>4619</v>
      </c>
      <c r="R2652" t="s">
        <v>4623</v>
      </c>
    </row>
    <row r="2653" spans="1:18">
      <c r="A2653">
        <v>2007</v>
      </c>
      <c r="B2653" t="s">
        <v>701</v>
      </c>
      <c r="C2653">
        <v>2884</v>
      </c>
      <c r="D2653" t="s">
        <v>4624</v>
      </c>
      <c r="E2653" t="s">
        <v>706</v>
      </c>
      <c r="F2653">
        <v>3</v>
      </c>
      <c r="G2653">
        <v>1</v>
      </c>
      <c r="H2653" t="s">
        <v>421</v>
      </c>
      <c r="I2653" t="s">
        <v>103</v>
      </c>
      <c r="J2653" t="s">
        <v>105</v>
      </c>
      <c r="K2653" t="s">
        <v>107</v>
      </c>
      <c r="L2653" t="s">
        <v>106</v>
      </c>
      <c r="M2653" t="s">
        <v>258</v>
      </c>
      <c r="N2653" t="s">
        <v>257</v>
      </c>
      <c r="O2653" t="s">
        <v>634</v>
      </c>
      <c r="P2653" t="s">
        <v>633</v>
      </c>
      <c r="Q2653" t="s">
        <v>4624</v>
      </c>
      <c r="R2653" t="s">
        <v>4625</v>
      </c>
    </row>
    <row r="2654" spans="1:18">
      <c r="A2654">
        <v>2008</v>
      </c>
      <c r="B2654" t="s">
        <v>701</v>
      </c>
      <c r="C2654">
        <v>2879</v>
      </c>
      <c r="D2654" t="s">
        <v>4626</v>
      </c>
      <c r="E2654" t="s">
        <v>706</v>
      </c>
      <c r="F2654">
        <v>4</v>
      </c>
      <c r="G2654">
        <v>1</v>
      </c>
      <c r="H2654" t="s">
        <v>421</v>
      </c>
      <c r="I2654" t="s">
        <v>103</v>
      </c>
      <c r="J2654" t="s">
        <v>105</v>
      </c>
      <c r="K2654" t="s">
        <v>107</v>
      </c>
      <c r="L2654" t="s">
        <v>106</v>
      </c>
      <c r="M2654" t="s">
        <v>258</v>
      </c>
      <c r="N2654" t="s">
        <v>257</v>
      </c>
      <c r="O2654" t="s">
        <v>634</v>
      </c>
      <c r="P2654" t="s">
        <v>633</v>
      </c>
      <c r="Q2654" t="s">
        <v>4626</v>
      </c>
      <c r="R2654" t="s">
        <v>4627</v>
      </c>
    </row>
    <row r="2655" spans="1:18">
      <c r="A2655">
        <v>2011</v>
      </c>
      <c r="B2655" t="s">
        <v>701</v>
      </c>
      <c r="C2655">
        <v>2876</v>
      </c>
      <c r="D2655" t="s">
        <v>4632</v>
      </c>
      <c r="E2655" t="s">
        <v>706</v>
      </c>
      <c r="F2655">
        <v>3</v>
      </c>
      <c r="G2655">
        <v>1</v>
      </c>
      <c r="H2655" t="s">
        <v>421</v>
      </c>
      <c r="I2655" t="s">
        <v>103</v>
      </c>
      <c r="J2655" t="s">
        <v>105</v>
      </c>
      <c r="K2655" t="s">
        <v>107</v>
      </c>
      <c r="L2655" t="s">
        <v>106</v>
      </c>
      <c r="M2655" t="s">
        <v>258</v>
      </c>
      <c r="N2655" t="s">
        <v>257</v>
      </c>
      <c r="O2655" t="s">
        <v>634</v>
      </c>
      <c r="P2655" t="s">
        <v>633</v>
      </c>
      <c r="Q2655" t="s">
        <v>4632</v>
      </c>
      <c r="R2655" t="s">
        <v>4633</v>
      </c>
    </row>
    <row r="2656" spans="1:18">
      <c r="A2656">
        <v>2016</v>
      </c>
      <c r="B2656" t="s">
        <v>701</v>
      </c>
      <c r="C2656">
        <v>2877</v>
      </c>
      <c r="D2656" t="s">
        <v>4642</v>
      </c>
      <c r="E2656" t="s">
        <v>706</v>
      </c>
      <c r="F2656">
        <v>4</v>
      </c>
      <c r="G2656">
        <v>1</v>
      </c>
      <c r="H2656" t="s">
        <v>421</v>
      </c>
      <c r="I2656" t="s">
        <v>103</v>
      </c>
      <c r="J2656" t="s">
        <v>105</v>
      </c>
      <c r="K2656" t="s">
        <v>107</v>
      </c>
      <c r="L2656" t="s">
        <v>106</v>
      </c>
      <c r="M2656" t="s">
        <v>258</v>
      </c>
      <c r="N2656" t="s">
        <v>257</v>
      </c>
      <c r="O2656" t="s">
        <v>634</v>
      </c>
      <c r="P2656" t="s">
        <v>633</v>
      </c>
      <c r="Q2656" t="s">
        <v>4642</v>
      </c>
      <c r="R2656" t="s">
        <v>4643</v>
      </c>
    </row>
    <row r="2657" spans="1:18">
      <c r="A2657">
        <v>2019</v>
      </c>
      <c r="B2657" t="s">
        <v>701</v>
      </c>
      <c r="C2657">
        <v>2878</v>
      </c>
      <c r="D2657" t="s">
        <v>4648</v>
      </c>
      <c r="E2657" t="s">
        <v>706</v>
      </c>
      <c r="F2657">
        <v>3</v>
      </c>
      <c r="G2657">
        <v>1</v>
      </c>
      <c r="H2657" t="s">
        <v>421</v>
      </c>
      <c r="I2657" t="s">
        <v>103</v>
      </c>
      <c r="J2657" t="s">
        <v>105</v>
      </c>
      <c r="K2657" t="s">
        <v>107</v>
      </c>
      <c r="L2657" t="s">
        <v>106</v>
      </c>
      <c r="M2657" t="s">
        <v>258</v>
      </c>
      <c r="N2657" t="s">
        <v>257</v>
      </c>
      <c r="O2657" t="s">
        <v>634</v>
      </c>
      <c r="P2657" t="s">
        <v>633</v>
      </c>
      <c r="Q2657" t="s">
        <v>4648</v>
      </c>
      <c r="R2657" t="s">
        <v>4649</v>
      </c>
    </row>
    <row r="2658" spans="1:18">
      <c r="A2658">
        <v>2021</v>
      </c>
      <c r="B2658" t="s">
        <v>701</v>
      </c>
      <c r="C2658">
        <v>2882</v>
      </c>
      <c r="D2658" t="s">
        <v>4652</v>
      </c>
      <c r="E2658" t="s">
        <v>706</v>
      </c>
      <c r="F2658">
        <v>3</v>
      </c>
      <c r="G2658">
        <v>1</v>
      </c>
      <c r="H2658" t="s">
        <v>421</v>
      </c>
      <c r="I2658" t="s">
        <v>103</v>
      </c>
      <c r="J2658" t="s">
        <v>105</v>
      </c>
      <c r="K2658" t="s">
        <v>107</v>
      </c>
      <c r="L2658" t="s">
        <v>106</v>
      </c>
      <c r="M2658" t="s">
        <v>258</v>
      </c>
      <c r="N2658" t="s">
        <v>257</v>
      </c>
      <c r="O2658" t="s">
        <v>634</v>
      </c>
      <c r="P2658" t="s">
        <v>633</v>
      </c>
      <c r="Q2658" t="s">
        <v>4652</v>
      </c>
      <c r="R2658" t="s">
        <v>4653</v>
      </c>
    </row>
    <row r="2659" spans="1:18">
      <c r="A2659">
        <v>2022</v>
      </c>
      <c r="B2659" t="s">
        <v>701</v>
      </c>
      <c r="C2659">
        <v>2833</v>
      </c>
      <c r="D2659" t="s">
        <v>4654</v>
      </c>
      <c r="E2659" t="s">
        <v>706</v>
      </c>
      <c r="F2659">
        <v>3</v>
      </c>
      <c r="G2659">
        <v>1</v>
      </c>
      <c r="H2659" t="s">
        <v>421</v>
      </c>
      <c r="I2659" t="s">
        <v>103</v>
      </c>
      <c r="J2659" t="s">
        <v>105</v>
      </c>
      <c r="K2659" t="s">
        <v>107</v>
      </c>
      <c r="L2659" t="s">
        <v>106</v>
      </c>
      <c r="M2659" t="s">
        <v>258</v>
      </c>
      <c r="N2659" t="s">
        <v>257</v>
      </c>
      <c r="O2659" t="s">
        <v>634</v>
      </c>
      <c r="P2659" t="s">
        <v>633</v>
      </c>
      <c r="Q2659" t="s">
        <v>4654</v>
      </c>
      <c r="R2659" t="s">
        <v>4655</v>
      </c>
    </row>
    <row r="2660" spans="1:18">
      <c r="A2660">
        <v>2027</v>
      </c>
      <c r="B2660" t="s">
        <v>701</v>
      </c>
      <c r="C2660">
        <v>2880</v>
      </c>
      <c r="D2660" t="s">
        <v>4664</v>
      </c>
      <c r="E2660" t="s">
        <v>706</v>
      </c>
      <c r="F2660">
        <v>2</v>
      </c>
      <c r="G2660">
        <v>1</v>
      </c>
      <c r="H2660" t="s">
        <v>421</v>
      </c>
      <c r="I2660" t="s">
        <v>103</v>
      </c>
      <c r="J2660" t="s">
        <v>105</v>
      </c>
      <c r="K2660" t="s">
        <v>107</v>
      </c>
      <c r="L2660" t="s">
        <v>106</v>
      </c>
      <c r="M2660" t="s">
        <v>258</v>
      </c>
      <c r="N2660" t="s">
        <v>257</v>
      </c>
      <c r="O2660" t="s">
        <v>634</v>
      </c>
      <c r="P2660" t="s">
        <v>633</v>
      </c>
      <c r="Q2660" t="s">
        <v>4664</v>
      </c>
      <c r="R2660" t="s">
        <v>4665</v>
      </c>
    </row>
    <row r="2661" spans="1:18">
      <c r="A2661">
        <v>2029</v>
      </c>
      <c r="B2661" t="s">
        <v>701</v>
      </c>
      <c r="C2661">
        <v>2881</v>
      </c>
      <c r="D2661" t="s">
        <v>4668</v>
      </c>
      <c r="E2661" t="s">
        <v>706</v>
      </c>
      <c r="F2661">
        <v>3</v>
      </c>
      <c r="G2661">
        <v>1</v>
      </c>
      <c r="H2661" t="s">
        <v>421</v>
      </c>
      <c r="I2661" t="s">
        <v>103</v>
      </c>
      <c r="J2661" t="s">
        <v>105</v>
      </c>
      <c r="K2661" t="s">
        <v>107</v>
      </c>
      <c r="L2661" t="s">
        <v>106</v>
      </c>
      <c r="M2661" t="s">
        <v>258</v>
      </c>
      <c r="N2661" t="s">
        <v>257</v>
      </c>
      <c r="O2661" t="s">
        <v>634</v>
      </c>
      <c r="P2661" t="s">
        <v>633</v>
      </c>
      <c r="Q2661" t="s">
        <v>4668</v>
      </c>
      <c r="R2661" t="s">
        <v>4669</v>
      </c>
    </row>
    <row r="2662" spans="1:18">
      <c r="A2662">
        <v>2032</v>
      </c>
      <c r="B2662" t="s">
        <v>701</v>
      </c>
      <c r="C2662">
        <v>2834</v>
      </c>
      <c r="D2662" t="s">
        <v>4674</v>
      </c>
      <c r="E2662" t="s">
        <v>706</v>
      </c>
      <c r="F2662">
        <v>2</v>
      </c>
      <c r="G2662">
        <v>1</v>
      </c>
      <c r="H2662" t="s">
        <v>421</v>
      </c>
      <c r="I2662" t="s">
        <v>103</v>
      </c>
      <c r="J2662" t="s">
        <v>105</v>
      </c>
      <c r="K2662" t="s">
        <v>107</v>
      </c>
      <c r="L2662" t="s">
        <v>106</v>
      </c>
      <c r="M2662" t="s">
        <v>258</v>
      </c>
      <c r="N2662" t="s">
        <v>257</v>
      </c>
      <c r="O2662" t="s">
        <v>634</v>
      </c>
      <c r="P2662" t="s">
        <v>633</v>
      </c>
      <c r="Q2662" t="s">
        <v>4674</v>
      </c>
      <c r="R2662" t="s">
        <v>4675</v>
      </c>
    </row>
    <row r="2663" spans="1:18">
      <c r="A2663">
        <v>2035</v>
      </c>
      <c r="B2663" t="s">
        <v>701</v>
      </c>
      <c r="C2663">
        <v>2835</v>
      </c>
      <c r="D2663" t="s">
        <v>4680</v>
      </c>
      <c r="E2663" t="s">
        <v>703</v>
      </c>
      <c r="F2663">
        <v>0</v>
      </c>
      <c r="G2663">
        <v>1</v>
      </c>
      <c r="H2663" t="s">
        <v>421</v>
      </c>
      <c r="I2663" t="s">
        <v>103</v>
      </c>
      <c r="J2663" t="s">
        <v>105</v>
      </c>
      <c r="K2663" t="s">
        <v>107</v>
      </c>
      <c r="L2663" t="s">
        <v>106</v>
      </c>
      <c r="M2663" t="s">
        <v>258</v>
      </c>
      <c r="N2663" t="s">
        <v>257</v>
      </c>
      <c r="O2663" t="s">
        <v>634</v>
      </c>
      <c r="P2663" t="s">
        <v>633</v>
      </c>
      <c r="Q2663" t="s">
        <v>4680</v>
      </c>
      <c r="R2663" t="s">
        <v>4681</v>
      </c>
    </row>
    <row r="2664" spans="1:18">
      <c r="A2664">
        <v>2040</v>
      </c>
      <c r="B2664" t="s">
        <v>701</v>
      </c>
      <c r="C2664">
        <v>2838</v>
      </c>
      <c r="D2664" t="s">
        <v>4690</v>
      </c>
      <c r="E2664" t="s">
        <v>706</v>
      </c>
      <c r="F2664">
        <v>3</v>
      </c>
      <c r="G2664">
        <v>1</v>
      </c>
      <c r="H2664" t="s">
        <v>421</v>
      </c>
      <c r="I2664" t="s">
        <v>103</v>
      </c>
      <c r="J2664" t="s">
        <v>105</v>
      </c>
      <c r="K2664" t="s">
        <v>107</v>
      </c>
      <c r="L2664" t="s">
        <v>106</v>
      </c>
      <c r="M2664" t="s">
        <v>258</v>
      </c>
      <c r="N2664" t="s">
        <v>257</v>
      </c>
      <c r="O2664" t="s">
        <v>634</v>
      </c>
      <c r="P2664" t="s">
        <v>633</v>
      </c>
      <c r="Q2664" t="s">
        <v>4690</v>
      </c>
      <c r="R2664" t="s">
        <v>4691</v>
      </c>
    </row>
    <row r="2665" spans="1:18">
      <c r="A2665">
        <v>2041</v>
      </c>
      <c r="B2665" t="s">
        <v>701</v>
      </c>
      <c r="C2665">
        <v>2836</v>
      </c>
      <c r="D2665" t="s">
        <v>4692</v>
      </c>
      <c r="E2665" t="s">
        <v>706</v>
      </c>
      <c r="F2665">
        <v>3</v>
      </c>
      <c r="G2665">
        <v>1</v>
      </c>
      <c r="H2665" t="s">
        <v>421</v>
      </c>
      <c r="I2665" t="s">
        <v>103</v>
      </c>
      <c r="J2665" t="s">
        <v>105</v>
      </c>
      <c r="K2665" t="s">
        <v>107</v>
      </c>
      <c r="L2665" t="s">
        <v>106</v>
      </c>
      <c r="M2665" t="s">
        <v>258</v>
      </c>
      <c r="N2665" t="s">
        <v>257</v>
      </c>
      <c r="O2665" t="s">
        <v>634</v>
      </c>
      <c r="P2665" t="s">
        <v>633</v>
      </c>
      <c r="Q2665" t="s">
        <v>4692</v>
      </c>
      <c r="R2665" t="s">
        <v>4693</v>
      </c>
    </row>
    <row r="2666" spans="1:18">
      <c r="A2666">
        <v>2042</v>
      </c>
      <c r="B2666" t="s">
        <v>701</v>
      </c>
      <c r="C2666">
        <v>2837</v>
      </c>
      <c r="D2666" t="s">
        <v>4694</v>
      </c>
      <c r="E2666" t="s">
        <v>706</v>
      </c>
      <c r="F2666">
        <v>1</v>
      </c>
      <c r="G2666">
        <v>1</v>
      </c>
      <c r="H2666" t="s">
        <v>421</v>
      </c>
      <c r="I2666" t="s">
        <v>103</v>
      </c>
      <c r="J2666" t="s">
        <v>105</v>
      </c>
      <c r="K2666" t="s">
        <v>107</v>
      </c>
      <c r="L2666" t="s">
        <v>106</v>
      </c>
      <c r="M2666" t="s">
        <v>258</v>
      </c>
      <c r="N2666" t="s">
        <v>257</v>
      </c>
      <c r="O2666" t="s">
        <v>634</v>
      </c>
      <c r="P2666" t="s">
        <v>633</v>
      </c>
      <c r="Q2666" t="s">
        <v>4694</v>
      </c>
      <c r="R2666" t="s">
        <v>4695</v>
      </c>
    </row>
    <row r="2667" spans="1:18">
      <c r="A2667">
        <v>2043</v>
      </c>
      <c r="B2667" t="s">
        <v>701</v>
      </c>
      <c r="C2667">
        <v>2872</v>
      </c>
      <c r="D2667" t="s">
        <v>4696</v>
      </c>
      <c r="E2667" t="s">
        <v>706</v>
      </c>
      <c r="F2667">
        <v>2</v>
      </c>
      <c r="G2667">
        <v>1</v>
      </c>
      <c r="H2667" t="s">
        <v>421</v>
      </c>
      <c r="I2667" t="s">
        <v>103</v>
      </c>
      <c r="J2667" t="s">
        <v>105</v>
      </c>
      <c r="K2667" t="s">
        <v>107</v>
      </c>
      <c r="L2667" t="s">
        <v>106</v>
      </c>
      <c r="M2667" t="s">
        <v>258</v>
      </c>
      <c r="N2667" t="s">
        <v>257</v>
      </c>
      <c r="O2667" t="s">
        <v>634</v>
      </c>
      <c r="P2667" t="s">
        <v>633</v>
      </c>
      <c r="Q2667" t="s">
        <v>4696</v>
      </c>
      <c r="R2667" t="s">
        <v>4697</v>
      </c>
    </row>
    <row r="2668" spans="1:18">
      <c r="A2668">
        <v>2045</v>
      </c>
      <c r="B2668" t="s">
        <v>701</v>
      </c>
      <c r="C2668">
        <v>2863</v>
      </c>
      <c r="D2668" t="s">
        <v>4700</v>
      </c>
      <c r="E2668" t="s">
        <v>706</v>
      </c>
      <c r="F2668">
        <v>2</v>
      </c>
      <c r="G2668">
        <v>1</v>
      </c>
      <c r="H2668" t="s">
        <v>421</v>
      </c>
      <c r="I2668" t="s">
        <v>103</v>
      </c>
      <c r="J2668" t="s">
        <v>105</v>
      </c>
      <c r="K2668" t="s">
        <v>107</v>
      </c>
      <c r="L2668" t="s">
        <v>106</v>
      </c>
      <c r="M2668" t="s">
        <v>258</v>
      </c>
      <c r="N2668" t="s">
        <v>257</v>
      </c>
      <c r="O2668" t="s">
        <v>634</v>
      </c>
      <c r="P2668" t="s">
        <v>633</v>
      </c>
      <c r="Q2668" t="s">
        <v>4700</v>
      </c>
      <c r="R2668" t="s">
        <v>4701</v>
      </c>
    </row>
    <row r="2669" spans="1:18">
      <c r="A2669">
        <v>2046</v>
      </c>
      <c r="B2669" t="s">
        <v>701</v>
      </c>
      <c r="C2669">
        <v>2864</v>
      </c>
      <c r="D2669" t="s">
        <v>4702</v>
      </c>
      <c r="E2669" t="s">
        <v>706</v>
      </c>
      <c r="F2669">
        <v>3</v>
      </c>
      <c r="G2669">
        <v>1</v>
      </c>
      <c r="H2669" t="s">
        <v>421</v>
      </c>
      <c r="I2669" t="s">
        <v>103</v>
      </c>
      <c r="J2669" t="s">
        <v>105</v>
      </c>
      <c r="K2669" t="s">
        <v>107</v>
      </c>
      <c r="L2669" t="s">
        <v>106</v>
      </c>
      <c r="M2669" t="s">
        <v>258</v>
      </c>
      <c r="N2669" t="s">
        <v>257</v>
      </c>
      <c r="O2669" t="s">
        <v>634</v>
      </c>
      <c r="P2669" t="s">
        <v>633</v>
      </c>
      <c r="Q2669" t="s">
        <v>4702</v>
      </c>
      <c r="R2669" t="s">
        <v>4703</v>
      </c>
    </row>
    <row r="2670" spans="1:18">
      <c r="A2670">
        <v>2051</v>
      </c>
      <c r="B2670" t="s">
        <v>701</v>
      </c>
      <c r="C2670">
        <v>2865</v>
      </c>
      <c r="D2670" t="s">
        <v>4712</v>
      </c>
      <c r="E2670" t="s">
        <v>706</v>
      </c>
      <c r="F2670">
        <v>3</v>
      </c>
      <c r="G2670">
        <v>1</v>
      </c>
      <c r="H2670" t="s">
        <v>421</v>
      </c>
      <c r="I2670" t="s">
        <v>103</v>
      </c>
      <c r="J2670" t="s">
        <v>105</v>
      </c>
      <c r="K2670" t="s">
        <v>107</v>
      </c>
      <c r="L2670" t="s">
        <v>106</v>
      </c>
      <c r="M2670" t="s">
        <v>258</v>
      </c>
      <c r="N2670" t="s">
        <v>257</v>
      </c>
      <c r="O2670" t="s">
        <v>634</v>
      </c>
      <c r="P2670" t="s">
        <v>633</v>
      </c>
      <c r="Q2670" t="s">
        <v>4712</v>
      </c>
      <c r="R2670" t="s">
        <v>4713</v>
      </c>
    </row>
    <row r="2671" spans="1:18">
      <c r="A2671">
        <v>2053</v>
      </c>
      <c r="B2671" t="s">
        <v>701</v>
      </c>
      <c r="C2671">
        <v>2866</v>
      </c>
      <c r="D2671" t="s">
        <v>4716</v>
      </c>
      <c r="E2671" t="s">
        <v>706</v>
      </c>
      <c r="F2671">
        <v>3</v>
      </c>
      <c r="G2671">
        <v>1</v>
      </c>
      <c r="H2671" t="s">
        <v>421</v>
      </c>
      <c r="I2671" t="s">
        <v>103</v>
      </c>
      <c r="J2671" t="s">
        <v>105</v>
      </c>
      <c r="K2671" t="s">
        <v>107</v>
      </c>
      <c r="L2671" t="s">
        <v>106</v>
      </c>
      <c r="M2671" t="s">
        <v>258</v>
      </c>
      <c r="N2671" t="s">
        <v>257</v>
      </c>
      <c r="O2671" t="s">
        <v>634</v>
      </c>
      <c r="P2671" t="s">
        <v>633</v>
      </c>
      <c r="Q2671" t="s">
        <v>4716</v>
      </c>
      <c r="R2671" t="s">
        <v>4717</v>
      </c>
    </row>
    <row r="2672" spans="1:18">
      <c r="A2672">
        <v>2056</v>
      </c>
      <c r="B2672" t="s">
        <v>701</v>
      </c>
      <c r="C2672">
        <v>2867</v>
      </c>
      <c r="D2672" t="s">
        <v>4722</v>
      </c>
      <c r="E2672" t="s">
        <v>706</v>
      </c>
      <c r="F2672">
        <v>4</v>
      </c>
      <c r="G2672">
        <v>1</v>
      </c>
      <c r="H2672" t="s">
        <v>421</v>
      </c>
      <c r="I2672" t="s">
        <v>103</v>
      </c>
      <c r="J2672" t="s">
        <v>105</v>
      </c>
      <c r="K2672" t="s">
        <v>107</v>
      </c>
      <c r="L2672" t="s">
        <v>106</v>
      </c>
      <c r="M2672" t="s">
        <v>258</v>
      </c>
      <c r="N2672" t="s">
        <v>257</v>
      </c>
      <c r="O2672" t="s">
        <v>634</v>
      </c>
      <c r="P2672" t="s">
        <v>633</v>
      </c>
      <c r="Q2672" t="s">
        <v>4722</v>
      </c>
      <c r="R2672" t="s">
        <v>4723</v>
      </c>
    </row>
    <row r="2673" spans="1:18">
      <c r="A2673">
        <v>2060</v>
      </c>
      <c r="B2673" t="s">
        <v>701</v>
      </c>
      <c r="C2673">
        <v>2868</v>
      </c>
      <c r="D2673" t="s">
        <v>4729</v>
      </c>
      <c r="E2673" t="s">
        <v>706</v>
      </c>
      <c r="F2673">
        <v>4</v>
      </c>
      <c r="G2673">
        <v>1</v>
      </c>
      <c r="H2673" t="s">
        <v>421</v>
      </c>
      <c r="I2673" t="s">
        <v>103</v>
      </c>
      <c r="J2673" t="s">
        <v>105</v>
      </c>
      <c r="K2673" t="s">
        <v>107</v>
      </c>
      <c r="L2673" t="s">
        <v>106</v>
      </c>
      <c r="M2673" t="s">
        <v>258</v>
      </c>
      <c r="N2673" t="s">
        <v>257</v>
      </c>
      <c r="O2673" t="s">
        <v>634</v>
      </c>
      <c r="P2673" t="s">
        <v>633</v>
      </c>
      <c r="Q2673" t="s">
        <v>4729</v>
      </c>
      <c r="R2673" t="s">
        <v>4730</v>
      </c>
    </row>
    <row r="2674" spans="1:18">
      <c r="A2674">
        <v>2064</v>
      </c>
      <c r="B2674" t="s">
        <v>701</v>
      </c>
      <c r="C2674">
        <v>2870</v>
      </c>
      <c r="D2674" t="s">
        <v>4737</v>
      </c>
      <c r="E2674" t="s">
        <v>706</v>
      </c>
      <c r="F2674">
        <v>4</v>
      </c>
      <c r="G2674">
        <v>1</v>
      </c>
      <c r="H2674" t="s">
        <v>421</v>
      </c>
      <c r="I2674" t="s">
        <v>103</v>
      </c>
      <c r="J2674" t="s">
        <v>105</v>
      </c>
      <c r="K2674" t="s">
        <v>107</v>
      </c>
      <c r="L2674" t="s">
        <v>106</v>
      </c>
      <c r="M2674" t="s">
        <v>258</v>
      </c>
      <c r="N2674" t="s">
        <v>257</v>
      </c>
      <c r="O2674" t="s">
        <v>634</v>
      </c>
      <c r="P2674" t="s">
        <v>633</v>
      </c>
      <c r="Q2674" t="s">
        <v>4737</v>
      </c>
      <c r="R2674" t="s">
        <v>4738</v>
      </c>
    </row>
    <row r="2675" spans="1:18">
      <c r="A2675">
        <v>2065</v>
      </c>
      <c r="B2675" t="s">
        <v>701</v>
      </c>
      <c r="C2675">
        <v>2869</v>
      </c>
      <c r="D2675" t="s">
        <v>4739</v>
      </c>
      <c r="E2675" t="s">
        <v>706</v>
      </c>
      <c r="F2675">
        <v>3</v>
      </c>
      <c r="G2675">
        <v>1</v>
      </c>
      <c r="H2675" t="s">
        <v>421</v>
      </c>
      <c r="I2675" t="s">
        <v>103</v>
      </c>
      <c r="J2675" t="s">
        <v>105</v>
      </c>
      <c r="K2675" t="s">
        <v>107</v>
      </c>
      <c r="L2675" t="s">
        <v>106</v>
      </c>
      <c r="M2675" t="s">
        <v>258</v>
      </c>
      <c r="N2675" t="s">
        <v>257</v>
      </c>
      <c r="O2675" t="s">
        <v>634</v>
      </c>
      <c r="P2675" t="s">
        <v>633</v>
      </c>
      <c r="Q2675" t="s">
        <v>4739</v>
      </c>
      <c r="R2675" t="s">
        <v>4740</v>
      </c>
    </row>
    <row r="2676" spans="1:18">
      <c r="A2676">
        <v>2072</v>
      </c>
      <c r="B2676" t="s">
        <v>701</v>
      </c>
      <c r="C2676">
        <v>2871</v>
      </c>
      <c r="D2676" t="s">
        <v>4753</v>
      </c>
      <c r="E2676" t="s">
        <v>706</v>
      </c>
      <c r="F2676">
        <v>2</v>
      </c>
      <c r="G2676">
        <v>1</v>
      </c>
      <c r="H2676" t="s">
        <v>421</v>
      </c>
      <c r="I2676" t="s">
        <v>103</v>
      </c>
      <c r="J2676" t="s">
        <v>105</v>
      </c>
      <c r="K2676" t="s">
        <v>107</v>
      </c>
      <c r="L2676" t="s">
        <v>106</v>
      </c>
      <c r="M2676" t="s">
        <v>258</v>
      </c>
      <c r="N2676" t="s">
        <v>257</v>
      </c>
      <c r="O2676" t="s">
        <v>634</v>
      </c>
      <c r="P2676" t="s">
        <v>633</v>
      </c>
      <c r="Q2676" t="s">
        <v>4753</v>
      </c>
      <c r="R2676" t="s">
        <v>4754</v>
      </c>
    </row>
    <row r="2677" spans="1:18">
      <c r="A2677">
        <v>2082</v>
      </c>
      <c r="B2677" t="s">
        <v>701</v>
      </c>
      <c r="C2677">
        <v>2862</v>
      </c>
      <c r="D2677" t="s">
        <v>4773</v>
      </c>
      <c r="E2677" t="s">
        <v>706</v>
      </c>
      <c r="F2677">
        <v>3</v>
      </c>
      <c r="G2677">
        <v>1</v>
      </c>
      <c r="H2677" t="s">
        <v>421</v>
      </c>
      <c r="I2677" t="s">
        <v>103</v>
      </c>
      <c r="J2677" t="s">
        <v>105</v>
      </c>
      <c r="K2677" t="s">
        <v>107</v>
      </c>
      <c r="L2677" t="s">
        <v>106</v>
      </c>
      <c r="M2677" t="s">
        <v>258</v>
      </c>
      <c r="N2677" t="s">
        <v>257</v>
      </c>
      <c r="O2677" t="s">
        <v>634</v>
      </c>
      <c r="P2677" t="s">
        <v>633</v>
      </c>
      <c r="Q2677" t="s">
        <v>4773</v>
      </c>
      <c r="R2677" t="s">
        <v>4774</v>
      </c>
    </row>
    <row r="2678" spans="1:18">
      <c r="A2678">
        <v>2085</v>
      </c>
      <c r="B2678" t="s">
        <v>701</v>
      </c>
      <c r="C2678">
        <v>2858</v>
      </c>
      <c r="D2678" t="s">
        <v>4626</v>
      </c>
      <c r="E2678" t="s">
        <v>706</v>
      </c>
      <c r="F2678">
        <v>3</v>
      </c>
      <c r="G2678">
        <v>1</v>
      </c>
      <c r="H2678" t="s">
        <v>421</v>
      </c>
      <c r="I2678" t="s">
        <v>103</v>
      </c>
      <c r="J2678" t="s">
        <v>105</v>
      </c>
      <c r="K2678" t="s">
        <v>107</v>
      </c>
      <c r="L2678" t="s">
        <v>106</v>
      </c>
      <c r="M2678" t="s">
        <v>258</v>
      </c>
      <c r="N2678" t="s">
        <v>257</v>
      </c>
      <c r="O2678" t="s">
        <v>634</v>
      </c>
      <c r="P2678" t="s">
        <v>633</v>
      </c>
      <c r="Q2678" t="s">
        <v>4626</v>
      </c>
      <c r="R2678" t="s">
        <v>4779</v>
      </c>
    </row>
    <row r="2679" spans="1:18">
      <c r="A2679">
        <v>2087</v>
      </c>
      <c r="B2679" t="s">
        <v>701</v>
      </c>
      <c r="C2679">
        <v>2860</v>
      </c>
      <c r="D2679" t="s">
        <v>4782</v>
      </c>
      <c r="E2679" t="s">
        <v>706</v>
      </c>
      <c r="F2679">
        <v>3</v>
      </c>
      <c r="G2679">
        <v>1</v>
      </c>
      <c r="H2679" t="s">
        <v>421</v>
      </c>
      <c r="I2679" t="s">
        <v>103</v>
      </c>
      <c r="J2679" t="s">
        <v>105</v>
      </c>
      <c r="K2679" t="s">
        <v>107</v>
      </c>
      <c r="L2679" t="s">
        <v>106</v>
      </c>
      <c r="M2679" t="s">
        <v>258</v>
      </c>
      <c r="N2679" t="s">
        <v>257</v>
      </c>
      <c r="O2679" t="s">
        <v>634</v>
      </c>
      <c r="P2679" t="s">
        <v>633</v>
      </c>
      <c r="Q2679" t="s">
        <v>4782</v>
      </c>
      <c r="R2679" t="s">
        <v>4783</v>
      </c>
    </row>
    <row r="2680" spans="1:18">
      <c r="A2680">
        <v>2090</v>
      </c>
      <c r="B2680" t="s">
        <v>701</v>
      </c>
      <c r="C2680">
        <v>2859</v>
      </c>
      <c r="D2680" t="s">
        <v>4788</v>
      </c>
      <c r="E2680" t="s">
        <v>706</v>
      </c>
      <c r="F2680">
        <v>3</v>
      </c>
      <c r="G2680">
        <v>1</v>
      </c>
      <c r="H2680" t="s">
        <v>421</v>
      </c>
      <c r="I2680" t="s">
        <v>103</v>
      </c>
      <c r="J2680" t="s">
        <v>105</v>
      </c>
      <c r="K2680" t="s">
        <v>107</v>
      </c>
      <c r="L2680" t="s">
        <v>106</v>
      </c>
      <c r="M2680" t="s">
        <v>258</v>
      </c>
      <c r="N2680" t="s">
        <v>257</v>
      </c>
      <c r="O2680" t="s">
        <v>634</v>
      </c>
      <c r="P2680" t="s">
        <v>633</v>
      </c>
      <c r="Q2680" t="s">
        <v>4788</v>
      </c>
      <c r="R2680" t="s">
        <v>4789</v>
      </c>
    </row>
    <row r="2681" spans="1:18">
      <c r="A2681">
        <v>2091</v>
      </c>
      <c r="B2681" t="s">
        <v>701</v>
      </c>
      <c r="C2681">
        <v>2857</v>
      </c>
      <c r="D2681" t="s">
        <v>4790</v>
      </c>
      <c r="E2681" t="s">
        <v>706</v>
      </c>
      <c r="F2681">
        <v>3</v>
      </c>
      <c r="G2681">
        <v>1</v>
      </c>
      <c r="H2681" t="s">
        <v>421</v>
      </c>
      <c r="I2681" t="s">
        <v>103</v>
      </c>
      <c r="J2681" t="s">
        <v>105</v>
      </c>
      <c r="K2681" t="s">
        <v>107</v>
      </c>
      <c r="L2681" t="s">
        <v>106</v>
      </c>
      <c r="M2681" t="s">
        <v>258</v>
      </c>
      <c r="N2681" t="s">
        <v>257</v>
      </c>
      <c r="O2681" t="s">
        <v>634</v>
      </c>
      <c r="P2681" t="s">
        <v>633</v>
      </c>
      <c r="Q2681" t="s">
        <v>4790</v>
      </c>
      <c r="R2681" t="s">
        <v>4791</v>
      </c>
    </row>
    <row r="2682" spans="1:18">
      <c r="A2682">
        <v>2096</v>
      </c>
      <c r="B2682" t="s">
        <v>701</v>
      </c>
      <c r="C2682">
        <v>2856</v>
      </c>
      <c r="D2682" t="s">
        <v>4800</v>
      </c>
      <c r="E2682" t="s">
        <v>706</v>
      </c>
      <c r="F2682">
        <v>4</v>
      </c>
      <c r="G2682">
        <v>1</v>
      </c>
      <c r="H2682" t="s">
        <v>421</v>
      </c>
      <c r="I2682" t="s">
        <v>103</v>
      </c>
      <c r="J2682" t="s">
        <v>105</v>
      </c>
      <c r="K2682" t="s">
        <v>107</v>
      </c>
      <c r="L2682" t="s">
        <v>106</v>
      </c>
      <c r="M2682" t="s">
        <v>258</v>
      </c>
      <c r="N2682" t="s">
        <v>257</v>
      </c>
      <c r="O2682" t="s">
        <v>634</v>
      </c>
      <c r="P2682" t="s">
        <v>633</v>
      </c>
      <c r="Q2682" t="s">
        <v>4800</v>
      </c>
      <c r="R2682" t="s">
        <v>4801</v>
      </c>
    </row>
    <row r="2683" spans="1:18">
      <c r="A2683">
        <v>2098</v>
      </c>
      <c r="B2683" t="s">
        <v>701</v>
      </c>
      <c r="C2683">
        <v>2861</v>
      </c>
      <c r="D2683" t="s">
        <v>4804</v>
      </c>
      <c r="E2683" t="s">
        <v>706</v>
      </c>
      <c r="F2683">
        <v>1</v>
      </c>
      <c r="G2683">
        <v>1</v>
      </c>
      <c r="H2683" t="s">
        <v>421</v>
      </c>
      <c r="I2683" t="s">
        <v>103</v>
      </c>
      <c r="J2683" t="s">
        <v>105</v>
      </c>
      <c r="K2683" t="s">
        <v>107</v>
      </c>
      <c r="L2683" t="s">
        <v>106</v>
      </c>
      <c r="M2683" t="s">
        <v>258</v>
      </c>
      <c r="N2683" t="s">
        <v>257</v>
      </c>
      <c r="O2683" t="s">
        <v>634</v>
      </c>
      <c r="P2683" t="s">
        <v>633</v>
      </c>
      <c r="Q2683" t="s">
        <v>4804</v>
      </c>
      <c r="R2683" t="s">
        <v>4805</v>
      </c>
    </row>
    <row r="2684" spans="1:18">
      <c r="A2684">
        <v>2106</v>
      </c>
      <c r="B2684" t="s">
        <v>701</v>
      </c>
      <c r="C2684">
        <v>2855</v>
      </c>
      <c r="D2684" t="s">
        <v>4820</v>
      </c>
      <c r="E2684" t="s">
        <v>706</v>
      </c>
      <c r="F2684">
        <v>4</v>
      </c>
      <c r="G2684">
        <v>1</v>
      </c>
      <c r="H2684" t="s">
        <v>421</v>
      </c>
      <c r="I2684" t="s">
        <v>103</v>
      </c>
      <c r="J2684" t="s">
        <v>105</v>
      </c>
      <c r="K2684" t="s">
        <v>107</v>
      </c>
      <c r="L2684" t="s">
        <v>106</v>
      </c>
      <c r="M2684" t="s">
        <v>258</v>
      </c>
      <c r="N2684" t="s">
        <v>257</v>
      </c>
      <c r="O2684" t="s">
        <v>634</v>
      </c>
      <c r="P2684" t="s">
        <v>633</v>
      </c>
      <c r="Q2684" t="s">
        <v>4820</v>
      </c>
      <c r="R2684" t="s">
        <v>4821</v>
      </c>
    </row>
    <row r="2685" spans="1:18">
      <c r="A2685">
        <v>2107</v>
      </c>
      <c r="B2685" t="s">
        <v>701</v>
      </c>
      <c r="C2685">
        <v>2854</v>
      </c>
      <c r="D2685" t="s">
        <v>4822</v>
      </c>
      <c r="E2685" t="s">
        <v>706</v>
      </c>
      <c r="F2685">
        <v>4</v>
      </c>
      <c r="G2685">
        <v>1</v>
      </c>
      <c r="H2685" t="s">
        <v>421</v>
      </c>
      <c r="I2685" t="s">
        <v>103</v>
      </c>
      <c r="J2685" t="s">
        <v>105</v>
      </c>
      <c r="K2685" t="s">
        <v>107</v>
      </c>
      <c r="L2685" t="s">
        <v>106</v>
      </c>
      <c r="M2685" t="s">
        <v>258</v>
      </c>
      <c r="N2685" t="s">
        <v>257</v>
      </c>
      <c r="O2685" t="s">
        <v>634</v>
      </c>
      <c r="P2685" t="s">
        <v>633</v>
      </c>
      <c r="Q2685" t="s">
        <v>4822</v>
      </c>
      <c r="R2685" t="s">
        <v>4823</v>
      </c>
    </row>
    <row r="2686" spans="1:18">
      <c r="A2686">
        <v>2108</v>
      </c>
      <c r="B2686" t="s">
        <v>701</v>
      </c>
      <c r="C2686">
        <v>2853</v>
      </c>
      <c r="D2686" t="s">
        <v>4824</v>
      </c>
      <c r="E2686" t="s">
        <v>706</v>
      </c>
      <c r="F2686">
        <v>4</v>
      </c>
      <c r="G2686">
        <v>1</v>
      </c>
      <c r="H2686" t="s">
        <v>421</v>
      </c>
      <c r="I2686" t="s">
        <v>103</v>
      </c>
      <c r="J2686" t="s">
        <v>105</v>
      </c>
      <c r="K2686" t="s">
        <v>107</v>
      </c>
      <c r="L2686" t="s">
        <v>106</v>
      </c>
      <c r="M2686" t="s">
        <v>258</v>
      </c>
      <c r="N2686" t="s">
        <v>257</v>
      </c>
      <c r="O2686" t="s">
        <v>634</v>
      </c>
      <c r="P2686" t="s">
        <v>633</v>
      </c>
      <c r="Q2686" t="s">
        <v>4824</v>
      </c>
      <c r="R2686" t="s">
        <v>4825</v>
      </c>
    </row>
    <row r="2687" spans="1:18">
      <c r="A2687">
        <v>2109</v>
      </c>
      <c r="B2687" t="s">
        <v>701</v>
      </c>
      <c r="C2687">
        <v>2849</v>
      </c>
      <c r="D2687" t="s">
        <v>4826</v>
      </c>
      <c r="E2687" t="s">
        <v>706</v>
      </c>
      <c r="F2687">
        <v>4</v>
      </c>
      <c r="G2687">
        <v>1</v>
      </c>
      <c r="H2687" t="s">
        <v>421</v>
      </c>
      <c r="I2687" t="s">
        <v>103</v>
      </c>
      <c r="J2687" t="s">
        <v>105</v>
      </c>
      <c r="K2687" t="s">
        <v>107</v>
      </c>
      <c r="L2687" t="s">
        <v>106</v>
      </c>
      <c r="M2687" t="s">
        <v>258</v>
      </c>
      <c r="N2687" t="s">
        <v>257</v>
      </c>
      <c r="O2687" t="s">
        <v>634</v>
      </c>
      <c r="P2687" t="s">
        <v>633</v>
      </c>
      <c r="Q2687" t="s">
        <v>4826</v>
      </c>
      <c r="R2687" t="s">
        <v>4827</v>
      </c>
    </row>
    <row r="2688" spans="1:18">
      <c r="A2688">
        <v>2110</v>
      </c>
      <c r="B2688" t="s">
        <v>701</v>
      </c>
      <c r="C2688">
        <v>2850</v>
      </c>
      <c r="D2688" t="s">
        <v>4828</v>
      </c>
      <c r="E2688" t="s">
        <v>706</v>
      </c>
      <c r="F2688">
        <v>3</v>
      </c>
      <c r="G2688">
        <v>1</v>
      </c>
      <c r="H2688" t="s">
        <v>421</v>
      </c>
      <c r="I2688" t="s">
        <v>103</v>
      </c>
      <c r="J2688" t="s">
        <v>105</v>
      </c>
      <c r="K2688" t="s">
        <v>107</v>
      </c>
      <c r="L2688" t="s">
        <v>106</v>
      </c>
      <c r="M2688" t="s">
        <v>258</v>
      </c>
      <c r="N2688" t="s">
        <v>257</v>
      </c>
      <c r="O2688" t="s">
        <v>634</v>
      </c>
      <c r="P2688" t="s">
        <v>633</v>
      </c>
      <c r="Q2688" t="s">
        <v>4828</v>
      </c>
      <c r="R2688" t="s">
        <v>4829</v>
      </c>
    </row>
    <row r="2689" spans="1:18">
      <c r="A2689">
        <v>2111</v>
      </c>
      <c r="B2689" t="s">
        <v>701</v>
      </c>
      <c r="C2689">
        <v>2851</v>
      </c>
      <c r="D2689" t="s">
        <v>4830</v>
      </c>
      <c r="E2689" t="s">
        <v>706</v>
      </c>
      <c r="F2689">
        <v>4</v>
      </c>
      <c r="G2689">
        <v>1</v>
      </c>
      <c r="H2689" t="s">
        <v>421</v>
      </c>
      <c r="I2689" t="s">
        <v>103</v>
      </c>
      <c r="J2689" t="s">
        <v>105</v>
      </c>
      <c r="K2689" t="s">
        <v>107</v>
      </c>
      <c r="L2689" t="s">
        <v>106</v>
      </c>
      <c r="M2689" t="s">
        <v>258</v>
      </c>
      <c r="N2689" t="s">
        <v>257</v>
      </c>
      <c r="O2689" t="s">
        <v>634</v>
      </c>
      <c r="P2689" t="s">
        <v>633</v>
      </c>
      <c r="Q2689" t="s">
        <v>4830</v>
      </c>
      <c r="R2689" t="s">
        <v>4831</v>
      </c>
    </row>
    <row r="2690" spans="1:18">
      <c r="A2690">
        <v>2112</v>
      </c>
      <c r="B2690" t="s">
        <v>701</v>
      </c>
      <c r="C2690">
        <v>2852</v>
      </c>
      <c r="D2690" t="s">
        <v>4832</v>
      </c>
      <c r="E2690" t="s">
        <v>706</v>
      </c>
      <c r="F2690">
        <v>4</v>
      </c>
      <c r="G2690">
        <v>1</v>
      </c>
      <c r="H2690" t="s">
        <v>421</v>
      </c>
      <c r="I2690" t="s">
        <v>103</v>
      </c>
      <c r="J2690" t="s">
        <v>105</v>
      </c>
      <c r="K2690" t="s">
        <v>107</v>
      </c>
      <c r="L2690" t="s">
        <v>106</v>
      </c>
      <c r="M2690" t="s">
        <v>258</v>
      </c>
      <c r="N2690" t="s">
        <v>257</v>
      </c>
      <c r="O2690" t="s">
        <v>634</v>
      </c>
      <c r="P2690" t="s">
        <v>633</v>
      </c>
      <c r="Q2690" t="s">
        <v>4832</v>
      </c>
      <c r="R2690" t="s">
        <v>4833</v>
      </c>
    </row>
    <row r="2691" spans="1:18">
      <c r="A2691">
        <v>2114</v>
      </c>
      <c r="B2691" t="s">
        <v>701</v>
      </c>
      <c r="C2691">
        <v>2916</v>
      </c>
      <c r="D2691" t="s">
        <v>4836</v>
      </c>
      <c r="E2691" t="s">
        <v>706</v>
      </c>
      <c r="F2691">
        <v>4</v>
      </c>
      <c r="G2691">
        <v>1</v>
      </c>
      <c r="H2691" t="s">
        <v>421</v>
      </c>
      <c r="I2691" t="s">
        <v>103</v>
      </c>
      <c r="J2691" t="s">
        <v>105</v>
      </c>
      <c r="K2691" t="s">
        <v>107</v>
      </c>
      <c r="L2691" t="s">
        <v>106</v>
      </c>
      <c r="M2691" t="s">
        <v>258</v>
      </c>
      <c r="N2691" t="s">
        <v>257</v>
      </c>
      <c r="O2691" t="s">
        <v>634</v>
      </c>
      <c r="P2691" t="s">
        <v>633</v>
      </c>
      <c r="Q2691" t="s">
        <v>4836</v>
      </c>
      <c r="R2691" t="s">
        <v>4837</v>
      </c>
    </row>
    <row r="2692" spans="1:18">
      <c r="A2692">
        <v>2115</v>
      </c>
      <c r="B2692" t="s">
        <v>701</v>
      </c>
      <c r="C2692">
        <v>2915</v>
      </c>
      <c r="D2692" t="s">
        <v>4838</v>
      </c>
      <c r="E2692" t="s">
        <v>706</v>
      </c>
      <c r="F2692">
        <v>1</v>
      </c>
      <c r="G2692">
        <v>1</v>
      </c>
      <c r="H2692" t="s">
        <v>421</v>
      </c>
      <c r="I2692" t="s">
        <v>103</v>
      </c>
      <c r="J2692" t="s">
        <v>105</v>
      </c>
      <c r="K2692" t="s">
        <v>107</v>
      </c>
      <c r="L2692" t="s">
        <v>106</v>
      </c>
      <c r="M2692" t="s">
        <v>258</v>
      </c>
      <c r="N2692" t="s">
        <v>257</v>
      </c>
      <c r="O2692" t="s">
        <v>634</v>
      </c>
      <c r="P2692" t="s">
        <v>633</v>
      </c>
      <c r="Q2692" t="s">
        <v>4838</v>
      </c>
      <c r="R2692" t="s">
        <v>4839</v>
      </c>
    </row>
    <row r="2693" spans="1:18">
      <c r="A2693">
        <v>2116</v>
      </c>
      <c r="B2693" t="s">
        <v>701</v>
      </c>
      <c r="C2693">
        <v>2914</v>
      </c>
      <c r="D2693" t="s">
        <v>4840</v>
      </c>
      <c r="E2693" t="s">
        <v>706</v>
      </c>
      <c r="F2693">
        <v>3</v>
      </c>
      <c r="G2693">
        <v>1</v>
      </c>
      <c r="H2693" t="s">
        <v>421</v>
      </c>
      <c r="I2693" t="s">
        <v>103</v>
      </c>
      <c r="J2693" t="s">
        <v>105</v>
      </c>
      <c r="K2693" t="s">
        <v>107</v>
      </c>
      <c r="L2693" t="s">
        <v>106</v>
      </c>
      <c r="M2693" t="s">
        <v>258</v>
      </c>
      <c r="N2693" t="s">
        <v>257</v>
      </c>
      <c r="O2693" t="s">
        <v>634</v>
      </c>
      <c r="P2693" t="s">
        <v>633</v>
      </c>
      <c r="Q2693" t="s">
        <v>4840</v>
      </c>
      <c r="R2693" t="s">
        <v>4841</v>
      </c>
    </row>
    <row r="2694" spans="1:18">
      <c r="A2694">
        <v>2117</v>
      </c>
      <c r="B2694" t="s">
        <v>701</v>
      </c>
      <c r="C2694">
        <v>2913</v>
      </c>
      <c r="D2694" t="s">
        <v>4842</v>
      </c>
      <c r="E2694" t="s">
        <v>706</v>
      </c>
      <c r="F2694">
        <v>4</v>
      </c>
      <c r="G2694">
        <v>1</v>
      </c>
      <c r="H2694" t="s">
        <v>421</v>
      </c>
      <c r="I2694" t="s">
        <v>103</v>
      </c>
      <c r="J2694" t="s">
        <v>105</v>
      </c>
      <c r="K2694" t="s">
        <v>107</v>
      </c>
      <c r="L2694" t="s">
        <v>106</v>
      </c>
      <c r="M2694" t="s">
        <v>258</v>
      </c>
      <c r="N2694" t="s">
        <v>257</v>
      </c>
      <c r="O2694" t="s">
        <v>634</v>
      </c>
      <c r="P2694" t="s">
        <v>633</v>
      </c>
      <c r="Q2694" t="s">
        <v>4842</v>
      </c>
      <c r="R2694" t="s">
        <v>4843</v>
      </c>
    </row>
    <row r="2695" spans="1:18">
      <c r="A2695">
        <v>2118</v>
      </c>
      <c r="B2695" t="s">
        <v>701</v>
      </c>
      <c r="C2695">
        <v>2912</v>
      </c>
      <c r="D2695" t="s">
        <v>4844</v>
      </c>
      <c r="E2695" t="s">
        <v>706</v>
      </c>
      <c r="F2695">
        <v>3</v>
      </c>
      <c r="G2695">
        <v>1</v>
      </c>
      <c r="H2695" t="s">
        <v>421</v>
      </c>
      <c r="I2695" t="s">
        <v>103</v>
      </c>
      <c r="J2695" t="s">
        <v>105</v>
      </c>
      <c r="K2695" t="s">
        <v>107</v>
      </c>
      <c r="L2695" t="s">
        <v>106</v>
      </c>
      <c r="M2695" t="s">
        <v>258</v>
      </c>
      <c r="N2695" t="s">
        <v>257</v>
      </c>
      <c r="O2695" t="s">
        <v>634</v>
      </c>
      <c r="P2695" t="s">
        <v>633</v>
      </c>
      <c r="Q2695" t="s">
        <v>4844</v>
      </c>
      <c r="R2695" t="s">
        <v>4845</v>
      </c>
    </row>
    <row r="2696" spans="1:18">
      <c r="A2696">
        <v>2119</v>
      </c>
      <c r="B2696" t="s">
        <v>701</v>
      </c>
      <c r="C2696">
        <v>2911</v>
      </c>
      <c r="D2696" t="s">
        <v>4846</v>
      </c>
      <c r="E2696" t="s">
        <v>706</v>
      </c>
      <c r="F2696">
        <v>3</v>
      </c>
      <c r="G2696">
        <v>1</v>
      </c>
      <c r="H2696" t="s">
        <v>421</v>
      </c>
      <c r="I2696" t="s">
        <v>103</v>
      </c>
      <c r="J2696" t="s">
        <v>105</v>
      </c>
      <c r="K2696" t="s">
        <v>107</v>
      </c>
      <c r="L2696" t="s">
        <v>106</v>
      </c>
      <c r="M2696" t="s">
        <v>258</v>
      </c>
      <c r="N2696" t="s">
        <v>257</v>
      </c>
      <c r="O2696" t="s">
        <v>634</v>
      </c>
      <c r="P2696" t="s">
        <v>633</v>
      </c>
      <c r="Q2696" t="s">
        <v>4846</v>
      </c>
      <c r="R2696" t="s">
        <v>4847</v>
      </c>
    </row>
    <row r="2697" spans="1:18">
      <c r="A2697">
        <v>2120</v>
      </c>
      <c r="B2697" t="s">
        <v>701</v>
      </c>
      <c r="C2697">
        <v>2905</v>
      </c>
      <c r="D2697" t="s">
        <v>4848</v>
      </c>
      <c r="E2697" t="s">
        <v>706</v>
      </c>
      <c r="F2697">
        <v>2</v>
      </c>
      <c r="G2697">
        <v>1</v>
      </c>
      <c r="H2697" t="s">
        <v>421</v>
      </c>
      <c r="I2697" t="s">
        <v>103</v>
      </c>
      <c r="J2697" t="s">
        <v>105</v>
      </c>
      <c r="K2697" t="s">
        <v>107</v>
      </c>
      <c r="L2697" t="s">
        <v>106</v>
      </c>
      <c r="M2697" t="s">
        <v>258</v>
      </c>
      <c r="N2697" t="s">
        <v>257</v>
      </c>
      <c r="O2697" t="s">
        <v>634</v>
      </c>
      <c r="P2697" t="s">
        <v>633</v>
      </c>
      <c r="Q2697" t="s">
        <v>4848</v>
      </c>
      <c r="R2697" t="s">
        <v>4849</v>
      </c>
    </row>
    <row r="2698" spans="1:18">
      <c r="A2698">
        <v>2121</v>
      </c>
      <c r="B2698" t="s">
        <v>701</v>
      </c>
      <c r="C2698">
        <v>2906</v>
      </c>
      <c r="D2698" t="s">
        <v>4850</v>
      </c>
      <c r="E2698" t="s">
        <v>706</v>
      </c>
      <c r="F2698">
        <v>3</v>
      </c>
      <c r="G2698">
        <v>1</v>
      </c>
      <c r="H2698" t="s">
        <v>421</v>
      </c>
      <c r="I2698" t="s">
        <v>103</v>
      </c>
      <c r="J2698" t="s">
        <v>105</v>
      </c>
      <c r="K2698" t="s">
        <v>107</v>
      </c>
      <c r="L2698" t="s">
        <v>106</v>
      </c>
      <c r="M2698" t="s">
        <v>258</v>
      </c>
      <c r="N2698" t="s">
        <v>257</v>
      </c>
      <c r="O2698" t="s">
        <v>634</v>
      </c>
      <c r="P2698" t="s">
        <v>633</v>
      </c>
      <c r="Q2698" t="s">
        <v>4850</v>
      </c>
      <c r="R2698" t="s">
        <v>4851</v>
      </c>
    </row>
    <row r="2699" spans="1:18">
      <c r="A2699">
        <v>2122</v>
      </c>
      <c r="B2699" t="s">
        <v>701</v>
      </c>
      <c r="C2699">
        <v>2907</v>
      </c>
      <c r="D2699" t="s">
        <v>4852</v>
      </c>
      <c r="E2699" t="s">
        <v>706</v>
      </c>
      <c r="F2699">
        <v>3</v>
      </c>
      <c r="G2699">
        <v>1</v>
      </c>
      <c r="H2699" t="s">
        <v>421</v>
      </c>
      <c r="I2699" t="s">
        <v>103</v>
      </c>
      <c r="J2699" t="s">
        <v>105</v>
      </c>
      <c r="K2699" t="s">
        <v>107</v>
      </c>
      <c r="L2699" t="s">
        <v>106</v>
      </c>
      <c r="M2699" t="s">
        <v>258</v>
      </c>
      <c r="N2699" t="s">
        <v>257</v>
      </c>
      <c r="O2699" t="s">
        <v>634</v>
      </c>
      <c r="P2699" t="s">
        <v>633</v>
      </c>
      <c r="Q2699" t="s">
        <v>4852</v>
      </c>
      <c r="R2699" t="s">
        <v>4853</v>
      </c>
    </row>
    <row r="2700" spans="1:18">
      <c r="A2700">
        <v>2123</v>
      </c>
      <c r="B2700" t="s">
        <v>701</v>
      </c>
      <c r="C2700">
        <v>2908</v>
      </c>
      <c r="D2700" t="s">
        <v>4632</v>
      </c>
      <c r="E2700" t="s">
        <v>706</v>
      </c>
      <c r="F2700">
        <v>3</v>
      </c>
      <c r="G2700">
        <v>1</v>
      </c>
      <c r="H2700" t="s">
        <v>421</v>
      </c>
      <c r="I2700" t="s">
        <v>103</v>
      </c>
      <c r="J2700" t="s">
        <v>105</v>
      </c>
      <c r="K2700" t="s">
        <v>107</v>
      </c>
      <c r="L2700" t="s">
        <v>106</v>
      </c>
      <c r="M2700" t="s">
        <v>258</v>
      </c>
      <c r="N2700" t="s">
        <v>257</v>
      </c>
      <c r="O2700" t="s">
        <v>634</v>
      </c>
      <c r="P2700" t="s">
        <v>633</v>
      </c>
      <c r="Q2700" t="s">
        <v>4632</v>
      </c>
      <c r="R2700" t="s">
        <v>4854</v>
      </c>
    </row>
    <row r="2701" spans="1:18">
      <c r="A2701">
        <v>2124</v>
      </c>
      <c r="B2701" t="s">
        <v>701</v>
      </c>
      <c r="C2701">
        <v>2909</v>
      </c>
      <c r="D2701" t="s">
        <v>4855</v>
      </c>
      <c r="E2701" t="s">
        <v>706</v>
      </c>
      <c r="F2701">
        <v>3</v>
      </c>
      <c r="G2701">
        <v>1</v>
      </c>
      <c r="H2701" t="s">
        <v>421</v>
      </c>
      <c r="I2701" t="s">
        <v>103</v>
      </c>
      <c r="J2701" t="s">
        <v>105</v>
      </c>
      <c r="K2701" t="s">
        <v>107</v>
      </c>
      <c r="L2701" t="s">
        <v>106</v>
      </c>
      <c r="M2701" t="s">
        <v>258</v>
      </c>
      <c r="N2701" t="s">
        <v>257</v>
      </c>
      <c r="O2701" t="s">
        <v>634</v>
      </c>
      <c r="P2701" t="s">
        <v>633</v>
      </c>
      <c r="Q2701" t="s">
        <v>4855</v>
      </c>
      <c r="R2701" t="s">
        <v>4856</v>
      </c>
    </row>
    <row r="2702" spans="1:18">
      <c r="A2702">
        <v>2125</v>
      </c>
      <c r="B2702" t="s">
        <v>701</v>
      </c>
      <c r="C2702">
        <v>2910</v>
      </c>
      <c r="D2702" t="s">
        <v>4857</v>
      </c>
      <c r="E2702" t="s">
        <v>706</v>
      </c>
      <c r="F2702">
        <v>4</v>
      </c>
      <c r="G2702">
        <v>1</v>
      </c>
      <c r="H2702" t="s">
        <v>421</v>
      </c>
      <c r="I2702" t="s">
        <v>103</v>
      </c>
      <c r="J2702" t="s">
        <v>105</v>
      </c>
      <c r="K2702" t="s">
        <v>107</v>
      </c>
      <c r="L2702" t="s">
        <v>106</v>
      </c>
      <c r="M2702" t="s">
        <v>258</v>
      </c>
      <c r="N2702" t="s">
        <v>257</v>
      </c>
      <c r="O2702" t="s">
        <v>634</v>
      </c>
      <c r="P2702" t="s">
        <v>633</v>
      </c>
      <c r="Q2702" t="s">
        <v>4857</v>
      </c>
      <c r="R2702" t="s">
        <v>4858</v>
      </c>
    </row>
    <row r="2703" spans="1:18">
      <c r="A2703">
        <v>2126</v>
      </c>
      <c r="B2703" t="s">
        <v>701</v>
      </c>
      <c r="C2703">
        <v>2901</v>
      </c>
      <c r="D2703" t="s">
        <v>4859</v>
      </c>
      <c r="E2703" t="s">
        <v>706</v>
      </c>
      <c r="F2703">
        <v>4</v>
      </c>
      <c r="G2703">
        <v>1</v>
      </c>
      <c r="H2703" t="s">
        <v>421</v>
      </c>
      <c r="I2703" t="s">
        <v>103</v>
      </c>
      <c r="J2703" t="s">
        <v>105</v>
      </c>
      <c r="K2703" t="s">
        <v>107</v>
      </c>
      <c r="L2703" t="s">
        <v>106</v>
      </c>
      <c r="M2703" t="s">
        <v>258</v>
      </c>
      <c r="N2703" t="s">
        <v>257</v>
      </c>
      <c r="O2703" t="s">
        <v>634</v>
      </c>
      <c r="P2703" t="s">
        <v>633</v>
      </c>
      <c r="Q2703" t="s">
        <v>4859</v>
      </c>
      <c r="R2703" t="s">
        <v>4860</v>
      </c>
    </row>
    <row r="2704" spans="1:18">
      <c r="A2704">
        <v>2127</v>
      </c>
      <c r="B2704" t="s">
        <v>701</v>
      </c>
      <c r="C2704">
        <v>2900</v>
      </c>
      <c r="D2704" t="s">
        <v>4861</v>
      </c>
      <c r="E2704" t="s">
        <v>706</v>
      </c>
      <c r="F2704">
        <v>2</v>
      </c>
      <c r="G2704">
        <v>1</v>
      </c>
      <c r="H2704" t="s">
        <v>421</v>
      </c>
      <c r="I2704" t="s">
        <v>103</v>
      </c>
      <c r="J2704" t="s">
        <v>105</v>
      </c>
      <c r="K2704" t="s">
        <v>107</v>
      </c>
      <c r="L2704" t="s">
        <v>106</v>
      </c>
      <c r="M2704" t="s">
        <v>258</v>
      </c>
      <c r="N2704" t="s">
        <v>257</v>
      </c>
      <c r="O2704" t="s">
        <v>634</v>
      </c>
      <c r="P2704" t="s">
        <v>633</v>
      </c>
      <c r="Q2704" t="s">
        <v>4861</v>
      </c>
      <c r="R2704" t="s">
        <v>4862</v>
      </c>
    </row>
    <row r="2705" spans="1:18">
      <c r="A2705">
        <v>2128</v>
      </c>
      <c r="B2705" t="s">
        <v>701</v>
      </c>
      <c r="C2705">
        <v>2899</v>
      </c>
      <c r="D2705" t="s">
        <v>4863</v>
      </c>
      <c r="E2705" t="s">
        <v>706</v>
      </c>
      <c r="F2705">
        <v>4</v>
      </c>
      <c r="G2705">
        <v>1</v>
      </c>
      <c r="H2705" t="s">
        <v>421</v>
      </c>
      <c r="I2705" t="s">
        <v>103</v>
      </c>
      <c r="J2705" t="s">
        <v>105</v>
      </c>
      <c r="K2705" t="s">
        <v>107</v>
      </c>
      <c r="L2705" t="s">
        <v>106</v>
      </c>
      <c r="M2705" t="s">
        <v>258</v>
      </c>
      <c r="N2705" t="s">
        <v>257</v>
      </c>
      <c r="O2705" t="s">
        <v>634</v>
      </c>
      <c r="P2705" t="s">
        <v>633</v>
      </c>
      <c r="Q2705" t="s">
        <v>4863</v>
      </c>
      <c r="R2705" t="s">
        <v>4864</v>
      </c>
    </row>
    <row r="2706" spans="1:18">
      <c r="A2706">
        <v>2129</v>
      </c>
      <c r="B2706" t="s">
        <v>701</v>
      </c>
      <c r="C2706">
        <v>2898</v>
      </c>
      <c r="D2706" t="s">
        <v>4865</v>
      </c>
      <c r="E2706" t="s">
        <v>706</v>
      </c>
      <c r="F2706">
        <v>3</v>
      </c>
      <c r="G2706">
        <v>1</v>
      </c>
      <c r="H2706" t="s">
        <v>421</v>
      </c>
      <c r="I2706" t="s">
        <v>103</v>
      </c>
      <c r="J2706" t="s">
        <v>105</v>
      </c>
      <c r="K2706" t="s">
        <v>107</v>
      </c>
      <c r="L2706" t="s">
        <v>106</v>
      </c>
      <c r="M2706" t="s">
        <v>258</v>
      </c>
      <c r="N2706" t="s">
        <v>257</v>
      </c>
      <c r="O2706" t="s">
        <v>634</v>
      </c>
      <c r="P2706" t="s">
        <v>633</v>
      </c>
      <c r="Q2706" t="s">
        <v>4865</v>
      </c>
      <c r="R2706" t="s">
        <v>4866</v>
      </c>
    </row>
    <row r="2707" spans="1:18">
      <c r="A2707">
        <v>2130</v>
      </c>
      <c r="B2707" t="s">
        <v>701</v>
      </c>
      <c r="C2707">
        <v>2831</v>
      </c>
      <c r="D2707" t="s">
        <v>2263</v>
      </c>
      <c r="E2707" t="s">
        <v>2264</v>
      </c>
      <c r="F2707">
        <v>0</v>
      </c>
      <c r="G2707">
        <v>1</v>
      </c>
      <c r="H2707" t="s">
        <v>421</v>
      </c>
      <c r="I2707" t="s">
        <v>103</v>
      </c>
      <c r="J2707" t="s">
        <v>105</v>
      </c>
      <c r="K2707" t="s">
        <v>107</v>
      </c>
      <c r="L2707" t="s">
        <v>106</v>
      </c>
      <c r="M2707" t="s">
        <v>258</v>
      </c>
      <c r="N2707" t="s">
        <v>257</v>
      </c>
      <c r="O2707" t="s">
        <v>634</v>
      </c>
      <c r="P2707" t="s">
        <v>633</v>
      </c>
      <c r="Q2707" t="s">
        <v>2263</v>
      </c>
      <c r="R2707" t="s">
        <v>4867</v>
      </c>
    </row>
    <row r="2708" spans="1:18">
      <c r="A2708">
        <v>2131</v>
      </c>
      <c r="B2708" t="s">
        <v>701</v>
      </c>
      <c r="C2708">
        <v>2897</v>
      </c>
      <c r="D2708" t="s">
        <v>4868</v>
      </c>
      <c r="E2708" t="s">
        <v>706</v>
      </c>
      <c r="F2708">
        <v>3</v>
      </c>
      <c r="G2708">
        <v>1</v>
      </c>
      <c r="H2708" t="s">
        <v>421</v>
      </c>
      <c r="I2708" t="s">
        <v>103</v>
      </c>
      <c r="J2708" t="s">
        <v>105</v>
      </c>
      <c r="K2708" t="s">
        <v>107</v>
      </c>
      <c r="L2708" t="s">
        <v>106</v>
      </c>
      <c r="M2708" t="s">
        <v>258</v>
      </c>
      <c r="N2708" t="s">
        <v>257</v>
      </c>
      <c r="O2708" t="s">
        <v>634</v>
      </c>
      <c r="P2708" t="s">
        <v>633</v>
      </c>
      <c r="Q2708" t="s">
        <v>4868</v>
      </c>
      <c r="R2708" t="s">
        <v>4869</v>
      </c>
    </row>
    <row r="2709" spans="1:18">
      <c r="A2709">
        <v>2133</v>
      </c>
      <c r="B2709" t="s">
        <v>701</v>
      </c>
      <c r="C2709">
        <v>2893</v>
      </c>
      <c r="D2709" t="s">
        <v>4872</v>
      </c>
      <c r="E2709" t="s">
        <v>706</v>
      </c>
      <c r="F2709">
        <v>3</v>
      </c>
      <c r="G2709">
        <v>1</v>
      </c>
      <c r="H2709" t="s">
        <v>421</v>
      </c>
      <c r="I2709" t="s">
        <v>103</v>
      </c>
      <c r="J2709" t="s">
        <v>105</v>
      </c>
      <c r="K2709" t="s">
        <v>107</v>
      </c>
      <c r="L2709" t="s">
        <v>106</v>
      </c>
      <c r="M2709" t="s">
        <v>258</v>
      </c>
      <c r="N2709" t="s">
        <v>257</v>
      </c>
      <c r="O2709" t="s">
        <v>634</v>
      </c>
      <c r="P2709" t="s">
        <v>633</v>
      </c>
      <c r="Q2709" t="s">
        <v>4872</v>
      </c>
      <c r="R2709" t="s">
        <v>4873</v>
      </c>
    </row>
    <row r="2710" spans="1:18">
      <c r="A2710">
        <v>2135</v>
      </c>
      <c r="B2710" t="s">
        <v>701</v>
      </c>
      <c r="C2710">
        <v>2894</v>
      </c>
      <c r="D2710" t="s">
        <v>4876</v>
      </c>
      <c r="E2710" t="s">
        <v>706</v>
      </c>
      <c r="F2710">
        <v>2</v>
      </c>
      <c r="G2710">
        <v>1</v>
      </c>
      <c r="H2710" t="s">
        <v>421</v>
      </c>
      <c r="I2710" t="s">
        <v>103</v>
      </c>
      <c r="J2710" t="s">
        <v>105</v>
      </c>
      <c r="K2710" t="s">
        <v>107</v>
      </c>
      <c r="L2710" t="s">
        <v>106</v>
      </c>
      <c r="M2710" t="s">
        <v>258</v>
      </c>
      <c r="N2710" t="s">
        <v>257</v>
      </c>
      <c r="O2710" t="s">
        <v>634</v>
      </c>
      <c r="P2710" t="s">
        <v>633</v>
      </c>
      <c r="Q2710" t="s">
        <v>4876</v>
      </c>
      <c r="R2710" t="s">
        <v>4877</v>
      </c>
    </row>
    <row r="2711" spans="1:18">
      <c r="A2711">
        <v>2136</v>
      </c>
      <c r="B2711" t="s">
        <v>701</v>
      </c>
      <c r="C2711">
        <v>2895</v>
      </c>
      <c r="D2711" t="s">
        <v>4878</v>
      </c>
      <c r="E2711" t="s">
        <v>706</v>
      </c>
      <c r="F2711">
        <v>3</v>
      </c>
      <c r="G2711">
        <v>1</v>
      </c>
      <c r="H2711" t="s">
        <v>421</v>
      </c>
      <c r="I2711" t="s">
        <v>103</v>
      </c>
      <c r="J2711" t="s">
        <v>105</v>
      </c>
      <c r="K2711" t="s">
        <v>107</v>
      </c>
      <c r="L2711" t="s">
        <v>106</v>
      </c>
      <c r="M2711" t="s">
        <v>258</v>
      </c>
      <c r="N2711" t="s">
        <v>257</v>
      </c>
      <c r="O2711" t="s">
        <v>634</v>
      </c>
      <c r="P2711" t="s">
        <v>633</v>
      </c>
      <c r="Q2711" t="s">
        <v>4878</v>
      </c>
      <c r="R2711" t="s">
        <v>4879</v>
      </c>
    </row>
    <row r="2712" spans="1:18">
      <c r="A2712">
        <v>2528</v>
      </c>
      <c r="B2712" t="s">
        <v>701</v>
      </c>
      <c r="C2712">
        <v>1985</v>
      </c>
      <c r="D2712" t="s">
        <v>169</v>
      </c>
      <c r="E2712" t="s">
        <v>772</v>
      </c>
      <c r="F2712">
        <v>5</v>
      </c>
      <c r="G2712">
        <v>0</v>
      </c>
      <c r="H2712" t="s">
        <v>421</v>
      </c>
      <c r="I2712" t="s">
        <v>103</v>
      </c>
      <c r="J2712" t="s">
        <v>105</v>
      </c>
      <c r="K2712" t="s">
        <v>109</v>
      </c>
      <c r="L2712" t="s">
        <v>108</v>
      </c>
      <c r="M2712" t="s">
        <v>170</v>
      </c>
      <c r="N2712" t="s">
        <v>169</v>
      </c>
      <c r="O2712" t="s">
        <v>638</v>
      </c>
      <c r="P2712" t="s">
        <v>637</v>
      </c>
      <c r="Q2712" t="s">
        <v>169</v>
      </c>
      <c r="R2712" t="s">
        <v>5652</v>
      </c>
    </row>
    <row r="2713" spans="1:18">
      <c r="A2713">
        <v>2547</v>
      </c>
      <c r="B2713" t="s">
        <v>701</v>
      </c>
      <c r="C2713">
        <v>1993</v>
      </c>
      <c r="D2713" t="s">
        <v>5686</v>
      </c>
      <c r="E2713" t="s">
        <v>706</v>
      </c>
      <c r="F2713">
        <v>3</v>
      </c>
      <c r="G2713">
        <v>1</v>
      </c>
      <c r="H2713" t="s">
        <v>421</v>
      </c>
      <c r="I2713" t="s">
        <v>103</v>
      </c>
      <c r="J2713" t="s">
        <v>105</v>
      </c>
      <c r="K2713" t="s">
        <v>109</v>
      </c>
      <c r="L2713" t="s">
        <v>108</v>
      </c>
      <c r="M2713" t="s">
        <v>170</v>
      </c>
      <c r="N2713" t="s">
        <v>169</v>
      </c>
      <c r="O2713" t="s">
        <v>638</v>
      </c>
      <c r="P2713" t="s">
        <v>637</v>
      </c>
      <c r="Q2713" t="s">
        <v>5686</v>
      </c>
      <c r="R2713" t="s">
        <v>5687</v>
      </c>
    </row>
    <row r="2714" spans="1:18">
      <c r="A2714">
        <v>2554</v>
      </c>
      <c r="B2714" t="s">
        <v>701</v>
      </c>
      <c r="C2714">
        <v>1992</v>
      </c>
      <c r="D2714" t="s">
        <v>5700</v>
      </c>
      <c r="E2714" t="s">
        <v>706</v>
      </c>
      <c r="F2714">
        <v>3</v>
      </c>
      <c r="G2714">
        <v>1</v>
      </c>
      <c r="H2714" t="s">
        <v>421</v>
      </c>
      <c r="I2714" t="s">
        <v>103</v>
      </c>
      <c r="J2714" t="s">
        <v>105</v>
      </c>
      <c r="K2714" t="s">
        <v>109</v>
      </c>
      <c r="L2714" t="s">
        <v>108</v>
      </c>
      <c r="M2714" t="s">
        <v>170</v>
      </c>
      <c r="N2714" t="s">
        <v>169</v>
      </c>
      <c r="O2714" t="s">
        <v>638</v>
      </c>
      <c r="P2714" t="s">
        <v>637</v>
      </c>
      <c r="Q2714" t="s">
        <v>5700</v>
      </c>
      <c r="R2714" t="s">
        <v>5701</v>
      </c>
    </row>
    <row r="2715" spans="1:18">
      <c r="A2715">
        <v>2558</v>
      </c>
      <c r="B2715" t="s">
        <v>701</v>
      </c>
      <c r="C2715">
        <v>1991</v>
      </c>
      <c r="D2715" t="s">
        <v>5708</v>
      </c>
      <c r="E2715" t="s">
        <v>706</v>
      </c>
      <c r="F2715">
        <v>3</v>
      </c>
      <c r="G2715">
        <v>1</v>
      </c>
      <c r="H2715" t="s">
        <v>421</v>
      </c>
      <c r="I2715" t="s">
        <v>103</v>
      </c>
      <c r="J2715" t="s">
        <v>105</v>
      </c>
      <c r="K2715" t="s">
        <v>109</v>
      </c>
      <c r="L2715" t="s">
        <v>108</v>
      </c>
      <c r="M2715" t="s">
        <v>170</v>
      </c>
      <c r="N2715" t="s">
        <v>169</v>
      </c>
      <c r="O2715" t="s">
        <v>638</v>
      </c>
      <c r="P2715" t="s">
        <v>637</v>
      </c>
      <c r="Q2715" t="s">
        <v>5708</v>
      </c>
      <c r="R2715" t="s">
        <v>5709</v>
      </c>
    </row>
    <row r="2716" spans="1:18">
      <c r="A2716">
        <v>2564</v>
      </c>
      <c r="B2716" t="s">
        <v>701</v>
      </c>
      <c r="C2716">
        <v>2079</v>
      </c>
      <c r="D2716" t="s">
        <v>5720</v>
      </c>
      <c r="E2716" t="s">
        <v>421</v>
      </c>
      <c r="F2716">
        <v>4</v>
      </c>
      <c r="G2716">
        <v>0</v>
      </c>
      <c r="H2716" t="s">
        <v>421</v>
      </c>
      <c r="I2716" t="s">
        <v>103</v>
      </c>
      <c r="J2716" t="s">
        <v>105</v>
      </c>
      <c r="K2716" t="s">
        <v>109</v>
      </c>
      <c r="L2716" t="s">
        <v>108</v>
      </c>
      <c r="M2716" t="s">
        <v>170</v>
      </c>
      <c r="N2716" t="s">
        <v>169</v>
      </c>
      <c r="O2716" t="s">
        <v>638</v>
      </c>
      <c r="P2716" t="s">
        <v>637</v>
      </c>
      <c r="Q2716" t="s">
        <v>5720</v>
      </c>
      <c r="R2716" t="s">
        <v>5721</v>
      </c>
    </row>
    <row r="2717" spans="1:18">
      <c r="A2717">
        <v>2565</v>
      </c>
      <c r="B2717" t="s">
        <v>701</v>
      </c>
      <c r="C2717">
        <v>1990</v>
      </c>
      <c r="D2717" t="s">
        <v>5722</v>
      </c>
      <c r="E2717" t="s">
        <v>706</v>
      </c>
      <c r="F2717">
        <v>3</v>
      </c>
      <c r="G2717">
        <v>1</v>
      </c>
      <c r="H2717" t="s">
        <v>421</v>
      </c>
      <c r="I2717" t="s">
        <v>103</v>
      </c>
      <c r="J2717" t="s">
        <v>105</v>
      </c>
      <c r="K2717" t="s">
        <v>109</v>
      </c>
      <c r="L2717" t="s">
        <v>108</v>
      </c>
      <c r="M2717" t="s">
        <v>170</v>
      </c>
      <c r="N2717" t="s">
        <v>169</v>
      </c>
      <c r="O2717" t="s">
        <v>638</v>
      </c>
      <c r="P2717" t="s">
        <v>637</v>
      </c>
      <c r="Q2717" t="s">
        <v>5722</v>
      </c>
      <c r="R2717" t="s">
        <v>5723</v>
      </c>
    </row>
    <row r="2718" spans="1:18">
      <c r="A2718">
        <v>2576</v>
      </c>
      <c r="B2718" t="s">
        <v>701</v>
      </c>
      <c r="C2718">
        <v>1989</v>
      </c>
      <c r="D2718" t="s">
        <v>5744</v>
      </c>
      <c r="E2718" t="s">
        <v>706</v>
      </c>
      <c r="F2718">
        <v>3</v>
      </c>
      <c r="G2718">
        <v>1</v>
      </c>
      <c r="H2718" t="s">
        <v>421</v>
      </c>
      <c r="I2718" t="s">
        <v>103</v>
      </c>
      <c r="J2718" t="s">
        <v>105</v>
      </c>
      <c r="K2718" t="s">
        <v>109</v>
      </c>
      <c r="L2718" t="s">
        <v>108</v>
      </c>
      <c r="M2718" t="s">
        <v>170</v>
      </c>
      <c r="N2718" t="s">
        <v>169</v>
      </c>
      <c r="O2718" t="s">
        <v>638</v>
      </c>
      <c r="P2718" t="s">
        <v>637</v>
      </c>
      <c r="Q2718" t="s">
        <v>5744</v>
      </c>
      <c r="R2718" t="s">
        <v>5745</v>
      </c>
    </row>
    <row r="2719" spans="1:18">
      <c r="A2719">
        <v>2614</v>
      </c>
      <c r="B2719" t="s">
        <v>701</v>
      </c>
      <c r="C2719">
        <v>1889</v>
      </c>
      <c r="D2719" t="s">
        <v>173</v>
      </c>
      <c r="E2719" t="s">
        <v>772</v>
      </c>
      <c r="F2719">
        <v>5</v>
      </c>
      <c r="G2719">
        <v>0</v>
      </c>
      <c r="H2719" t="s">
        <v>421</v>
      </c>
      <c r="I2719" t="s">
        <v>103</v>
      </c>
      <c r="J2719" t="s">
        <v>105</v>
      </c>
      <c r="K2719" t="s">
        <v>109</v>
      </c>
      <c r="L2719" t="s">
        <v>108</v>
      </c>
      <c r="M2719" t="s">
        <v>174</v>
      </c>
      <c r="N2719" t="s">
        <v>173</v>
      </c>
      <c r="O2719" t="s">
        <v>648</v>
      </c>
      <c r="P2719" t="s">
        <v>647</v>
      </c>
      <c r="Q2719" t="s">
        <v>173</v>
      </c>
      <c r="R2719" t="s">
        <v>5819</v>
      </c>
    </row>
    <row r="2720" spans="1:18">
      <c r="A2720">
        <v>2429</v>
      </c>
      <c r="B2720" t="s">
        <v>701</v>
      </c>
      <c r="C2720">
        <v>2044</v>
      </c>
      <c r="D2720" t="s">
        <v>5458</v>
      </c>
      <c r="E2720" t="s">
        <v>706</v>
      </c>
      <c r="F2720">
        <v>3</v>
      </c>
      <c r="G2720">
        <v>1</v>
      </c>
      <c r="H2720" t="s">
        <v>421</v>
      </c>
      <c r="I2720" t="s">
        <v>103</v>
      </c>
      <c r="J2720" t="s">
        <v>105</v>
      </c>
      <c r="K2720" t="s">
        <v>109</v>
      </c>
      <c r="L2720" t="s">
        <v>108</v>
      </c>
      <c r="M2720" t="s">
        <v>165</v>
      </c>
      <c r="N2720" t="s">
        <v>166</v>
      </c>
      <c r="O2720" t="s">
        <v>636</v>
      </c>
      <c r="P2720" t="s">
        <v>635</v>
      </c>
      <c r="Q2720" t="s">
        <v>5458</v>
      </c>
      <c r="R2720" t="s">
        <v>5459</v>
      </c>
    </row>
    <row r="2721" spans="1:18">
      <c r="A2721">
        <v>2440</v>
      </c>
      <c r="B2721" t="s">
        <v>701</v>
      </c>
      <c r="C2721">
        <v>1965</v>
      </c>
      <c r="D2721" t="s">
        <v>5480</v>
      </c>
      <c r="E2721" t="s">
        <v>703</v>
      </c>
      <c r="F2721">
        <v>5</v>
      </c>
      <c r="G2721">
        <v>1</v>
      </c>
      <c r="H2721" t="s">
        <v>421</v>
      </c>
      <c r="I2721" t="s">
        <v>103</v>
      </c>
      <c r="J2721" t="s">
        <v>105</v>
      </c>
      <c r="K2721" t="s">
        <v>109</v>
      </c>
      <c r="L2721" t="s">
        <v>108</v>
      </c>
      <c r="M2721" t="s">
        <v>165</v>
      </c>
      <c r="N2721" t="s">
        <v>166</v>
      </c>
      <c r="O2721" t="s">
        <v>636</v>
      </c>
      <c r="P2721" t="s">
        <v>635</v>
      </c>
      <c r="Q2721" t="s">
        <v>5480</v>
      </c>
      <c r="R2721" t="s">
        <v>5481</v>
      </c>
    </row>
    <row r="2722" spans="1:18">
      <c r="A2722">
        <v>2442</v>
      </c>
      <c r="B2722" t="s">
        <v>701</v>
      </c>
      <c r="C2722">
        <v>2078</v>
      </c>
      <c r="D2722" t="s">
        <v>5480</v>
      </c>
      <c r="E2722" t="s">
        <v>421</v>
      </c>
      <c r="F2722">
        <v>4</v>
      </c>
      <c r="G2722">
        <v>0</v>
      </c>
      <c r="H2722" t="s">
        <v>421</v>
      </c>
      <c r="I2722" t="s">
        <v>103</v>
      </c>
      <c r="J2722" t="s">
        <v>105</v>
      </c>
      <c r="K2722" t="s">
        <v>109</v>
      </c>
      <c r="L2722" t="s">
        <v>108</v>
      </c>
      <c r="M2722" t="s">
        <v>165</v>
      </c>
      <c r="N2722" t="s">
        <v>166</v>
      </c>
      <c r="O2722" t="s">
        <v>636</v>
      </c>
      <c r="P2722" t="s">
        <v>635</v>
      </c>
      <c r="Q2722" t="s">
        <v>5480</v>
      </c>
      <c r="R2722" t="s">
        <v>5484</v>
      </c>
    </row>
    <row r="2723" spans="1:18">
      <c r="A2723">
        <v>2465</v>
      </c>
      <c r="B2723" t="s">
        <v>701</v>
      </c>
      <c r="C2723">
        <v>2061</v>
      </c>
      <c r="D2723" t="s">
        <v>5528</v>
      </c>
      <c r="E2723" t="s">
        <v>421</v>
      </c>
      <c r="F2723">
        <v>4</v>
      </c>
      <c r="G2723">
        <v>0</v>
      </c>
      <c r="H2723" t="s">
        <v>421</v>
      </c>
      <c r="I2723" t="s">
        <v>103</v>
      </c>
      <c r="J2723" t="s">
        <v>105</v>
      </c>
      <c r="K2723" t="s">
        <v>109</v>
      </c>
      <c r="L2723" t="s">
        <v>108</v>
      </c>
      <c r="M2723" t="s">
        <v>165</v>
      </c>
      <c r="N2723" t="s">
        <v>166</v>
      </c>
      <c r="O2723" t="s">
        <v>636</v>
      </c>
      <c r="P2723" t="s">
        <v>635</v>
      </c>
      <c r="Q2723" t="s">
        <v>5528</v>
      </c>
      <c r="R2723" t="s">
        <v>5529</v>
      </c>
    </row>
    <row r="2724" spans="1:18">
      <c r="A2724">
        <v>2470</v>
      </c>
      <c r="B2724" t="s">
        <v>701</v>
      </c>
      <c r="C2724">
        <v>1966</v>
      </c>
      <c r="D2724" t="s">
        <v>5538</v>
      </c>
      <c r="E2724" t="s">
        <v>706</v>
      </c>
      <c r="F2724">
        <v>3</v>
      </c>
      <c r="G2724">
        <v>1</v>
      </c>
      <c r="H2724" t="s">
        <v>421</v>
      </c>
      <c r="I2724" t="s">
        <v>103</v>
      </c>
      <c r="J2724" t="s">
        <v>105</v>
      </c>
      <c r="K2724" t="s">
        <v>109</v>
      </c>
      <c r="L2724" t="s">
        <v>108</v>
      </c>
      <c r="M2724" t="s">
        <v>165</v>
      </c>
      <c r="N2724" t="s">
        <v>166</v>
      </c>
      <c r="O2724" t="s">
        <v>636</v>
      </c>
      <c r="P2724" t="s">
        <v>635</v>
      </c>
      <c r="Q2724" t="s">
        <v>5538</v>
      </c>
      <c r="R2724" t="s">
        <v>5539</v>
      </c>
    </row>
    <row r="2725" spans="1:18">
      <c r="A2725">
        <v>2483</v>
      </c>
      <c r="B2725" t="s">
        <v>701</v>
      </c>
      <c r="C2725">
        <v>2060</v>
      </c>
      <c r="D2725" t="s">
        <v>5564</v>
      </c>
      <c r="E2725" t="s">
        <v>421</v>
      </c>
      <c r="F2725">
        <v>4</v>
      </c>
      <c r="G2725">
        <v>0</v>
      </c>
      <c r="H2725" t="s">
        <v>421</v>
      </c>
      <c r="I2725" t="s">
        <v>103</v>
      </c>
      <c r="J2725" t="s">
        <v>105</v>
      </c>
      <c r="K2725" t="s">
        <v>109</v>
      </c>
      <c r="L2725" t="s">
        <v>108</v>
      </c>
      <c r="M2725" t="s">
        <v>165</v>
      </c>
      <c r="N2725" t="s">
        <v>166</v>
      </c>
      <c r="O2725" t="s">
        <v>636</v>
      </c>
      <c r="P2725" t="s">
        <v>635</v>
      </c>
      <c r="Q2725" t="s">
        <v>5564</v>
      </c>
      <c r="R2725" t="s">
        <v>5565</v>
      </c>
    </row>
    <row r="2726" spans="1:18">
      <c r="A2726">
        <v>2484</v>
      </c>
      <c r="B2726" t="s">
        <v>701</v>
      </c>
      <c r="C2726">
        <v>1967</v>
      </c>
      <c r="D2726" t="s">
        <v>5566</v>
      </c>
      <c r="E2726" t="s">
        <v>706</v>
      </c>
      <c r="F2726">
        <v>4</v>
      </c>
      <c r="G2726">
        <v>1</v>
      </c>
      <c r="H2726" t="s">
        <v>421</v>
      </c>
      <c r="I2726" t="s">
        <v>103</v>
      </c>
      <c r="J2726" t="s">
        <v>105</v>
      </c>
      <c r="K2726" t="s">
        <v>109</v>
      </c>
      <c r="L2726" t="s">
        <v>108</v>
      </c>
      <c r="M2726" t="s">
        <v>165</v>
      </c>
      <c r="N2726" t="s">
        <v>166</v>
      </c>
      <c r="O2726" t="s">
        <v>636</v>
      </c>
      <c r="P2726" t="s">
        <v>635</v>
      </c>
      <c r="Q2726" t="s">
        <v>5566</v>
      </c>
      <c r="R2726" t="s">
        <v>5567</v>
      </c>
    </row>
    <row r="2727" spans="1:18">
      <c r="A2727">
        <v>2492</v>
      </c>
      <c r="B2727" t="s">
        <v>701</v>
      </c>
      <c r="C2727">
        <v>2077</v>
      </c>
      <c r="D2727" t="s">
        <v>5582</v>
      </c>
      <c r="E2727" t="s">
        <v>421</v>
      </c>
      <c r="F2727">
        <v>4</v>
      </c>
      <c r="G2727">
        <v>0</v>
      </c>
      <c r="H2727" t="s">
        <v>421</v>
      </c>
      <c r="I2727" t="s">
        <v>103</v>
      </c>
      <c r="J2727" t="s">
        <v>105</v>
      </c>
      <c r="K2727" t="s">
        <v>109</v>
      </c>
      <c r="L2727" t="s">
        <v>108</v>
      </c>
      <c r="M2727" t="s">
        <v>165</v>
      </c>
      <c r="N2727" t="s">
        <v>166</v>
      </c>
      <c r="O2727" t="s">
        <v>636</v>
      </c>
      <c r="P2727" t="s">
        <v>635</v>
      </c>
      <c r="Q2727" t="s">
        <v>5582</v>
      </c>
      <c r="R2727" t="s">
        <v>5583</v>
      </c>
    </row>
    <row r="2728" spans="1:18">
      <c r="A2728">
        <v>2495</v>
      </c>
      <c r="B2728" t="s">
        <v>701</v>
      </c>
      <c r="C2728">
        <v>2043</v>
      </c>
      <c r="D2728" t="s">
        <v>5588</v>
      </c>
      <c r="E2728" t="s">
        <v>706</v>
      </c>
      <c r="F2728">
        <v>3</v>
      </c>
      <c r="G2728">
        <v>1</v>
      </c>
      <c r="H2728" t="s">
        <v>421</v>
      </c>
      <c r="I2728" t="s">
        <v>103</v>
      </c>
      <c r="J2728" t="s">
        <v>105</v>
      </c>
      <c r="K2728" t="s">
        <v>109</v>
      </c>
      <c r="L2728" t="s">
        <v>108</v>
      </c>
      <c r="M2728" t="s">
        <v>165</v>
      </c>
      <c r="N2728" t="s">
        <v>166</v>
      </c>
      <c r="O2728" t="s">
        <v>636</v>
      </c>
      <c r="P2728" t="s">
        <v>635</v>
      </c>
      <c r="Q2728" t="s">
        <v>5588</v>
      </c>
      <c r="R2728" t="s">
        <v>5589</v>
      </c>
    </row>
    <row r="2729" spans="1:18">
      <c r="A2729">
        <v>2499</v>
      </c>
      <c r="B2729" t="s">
        <v>701</v>
      </c>
      <c r="C2729">
        <v>2076</v>
      </c>
      <c r="D2729" t="s">
        <v>5596</v>
      </c>
      <c r="E2729" t="s">
        <v>421</v>
      </c>
      <c r="F2729">
        <v>4</v>
      </c>
      <c r="G2729">
        <v>0</v>
      </c>
      <c r="H2729" t="s">
        <v>421</v>
      </c>
      <c r="I2729" t="s">
        <v>103</v>
      </c>
      <c r="J2729" t="s">
        <v>105</v>
      </c>
      <c r="K2729" t="s">
        <v>109</v>
      </c>
      <c r="L2729" t="s">
        <v>108</v>
      </c>
      <c r="M2729" t="s">
        <v>165</v>
      </c>
      <c r="N2729" t="s">
        <v>166</v>
      </c>
      <c r="O2729" t="s">
        <v>636</v>
      </c>
      <c r="P2729" t="s">
        <v>635</v>
      </c>
      <c r="Q2729" t="s">
        <v>5596</v>
      </c>
      <c r="R2729" t="s">
        <v>5597</v>
      </c>
    </row>
    <row r="2730" spans="1:18">
      <c r="A2730">
        <v>2502</v>
      </c>
      <c r="B2730" t="s">
        <v>701</v>
      </c>
      <c r="C2730">
        <v>2023</v>
      </c>
      <c r="D2730" t="s">
        <v>5602</v>
      </c>
      <c r="E2730" t="s">
        <v>706</v>
      </c>
      <c r="F2730">
        <v>3</v>
      </c>
      <c r="G2730">
        <v>1</v>
      </c>
      <c r="H2730" t="s">
        <v>421</v>
      </c>
      <c r="I2730" t="s">
        <v>103</v>
      </c>
      <c r="J2730" t="s">
        <v>105</v>
      </c>
      <c r="K2730" t="s">
        <v>109</v>
      </c>
      <c r="L2730" t="s">
        <v>108</v>
      </c>
      <c r="M2730" t="s">
        <v>165</v>
      </c>
      <c r="N2730" t="s">
        <v>166</v>
      </c>
      <c r="O2730" t="s">
        <v>636</v>
      </c>
      <c r="P2730" t="s">
        <v>635</v>
      </c>
      <c r="Q2730" t="s">
        <v>5602</v>
      </c>
      <c r="R2730" t="s">
        <v>5603</v>
      </c>
    </row>
    <row r="2731" spans="1:18">
      <c r="A2731">
        <v>2505</v>
      </c>
      <c r="B2731" t="s">
        <v>701</v>
      </c>
      <c r="C2731">
        <v>2059</v>
      </c>
      <c r="D2731" t="s">
        <v>5608</v>
      </c>
      <c r="E2731" t="s">
        <v>421</v>
      </c>
      <c r="F2731">
        <v>4</v>
      </c>
      <c r="G2731">
        <v>0</v>
      </c>
      <c r="H2731" t="s">
        <v>421</v>
      </c>
      <c r="I2731" t="s">
        <v>103</v>
      </c>
      <c r="J2731" t="s">
        <v>105</v>
      </c>
      <c r="K2731" t="s">
        <v>109</v>
      </c>
      <c r="L2731" t="s">
        <v>108</v>
      </c>
      <c r="M2731" t="s">
        <v>165</v>
      </c>
      <c r="N2731" t="s">
        <v>166</v>
      </c>
      <c r="O2731" t="s">
        <v>636</v>
      </c>
      <c r="P2731" t="s">
        <v>635</v>
      </c>
      <c r="Q2731" t="s">
        <v>5608</v>
      </c>
      <c r="R2731" t="s">
        <v>5609</v>
      </c>
    </row>
    <row r="2732" spans="1:18">
      <c r="A2732">
        <v>2507</v>
      </c>
      <c r="B2732" t="s">
        <v>701</v>
      </c>
      <c r="C2732">
        <v>2042</v>
      </c>
      <c r="D2732" t="s">
        <v>5612</v>
      </c>
      <c r="E2732" t="s">
        <v>706</v>
      </c>
      <c r="F2732">
        <v>4</v>
      </c>
      <c r="G2732">
        <v>1</v>
      </c>
      <c r="H2732" t="s">
        <v>421</v>
      </c>
      <c r="I2732" t="s">
        <v>103</v>
      </c>
      <c r="J2732" t="s">
        <v>105</v>
      </c>
      <c r="K2732" t="s">
        <v>109</v>
      </c>
      <c r="L2732" t="s">
        <v>108</v>
      </c>
      <c r="M2732" t="s">
        <v>165</v>
      </c>
      <c r="N2732" t="s">
        <v>166</v>
      </c>
      <c r="O2732" t="s">
        <v>636</v>
      </c>
      <c r="P2732" t="s">
        <v>635</v>
      </c>
      <c r="Q2732" t="s">
        <v>5612</v>
      </c>
      <c r="R2732" t="s">
        <v>5613</v>
      </c>
    </row>
    <row r="2733" spans="1:18">
      <c r="A2733">
        <v>2515</v>
      </c>
      <c r="B2733" t="s">
        <v>701</v>
      </c>
      <c r="C2733">
        <v>2024</v>
      </c>
      <c r="D2733" t="s">
        <v>5628</v>
      </c>
      <c r="E2733" t="s">
        <v>421</v>
      </c>
      <c r="F2733">
        <v>0</v>
      </c>
      <c r="G2733">
        <v>1</v>
      </c>
      <c r="H2733" t="s">
        <v>421</v>
      </c>
      <c r="I2733" t="s">
        <v>103</v>
      </c>
      <c r="J2733" t="s">
        <v>105</v>
      </c>
      <c r="K2733" t="s">
        <v>109</v>
      </c>
      <c r="L2733" t="s">
        <v>108</v>
      </c>
      <c r="M2733" t="s">
        <v>165</v>
      </c>
      <c r="N2733" t="s">
        <v>166</v>
      </c>
      <c r="O2733" t="s">
        <v>636</v>
      </c>
      <c r="P2733" t="s">
        <v>635</v>
      </c>
      <c r="Q2733" t="s">
        <v>5628</v>
      </c>
      <c r="R2733" t="s">
        <v>5629</v>
      </c>
    </row>
    <row r="2734" spans="1:18">
      <c r="A2734">
        <v>2519</v>
      </c>
      <c r="B2734" t="s">
        <v>701</v>
      </c>
      <c r="C2734">
        <v>2070</v>
      </c>
      <c r="D2734" t="s">
        <v>5636</v>
      </c>
      <c r="E2734" t="s">
        <v>421</v>
      </c>
      <c r="F2734">
        <v>4</v>
      </c>
      <c r="G2734">
        <v>0</v>
      </c>
      <c r="H2734" t="s">
        <v>421</v>
      </c>
      <c r="I2734" t="s">
        <v>103</v>
      </c>
      <c r="J2734" t="s">
        <v>105</v>
      </c>
      <c r="K2734" t="s">
        <v>109</v>
      </c>
      <c r="L2734" t="s">
        <v>108</v>
      </c>
      <c r="M2734" t="s">
        <v>165</v>
      </c>
      <c r="N2734" t="s">
        <v>166</v>
      </c>
      <c r="O2734" t="s">
        <v>636</v>
      </c>
      <c r="P2734" t="s">
        <v>635</v>
      </c>
      <c r="Q2734" t="s">
        <v>5636</v>
      </c>
      <c r="R2734" t="s">
        <v>5637</v>
      </c>
    </row>
    <row r="2735" spans="1:18">
      <c r="A2735">
        <v>2520</v>
      </c>
      <c r="B2735" t="s">
        <v>701</v>
      </c>
      <c r="C2735">
        <v>1964</v>
      </c>
      <c r="D2735" t="s">
        <v>5636</v>
      </c>
      <c r="E2735" t="s">
        <v>703</v>
      </c>
      <c r="F2735">
        <v>5</v>
      </c>
      <c r="G2735">
        <v>1</v>
      </c>
      <c r="H2735" t="s">
        <v>421</v>
      </c>
      <c r="I2735" t="s">
        <v>103</v>
      </c>
      <c r="J2735" t="s">
        <v>105</v>
      </c>
      <c r="K2735" t="s">
        <v>109</v>
      </c>
      <c r="L2735" t="s">
        <v>108</v>
      </c>
      <c r="M2735" t="s">
        <v>165</v>
      </c>
      <c r="N2735" t="s">
        <v>166</v>
      </c>
      <c r="O2735" t="s">
        <v>636</v>
      </c>
      <c r="P2735" t="s">
        <v>635</v>
      </c>
      <c r="Q2735" t="s">
        <v>5636</v>
      </c>
      <c r="R2735" t="s">
        <v>5638</v>
      </c>
    </row>
    <row r="2736" spans="1:18">
      <c r="A2736">
        <v>2522</v>
      </c>
      <c r="B2736" t="s">
        <v>701</v>
      </c>
      <c r="C2736">
        <v>2064</v>
      </c>
      <c r="D2736" t="s">
        <v>5641</v>
      </c>
      <c r="E2736" t="s">
        <v>421</v>
      </c>
      <c r="F2736">
        <v>4</v>
      </c>
      <c r="G2736">
        <v>0</v>
      </c>
      <c r="H2736" t="s">
        <v>421</v>
      </c>
      <c r="I2736" t="s">
        <v>103</v>
      </c>
      <c r="J2736" t="s">
        <v>105</v>
      </c>
      <c r="K2736" t="s">
        <v>109</v>
      </c>
      <c r="L2736" t="s">
        <v>108</v>
      </c>
      <c r="M2736" t="s">
        <v>165</v>
      </c>
      <c r="N2736" t="s">
        <v>166</v>
      </c>
      <c r="O2736" t="s">
        <v>636</v>
      </c>
      <c r="P2736" t="s">
        <v>635</v>
      </c>
      <c r="Q2736" t="s">
        <v>5641</v>
      </c>
      <c r="R2736" t="s">
        <v>5642</v>
      </c>
    </row>
    <row r="2737" spans="1:18">
      <c r="A2737">
        <v>2523</v>
      </c>
      <c r="B2737" t="s">
        <v>701</v>
      </c>
      <c r="C2737">
        <v>1963</v>
      </c>
      <c r="D2737" t="s">
        <v>5643</v>
      </c>
      <c r="E2737" t="s">
        <v>703</v>
      </c>
      <c r="F2737">
        <v>5</v>
      </c>
      <c r="G2737">
        <v>1</v>
      </c>
      <c r="H2737" t="s">
        <v>421</v>
      </c>
      <c r="I2737" t="s">
        <v>103</v>
      </c>
      <c r="J2737" t="s">
        <v>105</v>
      </c>
      <c r="K2737" t="s">
        <v>109</v>
      </c>
      <c r="L2737" t="s">
        <v>108</v>
      </c>
      <c r="M2737" t="s">
        <v>165</v>
      </c>
      <c r="N2737" t="s">
        <v>166</v>
      </c>
      <c r="O2737" t="s">
        <v>636</v>
      </c>
      <c r="P2737" t="s">
        <v>635</v>
      </c>
      <c r="Q2737" t="s">
        <v>5643</v>
      </c>
      <c r="R2737" t="s">
        <v>5644</v>
      </c>
    </row>
    <row r="2738" spans="1:18">
      <c r="A2738">
        <v>2530</v>
      </c>
      <c r="B2738" t="s">
        <v>701</v>
      </c>
      <c r="C2738">
        <v>2075</v>
      </c>
      <c r="D2738" t="s">
        <v>5655</v>
      </c>
      <c r="E2738" t="s">
        <v>421</v>
      </c>
      <c r="F2738">
        <v>4</v>
      </c>
      <c r="G2738">
        <v>0</v>
      </c>
      <c r="H2738" t="s">
        <v>421</v>
      </c>
      <c r="I2738" t="s">
        <v>103</v>
      </c>
      <c r="J2738" t="s">
        <v>105</v>
      </c>
      <c r="K2738" t="s">
        <v>109</v>
      </c>
      <c r="L2738" t="s">
        <v>108</v>
      </c>
      <c r="M2738" t="s">
        <v>165</v>
      </c>
      <c r="N2738" t="s">
        <v>166</v>
      </c>
      <c r="O2738" t="s">
        <v>636</v>
      </c>
      <c r="P2738" t="s">
        <v>635</v>
      </c>
      <c r="Q2738" t="s">
        <v>5655</v>
      </c>
      <c r="R2738" t="s">
        <v>5656</v>
      </c>
    </row>
    <row r="2739" spans="1:18">
      <c r="A2739">
        <v>2533</v>
      </c>
      <c r="B2739" t="s">
        <v>701</v>
      </c>
      <c r="C2739">
        <v>1961</v>
      </c>
      <c r="D2739" t="s">
        <v>5655</v>
      </c>
      <c r="E2739" t="s">
        <v>703</v>
      </c>
      <c r="F2739">
        <v>5</v>
      </c>
      <c r="G2739">
        <v>1</v>
      </c>
      <c r="H2739" t="s">
        <v>421</v>
      </c>
      <c r="I2739" t="s">
        <v>103</v>
      </c>
      <c r="J2739" t="s">
        <v>105</v>
      </c>
      <c r="K2739" t="s">
        <v>109</v>
      </c>
      <c r="L2739" t="s">
        <v>108</v>
      </c>
      <c r="M2739" t="s">
        <v>165</v>
      </c>
      <c r="N2739" t="s">
        <v>166</v>
      </c>
      <c r="O2739" t="s">
        <v>636</v>
      </c>
      <c r="P2739" t="s">
        <v>635</v>
      </c>
      <c r="Q2739" t="s">
        <v>5655</v>
      </c>
      <c r="R2739" t="s">
        <v>5661</v>
      </c>
    </row>
    <row r="2740" spans="1:18">
      <c r="A2740">
        <v>2539</v>
      </c>
      <c r="B2740" t="s">
        <v>701</v>
      </c>
      <c r="C2740">
        <v>1962</v>
      </c>
      <c r="D2740" t="s">
        <v>5672</v>
      </c>
      <c r="E2740" t="s">
        <v>706</v>
      </c>
      <c r="F2740">
        <v>1</v>
      </c>
      <c r="G2740">
        <v>1</v>
      </c>
      <c r="H2740" t="s">
        <v>421</v>
      </c>
      <c r="I2740" t="s">
        <v>103</v>
      </c>
      <c r="J2740" t="s">
        <v>105</v>
      </c>
      <c r="K2740" t="s">
        <v>109</v>
      </c>
      <c r="L2740" t="s">
        <v>108</v>
      </c>
      <c r="M2740" t="s">
        <v>165</v>
      </c>
      <c r="N2740" t="s">
        <v>166</v>
      </c>
      <c r="O2740" t="s">
        <v>636</v>
      </c>
      <c r="P2740" t="s">
        <v>635</v>
      </c>
      <c r="Q2740" t="s">
        <v>5672</v>
      </c>
      <c r="R2740" t="s">
        <v>5673</v>
      </c>
    </row>
    <row r="2741" spans="1:18">
      <c r="A2741">
        <v>2543</v>
      </c>
      <c r="B2741" t="s">
        <v>701</v>
      </c>
      <c r="C2741">
        <v>2065</v>
      </c>
      <c r="D2741" t="s">
        <v>5679</v>
      </c>
      <c r="E2741" t="s">
        <v>421</v>
      </c>
      <c r="F2741">
        <v>4</v>
      </c>
      <c r="G2741">
        <v>0</v>
      </c>
      <c r="H2741" t="s">
        <v>421</v>
      </c>
      <c r="I2741" t="s">
        <v>103</v>
      </c>
      <c r="J2741" t="s">
        <v>105</v>
      </c>
      <c r="K2741" t="s">
        <v>109</v>
      </c>
      <c r="L2741" t="s">
        <v>108</v>
      </c>
      <c r="M2741" t="s">
        <v>165</v>
      </c>
      <c r="N2741" t="s">
        <v>166</v>
      </c>
      <c r="O2741" t="s">
        <v>636</v>
      </c>
      <c r="P2741" t="s">
        <v>635</v>
      </c>
      <c r="Q2741" t="s">
        <v>5679</v>
      </c>
      <c r="R2741" t="s">
        <v>5680</v>
      </c>
    </row>
    <row r="2742" spans="1:18">
      <c r="A2742">
        <v>2553</v>
      </c>
      <c r="B2742" t="s">
        <v>701</v>
      </c>
      <c r="C2742">
        <v>2022</v>
      </c>
      <c r="D2742" t="s">
        <v>5698</v>
      </c>
      <c r="E2742" t="s">
        <v>706</v>
      </c>
      <c r="F2742">
        <v>3</v>
      </c>
      <c r="G2742">
        <v>1</v>
      </c>
      <c r="H2742" t="s">
        <v>421</v>
      </c>
      <c r="I2742" t="s">
        <v>103</v>
      </c>
      <c r="J2742" t="s">
        <v>105</v>
      </c>
      <c r="K2742" t="s">
        <v>109</v>
      </c>
      <c r="L2742" t="s">
        <v>108</v>
      </c>
      <c r="M2742" t="s">
        <v>165</v>
      </c>
      <c r="N2742" t="s">
        <v>166</v>
      </c>
      <c r="O2742" t="s">
        <v>636</v>
      </c>
      <c r="P2742" t="s">
        <v>635</v>
      </c>
      <c r="Q2742" t="s">
        <v>5698</v>
      </c>
      <c r="R2742" t="s">
        <v>5699</v>
      </c>
    </row>
    <row r="2743" spans="1:18">
      <c r="A2743">
        <v>2555</v>
      </c>
      <c r="B2743" t="s">
        <v>701</v>
      </c>
      <c r="C2743">
        <v>2063</v>
      </c>
      <c r="D2743" t="s">
        <v>5702</v>
      </c>
      <c r="E2743" t="s">
        <v>421</v>
      </c>
      <c r="F2743">
        <v>4</v>
      </c>
      <c r="G2743">
        <v>0</v>
      </c>
      <c r="H2743" t="s">
        <v>421</v>
      </c>
      <c r="I2743" t="s">
        <v>103</v>
      </c>
      <c r="J2743" t="s">
        <v>105</v>
      </c>
      <c r="K2743" t="s">
        <v>109</v>
      </c>
      <c r="L2743" t="s">
        <v>108</v>
      </c>
      <c r="M2743" t="s">
        <v>165</v>
      </c>
      <c r="N2743" t="s">
        <v>166</v>
      </c>
      <c r="O2743" t="s">
        <v>636</v>
      </c>
      <c r="P2743" t="s">
        <v>635</v>
      </c>
      <c r="Q2743" t="s">
        <v>5702</v>
      </c>
      <c r="R2743" t="s">
        <v>5703</v>
      </c>
    </row>
    <row r="2744" spans="1:18">
      <c r="A2744">
        <v>2559</v>
      </c>
      <c r="B2744" t="s">
        <v>701</v>
      </c>
      <c r="C2744">
        <v>2066</v>
      </c>
      <c r="D2744" t="s">
        <v>5710</v>
      </c>
      <c r="E2744" t="s">
        <v>421</v>
      </c>
      <c r="F2744">
        <v>4</v>
      </c>
      <c r="G2744">
        <v>0</v>
      </c>
      <c r="H2744" t="s">
        <v>421</v>
      </c>
      <c r="I2744" t="s">
        <v>103</v>
      </c>
      <c r="J2744" t="s">
        <v>105</v>
      </c>
      <c r="K2744" t="s">
        <v>109</v>
      </c>
      <c r="L2744" t="s">
        <v>108</v>
      </c>
      <c r="M2744" t="s">
        <v>165</v>
      </c>
      <c r="N2744" t="s">
        <v>166</v>
      </c>
      <c r="O2744" t="s">
        <v>636</v>
      </c>
      <c r="P2744" t="s">
        <v>635</v>
      </c>
      <c r="Q2744" t="s">
        <v>5710</v>
      </c>
      <c r="R2744" t="s">
        <v>5711</v>
      </c>
    </row>
    <row r="2745" spans="1:18">
      <c r="A2745">
        <v>2560</v>
      </c>
      <c r="B2745" t="s">
        <v>701</v>
      </c>
      <c r="C2745">
        <v>1959</v>
      </c>
      <c r="D2745" t="s">
        <v>5712</v>
      </c>
      <c r="E2745" t="s">
        <v>706</v>
      </c>
      <c r="F2745">
        <v>1</v>
      </c>
      <c r="G2745">
        <v>1</v>
      </c>
      <c r="H2745" t="s">
        <v>421</v>
      </c>
      <c r="I2745" t="s">
        <v>103</v>
      </c>
      <c r="J2745" t="s">
        <v>105</v>
      </c>
      <c r="K2745" t="s">
        <v>109</v>
      </c>
      <c r="L2745" t="s">
        <v>108</v>
      </c>
      <c r="M2745" t="s">
        <v>165</v>
      </c>
      <c r="N2745" t="s">
        <v>166</v>
      </c>
      <c r="O2745" t="s">
        <v>636</v>
      </c>
      <c r="P2745" t="s">
        <v>635</v>
      </c>
      <c r="Q2745" t="s">
        <v>5712</v>
      </c>
      <c r="R2745" t="s">
        <v>5713</v>
      </c>
    </row>
    <row r="2746" spans="1:18">
      <c r="A2746">
        <v>2562</v>
      </c>
      <c r="B2746" t="s">
        <v>701</v>
      </c>
      <c r="C2746">
        <v>1968</v>
      </c>
      <c r="D2746" t="s">
        <v>5716</v>
      </c>
      <c r="E2746" t="s">
        <v>706</v>
      </c>
      <c r="F2746">
        <v>4</v>
      </c>
      <c r="G2746">
        <v>1</v>
      </c>
      <c r="H2746" t="s">
        <v>421</v>
      </c>
      <c r="I2746" t="s">
        <v>103</v>
      </c>
      <c r="J2746" t="s">
        <v>105</v>
      </c>
      <c r="K2746" t="s">
        <v>109</v>
      </c>
      <c r="L2746" t="s">
        <v>108</v>
      </c>
      <c r="M2746" t="s">
        <v>165</v>
      </c>
      <c r="N2746" t="s">
        <v>166</v>
      </c>
      <c r="O2746" t="s">
        <v>636</v>
      </c>
      <c r="P2746" t="s">
        <v>635</v>
      </c>
      <c r="Q2746" t="s">
        <v>5716</v>
      </c>
      <c r="R2746" t="s">
        <v>5717</v>
      </c>
    </row>
    <row r="2747" spans="1:18">
      <c r="A2747">
        <v>2566</v>
      </c>
      <c r="B2747" t="s">
        <v>701</v>
      </c>
      <c r="C2747">
        <v>2062</v>
      </c>
      <c r="D2747" t="s">
        <v>5724</v>
      </c>
      <c r="E2747" t="s">
        <v>421</v>
      </c>
      <c r="F2747">
        <v>4</v>
      </c>
      <c r="G2747">
        <v>0</v>
      </c>
      <c r="H2747" t="s">
        <v>421</v>
      </c>
      <c r="I2747" t="s">
        <v>103</v>
      </c>
      <c r="J2747" t="s">
        <v>105</v>
      </c>
      <c r="K2747" t="s">
        <v>109</v>
      </c>
      <c r="L2747" t="s">
        <v>108</v>
      </c>
      <c r="M2747" t="s">
        <v>165</v>
      </c>
      <c r="N2747" t="s">
        <v>166</v>
      </c>
      <c r="O2747" t="s">
        <v>636</v>
      </c>
      <c r="P2747" t="s">
        <v>635</v>
      </c>
      <c r="Q2747" t="s">
        <v>5724</v>
      </c>
      <c r="R2747" t="s">
        <v>5725</v>
      </c>
    </row>
    <row r="2748" spans="1:18">
      <c r="A2748">
        <v>2567</v>
      </c>
      <c r="B2748" t="s">
        <v>701</v>
      </c>
      <c r="C2748">
        <v>1960</v>
      </c>
      <c r="D2748" t="s">
        <v>5726</v>
      </c>
      <c r="E2748" t="s">
        <v>703</v>
      </c>
      <c r="F2748">
        <v>5</v>
      </c>
      <c r="G2748">
        <v>1</v>
      </c>
      <c r="H2748" t="s">
        <v>421</v>
      </c>
      <c r="I2748" t="s">
        <v>103</v>
      </c>
      <c r="J2748" t="s">
        <v>105</v>
      </c>
      <c r="K2748" t="s">
        <v>109</v>
      </c>
      <c r="L2748" t="s">
        <v>108</v>
      </c>
      <c r="M2748" t="s">
        <v>165</v>
      </c>
      <c r="N2748" t="s">
        <v>166</v>
      </c>
      <c r="O2748" t="s">
        <v>636</v>
      </c>
      <c r="P2748" t="s">
        <v>635</v>
      </c>
      <c r="Q2748" t="s">
        <v>5726</v>
      </c>
      <c r="R2748" t="s">
        <v>5727</v>
      </c>
    </row>
    <row r="2749" spans="1:18">
      <c r="A2749">
        <v>2568</v>
      </c>
      <c r="B2749" t="s">
        <v>701</v>
      </c>
      <c r="C2749">
        <v>2008</v>
      </c>
      <c r="D2749" t="s">
        <v>5728</v>
      </c>
      <c r="E2749" t="s">
        <v>706</v>
      </c>
      <c r="F2749">
        <v>4</v>
      </c>
      <c r="G2749">
        <v>1</v>
      </c>
      <c r="H2749" t="s">
        <v>421</v>
      </c>
      <c r="I2749" t="s">
        <v>103</v>
      </c>
      <c r="J2749" t="s">
        <v>105</v>
      </c>
      <c r="K2749" t="s">
        <v>109</v>
      </c>
      <c r="L2749" t="s">
        <v>108</v>
      </c>
      <c r="M2749" t="s">
        <v>165</v>
      </c>
      <c r="N2749" t="s">
        <v>166</v>
      </c>
      <c r="O2749" t="s">
        <v>636</v>
      </c>
      <c r="P2749" t="s">
        <v>635</v>
      </c>
      <c r="Q2749" t="s">
        <v>5728</v>
      </c>
      <c r="R2749" t="s">
        <v>5729</v>
      </c>
    </row>
    <row r="2750" spans="1:18">
      <c r="A2750">
        <v>2571</v>
      </c>
      <c r="B2750" t="s">
        <v>701</v>
      </c>
      <c r="C2750">
        <v>2007</v>
      </c>
      <c r="D2750" t="s">
        <v>5734</v>
      </c>
      <c r="E2750" t="s">
        <v>706</v>
      </c>
      <c r="F2750">
        <v>4</v>
      </c>
      <c r="G2750">
        <v>1</v>
      </c>
      <c r="H2750" t="s">
        <v>421</v>
      </c>
      <c r="I2750" t="s">
        <v>103</v>
      </c>
      <c r="J2750" t="s">
        <v>105</v>
      </c>
      <c r="K2750" t="s">
        <v>109</v>
      </c>
      <c r="L2750" t="s">
        <v>108</v>
      </c>
      <c r="M2750" t="s">
        <v>165</v>
      </c>
      <c r="N2750" t="s">
        <v>166</v>
      </c>
      <c r="O2750" t="s">
        <v>636</v>
      </c>
      <c r="P2750" t="s">
        <v>635</v>
      </c>
      <c r="Q2750" t="s">
        <v>5734</v>
      </c>
      <c r="R2750" t="s">
        <v>5735</v>
      </c>
    </row>
    <row r="2751" spans="1:18">
      <c r="A2751">
        <v>2574</v>
      </c>
      <c r="B2751" t="s">
        <v>701</v>
      </c>
      <c r="C2751">
        <v>1986</v>
      </c>
      <c r="D2751" t="s">
        <v>5740</v>
      </c>
      <c r="E2751" t="s">
        <v>706</v>
      </c>
      <c r="F2751">
        <v>3</v>
      </c>
      <c r="G2751">
        <v>1</v>
      </c>
      <c r="H2751" t="s">
        <v>421</v>
      </c>
      <c r="I2751" t="s">
        <v>103</v>
      </c>
      <c r="J2751" t="s">
        <v>105</v>
      </c>
      <c r="K2751" t="s">
        <v>109</v>
      </c>
      <c r="L2751" t="s">
        <v>108</v>
      </c>
      <c r="M2751" t="s">
        <v>165</v>
      </c>
      <c r="N2751" t="s">
        <v>166</v>
      </c>
      <c r="O2751" t="s">
        <v>636</v>
      </c>
      <c r="P2751" t="s">
        <v>635</v>
      </c>
      <c r="Q2751" t="s">
        <v>5740</v>
      </c>
      <c r="R2751" t="s">
        <v>5741</v>
      </c>
    </row>
    <row r="2752" spans="1:18">
      <c r="A2752">
        <v>2578</v>
      </c>
      <c r="B2752" t="s">
        <v>701</v>
      </c>
      <c r="C2752">
        <v>2045</v>
      </c>
      <c r="D2752" t="s">
        <v>5748</v>
      </c>
      <c r="E2752" t="s">
        <v>706</v>
      </c>
      <c r="F2752">
        <v>3</v>
      </c>
      <c r="G2752">
        <v>1</v>
      </c>
      <c r="H2752" t="s">
        <v>421</v>
      </c>
      <c r="I2752" t="s">
        <v>103</v>
      </c>
      <c r="J2752" t="s">
        <v>105</v>
      </c>
      <c r="K2752" t="s">
        <v>109</v>
      </c>
      <c r="L2752" t="s">
        <v>108</v>
      </c>
      <c r="M2752" t="s">
        <v>165</v>
      </c>
      <c r="N2752" t="s">
        <v>166</v>
      </c>
      <c r="O2752" t="s">
        <v>636</v>
      </c>
      <c r="P2752" t="s">
        <v>635</v>
      </c>
      <c r="Q2752" t="s">
        <v>5748</v>
      </c>
      <c r="R2752" t="s">
        <v>5749</v>
      </c>
    </row>
    <row r="2753" spans="1:18">
      <c r="A2753">
        <v>2579</v>
      </c>
      <c r="B2753" t="s">
        <v>701</v>
      </c>
      <c r="C2753">
        <v>2067</v>
      </c>
      <c r="D2753" t="s">
        <v>5750</v>
      </c>
      <c r="E2753" t="s">
        <v>421</v>
      </c>
      <c r="F2753">
        <v>4</v>
      </c>
      <c r="G2753">
        <v>0</v>
      </c>
      <c r="H2753" t="s">
        <v>421</v>
      </c>
      <c r="I2753" t="s">
        <v>103</v>
      </c>
      <c r="J2753" t="s">
        <v>105</v>
      </c>
      <c r="K2753" t="s">
        <v>109</v>
      </c>
      <c r="L2753" t="s">
        <v>108</v>
      </c>
      <c r="M2753" t="s">
        <v>165</v>
      </c>
      <c r="N2753" t="s">
        <v>166</v>
      </c>
      <c r="O2753" t="s">
        <v>636</v>
      </c>
      <c r="P2753" t="s">
        <v>635</v>
      </c>
      <c r="Q2753" t="s">
        <v>5750</v>
      </c>
      <c r="R2753" t="s">
        <v>5751</v>
      </c>
    </row>
    <row r="2754" spans="1:18">
      <c r="A2754">
        <v>2580</v>
      </c>
      <c r="B2754" t="s">
        <v>701</v>
      </c>
      <c r="C2754">
        <v>2068</v>
      </c>
      <c r="D2754" t="s">
        <v>5752</v>
      </c>
      <c r="E2754" t="s">
        <v>421</v>
      </c>
      <c r="F2754">
        <v>4</v>
      </c>
      <c r="G2754">
        <v>0</v>
      </c>
      <c r="H2754" t="s">
        <v>421</v>
      </c>
      <c r="I2754" t="s">
        <v>103</v>
      </c>
      <c r="J2754" t="s">
        <v>105</v>
      </c>
      <c r="K2754" t="s">
        <v>109</v>
      </c>
      <c r="L2754" t="s">
        <v>108</v>
      </c>
      <c r="M2754" t="s">
        <v>165</v>
      </c>
      <c r="N2754" t="s">
        <v>166</v>
      </c>
      <c r="O2754" t="s">
        <v>636</v>
      </c>
      <c r="P2754" t="s">
        <v>635</v>
      </c>
      <c r="Q2754" t="s">
        <v>5752</v>
      </c>
      <c r="R2754" t="s">
        <v>5753</v>
      </c>
    </row>
    <row r="2755" spans="1:18">
      <c r="A2755">
        <v>2582</v>
      </c>
      <c r="B2755" t="s">
        <v>701</v>
      </c>
      <c r="C2755">
        <v>2041</v>
      </c>
      <c r="D2755" t="s">
        <v>5756</v>
      </c>
      <c r="E2755" t="s">
        <v>706</v>
      </c>
      <c r="F2755">
        <v>3</v>
      </c>
      <c r="G2755">
        <v>1</v>
      </c>
      <c r="H2755" t="s">
        <v>421</v>
      </c>
      <c r="I2755" t="s">
        <v>103</v>
      </c>
      <c r="J2755" t="s">
        <v>105</v>
      </c>
      <c r="K2755" t="s">
        <v>109</v>
      </c>
      <c r="L2755" t="s">
        <v>108</v>
      </c>
      <c r="M2755" t="s">
        <v>165</v>
      </c>
      <c r="N2755" t="s">
        <v>166</v>
      </c>
      <c r="O2755" t="s">
        <v>636</v>
      </c>
      <c r="P2755" t="s">
        <v>635</v>
      </c>
      <c r="Q2755" t="s">
        <v>5756</v>
      </c>
      <c r="R2755" t="s">
        <v>5757</v>
      </c>
    </row>
    <row r="2756" spans="1:18">
      <c r="A2756">
        <v>2584</v>
      </c>
      <c r="B2756" t="s">
        <v>701</v>
      </c>
      <c r="C2756">
        <v>1921</v>
      </c>
      <c r="D2756" t="s">
        <v>5760</v>
      </c>
      <c r="E2756" t="s">
        <v>706</v>
      </c>
      <c r="F2756">
        <v>1</v>
      </c>
      <c r="G2756">
        <v>1</v>
      </c>
      <c r="H2756" t="s">
        <v>421</v>
      </c>
      <c r="I2756" t="s">
        <v>103</v>
      </c>
      <c r="J2756" t="s">
        <v>105</v>
      </c>
      <c r="K2756" t="s">
        <v>109</v>
      </c>
      <c r="L2756" t="s">
        <v>108</v>
      </c>
      <c r="M2756" t="s">
        <v>165</v>
      </c>
      <c r="N2756" t="s">
        <v>166</v>
      </c>
      <c r="O2756" t="s">
        <v>636</v>
      </c>
      <c r="P2756" t="s">
        <v>635</v>
      </c>
      <c r="Q2756" t="s">
        <v>5760</v>
      </c>
      <c r="R2756" t="s">
        <v>5761</v>
      </c>
    </row>
    <row r="2757" spans="1:18">
      <c r="A2757">
        <v>2586</v>
      </c>
      <c r="B2757" t="s">
        <v>701</v>
      </c>
      <c r="C2757">
        <v>1918</v>
      </c>
      <c r="D2757" t="s">
        <v>5764</v>
      </c>
      <c r="E2757" t="s">
        <v>706</v>
      </c>
      <c r="F2757">
        <v>4</v>
      </c>
      <c r="G2757">
        <v>1</v>
      </c>
      <c r="H2757" t="s">
        <v>421</v>
      </c>
      <c r="I2757" t="s">
        <v>103</v>
      </c>
      <c r="J2757" t="s">
        <v>105</v>
      </c>
      <c r="K2757" t="s">
        <v>109</v>
      </c>
      <c r="L2757" t="s">
        <v>108</v>
      </c>
      <c r="M2757" t="s">
        <v>165</v>
      </c>
      <c r="N2757" t="s">
        <v>166</v>
      </c>
      <c r="O2757" t="s">
        <v>636</v>
      </c>
      <c r="P2757" t="s">
        <v>635</v>
      </c>
      <c r="Q2757" t="s">
        <v>5764</v>
      </c>
      <c r="R2757" t="s">
        <v>5765</v>
      </c>
    </row>
    <row r="2758" spans="1:18">
      <c r="A2758">
        <v>2587</v>
      </c>
      <c r="B2758" t="s">
        <v>701</v>
      </c>
      <c r="C2758">
        <v>1969</v>
      </c>
      <c r="D2758" t="s">
        <v>5766</v>
      </c>
      <c r="E2758" t="s">
        <v>706</v>
      </c>
      <c r="F2758">
        <v>1</v>
      </c>
      <c r="G2758">
        <v>1</v>
      </c>
      <c r="H2758" t="s">
        <v>421</v>
      </c>
      <c r="I2758" t="s">
        <v>103</v>
      </c>
      <c r="J2758" t="s">
        <v>105</v>
      </c>
      <c r="K2758" t="s">
        <v>109</v>
      </c>
      <c r="L2758" t="s">
        <v>108</v>
      </c>
      <c r="M2758" t="s">
        <v>165</v>
      </c>
      <c r="N2758" t="s">
        <v>166</v>
      </c>
      <c r="O2758" t="s">
        <v>636</v>
      </c>
      <c r="P2758" t="s">
        <v>635</v>
      </c>
      <c r="Q2758" t="s">
        <v>5766</v>
      </c>
      <c r="R2758" t="s">
        <v>5767</v>
      </c>
    </row>
    <row r="2759" spans="1:18">
      <c r="A2759">
        <v>2588</v>
      </c>
      <c r="B2759" t="s">
        <v>701</v>
      </c>
      <c r="C2759">
        <v>2046</v>
      </c>
      <c r="D2759" t="s">
        <v>5768</v>
      </c>
      <c r="E2759" t="s">
        <v>421</v>
      </c>
      <c r="F2759">
        <v>4</v>
      </c>
      <c r="G2759">
        <v>0</v>
      </c>
      <c r="H2759" t="s">
        <v>421</v>
      </c>
      <c r="I2759" t="s">
        <v>103</v>
      </c>
      <c r="J2759" t="s">
        <v>105</v>
      </c>
      <c r="K2759" t="s">
        <v>109</v>
      </c>
      <c r="L2759" t="s">
        <v>108</v>
      </c>
      <c r="M2759" t="s">
        <v>165</v>
      </c>
      <c r="N2759" t="s">
        <v>166</v>
      </c>
      <c r="O2759" t="s">
        <v>636</v>
      </c>
      <c r="P2759" t="s">
        <v>635</v>
      </c>
      <c r="Q2759" t="s">
        <v>5768</v>
      </c>
      <c r="R2759" t="s">
        <v>5769</v>
      </c>
    </row>
    <row r="2760" spans="1:18">
      <c r="A2760">
        <v>2590</v>
      </c>
      <c r="B2760" t="s">
        <v>701</v>
      </c>
      <c r="C2760">
        <v>2069</v>
      </c>
      <c r="D2760" t="s">
        <v>5772</v>
      </c>
      <c r="E2760" t="s">
        <v>421</v>
      </c>
      <c r="F2760">
        <v>4</v>
      </c>
      <c r="G2760">
        <v>0</v>
      </c>
      <c r="H2760" t="s">
        <v>421</v>
      </c>
      <c r="I2760" t="s">
        <v>103</v>
      </c>
      <c r="J2760" t="s">
        <v>105</v>
      </c>
      <c r="K2760" t="s">
        <v>109</v>
      </c>
      <c r="L2760" t="s">
        <v>108</v>
      </c>
      <c r="M2760" t="s">
        <v>165</v>
      </c>
      <c r="N2760" t="s">
        <v>166</v>
      </c>
      <c r="O2760" t="s">
        <v>636</v>
      </c>
      <c r="P2760" t="s">
        <v>635</v>
      </c>
      <c r="Q2760" t="s">
        <v>5772</v>
      </c>
      <c r="R2760" t="s">
        <v>5773</v>
      </c>
    </row>
    <row r="2761" spans="1:18">
      <c r="A2761">
        <v>2591</v>
      </c>
      <c r="B2761" t="s">
        <v>701</v>
      </c>
      <c r="C2761">
        <v>1899</v>
      </c>
      <c r="D2761" t="s">
        <v>5774</v>
      </c>
      <c r="E2761" t="s">
        <v>706</v>
      </c>
      <c r="F2761">
        <v>3</v>
      </c>
      <c r="G2761">
        <v>1</v>
      </c>
      <c r="H2761" t="s">
        <v>421</v>
      </c>
      <c r="I2761" t="s">
        <v>103</v>
      </c>
      <c r="J2761" t="s">
        <v>105</v>
      </c>
      <c r="K2761" t="s">
        <v>109</v>
      </c>
      <c r="L2761" t="s">
        <v>108</v>
      </c>
      <c r="M2761" t="s">
        <v>165</v>
      </c>
      <c r="N2761" t="s">
        <v>166</v>
      </c>
      <c r="O2761" t="s">
        <v>636</v>
      </c>
      <c r="P2761" t="s">
        <v>635</v>
      </c>
      <c r="Q2761" t="s">
        <v>5774</v>
      </c>
      <c r="R2761" t="s">
        <v>5775</v>
      </c>
    </row>
    <row r="2762" spans="1:18">
      <c r="A2762">
        <v>2593</v>
      </c>
      <c r="B2762" t="s">
        <v>701</v>
      </c>
      <c r="C2762">
        <v>2040</v>
      </c>
      <c r="D2762" t="s">
        <v>5778</v>
      </c>
      <c r="E2762" t="s">
        <v>706</v>
      </c>
      <c r="F2762">
        <v>3</v>
      </c>
      <c r="G2762">
        <v>1</v>
      </c>
      <c r="H2762" t="s">
        <v>421</v>
      </c>
      <c r="I2762" t="s">
        <v>103</v>
      </c>
      <c r="J2762" t="s">
        <v>105</v>
      </c>
      <c r="K2762" t="s">
        <v>109</v>
      </c>
      <c r="L2762" t="s">
        <v>108</v>
      </c>
      <c r="M2762" t="s">
        <v>165</v>
      </c>
      <c r="N2762" t="s">
        <v>166</v>
      </c>
      <c r="O2762" t="s">
        <v>636</v>
      </c>
      <c r="P2762" t="s">
        <v>635</v>
      </c>
      <c r="Q2762" t="s">
        <v>5778</v>
      </c>
      <c r="R2762" t="s">
        <v>5779</v>
      </c>
    </row>
    <row r="2763" spans="1:18">
      <c r="A2763">
        <v>2594</v>
      </c>
      <c r="B2763" t="s">
        <v>701</v>
      </c>
      <c r="C2763">
        <v>2072</v>
      </c>
      <c r="D2763" t="s">
        <v>5780</v>
      </c>
      <c r="E2763" t="s">
        <v>421</v>
      </c>
      <c r="F2763">
        <v>4</v>
      </c>
      <c r="G2763">
        <v>0</v>
      </c>
      <c r="H2763" t="s">
        <v>421</v>
      </c>
      <c r="I2763" t="s">
        <v>103</v>
      </c>
      <c r="J2763" t="s">
        <v>105</v>
      </c>
      <c r="K2763" t="s">
        <v>109</v>
      </c>
      <c r="L2763" t="s">
        <v>108</v>
      </c>
      <c r="M2763" t="s">
        <v>165</v>
      </c>
      <c r="N2763" t="s">
        <v>166</v>
      </c>
      <c r="O2763" t="s">
        <v>636</v>
      </c>
      <c r="P2763" t="s">
        <v>635</v>
      </c>
      <c r="Q2763" t="s">
        <v>5780</v>
      </c>
      <c r="R2763" t="s">
        <v>5781</v>
      </c>
    </row>
    <row r="2764" spans="1:18">
      <c r="A2764">
        <v>2595</v>
      </c>
      <c r="B2764" t="s">
        <v>701</v>
      </c>
      <c r="C2764">
        <v>2020</v>
      </c>
      <c r="D2764" t="s">
        <v>5782</v>
      </c>
      <c r="E2764" t="s">
        <v>706</v>
      </c>
      <c r="F2764">
        <v>4</v>
      </c>
      <c r="G2764">
        <v>1</v>
      </c>
      <c r="H2764" t="s">
        <v>421</v>
      </c>
      <c r="I2764" t="s">
        <v>103</v>
      </c>
      <c r="J2764" t="s">
        <v>105</v>
      </c>
      <c r="K2764" t="s">
        <v>109</v>
      </c>
      <c r="L2764" t="s">
        <v>108</v>
      </c>
      <c r="M2764" t="s">
        <v>165</v>
      </c>
      <c r="N2764" t="s">
        <v>166</v>
      </c>
      <c r="O2764" t="s">
        <v>636</v>
      </c>
      <c r="P2764" t="s">
        <v>635</v>
      </c>
      <c r="Q2764" t="s">
        <v>5782</v>
      </c>
      <c r="R2764" t="s">
        <v>5783</v>
      </c>
    </row>
    <row r="2765" spans="1:18">
      <c r="A2765">
        <v>2596</v>
      </c>
      <c r="B2765" t="s">
        <v>701</v>
      </c>
      <c r="C2765">
        <v>2111</v>
      </c>
      <c r="D2765" t="s">
        <v>5784</v>
      </c>
      <c r="E2765" t="s">
        <v>421</v>
      </c>
      <c r="F2765">
        <v>4</v>
      </c>
      <c r="G2765">
        <v>0</v>
      </c>
      <c r="H2765" t="s">
        <v>421</v>
      </c>
      <c r="I2765" t="s">
        <v>103</v>
      </c>
      <c r="J2765" t="s">
        <v>105</v>
      </c>
      <c r="K2765" t="s">
        <v>109</v>
      </c>
      <c r="L2765" t="s">
        <v>108</v>
      </c>
      <c r="M2765" t="s">
        <v>165</v>
      </c>
      <c r="N2765" t="s">
        <v>166</v>
      </c>
      <c r="O2765" t="s">
        <v>636</v>
      </c>
      <c r="P2765" t="s">
        <v>635</v>
      </c>
      <c r="Q2765" t="s">
        <v>5784</v>
      </c>
      <c r="R2765" t="s">
        <v>5785</v>
      </c>
    </row>
    <row r="2766" spans="1:18">
      <c r="A2766">
        <v>2597</v>
      </c>
      <c r="B2766" t="s">
        <v>701</v>
      </c>
      <c r="C2766">
        <v>2021</v>
      </c>
      <c r="D2766" t="s">
        <v>5786</v>
      </c>
      <c r="E2766" t="s">
        <v>706</v>
      </c>
      <c r="F2766">
        <v>3</v>
      </c>
      <c r="G2766">
        <v>1</v>
      </c>
      <c r="H2766" t="s">
        <v>421</v>
      </c>
      <c r="I2766" t="s">
        <v>103</v>
      </c>
      <c r="J2766" t="s">
        <v>105</v>
      </c>
      <c r="K2766" t="s">
        <v>109</v>
      </c>
      <c r="L2766" t="s">
        <v>108</v>
      </c>
      <c r="M2766" t="s">
        <v>165</v>
      </c>
      <c r="N2766" t="s">
        <v>166</v>
      </c>
      <c r="O2766" t="s">
        <v>636</v>
      </c>
      <c r="P2766" t="s">
        <v>635</v>
      </c>
      <c r="Q2766" t="s">
        <v>5786</v>
      </c>
      <c r="R2766" t="s">
        <v>5787</v>
      </c>
    </row>
    <row r="2767" spans="1:18">
      <c r="A2767">
        <v>2598</v>
      </c>
      <c r="B2767" t="s">
        <v>701</v>
      </c>
      <c r="C2767">
        <v>1916</v>
      </c>
      <c r="D2767" t="s">
        <v>5788</v>
      </c>
      <c r="E2767" t="s">
        <v>703</v>
      </c>
      <c r="F2767">
        <v>5</v>
      </c>
      <c r="G2767">
        <v>1</v>
      </c>
      <c r="H2767" t="s">
        <v>421</v>
      </c>
      <c r="I2767" t="s">
        <v>103</v>
      </c>
      <c r="J2767" t="s">
        <v>105</v>
      </c>
      <c r="K2767" t="s">
        <v>109</v>
      </c>
      <c r="L2767" t="s">
        <v>108</v>
      </c>
      <c r="M2767" t="s">
        <v>165</v>
      </c>
      <c r="N2767" t="s">
        <v>166</v>
      </c>
      <c r="O2767" t="s">
        <v>636</v>
      </c>
      <c r="P2767" t="s">
        <v>635</v>
      </c>
      <c r="Q2767" t="s">
        <v>5788</v>
      </c>
      <c r="R2767" t="s">
        <v>5789</v>
      </c>
    </row>
    <row r="2768" spans="1:18">
      <c r="A2768">
        <v>2599</v>
      </c>
      <c r="B2768" t="s">
        <v>701</v>
      </c>
      <c r="C2768">
        <v>2057</v>
      </c>
      <c r="D2768" t="s">
        <v>5790</v>
      </c>
      <c r="E2768" t="s">
        <v>421</v>
      </c>
      <c r="F2768">
        <v>4</v>
      </c>
      <c r="G2768">
        <v>0</v>
      </c>
      <c r="H2768" t="s">
        <v>421</v>
      </c>
      <c r="I2768" t="s">
        <v>103</v>
      </c>
      <c r="J2768" t="s">
        <v>105</v>
      </c>
      <c r="K2768" t="s">
        <v>109</v>
      </c>
      <c r="L2768" t="s">
        <v>108</v>
      </c>
      <c r="M2768" t="s">
        <v>165</v>
      </c>
      <c r="N2768" t="s">
        <v>166</v>
      </c>
      <c r="O2768" t="s">
        <v>636</v>
      </c>
      <c r="P2768" t="s">
        <v>635</v>
      </c>
      <c r="Q2768" t="s">
        <v>5790</v>
      </c>
      <c r="R2768" t="s">
        <v>5791</v>
      </c>
    </row>
    <row r="2769" spans="1:18">
      <c r="A2769">
        <v>2600</v>
      </c>
      <c r="B2769" t="s">
        <v>701</v>
      </c>
      <c r="C2769">
        <v>1919</v>
      </c>
      <c r="D2769" t="s">
        <v>5792</v>
      </c>
      <c r="E2769" t="s">
        <v>706</v>
      </c>
      <c r="F2769">
        <v>2</v>
      </c>
      <c r="G2769">
        <v>1</v>
      </c>
      <c r="H2769" t="s">
        <v>421</v>
      </c>
      <c r="I2769" t="s">
        <v>103</v>
      </c>
      <c r="J2769" t="s">
        <v>105</v>
      </c>
      <c r="K2769" t="s">
        <v>109</v>
      </c>
      <c r="L2769" t="s">
        <v>108</v>
      </c>
      <c r="M2769" t="s">
        <v>165</v>
      </c>
      <c r="N2769" t="s">
        <v>166</v>
      </c>
      <c r="O2769" t="s">
        <v>636</v>
      </c>
      <c r="P2769" t="s">
        <v>635</v>
      </c>
      <c r="Q2769" t="s">
        <v>5792</v>
      </c>
      <c r="R2769" t="s">
        <v>5793</v>
      </c>
    </row>
    <row r="2770" spans="1:18">
      <c r="A2770">
        <v>2603</v>
      </c>
      <c r="B2770" t="s">
        <v>701</v>
      </c>
      <c r="C2770">
        <v>2019</v>
      </c>
      <c r="D2770" t="s">
        <v>5797</v>
      </c>
      <c r="E2770" t="s">
        <v>706</v>
      </c>
      <c r="F2770">
        <v>3</v>
      </c>
      <c r="G2770">
        <v>1</v>
      </c>
      <c r="H2770" t="s">
        <v>421</v>
      </c>
      <c r="I2770" t="s">
        <v>103</v>
      </c>
      <c r="J2770" t="s">
        <v>105</v>
      </c>
      <c r="K2770" t="s">
        <v>109</v>
      </c>
      <c r="L2770" t="s">
        <v>108</v>
      </c>
      <c r="M2770" t="s">
        <v>165</v>
      </c>
      <c r="N2770" t="s">
        <v>166</v>
      </c>
      <c r="O2770" t="s">
        <v>636</v>
      </c>
      <c r="P2770" t="s">
        <v>635</v>
      </c>
      <c r="Q2770" t="s">
        <v>5797</v>
      </c>
      <c r="R2770" t="s">
        <v>5798</v>
      </c>
    </row>
    <row r="2771" spans="1:18">
      <c r="A2771">
        <v>2604</v>
      </c>
      <c r="B2771" t="s">
        <v>701</v>
      </c>
      <c r="C2771">
        <v>1953</v>
      </c>
      <c r="D2771" t="s">
        <v>5799</v>
      </c>
      <c r="E2771" t="s">
        <v>706</v>
      </c>
      <c r="F2771">
        <v>3</v>
      </c>
      <c r="G2771">
        <v>1</v>
      </c>
      <c r="H2771" t="s">
        <v>421</v>
      </c>
      <c r="I2771" t="s">
        <v>103</v>
      </c>
      <c r="J2771" t="s">
        <v>105</v>
      </c>
      <c r="K2771" t="s">
        <v>109</v>
      </c>
      <c r="L2771" t="s">
        <v>108</v>
      </c>
      <c r="M2771" t="s">
        <v>165</v>
      </c>
      <c r="N2771" t="s">
        <v>166</v>
      </c>
      <c r="O2771" t="s">
        <v>636</v>
      </c>
      <c r="P2771" t="s">
        <v>635</v>
      </c>
      <c r="Q2771" t="s">
        <v>5799</v>
      </c>
      <c r="R2771" t="s">
        <v>5800</v>
      </c>
    </row>
    <row r="2772" spans="1:18">
      <c r="A2772">
        <v>2608</v>
      </c>
      <c r="B2772" t="s">
        <v>701</v>
      </c>
      <c r="C2772">
        <v>1958</v>
      </c>
      <c r="D2772" t="s">
        <v>5807</v>
      </c>
      <c r="E2772" t="s">
        <v>706</v>
      </c>
      <c r="F2772">
        <v>4</v>
      </c>
      <c r="G2772">
        <v>1</v>
      </c>
      <c r="H2772" t="s">
        <v>421</v>
      </c>
      <c r="I2772" t="s">
        <v>103</v>
      </c>
      <c r="J2772" t="s">
        <v>105</v>
      </c>
      <c r="K2772" t="s">
        <v>109</v>
      </c>
      <c r="L2772" t="s">
        <v>108</v>
      </c>
      <c r="M2772" t="s">
        <v>165</v>
      </c>
      <c r="N2772" t="s">
        <v>166</v>
      </c>
      <c r="O2772" t="s">
        <v>636</v>
      </c>
      <c r="P2772" t="s">
        <v>635</v>
      </c>
      <c r="Q2772" t="s">
        <v>5807</v>
      </c>
      <c r="R2772" t="s">
        <v>5808</v>
      </c>
    </row>
    <row r="2773" spans="1:18">
      <c r="A2773">
        <v>2610</v>
      </c>
      <c r="B2773" t="s">
        <v>701</v>
      </c>
      <c r="C2773">
        <v>1920</v>
      </c>
      <c r="D2773" t="s">
        <v>5811</v>
      </c>
      <c r="E2773" t="s">
        <v>706</v>
      </c>
      <c r="F2773">
        <v>2</v>
      </c>
      <c r="G2773">
        <v>1</v>
      </c>
      <c r="H2773" t="s">
        <v>421</v>
      </c>
      <c r="I2773" t="s">
        <v>103</v>
      </c>
      <c r="J2773" t="s">
        <v>105</v>
      </c>
      <c r="K2773" t="s">
        <v>109</v>
      </c>
      <c r="L2773" t="s">
        <v>108</v>
      </c>
      <c r="M2773" t="s">
        <v>165</v>
      </c>
      <c r="N2773" t="s">
        <v>166</v>
      </c>
      <c r="O2773" t="s">
        <v>636</v>
      </c>
      <c r="P2773" t="s">
        <v>635</v>
      </c>
      <c r="Q2773" t="s">
        <v>5811</v>
      </c>
      <c r="R2773" t="s">
        <v>5812</v>
      </c>
    </row>
    <row r="2774" spans="1:18">
      <c r="A2774">
        <v>2611</v>
      </c>
      <c r="B2774" t="s">
        <v>701</v>
      </c>
      <c r="C2774">
        <v>1915</v>
      </c>
      <c r="D2774" t="s">
        <v>5813</v>
      </c>
      <c r="E2774" t="s">
        <v>706</v>
      </c>
      <c r="F2774">
        <v>3</v>
      </c>
      <c r="G2774">
        <v>1</v>
      </c>
      <c r="H2774" t="s">
        <v>421</v>
      </c>
      <c r="I2774" t="s">
        <v>103</v>
      </c>
      <c r="J2774" t="s">
        <v>105</v>
      </c>
      <c r="K2774" t="s">
        <v>109</v>
      </c>
      <c r="L2774" t="s">
        <v>108</v>
      </c>
      <c r="M2774" t="s">
        <v>165</v>
      </c>
      <c r="N2774" t="s">
        <v>166</v>
      </c>
      <c r="O2774" t="s">
        <v>636</v>
      </c>
      <c r="P2774" t="s">
        <v>635</v>
      </c>
      <c r="Q2774" t="s">
        <v>5813</v>
      </c>
      <c r="R2774" t="s">
        <v>5814</v>
      </c>
    </row>
    <row r="2775" spans="1:18">
      <c r="A2775">
        <v>2615</v>
      </c>
      <c r="B2775" t="s">
        <v>701</v>
      </c>
      <c r="C2775">
        <v>2056</v>
      </c>
      <c r="D2775" t="s">
        <v>5820</v>
      </c>
      <c r="E2775" t="s">
        <v>421</v>
      </c>
      <c r="F2775">
        <v>4</v>
      </c>
      <c r="G2775">
        <v>0</v>
      </c>
      <c r="H2775" t="s">
        <v>421</v>
      </c>
      <c r="I2775" t="s">
        <v>103</v>
      </c>
      <c r="J2775" t="s">
        <v>105</v>
      </c>
      <c r="K2775" t="s">
        <v>109</v>
      </c>
      <c r="L2775" t="s">
        <v>108</v>
      </c>
      <c r="M2775" t="s">
        <v>165</v>
      </c>
      <c r="N2775" t="s">
        <v>166</v>
      </c>
      <c r="O2775" t="s">
        <v>636</v>
      </c>
      <c r="P2775" t="s">
        <v>635</v>
      </c>
      <c r="Q2775" t="s">
        <v>5820</v>
      </c>
      <c r="R2775" t="s">
        <v>5821</v>
      </c>
    </row>
    <row r="2776" spans="1:18">
      <c r="A2776">
        <v>2616</v>
      </c>
      <c r="B2776" t="s">
        <v>701</v>
      </c>
      <c r="C2776">
        <v>2018</v>
      </c>
      <c r="D2776" t="s">
        <v>5822</v>
      </c>
      <c r="E2776" t="s">
        <v>706</v>
      </c>
      <c r="F2776">
        <v>3</v>
      </c>
      <c r="G2776">
        <v>1</v>
      </c>
      <c r="H2776" t="s">
        <v>421</v>
      </c>
      <c r="I2776" t="s">
        <v>103</v>
      </c>
      <c r="J2776" t="s">
        <v>105</v>
      </c>
      <c r="K2776" t="s">
        <v>109</v>
      </c>
      <c r="L2776" t="s">
        <v>108</v>
      </c>
      <c r="M2776" t="s">
        <v>165</v>
      </c>
      <c r="N2776" t="s">
        <v>166</v>
      </c>
      <c r="O2776" t="s">
        <v>636</v>
      </c>
      <c r="P2776" t="s">
        <v>635</v>
      </c>
      <c r="Q2776" t="s">
        <v>5822</v>
      </c>
      <c r="R2776" t="s">
        <v>5823</v>
      </c>
    </row>
    <row r="2777" spans="1:18">
      <c r="A2777">
        <v>2617</v>
      </c>
      <c r="B2777" t="s">
        <v>701</v>
      </c>
      <c r="C2777">
        <v>1954</v>
      </c>
      <c r="D2777" t="s">
        <v>5824</v>
      </c>
      <c r="E2777" t="s">
        <v>706</v>
      </c>
      <c r="F2777">
        <v>3</v>
      </c>
      <c r="G2777">
        <v>1</v>
      </c>
      <c r="H2777" t="s">
        <v>421</v>
      </c>
      <c r="I2777" t="s">
        <v>103</v>
      </c>
      <c r="J2777" t="s">
        <v>105</v>
      </c>
      <c r="K2777" t="s">
        <v>109</v>
      </c>
      <c r="L2777" t="s">
        <v>108</v>
      </c>
      <c r="M2777" t="s">
        <v>165</v>
      </c>
      <c r="N2777" t="s">
        <v>166</v>
      </c>
      <c r="O2777" t="s">
        <v>636</v>
      </c>
      <c r="P2777" t="s">
        <v>635</v>
      </c>
      <c r="Q2777" t="s">
        <v>5824</v>
      </c>
      <c r="R2777" t="s">
        <v>5825</v>
      </c>
    </row>
    <row r="2778" spans="1:18">
      <c r="A2778">
        <v>2620</v>
      </c>
      <c r="B2778" t="s">
        <v>701</v>
      </c>
      <c r="C2778">
        <v>2048</v>
      </c>
      <c r="D2778" t="s">
        <v>5830</v>
      </c>
      <c r="E2778" t="s">
        <v>421</v>
      </c>
      <c r="F2778">
        <v>4</v>
      </c>
      <c r="G2778">
        <v>0</v>
      </c>
      <c r="H2778" t="s">
        <v>421</v>
      </c>
      <c r="I2778" t="s">
        <v>103</v>
      </c>
      <c r="J2778" t="s">
        <v>105</v>
      </c>
      <c r="K2778" t="s">
        <v>109</v>
      </c>
      <c r="L2778" t="s">
        <v>108</v>
      </c>
      <c r="M2778" t="s">
        <v>165</v>
      </c>
      <c r="N2778" t="s">
        <v>166</v>
      </c>
      <c r="O2778" t="s">
        <v>636</v>
      </c>
      <c r="P2778" t="s">
        <v>635</v>
      </c>
      <c r="Q2778" t="s">
        <v>5830</v>
      </c>
      <c r="R2778" t="s">
        <v>5831</v>
      </c>
    </row>
    <row r="2779" spans="1:18">
      <c r="A2779">
        <v>2621</v>
      </c>
      <c r="B2779" t="s">
        <v>701</v>
      </c>
      <c r="C2779">
        <v>1913</v>
      </c>
      <c r="D2779" t="s">
        <v>5832</v>
      </c>
      <c r="E2779" t="s">
        <v>706</v>
      </c>
      <c r="F2779">
        <v>1</v>
      </c>
      <c r="G2779">
        <v>1</v>
      </c>
      <c r="H2779" t="s">
        <v>421</v>
      </c>
      <c r="I2779" t="s">
        <v>103</v>
      </c>
      <c r="J2779" t="s">
        <v>105</v>
      </c>
      <c r="K2779" t="s">
        <v>109</v>
      </c>
      <c r="L2779" t="s">
        <v>108</v>
      </c>
      <c r="M2779" t="s">
        <v>165</v>
      </c>
      <c r="N2779" t="s">
        <v>166</v>
      </c>
      <c r="O2779" t="s">
        <v>636</v>
      </c>
      <c r="P2779" t="s">
        <v>635</v>
      </c>
      <c r="Q2779" t="s">
        <v>5832</v>
      </c>
      <c r="R2779" t="s">
        <v>5833</v>
      </c>
    </row>
    <row r="2780" spans="1:18">
      <c r="A2780">
        <v>2623</v>
      </c>
      <c r="B2780" t="s">
        <v>701</v>
      </c>
      <c r="C2780">
        <v>2054</v>
      </c>
      <c r="D2780" t="s">
        <v>5836</v>
      </c>
      <c r="E2780" t="s">
        <v>421</v>
      </c>
      <c r="F2780">
        <v>4</v>
      </c>
      <c r="G2780">
        <v>0</v>
      </c>
      <c r="H2780" t="s">
        <v>421</v>
      </c>
      <c r="I2780" t="s">
        <v>103</v>
      </c>
      <c r="J2780" t="s">
        <v>105</v>
      </c>
      <c r="K2780" t="s">
        <v>109</v>
      </c>
      <c r="L2780" t="s">
        <v>108</v>
      </c>
      <c r="M2780" t="s">
        <v>165</v>
      </c>
      <c r="N2780" t="s">
        <v>166</v>
      </c>
      <c r="O2780" t="s">
        <v>636</v>
      </c>
      <c r="P2780" t="s">
        <v>635</v>
      </c>
      <c r="Q2780" t="s">
        <v>5836</v>
      </c>
      <c r="R2780" t="s">
        <v>5837</v>
      </c>
    </row>
    <row r="2781" spans="1:18">
      <c r="A2781">
        <v>2624</v>
      </c>
      <c r="B2781" t="s">
        <v>701</v>
      </c>
      <c r="C2781">
        <v>1956</v>
      </c>
      <c r="D2781" t="s">
        <v>5838</v>
      </c>
      <c r="E2781" t="s">
        <v>706</v>
      </c>
      <c r="F2781">
        <v>4</v>
      </c>
      <c r="G2781">
        <v>1</v>
      </c>
      <c r="H2781" t="s">
        <v>421</v>
      </c>
      <c r="I2781" t="s">
        <v>103</v>
      </c>
      <c r="J2781" t="s">
        <v>105</v>
      </c>
      <c r="K2781" t="s">
        <v>109</v>
      </c>
      <c r="L2781" t="s">
        <v>108</v>
      </c>
      <c r="M2781" t="s">
        <v>165</v>
      </c>
      <c r="N2781" t="s">
        <v>166</v>
      </c>
      <c r="O2781" t="s">
        <v>636</v>
      </c>
      <c r="P2781" t="s">
        <v>635</v>
      </c>
      <c r="Q2781" t="s">
        <v>5838</v>
      </c>
      <c r="R2781" t="s">
        <v>5839</v>
      </c>
    </row>
    <row r="2782" spans="1:18">
      <c r="A2782">
        <v>2627</v>
      </c>
      <c r="B2782" t="s">
        <v>701</v>
      </c>
      <c r="C2782">
        <v>2047</v>
      </c>
      <c r="D2782" t="s">
        <v>5844</v>
      </c>
      <c r="E2782" t="s">
        <v>421</v>
      </c>
      <c r="F2782">
        <v>4</v>
      </c>
      <c r="G2782">
        <v>0</v>
      </c>
      <c r="H2782" t="s">
        <v>421</v>
      </c>
      <c r="I2782" t="s">
        <v>103</v>
      </c>
      <c r="J2782" t="s">
        <v>105</v>
      </c>
      <c r="K2782" t="s">
        <v>109</v>
      </c>
      <c r="L2782" t="s">
        <v>108</v>
      </c>
      <c r="M2782" t="s">
        <v>165</v>
      </c>
      <c r="N2782" t="s">
        <v>166</v>
      </c>
      <c r="O2782" t="s">
        <v>636</v>
      </c>
      <c r="P2782" t="s">
        <v>635</v>
      </c>
      <c r="Q2782" t="s">
        <v>5844</v>
      </c>
      <c r="R2782" t="s">
        <v>5845</v>
      </c>
    </row>
    <row r="2783" spans="1:18">
      <c r="A2783">
        <v>2630</v>
      </c>
      <c r="B2783" t="s">
        <v>701</v>
      </c>
      <c r="C2783">
        <v>1970</v>
      </c>
      <c r="D2783" t="s">
        <v>2577</v>
      </c>
      <c r="E2783" t="s">
        <v>706</v>
      </c>
      <c r="F2783">
        <v>1</v>
      </c>
      <c r="G2783">
        <v>1</v>
      </c>
      <c r="H2783" t="s">
        <v>421</v>
      </c>
      <c r="I2783" t="s">
        <v>103</v>
      </c>
      <c r="J2783" t="s">
        <v>105</v>
      </c>
      <c r="K2783" t="s">
        <v>109</v>
      </c>
      <c r="L2783" t="s">
        <v>108</v>
      </c>
      <c r="M2783" t="s">
        <v>165</v>
      </c>
      <c r="N2783" t="s">
        <v>166</v>
      </c>
      <c r="O2783" t="s">
        <v>636</v>
      </c>
      <c r="P2783" t="s">
        <v>635</v>
      </c>
      <c r="Q2783" t="s">
        <v>2577</v>
      </c>
      <c r="R2783" t="s">
        <v>5849</v>
      </c>
    </row>
    <row r="2784" spans="1:18">
      <c r="A2784">
        <v>2632</v>
      </c>
      <c r="B2784" t="s">
        <v>701</v>
      </c>
      <c r="C2784">
        <v>2016</v>
      </c>
      <c r="D2784" t="s">
        <v>5852</v>
      </c>
      <c r="E2784" t="s">
        <v>706</v>
      </c>
      <c r="F2784">
        <v>4</v>
      </c>
      <c r="G2784">
        <v>1</v>
      </c>
      <c r="H2784" t="s">
        <v>421</v>
      </c>
      <c r="I2784" t="s">
        <v>103</v>
      </c>
      <c r="J2784" t="s">
        <v>105</v>
      </c>
      <c r="K2784" t="s">
        <v>109</v>
      </c>
      <c r="L2784" t="s">
        <v>108</v>
      </c>
      <c r="M2784" t="s">
        <v>165</v>
      </c>
      <c r="N2784" t="s">
        <v>166</v>
      </c>
      <c r="O2784" t="s">
        <v>636</v>
      </c>
      <c r="P2784" t="s">
        <v>635</v>
      </c>
      <c r="Q2784" t="s">
        <v>5852</v>
      </c>
      <c r="R2784" t="s">
        <v>5853</v>
      </c>
    </row>
    <row r="2785" spans="1:18">
      <c r="A2785">
        <v>2633</v>
      </c>
      <c r="B2785" t="s">
        <v>701</v>
      </c>
      <c r="C2785">
        <v>2017</v>
      </c>
      <c r="D2785" t="s">
        <v>5854</v>
      </c>
      <c r="E2785" t="s">
        <v>706</v>
      </c>
      <c r="F2785">
        <v>3</v>
      </c>
      <c r="G2785">
        <v>1</v>
      </c>
      <c r="H2785" t="s">
        <v>421</v>
      </c>
      <c r="I2785" t="s">
        <v>103</v>
      </c>
      <c r="J2785" t="s">
        <v>105</v>
      </c>
      <c r="K2785" t="s">
        <v>109</v>
      </c>
      <c r="L2785" t="s">
        <v>108</v>
      </c>
      <c r="M2785" t="s">
        <v>165</v>
      </c>
      <c r="N2785" t="s">
        <v>166</v>
      </c>
      <c r="O2785" t="s">
        <v>636</v>
      </c>
      <c r="P2785" t="s">
        <v>635</v>
      </c>
      <c r="Q2785" t="s">
        <v>5854</v>
      </c>
      <c r="R2785" t="s">
        <v>5855</v>
      </c>
    </row>
    <row r="2786" spans="1:18">
      <c r="A2786">
        <v>2636</v>
      </c>
      <c r="B2786" t="s">
        <v>701</v>
      </c>
      <c r="C2786">
        <v>1911</v>
      </c>
      <c r="D2786" t="s">
        <v>5859</v>
      </c>
      <c r="E2786" t="s">
        <v>706</v>
      </c>
      <c r="F2786">
        <v>3</v>
      </c>
      <c r="G2786">
        <v>1</v>
      </c>
      <c r="H2786" t="s">
        <v>421</v>
      </c>
      <c r="I2786" t="s">
        <v>103</v>
      </c>
      <c r="J2786" t="s">
        <v>105</v>
      </c>
      <c r="K2786" t="s">
        <v>109</v>
      </c>
      <c r="L2786" t="s">
        <v>108</v>
      </c>
      <c r="M2786" t="s">
        <v>165</v>
      </c>
      <c r="N2786" t="s">
        <v>166</v>
      </c>
      <c r="O2786" t="s">
        <v>636</v>
      </c>
      <c r="P2786" t="s">
        <v>635</v>
      </c>
      <c r="Q2786" t="s">
        <v>5859</v>
      </c>
      <c r="R2786" t="s">
        <v>5860</v>
      </c>
    </row>
    <row r="2787" spans="1:18">
      <c r="A2787">
        <v>2639</v>
      </c>
      <c r="B2787" t="s">
        <v>701</v>
      </c>
      <c r="C2787">
        <v>2011</v>
      </c>
      <c r="D2787" t="s">
        <v>5865</v>
      </c>
      <c r="E2787" t="s">
        <v>421</v>
      </c>
      <c r="F2787">
        <v>3</v>
      </c>
      <c r="G2787">
        <v>1</v>
      </c>
      <c r="H2787" t="s">
        <v>421</v>
      </c>
      <c r="I2787" t="s">
        <v>103</v>
      </c>
      <c r="J2787" t="s">
        <v>105</v>
      </c>
      <c r="K2787" t="s">
        <v>109</v>
      </c>
      <c r="L2787" t="s">
        <v>108</v>
      </c>
      <c r="M2787" t="s">
        <v>165</v>
      </c>
      <c r="N2787" t="s">
        <v>166</v>
      </c>
      <c r="O2787" t="s">
        <v>636</v>
      </c>
      <c r="P2787" t="s">
        <v>635</v>
      </c>
      <c r="Q2787" t="s">
        <v>5865</v>
      </c>
      <c r="R2787" t="s">
        <v>5866</v>
      </c>
    </row>
    <row r="2788" spans="1:18">
      <c r="A2788">
        <v>2643</v>
      </c>
      <c r="B2788" t="s">
        <v>701</v>
      </c>
      <c r="C2788">
        <v>2055</v>
      </c>
      <c r="D2788" t="s">
        <v>5872</v>
      </c>
      <c r="E2788" t="s">
        <v>421</v>
      </c>
      <c r="F2788">
        <v>4</v>
      </c>
      <c r="G2788">
        <v>0</v>
      </c>
      <c r="H2788" t="s">
        <v>421</v>
      </c>
      <c r="I2788" t="s">
        <v>103</v>
      </c>
      <c r="J2788" t="s">
        <v>105</v>
      </c>
      <c r="K2788" t="s">
        <v>109</v>
      </c>
      <c r="L2788" t="s">
        <v>108</v>
      </c>
      <c r="M2788" t="s">
        <v>165</v>
      </c>
      <c r="N2788" t="s">
        <v>166</v>
      </c>
      <c r="O2788" t="s">
        <v>636</v>
      </c>
      <c r="P2788" t="s">
        <v>635</v>
      </c>
      <c r="Q2788" t="s">
        <v>5872</v>
      </c>
      <c r="R2788" t="s">
        <v>5873</v>
      </c>
    </row>
    <row r="2789" spans="1:18">
      <c r="A2789">
        <v>2644</v>
      </c>
      <c r="B2789" t="s">
        <v>701</v>
      </c>
      <c r="C2789">
        <v>2012</v>
      </c>
      <c r="D2789" t="s">
        <v>5874</v>
      </c>
      <c r="E2789" t="s">
        <v>706</v>
      </c>
      <c r="F2789">
        <v>3</v>
      </c>
      <c r="G2789">
        <v>1</v>
      </c>
      <c r="H2789" t="s">
        <v>421</v>
      </c>
      <c r="I2789" t="s">
        <v>103</v>
      </c>
      <c r="J2789" t="s">
        <v>105</v>
      </c>
      <c r="K2789" t="s">
        <v>109</v>
      </c>
      <c r="L2789" t="s">
        <v>108</v>
      </c>
      <c r="M2789" t="s">
        <v>165</v>
      </c>
      <c r="N2789" t="s">
        <v>166</v>
      </c>
      <c r="O2789" t="s">
        <v>636</v>
      </c>
      <c r="P2789" t="s">
        <v>635</v>
      </c>
      <c r="Q2789" t="s">
        <v>5874</v>
      </c>
      <c r="R2789" t="s">
        <v>5875</v>
      </c>
    </row>
    <row r="2790" spans="1:18">
      <c r="A2790">
        <v>2647</v>
      </c>
      <c r="B2790" t="s">
        <v>701</v>
      </c>
      <c r="C2790">
        <v>2015</v>
      </c>
      <c r="D2790" t="s">
        <v>5880</v>
      </c>
      <c r="E2790" t="s">
        <v>706</v>
      </c>
      <c r="F2790">
        <v>3</v>
      </c>
      <c r="G2790">
        <v>1</v>
      </c>
      <c r="H2790" t="s">
        <v>421</v>
      </c>
      <c r="I2790" t="s">
        <v>103</v>
      </c>
      <c r="J2790" t="s">
        <v>105</v>
      </c>
      <c r="K2790" t="s">
        <v>109</v>
      </c>
      <c r="L2790" t="s">
        <v>108</v>
      </c>
      <c r="M2790" t="s">
        <v>165</v>
      </c>
      <c r="N2790" t="s">
        <v>166</v>
      </c>
      <c r="O2790" t="s">
        <v>636</v>
      </c>
      <c r="P2790" t="s">
        <v>635</v>
      </c>
      <c r="Q2790" t="s">
        <v>5880</v>
      </c>
      <c r="R2790" t="s">
        <v>5881</v>
      </c>
    </row>
    <row r="2791" spans="1:18">
      <c r="A2791">
        <v>2649</v>
      </c>
      <c r="B2791" t="s">
        <v>701</v>
      </c>
      <c r="C2791">
        <v>2013</v>
      </c>
      <c r="D2791" t="s">
        <v>5884</v>
      </c>
      <c r="E2791" t="s">
        <v>706</v>
      </c>
      <c r="F2791">
        <v>3</v>
      </c>
      <c r="G2791">
        <v>1</v>
      </c>
      <c r="H2791" t="s">
        <v>421</v>
      </c>
      <c r="I2791" t="s">
        <v>103</v>
      </c>
      <c r="J2791" t="s">
        <v>105</v>
      </c>
      <c r="K2791" t="s">
        <v>109</v>
      </c>
      <c r="L2791" t="s">
        <v>108</v>
      </c>
      <c r="M2791" t="s">
        <v>165</v>
      </c>
      <c r="N2791" t="s">
        <v>166</v>
      </c>
      <c r="O2791" t="s">
        <v>636</v>
      </c>
      <c r="P2791" t="s">
        <v>635</v>
      </c>
      <c r="Q2791" t="s">
        <v>5884</v>
      </c>
      <c r="R2791" t="s">
        <v>5885</v>
      </c>
    </row>
    <row r="2792" spans="1:18">
      <c r="A2792">
        <v>2650</v>
      </c>
      <c r="B2792" t="s">
        <v>701</v>
      </c>
      <c r="C2792">
        <v>2010</v>
      </c>
      <c r="D2792" t="s">
        <v>5886</v>
      </c>
      <c r="E2792" t="s">
        <v>706</v>
      </c>
      <c r="F2792">
        <v>3</v>
      </c>
      <c r="G2792">
        <v>1</v>
      </c>
      <c r="H2792" t="s">
        <v>421</v>
      </c>
      <c r="I2792" t="s">
        <v>103</v>
      </c>
      <c r="J2792" t="s">
        <v>105</v>
      </c>
      <c r="K2792" t="s">
        <v>109</v>
      </c>
      <c r="L2792" t="s">
        <v>108</v>
      </c>
      <c r="M2792" t="s">
        <v>165</v>
      </c>
      <c r="N2792" t="s">
        <v>166</v>
      </c>
      <c r="O2792" t="s">
        <v>636</v>
      </c>
      <c r="P2792" t="s">
        <v>635</v>
      </c>
      <c r="Q2792" t="s">
        <v>5886</v>
      </c>
      <c r="R2792" t="s">
        <v>5887</v>
      </c>
    </row>
    <row r="2793" spans="1:18">
      <c r="A2793">
        <v>2651</v>
      </c>
      <c r="B2793" t="s">
        <v>701</v>
      </c>
      <c r="C2793">
        <v>2092</v>
      </c>
      <c r="D2793" t="s">
        <v>5888</v>
      </c>
      <c r="E2793" t="s">
        <v>421</v>
      </c>
      <c r="F2793">
        <v>4</v>
      </c>
      <c r="G2793">
        <v>0</v>
      </c>
      <c r="H2793" t="s">
        <v>421</v>
      </c>
      <c r="I2793" t="s">
        <v>103</v>
      </c>
      <c r="J2793" t="s">
        <v>105</v>
      </c>
      <c r="K2793" t="s">
        <v>109</v>
      </c>
      <c r="L2793" t="s">
        <v>108</v>
      </c>
      <c r="M2793" t="s">
        <v>165</v>
      </c>
      <c r="N2793" t="s">
        <v>166</v>
      </c>
      <c r="O2793" t="s">
        <v>636</v>
      </c>
      <c r="P2793" t="s">
        <v>635</v>
      </c>
      <c r="Q2793" t="s">
        <v>5888</v>
      </c>
      <c r="R2793" t="s">
        <v>5889</v>
      </c>
    </row>
    <row r="2794" spans="1:18">
      <c r="A2794">
        <v>2652</v>
      </c>
      <c r="B2794" t="s">
        <v>701</v>
      </c>
      <c r="C2794">
        <v>1910</v>
      </c>
      <c r="D2794" t="s">
        <v>5890</v>
      </c>
      <c r="E2794" t="s">
        <v>706</v>
      </c>
      <c r="F2794">
        <v>2</v>
      </c>
      <c r="G2794">
        <v>1</v>
      </c>
      <c r="H2794" t="s">
        <v>421</v>
      </c>
      <c r="I2794" t="s">
        <v>103</v>
      </c>
      <c r="J2794" t="s">
        <v>105</v>
      </c>
      <c r="K2794" t="s">
        <v>109</v>
      </c>
      <c r="L2794" t="s">
        <v>108</v>
      </c>
      <c r="M2794" t="s">
        <v>165</v>
      </c>
      <c r="N2794" t="s">
        <v>166</v>
      </c>
      <c r="O2794" t="s">
        <v>636</v>
      </c>
      <c r="P2794" t="s">
        <v>635</v>
      </c>
      <c r="Q2794" t="s">
        <v>5890</v>
      </c>
      <c r="R2794" t="s">
        <v>5891</v>
      </c>
    </row>
    <row r="2795" spans="1:18">
      <c r="A2795">
        <v>2653</v>
      </c>
      <c r="B2795" t="s">
        <v>701</v>
      </c>
      <c r="C2795">
        <v>2009</v>
      </c>
      <c r="D2795" t="s">
        <v>5892</v>
      </c>
      <c r="E2795" t="s">
        <v>706</v>
      </c>
      <c r="F2795">
        <v>4</v>
      </c>
      <c r="G2795">
        <v>1</v>
      </c>
      <c r="H2795" t="s">
        <v>421</v>
      </c>
      <c r="I2795" t="s">
        <v>103</v>
      </c>
      <c r="J2795" t="s">
        <v>105</v>
      </c>
      <c r="K2795" t="s">
        <v>109</v>
      </c>
      <c r="L2795" t="s">
        <v>108</v>
      </c>
      <c r="M2795" t="s">
        <v>165</v>
      </c>
      <c r="N2795" t="s">
        <v>166</v>
      </c>
      <c r="O2795" t="s">
        <v>636</v>
      </c>
      <c r="P2795" t="s">
        <v>635</v>
      </c>
      <c r="Q2795" t="s">
        <v>5892</v>
      </c>
      <c r="R2795" t="s">
        <v>5893</v>
      </c>
    </row>
    <row r="2796" spans="1:18">
      <c r="A2796">
        <v>2656</v>
      </c>
      <c r="B2796" t="s">
        <v>701</v>
      </c>
      <c r="C2796">
        <v>1957</v>
      </c>
      <c r="D2796" t="s">
        <v>5898</v>
      </c>
      <c r="E2796" t="s">
        <v>706</v>
      </c>
      <c r="F2796">
        <v>3</v>
      </c>
      <c r="G2796">
        <v>1</v>
      </c>
      <c r="H2796" t="s">
        <v>421</v>
      </c>
      <c r="I2796" t="s">
        <v>103</v>
      </c>
      <c r="J2796" t="s">
        <v>105</v>
      </c>
      <c r="K2796" t="s">
        <v>109</v>
      </c>
      <c r="L2796" t="s">
        <v>108</v>
      </c>
      <c r="M2796" t="s">
        <v>165</v>
      </c>
      <c r="N2796" t="s">
        <v>166</v>
      </c>
      <c r="O2796" t="s">
        <v>636</v>
      </c>
      <c r="P2796" t="s">
        <v>635</v>
      </c>
      <c r="Q2796" t="s">
        <v>5898</v>
      </c>
      <c r="R2796" t="s">
        <v>5899</v>
      </c>
    </row>
    <row r="2797" spans="1:18">
      <c r="A2797">
        <v>2657</v>
      </c>
      <c r="B2797" t="s">
        <v>701</v>
      </c>
      <c r="C2797">
        <v>1909</v>
      </c>
      <c r="D2797" t="s">
        <v>5900</v>
      </c>
      <c r="E2797" t="s">
        <v>706</v>
      </c>
      <c r="F2797">
        <v>4</v>
      </c>
      <c r="G2797">
        <v>1</v>
      </c>
      <c r="H2797" t="s">
        <v>421</v>
      </c>
      <c r="I2797" t="s">
        <v>103</v>
      </c>
      <c r="J2797" t="s">
        <v>105</v>
      </c>
      <c r="K2797" t="s">
        <v>109</v>
      </c>
      <c r="L2797" t="s">
        <v>108</v>
      </c>
      <c r="M2797" t="s">
        <v>165</v>
      </c>
      <c r="N2797" t="s">
        <v>166</v>
      </c>
      <c r="O2797" t="s">
        <v>636</v>
      </c>
      <c r="P2797" t="s">
        <v>635</v>
      </c>
      <c r="Q2797" t="s">
        <v>5900</v>
      </c>
      <c r="R2797" t="s">
        <v>5901</v>
      </c>
    </row>
    <row r="2798" spans="1:18">
      <c r="A2798">
        <v>2659</v>
      </c>
      <c r="B2798" t="s">
        <v>701</v>
      </c>
      <c r="C2798">
        <v>2083</v>
      </c>
      <c r="D2798" t="s">
        <v>5904</v>
      </c>
      <c r="E2798" t="s">
        <v>421</v>
      </c>
      <c r="F2798">
        <v>4</v>
      </c>
      <c r="G2798">
        <v>0</v>
      </c>
      <c r="H2798" t="s">
        <v>421</v>
      </c>
      <c r="I2798" t="s">
        <v>103</v>
      </c>
      <c r="J2798" t="s">
        <v>105</v>
      </c>
      <c r="K2798" t="s">
        <v>109</v>
      </c>
      <c r="L2798" t="s">
        <v>108</v>
      </c>
      <c r="M2798" t="s">
        <v>165</v>
      </c>
      <c r="N2798" t="s">
        <v>166</v>
      </c>
      <c r="O2798" t="s">
        <v>636</v>
      </c>
      <c r="P2798" t="s">
        <v>635</v>
      </c>
      <c r="Q2798" t="s">
        <v>5904</v>
      </c>
      <c r="R2798" t="s">
        <v>5905</v>
      </c>
    </row>
    <row r="2799" spans="1:18">
      <c r="A2799">
        <v>2660</v>
      </c>
      <c r="B2799" t="s">
        <v>701</v>
      </c>
      <c r="C2799">
        <v>2014</v>
      </c>
      <c r="D2799" t="s">
        <v>5906</v>
      </c>
      <c r="E2799" t="s">
        <v>706</v>
      </c>
      <c r="F2799">
        <v>3</v>
      </c>
      <c r="G2799">
        <v>1</v>
      </c>
      <c r="H2799" t="s">
        <v>421</v>
      </c>
      <c r="I2799" t="s">
        <v>103</v>
      </c>
      <c r="J2799" t="s">
        <v>105</v>
      </c>
      <c r="K2799" t="s">
        <v>109</v>
      </c>
      <c r="L2799" t="s">
        <v>108</v>
      </c>
      <c r="M2799" t="s">
        <v>165</v>
      </c>
      <c r="N2799" t="s">
        <v>166</v>
      </c>
      <c r="O2799" t="s">
        <v>636</v>
      </c>
      <c r="P2799" t="s">
        <v>635</v>
      </c>
      <c r="Q2799" t="s">
        <v>5906</v>
      </c>
      <c r="R2799" t="s">
        <v>5907</v>
      </c>
    </row>
    <row r="2800" spans="1:18">
      <c r="A2800">
        <v>2662</v>
      </c>
      <c r="B2800" t="s">
        <v>701</v>
      </c>
      <c r="C2800">
        <v>2084</v>
      </c>
      <c r="D2800" t="s">
        <v>5910</v>
      </c>
      <c r="E2800" t="s">
        <v>421</v>
      </c>
      <c r="F2800">
        <v>4</v>
      </c>
      <c r="G2800">
        <v>0</v>
      </c>
      <c r="H2800" t="s">
        <v>421</v>
      </c>
      <c r="I2800" t="s">
        <v>103</v>
      </c>
      <c r="J2800" t="s">
        <v>105</v>
      </c>
      <c r="K2800" t="s">
        <v>109</v>
      </c>
      <c r="L2800" t="s">
        <v>108</v>
      </c>
      <c r="M2800" t="s">
        <v>165</v>
      </c>
      <c r="N2800" t="s">
        <v>166</v>
      </c>
      <c r="O2800" t="s">
        <v>636</v>
      </c>
      <c r="P2800" t="s">
        <v>635</v>
      </c>
      <c r="Q2800" t="s">
        <v>5910</v>
      </c>
      <c r="R2800" t="s">
        <v>5911</v>
      </c>
    </row>
    <row r="2801" spans="1:18">
      <c r="A2801">
        <v>2663</v>
      </c>
      <c r="B2801" t="s">
        <v>701</v>
      </c>
      <c r="C2801">
        <v>896</v>
      </c>
      <c r="D2801" t="s">
        <v>5912</v>
      </c>
      <c r="E2801" t="s">
        <v>706</v>
      </c>
      <c r="F2801">
        <v>3</v>
      </c>
      <c r="G2801">
        <v>1</v>
      </c>
      <c r="H2801" t="s">
        <v>421</v>
      </c>
      <c r="I2801" t="s">
        <v>103</v>
      </c>
      <c r="J2801" t="s">
        <v>105</v>
      </c>
      <c r="K2801" t="s">
        <v>109</v>
      </c>
      <c r="L2801" t="s">
        <v>108</v>
      </c>
      <c r="M2801" t="s">
        <v>165</v>
      </c>
      <c r="N2801" t="s">
        <v>166</v>
      </c>
      <c r="O2801" t="s">
        <v>636</v>
      </c>
      <c r="P2801" t="s">
        <v>635</v>
      </c>
      <c r="Q2801" t="s">
        <v>5912</v>
      </c>
      <c r="R2801" t="s">
        <v>5913</v>
      </c>
    </row>
    <row r="2802" spans="1:18">
      <c r="A2802">
        <v>2664</v>
      </c>
      <c r="B2802" t="s">
        <v>701</v>
      </c>
      <c r="C2802">
        <v>2113</v>
      </c>
      <c r="D2802" t="s">
        <v>5914</v>
      </c>
      <c r="E2802" t="s">
        <v>421</v>
      </c>
      <c r="F2802" t="s">
        <v>421</v>
      </c>
      <c r="G2802">
        <v>0</v>
      </c>
      <c r="H2802" t="s">
        <v>421</v>
      </c>
      <c r="I2802" t="s">
        <v>103</v>
      </c>
      <c r="J2802" t="s">
        <v>105</v>
      </c>
      <c r="K2802" t="s">
        <v>109</v>
      </c>
      <c r="L2802" t="s">
        <v>108</v>
      </c>
      <c r="M2802" t="s">
        <v>165</v>
      </c>
      <c r="N2802" t="s">
        <v>166</v>
      </c>
      <c r="O2802" t="s">
        <v>636</v>
      </c>
      <c r="P2802" t="s">
        <v>635</v>
      </c>
      <c r="Q2802" t="s">
        <v>5914</v>
      </c>
      <c r="R2802" t="s">
        <v>5915</v>
      </c>
    </row>
    <row r="2803" spans="1:18">
      <c r="A2803">
        <v>2665</v>
      </c>
      <c r="B2803" t="s">
        <v>701</v>
      </c>
      <c r="C2803">
        <v>2088</v>
      </c>
      <c r="D2803" t="s">
        <v>5522</v>
      </c>
      <c r="E2803" t="s">
        <v>421</v>
      </c>
      <c r="F2803">
        <v>4</v>
      </c>
      <c r="G2803">
        <v>0</v>
      </c>
      <c r="H2803" t="s">
        <v>421</v>
      </c>
      <c r="I2803" t="s">
        <v>103</v>
      </c>
      <c r="J2803" t="s">
        <v>105</v>
      </c>
      <c r="K2803" t="s">
        <v>109</v>
      </c>
      <c r="L2803" t="s">
        <v>108</v>
      </c>
      <c r="M2803" t="s">
        <v>165</v>
      </c>
      <c r="N2803" t="s">
        <v>166</v>
      </c>
      <c r="O2803" t="s">
        <v>636</v>
      </c>
      <c r="P2803" t="s">
        <v>635</v>
      </c>
      <c r="Q2803" t="s">
        <v>5522</v>
      </c>
      <c r="R2803" t="s">
        <v>5916</v>
      </c>
    </row>
    <row r="2804" spans="1:18">
      <c r="A2804">
        <v>2666</v>
      </c>
      <c r="B2804" t="s">
        <v>701</v>
      </c>
      <c r="C2804">
        <v>2082</v>
      </c>
      <c r="D2804" t="s">
        <v>5917</v>
      </c>
      <c r="E2804" t="s">
        <v>421</v>
      </c>
      <c r="F2804">
        <v>4</v>
      </c>
      <c r="G2804">
        <v>0</v>
      </c>
      <c r="H2804" t="s">
        <v>421</v>
      </c>
      <c r="I2804" t="s">
        <v>103</v>
      </c>
      <c r="J2804" t="s">
        <v>105</v>
      </c>
      <c r="K2804" t="s">
        <v>109</v>
      </c>
      <c r="L2804" t="s">
        <v>108</v>
      </c>
      <c r="M2804" t="s">
        <v>165</v>
      </c>
      <c r="N2804" t="s">
        <v>166</v>
      </c>
      <c r="O2804" t="s">
        <v>636</v>
      </c>
      <c r="P2804" t="s">
        <v>635</v>
      </c>
      <c r="Q2804" t="s">
        <v>5917</v>
      </c>
      <c r="R2804" t="s">
        <v>5918</v>
      </c>
    </row>
    <row r="2805" spans="1:18">
      <c r="A2805">
        <v>2667</v>
      </c>
      <c r="B2805" t="s">
        <v>701</v>
      </c>
      <c r="C2805">
        <v>1908</v>
      </c>
      <c r="D2805" t="s">
        <v>5919</v>
      </c>
      <c r="E2805" t="s">
        <v>706</v>
      </c>
      <c r="F2805">
        <v>1</v>
      </c>
      <c r="G2805">
        <v>1</v>
      </c>
      <c r="H2805" t="s">
        <v>421</v>
      </c>
      <c r="I2805" t="s">
        <v>103</v>
      </c>
      <c r="J2805" t="s">
        <v>105</v>
      </c>
      <c r="K2805" t="s">
        <v>109</v>
      </c>
      <c r="L2805" t="s">
        <v>108</v>
      </c>
      <c r="M2805" t="s">
        <v>165</v>
      </c>
      <c r="N2805" t="s">
        <v>166</v>
      </c>
      <c r="O2805" t="s">
        <v>636</v>
      </c>
      <c r="P2805" t="s">
        <v>635</v>
      </c>
      <c r="Q2805" t="s">
        <v>5919</v>
      </c>
      <c r="R2805" t="s">
        <v>5920</v>
      </c>
    </row>
    <row r="2806" spans="1:18">
      <c r="A2806">
        <v>2668</v>
      </c>
      <c r="B2806" t="s">
        <v>701</v>
      </c>
      <c r="C2806">
        <v>2087</v>
      </c>
      <c r="D2806" t="s">
        <v>5921</v>
      </c>
      <c r="E2806" t="s">
        <v>421</v>
      </c>
      <c r="F2806">
        <v>4</v>
      </c>
      <c r="G2806">
        <v>0</v>
      </c>
      <c r="H2806" t="s">
        <v>421</v>
      </c>
      <c r="I2806" t="s">
        <v>103</v>
      </c>
      <c r="J2806" t="s">
        <v>105</v>
      </c>
      <c r="K2806" t="s">
        <v>109</v>
      </c>
      <c r="L2806" t="s">
        <v>108</v>
      </c>
      <c r="M2806" t="s">
        <v>165</v>
      </c>
      <c r="N2806" t="s">
        <v>166</v>
      </c>
      <c r="O2806" t="s">
        <v>636</v>
      </c>
      <c r="P2806" t="s">
        <v>635</v>
      </c>
      <c r="Q2806" t="s">
        <v>5921</v>
      </c>
      <c r="R2806" t="s">
        <v>5922</v>
      </c>
    </row>
    <row r="2807" spans="1:18">
      <c r="A2807">
        <v>2669</v>
      </c>
      <c r="B2807" t="s">
        <v>701</v>
      </c>
      <c r="C2807">
        <v>1892</v>
      </c>
      <c r="D2807" t="s">
        <v>5923</v>
      </c>
      <c r="E2807" t="s">
        <v>1363</v>
      </c>
      <c r="F2807">
        <v>2</v>
      </c>
      <c r="G2807">
        <v>1</v>
      </c>
      <c r="H2807" t="s">
        <v>421</v>
      </c>
      <c r="I2807" t="s">
        <v>103</v>
      </c>
      <c r="J2807" t="s">
        <v>105</v>
      </c>
      <c r="K2807" t="s">
        <v>109</v>
      </c>
      <c r="L2807" t="s">
        <v>108</v>
      </c>
      <c r="M2807" t="s">
        <v>165</v>
      </c>
      <c r="N2807" t="s">
        <v>166</v>
      </c>
      <c r="O2807" t="s">
        <v>636</v>
      </c>
      <c r="P2807" t="s">
        <v>635</v>
      </c>
      <c r="Q2807" t="s">
        <v>5923</v>
      </c>
      <c r="R2807" t="s">
        <v>5924</v>
      </c>
    </row>
    <row r="2808" spans="1:18">
      <c r="A2808">
        <v>2670</v>
      </c>
      <c r="B2808" t="s">
        <v>701</v>
      </c>
      <c r="C2808">
        <v>1994</v>
      </c>
      <c r="D2808" t="s">
        <v>5925</v>
      </c>
      <c r="E2808" t="s">
        <v>706</v>
      </c>
      <c r="F2808">
        <v>3</v>
      </c>
      <c r="G2808">
        <v>1</v>
      </c>
      <c r="H2808" t="s">
        <v>421</v>
      </c>
      <c r="I2808" t="s">
        <v>103</v>
      </c>
      <c r="J2808" t="s">
        <v>105</v>
      </c>
      <c r="K2808" t="s">
        <v>109</v>
      </c>
      <c r="L2808" t="s">
        <v>108</v>
      </c>
      <c r="M2808" t="s">
        <v>165</v>
      </c>
      <c r="N2808" t="s">
        <v>166</v>
      </c>
      <c r="O2808" t="s">
        <v>636</v>
      </c>
      <c r="P2808" t="s">
        <v>635</v>
      </c>
      <c r="Q2808" t="s">
        <v>5925</v>
      </c>
      <c r="R2808" t="s">
        <v>5926</v>
      </c>
    </row>
    <row r="2809" spans="1:18">
      <c r="A2809">
        <v>2671</v>
      </c>
      <c r="B2809" t="s">
        <v>701</v>
      </c>
      <c r="C2809">
        <v>2114</v>
      </c>
      <c r="D2809" t="s">
        <v>5927</v>
      </c>
      <c r="E2809" t="s">
        <v>421</v>
      </c>
      <c r="F2809" t="s">
        <v>421</v>
      </c>
      <c r="G2809">
        <v>0</v>
      </c>
      <c r="H2809" t="s">
        <v>421</v>
      </c>
      <c r="I2809" t="s">
        <v>103</v>
      </c>
      <c r="J2809" t="s">
        <v>105</v>
      </c>
      <c r="K2809" t="s">
        <v>109</v>
      </c>
      <c r="L2809" t="s">
        <v>108</v>
      </c>
      <c r="M2809" t="s">
        <v>165</v>
      </c>
      <c r="N2809" t="s">
        <v>166</v>
      </c>
      <c r="O2809" t="s">
        <v>636</v>
      </c>
      <c r="P2809" t="s">
        <v>635</v>
      </c>
      <c r="Q2809" t="s">
        <v>5927</v>
      </c>
      <c r="R2809" t="s">
        <v>5928</v>
      </c>
    </row>
    <row r="2810" spans="1:18">
      <c r="A2810">
        <v>2672</v>
      </c>
      <c r="B2810" t="s">
        <v>701</v>
      </c>
      <c r="C2810">
        <v>2085</v>
      </c>
      <c r="D2810" t="s">
        <v>5929</v>
      </c>
      <c r="E2810" t="s">
        <v>421</v>
      </c>
      <c r="F2810">
        <v>4</v>
      </c>
      <c r="G2810">
        <v>0</v>
      </c>
      <c r="H2810" t="s">
        <v>421</v>
      </c>
      <c r="I2810" t="s">
        <v>103</v>
      </c>
      <c r="J2810" t="s">
        <v>105</v>
      </c>
      <c r="K2810" t="s">
        <v>109</v>
      </c>
      <c r="L2810" t="s">
        <v>108</v>
      </c>
      <c r="M2810" t="s">
        <v>165</v>
      </c>
      <c r="N2810" t="s">
        <v>166</v>
      </c>
      <c r="O2810" t="s">
        <v>636</v>
      </c>
      <c r="P2810" t="s">
        <v>635</v>
      </c>
      <c r="Q2810" t="s">
        <v>5929</v>
      </c>
      <c r="R2810" t="s">
        <v>5930</v>
      </c>
    </row>
    <row r="2811" spans="1:18">
      <c r="A2811">
        <v>2674</v>
      </c>
      <c r="B2811" t="s">
        <v>701</v>
      </c>
      <c r="C2811">
        <v>2053</v>
      </c>
      <c r="D2811" t="s">
        <v>5933</v>
      </c>
      <c r="E2811" t="s">
        <v>421</v>
      </c>
      <c r="F2811">
        <v>4</v>
      </c>
      <c r="G2811">
        <v>0</v>
      </c>
      <c r="H2811" t="s">
        <v>421</v>
      </c>
      <c r="I2811" t="s">
        <v>103</v>
      </c>
      <c r="J2811" t="s">
        <v>105</v>
      </c>
      <c r="K2811" t="s">
        <v>109</v>
      </c>
      <c r="L2811" t="s">
        <v>108</v>
      </c>
      <c r="M2811" t="s">
        <v>165</v>
      </c>
      <c r="N2811" t="s">
        <v>166</v>
      </c>
      <c r="O2811" t="s">
        <v>636</v>
      </c>
      <c r="P2811" t="s">
        <v>635</v>
      </c>
      <c r="Q2811" t="s">
        <v>5933</v>
      </c>
      <c r="R2811" t="s">
        <v>5934</v>
      </c>
    </row>
    <row r="2812" spans="1:18">
      <c r="A2812">
        <v>2678</v>
      </c>
      <c r="B2812" t="s">
        <v>701</v>
      </c>
      <c r="C2812">
        <v>1906</v>
      </c>
      <c r="D2812" t="s">
        <v>5940</v>
      </c>
      <c r="E2812" t="s">
        <v>706</v>
      </c>
      <c r="F2812">
        <v>3</v>
      </c>
      <c r="G2812">
        <v>1</v>
      </c>
      <c r="H2812" t="s">
        <v>421</v>
      </c>
      <c r="I2812" t="s">
        <v>103</v>
      </c>
      <c r="J2812" t="s">
        <v>105</v>
      </c>
      <c r="K2812" t="s">
        <v>109</v>
      </c>
      <c r="L2812" t="s">
        <v>108</v>
      </c>
      <c r="M2812" t="s">
        <v>165</v>
      </c>
      <c r="N2812" t="s">
        <v>166</v>
      </c>
      <c r="O2812" t="s">
        <v>636</v>
      </c>
      <c r="P2812" t="s">
        <v>635</v>
      </c>
      <c r="Q2812" t="s">
        <v>5940</v>
      </c>
      <c r="R2812" t="s">
        <v>5941</v>
      </c>
    </row>
    <row r="2813" spans="1:18">
      <c r="A2813">
        <v>2679</v>
      </c>
      <c r="B2813" t="s">
        <v>701</v>
      </c>
      <c r="C2813">
        <v>1907</v>
      </c>
      <c r="D2813" t="s">
        <v>5942</v>
      </c>
      <c r="E2813" t="s">
        <v>706</v>
      </c>
      <c r="F2813">
        <v>2</v>
      </c>
      <c r="G2813">
        <v>1</v>
      </c>
      <c r="H2813" t="s">
        <v>421</v>
      </c>
      <c r="I2813" t="s">
        <v>103</v>
      </c>
      <c r="J2813" t="s">
        <v>105</v>
      </c>
      <c r="K2813" t="s">
        <v>109</v>
      </c>
      <c r="L2813" t="s">
        <v>108</v>
      </c>
      <c r="M2813" t="s">
        <v>165</v>
      </c>
      <c r="N2813" t="s">
        <v>166</v>
      </c>
      <c r="O2813" t="s">
        <v>636</v>
      </c>
      <c r="P2813" t="s">
        <v>635</v>
      </c>
      <c r="Q2813" t="s">
        <v>5942</v>
      </c>
      <c r="R2813" t="s">
        <v>5943</v>
      </c>
    </row>
    <row r="2814" spans="1:18">
      <c r="A2814">
        <v>2683</v>
      </c>
      <c r="B2814" t="s">
        <v>701</v>
      </c>
      <c r="C2814">
        <v>1982</v>
      </c>
      <c r="D2814" t="s">
        <v>5950</v>
      </c>
      <c r="E2814" t="s">
        <v>706</v>
      </c>
      <c r="F2814">
        <v>4</v>
      </c>
      <c r="G2814">
        <v>1</v>
      </c>
      <c r="H2814" t="s">
        <v>421</v>
      </c>
      <c r="I2814" t="s">
        <v>103</v>
      </c>
      <c r="J2814" t="s">
        <v>105</v>
      </c>
      <c r="K2814" t="s">
        <v>109</v>
      </c>
      <c r="L2814" t="s">
        <v>108</v>
      </c>
      <c r="M2814" t="s">
        <v>165</v>
      </c>
      <c r="N2814" t="s">
        <v>166</v>
      </c>
      <c r="O2814" t="s">
        <v>636</v>
      </c>
      <c r="P2814" t="s">
        <v>635</v>
      </c>
      <c r="Q2814" t="s">
        <v>5950</v>
      </c>
      <c r="R2814" t="s">
        <v>5951</v>
      </c>
    </row>
    <row r="2815" spans="1:18">
      <c r="A2815">
        <v>2684</v>
      </c>
      <c r="B2815" t="s">
        <v>701</v>
      </c>
      <c r="C2815">
        <v>2086</v>
      </c>
      <c r="D2815" t="s">
        <v>5952</v>
      </c>
      <c r="E2815" t="s">
        <v>421</v>
      </c>
      <c r="F2815">
        <v>4</v>
      </c>
      <c r="G2815">
        <v>0</v>
      </c>
      <c r="H2815" t="s">
        <v>421</v>
      </c>
      <c r="I2815" t="s">
        <v>103</v>
      </c>
      <c r="J2815" t="s">
        <v>105</v>
      </c>
      <c r="K2815" t="s">
        <v>109</v>
      </c>
      <c r="L2815" t="s">
        <v>108</v>
      </c>
      <c r="M2815" t="s">
        <v>165</v>
      </c>
      <c r="N2815" t="s">
        <v>166</v>
      </c>
      <c r="O2815" t="s">
        <v>636</v>
      </c>
      <c r="P2815" t="s">
        <v>635</v>
      </c>
      <c r="Q2815" t="s">
        <v>5952</v>
      </c>
      <c r="R2815" t="s">
        <v>5953</v>
      </c>
    </row>
    <row r="2816" spans="1:18">
      <c r="A2816">
        <v>2685</v>
      </c>
      <c r="B2816" t="s">
        <v>701</v>
      </c>
      <c r="C2816">
        <v>1912</v>
      </c>
      <c r="D2816" t="s">
        <v>5954</v>
      </c>
      <c r="E2816" t="s">
        <v>706</v>
      </c>
      <c r="F2816">
        <v>4</v>
      </c>
      <c r="G2816">
        <v>1</v>
      </c>
      <c r="H2816" t="s">
        <v>421</v>
      </c>
      <c r="I2816" t="s">
        <v>103</v>
      </c>
      <c r="J2816" t="s">
        <v>105</v>
      </c>
      <c r="K2816" t="s">
        <v>109</v>
      </c>
      <c r="L2816" t="s">
        <v>108</v>
      </c>
      <c r="M2816" t="s">
        <v>165</v>
      </c>
      <c r="N2816" t="s">
        <v>166</v>
      </c>
      <c r="O2816" t="s">
        <v>636</v>
      </c>
      <c r="P2816" t="s">
        <v>635</v>
      </c>
      <c r="Q2816" t="s">
        <v>5954</v>
      </c>
      <c r="R2816" t="s">
        <v>5955</v>
      </c>
    </row>
    <row r="2817" spans="1:18">
      <c r="A2817">
        <v>2686</v>
      </c>
      <c r="B2817" t="s">
        <v>701</v>
      </c>
      <c r="C2817">
        <v>1891</v>
      </c>
      <c r="D2817" t="s">
        <v>5956</v>
      </c>
      <c r="E2817" t="s">
        <v>706</v>
      </c>
      <c r="F2817">
        <v>3</v>
      </c>
      <c r="G2817">
        <v>1</v>
      </c>
      <c r="H2817" t="s">
        <v>421</v>
      </c>
      <c r="I2817" t="s">
        <v>103</v>
      </c>
      <c r="J2817" t="s">
        <v>105</v>
      </c>
      <c r="K2817" t="s">
        <v>109</v>
      </c>
      <c r="L2817" t="s">
        <v>108</v>
      </c>
      <c r="M2817" t="s">
        <v>165</v>
      </c>
      <c r="N2817" t="s">
        <v>166</v>
      </c>
      <c r="O2817" t="s">
        <v>636</v>
      </c>
      <c r="P2817" t="s">
        <v>635</v>
      </c>
      <c r="Q2817" t="s">
        <v>5956</v>
      </c>
      <c r="R2817" t="s">
        <v>5957</v>
      </c>
    </row>
    <row r="2818" spans="1:18">
      <c r="A2818">
        <v>2687</v>
      </c>
      <c r="B2818" t="s">
        <v>701</v>
      </c>
      <c r="C2818">
        <v>2110</v>
      </c>
      <c r="D2818" t="s">
        <v>5958</v>
      </c>
      <c r="E2818" t="s">
        <v>421</v>
      </c>
      <c r="F2818">
        <v>4</v>
      </c>
      <c r="G2818">
        <v>0</v>
      </c>
      <c r="H2818" t="s">
        <v>421</v>
      </c>
      <c r="I2818" t="s">
        <v>103</v>
      </c>
      <c r="J2818" t="s">
        <v>105</v>
      </c>
      <c r="K2818" t="s">
        <v>109</v>
      </c>
      <c r="L2818" t="s">
        <v>108</v>
      </c>
      <c r="M2818" t="s">
        <v>165</v>
      </c>
      <c r="N2818" t="s">
        <v>166</v>
      </c>
      <c r="O2818" t="s">
        <v>636</v>
      </c>
      <c r="P2818" t="s">
        <v>635</v>
      </c>
      <c r="Q2818" t="s">
        <v>5958</v>
      </c>
      <c r="R2818" t="s">
        <v>5959</v>
      </c>
    </row>
    <row r="2819" spans="1:18">
      <c r="A2819">
        <v>2688</v>
      </c>
      <c r="B2819" t="s">
        <v>701</v>
      </c>
      <c r="C2819">
        <v>2050</v>
      </c>
      <c r="D2819" t="s">
        <v>5960</v>
      </c>
      <c r="E2819" t="s">
        <v>421</v>
      </c>
      <c r="F2819">
        <v>4</v>
      </c>
      <c r="G2819">
        <v>0</v>
      </c>
      <c r="H2819" t="s">
        <v>421</v>
      </c>
      <c r="I2819" t="s">
        <v>103</v>
      </c>
      <c r="J2819" t="s">
        <v>105</v>
      </c>
      <c r="K2819" t="s">
        <v>109</v>
      </c>
      <c r="L2819" t="s">
        <v>108</v>
      </c>
      <c r="M2819" t="s">
        <v>165</v>
      </c>
      <c r="N2819" t="s">
        <v>166</v>
      </c>
      <c r="O2819" t="s">
        <v>636</v>
      </c>
      <c r="P2819" t="s">
        <v>635</v>
      </c>
      <c r="Q2819" t="s">
        <v>5960</v>
      </c>
      <c r="R2819" t="s">
        <v>5961</v>
      </c>
    </row>
    <row r="2820" spans="1:18">
      <c r="A2820">
        <v>2689</v>
      </c>
      <c r="B2820" t="s">
        <v>701</v>
      </c>
      <c r="C2820">
        <v>2081</v>
      </c>
      <c r="D2820" t="s">
        <v>5927</v>
      </c>
      <c r="E2820" t="s">
        <v>421</v>
      </c>
      <c r="F2820">
        <v>4</v>
      </c>
      <c r="G2820">
        <v>0</v>
      </c>
      <c r="H2820" t="s">
        <v>421</v>
      </c>
      <c r="I2820" t="s">
        <v>103</v>
      </c>
      <c r="J2820" t="s">
        <v>105</v>
      </c>
      <c r="K2820" t="s">
        <v>109</v>
      </c>
      <c r="L2820" t="s">
        <v>108</v>
      </c>
      <c r="M2820" t="s">
        <v>165</v>
      </c>
      <c r="N2820" t="s">
        <v>166</v>
      </c>
      <c r="O2820" t="s">
        <v>636</v>
      </c>
      <c r="P2820" t="s">
        <v>635</v>
      </c>
      <c r="Q2820" t="s">
        <v>5927</v>
      </c>
      <c r="R2820" t="s">
        <v>5962</v>
      </c>
    </row>
    <row r="2821" spans="1:18">
      <c r="A2821">
        <v>2692</v>
      </c>
      <c r="B2821" t="s">
        <v>701</v>
      </c>
      <c r="C2821">
        <v>1955</v>
      </c>
      <c r="D2821" t="s">
        <v>5967</v>
      </c>
      <c r="E2821" t="s">
        <v>706</v>
      </c>
      <c r="F2821">
        <v>3</v>
      </c>
      <c r="G2821">
        <v>1</v>
      </c>
      <c r="H2821" t="s">
        <v>421</v>
      </c>
      <c r="I2821" t="s">
        <v>103</v>
      </c>
      <c r="J2821" t="s">
        <v>105</v>
      </c>
      <c r="K2821" t="s">
        <v>109</v>
      </c>
      <c r="L2821" t="s">
        <v>108</v>
      </c>
      <c r="M2821" t="s">
        <v>165</v>
      </c>
      <c r="N2821" t="s">
        <v>166</v>
      </c>
      <c r="O2821" t="s">
        <v>636</v>
      </c>
      <c r="P2821" t="s">
        <v>635</v>
      </c>
      <c r="Q2821" t="s">
        <v>5967</v>
      </c>
      <c r="R2821" t="s">
        <v>5968</v>
      </c>
    </row>
    <row r="2822" spans="1:18">
      <c r="A2822">
        <v>2694</v>
      </c>
      <c r="B2822" t="s">
        <v>701</v>
      </c>
      <c r="C2822">
        <v>1952</v>
      </c>
      <c r="D2822" t="s">
        <v>5971</v>
      </c>
      <c r="E2822" t="s">
        <v>703</v>
      </c>
      <c r="F2822">
        <v>5</v>
      </c>
      <c r="G2822">
        <v>1</v>
      </c>
      <c r="H2822" t="s">
        <v>421</v>
      </c>
      <c r="I2822" t="s">
        <v>103</v>
      </c>
      <c r="J2822" t="s">
        <v>105</v>
      </c>
      <c r="K2822" t="s">
        <v>109</v>
      </c>
      <c r="L2822" t="s">
        <v>108</v>
      </c>
      <c r="M2822" t="s">
        <v>165</v>
      </c>
      <c r="N2822" t="s">
        <v>166</v>
      </c>
      <c r="O2822" t="s">
        <v>636</v>
      </c>
      <c r="P2822" t="s">
        <v>635</v>
      </c>
      <c r="Q2822" t="s">
        <v>5971</v>
      </c>
      <c r="R2822" t="s">
        <v>5972</v>
      </c>
    </row>
    <row r="2823" spans="1:18">
      <c r="A2823">
        <v>2695</v>
      </c>
      <c r="B2823" t="s">
        <v>701</v>
      </c>
      <c r="C2823">
        <v>1914</v>
      </c>
      <c r="D2823" t="s">
        <v>5973</v>
      </c>
      <c r="E2823" t="s">
        <v>706</v>
      </c>
      <c r="F2823">
        <v>3</v>
      </c>
      <c r="G2823">
        <v>1</v>
      </c>
      <c r="H2823" t="s">
        <v>421</v>
      </c>
      <c r="I2823" t="s">
        <v>103</v>
      </c>
      <c r="J2823" t="s">
        <v>105</v>
      </c>
      <c r="K2823" t="s">
        <v>109</v>
      </c>
      <c r="L2823" t="s">
        <v>108</v>
      </c>
      <c r="M2823" t="s">
        <v>165</v>
      </c>
      <c r="N2823" t="s">
        <v>166</v>
      </c>
      <c r="O2823" t="s">
        <v>636</v>
      </c>
      <c r="P2823" t="s">
        <v>635</v>
      </c>
      <c r="Q2823" t="s">
        <v>5973</v>
      </c>
      <c r="R2823" t="s">
        <v>5974</v>
      </c>
    </row>
    <row r="2824" spans="1:18">
      <c r="A2824">
        <v>2696</v>
      </c>
      <c r="B2824" t="s">
        <v>701</v>
      </c>
      <c r="C2824">
        <v>1905</v>
      </c>
      <c r="D2824" t="s">
        <v>5975</v>
      </c>
      <c r="E2824" t="s">
        <v>706</v>
      </c>
      <c r="F2824">
        <v>3</v>
      </c>
      <c r="G2824">
        <v>1</v>
      </c>
      <c r="H2824" t="s">
        <v>421</v>
      </c>
      <c r="I2824" t="s">
        <v>103</v>
      </c>
      <c r="J2824" t="s">
        <v>105</v>
      </c>
      <c r="K2824" t="s">
        <v>109</v>
      </c>
      <c r="L2824" t="s">
        <v>108</v>
      </c>
      <c r="M2824" t="s">
        <v>165</v>
      </c>
      <c r="N2824" t="s">
        <v>166</v>
      </c>
      <c r="O2824" t="s">
        <v>636</v>
      </c>
      <c r="P2824" t="s">
        <v>635</v>
      </c>
      <c r="Q2824" t="s">
        <v>5975</v>
      </c>
      <c r="R2824" t="s">
        <v>5976</v>
      </c>
    </row>
    <row r="2825" spans="1:18">
      <c r="A2825">
        <v>2698</v>
      </c>
      <c r="B2825" t="s">
        <v>701</v>
      </c>
      <c r="C2825">
        <v>1971</v>
      </c>
      <c r="D2825" t="s">
        <v>5960</v>
      </c>
      <c r="E2825" t="s">
        <v>703</v>
      </c>
      <c r="F2825">
        <v>5</v>
      </c>
      <c r="G2825">
        <v>1</v>
      </c>
      <c r="H2825" t="s">
        <v>421</v>
      </c>
      <c r="I2825" t="s">
        <v>103</v>
      </c>
      <c r="J2825" t="s">
        <v>105</v>
      </c>
      <c r="K2825" t="s">
        <v>109</v>
      </c>
      <c r="L2825" t="s">
        <v>108</v>
      </c>
      <c r="M2825" t="s">
        <v>165</v>
      </c>
      <c r="N2825" t="s">
        <v>166</v>
      </c>
      <c r="O2825" t="s">
        <v>636</v>
      </c>
      <c r="P2825" t="s">
        <v>635</v>
      </c>
      <c r="Q2825" t="s">
        <v>5960</v>
      </c>
      <c r="R2825" t="s">
        <v>5979</v>
      </c>
    </row>
    <row r="2826" spans="1:18">
      <c r="A2826">
        <v>2702</v>
      </c>
      <c r="B2826" t="s">
        <v>701</v>
      </c>
      <c r="C2826">
        <v>2109</v>
      </c>
      <c r="D2826" t="s">
        <v>5986</v>
      </c>
      <c r="E2826" t="s">
        <v>421</v>
      </c>
      <c r="F2826">
        <v>4</v>
      </c>
      <c r="G2826">
        <v>0</v>
      </c>
      <c r="H2826" t="s">
        <v>421</v>
      </c>
      <c r="I2826" t="s">
        <v>103</v>
      </c>
      <c r="J2826" t="s">
        <v>105</v>
      </c>
      <c r="K2826" t="s">
        <v>109</v>
      </c>
      <c r="L2826" t="s">
        <v>108</v>
      </c>
      <c r="M2826" t="s">
        <v>165</v>
      </c>
      <c r="N2826" t="s">
        <v>166</v>
      </c>
      <c r="O2826" t="s">
        <v>636</v>
      </c>
      <c r="P2826" t="s">
        <v>635</v>
      </c>
      <c r="Q2826" t="s">
        <v>5986</v>
      </c>
      <c r="R2826" t="s">
        <v>5987</v>
      </c>
    </row>
    <row r="2827" spans="1:18">
      <c r="A2827">
        <v>2706</v>
      </c>
      <c r="B2827" t="s">
        <v>701</v>
      </c>
      <c r="C2827">
        <v>1903</v>
      </c>
      <c r="D2827" t="s">
        <v>5994</v>
      </c>
      <c r="E2827" t="s">
        <v>706</v>
      </c>
      <c r="F2827">
        <v>1</v>
      </c>
      <c r="G2827">
        <v>1</v>
      </c>
      <c r="H2827" t="s">
        <v>421</v>
      </c>
      <c r="I2827" t="s">
        <v>103</v>
      </c>
      <c r="J2827" t="s">
        <v>105</v>
      </c>
      <c r="K2827" t="s">
        <v>109</v>
      </c>
      <c r="L2827" t="s">
        <v>108</v>
      </c>
      <c r="M2827" t="s">
        <v>165</v>
      </c>
      <c r="N2827" t="s">
        <v>166</v>
      </c>
      <c r="O2827" t="s">
        <v>636</v>
      </c>
      <c r="P2827" t="s">
        <v>635</v>
      </c>
      <c r="Q2827" t="s">
        <v>5994</v>
      </c>
      <c r="R2827" t="s">
        <v>5995</v>
      </c>
    </row>
    <row r="2828" spans="1:18">
      <c r="A2828">
        <v>2708</v>
      </c>
      <c r="B2828" t="s">
        <v>701</v>
      </c>
      <c r="C2828">
        <v>2089</v>
      </c>
      <c r="D2828" t="s">
        <v>5998</v>
      </c>
      <c r="E2828" t="s">
        <v>421</v>
      </c>
      <c r="F2828">
        <v>4</v>
      </c>
      <c r="G2828">
        <v>0</v>
      </c>
      <c r="H2828" t="s">
        <v>421</v>
      </c>
      <c r="I2828" t="s">
        <v>103</v>
      </c>
      <c r="J2828" t="s">
        <v>105</v>
      </c>
      <c r="K2828" t="s">
        <v>109</v>
      </c>
      <c r="L2828" t="s">
        <v>108</v>
      </c>
      <c r="M2828" t="s">
        <v>165</v>
      </c>
      <c r="N2828" t="s">
        <v>166</v>
      </c>
      <c r="O2828" t="s">
        <v>636</v>
      </c>
      <c r="P2828" t="s">
        <v>635</v>
      </c>
      <c r="Q2828" t="s">
        <v>5998</v>
      </c>
      <c r="R2828" t="s">
        <v>5999</v>
      </c>
    </row>
    <row r="2829" spans="1:18">
      <c r="A2829">
        <v>2710</v>
      </c>
      <c r="B2829" t="s">
        <v>701</v>
      </c>
      <c r="C2829">
        <v>1904</v>
      </c>
      <c r="D2829" t="s">
        <v>6002</v>
      </c>
      <c r="E2829" t="s">
        <v>706</v>
      </c>
      <c r="F2829">
        <v>3</v>
      </c>
      <c r="G2829">
        <v>1</v>
      </c>
      <c r="H2829" t="s">
        <v>421</v>
      </c>
      <c r="I2829" t="s">
        <v>103</v>
      </c>
      <c r="J2829" t="s">
        <v>105</v>
      </c>
      <c r="K2829" t="s">
        <v>109</v>
      </c>
      <c r="L2829" t="s">
        <v>108</v>
      </c>
      <c r="M2829" t="s">
        <v>165</v>
      </c>
      <c r="N2829" t="s">
        <v>166</v>
      </c>
      <c r="O2829" t="s">
        <v>636</v>
      </c>
      <c r="P2829" t="s">
        <v>635</v>
      </c>
      <c r="Q2829" t="s">
        <v>6002</v>
      </c>
      <c r="R2829" t="s">
        <v>6003</v>
      </c>
    </row>
    <row r="2830" spans="1:18">
      <c r="A2830">
        <v>2711</v>
      </c>
      <c r="B2830" t="s">
        <v>701</v>
      </c>
      <c r="C2830">
        <v>2090</v>
      </c>
      <c r="D2830" t="s">
        <v>6004</v>
      </c>
      <c r="E2830" t="s">
        <v>421</v>
      </c>
      <c r="F2830">
        <v>4</v>
      </c>
      <c r="G2830">
        <v>0</v>
      </c>
      <c r="H2830" t="s">
        <v>421</v>
      </c>
      <c r="I2830" t="s">
        <v>103</v>
      </c>
      <c r="J2830" t="s">
        <v>105</v>
      </c>
      <c r="K2830" t="s">
        <v>109</v>
      </c>
      <c r="L2830" t="s">
        <v>108</v>
      </c>
      <c r="M2830" t="s">
        <v>165</v>
      </c>
      <c r="N2830" t="s">
        <v>166</v>
      </c>
      <c r="O2830" t="s">
        <v>636</v>
      </c>
      <c r="P2830" t="s">
        <v>635</v>
      </c>
      <c r="Q2830" t="s">
        <v>6004</v>
      </c>
      <c r="R2830" t="s">
        <v>6005</v>
      </c>
    </row>
    <row r="2831" spans="1:18">
      <c r="A2831">
        <v>2714</v>
      </c>
      <c r="B2831" t="s">
        <v>701</v>
      </c>
      <c r="C2831">
        <v>2093</v>
      </c>
      <c r="D2831" t="s">
        <v>6010</v>
      </c>
      <c r="E2831" t="s">
        <v>421</v>
      </c>
      <c r="F2831">
        <v>4</v>
      </c>
      <c r="G2831">
        <v>0</v>
      </c>
      <c r="H2831" t="s">
        <v>421</v>
      </c>
      <c r="I2831" t="s">
        <v>103</v>
      </c>
      <c r="J2831" t="s">
        <v>105</v>
      </c>
      <c r="K2831" t="s">
        <v>109</v>
      </c>
      <c r="L2831" t="s">
        <v>108</v>
      </c>
      <c r="M2831" t="s">
        <v>165</v>
      </c>
      <c r="N2831" t="s">
        <v>166</v>
      </c>
      <c r="O2831" t="s">
        <v>636</v>
      </c>
      <c r="P2831" t="s">
        <v>635</v>
      </c>
      <c r="Q2831" t="s">
        <v>6010</v>
      </c>
      <c r="R2831" t="s">
        <v>6011</v>
      </c>
    </row>
    <row r="2832" spans="1:18">
      <c r="A2832">
        <v>2716</v>
      </c>
      <c r="B2832" t="s">
        <v>701</v>
      </c>
      <c r="C2832">
        <v>2030</v>
      </c>
      <c r="D2832" t="s">
        <v>6014</v>
      </c>
      <c r="E2832" t="s">
        <v>706</v>
      </c>
      <c r="F2832">
        <v>3</v>
      </c>
      <c r="G2832">
        <v>1</v>
      </c>
      <c r="H2832" t="s">
        <v>421</v>
      </c>
      <c r="I2832" t="s">
        <v>103</v>
      </c>
      <c r="J2832" t="s">
        <v>105</v>
      </c>
      <c r="K2832" t="s">
        <v>109</v>
      </c>
      <c r="L2832" t="s">
        <v>108</v>
      </c>
      <c r="M2832" t="s">
        <v>165</v>
      </c>
      <c r="N2832" t="s">
        <v>166</v>
      </c>
      <c r="O2832" t="s">
        <v>636</v>
      </c>
      <c r="P2832" t="s">
        <v>635</v>
      </c>
      <c r="Q2832" t="s">
        <v>6014</v>
      </c>
      <c r="R2832" t="s">
        <v>6015</v>
      </c>
    </row>
    <row r="2833" spans="1:18">
      <c r="A2833">
        <v>2718</v>
      </c>
      <c r="B2833" t="s">
        <v>701</v>
      </c>
      <c r="C2833">
        <v>1902</v>
      </c>
      <c r="D2833" t="s">
        <v>6018</v>
      </c>
      <c r="E2833" t="s">
        <v>706</v>
      </c>
      <c r="F2833">
        <v>2</v>
      </c>
      <c r="G2833">
        <v>1</v>
      </c>
      <c r="H2833" t="s">
        <v>421</v>
      </c>
      <c r="I2833" t="s">
        <v>103</v>
      </c>
      <c r="J2833" t="s">
        <v>105</v>
      </c>
      <c r="K2833" t="s">
        <v>109</v>
      </c>
      <c r="L2833" t="s">
        <v>108</v>
      </c>
      <c r="M2833" t="s">
        <v>165</v>
      </c>
      <c r="N2833" t="s">
        <v>166</v>
      </c>
      <c r="O2833" t="s">
        <v>636</v>
      </c>
      <c r="P2833" t="s">
        <v>635</v>
      </c>
      <c r="Q2833" t="s">
        <v>6018</v>
      </c>
      <c r="R2833" t="s">
        <v>6019</v>
      </c>
    </row>
    <row r="2834" spans="1:18">
      <c r="A2834">
        <v>2719</v>
      </c>
      <c r="B2834" t="s">
        <v>701</v>
      </c>
      <c r="C2834">
        <v>1977</v>
      </c>
      <c r="D2834" t="s">
        <v>6020</v>
      </c>
      <c r="E2834" t="s">
        <v>706</v>
      </c>
      <c r="F2834">
        <v>3</v>
      </c>
      <c r="G2834">
        <v>1</v>
      </c>
      <c r="H2834" t="s">
        <v>421</v>
      </c>
      <c r="I2834" t="s">
        <v>103</v>
      </c>
      <c r="J2834" t="s">
        <v>105</v>
      </c>
      <c r="K2834" t="s">
        <v>109</v>
      </c>
      <c r="L2834" t="s">
        <v>108</v>
      </c>
      <c r="M2834" t="s">
        <v>165</v>
      </c>
      <c r="N2834" t="s">
        <v>166</v>
      </c>
      <c r="O2834" t="s">
        <v>636</v>
      </c>
      <c r="P2834" t="s">
        <v>635</v>
      </c>
      <c r="Q2834" t="s">
        <v>6020</v>
      </c>
      <c r="R2834" t="s">
        <v>6021</v>
      </c>
    </row>
    <row r="2835" spans="1:18">
      <c r="A2835">
        <v>2726</v>
      </c>
      <c r="B2835" t="s">
        <v>701</v>
      </c>
      <c r="C2835">
        <v>2006</v>
      </c>
      <c r="D2835" t="s">
        <v>6033</v>
      </c>
      <c r="E2835" t="s">
        <v>706</v>
      </c>
      <c r="F2835">
        <v>2</v>
      </c>
      <c r="G2835">
        <v>1</v>
      </c>
      <c r="H2835" t="s">
        <v>421</v>
      </c>
      <c r="I2835" t="s">
        <v>103</v>
      </c>
      <c r="J2835" t="s">
        <v>105</v>
      </c>
      <c r="K2835" t="s">
        <v>109</v>
      </c>
      <c r="L2835" t="s">
        <v>108</v>
      </c>
      <c r="M2835" t="s">
        <v>165</v>
      </c>
      <c r="N2835" t="s">
        <v>166</v>
      </c>
      <c r="O2835" t="s">
        <v>636</v>
      </c>
      <c r="P2835" t="s">
        <v>635</v>
      </c>
      <c r="Q2835" t="s">
        <v>6033</v>
      </c>
      <c r="R2835" t="s">
        <v>6034</v>
      </c>
    </row>
    <row r="2836" spans="1:18">
      <c r="A2836">
        <v>2729</v>
      </c>
      <c r="B2836" t="s">
        <v>701</v>
      </c>
      <c r="C2836">
        <v>2031</v>
      </c>
      <c r="D2836" t="s">
        <v>6039</v>
      </c>
      <c r="E2836" t="s">
        <v>706</v>
      </c>
      <c r="F2836">
        <v>3</v>
      </c>
      <c r="G2836">
        <v>1</v>
      </c>
      <c r="H2836" t="s">
        <v>421</v>
      </c>
      <c r="I2836" t="s">
        <v>103</v>
      </c>
      <c r="J2836" t="s">
        <v>105</v>
      </c>
      <c r="K2836" t="s">
        <v>109</v>
      </c>
      <c r="L2836" t="s">
        <v>108</v>
      </c>
      <c r="M2836" t="s">
        <v>165</v>
      </c>
      <c r="N2836" t="s">
        <v>166</v>
      </c>
      <c r="O2836" t="s">
        <v>636</v>
      </c>
      <c r="P2836" t="s">
        <v>635</v>
      </c>
      <c r="Q2836" t="s">
        <v>6039</v>
      </c>
      <c r="R2836" t="s">
        <v>6040</v>
      </c>
    </row>
    <row r="2837" spans="1:18">
      <c r="A2837">
        <v>2731</v>
      </c>
      <c r="B2837" t="s">
        <v>701</v>
      </c>
      <c r="C2837">
        <v>1901</v>
      </c>
      <c r="D2837" t="s">
        <v>6043</v>
      </c>
      <c r="E2837" t="s">
        <v>706</v>
      </c>
      <c r="F2837">
        <v>3</v>
      </c>
      <c r="G2837">
        <v>1</v>
      </c>
      <c r="H2837" t="s">
        <v>421</v>
      </c>
      <c r="I2837" t="s">
        <v>103</v>
      </c>
      <c r="J2837" t="s">
        <v>105</v>
      </c>
      <c r="K2837" t="s">
        <v>109</v>
      </c>
      <c r="L2837" t="s">
        <v>108</v>
      </c>
      <c r="M2837" t="s">
        <v>165</v>
      </c>
      <c r="N2837" t="s">
        <v>166</v>
      </c>
      <c r="O2837" t="s">
        <v>636</v>
      </c>
      <c r="P2837" t="s">
        <v>635</v>
      </c>
      <c r="Q2837" t="s">
        <v>6043</v>
      </c>
      <c r="R2837" t="s">
        <v>6044</v>
      </c>
    </row>
    <row r="2838" spans="1:18">
      <c r="A2838">
        <v>2735</v>
      </c>
      <c r="B2838" t="s">
        <v>701</v>
      </c>
      <c r="C2838">
        <v>1976</v>
      </c>
      <c r="D2838" t="s">
        <v>6051</v>
      </c>
      <c r="E2838" t="s">
        <v>703</v>
      </c>
      <c r="F2838">
        <v>5</v>
      </c>
      <c r="G2838">
        <v>1</v>
      </c>
      <c r="H2838" t="s">
        <v>421</v>
      </c>
      <c r="I2838" t="s">
        <v>103</v>
      </c>
      <c r="J2838" t="s">
        <v>105</v>
      </c>
      <c r="K2838" t="s">
        <v>109</v>
      </c>
      <c r="L2838" t="s">
        <v>108</v>
      </c>
      <c r="M2838" t="s">
        <v>165</v>
      </c>
      <c r="N2838" t="s">
        <v>166</v>
      </c>
      <c r="O2838" t="s">
        <v>636</v>
      </c>
      <c r="P2838" t="s">
        <v>635</v>
      </c>
      <c r="Q2838" t="s">
        <v>6051</v>
      </c>
      <c r="R2838" t="s">
        <v>6052</v>
      </c>
    </row>
    <row r="2839" spans="1:18">
      <c r="A2839">
        <v>2736</v>
      </c>
      <c r="B2839" t="s">
        <v>701</v>
      </c>
      <c r="C2839">
        <v>1983</v>
      </c>
      <c r="D2839" t="s">
        <v>6053</v>
      </c>
      <c r="E2839" t="s">
        <v>706</v>
      </c>
      <c r="F2839">
        <v>4</v>
      </c>
      <c r="G2839">
        <v>1</v>
      </c>
      <c r="H2839" t="s">
        <v>421</v>
      </c>
      <c r="I2839" t="s">
        <v>103</v>
      </c>
      <c r="J2839" t="s">
        <v>105</v>
      </c>
      <c r="K2839" t="s">
        <v>109</v>
      </c>
      <c r="L2839" t="s">
        <v>108</v>
      </c>
      <c r="M2839" t="s">
        <v>165</v>
      </c>
      <c r="N2839" t="s">
        <v>166</v>
      </c>
      <c r="O2839" t="s">
        <v>636</v>
      </c>
      <c r="P2839" t="s">
        <v>635</v>
      </c>
      <c r="Q2839" t="s">
        <v>6053</v>
      </c>
      <c r="R2839" t="s">
        <v>6054</v>
      </c>
    </row>
    <row r="2840" spans="1:18">
      <c r="A2840">
        <v>2737</v>
      </c>
      <c r="B2840" t="s">
        <v>701</v>
      </c>
      <c r="C2840">
        <v>2091</v>
      </c>
      <c r="D2840" t="s">
        <v>6055</v>
      </c>
      <c r="E2840" t="s">
        <v>421</v>
      </c>
      <c r="F2840">
        <v>4</v>
      </c>
      <c r="G2840">
        <v>0</v>
      </c>
      <c r="H2840" t="s">
        <v>421</v>
      </c>
      <c r="I2840" t="s">
        <v>103</v>
      </c>
      <c r="J2840" t="s">
        <v>105</v>
      </c>
      <c r="K2840" t="s">
        <v>109</v>
      </c>
      <c r="L2840" t="s">
        <v>108</v>
      </c>
      <c r="M2840" t="s">
        <v>165</v>
      </c>
      <c r="N2840" t="s">
        <v>166</v>
      </c>
      <c r="O2840" t="s">
        <v>636</v>
      </c>
      <c r="P2840" t="s">
        <v>635</v>
      </c>
      <c r="Q2840" t="s">
        <v>6055</v>
      </c>
      <c r="R2840" t="s">
        <v>6056</v>
      </c>
    </row>
    <row r="2841" spans="1:18">
      <c r="A2841">
        <v>2738</v>
      </c>
      <c r="B2841" t="s">
        <v>701</v>
      </c>
      <c r="C2841">
        <v>2029</v>
      </c>
      <c r="D2841" t="s">
        <v>6057</v>
      </c>
      <c r="E2841" t="s">
        <v>706</v>
      </c>
      <c r="F2841">
        <v>3</v>
      </c>
      <c r="G2841">
        <v>1</v>
      </c>
      <c r="H2841" t="s">
        <v>421</v>
      </c>
      <c r="I2841" t="s">
        <v>103</v>
      </c>
      <c r="J2841" t="s">
        <v>105</v>
      </c>
      <c r="K2841" t="s">
        <v>109</v>
      </c>
      <c r="L2841" t="s">
        <v>108</v>
      </c>
      <c r="M2841" t="s">
        <v>165</v>
      </c>
      <c r="N2841" t="s">
        <v>166</v>
      </c>
      <c r="O2841" t="s">
        <v>636</v>
      </c>
      <c r="P2841" t="s">
        <v>635</v>
      </c>
      <c r="Q2841" t="s">
        <v>6057</v>
      </c>
      <c r="R2841" t="s">
        <v>6058</v>
      </c>
    </row>
    <row r="2842" spans="1:18">
      <c r="A2842">
        <v>2740</v>
      </c>
      <c r="B2842" t="s">
        <v>701</v>
      </c>
      <c r="C2842">
        <v>2094</v>
      </c>
      <c r="D2842" t="s">
        <v>6061</v>
      </c>
      <c r="E2842" t="s">
        <v>421</v>
      </c>
      <c r="F2842">
        <v>4</v>
      </c>
      <c r="G2842">
        <v>0</v>
      </c>
      <c r="H2842" t="s">
        <v>421</v>
      </c>
      <c r="I2842" t="s">
        <v>103</v>
      </c>
      <c r="J2842" t="s">
        <v>105</v>
      </c>
      <c r="K2842" t="s">
        <v>109</v>
      </c>
      <c r="L2842" t="s">
        <v>108</v>
      </c>
      <c r="M2842" t="s">
        <v>165</v>
      </c>
      <c r="N2842" t="s">
        <v>166</v>
      </c>
      <c r="O2842" t="s">
        <v>636</v>
      </c>
      <c r="P2842" t="s">
        <v>635</v>
      </c>
      <c r="Q2842" t="s">
        <v>6061</v>
      </c>
      <c r="R2842" t="s">
        <v>6062</v>
      </c>
    </row>
    <row r="2843" spans="1:18">
      <c r="A2843">
        <v>2748</v>
      </c>
      <c r="B2843" t="s">
        <v>701</v>
      </c>
      <c r="C2843">
        <v>1900</v>
      </c>
      <c r="D2843" t="s">
        <v>6077</v>
      </c>
      <c r="E2843" t="s">
        <v>706</v>
      </c>
      <c r="F2843">
        <v>3</v>
      </c>
      <c r="G2843">
        <v>1</v>
      </c>
      <c r="H2843" t="s">
        <v>421</v>
      </c>
      <c r="I2843" t="s">
        <v>103</v>
      </c>
      <c r="J2843" t="s">
        <v>105</v>
      </c>
      <c r="K2843" t="s">
        <v>109</v>
      </c>
      <c r="L2843" t="s">
        <v>108</v>
      </c>
      <c r="M2843" t="s">
        <v>165</v>
      </c>
      <c r="N2843" t="s">
        <v>166</v>
      </c>
      <c r="O2843" t="s">
        <v>636</v>
      </c>
      <c r="P2843" t="s">
        <v>635</v>
      </c>
      <c r="Q2843" t="s">
        <v>6077</v>
      </c>
      <c r="R2843" t="s">
        <v>6078</v>
      </c>
    </row>
    <row r="2844" spans="1:18">
      <c r="A2844">
        <v>2749</v>
      </c>
      <c r="B2844" t="s">
        <v>701</v>
      </c>
      <c r="C2844">
        <v>2099</v>
      </c>
      <c r="D2844" t="s">
        <v>6079</v>
      </c>
      <c r="E2844" t="s">
        <v>421</v>
      </c>
      <c r="F2844">
        <v>4</v>
      </c>
      <c r="G2844">
        <v>0</v>
      </c>
      <c r="H2844" t="s">
        <v>421</v>
      </c>
      <c r="I2844" t="s">
        <v>103</v>
      </c>
      <c r="J2844" t="s">
        <v>105</v>
      </c>
      <c r="K2844" t="s">
        <v>109</v>
      </c>
      <c r="L2844" t="s">
        <v>108</v>
      </c>
      <c r="M2844" t="s">
        <v>165</v>
      </c>
      <c r="N2844" t="s">
        <v>166</v>
      </c>
      <c r="O2844" t="s">
        <v>636</v>
      </c>
      <c r="P2844" t="s">
        <v>635</v>
      </c>
      <c r="Q2844" t="s">
        <v>6079</v>
      </c>
      <c r="R2844" t="s">
        <v>6080</v>
      </c>
    </row>
    <row r="2845" spans="1:18">
      <c r="A2845">
        <v>2751</v>
      </c>
      <c r="B2845" t="s">
        <v>701</v>
      </c>
      <c r="C2845">
        <v>1898</v>
      </c>
      <c r="D2845" t="s">
        <v>6083</v>
      </c>
      <c r="E2845" t="s">
        <v>706</v>
      </c>
      <c r="F2845">
        <v>4</v>
      </c>
      <c r="G2845">
        <v>1</v>
      </c>
      <c r="H2845" t="s">
        <v>421</v>
      </c>
      <c r="I2845" t="s">
        <v>103</v>
      </c>
      <c r="J2845" t="s">
        <v>105</v>
      </c>
      <c r="K2845" t="s">
        <v>109</v>
      </c>
      <c r="L2845" t="s">
        <v>108</v>
      </c>
      <c r="M2845" t="s">
        <v>165</v>
      </c>
      <c r="N2845" t="s">
        <v>166</v>
      </c>
      <c r="O2845" t="s">
        <v>636</v>
      </c>
      <c r="P2845" t="s">
        <v>635</v>
      </c>
      <c r="Q2845" t="s">
        <v>6083</v>
      </c>
      <c r="R2845" t="s">
        <v>6084</v>
      </c>
    </row>
    <row r="2846" spans="1:18">
      <c r="A2846">
        <v>2752</v>
      </c>
      <c r="B2846" t="s">
        <v>701</v>
      </c>
      <c r="C2846">
        <v>1917</v>
      </c>
      <c r="D2846" t="s">
        <v>6085</v>
      </c>
      <c r="E2846" t="s">
        <v>706</v>
      </c>
      <c r="F2846">
        <v>1</v>
      </c>
      <c r="G2846">
        <v>1</v>
      </c>
      <c r="H2846" t="s">
        <v>421</v>
      </c>
      <c r="I2846" t="s">
        <v>103</v>
      </c>
      <c r="J2846" t="s">
        <v>105</v>
      </c>
      <c r="K2846" t="s">
        <v>109</v>
      </c>
      <c r="L2846" t="s">
        <v>108</v>
      </c>
      <c r="M2846" t="s">
        <v>165</v>
      </c>
      <c r="N2846" t="s">
        <v>166</v>
      </c>
      <c r="O2846" t="s">
        <v>636</v>
      </c>
      <c r="P2846" t="s">
        <v>635</v>
      </c>
      <c r="Q2846" t="s">
        <v>6085</v>
      </c>
      <c r="R2846" t="s">
        <v>6086</v>
      </c>
    </row>
    <row r="2847" spans="1:18">
      <c r="A2847">
        <v>2755</v>
      </c>
      <c r="B2847" t="s">
        <v>701</v>
      </c>
      <c r="C2847">
        <v>1950</v>
      </c>
      <c r="D2847" t="s">
        <v>6091</v>
      </c>
      <c r="E2847" t="s">
        <v>703</v>
      </c>
      <c r="F2847">
        <v>5</v>
      </c>
      <c r="G2847">
        <v>1</v>
      </c>
      <c r="H2847" t="s">
        <v>421</v>
      </c>
      <c r="I2847" t="s">
        <v>103</v>
      </c>
      <c r="J2847" t="s">
        <v>105</v>
      </c>
      <c r="K2847" t="s">
        <v>109</v>
      </c>
      <c r="L2847" t="s">
        <v>108</v>
      </c>
      <c r="M2847" t="s">
        <v>165</v>
      </c>
      <c r="N2847" t="s">
        <v>166</v>
      </c>
      <c r="O2847" t="s">
        <v>636</v>
      </c>
      <c r="P2847" t="s">
        <v>635</v>
      </c>
      <c r="Q2847" t="s">
        <v>6091</v>
      </c>
      <c r="R2847" t="s">
        <v>6092</v>
      </c>
    </row>
    <row r="2848" spans="1:18">
      <c r="A2848">
        <v>2756</v>
      </c>
      <c r="B2848" t="s">
        <v>701</v>
      </c>
      <c r="C2848">
        <v>2100</v>
      </c>
      <c r="D2848" t="s">
        <v>6093</v>
      </c>
      <c r="E2848" t="s">
        <v>421</v>
      </c>
      <c r="F2848">
        <v>4</v>
      </c>
      <c r="G2848">
        <v>0</v>
      </c>
      <c r="H2848" t="s">
        <v>421</v>
      </c>
      <c r="I2848" t="s">
        <v>103</v>
      </c>
      <c r="J2848" t="s">
        <v>105</v>
      </c>
      <c r="K2848" t="s">
        <v>109</v>
      </c>
      <c r="L2848" t="s">
        <v>108</v>
      </c>
      <c r="M2848" t="s">
        <v>165</v>
      </c>
      <c r="N2848" t="s">
        <v>166</v>
      </c>
      <c r="O2848" t="s">
        <v>636</v>
      </c>
      <c r="P2848" t="s">
        <v>635</v>
      </c>
      <c r="Q2848" t="s">
        <v>6093</v>
      </c>
      <c r="R2848" t="s">
        <v>6094</v>
      </c>
    </row>
    <row r="2849" spans="1:18">
      <c r="A2849">
        <v>2757</v>
      </c>
      <c r="B2849" t="s">
        <v>701</v>
      </c>
      <c r="C2849">
        <v>1975</v>
      </c>
      <c r="D2849" t="s">
        <v>6095</v>
      </c>
      <c r="E2849" t="s">
        <v>706</v>
      </c>
      <c r="F2849">
        <v>4</v>
      </c>
      <c r="G2849">
        <v>1</v>
      </c>
      <c r="H2849" t="s">
        <v>421</v>
      </c>
      <c r="I2849" t="s">
        <v>103</v>
      </c>
      <c r="J2849" t="s">
        <v>105</v>
      </c>
      <c r="K2849" t="s">
        <v>109</v>
      </c>
      <c r="L2849" t="s">
        <v>108</v>
      </c>
      <c r="M2849" t="s">
        <v>165</v>
      </c>
      <c r="N2849" t="s">
        <v>166</v>
      </c>
      <c r="O2849" t="s">
        <v>636</v>
      </c>
      <c r="P2849" t="s">
        <v>635</v>
      </c>
      <c r="Q2849" t="s">
        <v>6095</v>
      </c>
      <c r="R2849" t="s">
        <v>6096</v>
      </c>
    </row>
    <row r="2850" spans="1:18">
      <c r="A2850">
        <v>2758</v>
      </c>
      <c r="B2850" t="s">
        <v>701</v>
      </c>
      <c r="C2850">
        <v>2098</v>
      </c>
      <c r="D2850" t="s">
        <v>6091</v>
      </c>
      <c r="E2850" t="s">
        <v>421</v>
      </c>
      <c r="F2850">
        <v>4</v>
      </c>
      <c r="G2850">
        <v>0</v>
      </c>
      <c r="H2850" t="s">
        <v>421</v>
      </c>
      <c r="I2850" t="s">
        <v>103</v>
      </c>
      <c r="J2850" t="s">
        <v>105</v>
      </c>
      <c r="K2850" t="s">
        <v>109</v>
      </c>
      <c r="L2850" t="s">
        <v>108</v>
      </c>
      <c r="M2850" t="s">
        <v>165</v>
      </c>
      <c r="N2850" t="s">
        <v>166</v>
      </c>
      <c r="O2850" t="s">
        <v>636</v>
      </c>
      <c r="P2850" t="s">
        <v>635</v>
      </c>
      <c r="Q2850" t="s">
        <v>6091</v>
      </c>
      <c r="R2850" t="s">
        <v>6097</v>
      </c>
    </row>
    <row r="2851" spans="1:18">
      <c r="A2851">
        <v>2759</v>
      </c>
      <c r="B2851" t="s">
        <v>701</v>
      </c>
      <c r="C2851">
        <v>2058</v>
      </c>
      <c r="D2851" t="s">
        <v>6098</v>
      </c>
      <c r="E2851" t="s">
        <v>421</v>
      </c>
      <c r="F2851">
        <v>4</v>
      </c>
      <c r="G2851">
        <v>0</v>
      </c>
      <c r="H2851" t="s">
        <v>421</v>
      </c>
      <c r="I2851" t="s">
        <v>103</v>
      </c>
      <c r="J2851" t="s">
        <v>105</v>
      </c>
      <c r="K2851" t="s">
        <v>109</v>
      </c>
      <c r="L2851" t="s">
        <v>108</v>
      </c>
      <c r="M2851" t="s">
        <v>165</v>
      </c>
      <c r="N2851" t="s">
        <v>166</v>
      </c>
      <c r="O2851" t="s">
        <v>636</v>
      </c>
      <c r="P2851" t="s">
        <v>635</v>
      </c>
      <c r="Q2851" t="s">
        <v>6098</v>
      </c>
      <c r="R2851" t="s">
        <v>6099</v>
      </c>
    </row>
    <row r="2852" spans="1:18">
      <c r="A2852">
        <v>2763</v>
      </c>
      <c r="B2852" t="s">
        <v>701</v>
      </c>
      <c r="C2852">
        <v>1988</v>
      </c>
      <c r="D2852" t="s">
        <v>6105</v>
      </c>
      <c r="E2852" t="s">
        <v>706</v>
      </c>
      <c r="F2852">
        <v>2</v>
      </c>
      <c r="G2852">
        <v>1</v>
      </c>
      <c r="H2852" t="s">
        <v>421</v>
      </c>
      <c r="I2852" t="s">
        <v>103</v>
      </c>
      <c r="J2852" t="s">
        <v>105</v>
      </c>
      <c r="K2852" t="s">
        <v>109</v>
      </c>
      <c r="L2852" t="s">
        <v>108</v>
      </c>
      <c r="M2852" t="s">
        <v>165</v>
      </c>
      <c r="N2852" t="s">
        <v>166</v>
      </c>
      <c r="O2852" t="s">
        <v>636</v>
      </c>
      <c r="P2852" t="s">
        <v>635</v>
      </c>
      <c r="Q2852" t="s">
        <v>6105</v>
      </c>
      <c r="R2852" t="s">
        <v>6106</v>
      </c>
    </row>
    <row r="2853" spans="1:18">
      <c r="A2853">
        <v>2764</v>
      </c>
      <c r="B2853" t="s">
        <v>701</v>
      </c>
      <c r="C2853">
        <v>2036</v>
      </c>
      <c r="D2853" t="s">
        <v>6107</v>
      </c>
      <c r="E2853" t="s">
        <v>706</v>
      </c>
      <c r="F2853">
        <v>3</v>
      </c>
      <c r="G2853">
        <v>1</v>
      </c>
      <c r="H2853" t="s">
        <v>421</v>
      </c>
      <c r="I2853" t="s">
        <v>103</v>
      </c>
      <c r="J2853" t="s">
        <v>105</v>
      </c>
      <c r="K2853" t="s">
        <v>109</v>
      </c>
      <c r="L2853" t="s">
        <v>108</v>
      </c>
      <c r="M2853" t="s">
        <v>165</v>
      </c>
      <c r="N2853" t="s">
        <v>166</v>
      </c>
      <c r="O2853" t="s">
        <v>636</v>
      </c>
      <c r="P2853" t="s">
        <v>635</v>
      </c>
      <c r="Q2853" t="s">
        <v>6107</v>
      </c>
      <c r="R2853" t="s">
        <v>6108</v>
      </c>
    </row>
    <row r="2854" spans="1:18">
      <c r="A2854">
        <v>2765</v>
      </c>
      <c r="B2854" t="s">
        <v>701</v>
      </c>
      <c r="C2854">
        <v>1896</v>
      </c>
      <c r="D2854" t="s">
        <v>6109</v>
      </c>
      <c r="E2854" t="s">
        <v>706</v>
      </c>
      <c r="F2854">
        <v>3</v>
      </c>
      <c r="G2854">
        <v>1</v>
      </c>
      <c r="H2854" t="s">
        <v>421</v>
      </c>
      <c r="I2854" t="s">
        <v>103</v>
      </c>
      <c r="J2854" t="s">
        <v>105</v>
      </c>
      <c r="K2854" t="s">
        <v>109</v>
      </c>
      <c r="L2854" t="s">
        <v>108</v>
      </c>
      <c r="M2854" t="s">
        <v>165</v>
      </c>
      <c r="N2854" t="s">
        <v>166</v>
      </c>
      <c r="O2854" t="s">
        <v>636</v>
      </c>
      <c r="P2854" t="s">
        <v>635</v>
      </c>
      <c r="Q2854" t="s">
        <v>6109</v>
      </c>
      <c r="R2854" t="s">
        <v>6110</v>
      </c>
    </row>
    <row r="2855" spans="1:18">
      <c r="A2855">
        <v>2767</v>
      </c>
      <c r="B2855" t="s">
        <v>701</v>
      </c>
      <c r="C2855">
        <v>1949</v>
      </c>
      <c r="D2855" t="s">
        <v>5235</v>
      </c>
      <c r="E2855" t="s">
        <v>706</v>
      </c>
      <c r="F2855">
        <v>4</v>
      </c>
      <c r="G2855">
        <v>1</v>
      </c>
      <c r="H2855" t="s">
        <v>421</v>
      </c>
      <c r="I2855" t="s">
        <v>103</v>
      </c>
      <c r="J2855" t="s">
        <v>105</v>
      </c>
      <c r="K2855" t="s">
        <v>109</v>
      </c>
      <c r="L2855" t="s">
        <v>108</v>
      </c>
      <c r="M2855" t="s">
        <v>165</v>
      </c>
      <c r="N2855" t="s">
        <v>166</v>
      </c>
      <c r="O2855" t="s">
        <v>636</v>
      </c>
      <c r="P2855" t="s">
        <v>635</v>
      </c>
      <c r="Q2855" t="s">
        <v>5235</v>
      </c>
      <c r="R2855" t="s">
        <v>6113</v>
      </c>
    </row>
    <row r="2856" spans="1:18">
      <c r="A2856">
        <v>2770</v>
      </c>
      <c r="B2856" t="s">
        <v>701</v>
      </c>
      <c r="C2856">
        <v>1897</v>
      </c>
      <c r="D2856" t="s">
        <v>6118</v>
      </c>
      <c r="E2856" t="s">
        <v>706</v>
      </c>
      <c r="F2856">
        <v>3</v>
      </c>
      <c r="G2856">
        <v>1</v>
      </c>
      <c r="H2856" t="s">
        <v>421</v>
      </c>
      <c r="I2856" t="s">
        <v>103</v>
      </c>
      <c r="J2856" t="s">
        <v>105</v>
      </c>
      <c r="K2856" t="s">
        <v>109</v>
      </c>
      <c r="L2856" t="s">
        <v>108</v>
      </c>
      <c r="M2856" t="s">
        <v>165</v>
      </c>
      <c r="N2856" t="s">
        <v>166</v>
      </c>
      <c r="O2856" t="s">
        <v>636</v>
      </c>
      <c r="P2856" t="s">
        <v>635</v>
      </c>
      <c r="Q2856" t="s">
        <v>6118</v>
      </c>
      <c r="R2856" t="s">
        <v>6119</v>
      </c>
    </row>
    <row r="2857" spans="1:18">
      <c r="A2857">
        <v>2771</v>
      </c>
      <c r="B2857" t="s">
        <v>701</v>
      </c>
      <c r="C2857">
        <v>2039</v>
      </c>
      <c r="D2857" t="s">
        <v>6120</v>
      </c>
      <c r="E2857" t="s">
        <v>706</v>
      </c>
      <c r="F2857">
        <v>3</v>
      </c>
      <c r="G2857">
        <v>1</v>
      </c>
      <c r="H2857" t="s">
        <v>421</v>
      </c>
      <c r="I2857" t="s">
        <v>103</v>
      </c>
      <c r="J2857" t="s">
        <v>105</v>
      </c>
      <c r="K2857" t="s">
        <v>109</v>
      </c>
      <c r="L2857" t="s">
        <v>108</v>
      </c>
      <c r="M2857" t="s">
        <v>165</v>
      </c>
      <c r="N2857" t="s">
        <v>166</v>
      </c>
      <c r="O2857" t="s">
        <v>636</v>
      </c>
      <c r="P2857" t="s">
        <v>635</v>
      </c>
      <c r="Q2857" t="s">
        <v>6120</v>
      </c>
      <c r="R2857" t="s">
        <v>6121</v>
      </c>
    </row>
    <row r="2858" spans="1:18">
      <c r="A2858">
        <v>2772</v>
      </c>
      <c r="B2858" t="s">
        <v>701</v>
      </c>
      <c r="C2858">
        <v>1895</v>
      </c>
      <c r="D2858" t="s">
        <v>6122</v>
      </c>
      <c r="E2858" t="s">
        <v>706</v>
      </c>
      <c r="F2858">
        <v>3</v>
      </c>
      <c r="G2858">
        <v>1</v>
      </c>
      <c r="H2858" t="s">
        <v>421</v>
      </c>
      <c r="I2858" t="s">
        <v>103</v>
      </c>
      <c r="J2858" t="s">
        <v>105</v>
      </c>
      <c r="K2858" t="s">
        <v>109</v>
      </c>
      <c r="L2858" t="s">
        <v>108</v>
      </c>
      <c r="M2858" t="s">
        <v>165</v>
      </c>
      <c r="N2858" t="s">
        <v>166</v>
      </c>
      <c r="O2858" t="s">
        <v>636</v>
      </c>
      <c r="P2858" t="s">
        <v>635</v>
      </c>
      <c r="Q2858" t="s">
        <v>6122</v>
      </c>
      <c r="R2858" t="s">
        <v>6123</v>
      </c>
    </row>
    <row r="2859" spans="1:18">
      <c r="A2859">
        <v>2776</v>
      </c>
      <c r="B2859" t="s">
        <v>701</v>
      </c>
      <c r="C2859">
        <v>1974</v>
      </c>
      <c r="D2859" t="s">
        <v>6098</v>
      </c>
      <c r="E2859" t="s">
        <v>703</v>
      </c>
      <c r="F2859">
        <v>5</v>
      </c>
      <c r="G2859">
        <v>1</v>
      </c>
      <c r="H2859" t="s">
        <v>421</v>
      </c>
      <c r="I2859" t="s">
        <v>103</v>
      </c>
      <c r="J2859" t="s">
        <v>105</v>
      </c>
      <c r="K2859" t="s">
        <v>109</v>
      </c>
      <c r="L2859" t="s">
        <v>108</v>
      </c>
      <c r="M2859" t="s">
        <v>165</v>
      </c>
      <c r="N2859" t="s">
        <v>166</v>
      </c>
      <c r="O2859" t="s">
        <v>636</v>
      </c>
      <c r="P2859" t="s">
        <v>635</v>
      </c>
      <c r="Q2859" t="s">
        <v>6098</v>
      </c>
      <c r="R2859" t="s">
        <v>6130</v>
      </c>
    </row>
    <row r="2860" spans="1:18">
      <c r="A2860">
        <v>2777</v>
      </c>
      <c r="B2860" t="s">
        <v>701</v>
      </c>
      <c r="C2860">
        <v>1987</v>
      </c>
      <c r="D2860" t="s">
        <v>6131</v>
      </c>
      <c r="E2860" t="s">
        <v>706</v>
      </c>
      <c r="F2860">
        <v>2</v>
      </c>
      <c r="G2860">
        <v>1</v>
      </c>
      <c r="H2860" t="s">
        <v>421</v>
      </c>
      <c r="I2860" t="s">
        <v>103</v>
      </c>
      <c r="J2860" t="s">
        <v>105</v>
      </c>
      <c r="K2860" t="s">
        <v>109</v>
      </c>
      <c r="L2860" t="s">
        <v>108</v>
      </c>
      <c r="M2860" t="s">
        <v>165</v>
      </c>
      <c r="N2860" t="s">
        <v>166</v>
      </c>
      <c r="O2860" t="s">
        <v>636</v>
      </c>
      <c r="P2860" t="s">
        <v>635</v>
      </c>
      <c r="Q2860" t="s">
        <v>6131</v>
      </c>
      <c r="R2860" t="s">
        <v>6132</v>
      </c>
    </row>
    <row r="2861" spans="1:18">
      <c r="A2861">
        <v>2778</v>
      </c>
      <c r="B2861" t="s">
        <v>701</v>
      </c>
      <c r="C2861">
        <v>2028</v>
      </c>
      <c r="D2861" t="s">
        <v>6133</v>
      </c>
      <c r="E2861" t="s">
        <v>706</v>
      </c>
      <c r="F2861">
        <v>4</v>
      </c>
      <c r="G2861">
        <v>1</v>
      </c>
      <c r="H2861" t="s">
        <v>421</v>
      </c>
      <c r="I2861" t="s">
        <v>103</v>
      </c>
      <c r="J2861" t="s">
        <v>105</v>
      </c>
      <c r="K2861" t="s">
        <v>109</v>
      </c>
      <c r="L2861" t="s">
        <v>108</v>
      </c>
      <c r="M2861" t="s">
        <v>165</v>
      </c>
      <c r="N2861" t="s">
        <v>166</v>
      </c>
      <c r="O2861" t="s">
        <v>636</v>
      </c>
      <c r="P2861" t="s">
        <v>635</v>
      </c>
      <c r="Q2861" t="s">
        <v>6133</v>
      </c>
      <c r="R2861" t="s">
        <v>6134</v>
      </c>
    </row>
    <row r="2862" spans="1:18">
      <c r="A2862">
        <v>2779</v>
      </c>
      <c r="B2862" t="s">
        <v>701</v>
      </c>
      <c r="C2862">
        <v>1972</v>
      </c>
      <c r="D2862" t="s">
        <v>6135</v>
      </c>
      <c r="E2862" t="s">
        <v>706</v>
      </c>
      <c r="F2862">
        <v>2</v>
      </c>
      <c r="G2862">
        <v>1</v>
      </c>
      <c r="H2862" t="s">
        <v>421</v>
      </c>
      <c r="I2862" t="s">
        <v>103</v>
      </c>
      <c r="J2862" t="s">
        <v>105</v>
      </c>
      <c r="K2862" t="s">
        <v>109</v>
      </c>
      <c r="L2862" t="s">
        <v>108</v>
      </c>
      <c r="M2862" t="s">
        <v>165</v>
      </c>
      <c r="N2862" t="s">
        <v>166</v>
      </c>
      <c r="O2862" t="s">
        <v>636</v>
      </c>
      <c r="P2862" t="s">
        <v>635</v>
      </c>
      <c r="Q2862" t="s">
        <v>6135</v>
      </c>
      <c r="R2862" t="s">
        <v>6136</v>
      </c>
    </row>
    <row r="2863" spans="1:18">
      <c r="A2863">
        <v>2780</v>
      </c>
      <c r="B2863" t="s">
        <v>701</v>
      </c>
      <c r="C2863">
        <v>1984</v>
      </c>
      <c r="D2863" t="s">
        <v>6137</v>
      </c>
      <c r="E2863" t="s">
        <v>703</v>
      </c>
      <c r="F2863">
        <v>5</v>
      </c>
      <c r="G2863">
        <v>1</v>
      </c>
      <c r="H2863" t="s">
        <v>421</v>
      </c>
      <c r="I2863" t="s">
        <v>103</v>
      </c>
      <c r="J2863" t="s">
        <v>105</v>
      </c>
      <c r="K2863" t="s">
        <v>109</v>
      </c>
      <c r="L2863" t="s">
        <v>108</v>
      </c>
      <c r="M2863" t="s">
        <v>165</v>
      </c>
      <c r="N2863" t="s">
        <v>166</v>
      </c>
      <c r="O2863" t="s">
        <v>636</v>
      </c>
      <c r="P2863" t="s">
        <v>635</v>
      </c>
      <c r="Q2863" t="s">
        <v>6137</v>
      </c>
      <c r="R2863" t="s">
        <v>6138</v>
      </c>
    </row>
    <row r="2864" spans="1:18">
      <c r="A2864">
        <v>2781</v>
      </c>
      <c r="B2864" t="s">
        <v>701</v>
      </c>
      <c r="C2864">
        <v>901</v>
      </c>
      <c r="D2864" t="s">
        <v>6139</v>
      </c>
      <c r="E2864" t="s">
        <v>706</v>
      </c>
      <c r="F2864">
        <v>2</v>
      </c>
      <c r="G2864">
        <v>1</v>
      </c>
      <c r="H2864" t="s">
        <v>421</v>
      </c>
      <c r="I2864" t="s">
        <v>103</v>
      </c>
      <c r="J2864" t="s">
        <v>105</v>
      </c>
      <c r="K2864" t="s">
        <v>109</v>
      </c>
      <c r="L2864" t="s">
        <v>108</v>
      </c>
      <c r="M2864" t="s">
        <v>165</v>
      </c>
      <c r="N2864" t="s">
        <v>166</v>
      </c>
      <c r="O2864" t="s">
        <v>636</v>
      </c>
      <c r="P2864" t="s">
        <v>635</v>
      </c>
      <c r="Q2864" t="s">
        <v>6139</v>
      </c>
      <c r="R2864" t="s">
        <v>6140</v>
      </c>
    </row>
    <row r="2865" spans="1:18">
      <c r="A2865">
        <v>2783</v>
      </c>
      <c r="B2865" t="s">
        <v>701</v>
      </c>
      <c r="C2865">
        <v>2112</v>
      </c>
      <c r="D2865" t="s">
        <v>6143</v>
      </c>
      <c r="E2865" t="s">
        <v>421</v>
      </c>
      <c r="F2865" t="s">
        <v>421</v>
      </c>
      <c r="G2865">
        <v>0</v>
      </c>
      <c r="H2865" t="s">
        <v>421</v>
      </c>
      <c r="I2865" t="s">
        <v>103</v>
      </c>
      <c r="J2865" t="s">
        <v>105</v>
      </c>
      <c r="K2865" t="s">
        <v>109</v>
      </c>
      <c r="L2865" t="s">
        <v>108</v>
      </c>
      <c r="M2865" t="s">
        <v>165</v>
      </c>
      <c r="N2865" t="s">
        <v>166</v>
      </c>
      <c r="O2865" t="s">
        <v>636</v>
      </c>
      <c r="P2865" t="s">
        <v>635</v>
      </c>
      <c r="Q2865" t="s">
        <v>6143</v>
      </c>
      <c r="R2865" t="s">
        <v>6144</v>
      </c>
    </row>
    <row r="2866" spans="1:18">
      <c r="A2866">
        <v>2784</v>
      </c>
      <c r="B2866" t="s">
        <v>701</v>
      </c>
      <c r="C2866">
        <v>1951</v>
      </c>
      <c r="D2866" t="s">
        <v>6145</v>
      </c>
      <c r="E2866" t="s">
        <v>703</v>
      </c>
      <c r="F2866">
        <v>4</v>
      </c>
      <c r="G2866">
        <v>1</v>
      </c>
      <c r="H2866" t="s">
        <v>421</v>
      </c>
      <c r="I2866" t="s">
        <v>103</v>
      </c>
      <c r="J2866" t="s">
        <v>105</v>
      </c>
      <c r="K2866" t="s">
        <v>109</v>
      </c>
      <c r="L2866" t="s">
        <v>108</v>
      </c>
      <c r="M2866" t="s">
        <v>165</v>
      </c>
      <c r="N2866" t="s">
        <v>166</v>
      </c>
      <c r="O2866" t="s">
        <v>636</v>
      </c>
      <c r="P2866" t="s">
        <v>635</v>
      </c>
      <c r="Q2866" t="s">
        <v>6145</v>
      </c>
      <c r="R2866" t="s">
        <v>6146</v>
      </c>
    </row>
    <row r="2867" spans="1:18">
      <c r="A2867">
        <v>2785</v>
      </c>
      <c r="B2867" t="s">
        <v>701</v>
      </c>
      <c r="C2867">
        <v>2097</v>
      </c>
      <c r="D2867" t="s">
        <v>6147</v>
      </c>
      <c r="E2867" t="s">
        <v>421</v>
      </c>
      <c r="F2867">
        <v>4</v>
      </c>
      <c r="G2867">
        <v>0</v>
      </c>
      <c r="H2867" t="s">
        <v>421</v>
      </c>
      <c r="I2867" t="s">
        <v>103</v>
      </c>
      <c r="J2867" t="s">
        <v>105</v>
      </c>
      <c r="K2867" t="s">
        <v>109</v>
      </c>
      <c r="L2867" t="s">
        <v>108</v>
      </c>
      <c r="M2867" t="s">
        <v>165</v>
      </c>
      <c r="N2867" t="s">
        <v>166</v>
      </c>
      <c r="O2867" t="s">
        <v>636</v>
      </c>
      <c r="P2867" t="s">
        <v>635</v>
      </c>
      <c r="Q2867" t="s">
        <v>6147</v>
      </c>
      <c r="R2867" t="s">
        <v>6148</v>
      </c>
    </row>
    <row r="2868" spans="1:18">
      <c r="A2868">
        <v>2786</v>
      </c>
      <c r="B2868" t="s">
        <v>701</v>
      </c>
      <c r="C2868">
        <v>2027</v>
      </c>
      <c r="D2868" t="s">
        <v>6149</v>
      </c>
      <c r="E2868" t="s">
        <v>706</v>
      </c>
      <c r="F2868">
        <v>3</v>
      </c>
      <c r="G2868">
        <v>1</v>
      </c>
      <c r="H2868" t="s">
        <v>421</v>
      </c>
      <c r="I2868" t="s">
        <v>103</v>
      </c>
      <c r="J2868" t="s">
        <v>105</v>
      </c>
      <c r="K2868" t="s">
        <v>109</v>
      </c>
      <c r="L2868" t="s">
        <v>108</v>
      </c>
      <c r="M2868" t="s">
        <v>165</v>
      </c>
      <c r="N2868" t="s">
        <v>166</v>
      </c>
      <c r="O2868" t="s">
        <v>636</v>
      </c>
      <c r="P2868" t="s">
        <v>635</v>
      </c>
      <c r="Q2868" t="s">
        <v>6149</v>
      </c>
      <c r="R2868" t="s">
        <v>6150</v>
      </c>
    </row>
    <row r="2869" spans="1:18">
      <c r="A2869">
        <v>2792</v>
      </c>
      <c r="B2869" t="s">
        <v>701</v>
      </c>
      <c r="C2869">
        <v>2095</v>
      </c>
      <c r="D2869" t="s">
        <v>6161</v>
      </c>
      <c r="E2869" t="s">
        <v>421</v>
      </c>
      <c r="F2869">
        <v>4</v>
      </c>
      <c r="G2869">
        <v>0</v>
      </c>
      <c r="H2869" t="s">
        <v>421</v>
      </c>
      <c r="I2869" t="s">
        <v>103</v>
      </c>
      <c r="J2869" t="s">
        <v>105</v>
      </c>
      <c r="K2869" t="s">
        <v>109</v>
      </c>
      <c r="L2869" t="s">
        <v>108</v>
      </c>
      <c r="M2869" t="s">
        <v>165</v>
      </c>
      <c r="N2869" t="s">
        <v>166</v>
      </c>
      <c r="O2869" t="s">
        <v>636</v>
      </c>
      <c r="P2869" t="s">
        <v>635</v>
      </c>
      <c r="Q2869" t="s">
        <v>6161</v>
      </c>
      <c r="R2869" t="s">
        <v>6162</v>
      </c>
    </row>
    <row r="2870" spans="1:18">
      <c r="A2870">
        <v>2794</v>
      </c>
      <c r="B2870" t="s">
        <v>701</v>
      </c>
      <c r="C2870">
        <v>1894</v>
      </c>
      <c r="D2870" t="s">
        <v>6165</v>
      </c>
      <c r="E2870" t="s">
        <v>706</v>
      </c>
      <c r="F2870">
        <v>4</v>
      </c>
      <c r="G2870">
        <v>1</v>
      </c>
      <c r="H2870" t="s">
        <v>421</v>
      </c>
      <c r="I2870" t="s">
        <v>103</v>
      </c>
      <c r="J2870" t="s">
        <v>105</v>
      </c>
      <c r="K2870" t="s">
        <v>109</v>
      </c>
      <c r="L2870" t="s">
        <v>108</v>
      </c>
      <c r="M2870" t="s">
        <v>165</v>
      </c>
      <c r="N2870" t="s">
        <v>166</v>
      </c>
      <c r="O2870" t="s">
        <v>636</v>
      </c>
      <c r="P2870" t="s">
        <v>635</v>
      </c>
      <c r="Q2870" t="s">
        <v>6165</v>
      </c>
      <c r="R2870" t="s">
        <v>6166</v>
      </c>
    </row>
    <row r="2871" spans="1:18">
      <c r="A2871">
        <v>2795</v>
      </c>
      <c r="B2871" t="s">
        <v>701</v>
      </c>
      <c r="C2871">
        <v>2049</v>
      </c>
      <c r="D2871" t="s">
        <v>6167</v>
      </c>
      <c r="E2871" t="s">
        <v>706</v>
      </c>
      <c r="F2871">
        <v>3</v>
      </c>
      <c r="G2871">
        <v>1</v>
      </c>
      <c r="H2871" t="s">
        <v>421</v>
      </c>
      <c r="I2871" t="s">
        <v>103</v>
      </c>
      <c r="J2871" t="s">
        <v>105</v>
      </c>
      <c r="K2871" t="s">
        <v>109</v>
      </c>
      <c r="L2871" t="s">
        <v>108</v>
      </c>
      <c r="M2871" t="s">
        <v>165</v>
      </c>
      <c r="N2871" t="s">
        <v>166</v>
      </c>
      <c r="O2871" t="s">
        <v>636</v>
      </c>
      <c r="P2871" t="s">
        <v>635</v>
      </c>
      <c r="Q2871" t="s">
        <v>6167</v>
      </c>
      <c r="R2871" t="s">
        <v>6168</v>
      </c>
    </row>
    <row r="2872" spans="1:18">
      <c r="A2872">
        <v>2798</v>
      </c>
      <c r="B2872" t="s">
        <v>701</v>
      </c>
      <c r="C2872">
        <v>1973</v>
      </c>
      <c r="D2872" t="s">
        <v>6172</v>
      </c>
      <c r="E2872" t="s">
        <v>703</v>
      </c>
      <c r="F2872">
        <v>5</v>
      </c>
      <c r="G2872">
        <v>1</v>
      </c>
      <c r="H2872" t="s">
        <v>421</v>
      </c>
      <c r="I2872" t="s">
        <v>103</v>
      </c>
      <c r="J2872" t="s">
        <v>105</v>
      </c>
      <c r="K2872" t="s">
        <v>109</v>
      </c>
      <c r="L2872" t="s">
        <v>108</v>
      </c>
      <c r="M2872" t="s">
        <v>165</v>
      </c>
      <c r="N2872" t="s">
        <v>166</v>
      </c>
      <c r="O2872" t="s">
        <v>636</v>
      </c>
      <c r="P2872" t="s">
        <v>635</v>
      </c>
      <c r="Q2872" t="s">
        <v>6172</v>
      </c>
      <c r="R2872" t="s">
        <v>6173</v>
      </c>
    </row>
    <row r="2873" spans="1:18">
      <c r="A2873">
        <v>2799</v>
      </c>
      <c r="B2873" t="s">
        <v>701</v>
      </c>
      <c r="C2873">
        <v>1979</v>
      </c>
      <c r="D2873" t="s">
        <v>6161</v>
      </c>
      <c r="E2873" t="s">
        <v>706</v>
      </c>
      <c r="F2873">
        <v>5</v>
      </c>
      <c r="G2873">
        <v>1</v>
      </c>
      <c r="H2873" t="s">
        <v>421</v>
      </c>
      <c r="I2873" t="s">
        <v>103</v>
      </c>
      <c r="J2873" t="s">
        <v>105</v>
      </c>
      <c r="K2873" t="s">
        <v>109</v>
      </c>
      <c r="L2873" t="s">
        <v>108</v>
      </c>
      <c r="M2873" t="s">
        <v>165</v>
      </c>
      <c r="N2873" t="s">
        <v>166</v>
      </c>
      <c r="O2873" t="s">
        <v>636</v>
      </c>
      <c r="P2873" t="s">
        <v>635</v>
      </c>
      <c r="Q2873" t="s">
        <v>6161</v>
      </c>
      <c r="R2873" t="s">
        <v>6174</v>
      </c>
    </row>
    <row r="2874" spans="1:18">
      <c r="A2874">
        <v>2803</v>
      </c>
      <c r="B2874" t="s">
        <v>701</v>
      </c>
      <c r="C2874">
        <v>1978</v>
      </c>
      <c r="D2874" t="s">
        <v>6181</v>
      </c>
      <c r="E2874" t="s">
        <v>706</v>
      </c>
      <c r="F2874">
        <v>1</v>
      </c>
      <c r="G2874">
        <v>1</v>
      </c>
      <c r="H2874" t="s">
        <v>421</v>
      </c>
      <c r="I2874" t="s">
        <v>103</v>
      </c>
      <c r="J2874" t="s">
        <v>105</v>
      </c>
      <c r="K2874" t="s">
        <v>109</v>
      </c>
      <c r="L2874" t="s">
        <v>108</v>
      </c>
      <c r="M2874" t="s">
        <v>165</v>
      </c>
      <c r="N2874" t="s">
        <v>166</v>
      </c>
      <c r="O2874" t="s">
        <v>636</v>
      </c>
      <c r="P2874" t="s">
        <v>635</v>
      </c>
      <c r="Q2874" t="s">
        <v>6181</v>
      </c>
      <c r="R2874" t="s">
        <v>6182</v>
      </c>
    </row>
    <row r="2875" spans="1:18">
      <c r="A2875">
        <v>2809</v>
      </c>
      <c r="B2875" t="s">
        <v>701</v>
      </c>
      <c r="C2875">
        <v>2108</v>
      </c>
      <c r="D2875" t="s">
        <v>6193</v>
      </c>
      <c r="E2875" t="s">
        <v>421</v>
      </c>
      <c r="F2875">
        <v>4</v>
      </c>
      <c r="G2875">
        <v>0</v>
      </c>
      <c r="H2875" t="s">
        <v>421</v>
      </c>
      <c r="I2875" t="s">
        <v>103</v>
      </c>
      <c r="J2875" t="s">
        <v>105</v>
      </c>
      <c r="K2875" t="s">
        <v>109</v>
      </c>
      <c r="L2875" t="s">
        <v>108</v>
      </c>
      <c r="M2875" t="s">
        <v>165</v>
      </c>
      <c r="N2875" t="s">
        <v>166</v>
      </c>
      <c r="O2875" t="s">
        <v>636</v>
      </c>
      <c r="P2875" t="s">
        <v>635</v>
      </c>
      <c r="Q2875" t="s">
        <v>6193</v>
      </c>
      <c r="R2875" t="s">
        <v>6194</v>
      </c>
    </row>
    <row r="2876" spans="1:18">
      <c r="A2876">
        <v>2810</v>
      </c>
      <c r="B2876" t="s">
        <v>701</v>
      </c>
      <c r="C2876">
        <v>1980</v>
      </c>
      <c r="D2876" t="s">
        <v>6195</v>
      </c>
      <c r="E2876" t="s">
        <v>706</v>
      </c>
      <c r="F2876">
        <v>1</v>
      </c>
      <c r="G2876">
        <v>1</v>
      </c>
      <c r="H2876" t="s">
        <v>421</v>
      </c>
      <c r="I2876" t="s">
        <v>103</v>
      </c>
      <c r="J2876" t="s">
        <v>105</v>
      </c>
      <c r="K2876" t="s">
        <v>109</v>
      </c>
      <c r="L2876" t="s">
        <v>108</v>
      </c>
      <c r="M2876" t="s">
        <v>165</v>
      </c>
      <c r="N2876" t="s">
        <v>166</v>
      </c>
      <c r="O2876" t="s">
        <v>636</v>
      </c>
      <c r="P2876" t="s">
        <v>635</v>
      </c>
      <c r="Q2876" t="s">
        <v>6195</v>
      </c>
      <c r="R2876" t="s">
        <v>6196</v>
      </c>
    </row>
    <row r="2877" spans="1:18">
      <c r="A2877">
        <v>2812</v>
      </c>
      <c r="B2877" t="s">
        <v>701</v>
      </c>
      <c r="C2877">
        <v>1981</v>
      </c>
      <c r="D2877" t="s">
        <v>6014</v>
      </c>
      <c r="E2877" t="s">
        <v>706</v>
      </c>
      <c r="F2877">
        <v>3</v>
      </c>
      <c r="G2877">
        <v>1</v>
      </c>
      <c r="H2877" t="s">
        <v>421</v>
      </c>
      <c r="I2877" t="s">
        <v>103</v>
      </c>
      <c r="J2877" t="s">
        <v>105</v>
      </c>
      <c r="K2877" t="s">
        <v>109</v>
      </c>
      <c r="L2877" t="s">
        <v>108</v>
      </c>
      <c r="M2877" t="s">
        <v>165</v>
      </c>
      <c r="N2877" t="s">
        <v>166</v>
      </c>
      <c r="O2877" t="s">
        <v>636</v>
      </c>
      <c r="P2877" t="s">
        <v>635</v>
      </c>
      <c r="Q2877" t="s">
        <v>6014</v>
      </c>
      <c r="R2877" t="s">
        <v>6199</v>
      </c>
    </row>
    <row r="2878" spans="1:18">
      <c r="A2878">
        <v>2816</v>
      </c>
      <c r="B2878" t="s">
        <v>701</v>
      </c>
      <c r="C2878">
        <v>2096</v>
      </c>
      <c r="D2878" t="s">
        <v>6206</v>
      </c>
      <c r="E2878" t="s">
        <v>421</v>
      </c>
      <c r="F2878">
        <v>4</v>
      </c>
      <c r="G2878">
        <v>0</v>
      </c>
      <c r="H2878" t="s">
        <v>421</v>
      </c>
      <c r="I2878" t="s">
        <v>103</v>
      </c>
      <c r="J2878" t="s">
        <v>105</v>
      </c>
      <c r="K2878" t="s">
        <v>109</v>
      </c>
      <c r="L2878" t="s">
        <v>108</v>
      </c>
      <c r="M2878" t="s">
        <v>165</v>
      </c>
      <c r="N2878" t="s">
        <v>166</v>
      </c>
      <c r="O2878" t="s">
        <v>636</v>
      </c>
      <c r="P2878" t="s">
        <v>635</v>
      </c>
      <c r="Q2878" t="s">
        <v>6206</v>
      </c>
      <c r="R2878" t="s">
        <v>6207</v>
      </c>
    </row>
    <row r="2879" spans="1:18">
      <c r="A2879">
        <v>2818</v>
      </c>
      <c r="B2879" t="s">
        <v>701</v>
      </c>
      <c r="C2879">
        <v>2038</v>
      </c>
      <c r="D2879" t="s">
        <v>6210</v>
      </c>
      <c r="E2879" t="s">
        <v>706</v>
      </c>
      <c r="F2879">
        <v>2</v>
      </c>
      <c r="G2879">
        <v>1</v>
      </c>
      <c r="H2879" t="s">
        <v>421</v>
      </c>
      <c r="I2879" t="s">
        <v>103</v>
      </c>
      <c r="J2879" t="s">
        <v>105</v>
      </c>
      <c r="K2879" t="s">
        <v>109</v>
      </c>
      <c r="L2879" t="s">
        <v>108</v>
      </c>
      <c r="M2879" t="s">
        <v>165</v>
      </c>
      <c r="N2879" t="s">
        <v>166</v>
      </c>
      <c r="O2879" t="s">
        <v>636</v>
      </c>
      <c r="P2879" t="s">
        <v>635</v>
      </c>
      <c r="Q2879" t="s">
        <v>6210</v>
      </c>
      <c r="R2879" t="s">
        <v>6211</v>
      </c>
    </row>
    <row r="2880" spans="1:18">
      <c r="A2880">
        <v>2828</v>
      </c>
      <c r="B2880" t="s">
        <v>701</v>
      </c>
      <c r="C2880">
        <v>2104</v>
      </c>
      <c r="D2880" t="s">
        <v>6230</v>
      </c>
      <c r="E2880" t="s">
        <v>421</v>
      </c>
      <c r="F2880">
        <v>4</v>
      </c>
      <c r="G2880">
        <v>0</v>
      </c>
      <c r="H2880" t="s">
        <v>421</v>
      </c>
      <c r="I2880" t="s">
        <v>103</v>
      </c>
      <c r="J2880" t="s">
        <v>105</v>
      </c>
      <c r="K2880" t="s">
        <v>109</v>
      </c>
      <c r="L2880" t="s">
        <v>108</v>
      </c>
      <c r="M2880" t="s">
        <v>165</v>
      </c>
      <c r="N2880" t="s">
        <v>166</v>
      </c>
      <c r="O2880" t="s">
        <v>636</v>
      </c>
      <c r="P2880" t="s">
        <v>635</v>
      </c>
      <c r="Q2880" t="s">
        <v>6230</v>
      </c>
      <c r="R2880" t="s">
        <v>6231</v>
      </c>
    </row>
    <row r="2881" spans="1:18">
      <c r="A2881">
        <v>2830</v>
      </c>
      <c r="B2881" t="s">
        <v>701</v>
      </c>
      <c r="C2881">
        <v>2107</v>
      </c>
      <c r="D2881" t="s">
        <v>6234</v>
      </c>
      <c r="E2881" t="s">
        <v>421</v>
      </c>
      <c r="F2881">
        <v>4</v>
      </c>
      <c r="G2881">
        <v>0</v>
      </c>
      <c r="H2881" t="s">
        <v>421</v>
      </c>
      <c r="I2881" t="s">
        <v>103</v>
      </c>
      <c r="J2881" t="s">
        <v>105</v>
      </c>
      <c r="K2881" t="s">
        <v>109</v>
      </c>
      <c r="L2881" t="s">
        <v>108</v>
      </c>
      <c r="M2881" t="s">
        <v>165</v>
      </c>
      <c r="N2881" t="s">
        <v>166</v>
      </c>
      <c r="O2881" t="s">
        <v>636</v>
      </c>
      <c r="P2881" t="s">
        <v>635</v>
      </c>
      <c r="Q2881" t="s">
        <v>6234</v>
      </c>
      <c r="R2881" t="s">
        <v>6235</v>
      </c>
    </row>
    <row r="2882" spans="1:18">
      <c r="A2882">
        <v>2835</v>
      </c>
      <c r="B2882" t="s">
        <v>701</v>
      </c>
      <c r="C2882">
        <v>2026</v>
      </c>
      <c r="D2882" t="s">
        <v>6244</v>
      </c>
      <c r="E2882" t="s">
        <v>706</v>
      </c>
      <c r="F2882">
        <v>2</v>
      </c>
      <c r="G2882">
        <v>1</v>
      </c>
      <c r="H2882" t="s">
        <v>421</v>
      </c>
      <c r="I2882" t="s">
        <v>103</v>
      </c>
      <c r="J2882" t="s">
        <v>105</v>
      </c>
      <c r="K2882" t="s">
        <v>109</v>
      </c>
      <c r="L2882" t="s">
        <v>108</v>
      </c>
      <c r="M2882" t="s">
        <v>165</v>
      </c>
      <c r="N2882" t="s">
        <v>166</v>
      </c>
      <c r="O2882" t="s">
        <v>636</v>
      </c>
      <c r="P2882" t="s">
        <v>635</v>
      </c>
      <c r="Q2882" t="s">
        <v>6244</v>
      </c>
      <c r="R2882" t="s">
        <v>6245</v>
      </c>
    </row>
    <row r="2883" spans="1:18">
      <c r="A2883">
        <v>2837</v>
      </c>
      <c r="B2883" t="s">
        <v>701</v>
      </c>
      <c r="C2883">
        <v>1999</v>
      </c>
      <c r="D2883" t="s">
        <v>6249</v>
      </c>
      <c r="E2883" t="s">
        <v>706</v>
      </c>
      <c r="F2883">
        <v>4</v>
      </c>
      <c r="G2883">
        <v>1</v>
      </c>
      <c r="H2883" t="s">
        <v>421</v>
      </c>
      <c r="I2883" t="s">
        <v>103</v>
      </c>
      <c r="J2883" t="s">
        <v>105</v>
      </c>
      <c r="K2883" t="s">
        <v>109</v>
      </c>
      <c r="L2883" t="s">
        <v>108</v>
      </c>
      <c r="M2883" t="s">
        <v>165</v>
      </c>
      <c r="N2883" t="s">
        <v>166</v>
      </c>
      <c r="O2883" t="s">
        <v>636</v>
      </c>
      <c r="P2883" t="s">
        <v>635</v>
      </c>
      <c r="Q2883" t="s">
        <v>6249</v>
      </c>
      <c r="R2883" t="s">
        <v>6250</v>
      </c>
    </row>
    <row r="2884" spans="1:18">
      <c r="A2884">
        <v>2838</v>
      </c>
      <c r="B2884" t="s">
        <v>701</v>
      </c>
      <c r="C2884">
        <v>2003</v>
      </c>
      <c r="D2884" t="s">
        <v>6251</v>
      </c>
      <c r="E2884" t="s">
        <v>706</v>
      </c>
      <c r="F2884">
        <v>4</v>
      </c>
      <c r="G2884">
        <v>1</v>
      </c>
      <c r="H2884" t="s">
        <v>421</v>
      </c>
      <c r="I2884" t="s">
        <v>103</v>
      </c>
      <c r="J2884" t="s">
        <v>105</v>
      </c>
      <c r="K2884" t="s">
        <v>109</v>
      </c>
      <c r="L2884" t="s">
        <v>108</v>
      </c>
      <c r="M2884" t="s">
        <v>165</v>
      </c>
      <c r="N2884" t="s">
        <v>166</v>
      </c>
      <c r="O2884" t="s">
        <v>636</v>
      </c>
      <c r="P2884" t="s">
        <v>635</v>
      </c>
      <c r="Q2884" t="s">
        <v>6251</v>
      </c>
      <c r="R2884" t="s">
        <v>6252</v>
      </c>
    </row>
    <row r="2885" spans="1:18">
      <c r="A2885">
        <v>2842</v>
      </c>
      <c r="B2885" t="s">
        <v>701</v>
      </c>
      <c r="C2885">
        <v>2025</v>
      </c>
      <c r="D2885" t="s">
        <v>6259</v>
      </c>
      <c r="E2885" t="s">
        <v>706</v>
      </c>
      <c r="F2885">
        <v>3</v>
      </c>
      <c r="G2885">
        <v>1</v>
      </c>
      <c r="H2885" t="s">
        <v>421</v>
      </c>
      <c r="I2885" t="s">
        <v>103</v>
      </c>
      <c r="J2885" t="s">
        <v>105</v>
      </c>
      <c r="K2885" t="s">
        <v>109</v>
      </c>
      <c r="L2885" t="s">
        <v>108</v>
      </c>
      <c r="M2885" t="s">
        <v>165</v>
      </c>
      <c r="N2885" t="s">
        <v>166</v>
      </c>
      <c r="O2885" t="s">
        <v>636</v>
      </c>
      <c r="P2885" t="s">
        <v>635</v>
      </c>
      <c r="Q2885" t="s">
        <v>6259</v>
      </c>
      <c r="R2885" t="s">
        <v>6260</v>
      </c>
    </row>
    <row r="2886" spans="1:18">
      <c r="A2886">
        <v>2843</v>
      </c>
      <c r="B2886" t="s">
        <v>701</v>
      </c>
      <c r="C2886">
        <v>2074</v>
      </c>
      <c r="D2886" t="s">
        <v>6261</v>
      </c>
      <c r="E2886" t="s">
        <v>421</v>
      </c>
      <c r="F2886">
        <v>4</v>
      </c>
      <c r="G2886">
        <v>0</v>
      </c>
      <c r="H2886" t="s">
        <v>421</v>
      </c>
      <c r="I2886" t="s">
        <v>103</v>
      </c>
      <c r="J2886" t="s">
        <v>105</v>
      </c>
      <c r="K2886" t="s">
        <v>109</v>
      </c>
      <c r="L2886" t="s">
        <v>108</v>
      </c>
      <c r="M2886" t="s">
        <v>165</v>
      </c>
      <c r="N2886" t="s">
        <v>166</v>
      </c>
      <c r="O2886" t="s">
        <v>636</v>
      </c>
      <c r="P2886" t="s">
        <v>635</v>
      </c>
      <c r="Q2886" t="s">
        <v>6261</v>
      </c>
      <c r="R2886" t="s">
        <v>6262</v>
      </c>
    </row>
    <row r="2887" spans="1:18">
      <c r="A2887">
        <v>2844</v>
      </c>
      <c r="B2887" t="s">
        <v>701</v>
      </c>
      <c r="C2887">
        <v>2103</v>
      </c>
      <c r="D2887" t="s">
        <v>6263</v>
      </c>
      <c r="E2887" t="s">
        <v>421</v>
      </c>
      <c r="F2887">
        <v>4</v>
      </c>
      <c r="G2887">
        <v>0</v>
      </c>
      <c r="H2887" t="s">
        <v>421</v>
      </c>
      <c r="I2887" t="s">
        <v>103</v>
      </c>
      <c r="J2887" t="s">
        <v>105</v>
      </c>
      <c r="K2887" t="s">
        <v>109</v>
      </c>
      <c r="L2887" t="s">
        <v>108</v>
      </c>
      <c r="M2887" t="s">
        <v>165</v>
      </c>
      <c r="N2887" t="s">
        <v>166</v>
      </c>
      <c r="O2887" t="s">
        <v>636</v>
      </c>
      <c r="P2887" t="s">
        <v>635</v>
      </c>
      <c r="Q2887" t="s">
        <v>6263</v>
      </c>
      <c r="R2887" t="s">
        <v>6264</v>
      </c>
    </row>
    <row r="2888" spans="1:18">
      <c r="A2888">
        <v>2845</v>
      </c>
      <c r="B2888" t="s">
        <v>701</v>
      </c>
      <c r="C2888">
        <v>2002</v>
      </c>
      <c r="D2888" t="s">
        <v>6265</v>
      </c>
      <c r="E2888" t="s">
        <v>706</v>
      </c>
      <c r="F2888">
        <v>4</v>
      </c>
      <c r="G2888">
        <v>1</v>
      </c>
      <c r="H2888" t="s">
        <v>421</v>
      </c>
      <c r="I2888" t="s">
        <v>103</v>
      </c>
      <c r="J2888" t="s">
        <v>105</v>
      </c>
      <c r="K2888" t="s">
        <v>109</v>
      </c>
      <c r="L2888" t="s">
        <v>108</v>
      </c>
      <c r="M2888" t="s">
        <v>165</v>
      </c>
      <c r="N2888" t="s">
        <v>166</v>
      </c>
      <c r="O2888" t="s">
        <v>636</v>
      </c>
      <c r="P2888" t="s">
        <v>635</v>
      </c>
      <c r="Q2888" t="s">
        <v>6265</v>
      </c>
      <c r="R2888" t="s">
        <v>6266</v>
      </c>
    </row>
    <row r="2889" spans="1:18">
      <c r="A2889">
        <v>2850</v>
      </c>
      <c r="B2889" t="s">
        <v>701</v>
      </c>
      <c r="C2889">
        <v>2034</v>
      </c>
      <c r="D2889" t="s">
        <v>6275</v>
      </c>
      <c r="E2889" t="s">
        <v>706</v>
      </c>
      <c r="F2889">
        <v>2</v>
      </c>
      <c r="G2889">
        <v>1</v>
      </c>
      <c r="H2889" t="s">
        <v>421</v>
      </c>
      <c r="I2889" t="s">
        <v>103</v>
      </c>
      <c r="J2889" t="s">
        <v>105</v>
      </c>
      <c r="K2889" t="s">
        <v>109</v>
      </c>
      <c r="L2889" t="s">
        <v>108</v>
      </c>
      <c r="M2889" t="s">
        <v>165</v>
      </c>
      <c r="N2889" t="s">
        <v>166</v>
      </c>
      <c r="O2889" t="s">
        <v>636</v>
      </c>
      <c r="P2889" t="s">
        <v>635</v>
      </c>
      <c r="Q2889" t="s">
        <v>6275</v>
      </c>
      <c r="R2889" t="s">
        <v>6276</v>
      </c>
    </row>
    <row r="2890" spans="1:18">
      <c r="A2890">
        <v>2851</v>
      </c>
      <c r="B2890" t="s">
        <v>701</v>
      </c>
      <c r="C2890">
        <v>2102</v>
      </c>
      <c r="D2890" t="s">
        <v>6277</v>
      </c>
      <c r="E2890" t="s">
        <v>421</v>
      </c>
      <c r="F2890">
        <v>4</v>
      </c>
      <c r="G2890">
        <v>0</v>
      </c>
      <c r="H2890" t="s">
        <v>421</v>
      </c>
      <c r="I2890" t="s">
        <v>103</v>
      </c>
      <c r="J2890" t="s">
        <v>105</v>
      </c>
      <c r="K2890" t="s">
        <v>109</v>
      </c>
      <c r="L2890" t="s">
        <v>108</v>
      </c>
      <c r="M2890" t="s">
        <v>165</v>
      </c>
      <c r="N2890" t="s">
        <v>166</v>
      </c>
      <c r="O2890" t="s">
        <v>636</v>
      </c>
      <c r="P2890" t="s">
        <v>635</v>
      </c>
      <c r="Q2890" t="s">
        <v>6277</v>
      </c>
      <c r="R2890" t="s">
        <v>6278</v>
      </c>
    </row>
    <row r="2891" spans="1:18">
      <c r="A2891">
        <v>2853</v>
      </c>
      <c r="B2891" t="s">
        <v>701</v>
      </c>
      <c r="C2891">
        <v>1998</v>
      </c>
      <c r="D2891" t="s">
        <v>6281</v>
      </c>
      <c r="E2891" t="s">
        <v>706</v>
      </c>
      <c r="F2891">
        <v>4</v>
      </c>
      <c r="G2891">
        <v>1</v>
      </c>
      <c r="H2891" t="s">
        <v>421</v>
      </c>
      <c r="I2891" t="s">
        <v>103</v>
      </c>
      <c r="J2891" t="s">
        <v>105</v>
      </c>
      <c r="K2891" t="s">
        <v>109</v>
      </c>
      <c r="L2891" t="s">
        <v>108</v>
      </c>
      <c r="M2891" t="s">
        <v>165</v>
      </c>
      <c r="N2891" t="s">
        <v>166</v>
      </c>
      <c r="O2891" t="s">
        <v>636</v>
      </c>
      <c r="P2891" t="s">
        <v>635</v>
      </c>
      <c r="Q2891" t="s">
        <v>6281</v>
      </c>
      <c r="R2891" t="s">
        <v>6282</v>
      </c>
    </row>
    <row r="2892" spans="1:18">
      <c r="A2892">
        <v>2854</v>
      </c>
      <c r="B2892" t="s">
        <v>701</v>
      </c>
      <c r="C2892">
        <v>2004</v>
      </c>
      <c r="D2892" t="s">
        <v>6283</v>
      </c>
      <c r="E2892" t="s">
        <v>706</v>
      </c>
      <c r="F2892">
        <v>3</v>
      </c>
      <c r="G2892">
        <v>1</v>
      </c>
      <c r="H2892" t="s">
        <v>421</v>
      </c>
      <c r="I2892" t="s">
        <v>103</v>
      </c>
      <c r="J2892" t="s">
        <v>105</v>
      </c>
      <c r="K2892" t="s">
        <v>109</v>
      </c>
      <c r="L2892" t="s">
        <v>108</v>
      </c>
      <c r="M2892" t="s">
        <v>165</v>
      </c>
      <c r="N2892" t="s">
        <v>166</v>
      </c>
      <c r="O2892" t="s">
        <v>636</v>
      </c>
      <c r="P2892" t="s">
        <v>635</v>
      </c>
      <c r="Q2892" t="s">
        <v>6283</v>
      </c>
      <c r="R2892" t="s">
        <v>6284</v>
      </c>
    </row>
    <row r="2893" spans="1:18">
      <c r="A2893">
        <v>2857</v>
      </c>
      <c r="B2893" t="s">
        <v>701</v>
      </c>
      <c r="C2893">
        <v>2001</v>
      </c>
      <c r="D2893" t="s">
        <v>6289</v>
      </c>
      <c r="E2893" t="s">
        <v>706</v>
      </c>
      <c r="F2893">
        <v>3</v>
      </c>
      <c r="G2893">
        <v>1</v>
      </c>
      <c r="H2893" t="s">
        <v>421</v>
      </c>
      <c r="I2893" t="s">
        <v>103</v>
      </c>
      <c r="J2893" t="s">
        <v>105</v>
      </c>
      <c r="K2893" t="s">
        <v>109</v>
      </c>
      <c r="L2893" t="s">
        <v>108</v>
      </c>
      <c r="M2893" t="s">
        <v>165</v>
      </c>
      <c r="N2893" t="s">
        <v>166</v>
      </c>
      <c r="O2893" t="s">
        <v>636</v>
      </c>
      <c r="P2893" t="s">
        <v>635</v>
      </c>
      <c r="Q2893" t="s">
        <v>6289</v>
      </c>
      <c r="R2893" t="s">
        <v>6290</v>
      </c>
    </row>
    <row r="2894" spans="1:18">
      <c r="A2894">
        <v>2862</v>
      </c>
      <c r="B2894" t="s">
        <v>701</v>
      </c>
      <c r="C2894">
        <v>2073</v>
      </c>
      <c r="D2894" t="s">
        <v>6299</v>
      </c>
      <c r="E2894" t="s">
        <v>421</v>
      </c>
      <c r="F2894">
        <v>4</v>
      </c>
      <c r="G2894">
        <v>0</v>
      </c>
      <c r="H2894" t="s">
        <v>421</v>
      </c>
      <c r="I2894" t="s">
        <v>103</v>
      </c>
      <c r="J2894" t="s">
        <v>105</v>
      </c>
      <c r="K2894" t="s">
        <v>109</v>
      </c>
      <c r="L2894" t="s">
        <v>108</v>
      </c>
      <c r="M2894" t="s">
        <v>165</v>
      </c>
      <c r="N2894" t="s">
        <v>166</v>
      </c>
      <c r="O2894" t="s">
        <v>636</v>
      </c>
      <c r="P2894" t="s">
        <v>635</v>
      </c>
      <c r="Q2894" t="s">
        <v>6299</v>
      </c>
      <c r="R2894" t="s">
        <v>6300</v>
      </c>
    </row>
    <row r="2895" spans="1:18">
      <c r="A2895">
        <v>2863</v>
      </c>
      <c r="B2895" t="s">
        <v>701</v>
      </c>
      <c r="C2895">
        <v>2000</v>
      </c>
      <c r="D2895" t="s">
        <v>6301</v>
      </c>
      <c r="E2895" t="s">
        <v>706</v>
      </c>
      <c r="F2895">
        <v>3</v>
      </c>
      <c r="G2895">
        <v>1</v>
      </c>
      <c r="H2895" t="s">
        <v>421</v>
      </c>
      <c r="I2895" t="s">
        <v>103</v>
      </c>
      <c r="J2895" t="s">
        <v>105</v>
      </c>
      <c r="K2895" t="s">
        <v>109</v>
      </c>
      <c r="L2895" t="s">
        <v>108</v>
      </c>
      <c r="M2895" t="s">
        <v>165</v>
      </c>
      <c r="N2895" t="s">
        <v>166</v>
      </c>
      <c r="O2895" t="s">
        <v>636</v>
      </c>
      <c r="P2895" t="s">
        <v>635</v>
      </c>
      <c r="Q2895" t="s">
        <v>6301</v>
      </c>
      <c r="R2895" t="s">
        <v>6302</v>
      </c>
    </row>
    <row r="2896" spans="1:18">
      <c r="A2896">
        <v>2864</v>
      </c>
      <c r="B2896" t="s">
        <v>701</v>
      </c>
      <c r="C2896">
        <v>2005</v>
      </c>
      <c r="D2896" t="s">
        <v>6303</v>
      </c>
      <c r="E2896" t="s">
        <v>706</v>
      </c>
      <c r="F2896">
        <v>4</v>
      </c>
      <c r="G2896">
        <v>1</v>
      </c>
      <c r="H2896" t="s">
        <v>421</v>
      </c>
      <c r="I2896" t="s">
        <v>103</v>
      </c>
      <c r="J2896" t="s">
        <v>105</v>
      </c>
      <c r="K2896" t="s">
        <v>109</v>
      </c>
      <c r="L2896" t="s">
        <v>108</v>
      </c>
      <c r="M2896" t="s">
        <v>165</v>
      </c>
      <c r="N2896" t="s">
        <v>166</v>
      </c>
      <c r="O2896" t="s">
        <v>636</v>
      </c>
      <c r="P2896" t="s">
        <v>635</v>
      </c>
      <c r="Q2896" t="s">
        <v>6303</v>
      </c>
      <c r="R2896" t="s">
        <v>6304</v>
      </c>
    </row>
    <row r="2897" spans="1:18">
      <c r="A2897">
        <v>2865</v>
      </c>
      <c r="B2897" t="s">
        <v>701</v>
      </c>
      <c r="C2897">
        <v>2105</v>
      </c>
      <c r="D2897" t="s">
        <v>6305</v>
      </c>
      <c r="E2897" t="s">
        <v>421</v>
      </c>
      <c r="F2897">
        <v>4</v>
      </c>
      <c r="G2897">
        <v>0</v>
      </c>
      <c r="H2897" t="s">
        <v>421</v>
      </c>
      <c r="I2897" t="s">
        <v>103</v>
      </c>
      <c r="J2897" t="s">
        <v>105</v>
      </c>
      <c r="K2897" t="s">
        <v>109</v>
      </c>
      <c r="L2897" t="s">
        <v>108</v>
      </c>
      <c r="M2897" t="s">
        <v>165</v>
      </c>
      <c r="N2897" t="s">
        <v>166</v>
      </c>
      <c r="O2897" t="s">
        <v>636</v>
      </c>
      <c r="P2897" t="s">
        <v>635</v>
      </c>
      <c r="Q2897" t="s">
        <v>6305</v>
      </c>
      <c r="R2897" t="s">
        <v>6306</v>
      </c>
    </row>
    <row r="2898" spans="1:18">
      <c r="A2898">
        <v>2870</v>
      </c>
      <c r="B2898" t="s">
        <v>701</v>
      </c>
      <c r="C2898">
        <v>2032</v>
      </c>
      <c r="D2898" t="s">
        <v>6314</v>
      </c>
      <c r="E2898" t="s">
        <v>706</v>
      </c>
      <c r="F2898">
        <v>3</v>
      </c>
      <c r="G2898">
        <v>1</v>
      </c>
      <c r="H2898" t="s">
        <v>421</v>
      </c>
      <c r="I2898" t="s">
        <v>103</v>
      </c>
      <c r="J2898" t="s">
        <v>105</v>
      </c>
      <c r="K2898" t="s">
        <v>109</v>
      </c>
      <c r="L2898" t="s">
        <v>108</v>
      </c>
      <c r="M2898" t="s">
        <v>165</v>
      </c>
      <c r="N2898" t="s">
        <v>166</v>
      </c>
      <c r="O2898" t="s">
        <v>636</v>
      </c>
      <c r="P2898" t="s">
        <v>635</v>
      </c>
      <c r="Q2898" t="s">
        <v>6314</v>
      </c>
      <c r="R2898" t="s">
        <v>6315</v>
      </c>
    </row>
    <row r="2899" spans="1:18">
      <c r="A2899">
        <v>2872</v>
      </c>
      <c r="B2899" t="s">
        <v>701</v>
      </c>
      <c r="C2899">
        <v>2106</v>
      </c>
      <c r="D2899" t="s">
        <v>6318</v>
      </c>
      <c r="E2899" t="s">
        <v>421</v>
      </c>
      <c r="F2899">
        <v>4</v>
      </c>
      <c r="G2899">
        <v>0</v>
      </c>
      <c r="H2899" t="s">
        <v>421</v>
      </c>
      <c r="I2899" t="s">
        <v>103</v>
      </c>
      <c r="J2899" t="s">
        <v>105</v>
      </c>
      <c r="K2899" t="s">
        <v>109</v>
      </c>
      <c r="L2899" t="s">
        <v>108</v>
      </c>
      <c r="M2899" t="s">
        <v>165</v>
      </c>
      <c r="N2899" t="s">
        <v>166</v>
      </c>
      <c r="O2899" t="s">
        <v>636</v>
      </c>
      <c r="P2899" t="s">
        <v>635</v>
      </c>
      <c r="Q2899" t="s">
        <v>6318</v>
      </c>
      <c r="R2899" t="s">
        <v>6319</v>
      </c>
    </row>
    <row r="2900" spans="1:18">
      <c r="A2900">
        <v>2875</v>
      </c>
      <c r="B2900" t="s">
        <v>701</v>
      </c>
      <c r="C2900">
        <v>2037</v>
      </c>
      <c r="D2900" t="s">
        <v>6324</v>
      </c>
      <c r="E2900" t="s">
        <v>706</v>
      </c>
      <c r="F2900">
        <v>3</v>
      </c>
      <c r="G2900">
        <v>1</v>
      </c>
      <c r="H2900" t="s">
        <v>421</v>
      </c>
      <c r="I2900" t="s">
        <v>103</v>
      </c>
      <c r="J2900" t="s">
        <v>105</v>
      </c>
      <c r="K2900" t="s">
        <v>109</v>
      </c>
      <c r="L2900" t="s">
        <v>108</v>
      </c>
      <c r="M2900" t="s">
        <v>165</v>
      </c>
      <c r="N2900" t="s">
        <v>166</v>
      </c>
      <c r="O2900" t="s">
        <v>636</v>
      </c>
      <c r="P2900" t="s">
        <v>635</v>
      </c>
      <c r="Q2900" t="s">
        <v>6324</v>
      </c>
      <c r="R2900" t="s">
        <v>6325</v>
      </c>
    </row>
    <row r="2901" spans="1:18">
      <c r="A2901">
        <v>2876</v>
      </c>
      <c r="B2901" t="s">
        <v>701</v>
      </c>
      <c r="C2901">
        <v>2035</v>
      </c>
      <c r="D2901" t="s">
        <v>6326</v>
      </c>
      <c r="E2901" t="s">
        <v>706</v>
      </c>
      <c r="F2901">
        <v>3</v>
      </c>
      <c r="G2901">
        <v>1</v>
      </c>
      <c r="H2901" t="s">
        <v>421</v>
      </c>
      <c r="I2901" t="s">
        <v>103</v>
      </c>
      <c r="J2901" t="s">
        <v>105</v>
      </c>
      <c r="K2901" t="s">
        <v>109</v>
      </c>
      <c r="L2901" t="s">
        <v>108</v>
      </c>
      <c r="M2901" t="s">
        <v>165</v>
      </c>
      <c r="N2901" t="s">
        <v>166</v>
      </c>
      <c r="O2901" t="s">
        <v>636</v>
      </c>
      <c r="P2901" t="s">
        <v>635</v>
      </c>
      <c r="Q2901" t="s">
        <v>6326</v>
      </c>
      <c r="R2901" t="s">
        <v>6327</v>
      </c>
    </row>
    <row r="2902" spans="1:18">
      <c r="A2902">
        <v>2879</v>
      </c>
      <c r="B2902" t="s">
        <v>701</v>
      </c>
      <c r="C2902">
        <v>2033</v>
      </c>
      <c r="D2902" t="s">
        <v>6332</v>
      </c>
      <c r="E2902" t="s">
        <v>706</v>
      </c>
      <c r="F2902">
        <v>3</v>
      </c>
      <c r="G2902">
        <v>1</v>
      </c>
      <c r="H2902" t="s">
        <v>421</v>
      </c>
      <c r="I2902" t="s">
        <v>103</v>
      </c>
      <c r="J2902" t="s">
        <v>105</v>
      </c>
      <c r="K2902" t="s">
        <v>109</v>
      </c>
      <c r="L2902" t="s">
        <v>108</v>
      </c>
      <c r="M2902" t="s">
        <v>165</v>
      </c>
      <c r="N2902" t="s">
        <v>166</v>
      </c>
      <c r="O2902" t="s">
        <v>636</v>
      </c>
      <c r="P2902" t="s">
        <v>635</v>
      </c>
      <c r="Q2902" t="s">
        <v>6332</v>
      </c>
      <c r="R2902" t="s">
        <v>6333</v>
      </c>
    </row>
    <row r="2903" spans="1:18">
      <c r="A2903">
        <v>2880</v>
      </c>
      <c r="B2903" t="s">
        <v>701</v>
      </c>
      <c r="C2903">
        <v>2052</v>
      </c>
      <c r="D2903" t="s">
        <v>6334</v>
      </c>
      <c r="E2903" t="s">
        <v>421</v>
      </c>
      <c r="F2903">
        <v>4</v>
      </c>
      <c r="G2903">
        <v>0</v>
      </c>
      <c r="H2903" t="s">
        <v>421</v>
      </c>
      <c r="I2903" t="s">
        <v>103</v>
      </c>
      <c r="J2903" t="s">
        <v>105</v>
      </c>
      <c r="K2903" t="s">
        <v>109</v>
      </c>
      <c r="L2903" t="s">
        <v>108</v>
      </c>
      <c r="M2903" t="s">
        <v>165</v>
      </c>
      <c r="N2903" t="s">
        <v>166</v>
      </c>
      <c r="O2903" t="s">
        <v>636</v>
      </c>
      <c r="P2903" t="s">
        <v>635</v>
      </c>
      <c r="Q2903" t="s">
        <v>6334</v>
      </c>
      <c r="R2903" t="s">
        <v>6335</v>
      </c>
    </row>
    <row r="2904" spans="1:18">
      <c r="A2904">
        <v>2881</v>
      </c>
      <c r="B2904" t="s">
        <v>701</v>
      </c>
      <c r="C2904">
        <v>2051</v>
      </c>
      <c r="D2904" t="s">
        <v>6336</v>
      </c>
      <c r="E2904" t="s">
        <v>421</v>
      </c>
      <c r="F2904">
        <v>4</v>
      </c>
      <c r="G2904">
        <v>0</v>
      </c>
      <c r="H2904" t="s">
        <v>421</v>
      </c>
      <c r="I2904" t="s">
        <v>103</v>
      </c>
      <c r="J2904" t="s">
        <v>105</v>
      </c>
      <c r="K2904" t="s">
        <v>109</v>
      </c>
      <c r="L2904" t="s">
        <v>108</v>
      </c>
      <c r="M2904" t="s">
        <v>165</v>
      </c>
      <c r="N2904" t="s">
        <v>166</v>
      </c>
      <c r="O2904" t="s">
        <v>636</v>
      </c>
      <c r="P2904" t="s">
        <v>635</v>
      </c>
      <c r="Q2904" t="s">
        <v>6336</v>
      </c>
      <c r="R2904" t="s">
        <v>6337</v>
      </c>
    </row>
    <row r="2905" spans="1:18">
      <c r="A2905">
        <v>2883</v>
      </c>
      <c r="B2905" t="s">
        <v>701</v>
      </c>
      <c r="C2905">
        <v>1996</v>
      </c>
      <c r="D2905" t="s">
        <v>6340</v>
      </c>
      <c r="E2905" t="s">
        <v>706</v>
      </c>
      <c r="F2905">
        <v>4</v>
      </c>
      <c r="G2905">
        <v>1</v>
      </c>
      <c r="H2905" t="s">
        <v>421</v>
      </c>
      <c r="I2905" t="s">
        <v>103</v>
      </c>
      <c r="J2905" t="s">
        <v>105</v>
      </c>
      <c r="K2905" t="s">
        <v>109</v>
      </c>
      <c r="L2905" t="s">
        <v>108</v>
      </c>
      <c r="M2905" t="s">
        <v>165</v>
      </c>
      <c r="N2905" t="s">
        <v>166</v>
      </c>
      <c r="O2905" t="s">
        <v>636</v>
      </c>
      <c r="P2905" t="s">
        <v>635</v>
      </c>
      <c r="Q2905" t="s">
        <v>6340</v>
      </c>
      <c r="R2905" t="s">
        <v>6341</v>
      </c>
    </row>
    <row r="2906" spans="1:18">
      <c r="A2906">
        <v>2885</v>
      </c>
      <c r="B2906" t="s">
        <v>701</v>
      </c>
      <c r="C2906">
        <v>1893</v>
      </c>
      <c r="D2906" t="s">
        <v>6344</v>
      </c>
      <c r="E2906" t="s">
        <v>706</v>
      </c>
      <c r="F2906">
        <v>4</v>
      </c>
      <c r="G2906">
        <v>1</v>
      </c>
      <c r="H2906" t="s">
        <v>421</v>
      </c>
      <c r="I2906" t="s">
        <v>103</v>
      </c>
      <c r="J2906" t="s">
        <v>105</v>
      </c>
      <c r="K2906" t="s">
        <v>109</v>
      </c>
      <c r="L2906" t="s">
        <v>108</v>
      </c>
      <c r="M2906" t="s">
        <v>165</v>
      </c>
      <c r="N2906" t="s">
        <v>166</v>
      </c>
      <c r="O2906" t="s">
        <v>636</v>
      </c>
      <c r="P2906" t="s">
        <v>635</v>
      </c>
      <c r="Q2906" t="s">
        <v>6344</v>
      </c>
      <c r="R2906" t="s">
        <v>6345</v>
      </c>
    </row>
    <row r="2907" spans="1:18">
      <c r="A2907">
        <v>2887</v>
      </c>
      <c r="B2907" t="s">
        <v>701</v>
      </c>
      <c r="C2907">
        <v>1997</v>
      </c>
      <c r="D2907" t="s">
        <v>6189</v>
      </c>
      <c r="E2907" t="s">
        <v>706</v>
      </c>
      <c r="F2907">
        <v>4</v>
      </c>
      <c r="G2907">
        <v>1</v>
      </c>
      <c r="H2907" t="s">
        <v>421</v>
      </c>
      <c r="I2907" t="s">
        <v>103</v>
      </c>
      <c r="J2907" t="s">
        <v>105</v>
      </c>
      <c r="K2907" t="s">
        <v>109</v>
      </c>
      <c r="L2907" t="s">
        <v>108</v>
      </c>
      <c r="M2907" t="s">
        <v>165</v>
      </c>
      <c r="N2907" t="s">
        <v>166</v>
      </c>
      <c r="O2907" t="s">
        <v>636</v>
      </c>
      <c r="P2907" t="s">
        <v>635</v>
      </c>
      <c r="Q2907" t="s">
        <v>6189</v>
      </c>
      <c r="R2907" t="s">
        <v>6348</v>
      </c>
    </row>
    <row r="2908" spans="1:18">
      <c r="A2908">
        <v>2890</v>
      </c>
      <c r="B2908" t="s">
        <v>701</v>
      </c>
      <c r="C2908">
        <v>2101</v>
      </c>
      <c r="D2908" t="s">
        <v>6353</v>
      </c>
      <c r="E2908" t="s">
        <v>421</v>
      </c>
      <c r="F2908">
        <v>4</v>
      </c>
      <c r="G2908">
        <v>0</v>
      </c>
      <c r="H2908" t="s">
        <v>421</v>
      </c>
      <c r="I2908" t="s">
        <v>103</v>
      </c>
      <c r="J2908" t="s">
        <v>105</v>
      </c>
      <c r="K2908" t="s">
        <v>109</v>
      </c>
      <c r="L2908" t="s">
        <v>108</v>
      </c>
      <c r="M2908" t="s">
        <v>165</v>
      </c>
      <c r="N2908" t="s">
        <v>166</v>
      </c>
      <c r="O2908" t="s">
        <v>636</v>
      </c>
      <c r="P2908" t="s">
        <v>635</v>
      </c>
      <c r="Q2908" t="s">
        <v>6353</v>
      </c>
      <c r="R2908" t="s">
        <v>6354</v>
      </c>
    </row>
    <row r="2909" spans="1:18">
      <c r="A2909">
        <v>2891</v>
      </c>
      <c r="B2909" t="s">
        <v>701</v>
      </c>
      <c r="C2909">
        <v>1692</v>
      </c>
      <c r="D2909" t="s">
        <v>6355</v>
      </c>
      <c r="E2909" t="s">
        <v>706</v>
      </c>
      <c r="F2909">
        <v>4</v>
      </c>
      <c r="G2909">
        <v>1</v>
      </c>
      <c r="H2909" t="s">
        <v>421</v>
      </c>
      <c r="I2909" t="s">
        <v>103</v>
      </c>
      <c r="J2909" t="s">
        <v>105</v>
      </c>
      <c r="K2909" t="s">
        <v>109</v>
      </c>
      <c r="L2909" t="s">
        <v>108</v>
      </c>
      <c r="M2909" t="s">
        <v>165</v>
      </c>
      <c r="N2909" t="s">
        <v>166</v>
      </c>
      <c r="O2909" t="s">
        <v>636</v>
      </c>
      <c r="P2909" t="s">
        <v>635</v>
      </c>
      <c r="Q2909" t="s">
        <v>6355</v>
      </c>
      <c r="R2909" t="s">
        <v>6356</v>
      </c>
    </row>
    <row r="2910" spans="1:18">
      <c r="A2910">
        <v>2896</v>
      </c>
      <c r="B2910" t="s">
        <v>701</v>
      </c>
      <c r="C2910">
        <v>1695</v>
      </c>
      <c r="D2910" t="s">
        <v>6365</v>
      </c>
      <c r="E2910" t="s">
        <v>706</v>
      </c>
      <c r="F2910">
        <v>4</v>
      </c>
      <c r="G2910">
        <v>1</v>
      </c>
      <c r="H2910" t="s">
        <v>421</v>
      </c>
      <c r="I2910" t="s">
        <v>103</v>
      </c>
      <c r="J2910" t="s">
        <v>105</v>
      </c>
      <c r="K2910" t="s">
        <v>109</v>
      </c>
      <c r="L2910" t="s">
        <v>108</v>
      </c>
      <c r="M2910" t="s">
        <v>165</v>
      </c>
      <c r="N2910" t="s">
        <v>166</v>
      </c>
      <c r="O2910" t="s">
        <v>636</v>
      </c>
      <c r="P2910" t="s">
        <v>635</v>
      </c>
      <c r="Q2910" t="s">
        <v>6365</v>
      </c>
      <c r="R2910" t="s">
        <v>6366</v>
      </c>
    </row>
    <row r="2911" spans="1:18">
      <c r="A2911">
        <v>2897</v>
      </c>
      <c r="B2911" t="s">
        <v>701</v>
      </c>
      <c r="C2911">
        <v>1703</v>
      </c>
      <c r="D2911" t="s">
        <v>6367</v>
      </c>
      <c r="E2911" t="s">
        <v>706</v>
      </c>
      <c r="F2911">
        <v>4</v>
      </c>
      <c r="G2911">
        <v>1</v>
      </c>
      <c r="H2911" t="s">
        <v>421</v>
      </c>
      <c r="I2911" t="s">
        <v>103</v>
      </c>
      <c r="J2911" t="s">
        <v>105</v>
      </c>
      <c r="K2911" t="s">
        <v>109</v>
      </c>
      <c r="L2911" t="s">
        <v>108</v>
      </c>
      <c r="M2911" t="s">
        <v>165</v>
      </c>
      <c r="N2911" t="s">
        <v>166</v>
      </c>
      <c r="O2911" t="s">
        <v>636</v>
      </c>
      <c r="P2911" t="s">
        <v>635</v>
      </c>
      <c r="Q2911" t="s">
        <v>6367</v>
      </c>
      <c r="R2911" t="s">
        <v>6368</v>
      </c>
    </row>
    <row r="2912" spans="1:18">
      <c r="A2912">
        <v>2908</v>
      </c>
      <c r="B2912" t="s">
        <v>701</v>
      </c>
      <c r="C2912">
        <v>1696</v>
      </c>
      <c r="D2912" t="s">
        <v>6388</v>
      </c>
      <c r="E2912" t="s">
        <v>706</v>
      </c>
      <c r="F2912">
        <v>4</v>
      </c>
      <c r="G2912">
        <v>1</v>
      </c>
      <c r="H2912" t="s">
        <v>421</v>
      </c>
      <c r="I2912" t="s">
        <v>103</v>
      </c>
      <c r="J2912" t="s">
        <v>105</v>
      </c>
      <c r="K2912" t="s">
        <v>109</v>
      </c>
      <c r="L2912" t="s">
        <v>108</v>
      </c>
      <c r="M2912" t="s">
        <v>165</v>
      </c>
      <c r="N2912" t="s">
        <v>166</v>
      </c>
      <c r="O2912" t="s">
        <v>636</v>
      </c>
      <c r="P2912" t="s">
        <v>635</v>
      </c>
      <c r="Q2912" t="s">
        <v>6388</v>
      </c>
      <c r="R2912" t="s">
        <v>6389</v>
      </c>
    </row>
    <row r="2913" spans="1:18">
      <c r="A2913">
        <v>2915</v>
      </c>
      <c r="B2913" t="s">
        <v>701</v>
      </c>
      <c r="C2913">
        <v>1693</v>
      </c>
      <c r="D2913" t="s">
        <v>6402</v>
      </c>
      <c r="E2913" t="s">
        <v>703</v>
      </c>
      <c r="F2913">
        <v>5</v>
      </c>
      <c r="G2913">
        <v>1</v>
      </c>
      <c r="H2913" t="s">
        <v>421</v>
      </c>
      <c r="I2913" t="s">
        <v>103</v>
      </c>
      <c r="J2913" t="s">
        <v>105</v>
      </c>
      <c r="K2913" t="s">
        <v>109</v>
      </c>
      <c r="L2913" t="s">
        <v>108</v>
      </c>
      <c r="M2913" t="s">
        <v>165</v>
      </c>
      <c r="N2913" t="s">
        <v>166</v>
      </c>
      <c r="O2913" t="s">
        <v>636</v>
      </c>
      <c r="P2913" t="s">
        <v>635</v>
      </c>
      <c r="Q2913" t="s">
        <v>6402</v>
      </c>
      <c r="R2913" t="s">
        <v>6403</v>
      </c>
    </row>
    <row r="2914" spans="1:18">
      <c r="A2914">
        <v>2916</v>
      </c>
      <c r="B2914" t="s">
        <v>701</v>
      </c>
      <c r="C2914">
        <v>1697</v>
      </c>
      <c r="D2914" t="s">
        <v>6404</v>
      </c>
      <c r="E2914" t="s">
        <v>706</v>
      </c>
      <c r="F2914">
        <v>4</v>
      </c>
      <c r="G2914">
        <v>1</v>
      </c>
      <c r="H2914" t="s">
        <v>421</v>
      </c>
      <c r="I2914" t="s">
        <v>103</v>
      </c>
      <c r="J2914" t="s">
        <v>105</v>
      </c>
      <c r="K2914" t="s">
        <v>109</v>
      </c>
      <c r="L2914" t="s">
        <v>108</v>
      </c>
      <c r="M2914" t="s">
        <v>165</v>
      </c>
      <c r="N2914" t="s">
        <v>166</v>
      </c>
      <c r="O2914" t="s">
        <v>636</v>
      </c>
      <c r="P2914" t="s">
        <v>635</v>
      </c>
      <c r="Q2914" t="s">
        <v>6404</v>
      </c>
      <c r="R2914" t="s">
        <v>6405</v>
      </c>
    </row>
    <row r="2915" spans="1:18">
      <c r="A2915">
        <v>2918</v>
      </c>
      <c r="B2915" t="s">
        <v>701</v>
      </c>
      <c r="C2915">
        <v>1725</v>
      </c>
      <c r="D2915" t="s">
        <v>6408</v>
      </c>
      <c r="E2915" t="s">
        <v>703</v>
      </c>
      <c r="F2915">
        <v>5</v>
      </c>
      <c r="G2915">
        <v>1</v>
      </c>
      <c r="H2915" t="s">
        <v>421</v>
      </c>
      <c r="I2915" t="s">
        <v>103</v>
      </c>
      <c r="J2915" t="s">
        <v>105</v>
      </c>
      <c r="K2915" t="s">
        <v>109</v>
      </c>
      <c r="L2915" t="s">
        <v>108</v>
      </c>
      <c r="M2915" t="s">
        <v>165</v>
      </c>
      <c r="N2915" t="s">
        <v>166</v>
      </c>
      <c r="O2915" t="s">
        <v>636</v>
      </c>
      <c r="P2915" t="s">
        <v>635</v>
      </c>
      <c r="Q2915" t="s">
        <v>6408</v>
      </c>
      <c r="R2915" t="s">
        <v>6409</v>
      </c>
    </row>
    <row r="2916" spans="1:18">
      <c r="A2916">
        <v>2920</v>
      </c>
      <c r="B2916" t="s">
        <v>701</v>
      </c>
      <c r="C2916">
        <v>1740</v>
      </c>
      <c r="D2916" t="s">
        <v>6412</v>
      </c>
      <c r="E2916" t="s">
        <v>706</v>
      </c>
      <c r="F2916">
        <v>4</v>
      </c>
      <c r="G2916">
        <v>1</v>
      </c>
      <c r="H2916" t="s">
        <v>421</v>
      </c>
      <c r="I2916" t="s">
        <v>103</v>
      </c>
      <c r="J2916" t="s">
        <v>105</v>
      </c>
      <c r="K2916" t="s">
        <v>109</v>
      </c>
      <c r="L2916" t="s">
        <v>108</v>
      </c>
      <c r="M2916" t="s">
        <v>165</v>
      </c>
      <c r="N2916" t="s">
        <v>166</v>
      </c>
      <c r="O2916" t="s">
        <v>636</v>
      </c>
      <c r="P2916" t="s">
        <v>635</v>
      </c>
      <c r="Q2916" t="s">
        <v>6412</v>
      </c>
      <c r="R2916" t="s">
        <v>6413</v>
      </c>
    </row>
    <row r="2917" spans="1:18">
      <c r="A2917">
        <v>2921</v>
      </c>
      <c r="B2917" t="s">
        <v>701</v>
      </c>
      <c r="C2917">
        <v>1649</v>
      </c>
      <c r="D2917" t="s">
        <v>6414</v>
      </c>
      <c r="E2917" t="s">
        <v>706</v>
      </c>
      <c r="F2917">
        <v>4</v>
      </c>
      <c r="G2917">
        <v>1</v>
      </c>
      <c r="H2917" t="s">
        <v>421</v>
      </c>
      <c r="I2917" t="s">
        <v>103</v>
      </c>
      <c r="J2917" t="s">
        <v>105</v>
      </c>
      <c r="K2917" t="s">
        <v>109</v>
      </c>
      <c r="L2917" t="s">
        <v>108</v>
      </c>
      <c r="M2917" t="s">
        <v>165</v>
      </c>
      <c r="N2917" t="s">
        <v>166</v>
      </c>
      <c r="O2917" t="s">
        <v>636</v>
      </c>
      <c r="P2917" t="s">
        <v>635</v>
      </c>
      <c r="Q2917" t="s">
        <v>6414</v>
      </c>
      <c r="R2917" t="s">
        <v>6415</v>
      </c>
    </row>
    <row r="2918" spans="1:18">
      <c r="A2918">
        <v>2922</v>
      </c>
      <c r="B2918" t="s">
        <v>701</v>
      </c>
      <c r="C2918">
        <v>1702</v>
      </c>
      <c r="D2918" t="s">
        <v>6416</v>
      </c>
      <c r="E2918" t="s">
        <v>706</v>
      </c>
      <c r="F2918">
        <v>4</v>
      </c>
      <c r="G2918">
        <v>1</v>
      </c>
      <c r="H2918" t="s">
        <v>421</v>
      </c>
      <c r="I2918" t="s">
        <v>103</v>
      </c>
      <c r="J2918" t="s">
        <v>105</v>
      </c>
      <c r="K2918" t="s">
        <v>109</v>
      </c>
      <c r="L2918" t="s">
        <v>108</v>
      </c>
      <c r="M2918" t="s">
        <v>165</v>
      </c>
      <c r="N2918" t="s">
        <v>166</v>
      </c>
      <c r="O2918" t="s">
        <v>636</v>
      </c>
      <c r="P2918" t="s">
        <v>635</v>
      </c>
      <c r="Q2918" t="s">
        <v>6416</v>
      </c>
      <c r="R2918" t="s">
        <v>6417</v>
      </c>
    </row>
    <row r="2919" spans="1:18">
      <c r="A2919">
        <v>2923</v>
      </c>
      <c r="B2919" t="s">
        <v>701</v>
      </c>
      <c r="C2919">
        <v>1738</v>
      </c>
      <c r="D2919" t="s">
        <v>6418</v>
      </c>
      <c r="E2919" t="s">
        <v>706</v>
      </c>
      <c r="F2919">
        <v>5</v>
      </c>
      <c r="G2919">
        <v>1</v>
      </c>
      <c r="H2919" t="s">
        <v>421</v>
      </c>
      <c r="I2919" t="s">
        <v>103</v>
      </c>
      <c r="J2919" t="s">
        <v>105</v>
      </c>
      <c r="K2919" t="s">
        <v>109</v>
      </c>
      <c r="L2919" t="s">
        <v>108</v>
      </c>
      <c r="M2919" t="s">
        <v>165</v>
      </c>
      <c r="N2919" t="s">
        <v>166</v>
      </c>
      <c r="O2919" t="s">
        <v>636</v>
      </c>
      <c r="P2919" t="s">
        <v>635</v>
      </c>
      <c r="Q2919" t="s">
        <v>6418</v>
      </c>
      <c r="R2919" t="s">
        <v>6419</v>
      </c>
    </row>
    <row r="2920" spans="1:18">
      <c r="A2920">
        <v>2927</v>
      </c>
      <c r="B2920" t="s">
        <v>701</v>
      </c>
      <c r="C2920">
        <v>1706</v>
      </c>
      <c r="D2920" t="s">
        <v>6426</v>
      </c>
      <c r="E2920" t="s">
        <v>703</v>
      </c>
      <c r="F2920">
        <v>5</v>
      </c>
      <c r="G2920">
        <v>1</v>
      </c>
      <c r="H2920" t="s">
        <v>421</v>
      </c>
      <c r="I2920" t="s">
        <v>103</v>
      </c>
      <c r="J2920" t="s">
        <v>105</v>
      </c>
      <c r="K2920" t="s">
        <v>109</v>
      </c>
      <c r="L2920" t="s">
        <v>108</v>
      </c>
      <c r="M2920" t="s">
        <v>165</v>
      </c>
      <c r="N2920" t="s">
        <v>166</v>
      </c>
      <c r="O2920" t="s">
        <v>636</v>
      </c>
      <c r="P2920" t="s">
        <v>635</v>
      </c>
      <c r="Q2920" t="s">
        <v>6426</v>
      </c>
      <c r="R2920" t="s">
        <v>6427</v>
      </c>
    </row>
    <row r="2921" spans="1:18">
      <c r="A2921">
        <v>2928</v>
      </c>
      <c r="B2921" t="s">
        <v>701</v>
      </c>
      <c r="C2921">
        <v>1741</v>
      </c>
      <c r="D2921" t="s">
        <v>6428</v>
      </c>
      <c r="E2921" t="s">
        <v>706</v>
      </c>
      <c r="F2921">
        <v>4</v>
      </c>
      <c r="G2921">
        <v>1</v>
      </c>
      <c r="H2921" t="s">
        <v>421</v>
      </c>
      <c r="I2921" t="s">
        <v>103</v>
      </c>
      <c r="J2921" t="s">
        <v>105</v>
      </c>
      <c r="K2921" t="s">
        <v>109</v>
      </c>
      <c r="L2921" t="s">
        <v>108</v>
      </c>
      <c r="M2921" t="s">
        <v>165</v>
      </c>
      <c r="N2921" t="s">
        <v>166</v>
      </c>
      <c r="O2921" t="s">
        <v>636</v>
      </c>
      <c r="P2921" t="s">
        <v>635</v>
      </c>
      <c r="Q2921" t="s">
        <v>6428</v>
      </c>
      <c r="R2921" t="s">
        <v>6429</v>
      </c>
    </row>
    <row r="2922" spans="1:18">
      <c r="A2922">
        <v>2929</v>
      </c>
      <c r="B2922" t="s">
        <v>701</v>
      </c>
      <c r="C2922">
        <v>1700</v>
      </c>
      <c r="D2922" t="s">
        <v>6430</v>
      </c>
      <c r="E2922" t="s">
        <v>706</v>
      </c>
      <c r="F2922">
        <v>4</v>
      </c>
      <c r="G2922">
        <v>1</v>
      </c>
      <c r="H2922" t="s">
        <v>421</v>
      </c>
      <c r="I2922" t="s">
        <v>103</v>
      </c>
      <c r="J2922" t="s">
        <v>105</v>
      </c>
      <c r="K2922" t="s">
        <v>109</v>
      </c>
      <c r="L2922" t="s">
        <v>108</v>
      </c>
      <c r="M2922" t="s">
        <v>165</v>
      </c>
      <c r="N2922" t="s">
        <v>166</v>
      </c>
      <c r="O2922" t="s">
        <v>636</v>
      </c>
      <c r="P2922" t="s">
        <v>635</v>
      </c>
      <c r="Q2922" t="s">
        <v>6430</v>
      </c>
      <c r="R2922" t="s">
        <v>6431</v>
      </c>
    </row>
    <row r="2923" spans="1:18">
      <c r="A2923">
        <v>2930</v>
      </c>
      <c r="B2923" t="s">
        <v>701</v>
      </c>
      <c r="C2923">
        <v>1705</v>
      </c>
      <c r="D2923" t="s">
        <v>6432</v>
      </c>
      <c r="E2923" t="s">
        <v>703</v>
      </c>
      <c r="F2923">
        <v>5</v>
      </c>
      <c r="G2923">
        <v>1</v>
      </c>
      <c r="H2923" t="s">
        <v>421</v>
      </c>
      <c r="I2923" t="s">
        <v>103</v>
      </c>
      <c r="J2923" t="s">
        <v>105</v>
      </c>
      <c r="K2923" t="s">
        <v>109</v>
      </c>
      <c r="L2923" t="s">
        <v>108</v>
      </c>
      <c r="M2923" t="s">
        <v>165</v>
      </c>
      <c r="N2923" t="s">
        <v>166</v>
      </c>
      <c r="O2923" t="s">
        <v>636</v>
      </c>
      <c r="P2923" t="s">
        <v>635</v>
      </c>
      <c r="Q2923" t="s">
        <v>6432</v>
      </c>
      <c r="R2923" t="s">
        <v>6433</v>
      </c>
    </row>
    <row r="2924" spans="1:18">
      <c r="A2924">
        <v>2931</v>
      </c>
      <c r="B2924" t="s">
        <v>701</v>
      </c>
      <c r="C2924">
        <v>1694</v>
      </c>
      <c r="D2924" t="s">
        <v>6434</v>
      </c>
      <c r="E2924" t="s">
        <v>703</v>
      </c>
      <c r="F2924">
        <v>5</v>
      </c>
      <c r="G2924">
        <v>1</v>
      </c>
      <c r="H2924" t="s">
        <v>421</v>
      </c>
      <c r="I2924" t="s">
        <v>103</v>
      </c>
      <c r="J2924" t="s">
        <v>105</v>
      </c>
      <c r="K2924" t="s">
        <v>109</v>
      </c>
      <c r="L2924" t="s">
        <v>108</v>
      </c>
      <c r="M2924" t="s">
        <v>165</v>
      </c>
      <c r="N2924" t="s">
        <v>166</v>
      </c>
      <c r="O2924" t="s">
        <v>636</v>
      </c>
      <c r="P2924" t="s">
        <v>635</v>
      </c>
      <c r="Q2924" t="s">
        <v>6434</v>
      </c>
      <c r="R2924" t="s">
        <v>6435</v>
      </c>
    </row>
    <row r="2925" spans="1:18">
      <c r="A2925">
        <v>2935</v>
      </c>
      <c r="B2925" t="s">
        <v>701</v>
      </c>
      <c r="C2925">
        <v>1739</v>
      </c>
      <c r="D2925" t="s">
        <v>6442</v>
      </c>
      <c r="E2925" t="s">
        <v>706</v>
      </c>
      <c r="F2925">
        <v>4</v>
      </c>
      <c r="G2925">
        <v>1</v>
      </c>
      <c r="H2925" t="s">
        <v>421</v>
      </c>
      <c r="I2925" t="s">
        <v>103</v>
      </c>
      <c r="J2925" t="s">
        <v>105</v>
      </c>
      <c r="K2925" t="s">
        <v>109</v>
      </c>
      <c r="L2925" t="s">
        <v>108</v>
      </c>
      <c r="M2925" t="s">
        <v>165</v>
      </c>
      <c r="N2925" t="s">
        <v>166</v>
      </c>
      <c r="O2925" t="s">
        <v>636</v>
      </c>
      <c r="P2925" t="s">
        <v>635</v>
      </c>
      <c r="Q2925" t="s">
        <v>6442</v>
      </c>
      <c r="R2925" t="s">
        <v>6443</v>
      </c>
    </row>
    <row r="2926" spans="1:18">
      <c r="A2926">
        <v>2936</v>
      </c>
      <c r="B2926" t="s">
        <v>701</v>
      </c>
      <c r="C2926">
        <v>1689</v>
      </c>
      <c r="D2926" t="s">
        <v>6444</v>
      </c>
      <c r="E2926" t="s">
        <v>706</v>
      </c>
      <c r="F2926">
        <v>5</v>
      </c>
      <c r="G2926">
        <v>1</v>
      </c>
      <c r="H2926" t="s">
        <v>421</v>
      </c>
      <c r="I2926" t="s">
        <v>103</v>
      </c>
      <c r="J2926" t="s">
        <v>105</v>
      </c>
      <c r="K2926" t="s">
        <v>109</v>
      </c>
      <c r="L2926" t="s">
        <v>108</v>
      </c>
      <c r="M2926" t="s">
        <v>165</v>
      </c>
      <c r="N2926" t="s">
        <v>166</v>
      </c>
      <c r="O2926" t="s">
        <v>636</v>
      </c>
      <c r="P2926" t="s">
        <v>635</v>
      </c>
      <c r="Q2926" t="s">
        <v>6444</v>
      </c>
      <c r="R2926" t="s">
        <v>6445</v>
      </c>
    </row>
    <row r="2927" spans="1:18">
      <c r="A2927">
        <v>2938</v>
      </c>
      <c r="B2927" t="s">
        <v>701</v>
      </c>
      <c r="C2927">
        <v>1681</v>
      </c>
      <c r="D2927" t="s">
        <v>6448</v>
      </c>
      <c r="E2927" t="s">
        <v>706</v>
      </c>
      <c r="F2927">
        <v>4</v>
      </c>
      <c r="G2927">
        <v>1</v>
      </c>
      <c r="H2927" t="s">
        <v>421</v>
      </c>
      <c r="I2927" t="s">
        <v>103</v>
      </c>
      <c r="J2927" t="s">
        <v>105</v>
      </c>
      <c r="K2927" t="s">
        <v>109</v>
      </c>
      <c r="L2927" t="s">
        <v>108</v>
      </c>
      <c r="M2927" t="s">
        <v>165</v>
      </c>
      <c r="N2927" t="s">
        <v>166</v>
      </c>
      <c r="O2927" t="s">
        <v>636</v>
      </c>
      <c r="P2927" t="s">
        <v>635</v>
      </c>
      <c r="Q2927" t="s">
        <v>6448</v>
      </c>
      <c r="R2927" t="s">
        <v>6449</v>
      </c>
    </row>
    <row r="2928" spans="1:18">
      <c r="A2928">
        <v>2940</v>
      </c>
      <c r="B2928" t="s">
        <v>701</v>
      </c>
      <c r="C2928">
        <v>1701</v>
      </c>
      <c r="D2928" t="s">
        <v>6452</v>
      </c>
      <c r="E2928" t="s">
        <v>706</v>
      </c>
      <c r="F2928">
        <v>4</v>
      </c>
      <c r="G2928">
        <v>1</v>
      </c>
      <c r="H2928" t="s">
        <v>421</v>
      </c>
      <c r="I2928" t="s">
        <v>103</v>
      </c>
      <c r="J2928" t="s">
        <v>105</v>
      </c>
      <c r="K2928" t="s">
        <v>109</v>
      </c>
      <c r="L2928" t="s">
        <v>108</v>
      </c>
      <c r="M2928" t="s">
        <v>165</v>
      </c>
      <c r="N2928" t="s">
        <v>166</v>
      </c>
      <c r="O2928" t="s">
        <v>636</v>
      </c>
      <c r="P2928" t="s">
        <v>635</v>
      </c>
      <c r="Q2928" t="s">
        <v>6452</v>
      </c>
      <c r="R2928" t="s">
        <v>6453</v>
      </c>
    </row>
    <row r="2929" spans="1:18">
      <c r="A2929">
        <v>2943</v>
      </c>
      <c r="B2929" t="s">
        <v>701</v>
      </c>
      <c r="C2929">
        <v>1742</v>
      </c>
      <c r="D2929" t="s">
        <v>6458</v>
      </c>
      <c r="E2929" t="s">
        <v>706</v>
      </c>
      <c r="F2929">
        <v>4</v>
      </c>
      <c r="G2929">
        <v>1</v>
      </c>
      <c r="H2929" t="s">
        <v>421</v>
      </c>
      <c r="I2929" t="s">
        <v>103</v>
      </c>
      <c r="J2929" t="s">
        <v>105</v>
      </c>
      <c r="K2929" t="s">
        <v>109</v>
      </c>
      <c r="L2929" t="s">
        <v>108</v>
      </c>
      <c r="M2929" t="s">
        <v>165</v>
      </c>
      <c r="N2929" t="s">
        <v>166</v>
      </c>
      <c r="O2929" t="s">
        <v>636</v>
      </c>
      <c r="P2929" t="s">
        <v>635</v>
      </c>
      <c r="Q2929" t="s">
        <v>6458</v>
      </c>
      <c r="R2929" t="s">
        <v>6459</v>
      </c>
    </row>
    <row r="2930" spans="1:18">
      <c r="A2930">
        <v>2945</v>
      </c>
      <c r="B2930" t="s">
        <v>701</v>
      </c>
      <c r="C2930">
        <v>1698</v>
      </c>
      <c r="D2930" t="s">
        <v>6462</v>
      </c>
      <c r="E2930" t="s">
        <v>706</v>
      </c>
      <c r="F2930">
        <v>4</v>
      </c>
      <c r="G2930">
        <v>1</v>
      </c>
      <c r="H2930" t="s">
        <v>421</v>
      </c>
      <c r="I2930" t="s">
        <v>103</v>
      </c>
      <c r="J2930" t="s">
        <v>105</v>
      </c>
      <c r="K2930" t="s">
        <v>109</v>
      </c>
      <c r="L2930" t="s">
        <v>108</v>
      </c>
      <c r="M2930" t="s">
        <v>165</v>
      </c>
      <c r="N2930" t="s">
        <v>166</v>
      </c>
      <c r="O2930" t="s">
        <v>636</v>
      </c>
      <c r="P2930" t="s">
        <v>635</v>
      </c>
      <c r="Q2930" t="s">
        <v>6462</v>
      </c>
      <c r="R2930" t="s">
        <v>6463</v>
      </c>
    </row>
    <row r="2931" spans="1:18">
      <c r="A2931">
        <v>2956</v>
      </c>
      <c r="B2931" t="s">
        <v>701</v>
      </c>
      <c r="C2931">
        <v>1699</v>
      </c>
      <c r="D2931" t="s">
        <v>6483</v>
      </c>
      <c r="E2931" t="s">
        <v>706</v>
      </c>
      <c r="F2931">
        <v>4</v>
      </c>
      <c r="G2931">
        <v>1</v>
      </c>
      <c r="H2931" t="s">
        <v>421</v>
      </c>
      <c r="I2931" t="s">
        <v>103</v>
      </c>
      <c r="J2931" t="s">
        <v>105</v>
      </c>
      <c r="K2931" t="s">
        <v>109</v>
      </c>
      <c r="L2931" t="s">
        <v>108</v>
      </c>
      <c r="M2931" t="s">
        <v>165</v>
      </c>
      <c r="N2931" t="s">
        <v>166</v>
      </c>
      <c r="O2931" t="s">
        <v>636</v>
      </c>
      <c r="P2931" t="s">
        <v>635</v>
      </c>
      <c r="Q2931" t="s">
        <v>6483</v>
      </c>
      <c r="R2931" t="s">
        <v>6484</v>
      </c>
    </row>
    <row r="2932" spans="1:18">
      <c r="A2932">
        <v>2975</v>
      </c>
      <c r="B2932" t="s">
        <v>701</v>
      </c>
      <c r="C2932">
        <v>1684</v>
      </c>
      <c r="D2932" t="s">
        <v>6521</v>
      </c>
      <c r="E2932" t="s">
        <v>706</v>
      </c>
      <c r="F2932">
        <v>4</v>
      </c>
      <c r="G2932">
        <v>1</v>
      </c>
      <c r="H2932" t="s">
        <v>421</v>
      </c>
      <c r="I2932" t="s">
        <v>103</v>
      </c>
      <c r="J2932" t="s">
        <v>105</v>
      </c>
      <c r="K2932" t="s">
        <v>109</v>
      </c>
      <c r="L2932" t="s">
        <v>108</v>
      </c>
      <c r="M2932" t="s">
        <v>165</v>
      </c>
      <c r="N2932" t="s">
        <v>166</v>
      </c>
      <c r="O2932" t="s">
        <v>636</v>
      </c>
      <c r="P2932" t="s">
        <v>635</v>
      </c>
      <c r="Q2932" t="s">
        <v>6521</v>
      </c>
      <c r="R2932" t="s">
        <v>6522</v>
      </c>
    </row>
    <row r="2933" spans="1:18">
      <c r="A2933">
        <v>2985</v>
      </c>
      <c r="B2933" t="s">
        <v>701</v>
      </c>
      <c r="C2933">
        <v>1685</v>
      </c>
      <c r="D2933" t="s">
        <v>6540</v>
      </c>
      <c r="E2933" t="s">
        <v>703</v>
      </c>
      <c r="F2933">
        <v>5</v>
      </c>
      <c r="G2933">
        <v>1</v>
      </c>
      <c r="H2933" t="s">
        <v>421</v>
      </c>
      <c r="I2933" t="s">
        <v>103</v>
      </c>
      <c r="J2933" t="s">
        <v>105</v>
      </c>
      <c r="K2933" t="s">
        <v>109</v>
      </c>
      <c r="L2933" t="s">
        <v>108</v>
      </c>
      <c r="M2933" t="s">
        <v>165</v>
      </c>
      <c r="N2933" t="s">
        <v>166</v>
      </c>
      <c r="O2933" t="s">
        <v>636</v>
      </c>
      <c r="P2933" t="s">
        <v>635</v>
      </c>
      <c r="Q2933" t="s">
        <v>6540</v>
      </c>
      <c r="R2933" t="s">
        <v>6541</v>
      </c>
    </row>
    <row r="2934" spans="1:18">
      <c r="A2934">
        <v>2986</v>
      </c>
      <c r="B2934" t="s">
        <v>701</v>
      </c>
      <c r="C2934">
        <v>1683</v>
      </c>
      <c r="D2934" t="s">
        <v>6542</v>
      </c>
      <c r="E2934" t="s">
        <v>703</v>
      </c>
      <c r="F2934">
        <v>5</v>
      </c>
      <c r="G2934">
        <v>1</v>
      </c>
      <c r="H2934" t="s">
        <v>421</v>
      </c>
      <c r="I2934" t="s">
        <v>103</v>
      </c>
      <c r="J2934" t="s">
        <v>105</v>
      </c>
      <c r="K2934" t="s">
        <v>109</v>
      </c>
      <c r="L2934" t="s">
        <v>108</v>
      </c>
      <c r="M2934" t="s">
        <v>165</v>
      </c>
      <c r="N2934" t="s">
        <v>166</v>
      </c>
      <c r="O2934" t="s">
        <v>636</v>
      </c>
      <c r="P2934" t="s">
        <v>635</v>
      </c>
      <c r="Q2934" t="s">
        <v>6542</v>
      </c>
      <c r="R2934" t="s">
        <v>6543</v>
      </c>
    </row>
    <row r="2935" spans="1:18">
      <c r="A2935">
        <v>2989</v>
      </c>
      <c r="B2935" t="s">
        <v>701</v>
      </c>
      <c r="C2935">
        <v>1682</v>
      </c>
      <c r="D2935" t="s">
        <v>6548</v>
      </c>
      <c r="E2935" t="s">
        <v>706</v>
      </c>
      <c r="F2935">
        <v>3</v>
      </c>
      <c r="G2935">
        <v>1</v>
      </c>
      <c r="H2935" t="s">
        <v>421</v>
      </c>
      <c r="I2935" t="s">
        <v>103</v>
      </c>
      <c r="J2935" t="s">
        <v>105</v>
      </c>
      <c r="K2935" t="s">
        <v>109</v>
      </c>
      <c r="L2935" t="s">
        <v>108</v>
      </c>
      <c r="M2935" t="s">
        <v>165</v>
      </c>
      <c r="N2935" t="s">
        <v>166</v>
      </c>
      <c r="O2935" t="s">
        <v>636</v>
      </c>
      <c r="P2935" t="s">
        <v>635</v>
      </c>
      <c r="Q2935" t="s">
        <v>6548</v>
      </c>
      <c r="R2935" t="s">
        <v>6549</v>
      </c>
    </row>
    <row r="2936" spans="1:18">
      <c r="A2936">
        <v>2996</v>
      </c>
      <c r="B2936" t="s">
        <v>701</v>
      </c>
      <c r="C2936">
        <v>1715</v>
      </c>
      <c r="D2936" t="s">
        <v>6562</v>
      </c>
      <c r="E2936" t="s">
        <v>706</v>
      </c>
      <c r="F2936">
        <v>4</v>
      </c>
      <c r="G2936">
        <v>1</v>
      </c>
      <c r="H2936" t="s">
        <v>421</v>
      </c>
      <c r="I2936" t="s">
        <v>103</v>
      </c>
      <c r="J2936" t="s">
        <v>105</v>
      </c>
      <c r="K2936" t="s">
        <v>109</v>
      </c>
      <c r="L2936" t="s">
        <v>108</v>
      </c>
      <c r="M2936" t="s">
        <v>165</v>
      </c>
      <c r="N2936" t="s">
        <v>166</v>
      </c>
      <c r="O2936" t="s">
        <v>636</v>
      </c>
      <c r="P2936" t="s">
        <v>635</v>
      </c>
      <c r="Q2936" t="s">
        <v>6562</v>
      </c>
      <c r="R2936" t="s">
        <v>6563</v>
      </c>
    </row>
    <row r="2937" spans="1:18">
      <c r="A2937">
        <v>3002</v>
      </c>
      <c r="B2937" t="s">
        <v>701</v>
      </c>
      <c r="C2937">
        <v>1687</v>
      </c>
      <c r="D2937" t="s">
        <v>6574</v>
      </c>
      <c r="E2937" t="s">
        <v>706</v>
      </c>
      <c r="F2937">
        <v>4</v>
      </c>
      <c r="G2937">
        <v>1</v>
      </c>
      <c r="H2937" t="s">
        <v>421</v>
      </c>
      <c r="I2937" t="s">
        <v>103</v>
      </c>
      <c r="J2937" t="s">
        <v>105</v>
      </c>
      <c r="K2937" t="s">
        <v>109</v>
      </c>
      <c r="L2937" t="s">
        <v>108</v>
      </c>
      <c r="M2937" t="s">
        <v>165</v>
      </c>
      <c r="N2937" t="s">
        <v>166</v>
      </c>
      <c r="O2937" t="s">
        <v>636</v>
      </c>
      <c r="P2937" t="s">
        <v>635</v>
      </c>
      <c r="Q2937" t="s">
        <v>6574</v>
      </c>
      <c r="R2937" t="s">
        <v>6575</v>
      </c>
    </row>
    <row r="2938" spans="1:18">
      <c r="A2938">
        <v>2654</v>
      </c>
      <c r="B2938" t="s">
        <v>701</v>
      </c>
      <c r="C2938">
        <v>900</v>
      </c>
      <c r="D2938" t="s">
        <v>5894</v>
      </c>
      <c r="E2938" t="s">
        <v>703</v>
      </c>
      <c r="F2938">
        <v>5</v>
      </c>
      <c r="G2938">
        <v>1</v>
      </c>
      <c r="H2938" t="s">
        <v>421</v>
      </c>
      <c r="I2938" t="s">
        <v>103</v>
      </c>
      <c r="J2938" t="s">
        <v>105</v>
      </c>
      <c r="K2938" t="s">
        <v>109</v>
      </c>
      <c r="L2938" t="s">
        <v>108</v>
      </c>
      <c r="M2938" t="s">
        <v>196</v>
      </c>
      <c r="N2938" t="s">
        <v>195</v>
      </c>
      <c r="O2938" t="s">
        <v>644</v>
      </c>
      <c r="P2938" t="s">
        <v>643</v>
      </c>
      <c r="Q2938" t="s">
        <v>5894</v>
      </c>
      <c r="R2938" t="s">
        <v>5895</v>
      </c>
    </row>
    <row r="2939" spans="1:18">
      <c r="A2939">
        <v>2628</v>
      </c>
      <c r="B2939" t="s">
        <v>701</v>
      </c>
      <c r="C2939">
        <v>1887</v>
      </c>
      <c r="D2939" t="s">
        <v>197</v>
      </c>
      <c r="E2939" t="s">
        <v>772</v>
      </c>
      <c r="F2939">
        <v>5</v>
      </c>
      <c r="G2939">
        <v>0</v>
      </c>
      <c r="H2939" t="s">
        <v>421</v>
      </c>
      <c r="I2939" t="s">
        <v>103</v>
      </c>
      <c r="J2939" t="s">
        <v>105</v>
      </c>
      <c r="K2939" t="s">
        <v>109</v>
      </c>
      <c r="L2939" t="s">
        <v>108</v>
      </c>
      <c r="M2939" t="s">
        <v>198</v>
      </c>
      <c r="N2939" t="s">
        <v>197</v>
      </c>
      <c r="O2939" t="s">
        <v>642</v>
      </c>
      <c r="P2939" t="s">
        <v>641</v>
      </c>
      <c r="Q2939" t="s">
        <v>197</v>
      </c>
      <c r="R2939" t="s">
        <v>5846</v>
      </c>
    </row>
    <row r="2940" spans="1:18">
      <c r="A2940">
        <v>2635</v>
      </c>
      <c r="B2940" t="s">
        <v>701</v>
      </c>
      <c r="C2940">
        <v>1888</v>
      </c>
      <c r="D2940" t="s">
        <v>197</v>
      </c>
      <c r="E2940" t="s">
        <v>706</v>
      </c>
      <c r="F2940">
        <v>1</v>
      </c>
      <c r="G2940">
        <v>1</v>
      </c>
      <c r="H2940" t="s">
        <v>421</v>
      </c>
      <c r="I2940" t="s">
        <v>103</v>
      </c>
      <c r="J2940" t="s">
        <v>105</v>
      </c>
      <c r="K2940" t="s">
        <v>109</v>
      </c>
      <c r="L2940" t="s">
        <v>108</v>
      </c>
      <c r="M2940" t="s">
        <v>198</v>
      </c>
      <c r="N2940" t="s">
        <v>197</v>
      </c>
      <c r="O2940" t="s">
        <v>642</v>
      </c>
      <c r="P2940" t="s">
        <v>641</v>
      </c>
      <c r="Q2940" t="s">
        <v>197</v>
      </c>
      <c r="R2940" t="s">
        <v>5858</v>
      </c>
    </row>
    <row r="2941" spans="1:18">
      <c r="A2941">
        <v>2638</v>
      </c>
      <c r="B2941" t="s">
        <v>701</v>
      </c>
      <c r="C2941">
        <v>2080</v>
      </c>
      <c r="D2941" t="s">
        <v>5863</v>
      </c>
      <c r="E2941" t="s">
        <v>421</v>
      </c>
      <c r="F2941">
        <v>4</v>
      </c>
      <c r="G2941">
        <v>0</v>
      </c>
      <c r="H2941" t="s">
        <v>421</v>
      </c>
      <c r="I2941" t="s">
        <v>103</v>
      </c>
      <c r="J2941" t="s">
        <v>105</v>
      </c>
      <c r="K2941" t="s">
        <v>109</v>
      </c>
      <c r="L2941" t="s">
        <v>108</v>
      </c>
      <c r="M2941" t="s">
        <v>198</v>
      </c>
      <c r="N2941" t="s">
        <v>197</v>
      </c>
      <c r="O2941" t="s">
        <v>642</v>
      </c>
      <c r="P2941" t="s">
        <v>641</v>
      </c>
      <c r="Q2941" t="s">
        <v>5863</v>
      </c>
      <c r="R2941" t="s">
        <v>5864</v>
      </c>
    </row>
    <row r="2942" spans="1:18">
      <c r="A2942">
        <v>2601</v>
      </c>
      <c r="B2942" t="s">
        <v>701</v>
      </c>
      <c r="C2942">
        <v>1890</v>
      </c>
      <c r="D2942" t="s">
        <v>203</v>
      </c>
      <c r="E2942" t="s">
        <v>772</v>
      </c>
      <c r="F2942">
        <v>5</v>
      </c>
      <c r="G2942">
        <v>0</v>
      </c>
      <c r="H2942" t="s">
        <v>421</v>
      </c>
      <c r="I2942" t="s">
        <v>103</v>
      </c>
      <c r="J2942" t="s">
        <v>105</v>
      </c>
      <c r="K2942" t="s">
        <v>109</v>
      </c>
      <c r="L2942" t="s">
        <v>108</v>
      </c>
      <c r="M2942" t="s">
        <v>204</v>
      </c>
      <c r="N2942" t="s">
        <v>203</v>
      </c>
      <c r="O2942" t="s">
        <v>646</v>
      </c>
      <c r="P2942" t="s">
        <v>645</v>
      </c>
      <c r="Q2942" t="s">
        <v>203</v>
      </c>
      <c r="R2942" t="s">
        <v>5794</v>
      </c>
    </row>
    <row r="2943" spans="1:18">
      <c r="A2943">
        <v>54</v>
      </c>
      <c r="B2943" t="s">
        <v>701</v>
      </c>
      <c r="C2943">
        <v>4141</v>
      </c>
      <c r="D2943" t="s">
        <v>812</v>
      </c>
      <c r="E2943" t="s">
        <v>802</v>
      </c>
      <c r="F2943">
        <v>4</v>
      </c>
      <c r="G2943">
        <v>0</v>
      </c>
      <c r="H2943" t="s">
        <v>421</v>
      </c>
      <c r="I2943" t="s">
        <v>103</v>
      </c>
      <c r="J2943" t="s">
        <v>105</v>
      </c>
      <c r="K2943" t="s">
        <v>115</v>
      </c>
      <c r="L2943" t="s">
        <v>114</v>
      </c>
      <c r="M2943" t="s">
        <v>408</v>
      </c>
      <c r="N2943" t="s">
        <v>407</v>
      </c>
      <c r="O2943" t="s">
        <v>650</v>
      </c>
      <c r="P2943" t="s">
        <v>649</v>
      </c>
      <c r="Q2943" t="s">
        <v>812</v>
      </c>
      <c r="R2943" t="s">
        <v>813</v>
      </c>
    </row>
    <row r="2944" spans="1:18">
      <c r="A2944">
        <v>56</v>
      </c>
      <c r="B2944" t="s">
        <v>701</v>
      </c>
      <c r="C2944">
        <v>4136</v>
      </c>
      <c r="D2944" t="s">
        <v>816</v>
      </c>
      <c r="E2944" t="s">
        <v>706</v>
      </c>
      <c r="F2944">
        <v>3</v>
      </c>
      <c r="G2944">
        <v>0</v>
      </c>
      <c r="H2944" t="s">
        <v>421</v>
      </c>
      <c r="I2944" t="s">
        <v>103</v>
      </c>
      <c r="J2944" t="s">
        <v>105</v>
      </c>
      <c r="K2944" t="s">
        <v>115</v>
      </c>
      <c r="L2944" t="s">
        <v>114</v>
      </c>
      <c r="M2944" t="s">
        <v>408</v>
      </c>
      <c r="N2944" t="s">
        <v>407</v>
      </c>
      <c r="O2944" t="s">
        <v>650</v>
      </c>
      <c r="P2944" t="s">
        <v>649</v>
      </c>
      <c r="Q2944" t="s">
        <v>816</v>
      </c>
      <c r="R2944" t="s">
        <v>817</v>
      </c>
    </row>
    <row r="2945" spans="1:18">
      <c r="A2945">
        <v>70</v>
      </c>
      <c r="B2945" t="s">
        <v>701</v>
      </c>
      <c r="C2945">
        <v>4106</v>
      </c>
      <c r="D2945" t="s">
        <v>844</v>
      </c>
      <c r="E2945" t="s">
        <v>706</v>
      </c>
      <c r="F2945">
        <v>2</v>
      </c>
      <c r="G2945">
        <v>0</v>
      </c>
      <c r="H2945" t="s">
        <v>421</v>
      </c>
      <c r="I2945" t="s">
        <v>103</v>
      </c>
      <c r="J2945" t="s">
        <v>105</v>
      </c>
      <c r="K2945" t="s">
        <v>115</v>
      </c>
      <c r="L2945" t="s">
        <v>114</v>
      </c>
      <c r="M2945" t="s">
        <v>408</v>
      </c>
      <c r="N2945" t="s">
        <v>407</v>
      </c>
      <c r="O2945" t="s">
        <v>650</v>
      </c>
      <c r="P2945" t="s">
        <v>649</v>
      </c>
      <c r="Q2945" t="s">
        <v>844</v>
      </c>
      <c r="R2945" t="s">
        <v>845</v>
      </c>
    </row>
    <row r="2946" spans="1:18">
      <c r="A2946">
        <v>72</v>
      </c>
      <c r="B2946" t="s">
        <v>701</v>
      </c>
      <c r="C2946">
        <v>4105</v>
      </c>
      <c r="D2946" t="s">
        <v>848</v>
      </c>
      <c r="E2946" t="s">
        <v>706</v>
      </c>
      <c r="F2946">
        <v>2</v>
      </c>
      <c r="G2946">
        <v>0</v>
      </c>
      <c r="H2946" t="s">
        <v>421</v>
      </c>
      <c r="I2946" t="s">
        <v>103</v>
      </c>
      <c r="J2946" t="s">
        <v>105</v>
      </c>
      <c r="K2946" t="s">
        <v>115</v>
      </c>
      <c r="L2946" t="s">
        <v>114</v>
      </c>
      <c r="M2946" t="s">
        <v>408</v>
      </c>
      <c r="N2946" t="s">
        <v>407</v>
      </c>
      <c r="O2946" t="s">
        <v>650</v>
      </c>
      <c r="P2946" t="s">
        <v>649</v>
      </c>
      <c r="Q2946" t="s">
        <v>848</v>
      </c>
      <c r="R2946" t="s">
        <v>849</v>
      </c>
    </row>
    <row r="2947" spans="1:18">
      <c r="A2947">
        <v>75</v>
      </c>
      <c r="B2947" t="s">
        <v>701</v>
      </c>
      <c r="C2947">
        <v>4107</v>
      </c>
      <c r="D2947" t="s">
        <v>854</v>
      </c>
      <c r="E2947" t="s">
        <v>706</v>
      </c>
      <c r="F2947">
        <v>2</v>
      </c>
      <c r="G2947">
        <v>0</v>
      </c>
      <c r="H2947" t="s">
        <v>421</v>
      </c>
      <c r="I2947" t="s">
        <v>103</v>
      </c>
      <c r="J2947" t="s">
        <v>105</v>
      </c>
      <c r="K2947" t="s">
        <v>115</v>
      </c>
      <c r="L2947" t="s">
        <v>114</v>
      </c>
      <c r="M2947" t="s">
        <v>408</v>
      </c>
      <c r="N2947" t="s">
        <v>407</v>
      </c>
      <c r="O2947" t="s">
        <v>650</v>
      </c>
      <c r="P2947" t="s">
        <v>649</v>
      </c>
      <c r="Q2947" t="s">
        <v>854</v>
      </c>
      <c r="R2947" t="s">
        <v>855</v>
      </c>
    </row>
    <row r="2948" spans="1:18">
      <c r="A2948">
        <v>76</v>
      </c>
      <c r="B2948" t="s">
        <v>701</v>
      </c>
      <c r="C2948">
        <v>4130</v>
      </c>
      <c r="D2948" t="s">
        <v>856</v>
      </c>
      <c r="E2948" t="s">
        <v>706</v>
      </c>
      <c r="F2948">
        <v>3</v>
      </c>
      <c r="G2948">
        <v>0</v>
      </c>
      <c r="H2948" t="s">
        <v>421</v>
      </c>
      <c r="I2948" t="s">
        <v>103</v>
      </c>
      <c r="J2948" t="s">
        <v>105</v>
      </c>
      <c r="K2948" t="s">
        <v>115</v>
      </c>
      <c r="L2948" t="s">
        <v>114</v>
      </c>
      <c r="M2948" t="s">
        <v>408</v>
      </c>
      <c r="N2948" t="s">
        <v>407</v>
      </c>
      <c r="O2948" t="s">
        <v>650</v>
      </c>
      <c r="P2948" t="s">
        <v>649</v>
      </c>
      <c r="Q2948" t="s">
        <v>856</v>
      </c>
      <c r="R2948" t="s">
        <v>857</v>
      </c>
    </row>
    <row r="2949" spans="1:18">
      <c r="A2949">
        <v>80</v>
      </c>
      <c r="B2949" t="s">
        <v>701</v>
      </c>
      <c r="C2949">
        <v>4104</v>
      </c>
      <c r="D2949" t="s">
        <v>864</v>
      </c>
      <c r="E2949" t="s">
        <v>706</v>
      </c>
      <c r="F2949">
        <v>3</v>
      </c>
      <c r="G2949">
        <v>0</v>
      </c>
      <c r="H2949" t="s">
        <v>421</v>
      </c>
      <c r="I2949" t="s">
        <v>103</v>
      </c>
      <c r="J2949" t="s">
        <v>105</v>
      </c>
      <c r="K2949" t="s">
        <v>115</v>
      </c>
      <c r="L2949" t="s">
        <v>114</v>
      </c>
      <c r="M2949" t="s">
        <v>408</v>
      </c>
      <c r="N2949" t="s">
        <v>407</v>
      </c>
      <c r="O2949" t="s">
        <v>650</v>
      </c>
      <c r="P2949" t="s">
        <v>649</v>
      </c>
      <c r="Q2949" t="s">
        <v>864</v>
      </c>
      <c r="R2949" t="s">
        <v>865</v>
      </c>
    </row>
    <row r="2950" spans="1:18">
      <c r="A2950">
        <v>81</v>
      </c>
      <c r="B2950" t="s">
        <v>701</v>
      </c>
      <c r="C2950">
        <v>4137</v>
      </c>
      <c r="D2950" t="s">
        <v>866</v>
      </c>
      <c r="E2950" t="s">
        <v>706</v>
      </c>
      <c r="F2950">
        <v>4</v>
      </c>
      <c r="G2950">
        <v>0</v>
      </c>
      <c r="H2950" t="s">
        <v>421</v>
      </c>
      <c r="I2950" t="s">
        <v>103</v>
      </c>
      <c r="J2950" t="s">
        <v>105</v>
      </c>
      <c r="K2950" t="s">
        <v>115</v>
      </c>
      <c r="L2950" t="s">
        <v>114</v>
      </c>
      <c r="M2950" t="s">
        <v>408</v>
      </c>
      <c r="N2950" t="s">
        <v>407</v>
      </c>
      <c r="O2950" t="s">
        <v>650</v>
      </c>
      <c r="P2950" t="s">
        <v>649</v>
      </c>
      <c r="Q2950" t="s">
        <v>866</v>
      </c>
      <c r="R2950" t="s">
        <v>867</v>
      </c>
    </row>
    <row r="2951" spans="1:18">
      <c r="A2951">
        <v>82</v>
      </c>
      <c r="B2951" t="s">
        <v>701</v>
      </c>
      <c r="C2951">
        <v>4129</v>
      </c>
      <c r="D2951" t="s">
        <v>868</v>
      </c>
      <c r="E2951" t="s">
        <v>706</v>
      </c>
      <c r="F2951">
        <v>4</v>
      </c>
      <c r="G2951">
        <v>0</v>
      </c>
      <c r="H2951" t="s">
        <v>421</v>
      </c>
      <c r="I2951" t="s">
        <v>103</v>
      </c>
      <c r="J2951" t="s">
        <v>105</v>
      </c>
      <c r="K2951" t="s">
        <v>115</v>
      </c>
      <c r="L2951" t="s">
        <v>114</v>
      </c>
      <c r="M2951" t="s">
        <v>408</v>
      </c>
      <c r="N2951" t="s">
        <v>407</v>
      </c>
      <c r="O2951" t="s">
        <v>650</v>
      </c>
      <c r="P2951" t="s">
        <v>649</v>
      </c>
      <c r="Q2951" t="s">
        <v>868</v>
      </c>
      <c r="R2951" t="s">
        <v>869</v>
      </c>
    </row>
    <row r="2952" spans="1:18">
      <c r="A2952">
        <v>84</v>
      </c>
      <c r="B2952" t="s">
        <v>701</v>
      </c>
      <c r="C2952">
        <v>4103</v>
      </c>
      <c r="D2952" t="s">
        <v>872</v>
      </c>
      <c r="E2952" t="s">
        <v>706</v>
      </c>
      <c r="F2952">
        <v>1</v>
      </c>
      <c r="G2952">
        <v>0</v>
      </c>
      <c r="H2952" t="s">
        <v>421</v>
      </c>
      <c r="I2952" t="s">
        <v>103</v>
      </c>
      <c r="J2952" t="s">
        <v>105</v>
      </c>
      <c r="K2952" t="s">
        <v>115</v>
      </c>
      <c r="L2952" t="s">
        <v>114</v>
      </c>
      <c r="M2952" t="s">
        <v>408</v>
      </c>
      <c r="N2952" t="s">
        <v>407</v>
      </c>
      <c r="O2952" t="s">
        <v>650</v>
      </c>
      <c r="P2952" t="s">
        <v>649</v>
      </c>
      <c r="Q2952" t="s">
        <v>872</v>
      </c>
      <c r="R2952" t="s">
        <v>873</v>
      </c>
    </row>
    <row r="2953" spans="1:18">
      <c r="A2953">
        <v>85</v>
      </c>
      <c r="B2953" t="s">
        <v>701</v>
      </c>
      <c r="C2953">
        <v>4102</v>
      </c>
      <c r="D2953" t="s">
        <v>874</v>
      </c>
      <c r="E2953" t="s">
        <v>706</v>
      </c>
      <c r="F2953">
        <v>3</v>
      </c>
      <c r="G2953">
        <v>0</v>
      </c>
      <c r="H2953" t="s">
        <v>421</v>
      </c>
      <c r="I2953" t="s">
        <v>103</v>
      </c>
      <c r="J2953" t="s">
        <v>105</v>
      </c>
      <c r="K2953" t="s">
        <v>115</v>
      </c>
      <c r="L2953" t="s">
        <v>114</v>
      </c>
      <c r="M2953" t="s">
        <v>408</v>
      </c>
      <c r="N2953" t="s">
        <v>407</v>
      </c>
      <c r="O2953" t="s">
        <v>650</v>
      </c>
      <c r="P2953" t="s">
        <v>649</v>
      </c>
      <c r="Q2953" t="s">
        <v>874</v>
      </c>
      <c r="R2953" t="s">
        <v>875</v>
      </c>
    </row>
    <row r="2954" spans="1:18">
      <c r="A2954">
        <v>86</v>
      </c>
      <c r="B2954" t="s">
        <v>701</v>
      </c>
      <c r="C2954">
        <v>4101</v>
      </c>
      <c r="D2954" t="s">
        <v>876</v>
      </c>
      <c r="E2954" t="s">
        <v>706</v>
      </c>
      <c r="F2954">
        <v>3</v>
      </c>
      <c r="G2954">
        <v>0</v>
      </c>
      <c r="H2954" t="s">
        <v>421</v>
      </c>
      <c r="I2954" t="s">
        <v>103</v>
      </c>
      <c r="J2954" t="s">
        <v>105</v>
      </c>
      <c r="K2954" t="s">
        <v>115</v>
      </c>
      <c r="L2954" t="s">
        <v>114</v>
      </c>
      <c r="M2954" t="s">
        <v>408</v>
      </c>
      <c r="N2954" t="s">
        <v>407</v>
      </c>
      <c r="O2954" t="s">
        <v>650</v>
      </c>
      <c r="P2954" t="s">
        <v>649</v>
      </c>
      <c r="Q2954" t="s">
        <v>876</v>
      </c>
      <c r="R2954" t="s">
        <v>877</v>
      </c>
    </row>
    <row r="2955" spans="1:18">
      <c r="A2955">
        <v>87</v>
      </c>
      <c r="B2955" t="s">
        <v>701</v>
      </c>
      <c r="C2955">
        <v>4100</v>
      </c>
      <c r="D2955" t="s">
        <v>878</v>
      </c>
      <c r="E2955" t="s">
        <v>706</v>
      </c>
      <c r="F2955">
        <v>4</v>
      </c>
      <c r="G2955">
        <v>0</v>
      </c>
      <c r="H2955" t="s">
        <v>421</v>
      </c>
      <c r="I2955" t="s">
        <v>103</v>
      </c>
      <c r="J2955" t="s">
        <v>105</v>
      </c>
      <c r="K2955" t="s">
        <v>115</v>
      </c>
      <c r="L2955" t="s">
        <v>114</v>
      </c>
      <c r="M2955" t="s">
        <v>408</v>
      </c>
      <c r="N2955" t="s">
        <v>407</v>
      </c>
      <c r="O2955" t="s">
        <v>650</v>
      </c>
      <c r="P2955" t="s">
        <v>649</v>
      </c>
      <c r="Q2955" t="s">
        <v>878</v>
      </c>
      <c r="R2955" t="s">
        <v>879</v>
      </c>
    </row>
    <row r="2956" spans="1:18">
      <c r="A2956">
        <v>88</v>
      </c>
      <c r="B2956" t="s">
        <v>701</v>
      </c>
      <c r="C2956">
        <v>4138</v>
      </c>
      <c r="D2956" t="s">
        <v>880</v>
      </c>
      <c r="E2956" t="s">
        <v>706</v>
      </c>
      <c r="F2956">
        <v>4</v>
      </c>
      <c r="G2956">
        <v>0</v>
      </c>
      <c r="H2956" t="s">
        <v>421</v>
      </c>
      <c r="I2956" t="s">
        <v>103</v>
      </c>
      <c r="J2956" t="s">
        <v>105</v>
      </c>
      <c r="K2956" t="s">
        <v>115</v>
      </c>
      <c r="L2956" t="s">
        <v>114</v>
      </c>
      <c r="M2956" t="s">
        <v>408</v>
      </c>
      <c r="N2956" t="s">
        <v>407</v>
      </c>
      <c r="O2956" t="s">
        <v>650</v>
      </c>
      <c r="P2956" t="s">
        <v>649</v>
      </c>
      <c r="Q2956" t="s">
        <v>880</v>
      </c>
      <c r="R2956" t="s">
        <v>881</v>
      </c>
    </row>
    <row r="2957" spans="1:18">
      <c r="A2957">
        <v>91</v>
      </c>
      <c r="B2957" t="s">
        <v>701</v>
      </c>
      <c r="C2957">
        <v>4099</v>
      </c>
      <c r="D2957" t="s">
        <v>886</v>
      </c>
      <c r="E2957" t="s">
        <v>706</v>
      </c>
      <c r="F2957">
        <v>2</v>
      </c>
      <c r="G2957">
        <v>0</v>
      </c>
      <c r="H2957" t="s">
        <v>421</v>
      </c>
      <c r="I2957" t="s">
        <v>103</v>
      </c>
      <c r="J2957" t="s">
        <v>105</v>
      </c>
      <c r="K2957" t="s">
        <v>115</v>
      </c>
      <c r="L2957" t="s">
        <v>114</v>
      </c>
      <c r="M2957" t="s">
        <v>408</v>
      </c>
      <c r="N2957" t="s">
        <v>407</v>
      </c>
      <c r="O2957" t="s">
        <v>650</v>
      </c>
      <c r="P2957" t="s">
        <v>649</v>
      </c>
      <c r="Q2957" t="s">
        <v>886</v>
      </c>
      <c r="R2957" t="s">
        <v>887</v>
      </c>
    </row>
    <row r="2958" spans="1:18">
      <c r="A2958">
        <v>92</v>
      </c>
      <c r="B2958" t="s">
        <v>701</v>
      </c>
      <c r="C2958">
        <v>4142</v>
      </c>
      <c r="D2958" t="s">
        <v>888</v>
      </c>
      <c r="E2958" t="s">
        <v>802</v>
      </c>
      <c r="F2958">
        <v>4</v>
      </c>
      <c r="G2958">
        <v>0</v>
      </c>
      <c r="H2958" t="s">
        <v>421</v>
      </c>
      <c r="I2958" t="s">
        <v>103</v>
      </c>
      <c r="J2958" t="s">
        <v>105</v>
      </c>
      <c r="K2958" t="s">
        <v>115</v>
      </c>
      <c r="L2958" t="s">
        <v>114</v>
      </c>
      <c r="M2958" t="s">
        <v>408</v>
      </c>
      <c r="N2958" t="s">
        <v>407</v>
      </c>
      <c r="O2958" t="s">
        <v>650</v>
      </c>
      <c r="P2958" t="s">
        <v>649</v>
      </c>
      <c r="Q2958" t="s">
        <v>888</v>
      </c>
      <c r="R2958" t="s">
        <v>889</v>
      </c>
    </row>
    <row r="2959" spans="1:18">
      <c r="A2959">
        <v>95</v>
      </c>
      <c r="B2959" t="s">
        <v>701</v>
      </c>
      <c r="C2959">
        <v>4098</v>
      </c>
      <c r="D2959" t="s">
        <v>894</v>
      </c>
      <c r="E2959" t="s">
        <v>706</v>
      </c>
      <c r="F2959">
        <v>4</v>
      </c>
      <c r="G2959">
        <v>0</v>
      </c>
      <c r="H2959" t="s">
        <v>421</v>
      </c>
      <c r="I2959" t="s">
        <v>103</v>
      </c>
      <c r="J2959" t="s">
        <v>105</v>
      </c>
      <c r="K2959" t="s">
        <v>115</v>
      </c>
      <c r="L2959" t="s">
        <v>114</v>
      </c>
      <c r="M2959" t="s">
        <v>408</v>
      </c>
      <c r="N2959" t="s">
        <v>407</v>
      </c>
      <c r="O2959" t="s">
        <v>650</v>
      </c>
      <c r="P2959" t="s">
        <v>649</v>
      </c>
      <c r="Q2959" t="s">
        <v>894</v>
      </c>
      <c r="R2959" t="s">
        <v>895</v>
      </c>
    </row>
    <row r="2960" spans="1:18">
      <c r="A2960">
        <v>96</v>
      </c>
      <c r="B2960" t="s">
        <v>701</v>
      </c>
      <c r="C2960">
        <v>4097</v>
      </c>
      <c r="D2960" t="s">
        <v>896</v>
      </c>
      <c r="E2960" t="s">
        <v>706</v>
      </c>
      <c r="F2960">
        <v>2</v>
      </c>
      <c r="G2960">
        <v>0</v>
      </c>
      <c r="H2960" t="s">
        <v>421</v>
      </c>
      <c r="I2960" t="s">
        <v>103</v>
      </c>
      <c r="J2960" t="s">
        <v>105</v>
      </c>
      <c r="K2960" t="s">
        <v>115</v>
      </c>
      <c r="L2960" t="s">
        <v>114</v>
      </c>
      <c r="M2960" t="s">
        <v>408</v>
      </c>
      <c r="N2960" t="s">
        <v>407</v>
      </c>
      <c r="O2960" t="s">
        <v>650</v>
      </c>
      <c r="P2960" t="s">
        <v>649</v>
      </c>
      <c r="Q2960" t="s">
        <v>896</v>
      </c>
      <c r="R2960" t="s">
        <v>897</v>
      </c>
    </row>
    <row r="2961" spans="1:18">
      <c r="A2961">
        <v>98</v>
      </c>
      <c r="B2961" t="s">
        <v>701</v>
      </c>
      <c r="C2961">
        <v>4157</v>
      </c>
      <c r="D2961" t="s">
        <v>900</v>
      </c>
      <c r="E2961" t="s">
        <v>706</v>
      </c>
      <c r="F2961">
        <v>4</v>
      </c>
      <c r="G2961">
        <v>0</v>
      </c>
      <c r="H2961" t="s">
        <v>421</v>
      </c>
      <c r="I2961" t="s">
        <v>103</v>
      </c>
      <c r="J2961" t="s">
        <v>105</v>
      </c>
      <c r="K2961" t="s">
        <v>115</v>
      </c>
      <c r="L2961" t="s">
        <v>114</v>
      </c>
      <c r="M2961" t="s">
        <v>408</v>
      </c>
      <c r="N2961" t="s">
        <v>407</v>
      </c>
      <c r="O2961" t="s">
        <v>650</v>
      </c>
      <c r="P2961" t="s">
        <v>649</v>
      </c>
      <c r="Q2961" t="s">
        <v>900</v>
      </c>
      <c r="R2961" t="s">
        <v>901</v>
      </c>
    </row>
    <row r="2962" spans="1:18">
      <c r="A2962">
        <v>100</v>
      </c>
      <c r="B2962" t="s">
        <v>701</v>
      </c>
      <c r="C2962">
        <v>4156</v>
      </c>
      <c r="D2962" t="s">
        <v>904</v>
      </c>
      <c r="E2962" t="s">
        <v>706</v>
      </c>
      <c r="F2962">
        <v>2</v>
      </c>
      <c r="G2962">
        <v>0</v>
      </c>
      <c r="H2962" t="s">
        <v>421</v>
      </c>
      <c r="I2962" t="s">
        <v>103</v>
      </c>
      <c r="J2962" t="s">
        <v>105</v>
      </c>
      <c r="K2962" t="s">
        <v>115</v>
      </c>
      <c r="L2962" t="s">
        <v>114</v>
      </c>
      <c r="M2962" t="s">
        <v>408</v>
      </c>
      <c r="N2962" t="s">
        <v>407</v>
      </c>
      <c r="O2962" t="s">
        <v>650</v>
      </c>
      <c r="P2962" t="s">
        <v>649</v>
      </c>
      <c r="Q2962" t="s">
        <v>904</v>
      </c>
      <c r="R2962" t="s">
        <v>905</v>
      </c>
    </row>
    <row r="2963" spans="1:18">
      <c r="A2963">
        <v>101</v>
      </c>
      <c r="B2963" t="s">
        <v>701</v>
      </c>
      <c r="C2963">
        <v>4155</v>
      </c>
      <c r="D2963" t="s">
        <v>906</v>
      </c>
      <c r="E2963" t="s">
        <v>706</v>
      </c>
      <c r="F2963">
        <v>3</v>
      </c>
      <c r="G2963">
        <v>0</v>
      </c>
      <c r="H2963" t="s">
        <v>421</v>
      </c>
      <c r="I2963" t="s">
        <v>103</v>
      </c>
      <c r="J2963" t="s">
        <v>105</v>
      </c>
      <c r="K2963" t="s">
        <v>115</v>
      </c>
      <c r="L2963" t="s">
        <v>114</v>
      </c>
      <c r="M2963" t="s">
        <v>408</v>
      </c>
      <c r="N2963" t="s">
        <v>407</v>
      </c>
      <c r="O2963" t="s">
        <v>650</v>
      </c>
      <c r="P2963" t="s">
        <v>649</v>
      </c>
      <c r="Q2963" t="s">
        <v>906</v>
      </c>
      <c r="R2963" t="s">
        <v>907</v>
      </c>
    </row>
    <row r="2964" spans="1:18">
      <c r="A2964">
        <v>106</v>
      </c>
      <c r="B2964" t="s">
        <v>701</v>
      </c>
      <c r="C2964">
        <v>4139</v>
      </c>
      <c r="D2964" t="s">
        <v>916</v>
      </c>
      <c r="E2964" t="s">
        <v>706</v>
      </c>
      <c r="F2964">
        <v>4</v>
      </c>
      <c r="G2964">
        <v>0</v>
      </c>
      <c r="H2964" t="s">
        <v>421</v>
      </c>
      <c r="I2964" t="s">
        <v>103</v>
      </c>
      <c r="J2964" t="s">
        <v>105</v>
      </c>
      <c r="K2964" t="s">
        <v>115</v>
      </c>
      <c r="L2964" t="s">
        <v>114</v>
      </c>
      <c r="M2964" t="s">
        <v>408</v>
      </c>
      <c r="N2964" t="s">
        <v>407</v>
      </c>
      <c r="O2964" t="s">
        <v>650</v>
      </c>
      <c r="P2964" t="s">
        <v>649</v>
      </c>
      <c r="Q2964" t="s">
        <v>916</v>
      </c>
      <c r="R2964" t="s">
        <v>917</v>
      </c>
    </row>
    <row r="2965" spans="1:18">
      <c r="A2965">
        <v>107</v>
      </c>
      <c r="B2965" t="s">
        <v>701</v>
      </c>
      <c r="C2965">
        <v>4154</v>
      </c>
      <c r="D2965" t="s">
        <v>918</v>
      </c>
      <c r="E2965" t="s">
        <v>706</v>
      </c>
      <c r="F2965">
        <v>3</v>
      </c>
      <c r="G2965">
        <v>0</v>
      </c>
      <c r="H2965" t="s">
        <v>421</v>
      </c>
      <c r="I2965" t="s">
        <v>103</v>
      </c>
      <c r="J2965" t="s">
        <v>105</v>
      </c>
      <c r="K2965" t="s">
        <v>115</v>
      </c>
      <c r="L2965" t="s">
        <v>114</v>
      </c>
      <c r="M2965" t="s">
        <v>408</v>
      </c>
      <c r="N2965" t="s">
        <v>407</v>
      </c>
      <c r="O2965" t="s">
        <v>650</v>
      </c>
      <c r="P2965" t="s">
        <v>649</v>
      </c>
      <c r="Q2965" t="s">
        <v>918</v>
      </c>
      <c r="R2965" t="s">
        <v>919</v>
      </c>
    </row>
    <row r="2966" spans="1:18">
      <c r="A2966">
        <v>111</v>
      </c>
      <c r="B2966" t="s">
        <v>701</v>
      </c>
      <c r="C2966">
        <v>4153</v>
      </c>
      <c r="D2966" t="s">
        <v>926</v>
      </c>
      <c r="E2966" t="s">
        <v>706</v>
      </c>
      <c r="F2966">
        <v>4</v>
      </c>
      <c r="G2966">
        <v>0</v>
      </c>
      <c r="H2966" t="s">
        <v>421</v>
      </c>
      <c r="I2966" t="s">
        <v>103</v>
      </c>
      <c r="J2966" t="s">
        <v>105</v>
      </c>
      <c r="K2966" t="s">
        <v>115</v>
      </c>
      <c r="L2966" t="s">
        <v>114</v>
      </c>
      <c r="M2966" t="s">
        <v>408</v>
      </c>
      <c r="N2966" t="s">
        <v>407</v>
      </c>
      <c r="O2966" t="s">
        <v>650</v>
      </c>
      <c r="P2966" t="s">
        <v>649</v>
      </c>
      <c r="Q2966" t="s">
        <v>926</v>
      </c>
      <c r="R2966" t="s">
        <v>927</v>
      </c>
    </row>
    <row r="2967" spans="1:18">
      <c r="A2967">
        <v>112</v>
      </c>
      <c r="B2967" t="s">
        <v>701</v>
      </c>
      <c r="C2967">
        <v>4115</v>
      </c>
      <c r="D2967" t="s">
        <v>928</v>
      </c>
      <c r="E2967" t="s">
        <v>706</v>
      </c>
      <c r="F2967">
        <v>3</v>
      </c>
      <c r="G2967">
        <v>0</v>
      </c>
      <c r="H2967" t="s">
        <v>421</v>
      </c>
      <c r="I2967" t="s">
        <v>103</v>
      </c>
      <c r="J2967" t="s">
        <v>105</v>
      </c>
      <c r="K2967" t="s">
        <v>115</v>
      </c>
      <c r="L2967" t="s">
        <v>114</v>
      </c>
      <c r="M2967" t="s">
        <v>408</v>
      </c>
      <c r="N2967" t="s">
        <v>407</v>
      </c>
      <c r="O2967" t="s">
        <v>650</v>
      </c>
      <c r="P2967" t="s">
        <v>649</v>
      </c>
      <c r="Q2967" t="s">
        <v>928</v>
      </c>
      <c r="R2967" t="s">
        <v>929</v>
      </c>
    </row>
    <row r="2968" spans="1:18">
      <c r="A2968">
        <v>117</v>
      </c>
      <c r="B2968" t="s">
        <v>701</v>
      </c>
      <c r="C2968">
        <v>4131</v>
      </c>
      <c r="D2968" t="s">
        <v>938</v>
      </c>
      <c r="E2968" t="s">
        <v>706</v>
      </c>
      <c r="F2968">
        <v>4</v>
      </c>
      <c r="G2968">
        <v>0</v>
      </c>
      <c r="H2968" t="s">
        <v>421</v>
      </c>
      <c r="I2968" t="s">
        <v>103</v>
      </c>
      <c r="J2968" t="s">
        <v>105</v>
      </c>
      <c r="K2968" t="s">
        <v>115</v>
      </c>
      <c r="L2968" t="s">
        <v>114</v>
      </c>
      <c r="M2968" t="s">
        <v>408</v>
      </c>
      <c r="N2968" t="s">
        <v>407</v>
      </c>
      <c r="O2968" t="s">
        <v>650</v>
      </c>
      <c r="P2968" t="s">
        <v>649</v>
      </c>
      <c r="Q2968" t="s">
        <v>938</v>
      </c>
      <c r="R2968" t="s">
        <v>939</v>
      </c>
    </row>
    <row r="2969" spans="1:18">
      <c r="A2969">
        <v>120</v>
      </c>
      <c r="B2969" t="s">
        <v>701</v>
      </c>
      <c r="C2969">
        <v>4114</v>
      </c>
      <c r="D2969" t="s">
        <v>944</v>
      </c>
      <c r="E2969" t="s">
        <v>706</v>
      </c>
      <c r="F2969">
        <v>3</v>
      </c>
      <c r="G2969">
        <v>0</v>
      </c>
      <c r="H2969" t="s">
        <v>421</v>
      </c>
      <c r="I2969" t="s">
        <v>103</v>
      </c>
      <c r="J2969" t="s">
        <v>105</v>
      </c>
      <c r="K2969" t="s">
        <v>115</v>
      </c>
      <c r="L2969" t="s">
        <v>114</v>
      </c>
      <c r="M2969" t="s">
        <v>408</v>
      </c>
      <c r="N2969" t="s">
        <v>407</v>
      </c>
      <c r="O2969" t="s">
        <v>650</v>
      </c>
      <c r="P2969" t="s">
        <v>649</v>
      </c>
      <c r="Q2969" t="s">
        <v>944</v>
      </c>
      <c r="R2969" t="s">
        <v>945</v>
      </c>
    </row>
    <row r="2970" spans="1:18">
      <c r="A2970">
        <v>122</v>
      </c>
      <c r="B2970" t="s">
        <v>701</v>
      </c>
      <c r="C2970">
        <v>4113</v>
      </c>
      <c r="D2970" t="s">
        <v>948</v>
      </c>
      <c r="E2970" t="s">
        <v>706</v>
      </c>
      <c r="F2970">
        <v>1</v>
      </c>
      <c r="G2970">
        <v>0</v>
      </c>
      <c r="H2970" t="s">
        <v>421</v>
      </c>
      <c r="I2970" t="s">
        <v>103</v>
      </c>
      <c r="J2970" t="s">
        <v>105</v>
      </c>
      <c r="K2970" t="s">
        <v>115</v>
      </c>
      <c r="L2970" t="s">
        <v>114</v>
      </c>
      <c r="M2970" t="s">
        <v>408</v>
      </c>
      <c r="N2970" t="s">
        <v>407</v>
      </c>
      <c r="O2970" t="s">
        <v>650</v>
      </c>
      <c r="P2970" t="s">
        <v>649</v>
      </c>
      <c r="Q2970" t="s">
        <v>948</v>
      </c>
      <c r="R2970" t="s">
        <v>949</v>
      </c>
    </row>
    <row r="2971" spans="1:18">
      <c r="A2971">
        <v>124</v>
      </c>
      <c r="B2971" t="s">
        <v>701</v>
      </c>
      <c r="C2971">
        <v>4132</v>
      </c>
      <c r="D2971" t="s">
        <v>952</v>
      </c>
      <c r="E2971" t="s">
        <v>706</v>
      </c>
      <c r="F2971">
        <v>4</v>
      </c>
      <c r="G2971">
        <v>0</v>
      </c>
      <c r="H2971" t="s">
        <v>421</v>
      </c>
      <c r="I2971" t="s">
        <v>103</v>
      </c>
      <c r="J2971" t="s">
        <v>105</v>
      </c>
      <c r="K2971" t="s">
        <v>115</v>
      </c>
      <c r="L2971" t="s">
        <v>114</v>
      </c>
      <c r="M2971" t="s">
        <v>408</v>
      </c>
      <c r="N2971" t="s">
        <v>407</v>
      </c>
      <c r="O2971" t="s">
        <v>650</v>
      </c>
      <c r="P2971" t="s">
        <v>649</v>
      </c>
      <c r="Q2971" t="s">
        <v>952</v>
      </c>
      <c r="R2971" t="s">
        <v>953</v>
      </c>
    </row>
    <row r="2972" spans="1:18">
      <c r="A2972">
        <v>126</v>
      </c>
      <c r="B2972" t="s">
        <v>701</v>
      </c>
      <c r="C2972">
        <v>4133</v>
      </c>
      <c r="D2972" t="s">
        <v>956</v>
      </c>
      <c r="E2972" t="s">
        <v>706</v>
      </c>
      <c r="F2972">
        <v>3</v>
      </c>
      <c r="G2972">
        <v>0</v>
      </c>
      <c r="H2972" t="s">
        <v>421</v>
      </c>
      <c r="I2972" t="s">
        <v>103</v>
      </c>
      <c r="J2972" t="s">
        <v>105</v>
      </c>
      <c r="K2972" t="s">
        <v>115</v>
      </c>
      <c r="L2972" t="s">
        <v>114</v>
      </c>
      <c r="M2972" t="s">
        <v>408</v>
      </c>
      <c r="N2972" t="s">
        <v>407</v>
      </c>
      <c r="O2972" t="s">
        <v>650</v>
      </c>
      <c r="P2972" t="s">
        <v>649</v>
      </c>
      <c r="Q2972" t="s">
        <v>956</v>
      </c>
      <c r="R2972" t="s">
        <v>957</v>
      </c>
    </row>
    <row r="2973" spans="1:18">
      <c r="A2973">
        <v>127</v>
      </c>
      <c r="B2973" t="s">
        <v>701</v>
      </c>
      <c r="C2973">
        <v>4112</v>
      </c>
      <c r="D2973" t="s">
        <v>958</v>
      </c>
      <c r="E2973" t="s">
        <v>706</v>
      </c>
      <c r="F2973">
        <v>4</v>
      </c>
      <c r="G2973">
        <v>0</v>
      </c>
      <c r="H2973" t="s">
        <v>421</v>
      </c>
      <c r="I2973" t="s">
        <v>103</v>
      </c>
      <c r="J2973" t="s">
        <v>105</v>
      </c>
      <c r="K2973" t="s">
        <v>115</v>
      </c>
      <c r="L2973" t="s">
        <v>114</v>
      </c>
      <c r="M2973" t="s">
        <v>408</v>
      </c>
      <c r="N2973" t="s">
        <v>407</v>
      </c>
      <c r="O2973" t="s">
        <v>650</v>
      </c>
      <c r="P2973" t="s">
        <v>649</v>
      </c>
      <c r="Q2973" t="s">
        <v>958</v>
      </c>
      <c r="R2973" t="s">
        <v>959</v>
      </c>
    </row>
    <row r="2974" spans="1:18">
      <c r="A2974">
        <v>130</v>
      </c>
      <c r="B2974" t="s">
        <v>701</v>
      </c>
      <c r="C2974">
        <v>4111</v>
      </c>
      <c r="D2974" t="s">
        <v>963</v>
      </c>
      <c r="E2974" t="s">
        <v>706</v>
      </c>
      <c r="F2974">
        <v>4</v>
      </c>
      <c r="G2974">
        <v>0</v>
      </c>
      <c r="H2974" t="s">
        <v>421</v>
      </c>
      <c r="I2974" t="s">
        <v>103</v>
      </c>
      <c r="J2974" t="s">
        <v>105</v>
      </c>
      <c r="K2974" t="s">
        <v>115</v>
      </c>
      <c r="L2974" t="s">
        <v>114</v>
      </c>
      <c r="M2974" t="s">
        <v>408</v>
      </c>
      <c r="N2974" t="s">
        <v>407</v>
      </c>
      <c r="O2974" t="s">
        <v>650</v>
      </c>
      <c r="P2974" t="s">
        <v>649</v>
      </c>
      <c r="Q2974" t="s">
        <v>963</v>
      </c>
      <c r="R2974" t="s">
        <v>964</v>
      </c>
    </row>
    <row r="2975" spans="1:18">
      <c r="A2975">
        <v>134</v>
      </c>
      <c r="B2975" t="s">
        <v>701</v>
      </c>
      <c r="C2975">
        <v>4110</v>
      </c>
      <c r="D2975" t="s">
        <v>971</v>
      </c>
      <c r="E2975" t="s">
        <v>706</v>
      </c>
      <c r="F2975">
        <v>3</v>
      </c>
      <c r="G2975">
        <v>0</v>
      </c>
      <c r="H2975" t="s">
        <v>421</v>
      </c>
      <c r="I2975" t="s">
        <v>103</v>
      </c>
      <c r="J2975" t="s">
        <v>105</v>
      </c>
      <c r="K2975" t="s">
        <v>115</v>
      </c>
      <c r="L2975" t="s">
        <v>114</v>
      </c>
      <c r="M2975" t="s">
        <v>408</v>
      </c>
      <c r="N2975" t="s">
        <v>407</v>
      </c>
      <c r="O2975" t="s">
        <v>650</v>
      </c>
      <c r="P2975" t="s">
        <v>649</v>
      </c>
      <c r="Q2975" t="s">
        <v>971</v>
      </c>
      <c r="R2975" t="s">
        <v>972</v>
      </c>
    </row>
    <row r="2976" spans="1:18">
      <c r="A2976">
        <v>3865</v>
      </c>
      <c r="B2976" t="s">
        <v>701</v>
      </c>
      <c r="C2976">
        <v>1496</v>
      </c>
      <c r="D2976" t="s">
        <v>8272</v>
      </c>
      <c r="E2976" t="s">
        <v>421</v>
      </c>
      <c r="F2976" t="s">
        <v>421</v>
      </c>
      <c r="G2976">
        <v>1</v>
      </c>
      <c r="H2976" t="s">
        <v>421</v>
      </c>
      <c r="I2976" t="s">
        <v>103</v>
      </c>
      <c r="J2976" t="s">
        <v>105</v>
      </c>
      <c r="K2976" t="s">
        <v>104</v>
      </c>
      <c r="L2976" t="s">
        <v>102</v>
      </c>
      <c r="M2976" t="s">
        <v>125</v>
      </c>
      <c r="N2976" t="s">
        <v>124</v>
      </c>
      <c r="O2976" t="s">
        <v>652</v>
      </c>
      <c r="P2976" t="s">
        <v>651</v>
      </c>
      <c r="Q2976" t="s">
        <v>8272</v>
      </c>
      <c r="R2976" t="s">
        <v>8273</v>
      </c>
    </row>
    <row r="2977" spans="1:18">
      <c r="A2977">
        <v>3866</v>
      </c>
      <c r="B2977" t="s">
        <v>701</v>
      </c>
      <c r="C2977">
        <v>1497</v>
      </c>
      <c r="D2977" t="s">
        <v>8274</v>
      </c>
      <c r="E2977" t="s">
        <v>421</v>
      </c>
      <c r="F2977" t="s">
        <v>421</v>
      </c>
      <c r="G2977">
        <v>1</v>
      </c>
      <c r="H2977" t="s">
        <v>421</v>
      </c>
      <c r="I2977" t="s">
        <v>103</v>
      </c>
      <c r="J2977" t="s">
        <v>105</v>
      </c>
      <c r="K2977" t="s">
        <v>104</v>
      </c>
      <c r="L2977" t="s">
        <v>102</v>
      </c>
      <c r="M2977" t="s">
        <v>125</v>
      </c>
      <c r="N2977" t="s">
        <v>124</v>
      </c>
      <c r="O2977" t="s">
        <v>652</v>
      </c>
      <c r="P2977" t="s">
        <v>651</v>
      </c>
      <c r="Q2977" t="s">
        <v>8274</v>
      </c>
      <c r="R2977" t="s">
        <v>8275</v>
      </c>
    </row>
    <row r="2978" spans="1:18">
      <c r="A2978">
        <v>3867</v>
      </c>
      <c r="B2978" t="s">
        <v>701</v>
      </c>
      <c r="C2978">
        <v>1498</v>
      </c>
      <c r="D2978" t="s">
        <v>8276</v>
      </c>
      <c r="E2978" t="s">
        <v>421</v>
      </c>
      <c r="F2978" t="s">
        <v>421</v>
      </c>
      <c r="G2978">
        <v>1</v>
      </c>
      <c r="H2978" t="s">
        <v>421</v>
      </c>
      <c r="I2978" t="s">
        <v>103</v>
      </c>
      <c r="J2978" t="s">
        <v>105</v>
      </c>
      <c r="K2978" t="s">
        <v>104</v>
      </c>
      <c r="L2978" t="s">
        <v>102</v>
      </c>
      <c r="M2978" t="s">
        <v>125</v>
      </c>
      <c r="N2978" t="s">
        <v>124</v>
      </c>
      <c r="O2978" t="s">
        <v>652</v>
      </c>
      <c r="P2978" t="s">
        <v>651</v>
      </c>
      <c r="Q2978" t="s">
        <v>8276</v>
      </c>
      <c r="R2978" t="s">
        <v>8277</v>
      </c>
    </row>
    <row r="2979" spans="1:18">
      <c r="A2979">
        <v>3868</v>
      </c>
      <c r="B2979" t="s">
        <v>701</v>
      </c>
      <c r="C2979">
        <v>1511</v>
      </c>
      <c r="D2979" t="s">
        <v>8278</v>
      </c>
      <c r="E2979" t="s">
        <v>421</v>
      </c>
      <c r="F2979" t="s">
        <v>421</v>
      </c>
      <c r="G2979">
        <v>1</v>
      </c>
      <c r="H2979" t="s">
        <v>421</v>
      </c>
      <c r="I2979" t="s">
        <v>103</v>
      </c>
      <c r="J2979" t="s">
        <v>105</v>
      </c>
      <c r="K2979" t="s">
        <v>104</v>
      </c>
      <c r="L2979" t="s">
        <v>102</v>
      </c>
      <c r="M2979" t="s">
        <v>125</v>
      </c>
      <c r="N2979" t="s">
        <v>124</v>
      </c>
      <c r="O2979" t="s">
        <v>652</v>
      </c>
      <c r="P2979" t="s">
        <v>651</v>
      </c>
      <c r="Q2979" t="s">
        <v>8278</v>
      </c>
      <c r="R2979" t="s">
        <v>8279</v>
      </c>
    </row>
    <row r="2980" spans="1:18">
      <c r="A2980">
        <v>3874</v>
      </c>
      <c r="B2980" t="s">
        <v>701</v>
      </c>
      <c r="C2980">
        <v>1512</v>
      </c>
      <c r="D2980" t="s">
        <v>8290</v>
      </c>
      <c r="E2980" t="s">
        <v>421</v>
      </c>
      <c r="F2980" t="s">
        <v>421</v>
      </c>
      <c r="G2980">
        <v>1</v>
      </c>
      <c r="H2980" t="s">
        <v>421</v>
      </c>
      <c r="I2980" t="s">
        <v>103</v>
      </c>
      <c r="J2980" t="s">
        <v>105</v>
      </c>
      <c r="K2980" t="s">
        <v>104</v>
      </c>
      <c r="L2980" t="s">
        <v>102</v>
      </c>
      <c r="M2980" t="s">
        <v>139</v>
      </c>
      <c r="N2980" t="s">
        <v>138</v>
      </c>
      <c r="O2980" t="s">
        <v>654</v>
      </c>
      <c r="P2980" t="s">
        <v>653</v>
      </c>
      <c r="Q2980" t="s">
        <v>8290</v>
      </c>
      <c r="R2980" t="s">
        <v>8291</v>
      </c>
    </row>
    <row r="2981" spans="1:18">
      <c r="A2981">
        <v>1196</v>
      </c>
      <c r="B2981" t="s">
        <v>701</v>
      </c>
      <c r="C2981">
        <v>2624</v>
      </c>
      <c r="D2981" t="s">
        <v>3038</v>
      </c>
      <c r="E2981" t="s">
        <v>772</v>
      </c>
      <c r="F2981">
        <v>0</v>
      </c>
      <c r="G2981">
        <v>1</v>
      </c>
      <c r="H2981" t="s">
        <v>421</v>
      </c>
      <c r="I2981" t="s">
        <v>103</v>
      </c>
      <c r="J2981" t="s">
        <v>105</v>
      </c>
      <c r="K2981" t="s">
        <v>111</v>
      </c>
      <c r="L2981" t="s">
        <v>110</v>
      </c>
      <c r="M2981" t="s">
        <v>264</v>
      </c>
      <c r="N2981" t="s">
        <v>263</v>
      </c>
      <c r="O2981" t="s">
        <v>656</v>
      </c>
      <c r="P2981" t="s">
        <v>655</v>
      </c>
      <c r="Q2981" t="s">
        <v>3038</v>
      </c>
      <c r="R2981" t="s">
        <v>3039</v>
      </c>
    </row>
    <row r="2982" spans="1:18">
      <c r="A2982">
        <v>1209</v>
      </c>
      <c r="B2982" t="s">
        <v>701</v>
      </c>
      <c r="C2982">
        <v>2626</v>
      </c>
      <c r="D2982" t="s">
        <v>3064</v>
      </c>
      <c r="E2982" t="s">
        <v>706</v>
      </c>
      <c r="F2982">
        <v>1</v>
      </c>
      <c r="G2982">
        <v>1</v>
      </c>
      <c r="H2982" t="s">
        <v>421</v>
      </c>
      <c r="I2982" t="s">
        <v>103</v>
      </c>
      <c r="J2982" t="s">
        <v>105</v>
      </c>
      <c r="K2982" t="s">
        <v>111</v>
      </c>
      <c r="L2982" t="s">
        <v>110</v>
      </c>
      <c r="M2982" t="s">
        <v>264</v>
      </c>
      <c r="N2982" t="s">
        <v>263</v>
      </c>
      <c r="O2982" t="s">
        <v>656</v>
      </c>
      <c r="P2982" t="s">
        <v>655</v>
      </c>
      <c r="Q2982" t="s">
        <v>3064</v>
      </c>
      <c r="R2982" t="s">
        <v>3065</v>
      </c>
    </row>
    <row r="2983" spans="1:18">
      <c r="A2983">
        <v>1211</v>
      </c>
      <c r="B2983" t="s">
        <v>701</v>
      </c>
      <c r="C2983">
        <v>2627</v>
      </c>
      <c r="D2983" t="s">
        <v>3068</v>
      </c>
      <c r="E2983" t="s">
        <v>706</v>
      </c>
      <c r="F2983">
        <v>4</v>
      </c>
      <c r="G2983">
        <v>1</v>
      </c>
      <c r="H2983" t="s">
        <v>421</v>
      </c>
      <c r="I2983" t="s">
        <v>103</v>
      </c>
      <c r="J2983" t="s">
        <v>105</v>
      </c>
      <c r="K2983" t="s">
        <v>111</v>
      </c>
      <c r="L2983" t="s">
        <v>110</v>
      </c>
      <c r="M2983" t="s">
        <v>264</v>
      </c>
      <c r="N2983" t="s">
        <v>263</v>
      </c>
      <c r="O2983" t="s">
        <v>656</v>
      </c>
      <c r="P2983" t="s">
        <v>655</v>
      </c>
      <c r="Q2983" t="s">
        <v>3068</v>
      </c>
      <c r="R2983" t="s">
        <v>3069</v>
      </c>
    </row>
    <row r="2984" spans="1:18">
      <c r="A2984">
        <v>1214</v>
      </c>
      <c r="B2984" t="s">
        <v>701</v>
      </c>
      <c r="C2984">
        <v>2622</v>
      </c>
      <c r="D2984" t="s">
        <v>3074</v>
      </c>
      <c r="E2984" t="s">
        <v>706</v>
      </c>
      <c r="F2984">
        <v>3</v>
      </c>
      <c r="G2984">
        <v>1</v>
      </c>
      <c r="H2984" t="s">
        <v>421</v>
      </c>
      <c r="I2984" t="s">
        <v>103</v>
      </c>
      <c r="J2984" t="s">
        <v>105</v>
      </c>
      <c r="K2984" t="s">
        <v>111</v>
      </c>
      <c r="L2984" t="s">
        <v>110</v>
      </c>
      <c r="M2984" t="s">
        <v>264</v>
      </c>
      <c r="N2984" t="s">
        <v>263</v>
      </c>
      <c r="O2984" t="s">
        <v>656</v>
      </c>
      <c r="P2984" t="s">
        <v>655</v>
      </c>
      <c r="Q2984" t="s">
        <v>3074</v>
      </c>
      <c r="R2984" t="s">
        <v>3075</v>
      </c>
    </row>
    <row r="2985" spans="1:18">
      <c r="A2985">
        <v>1215</v>
      </c>
      <c r="B2985" t="s">
        <v>701</v>
      </c>
      <c r="C2985">
        <v>2623</v>
      </c>
      <c r="D2985" t="s">
        <v>3076</v>
      </c>
      <c r="E2985" t="s">
        <v>706</v>
      </c>
      <c r="F2985">
        <v>4</v>
      </c>
      <c r="G2985">
        <v>1</v>
      </c>
      <c r="H2985" t="s">
        <v>421</v>
      </c>
      <c r="I2985" t="s">
        <v>103</v>
      </c>
      <c r="J2985" t="s">
        <v>105</v>
      </c>
      <c r="K2985" t="s">
        <v>111</v>
      </c>
      <c r="L2985" t="s">
        <v>110</v>
      </c>
      <c r="M2985" t="s">
        <v>264</v>
      </c>
      <c r="N2985" t="s">
        <v>263</v>
      </c>
      <c r="O2985" t="s">
        <v>656</v>
      </c>
      <c r="P2985" t="s">
        <v>655</v>
      </c>
      <c r="Q2985" t="s">
        <v>3076</v>
      </c>
      <c r="R2985" t="s">
        <v>3077</v>
      </c>
    </row>
    <row r="2986" spans="1:18">
      <c r="A2986">
        <v>1216</v>
      </c>
      <c r="B2986" t="s">
        <v>701</v>
      </c>
      <c r="C2986">
        <v>2635</v>
      </c>
      <c r="D2986" t="s">
        <v>3078</v>
      </c>
      <c r="E2986" t="s">
        <v>706</v>
      </c>
      <c r="F2986">
        <v>2</v>
      </c>
      <c r="G2986">
        <v>1</v>
      </c>
      <c r="H2986" t="s">
        <v>421</v>
      </c>
      <c r="I2986" t="s">
        <v>103</v>
      </c>
      <c r="J2986" t="s">
        <v>105</v>
      </c>
      <c r="K2986" t="s">
        <v>111</v>
      </c>
      <c r="L2986" t="s">
        <v>110</v>
      </c>
      <c r="M2986" t="s">
        <v>264</v>
      </c>
      <c r="N2986" t="s">
        <v>263</v>
      </c>
      <c r="O2986" t="s">
        <v>656</v>
      </c>
      <c r="P2986" t="s">
        <v>655</v>
      </c>
      <c r="Q2986" t="s">
        <v>3078</v>
      </c>
      <c r="R2986" t="s">
        <v>3079</v>
      </c>
    </row>
    <row r="2987" spans="1:18">
      <c r="A2987">
        <v>1217</v>
      </c>
      <c r="B2987" t="s">
        <v>701</v>
      </c>
      <c r="C2987">
        <v>2616</v>
      </c>
      <c r="D2987" t="s">
        <v>3080</v>
      </c>
      <c r="E2987" t="s">
        <v>3081</v>
      </c>
      <c r="F2987" t="s">
        <v>421</v>
      </c>
      <c r="G2987">
        <v>1</v>
      </c>
      <c r="H2987" t="s">
        <v>421</v>
      </c>
      <c r="I2987" t="s">
        <v>103</v>
      </c>
      <c r="J2987" t="s">
        <v>105</v>
      </c>
      <c r="K2987" t="s">
        <v>111</v>
      </c>
      <c r="L2987" t="s">
        <v>110</v>
      </c>
      <c r="M2987" t="s">
        <v>264</v>
      </c>
      <c r="N2987" t="s">
        <v>263</v>
      </c>
      <c r="O2987" t="s">
        <v>656</v>
      </c>
      <c r="P2987" t="s">
        <v>655</v>
      </c>
      <c r="Q2987" t="s">
        <v>3080</v>
      </c>
      <c r="R2987" t="s">
        <v>3082</v>
      </c>
    </row>
    <row r="2988" spans="1:18">
      <c r="A2988">
        <v>1218</v>
      </c>
      <c r="B2988" t="s">
        <v>701</v>
      </c>
      <c r="C2988">
        <v>2637</v>
      </c>
      <c r="D2988" t="s">
        <v>3083</v>
      </c>
      <c r="E2988" t="s">
        <v>706</v>
      </c>
      <c r="F2988">
        <v>4</v>
      </c>
      <c r="G2988">
        <v>1</v>
      </c>
      <c r="H2988" t="s">
        <v>421</v>
      </c>
      <c r="I2988" t="s">
        <v>103</v>
      </c>
      <c r="J2988" t="s">
        <v>105</v>
      </c>
      <c r="K2988" t="s">
        <v>111</v>
      </c>
      <c r="L2988" t="s">
        <v>110</v>
      </c>
      <c r="M2988" t="s">
        <v>264</v>
      </c>
      <c r="N2988" t="s">
        <v>263</v>
      </c>
      <c r="O2988" t="s">
        <v>656</v>
      </c>
      <c r="P2988" t="s">
        <v>655</v>
      </c>
      <c r="Q2988" t="s">
        <v>3083</v>
      </c>
      <c r="R2988" t="s">
        <v>3084</v>
      </c>
    </row>
    <row r="2989" spans="1:18">
      <c r="A2989">
        <v>1219</v>
      </c>
      <c r="B2989" t="s">
        <v>701</v>
      </c>
      <c r="C2989">
        <v>2638</v>
      </c>
      <c r="D2989" t="s">
        <v>3085</v>
      </c>
      <c r="E2989" t="s">
        <v>706</v>
      </c>
      <c r="F2989">
        <v>4</v>
      </c>
      <c r="G2989">
        <v>1</v>
      </c>
      <c r="H2989" t="s">
        <v>421</v>
      </c>
      <c r="I2989" t="s">
        <v>103</v>
      </c>
      <c r="J2989" t="s">
        <v>105</v>
      </c>
      <c r="K2989" t="s">
        <v>111</v>
      </c>
      <c r="L2989" t="s">
        <v>110</v>
      </c>
      <c r="M2989" t="s">
        <v>264</v>
      </c>
      <c r="N2989" t="s">
        <v>263</v>
      </c>
      <c r="O2989" t="s">
        <v>656</v>
      </c>
      <c r="P2989" t="s">
        <v>655</v>
      </c>
      <c r="Q2989" t="s">
        <v>3085</v>
      </c>
      <c r="R2989" t="s">
        <v>3086</v>
      </c>
    </row>
    <row r="2990" spans="1:18">
      <c r="A2990">
        <v>1220</v>
      </c>
      <c r="B2990" t="s">
        <v>701</v>
      </c>
      <c r="C2990">
        <v>2619</v>
      </c>
      <c r="D2990" t="s">
        <v>3087</v>
      </c>
      <c r="E2990" t="s">
        <v>706</v>
      </c>
      <c r="F2990">
        <v>1</v>
      </c>
      <c r="G2990">
        <v>1</v>
      </c>
      <c r="H2990" t="s">
        <v>421</v>
      </c>
      <c r="I2990" t="s">
        <v>103</v>
      </c>
      <c r="J2990" t="s">
        <v>105</v>
      </c>
      <c r="K2990" t="s">
        <v>111</v>
      </c>
      <c r="L2990" t="s">
        <v>110</v>
      </c>
      <c r="M2990" t="s">
        <v>264</v>
      </c>
      <c r="N2990" t="s">
        <v>263</v>
      </c>
      <c r="O2990" t="s">
        <v>656</v>
      </c>
      <c r="P2990" t="s">
        <v>655</v>
      </c>
      <c r="Q2990" t="s">
        <v>3087</v>
      </c>
      <c r="R2990" t="s">
        <v>3088</v>
      </c>
    </row>
    <row r="2991" spans="1:18">
      <c r="A2991">
        <v>1221</v>
      </c>
      <c r="B2991" t="s">
        <v>701</v>
      </c>
      <c r="C2991">
        <v>2639</v>
      </c>
      <c r="D2991" t="s">
        <v>3089</v>
      </c>
      <c r="E2991" t="s">
        <v>706</v>
      </c>
      <c r="F2991">
        <v>4</v>
      </c>
      <c r="G2991">
        <v>1</v>
      </c>
      <c r="H2991" t="s">
        <v>421</v>
      </c>
      <c r="I2991" t="s">
        <v>103</v>
      </c>
      <c r="J2991" t="s">
        <v>105</v>
      </c>
      <c r="K2991" t="s">
        <v>111</v>
      </c>
      <c r="L2991" t="s">
        <v>110</v>
      </c>
      <c r="M2991" t="s">
        <v>264</v>
      </c>
      <c r="N2991" t="s">
        <v>263</v>
      </c>
      <c r="O2991" t="s">
        <v>656</v>
      </c>
      <c r="P2991" t="s">
        <v>655</v>
      </c>
      <c r="Q2991" t="s">
        <v>3089</v>
      </c>
      <c r="R2991" t="s">
        <v>3090</v>
      </c>
    </row>
    <row r="2992" spans="1:18">
      <c r="A2992">
        <v>1223</v>
      </c>
      <c r="B2992" t="s">
        <v>701</v>
      </c>
      <c r="C2992">
        <v>2640</v>
      </c>
      <c r="D2992" t="s">
        <v>3093</v>
      </c>
      <c r="E2992" t="s">
        <v>706</v>
      </c>
      <c r="F2992">
        <v>2</v>
      </c>
      <c r="G2992">
        <v>1</v>
      </c>
      <c r="H2992" t="s">
        <v>421</v>
      </c>
      <c r="I2992" t="s">
        <v>103</v>
      </c>
      <c r="J2992" t="s">
        <v>105</v>
      </c>
      <c r="K2992" t="s">
        <v>111</v>
      </c>
      <c r="L2992" t="s">
        <v>110</v>
      </c>
      <c r="M2992" t="s">
        <v>264</v>
      </c>
      <c r="N2992" t="s">
        <v>263</v>
      </c>
      <c r="O2992" t="s">
        <v>656</v>
      </c>
      <c r="P2992" t="s">
        <v>655</v>
      </c>
      <c r="Q2992" t="s">
        <v>3093</v>
      </c>
      <c r="R2992" t="s">
        <v>3094</v>
      </c>
    </row>
    <row r="2993" spans="1:18">
      <c r="A2993">
        <v>1224</v>
      </c>
      <c r="B2993" t="s">
        <v>701</v>
      </c>
      <c r="C2993">
        <v>2620</v>
      </c>
      <c r="D2993" t="s">
        <v>3095</v>
      </c>
      <c r="E2993" t="s">
        <v>706</v>
      </c>
      <c r="F2993">
        <v>4</v>
      </c>
      <c r="G2993">
        <v>1</v>
      </c>
      <c r="H2993" t="s">
        <v>421</v>
      </c>
      <c r="I2993" t="s">
        <v>103</v>
      </c>
      <c r="J2993" t="s">
        <v>105</v>
      </c>
      <c r="K2993" t="s">
        <v>111</v>
      </c>
      <c r="L2993" t="s">
        <v>110</v>
      </c>
      <c r="M2993" t="s">
        <v>264</v>
      </c>
      <c r="N2993" t="s">
        <v>263</v>
      </c>
      <c r="O2993" t="s">
        <v>656</v>
      </c>
      <c r="P2993" t="s">
        <v>655</v>
      </c>
      <c r="Q2993" t="s">
        <v>3095</v>
      </c>
      <c r="R2993" t="s">
        <v>3096</v>
      </c>
    </row>
    <row r="2994" spans="1:18">
      <c r="A2994">
        <v>1226</v>
      </c>
      <c r="B2994" t="s">
        <v>701</v>
      </c>
      <c r="C2994">
        <v>2621</v>
      </c>
      <c r="D2994" t="s">
        <v>3099</v>
      </c>
      <c r="E2994" t="s">
        <v>706</v>
      </c>
      <c r="F2994">
        <v>4</v>
      </c>
      <c r="G2994">
        <v>1</v>
      </c>
      <c r="H2994" t="s">
        <v>421</v>
      </c>
      <c r="I2994" t="s">
        <v>103</v>
      </c>
      <c r="J2994" t="s">
        <v>105</v>
      </c>
      <c r="K2994" t="s">
        <v>111</v>
      </c>
      <c r="L2994" t="s">
        <v>110</v>
      </c>
      <c r="M2994" t="s">
        <v>264</v>
      </c>
      <c r="N2994" t="s">
        <v>263</v>
      </c>
      <c r="O2994" t="s">
        <v>656</v>
      </c>
      <c r="P2994" t="s">
        <v>655</v>
      </c>
      <c r="Q2994" t="s">
        <v>3099</v>
      </c>
      <c r="R2994" t="s">
        <v>3100</v>
      </c>
    </row>
    <row r="2995" spans="1:18">
      <c r="A2995">
        <v>1232</v>
      </c>
      <c r="B2995" t="s">
        <v>701</v>
      </c>
      <c r="C2995">
        <v>2618</v>
      </c>
      <c r="D2995" t="s">
        <v>3110</v>
      </c>
      <c r="E2995" t="s">
        <v>706</v>
      </c>
      <c r="F2995">
        <v>1</v>
      </c>
      <c r="G2995">
        <v>1</v>
      </c>
      <c r="H2995" t="s">
        <v>421</v>
      </c>
      <c r="I2995" t="s">
        <v>103</v>
      </c>
      <c r="J2995" t="s">
        <v>105</v>
      </c>
      <c r="K2995" t="s">
        <v>111</v>
      </c>
      <c r="L2995" t="s">
        <v>110</v>
      </c>
      <c r="M2995" t="s">
        <v>264</v>
      </c>
      <c r="N2995" t="s">
        <v>263</v>
      </c>
      <c r="O2995" t="s">
        <v>656</v>
      </c>
      <c r="P2995" t="s">
        <v>655</v>
      </c>
      <c r="Q2995" t="s">
        <v>3110</v>
      </c>
      <c r="R2995" t="s">
        <v>3111</v>
      </c>
    </row>
    <row r="2996" spans="1:18">
      <c r="A2996">
        <v>1252</v>
      </c>
      <c r="B2996" t="s">
        <v>701</v>
      </c>
      <c r="C2996">
        <v>2545</v>
      </c>
      <c r="D2996" t="s">
        <v>3149</v>
      </c>
      <c r="E2996" t="s">
        <v>706</v>
      </c>
      <c r="F2996">
        <v>4</v>
      </c>
      <c r="G2996">
        <v>1</v>
      </c>
      <c r="H2996" t="s">
        <v>421</v>
      </c>
      <c r="I2996" t="s">
        <v>103</v>
      </c>
      <c r="J2996" t="s">
        <v>105</v>
      </c>
      <c r="K2996" t="s">
        <v>111</v>
      </c>
      <c r="L2996" t="s">
        <v>110</v>
      </c>
      <c r="M2996" t="s">
        <v>264</v>
      </c>
      <c r="N2996" t="s">
        <v>263</v>
      </c>
      <c r="O2996" t="s">
        <v>656</v>
      </c>
      <c r="P2996" t="s">
        <v>655</v>
      </c>
      <c r="Q2996" t="s">
        <v>3149</v>
      </c>
      <c r="R2996" t="s">
        <v>3150</v>
      </c>
    </row>
    <row r="2997" spans="1:18">
      <c r="A2997">
        <v>1253</v>
      </c>
      <c r="B2997" t="s">
        <v>701</v>
      </c>
      <c r="C2997">
        <v>2641</v>
      </c>
      <c r="D2997" t="s">
        <v>3151</v>
      </c>
      <c r="E2997" t="s">
        <v>706</v>
      </c>
      <c r="F2997">
        <v>4</v>
      </c>
      <c r="G2997">
        <v>1</v>
      </c>
      <c r="H2997" t="s">
        <v>421</v>
      </c>
      <c r="I2997" t="s">
        <v>103</v>
      </c>
      <c r="J2997" t="s">
        <v>105</v>
      </c>
      <c r="K2997" t="s">
        <v>111</v>
      </c>
      <c r="L2997" t="s">
        <v>110</v>
      </c>
      <c r="M2997" t="s">
        <v>264</v>
      </c>
      <c r="N2997" t="s">
        <v>263</v>
      </c>
      <c r="O2997" t="s">
        <v>656</v>
      </c>
      <c r="P2997" t="s">
        <v>655</v>
      </c>
      <c r="Q2997" t="s">
        <v>3151</v>
      </c>
      <c r="R2997" t="s">
        <v>3152</v>
      </c>
    </row>
    <row r="2998" spans="1:18">
      <c r="A2998">
        <v>1264</v>
      </c>
      <c r="B2998" t="s">
        <v>701</v>
      </c>
      <c r="C2998">
        <v>2643</v>
      </c>
      <c r="D2998" t="s">
        <v>3170</v>
      </c>
      <c r="E2998" t="s">
        <v>706</v>
      </c>
      <c r="F2998">
        <v>4</v>
      </c>
      <c r="G2998">
        <v>1</v>
      </c>
      <c r="H2998" t="s">
        <v>421</v>
      </c>
      <c r="I2998" t="s">
        <v>103</v>
      </c>
      <c r="J2998" t="s">
        <v>105</v>
      </c>
      <c r="K2998" t="s">
        <v>111</v>
      </c>
      <c r="L2998" t="s">
        <v>110</v>
      </c>
      <c r="M2998" t="s">
        <v>264</v>
      </c>
      <c r="N2998" t="s">
        <v>263</v>
      </c>
      <c r="O2998" t="s">
        <v>656</v>
      </c>
      <c r="P2998" t="s">
        <v>655</v>
      </c>
      <c r="Q2998" t="s">
        <v>3170</v>
      </c>
      <c r="R2998" t="s">
        <v>3171</v>
      </c>
    </row>
    <row r="2999" spans="1:18">
      <c r="A2999">
        <v>1266</v>
      </c>
      <c r="B2999" t="s">
        <v>701</v>
      </c>
      <c r="C2999">
        <v>328</v>
      </c>
      <c r="D2999" t="s">
        <v>3173</v>
      </c>
      <c r="E2999" t="s">
        <v>706</v>
      </c>
      <c r="F2999">
        <v>4</v>
      </c>
      <c r="G2999">
        <v>0</v>
      </c>
      <c r="H2999" t="s">
        <v>421</v>
      </c>
      <c r="I2999" t="s">
        <v>103</v>
      </c>
      <c r="J2999" t="s">
        <v>105</v>
      </c>
      <c r="K2999" t="s">
        <v>111</v>
      </c>
      <c r="L2999" t="s">
        <v>110</v>
      </c>
      <c r="M2999" t="s">
        <v>264</v>
      </c>
      <c r="N2999" t="s">
        <v>263</v>
      </c>
      <c r="O2999" t="s">
        <v>656</v>
      </c>
      <c r="P2999" t="s">
        <v>655</v>
      </c>
      <c r="Q2999" t="s">
        <v>3173</v>
      </c>
      <c r="R2999" t="s">
        <v>3174</v>
      </c>
    </row>
    <row r="3000" spans="1:18">
      <c r="A3000">
        <v>1268</v>
      </c>
      <c r="B3000" t="s">
        <v>701</v>
      </c>
      <c r="C3000">
        <v>2644</v>
      </c>
      <c r="D3000" t="s">
        <v>3176</v>
      </c>
      <c r="E3000" t="s">
        <v>706</v>
      </c>
      <c r="F3000">
        <v>1</v>
      </c>
      <c r="G3000">
        <v>1</v>
      </c>
      <c r="H3000" t="s">
        <v>421</v>
      </c>
      <c r="I3000" t="s">
        <v>103</v>
      </c>
      <c r="J3000" t="s">
        <v>105</v>
      </c>
      <c r="K3000" t="s">
        <v>111</v>
      </c>
      <c r="L3000" t="s">
        <v>110</v>
      </c>
      <c r="M3000" t="s">
        <v>264</v>
      </c>
      <c r="N3000" t="s">
        <v>263</v>
      </c>
      <c r="O3000" t="s">
        <v>656</v>
      </c>
      <c r="P3000" t="s">
        <v>655</v>
      </c>
      <c r="Q3000" t="s">
        <v>3176</v>
      </c>
      <c r="R3000" t="s">
        <v>3177</v>
      </c>
    </row>
    <row r="3001" spans="1:18">
      <c r="A3001">
        <v>1272</v>
      </c>
      <c r="B3001" t="s">
        <v>701</v>
      </c>
      <c r="C3001">
        <v>2645</v>
      </c>
      <c r="D3001" t="s">
        <v>3183</v>
      </c>
      <c r="E3001" t="s">
        <v>706</v>
      </c>
      <c r="F3001">
        <v>2</v>
      </c>
      <c r="G3001">
        <v>1</v>
      </c>
      <c r="H3001" t="s">
        <v>421</v>
      </c>
      <c r="I3001" t="s">
        <v>103</v>
      </c>
      <c r="J3001" t="s">
        <v>105</v>
      </c>
      <c r="K3001" t="s">
        <v>111</v>
      </c>
      <c r="L3001" t="s">
        <v>110</v>
      </c>
      <c r="M3001" t="s">
        <v>264</v>
      </c>
      <c r="N3001" t="s">
        <v>263</v>
      </c>
      <c r="O3001" t="s">
        <v>656</v>
      </c>
      <c r="P3001" t="s">
        <v>655</v>
      </c>
      <c r="Q3001" t="s">
        <v>3183</v>
      </c>
      <c r="R3001" t="s">
        <v>3184</v>
      </c>
    </row>
    <row r="3002" spans="1:18">
      <c r="A3002">
        <v>1273</v>
      </c>
      <c r="B3002" t="s">
        <v>701</v>
      </c>
      <c r="C3002">
        <v>2647</v>
      </c>
      <c r="D3002" t="s">
        <v>3185</v>
      </c>
      <c r="E3002" t="s">
        <v>706</v>
      </c>
      <c r="F3002">
        <v>4</v>
      </c>
      <c r="G3002">
        <v>1</v>
      </c>
      <c r="H3002" t="s">
        <v>421</v>
      </c>
      <c r="I3002" t="s">
        <v>103</v>
      </c>
      <c r="J3002" t="s">
        <v>105</v>
      </c>
      <c r="K3002" t="s">
        <v>111</v>
      </c>
      <c r="L3002" t="s">
        <v>110</v>
      </c>
      <c r="M3002" t="s">
        <v>264</v>
      </c>
      <c r="N3002" t="s">
        <v>263</v>
      </c>
      <c r="O3002" t="s">
        <v>656</v>
      </c>
      <c r="P3002" t="s">
        <v>655</v>
      </c>
      <c r="Q3002" t="s">
        <v>3185</v>
      </c>
      <c r="R3002" t="s">
        <v>3186</v>
      </c>
    </row>
    <row r="3003" spans="1:18">
      <c r="A3003">
        <v>1276</v>
      </c>
      <c r="B3003" t="s">
        <v>701</v>
      </c>
      <c r="C3003">
        <v>2544</v>
      </c>
      <c r="D3003" t="s">
        <v>3190</v>
      </c>
      <c r="E3003" t="s">
        <v>706</v>
      </c>
      <c r="F3003">
        <v>4</v>
      </c>
      <c r="G3003">
        <v>1</v>
      </c>
      <c r="H3003" t="s">
        <v>421</v>
      </c>
      <c r="I3003" t="s">
        <v>103</v>
      </c>
      <c r="J3003" t="s">
        <v>105</v>
      </c>
      <c r="K3003" t="s">
        <v>111</v>
      </c>
      <c r="L3003" t="s">
        <v>110</v>
      </c>
      <c r="M3003" t="s">
        <v>264</v>
      </c>
      <c r="N3003" t="s">
        <v>263</v>
      </c>
      <c r="O3003" t="s">
        <v>656</v>
      </c>
      <c r="P3003" t="s">
        <v>655</v>
      </c>
      <c r="Q3003" t="s">
        <v>3190</v>
      </c>
      <c r="R3003" t="s">
        <v>3191</v>
      </c>
    </row>
    <row r="3004" spans="1:18">
      <c r="A3004">
        <v>1283</v>
      </c>
      <c r="B3004" t="s">
        <v>701</v>
      </c>
      <c r="C3004">
        <v>111</v>
      </c>
      <c r="D3004" t="s">
        <v>3204</v>
      </c>
      <c r="E3004" t="s">
        <v>421</v>
      </c>
      <c r="F3004" t="s">
        <v>421</v>
      </c>
      <c r="G3004">
        <v>0</v>
      </c>
      <c r="H3004" t="s">
        <v>421</v>
      </c>
      <c r="I3004" t="s">
        <v>103</v>
      </c>
      <c r="J3004" t="s">
        <v>105</v>
      </c>
      <c r="K3004" t="s">
        <v>111</v>
      </c>
      <c r="L3004" t="s">
        <v>110</v>
      </c>
      <c r="M3004" t="s">
        <v>264</v>
      </c>
      <c r="N3004" t="s">
        <v>263</v>
      </c>
      <c r="O3004" t="s">
        <v>656</v>
      </c>
      <c r="P3004" t="s">
        <v>655</v>
      </c>
      <c r="Q3004" t="s">
        <v>3204</v>
      </c>
      <c r="R3004" t="s">
        <v>3205</v>
      </c>
    </row>
    <row r="3005" spans="1:18">
      <c r="A3005">
        <v>1286</v>
      </c>
      <c r="B3005" t="s">
        <v>701</v>
      </c>
      <c r="C3005">
        <v>2648</v>
      </c>
      <c r="D3005" t="s">
        <v>3210</v>
      </c>
      <c r="E3005" t="s">
        <v>706</v>
      </c>
      <c r="F3005">
        <v>1</v>
      </c>
      <c r="G3005">
        <v>1</v>
      </c>
      <c r="H3005" t="s">
        <v>421</v>
      </c>
      <c r="I3005" t="s">
        <v>103</v>
      </c>
      <c r="J3005" t="s">
        <v>105</v>
      </c>
      <c r="K3005" t="s">
        <v>111</v>
      </c>
      <c r="L3005" t="s">
        <v>110</v>
      </c>
      <c r="M3005" t="s">
        <v>264</v>
      </c>
      <c r="N3005" t="s">
        <v>263</v>
      </c>
      <c r="O3005" t="s">
        <v>656</v>
      </c>
      <c r="P3005" t="s">
        <v>655</v>
      </c>
      <c r="Q3005" t="s">
        <v>3210</v>
      </c>
      <c r="R3005" t="s">
        <v>3211</v>
      </c>
    </row>
    <row r="3006" spans="1:18">
      <c r="A3006">
        <v>1289</v>
      </c>
      <c r="B3006" t="s">
        <v>701</v>
      </c>
      <c r="C3006">
        <v>2649</v>
      </c>
      <c r="D3006" t="s">
        <v>3216</v>
      </c>
      <c r="E3006" t="s">
        <v>706</v>
      </c>
      <c r="F3006">
        <v>2</v>
      </c>
      <c r="G3006">
        <v>1</v>
      </c>
      <c r="H3006" t="s">
        <v>421</v>
      </c>
      <c r="I3006" t="s">
        <v>103</v>
      </c>
      <c r="J3006" t="s">
        <v>105</v>
      </c>
      <c r="K3006" t="s">
        <v>111</v>
      </c>
      <c r="L3006" t="s">
        <v>110</v>
      </c>
      <c r="M3006" t="s">
        <v>264</v>
      </c>
      <c r="N3006" t="s">
        <v>263</v>
      </c>
      <c r="O3006" t="s">
        <v>656</v>
      </c>
      <c r="P3006" t="s">
        <v>655</v>
      </c>
      <c r="Q3006" t="s">
        <v>3216</v>
      </c>
      <c r="R3006" t="s">
        <v>3217</v>
      </c>
    </row>
    <row r="3007" spans="1:18">
      <c r="A3007">
        <v>1292</v>
      </c>
      <c r="B3007" t="s">
        <v>701</v>
      </c>
      <c r="C3007">
        <v>2650</v>
      </c>
      <c r="D3007" t="s">
        <v>3222</v>
      </c>
      <c r="E3007" t="s">
        <v>706</v>
      </c>
      <c r="F3007">
        <v>3</v>
      </c>
      <c r="G3007">
        <v>1</v>
      </c>
      <c r="H3007" t="s">
        <v>421</v>
      </c>
      <c r="I3007" t="s">
        <v>103</v>
      </c>
      <c r="J3007" t="s">
        <v>105</v>
      </c>
      <c r="K3007" t="s">
        <v>111</v>
      </c>
      <c r="L3007" t="s">
        <v>110</v>
      </c>
      <c r="M3007" t="s">
        <v>264</v>
      </c>
      <c r="N3007" t="s">
        <v>263</v>
      </c>
      <c r="O3007" t="s">
        <v>656</v>
      </c>
      <c r="P3007" t="s">
        <v>655</v>
      </c>
      <c r="Q3007" t="s">
        <v>3222</v>
      </c>
      <c r="R3007" t="s">
        <v>3223</v>
      </c>
    </row>
    <row r="3008" spans="1:18">
      <c r="A3008">
        <v>1295</v>
      </c>
      <c r="B3008" t="s">
        <v>701</v>
      </c>
      <c r="C3008">
        <v>2651</v>
      </c>
      <c r="D3008" t="s">
        <v>3228</v>
      </c>
      <c r="E3008" t="s">
        <v>706</v>
      </c>
      <c r="F3008">
        <v>2</v>
      </c>
      <c r="G3008">
        <v>1</v>
      </c>
      <c r="H3008" t="s">
        <v>421</v>
      </c>
      <c r="I3008" t="s">
        <v>103</v>
      </c>
      <c r="J3008" t="s">
        <v>105</v>
      </c>
      <c r="K3008" t="s">
        <v>111</v>
      </c>
      <c r="L3008" t="s">
        <v>110</v>
      </c>
      <c r="M3008" t="s">
        <v>264</v>
      </c>
      <c r="N3008" t="s">
        <v>263</v>
      </c>
      <c r="O3008" t="s">
        <v>656</v>
      </c>
      <c r="P3008" t="s">
        <v>655</v>
      </c>
      <c r="Q3008" t="s">
        <v>3228</v>
      </c>
      <c r="R3008" t="s">
        <v>3229</v>
      </c>
    </row>
    <row r="3009" spans="1:18">
      <c r="A3009">
        <v>1307</v>
      </c>
      <c r="B3009" t="s">
        <v>701</v>
      </c>
      <c r="C3009">
        <v>2652</v>
      </c>
      <c r="D3009" t="s">
        <v>3250</v>
      </c>
      <c r="E3009" t="s">
        <v>706</v>
      </c>
      <c r="F3009">
        <v>3</v>
      </c>
      <c r="G3009">
        <v>1</v>
      </c>
      <c r="H3009" t="s">
        <v>421</v>
      </c>
      <c r="I3009" t="s">
        <v>103</v>
      </c>
      <c r="J3009" t="s">
        <v>105</v>
      </c>
      <c r="K3009" t="s">
        <v>111</v>
      </c>
      <c r="L3009" t="s">
        <v>110</v>
      </c>
      <c r="M3009" t="s">
        <v>264</v>
      </c>
      <c r="N3009" t="s">
        <v>263</v>
      </c>
      <c r="O3009" t="s">
        <v>656</v>
      </c>
      <c r="P3009" t="s">
        <v>655</v>
      </c>
      <c r="Q3009" t="s">
        <v>3250</v>
      </c>
      <c r="R3009" t="s">
        <v>3251</v>
      </c>
    </row>
    <row r="3010" spans="1:18">
      <c r="A3010">
        <v>1317</v>
      </c>
      <c r="B3010" t="s">
        <v>701</v>
      </c>
      <c r="C3010">
        <v>2653</v>
      </c>
      <c r="D3010" t="s">
        <v>3270</v>
      </c>
      <c r="E3010" t="s">
        <v>706</v>
      </c>
      <c r="F3010">
        <v>2</v>
      </c>
      <c r="G3010">
        <v>1</v>
      </c>
      <c r="H3010" t="s">
        <v>421</v>
      </c>
      <c r="I3010" t="s">
        <v>103</v>
      </c>
      <c r="J3010" t="s">
        <v>105</v>
      </c>
      <c r="K3010" t="s">
        <v>111</v>
      </c>
      <c r="L3010" t="s">
        <v>110</v>
      </c>
      <c r="M3010" t="s">
        <v>264</v>
      </c>
      <c r="N3010" t="s">
        <v>263</v>
      </c>
      <c r="O3010" t="s">
        <v>656</v>
      </c>
      <c r="P3010" t="s">
        <v>655</v>
      </c>
      <c r="Q3010" t="s">
        <v>3270</v>
      </c>
      <c r="R3010" t="s">
        <v>3271</v>
      </c>
    </row>
    <row r="3011" spans="1:18">
      <c r="A3011">
        <v>1323</v>
      </c>
      <c r="B3011" t="s">
        <v>701</v>
      </c>
      <c r="C3011">
        <v>2654</v>
      </c>
      <c r="D3011" t="s">
        <v>3282</v>
      </c>
      <c r="E3011" t="s">
        <v>706</v>
      </c>
      <c r="F3011">
        <v>2</v>
      </c>
      <c r="G3011">
        <v>1</v>
      </c>
      <c r="H3011" t="s">
        <v>421</v>
      </c>
      <c r="I3011" t="s">
        <v>103</v>
      </c>
      <c r="J3011" t="s">
        <v>105</v>
      </c>
      <c r="K3011" t="s">
        <v>111</v>
      </c>
      <c r="L3011" t="s">
        <v>110</v>
      </c>
      <c r="M3011" t="s">
        <v>264</v>
      </c>
      <c r="N3011" t="s">
        <v>263</v>
      </c>
      <c r="O3011" t="s">
        <v>656</v>
      </c>
      <c r="P3011" t="s">
        <v>655</v>
      </c>
      <c r="Q3011" t="s">
        <v>3282</v>
      </c>
      <c r="R3011" t="s">
        <v>3283</v>
      </c>
    </row>
    <row r="3012" spans="1:18">
      <c r="A3012">
        <v>1327</v>
      </c>
      <c r="B3012" t="s">
        <v>701</v>
      </c>
      <c r="C3012">
        <v>2543</v>
      </c>
      <c r="D3012" t="s">
        <v>3289</v>
      </c>
      <c r="E3012" t="s">
        <v>706</v>
      </c>
      <c r="F3012">
        <v>4</v>
      </c>
      <c r="G3012">
        <v>1</v>
      </c>
      <c r="H3012" t="s">
        <v>421</v>
      </c>
      <c r="I3012" t="s">
        <v>103</v>
      </c>
      <c r="J3012" t="s">
        <v>105</v>
      </c>
      <c r="K3012" t="s">
        <v>111</v>
      </c>
      <c r="L3012" t="s">
        <v>110</v>
      </c>
      <c r="M3012" t="s">
        <v>264</v>
      </c>
      <c r="N3012" t="s">
        <v>263</v>
      </c>
      <c r="O3012" t="s">
        <v>656</v>
      </c>
      <c r="P3012" t="s">
        <v>655</v>
      </c>
      <c r="Q3012" t="s">
        <v>3289</v>
      </c>
      <c r="R3012" t="s">
        <v>3290</v>
      </c>
    </row>
    <row r="3013" spans="1:18">
      <c r="A3013">
        <v>1330</v>
      </c>
      <c r="B3013" t="s">
        <v>701</v>
      </c>
      <c r="C3013">
        <v>2655</v>
      </c>
      <c r="D3013" t="s">
        <v>3295</v>
      </c>
      <c r="E3013" t="s">
        <v>706</v>
      </c>
      <c r="F3013">
        <v>1</v>
      </c>
      <c r="G3013">
        <v>1</v>
      </c>
      <c r="H3013" t="s">
        <v>421</v>
      </c>
      <c r="I3013" t="s">
        <v>103</v>
      </c>
      <c r="J3013" t="s">
        <v>105</v>
      </c>
      <c r="K3013" t="s">
        <v>111</v>
      </c>
      <c r="L3013" t="s">
        <v>110</v>
      </c>
      <c r="M3013" t="s">
        <v>264</v>
      </c>
      <c r="N3013" t="s">
        <v>263</v>
      </c>
      <c r="O3013" t="s">
        <v>656</v>
      </c>
      <c r="P3013" t="s">
        <v>655</v>
      </c>
      <c r="Q3013" t="s">
        <v>3295</v>
      </c>
      <c r="R3013" t="s">
        <v>3296</v>
      </c>
    </row>
    <row r="3014" spans="1:18">
      <c r="A3014">
        <v>1331</v>
      </c>
      <c r="B3014" t="s">
        <v>701</v>
      </c>
      <c r="C3014">
        <v>2656</v>
      </c>
      <c r="D3014" t="s">
        <v>3297</v>
      </c>
      <c r="E3014" t="s">
        <v>706</v>
      </c>
      <c r="F3014">
        <v>4</v>
      </c>
      <c r="G3014">
        <v>1</v>
      </c>
      <c r="H3014" t="s">
        <v>421</v>
      </c>
      <c r="I3014" t="s">
        <v>103</v>
      </c>
      <c r="J3014" t="s">
        <v>105</v>
      </c>
      <c r="K3014" t="s">
        <v>111</v>
      </c>
      <c r="L3014" t="s">
        <v>110</v>
      </c>
      <c r="M3014" t="s">
        <v>264</v>
      </c>
      <c r="N3014" t="s">
        <v>263</v>
      </c>
      <c r="O3014" t="s">
        <v>656</v>
      </c>
      <c r="P3014" t="s">
        <v>655</v>
      </c>
      <c r="Q3014" t="s">
        <v>3297</v>
      </c>
      <c r="R3014" t="s">
        <v>3298</v>
      </c>
    </row>
    <row r="3015" spans="1:18">
      <c r="A3015">
        <v>1333</v>
      </c>
      <c r="B3015" t="s">
        <v>701</v>
      </c>
      <c r="C3015">
        <v>2657</v>
      </c>
      <c r="D3015" t="s">
        <v>3301</v>
      </c>
      <c r="E3015" t="s">
        <v>706</v>
      </c>
      <c r="F3015">
        <v>4</v>
      </c>
      <c r="G3015">
        <v>1</v>
      </c>
      <c r="H3015" t="s">
        <v>421</v>
      </c>
      <c r="I3015" t="s">
        <v>103</v>
      </c>
      <c r="J3015" t="s">
        <v>105</v>
      </c>
      <c r="K3015" t="s">
        <v>111</v>
      </c>
      <c r="L3015" t="s">
        <v>110</v>
      </c>
      <c r="M3015" t="s">
        <v>264</v>
      </c>
      <c r="N3015" t="s">
        <v>263</v>
      </c>
      <c r="O3015" t="s">
        <v>656</v>
      </c>
      <c r="P3015" t="s">
        <v>655</v>
      </c>
      <c r="Q3015" t="s">
        <v>3301</v>
      </c>
      <c r="R3015" t="s">
        <v>3302</v>
      </c>
    </row>
    <row r="3016" spans="1:18">
      <c r="A3016">
        <v>1347</v>
      </c>
      <c r="B3016" t="s">
        <v>701</v>
      </c>
      <c r="C3016">
        <v>2617</v>
      </c>
      <c r="D3016" t="s">
        <v>3329</v>
      </c>
      <c r="E3016" t="s">
        <v>703</v>
      </c>
      <c r="F3016">
        <v>0</v>
      </c>
      <c r="G3016">
        <v>1</v>
      </c>
      <c r="H3016" t="s">
        <v>421</v>
      </c>
      <c r="I3016" t="s">
        <v>103</v>
      </c>
      <c r="J3016" t="s">
        <v>105</v>
      </c>
      <c r="K3016" t="s">
        <v>111</v>
      </c>
      <c r="L3016" t="s">
        <v>110</v>
      </c>
      <c r="M3016" t="s">
        <v>264</v>
      </c>
      <c r="N3016" t="s">
        <v>263</v>
      </c>
      <c r="O3016" t="s">
        <v>656</v>
      </c>
      <c r="P3016" t="s">
        <v>655</v>
      </c>
      <c r="Q3016" t="s">
        <v>3329</v>
      </c>
      <c r="R3016" t="s">
        <v>3330</v>
      </c>
    </row>
    <row r="3017" spans="1:18">
      <c r="A3017">
        <v>1348</v>
      </c>
      <c r="B3017" t="s">
        <v>701</v>
      </c>
      <c r="C3017">
        <v>2546</v>
      </c>
      <c r="D3017" t="s">
        <v>3331</v>
      </c>
      <c r="E3017" t="s">
        <v>706</v>
      </c>
      <c r="F3017">
        <v>3</v>
      </c>
      <c r="G3017">
        <v>1</v>
      </c>
      <c r="H3017" t="s">
        <v>421</v>
      </c>
      <c r="I3017" t="s">
        <v>103</v>
      </c>
      <c r="J3017" t="s">
        <v>105</v>
      </c>
      <c r="K3017" t="s">
        <v>111</v>
      </c>
      <c r="L3017" t="s">
        <v>110</v>
      </c>
      <c r="M3017" t="s">
        <v>264</v>
      </c>
      <c r="N3017" t="s">
        <v>263</v>
      </c>
      <c r="O3017" t="s">
        <v>656</v>
      </c>
      <c r="P3017" t="s">
        <v>655</v>
      </c>
      <c r="Q3017" t="s">
        <v>3331</v>
      </c>
      <c r="R3017" t="s">
        <v>3332</v>
      </c>
    </row>
    <row r="3018" spans="1:18">
      <c r="A3018">
        <v>1349</v>
      </c>
      <c r="B3018" t="s">
        <v>701</v>
      </c>
      <c r="C3018">
        <v>2658</v>
      </c>
      <c r="D3018" t="s">
        <v>3333</v>
      </c>
      <c r="E3018" t="s">
        <v>706</v>
      </c>
      <c r="F3018">
        <v>3</v>
      </c>
      <c r="G3018">
        <v>1</v>
      </c>
      <c r="H3018" t="s">
        <v>421</v>
      </c>
      <c r="I3018" t="s">
        <v>103</v>
      </c>
      <c r="J3018" t="s">
        <v>105</v>
      </c>
      <c r="K3018" t="s">
        <v>111</v>
      </c>
      <c r="L3018" t="s">
        <v>110</v>
      </c>
      <c r="M3018" t="s">
        <v>264</v>
      </c>
      <c r="N3018" t="s">
        <v>263</v>
      </c>
      <c r="O3018" t="s">
        <v>656</v>
      </c>
      <c r="P3018" t="s">
        <v>655</v>
      </c>
      <c r="Q3018" t="s">
        <v>3333</v>
      </c>
      <c r="R3018" t="s">
        <v>3334</v>
      </c>
    </row>
    <row r="3019" spans="1:18">
      <c r="A3019">
        <v>1350</v>
      </c>
      <c r="B3019" t="s">
        <v>701</v>
      </c>
      <c r="C3019">
        <v>2614</v>
      </c>
      <c r="D3019" t="s">
        <v>3335</v>
      </c>
      <c r="E3019" t="s">
        <v>703</v>
      </c>
      <c r="F3019">
        <v>0</v>
      </c>
      <c r="G3019">
        <v>1</v>
      </c>
      <c r="H3019" t="s">
        <v>421</v>
      </c>
      <c r="I3019" t="s">
        <v>103</v>
      </c>
      <c r="J3019" t="s">
        <v>105</v>
      </c>
      <c r="K3019" t="s">
        <v>111</v>
      </c>
      <c r="L3019" t="s">
        <v>110</v>
      </c>
      <c r="M3019" t="s">
        <v>264</v>
      </c>
      <c r="N3019" t="s">
        <v>263</v>
      </c>
      <c r="O3019" t="s">
        <v>656</v>
      </c>
      <c r="P3019" t="s">
        <v>655</v>
      </c>
      <c r="Q3019" t="s">
        <v>3335</v>
      </c>
      <c r="R3019" t="s">
        <v>3336</v>
      </c>
    </row>
    <row r="3020" spans="1:18">
      <c r="A3020">
        <v>1354</v>
      </c>
      <c r="B3020" t="s">
        <v>701</v>
      </c>
      <c r="C3020">
        <v>2659</v>
      </c>
      <c r="D3020" t="s">
        <v>3343</v>
      </c>
      <c r="E3020" t="s">
        <v>706</v>
      </c>
      <c r="F3020">
        <v>4</v>
      </c>
      <c r="G3020">
        <v>1</v>
      </c>
      <c r="H3020" t="s">
        <v>421</v>
      </c>
      <c r="I3020" t="s">
        <v>103</v>
      </c>
      <c r="J3020" t="s">
        <v>105</v>
      </c>
      <c r="K3020" t="s">
        <v>111</v>
      </c>
      <c r="L3020" t="s">
        <v>110</v>
      </c>
      <c r="M3020" t="s">
        <v>264</v>
      </c>
      <c r="N3020" t="s">
        <v>263</v>
      </c>
      <c r="O3020" t="s">
        <v>656</v>
      </c>
      <c r="P3020" t="s">
        <v>655</v>
      </c>
      <c r="Q3020" t="s">
        <v>3343</v>
      </c>
      <c r="R3020" t="s">
        <v>3344</v>
      </c>
    </row>
    <row r="3021" spans="1:18">
      <c r="A3021">
        <v>1357</v>
      </c>
      <c r="B3021" t="s">
        <v>701</v>
      </c>
      <c r="C3021">
        <v>2613</v>
      </c>
      <c r="D3021" t="s">
        <v>3349</v>
      </c>
      <c r="E3021" t="s">
        <v>703</v>
      </c>
      <c r="F3021">
        <v>0</v>
      </c>
      <c r="G3021">
        <v>1</v>
      </c>
      <c r="H3021" t="s">
        <v>421</v>
      </c>
      <c r="I3021" t="s">
        <v>103</v>
      </c>
      <c r="J3021" t="s">
        <v>105</v>
      </c>
      <c r="K3021" t="s">
        <v>111</v>
      </c>
      <c r="L3021" t="s">
        <v>110</v>
      </c>
      <c r="M3021" t="s">
        <v>264</v>
      </c>
      <c r="N3021" t="s">
        <v>263</v>
      </c>
      <c r="O3021" t="s">
        <v>656</v>
      </c>
      <c r="P3021" t="s">
        <v>655</v>
      </c>
      <c r="Q3021" t="s">
        <v>3349</v>
      </c>
      <c r="R3021" t="s">
        <v>3350</v>
      </c>
    </row>
    <row r="3022" spans="1:18">
      <c r="A3022">
        <v>1358</v>
      </c>
      <c r="B3022" t="s">
        <v>701</v>
      </c>
      <c r="C3022">
        <v>2547</v>
      </c>
      <c r="D3022" t="s">
        <v>3351</v>
      </c>
      <c r="E3022" t="s">
        <v>706</v>
      </c>
      <c r="F3022">
        <v>3</v>
      </c>
      <c r="G3022">
        <v>1</v>
      </c>
      <c r="H3022" t="s">
        <v>421</v>
      </c>
      <c r="I3022" t="s">
        <v>103</v>
      </c>
      <c r="J3022" t="s">
        <v>105</v>
      </c>
      <c r="K3022" t="s">
        <v>111</v>
      </c>
      <c r="L3022" t="s">
        <v>110</v>
      </c>
      <c r="M3022" t="s">
        <v>264</v>
      </c>
      <c r="N3022" t="s">
        <v>263</v>
      </c>
      <c r="O3022" t="s">
        <v>656</v>
      </c>
      <c r="P3022" t="s">
        <v>655</v>
      </c>
      <c r="Q3022" t="s">
        <v>3351</v>
      </c>
      <c r="R3022" t="s">
        <v>3352</v>
      </c>
    </row>
    <row r="3023" spans="1:18">
      <c r="A3023">
        <v>1359</v>
      </c>
      <c r="B3023" t="s">
        <v>701</v>
      </c>
      <c r="C3023">
        <v>2548</v>
      </c>
      <c r="D3023" t="s">
        <v>3353</v>
      </c>
      <c r="E3023" t="s">
        <v>706</v>
      </c>
      <c r="F3023">
        <v>4</v>
      </c>
      <c r="G3023">
        <v>1</v>
      </c>
      <c r="H3023" t="s">
        <v>421</v>
      </c>
      <c r="I3023" t="s">
        <v>103</v>
      </c>
      <c r="J3023" t="s">
        <v>105</v>
      </c>
      <c r="K3023" t="s">
        <v>111</v>
      </c>
      <c r="L3023" t="s">
        <v>110</v>
      </c>
      <c r="M3023" t="s">
        <v>264</v>
      </c>
      <c r="N3023" t="s">
        <v>263</v>
      </c>
      <c r="O3023" t="s">
        <v>656</v>
      </c>
      <c r="P3023" t="s">
        <v>655</v>
      </c>
      <c r="Q3023" t="s">
        <v>3353</v>
      </c>
      <c r="R3023" t="s">
        <v>3354</v>
      </c>
    </row>
    <row r="3024" spans="1:18">
      <c r="A3024">
        <v>1360</v>
      </c>
      <c r="B3024" t="s">
        <v>701</v>
      </c>
      <c r="C3024">
        <v>2612</v>
      </c>
      <c r="D3024" t="s">
        <v>3355</v>
      </c>
      <c r="E3024" t="s">
        <v>703</v>
      </c>
      <c r="F3024">
        <v>0</v>
      </c>
      <c r="G3024">
        <v>1</v>
      </c>
      <c r="H3024" t="s">
        <v>421</v>
      </c>
      <c r="I3024" t="s">
        <v>103</v>
      </c>
      <c r="J3024" t="s">
        <v>105</v>
      </c>
      <c r="K3024" t="s">
        <v>111</v>
      </c>
      <c r="L3024" t="s">
        <v>110</v>
      </c>
      <c r="M3024" t="s">
        <v>264</v>
      </c>
      <c r="N3024" t="s">
        <v>263</v>
      </c>
      <c r="O3024" t="s">
        <v>656</v>
      </c>
      <c r="P3024" t="s">
        <v>655</v>
      </c>
      <c r="Q3024" t="s">
        <v>3355</v>
      </c>
      <c r="R3024" t="s">
        <v>3356</v>
      </c>
    </row>
    <row r="3025" spans="1:18">
      <c r="A3025">
        <v>1361</v>
      </c>
      <c r="B3025" t="s">
        <v>701</v>
      </c>
      <c r="C3025">
        <v>2549</v>
      </c>
      <c r="D3025" t="s">
        <v>3357</v>
      </c>
      <c r="E3025" t="s">
        <v>706</v>
      </c>
      <c r="F3025">
        <v>3</v>
      </c>
      <c r="G3025">
        <v>1</v>
      </c>
      <c r="H3025" t="s">
        <v>421</v>
      </c>
      <c r="I3025" t="s">
        <v>103</v>
      </c>
      <c r="J3025" t="s">
        <v>105</v>
      </c>
      <c r="K3025" t="s">
        <v>111</v>
      </c>
      <c r="L3025" t="s">
        <v>110</v>
      </c>
      <c r="M3025" t="s">
        <v>264</v>
      </c>
      <c r="N3025" t="s">
        <v>263</v>
      </c>
      <c r="O3025" t="s">
        <v>656</v>
      </c>
      <c r="P3025" t="s">
        <v>655</v>
      </c>
      <c r="Q3025" t="s">
        <v>3357</v>
      </c>
      <c r="R3025" t="s">
        <v>3358</v>
      </c>
    </row>
    <row r="3026" spans="1:18">
      <c r="A3026">
        <v>1362</v>
      </c>
      <c r="B3026" t="s">
        <v>701</v>
      </c>
      <c r="C3026">
        <v>2551</v>
      </c>
      <c r="D3026" t="s">
        <v>3359</v>
      </c>
      <c r="E3026" t="s">
        <v>706</v>
      </c>
      <c r="F3026">
        <v>3</v>
      </c>
      <c r="G3026">
        <v>1</v>
      </c>
      <c r="H3026" t="s">
        <v>421</v>
      </c>
      <c r="I3026" t="s">
        <v>103</v>
      </c>
      <c r="J3026" t="s">
        <v>105</v>
      </c>
      <c r="K3026" t="s">
        <v>111</v>
      </c>
      <c r="L3026" t="s">
        <v>110</v>
      </c>
      <c r="M3026" t="s">
        <v>264</v>
      </c>
      <c r="N3026" t="s">
        <v>263</v>
      </c>
      <c r="O3026" t="s">
        <v>656</v>
      </c>
      <c r="P3026" t="s">
        <v>655</v>
      </c>
      <c r="Q3026" t="s">
        <v>3359</v>
      </c>
      <c r="R3026" t="s">
        <v>3360</v>
      </c>
    </row>
    <row r="3027" spans="1:18">
      <c r="A3027">
        <v>1363</v>
      </c>
      <c r="B3027" t="s">
        <v>701</v>
      </c>
      <c r="C3027">
        <v>581</v>
      </c>
      <c r="D3027" t="s">
        <v>3361</v>
      </c>
      <c r="E3027" t="s">
        <v>706</v>
      </c>
      <c r="F3027">
        <v>4</v>
      </c>
      <c r="G3027">
        <v>1</v>
      </c>
      <c r="H3027" t="s">
        <v>421</v>
      </c>
      <c r="I3027" t="s">
        <v>103</v>
      </c>
      <c r="J3027" t="s">
        <v>105</v>
      </c>
      <c r="K3027" t="s">
        <v>111</v>
      </c>
      <c r="L3027" t="s">
        <v>110</v>
      </c>
      <c r="M3027" t="s">
        <v>264</v>
      </c>
      <c r="N3027" t="s">
        <v>263</v>
      </c>
      <c r="O3027" t="s">
        <v>656</v>
      </c>
      <c r="P3027" t="s">
        <v>655</v>
      </c>
      <c r="Q3027" t="s">
        <v>3361</v>
      </c>
      <c r="R3027" t="s">
        <v>3362</v>
      </c>
    </row>
    <row r="3028" spans="1:18">
      <c r="A3028">
        <v>1369</v>
      </c>
      <c r="B3028" t="s">
        <v>701</v>
      </c>
      <c r="C3028">
        <v>575</v>
      </c>
      <c r="D3028" t="s">
        <v>3372</v>
      </c>
      <c r="E3028" t="s">
        <v>706</v>
      </c>
      <c r="F3028">
        <v>4</v>
      </c>
      <c r="G3028">
        <v>1</v>
      </c>
      <c r="H3028" t="s">
        <v>421</v>
      </c>
      <c r="I3028" t="s">
        <v>103</v>
      </c>
      <c r="J3028" t="s">
        <v>105</v>
      </c>
      <c r="K3028" t="s">
        <v>111</v>
      </c>
      <c r="L3028" t="s">
        <v>110</v>
      </c>
      <c r="M3028" t="s">
        <v>264</v>
      </c>
      <c r="N3028" t="s">
        <v>263</v>
      </c>
      <c r="O3028" t="s">
        <v>656</v>
      </c>
      <c r="P3028" t="s">
        <v>655</v>
      </c>
      <c r="Q3028" t="s">
        <v>3372</v>
      </c>
      <c r="R3028" t="s">
        <v>3373</v>
      </c>
    </row>
    <row r="3029" spans="1:18">
      <c r="A3029">
        <v>1386</v>
      </c>
      <c r="B3029" t="s">
        <v>701</v>
      </c>
      <c r="C3029">
        <v>576</v>
      </c>
      <c r="D3029" t="s">
        <v>3404</v>
      </c>
      <c r="E3029" t="s">
        <v>706</v>
      </c>
      <c r="F3029">
        <v>4</v>
      </c>
      <c r="G3029">
        <v>1</v>
      </c>
      <c r="H3029" t="s">
        <v>421</v>
      </c>
      <c r="I3029" t="s">
        <v>103</v>
      </c>
      <c r="J3029" t="s">
        <v>105</v>
      </c>
      <c r="K3029" t="s">
        <v>111</v>
      </c>
      <c r="L3029" t="s">
        <v>110</v>
      </c>
      <c r="M3029" t="s">
        <v>264</v>
      </c>
      <c r="N3029" t="s">
        <v>263</v>
      </c>
      <c r="O3029" t="s">
        <v>656</v>
      </c>
      <c r="P3029" t="s">
        <v>655</v>
      </c>
      <c r="Q3029" t="s">
        <v>3404</v>
      </c>
      <c r="R3029" t="s">
        <v>3405</v>
      </c>
    </row>
    <row r="3030" spans="1:18">
      <c r="A3030">
        <v>1394</v>
      </c>
      <c r="B3030" t="s">
        <v>701</v>
      </c>
      <c r="C3030">
        <v>577</v>
      </c>
      <c r="D3030" t="s">
        <v>3419</v>
      </c>
      <c r="E3030" t="s">
        <v>706</v>
      </c>
      <c r="F3030">
        <v>1</v>
      </c>
      <c r="G3030">
        <v>1</v>
      </c>
      <c r="H3030" t="s">
        <v>421</v>
      </c>
      <c r="I3030" t="s">
        <v>103</v>
      </c>
      <c r="J3030" t="s">
        <v>105</v>
      </c>
      <c r="K3030" t="s">
        <v>111</v>
      </c>
      <c r="L3030" t="s">
        <v>110</v>
      </c>
      <c r="M3030" t="s">
        <v>264</v>
      </c>
      <c r="N3030" t="s">
        <v>263</v>
      </c>
      <c r="O3030" t="s">
        <v>656</v>
      </c>
      <c r="P3030" t="s">
        <v>655</v>
      </c>
      <c r="Q3030" t="s">
        <v>3419</v>
      </c>
      <c r="R3030" t="s">
        <v>3420</v>
      </c>
    </row>
    <row r="3031" spans="1:18">
      <c r="A3031">
        <v>1398</v>
      </c>
      <c r="B3031" t="s">
        <v>701</v>
      </c>
      <c r="C3031">
        <v>580</v>
      </c>
      <c r="D3031" t="s">
        <v>3427</v>
      </c>
      <c r="E3031" t="s">
        <v>706</v>
      </c>
      <c r="F3031">
        <v>2</v>
      </c>
      <c r="G3031">
        <v>1</v>
      </c>
      <c r="H3031" t="s">
        <v>421</v>
      </c>
      <c r="I3031" t="s">
        <v>103</v>
      </c>
      <c r="J3031" t="s">
        <v>105</v>
      </c>
      <c r="K3031" t="s">
        <v>111</v>
      </c>
      <c r="L3031" t="s">
        <v>110</v>
      </c>
      <c r="M3031" t="s">
        <v>264</v>
      </c>
      <c r="N3031" t="s">
        <v>263</v>
      </c>
      <c r="O3031" t="s">
        <v>656</v>
      </c>
      <c r="P3031" t="s">
        <v>655</v>
      </c>
      <c r="Q3031" t="s">
        <v>3427</v>
      </c>
      <c r="R3031" t="s">
        <v>3428</v>
      </c>
    </row>
    <row r="3032" spans="1:18">
      <c r="A3032">
        <v>1399</v>
      </c>
      <c r="B3032" t="s">
        <v>701</v>
      </c>
      <c r="C3032">
        <v>578</v>
      </c>
      <c r="D3032" t="s">
        <v>3429</v>
      </c>
      <c r="E3032" t="s">
        <v>706</v>
      </c>
      <c r="F3032">
        <v>4</v>
      </c>
      <c r="G3032">
        <v>1</v>
      </c>
      <c r="H3032" t="s">
        <v>421</v>
      </c>
      <c r="I3032" t="s">
        <v>103</v>
      </c>
      <c r="J3032" t="s">
        <v>105</v>
      </c>
      <c r="K3032" t="s">
        <v>111</v>
      </c>
      <c r="L3032" t="s">
        <v>110</v>
      </c>
      <c r="M3032" t="s">
        <v>264</v>
      </c>
      <c r="N3032" t="s">
        <v>263</v>
      </c>
      <c r="O3032" t="s">
        <v>656</v>
      </c>
      <c r="P3032" t="s">
        <v>655</v>
      </c>
      <c r="Q3032" t="s">
        <v>3429</v>
      </c>
      <c r="R3032" t="s">
        <v>3430</v>
      </c>
    </row>
    <row r="3033" spans="1:18">
      <c r="A3033">
        <v>1419</v>
      </c>
      <c r="B3033" t="s">
        <v>701</v>
      </c>
      <c r="C3033">
        <v>579</v>
      </c>
      <c r="D3033" t="s">
        <v>3466</v>
      </c>
      <c r="E3033" t="s">
        <v>706</v>
      </c>
      <c r="F3033">
        <v>4</v>
      </c>
      <c r="G3033">
        <v>1</v>
      </c>
      <c r="H3033" t="s">
        <v>421</v>
      </c>
      <c r="I3033" t="s">
        <v>103</v>
      </c>
      <c r="J3033" t="s">
        <v>105</v>
      </c>
      <c r="K3033" t="s">
        <v>111</v>
      </c>
      <c r="L3033" t="s">
        <v>110</v>
      </c>
      <c r="M3033" t="s">
        <v>264</v>
      </c>
      <c r="N3033" t="s">
        <v>263</v>
      </c>
      <c r="O3033" t="s">
        <v>656</v>
      </c>
      <c r="P3033" t="s">
        <v>655</v>
      </c>
      <c r="Q3033" t="s">
        <v>3466</v>
      </c>
      <c r="R3033" t="s">
        <v>3467</v>
      </c>
    </row>
    <row r="3034" spans="1:18">
      <c r="A3034">
        <v>1189</v>
      </c>
      <c r="B3034" t="s">
        <v>701</v>
      </c>
      <c r="C3034">
        <v>2628</v>
      </c>
      <c r="D3034" t="s">
        <v>3024</v>
      </c>
      <c r="E3034" t="s">
        <v>706</v>
      </c>
      <c r="F3034">
        <v>4</v>
      </c>
      <c r="G3034">
        <v>1</v>
      </c>
      <c r="H3034" t="s">
        <v>421</v>
      </c>
      <c r="I3034" t="s">
        <v>103</v>
      </c>
      <c r="J3034" t="s">
        <v>105</v>
      </c>
      <c r="K3034" t="s">
        <v>111</v>
      </c>
      <c r="L3034" t="s">
        <v>110</v>
      </c>
      <c r="M3034" t="s">
        <v>290</v>
      </c>
      <c r="N3034" t="s">
        <v>289</v>
      </c>
      <c r="O3034" t="s">
        <v>658</v>
      </c>
      <c r="P3034" t="s">
        <v>657</v>
      </c>
      <c r="Q3034" t="s">
        <v>3024</v>
      </c>
      <c r="R3034" t="s">
        <v>3025</v>
      </c>
    </row>
    <row r="3035" spans="1:18">
      <c r="A3035">
        <v>1190</v>
      </c>
      <c r="B3035" t="s">
        <v>701</v>
      </c>
      <c r="C3035">
        <v>2634</v>
      </c>
      <c r="D3035" t="s">
        <v>3026</v>
      </c>
      <c r="E3035" t="s">
        <v>706</v>
      </c>
      <c r="F3035">
        <v>4</v>
      </c>
      <c r="G3035">
        <v>1</v>
      </c>
      <c r="H3035" t="s">
        <v>421</v>
      </c>
      <c r="I3035" t="s">
        <v>103</v>
      </c>
      <c r="J3035" t="s">
        <v>105</v>
      </c>
      <c r="K3035" t="s">
        <v>111</v>
      </c>
      <c r="L3035" t="s">
        <v>110</v>
      </c>
      <c r="M3035" t="s">
        <v>290</v>
      </c>
      <c r="N3035" t="s">
        <v>289</v>
      </c>
      <c r="O3035" t="s">
        <v>658</v>
      </c>
      <c r="P3035" t="s">
        <v>657</v>
      </c>
      <c r="Q3035" t="s">
        <v>3026</v>
      </c>
      <c r="R3035" t="s">
        <v>3027</v>
      </c>
    </row>
    <row r="3036" spans="1:18">
      <c r="A3036">
        <v>1193</v>
      </c>
      <c r="B3036" t="s">
        <v>701</v>
      </c>
      <c r="C3036">
        <v>2633</v>
      </c>
      <c r="D3036" t="s">
        <v>3032</v>
      </c>
      <c r="E3036" t="s">
        <v>772</v>
      </c>
      <c r="F3036">
        <v>0</v>
      </c>
      <c r="G3036">
        <v>0</v>
      </c>
      <c r="H3036" t="s">
        <v>421</v>
      </c>
      <c r="I3036" t="s">
        <v>103</v>
      </c>
      <c r="J3036" t="s">
        <v>105</v>
      </c>
      <c r="K3036" t="s">
        <v>111</v>
      </c>
      <c r="L3036" t="s">
        <v>110</v>
      </c>
      <c r="M3036" t="s">
        <v>290</v>
      </c>
      <c r="N3036" t="s">
        <v>289</v>
      </c>
      <c r="O3036" t="s">
        <v>658</v>
      </c>
      <c r="P3036" t="s">
        <v>657</v>
      </c>
      <c r="Q3036" t="s">
        <v>3032</v>
      </c>
      <c r="R3036" t="s">
        <v>3033</v>
      </c>
    </row>
    <row r="3037" spans="1:18">
      <c r="A3037">
        <v>1195</v>
      </c>
      <c r="B3037" t="s">
        <v>701</v>
      </c>
      <c r="C3037">
        <v>2615</v>
      </c>
      <c r="D3037" t="s">
        <v>3036</v>
      </c>
      <c r="E3037" t="s">
        <v>421</v>
      </c>
      <c r="F3037" t="s">
        <v>421</v>
      </c>
      <c r="G3037">
        <v>1</v>
      </c>
      <c r="H3037" t="s">
        <v>421</v>
      </c>
      <c r="I3037" t="s">
        <v>103</v>
      </c>
      <c r="J3037" t="s">
        <v>105</v>
      </c>
      <c r="K3037" t="s">
        <v>111</v>
      </c>
      <c r="L3037" t="s">
        <v>110</v>
      </c>
      <c r="M3037" t="s">
        <v>290</v>
      </c>
      <c r="N3037" t="s">
        <v>289</v>
      </c>
      <c r="O3037" t="s">
        <v>658</v>
      </c>
      <c r="P3037" t="s">
        <v>657</v>
      </c>
      <c r="Q3037" t="s">
        <v>3036</v>
      </c>
      <c r="R3037" t="s">
        <v>3037</v>
      </c>
    </row>
    <row r="3038" spans="1:18">
      <c r="A3038">
        <v>1201</v>
      </c>
      <c r="B3038" t="s">
        <v>701</v>
      </c>
      <c r="C3038">
        <v>2629</v>
      </c>
      <c r="D3038" t="s">
        <v>3048</v>
      </c>
      <c r="E3038" t="s">
        <v>706</v>
      </c>
      <c r="F3038">
        <v>3</v>
      </c>
      <c r="G3038">
        <v>1</v>
      </c>
      <c r="H3038" t="s">
        <v>421</v>
      </c>
      <c r="I3038" t="s">
        <v>103</v>
      </c>
      <c r="J3038" t="s">
        <v>105</v>
      </c>
      <c r="K3038" t="s">
        <v>111</v>
      </c>
      <c r="L3038" t="s">
        <v>110</v>
      </c>
      <c r="M3038" t="s">
        <v>290</v>
      </c>
      <c r="N3038" t="s">
        <v>289</v>
      </c>
      <c r="O3038" t="s">
        <v>658</v>
      </c>
      <c r="P3038" t="s">
        <v>657</v>
      </c>
      <c r="Q3038" t="s">
        <v>3048</v>
      </c>
      <c r="R3038" t="s">
        <v>3049</v>
      </c>
    </row>
    <row r="3039" spans="1:18">
      <c r="A3039">
        <v>1202</v>
      </c>
      <c r="B3039" t="s">
        <v>701</v>
      </c>
      <c r="C3039">
        <v>2630</v>
      </c>
      <c r="D3039" t="s">
        <v>3050</v>
      </c>
      <c r="E3039" t="s">
        <v>706</v>
      </c>
      <c r="F3039">
        <v>2</v>
      </c>
      <c r="G3039">
        <v>1</v>
      </c>
      <c r="H3039" t="s">
        <v>421</v>
      </c>
      <c r="I3039" t="s">
        <v>103</v>
      </c>
      <c r="J3039" t="s">
        <v>105</v>
      </c>
      <c r="K3039" t="s">
        <v>111</v>
      </c>
      <c r="L3039" t="s">
        <v>110</v>
      </c>
      <c r="M3039" t="s">
        <v>290</v>
      </c>
      <c r="N3039" t="s">
        <v>289</v>
      </c>
      <c r="O3039" t="s">
        <v>658</v>
      </c>
      <c r="P3039" t="s">
        <v>657</v>
      </c>
      <c r="Q3039" t="s">
        <v>3050</v>
      </c>
      <c r="R3039" t="s">
        <v>3051</v>
      </c>
    </row>
    <row r="3040" spans="1:18">
      <c r="A3040">
        <v>1204</v>
      </c>
      <c r="B3040" t="s">
        <v>701</v>
      </c>
      <c r="C3040">
        <v>2631</v>
      </c>
      <c r="D3040" t="s">
        <v>3054</v>
      </c>
      <c r="E3040" t="s">
        <v>706</v>
      </c>
      <c r="F3040">
        <v>2</v>
      </c>
      <c r="G3040">
        <v>1</v>
      </c>
      <c r="H3040" t="s">
        <v>421</v>
      </c>
      <c r="I3040" t="s">
        <v>103</v>
      </c>
      <c r="J3040" t="s">
        <v>105</v>
      </c>
      <c r="K3040" t="s">
        <v>111</v>
      </c>
      <c r="L3040" t="s">
        <v>110</v>
      </c>
      <c r="M3040" t="s">
        <v>290</v>
      </c>
      <c r="N3040" t="s">
        <v>289</v>
      </c>
      <c r="O3040" t="s">
        <v>658</v>
      </c>
      <c r="P3040" t="s">
        <v>657</v>
      </c>
      <c r="Q3040" t="s">
        <v>3054</v>
      </c>
      <c r="R3040" t="s">
        <v>3055</v>
      </c>
    </row>
    <row r="3041" spans="1:18">
      <c r="A3041">
        <v>1205</v>
      </c>
      <c r="B3041" t="s">
        <v>701</v>
      </c>
      <c r="C3041">
        <v>2632</v>
      </c>
      <c r="D3041" t="s">
        <v>3056</v>
      </c>
      <c r="E3041" t="s">
        <v>706</v>
      </c>
      <c r="F3041">
        <v>3</v>
      </c>
      <c r="G3041">
        <v>1</v>
      </c>
      <c r="H3041" t="s">
        <v>421</v>
      </c>
      <c r="I3041" t="s">
        <v>103</v>
      </c>
      <c r="J3041" t="s">
        <v>105</v>
      </c>
      <c r="K3041" t="s">
        <v>111</v>
      </c>
      <c r="L3041" t="s">
        <v>110</v>
      </c>
      <c r="M3041" t="s">
        <v>290</v>
      </c>
      <c r="N3041" t="s">
        <v>289</v>
      </c>
      <c r="O3041" t="s">
        <v>658</v>
      </c>
      <c r="P3041" t="s">
        <v>657</v>
      </c>
      <c r="Q3041" t="s">
        <v>3056</v>
      </c>
      <c r="R3041" t="s">
        <v>3057</v>
      </c>
    </row>
    <row r="3042" spans="1:18">
      <c r="A3042">
        <v>49</v>
      </c>
      <c r="B3042" t="s">
        <v>701</v>
      </c>
      <c r="C3042">
        <v>4117</v>
      </c>
      <c r="D3042" t="s">
        <v>801</v>
      </c>
      <c r="E3042" t="s">
        <v>802</v>
      </c>
      <c r="F3042">
        <v>4</v>
      </c>
      <c r="G3042">
        <v>0</v>
      </c>
      <c r="H3042" t="s">
        <v>421</v>
      </c>
      <c r="I3042" t="s">
        <v>103</v>
      </c>
      <c r="J3042" t="s">
        <v>105</v>
      </c>
      <c r="K3042" t="s">
        <v>115</v>
      </c>
      <c r="L3042" t="s">
        <v>114</v>
      </c>
      <c r="M3042" t="s">
        <v>408</v>
      </c>
      <c r="N3042" t="s">
        <v>407</v>
      </c>
      <c r="O3042" t="s">
        <v>660</v>
      </c>
      <c r="P3042" t="s">
        <v>659</v>
      </c>
      <c r="Q3042" t="s">
        <v>801</v>
      </c>
      <c r="R3042" t="s">
        <v>803</v>
      </c>
    </row>
    <row r="3043" spans="1:18">
      <c r="A3043">
        <v>50</v>
      </c>
      <c r="B3043" t="s">
        <v>701</v>
      </c>
      <c r="C3043">
        <v>4108</v>
      </c>
      <c r="D3043" t="s">
        <v>804</v>
      </c>
      <c r="E3043" t="s">
        <v>706</v>
      </c>
      <c r="F3043">
        <v>3</v>
      </c>
      <c r="G3043">
        <v>0</v>
      </c>
      <c r="H3043" t="s">
        <v>421</v>
      </c>
      <c r="I3043" t="s">
        <v>103</v>
      </c>
      <c r="J3043" t="s">
        <v>105</v>
      </c>
      <c r="K3043" t="s">
        <v>115</v>
      </c>
      <c r="L3043" t="s">
        <v>114</v>
      </c>
      <c r="M3043" t="s">
        <v>408</v>
      </c>
      <c r="N3043" t="s">
        <v>407</v>
      </c>
      <c r="O3043" t="s">
        <v>660</v>
      </c>
      <c r="P3043" t="s">
        <v>659</v>
      </c>
      <c r="Q3043" t="s">
        <v>804</v>
      </c>
      <c r="R3043" t="s">
        <v>805</v>
      </c>
    </row>
    <row r="3044" spans="1:18">
      <c r="A3044">
        <v>51</v>
      </c>
      <c r="B3044" t="s">
        <v>701</v>
      </c>
      <c r="C3044">
        <v>3084</v>
      </c>
      <c r="D3044" t="s">
        <v>806</v>
      </c>
      <c r="E3044" t="s">
        <v>706</v>
      </c>
      <c r="F3044">
        <v>4</v>
      </c>
      <c r="G3044">
        <v>1</v>
      </c>
      <c r="H3044" t="s">
        <v>421</v>
      </c>
      <c r="I3044" t="s">
        <v>103</v>
      </c>
      <c r="J3044" t="s">
        <v>105</v>
      </c>
      <c r="K3044" t="s">
        <v>115</v>
      </c>
      <c r="L3044" t="s">
        <v>114</v>
      </c>
      <c r="M3044" t="s">
        <v>408</v>
      </c>
      <c r="N3044" t="s">
        <v>407</v>
      </c>
      <c r="O3044" t="s">
        <v>660</v>
      </c>
      <c r="P3044" t="s">
        <v>659</v>
      </c>
      <c r="Q3044" t="s">
        <v>806</v>
      </c>
      <c r="R3044" t="s">
        <v>807</v>
      </c>
    </row>
    <row r="3045" spans="1:18">
      <c r="A3045">
        <v>52</v>
      </c>
      <c r="B3045" t="s">
        <v>701</v>
      </c>
      <c r="C3045">
        <v>4116</v>
      </c>
      <c r="D3045" t="s">
        <v>808</v>
      </c>
      <c r="E3045" t="s">
        <v>706</v>
      </c>
      <c r="F3045">
        <v>4</v>
      </c>
      <c r="G3045">
        <v>0</v>
      </c>
      <c r="H3045" t="s">
        <v>421</v>
      </c>
      <c r="I3045" t="s">
        <v>103</v>
      </c>
      <c r="J3045" t="s">
        <v>105</v>
      </c>
      <c r="K3045" t="s">
        <v>115</v>
      </c>
      <c r="L3045" t="s">
        <v>114</v>
      </c>
      <c r="M3045" t="s">
        <v>408</v>
      </c>
      <c r="N3045" t="s">
        <v>407</v>
      </c>
      <c r="O3045" t="s">
        <v>660</v>
      </c>
      <c r="P3045" t="s">
        <v>659</v>
      </c>
      <c r="Q3045" t="s">
        <v>808</v>
      </c>
      <c r="R3045" t="s">
        <v>809</v>
      </c>
    </row>
    <row r="3046" spans="1:18">
      <c r="A3046">
        <v>53</v>
      </c>
      <c r="B3046" t="s">
        <v>701</v>
      </c>
      <c r="C3046">
        <v>3282</v>
      </c>
      <c r="D3046" t="s">
        <v>810</v>
      </c>
      <c r="E3046" t="s">
        <v>802</v>
      </c>
      <c r="F3046">
        <v>3</v>
      </c>
      <c r="G3046">
        <v>1</v>
      </c>
      <c r="H3046" t="s">
        <v>421</v>
      </c>
      <c r="I3046" t="s">
        <v>103</v>
      </c>
      <c r="J3046" t="s">
        <v>105</v>
      </c>
      <c r="K3046" t="s">
        <v>115</v>
      </c>
      <c r="L3046" t="s">
        <v>114</v>
      </c>
      <c r="M3046" t="s">
        <v>408</v>
      </c>
      <c r="N3046" t="s">
        <v>407</v>
      </c>
      <c r="O3046" t="s">
        <v>660</v>
      </c>
      <c r="P3046" t="s">
        <v>659</v>
      </c>
      <c r="Q3046" t="s">
        <v>810</v>
      </c>
      <c r="R3046" t="s">
        <v>811</v>
      </c>
    </row>
    <row r="3047" spans="1:18">
      <c r="A3047">
        <v>55</v>
      </c>
      <c r="B3047" t="s">
        <v>701</v>
      </c>
      <c r="C3047">
        <v>3142</v>
      </c>
      <c r="D3047" t="s">
        <v>814</v>
      </c>
      <c r="E3047" t="s">
        <v>706</v>
      </c>
      <c r="F3047">
        <v>3</v>
      </c>
      <c r="G3047">
        <v>1</v>
      </c>
      <c r="H3047" t="s">
        <v>421</v>
      </c>
      <c r="I3047" t="s">
        <v>103</v>
      </c>
      <c r="J3047" t="s">
        <v>105</v>
      </c>
      <c r="K3047" t="s">
        <v>115</v>
      </c>
      <c r="L3047" t="s">
        <v>114</v>
      </c>
      <c r="M3047" t="s">
        <v>408</v>
      </c>
      <c r="N3047" t="s">
        <v>407</v>
      </c>
      <c r="O3047" t="s">
        <v>660</v>
      </c>
      <c r="P3047" t="s">
        <v>659</v>
      </c>
      <c r="Q3047" t="s">
        <v>814</v>
      </c>
      <c r="R3047" t="s">
        <v>815</v>
      </c>
    </row>
    <row r="3048" spans="1:18">
      <c r="A3048">
        <v>57</v>
      </c>
      <c r="B3048" t="s">
        <v>701</v>
      </c>
      <c r="C3048">
        <v>3051</v>
      </c>
      <c r="D3048" t="s">
        <v>818</v>
      </c>
      <c r="E3048" t="s">
        <v>706</v>
      </c>
      <c r="F3048">
        <v>3</v>
      </c>
      <c r="G3048">
        <v>1</v>
      </c>
      <c r="H3048" t="s">
        <v>421</v>
      </c>
      <c r="I3048" t="s">
        <v>103</v>
      </c>
      <c r="J3048" t="s">
        <v>105</v>
      </c>
      <c r="K3048" t="s">
        <v>115</v>
      </c>
      <c r="L3048" t="s">
        <v>114</v>
      </c>
      <c r="M3048" t="s">
        <v>408</v>
      </c>
      <c r="N3048" t="s">
        <v>407</v>
      </c>
      <c r="O3048" t="s">
        <v>660</v>
      </c>
      <c r="P3048" t="s">
        <v>659</v>
      </c>
      <c r="Q3048" t="s">
        <v>818</v>
      </c>
      <c r="R3048" t="s">
        <v>819</v>
      </c>
    </row>
    <row r="3049" spans="1:18">
      <c r="A3049">
        <v>58</v>
      </c>
      <c r="B3049" t="s">
        <v>701</v>
      </c>
      <c r="C3049">
        <v>3281</v>
      </c>
      <c r="D3049" t="s">
        <v>820</v>
      </c>
      <c r="E3049" t="s">
        <v>706</v>
      </c>
      <c r="F3049">
        <v>4</v>
      </c>
      <c r="G3049">
        <v>1</v>
      </c>
      <c r="H3049" t="s">
        <v>421</v>
      </c>
      <c r="I3049" t="s">
        <v>103</v>
      </c>
      <c r="J3049" t="s">
        <v>105</v>
      </c>
      <c r="K3049" t="s">
        <v>115</v>
      </c>
      <c r="L3049" t="s">
        <v>114</v>
      </c>
      <c r="M3049" t="s">
        <v>408</v>
      </c>
      <c r="N3049" t="s">
        <v>407</v>
      </c>
      <c r="O3049" t="s">
        <v>660</v>
      </c>
      <c r="P3049" t="s">
        <v>659</v>
      </c>
      <c r="Q3049" t="s">
        <v>820</v>
      </c>
      <c r="R3049" t="s">
        <v>821</v>
      </c>
    </row>
    <row r="3050" spans="1:18">
      <c r="A3050">
        <v>59</v>
      </c>
      <c r="B3050" t="s">
        <v>701</v>
      </c>
      <c r="C3050">
        <v>3085</v>
      </c>
      <c r="D3050" t="s">
        <v>822</v>
      </c>
      <c r="E3050" t="s">
        <v>706</v>
      </c>
      <c r="F3050">
        <v>2</v>
      </c>
      <c r="G3050">
        <v>1</v>
      </c>
      <c r="H3050" t="s">
        <v>421</v>
      </c>
      <c r="I3050" t="s">
        <v>103</v>
      </c>
      <c r="J3050" t="s">
        <v>105</v>
      </c>
      <c r="K3050" t="s">
        <v>115</v>
      </c>
      <c r="L3050" t="s">
        <v>114</v>
      </c>
      <c r="M3050" t="s">
        <v>408</v>
      </c>
      <c r="N3050" t="s">
        <v>407</v>
      </c>
      <c r="O3050" t="s">
        <v>660</v>
      </c>
      <c r="P3050" t="s">
        <v>659</v>
      </c>
      <c r="Q3050" t="s">
        <v>822</v>
      </c>
      <c r="R3050" t="s">
        <v>823</v>
      </c>
    </row>
    <row r="3051" spans="1:18">
      <c r="A3051">
        <v>60</v>
      </c>
      <c r="B3051" t="s">
        <v>701</v>
      </c>
      <c r="C3051">
        <v>1857</v>
      </c>
      <c r="D3051" t="s">
        <v>824</v>
      </c>
      <c r="E3051" t="s">
        <v>706</v>
      </c>
      <c r="F3051">
        <v>4</v>
      </c>
      <c r="G3051">
        <v>0</v>
      </c>
      <c r="H3051" t="s">
        <v>421</v>
      </c>
      <c r="I3051" t="s">
        <v>103</v>
      </c>
      <c r="J3051" t="s">
        <v>105</v>
      </c>
      <c r="K3051" t="s">
        <v>115</v>
      </c>
      <c r="L3051" t="s">
        <v>114</v>
      </c>
      <c r="M3051" t="s">
        <v>408</v>
      </c>
      <c r="N3051" t="s">
        <v>407</v>
      </c>
      <c r="O3051" t="s">
        <v>660</v>
      </c>
      <c r="P3051" t="s">
        <v>659</v>
      </c>
      <c r="Q3051" t="s">
        <v>824</v>
      </c>
      <c r="R3051" t="s">
        <v>825</v>
      </c>
    </row>
    <row r="3052" spans="1:18">
      <c r="A3052">
        <v>61</v>
      </c>
      <c r="B3052" t="s">
        <v>701</v>
      </c>
      <c r="C3052">
        <v>1130</v>
      </c>
      <c r="D3052" t="s">
        <v>824</v>
      </c>
      <c r="E3052" t="s">
        <v>706</v>
      </c>
      <c r="F3052">
        <v>4</v>
      </c>
      <c r="G3052">
        <v>0</v>
      </c>
      <c r="H3052" t="s">
        <v>421</v>
      </c>
      <c r="I3052" t="s">
        <v>103</v>
      </c>
      <c r="J3052" t="s">
        <v>105</v>
      </c>
      <c r="K3052" t="s">
        <v>115</v>
      </c>
      <c r="L3052" t="s">
        <v>114</v>
      </c>
      <c r="M3052" t="s">
        <v>408</v>
      </c>
      <c r="N3052" t="s">
        <v>407</v>
      </c>
      <c r="O3052" t="s">
        <v>660</v>
      </c>
      <c r="P3052" t="s">
        <v>659</v>
      </c>
      <c r="Q3052" t="s">
        <v>824</v>
      </c>
      <c r="R3052" t="s">
        <v>826</v>
      </c>
    </row>
    <row r="3053" spans="1:18">
      <c r="A3053">
        <v>62</v>
      </c>
      <c r="B3053" t="s">
        <v>701</v>
      </c>
      <c r="C3053">
        <v>4118</v>
      </c>
      <c r="D3053" t="s">
        <v>827</v>
      </c>
      <c r="E3053" t="s">
        <v>706</v>
      </c>
      <c r="F3053">
        <v>4</v>
      </c>
      <c r="G3053">
        <v>0</v>
      </c>
      <c r="H3053" t="s">
        <v>421</v>
      </c>
      <c r="I3053" t="s">
        <v>103</v>
      </c>
      <c r="J3053" t="s">
        <v>105</v>
      </c>
      <c r="K3053" t="s">
        <v>115</v>
      </c>
      <c r="L3053" t="s">
        <v>114</v>
      </c>
      <c r="M3053" t="s">
        <v>408</v>
      </c>
      <c r="N3053" t="s">
        <v>407</v>
      </c>
      <c r="O3053" t="s">
        <v>660</v>
      </c>
      <c r="P3053" t="s">
        <v>659</v>
      </c>
      <c r="Q3053" t="s">
        <v>827</v>
      </c>
      <c r="R3053" t="s">
        <v>828</v>
      </c>
    </row>
    <row r="3054" spans="1:18">
      <c r="A3054">
        <v>63</v>
      </c>
      <c r="B3054" t="s">
        <v>701</v>
      </c>
      <c r="C3054">
        <v>3274</v>
      </c>
      <c r="D3054" t="s">
        <v>829</v>
      </c>
      <c r="E3054" t="s">
        <v>703</v>
      </c>
      <c r="F3054" t="s">
        <v>421</v>
      </c>
      <c r="G3054">
        <v>1</v>
      </c>
      <c r="H3054" t="s">
        <v>421</v>
      </c>
      <c r="I3054" t="s">
        <v>103</v>
      </c>
      <c r="J3054" t="s">
        <v>105</v>
      </c>
      <c r="K3054" t="s">
        <v>115</v>
      </c>
      <c r="L3054" t="s">
        <v>114</v>
      </c>
      <c r="M3054" t="s">
        <v>408</v>
      </c>
      <c r="N3054" t="s">
        <v>407</v>
      </c>
      <c r="O3054" t="s">
        <v>660</v>
      </c>
      <c r="P3054" t="s">
        <v>659</v>
      </c>
      <c r="Q3054" t="s">
        <v>829</v>
      </c>
      <c r="R3054" t="s">
        <v>830</v>
      </c>
    </row>
    <row r="3055" spans="1:18">
      <c r="A3055">
        <v>64</v>
      </c>
      <c r="B3055" t="s">
        <v>701</v>
      </c>
      <c r="C3055">
        <v>4127</v>
      </c>
      <c r="D3055" t="s">
        <v>831</v>
      </c>
      <c r="E3055" t="s">
        <v>832</v>
      </c>
      <c r="F3055">
        <v>4</v>
      </c>
      <c r="G3055">
        <v>0</v>
      </c>
      <c r="H3055" t="s">
        <v>421</v>
      </c>
      <c r="I3055" t="s">
        <v>103</v>
      </c>
      <c r="J3055" t="s">
        <v>105</v>
      </c>
      <c r="K3055" t="s">
        <v>115</v>
      </c>
      <c r="L3055" t="s">
        <v>114</v>
      </c>
      <c r="M3055" t="s">
        <v>408</v>
      </c>
      <c r="N3055" t="s">
        <v>407</v>
      </c>
      <c r="O3055" t="s">
        <v>660</v>
      </c>
      <c r="P3055" t="s">
        <v>659</v>
      </c>
      <c r="Q3055" t="s">
        <v>831</v>
      </c>
      <c r="R3055" t="s">
        <v>833</v>
      </c>
    </row>
    <row r="3056" spans="1:18">
      <c r="A3056">
        <v>65</v>
      </c>
      <c r="B3056" t="s">
        <v>701</v>
      </c>
      <c r="C3056">
        <v>3050</v>
      </c>
      <c r="D3056" t="s">
        <v>834</v>
      </c>
      <c r="E3056" t="s">
        <v>706</v>
      </c>
      <c r="F3056">
        <v>3</v>
      </c>
      <c r="G3056">
        <v>1</v>
      </c>
      <c r="H3056" t="s">
        <v>421</v>
      </c>
      <c r="I3056" t="s">
        <v>103</v>
      </c>
      <c r="J3056" t="s">
        <v>105</v>
      </c>
      <c r="K3056" t="s">
        <v>115</v>
      </c>
      <c r="L3056" t="s">
        <v>114</v>
      </c>
      <c r="M3056" t="s">
        <v>408</v>
      </c>
      <c r="N3056" t="s">
        <v>407</v>
      </c>
      <c r="O3056" t="s">
        <v>660</v>
      </c>
      <c r="P3056" t="s">
        <v>659</v>
      </c>
      <c r="Q3056" t="s">
        <v>834</v>
      </c>
      <c r="R3056" t="s">
        <v>835</v>
      </c>
    </row>
    <row r="3057" spans="1:18">
      <c r="A3057">
        <v>66</v>
      </c>
      <c r="B3057" t="s">
        <v>701</v>
      </c>
      <c r="C3057">
        <v>3105</v>
      </c>
      <c r="D3057" t="s">
        <v>836</v>
      </c>
      <c r="E3057" t="s">
        <v>706</v>
      </c>
      <c r="F3057">
        <v>3</v>
      </c>
      <c r="G3057">
        <v>1</v>
      </c>
      <c r="H3057" t="s">
        <v>421</v>
      </c>
      <c r="I3057" t="s">
        <v>103</v>
      </c>
      <c r="J3057" t="s">
        <v>105</v>
      </c>
      <c r="K3057" t="s">
        <v>115</v>
      </c>
      <c r="L3057" t="s">
        <v>114</v>
      </c>
      <c r="M3057" t="s">
        <v>408</v>
      </c>
      <c r="N3057" t="s">
        <v>407</v>
      </c>
      <c r="O3057" t="s">
        <v>660</v>
      </c>
      <c r="P3057" t="s">
        <v>659</v>
      </c>
      <c r="Q3057" t="s">
        <v>836</v>
      </c>
      <c r="R3057" t="s">
        <v>837</v>
      </c>
    </row>
    <row r="3058" spans="1:18">
      <c r="A3058">
        <v>67</v>
      </c>
      <c r="B3058" t="s">
        <v>701</v>
      </c>
      <c r="C3058">
        <v>4119</v>
      </c>
      <c r="D3058" t="s">
        <v>838</v>
      </c>
      <c r="E3058" t="s">
        <v>706</v>
      </c>
      <c r="F3058">
        <v>4</v>
      </c>
      <c r="G3058">
        <v>0</v>
      </c>
      <c r="H3058" t="s">
        <v>421</v>
      </c>
      <c r="I3058" t="s">
        <v>103</v>
      </c>
      <c r="J3058" t="s">
        <v>105</v>
      </c>
      <c r="K3058" t="s">
        <v>115</v>
      </c>
      <c r="L3058" t="s">
        <v>114</v>
      </c>
      <c r="M3058" t="s">
        <v>408</v>
      </c>
      <c r="N3058" t="s">
        <v>407</v>
      </c>
      <c r="O3058" t="s">
        <v>660</v>
      </c>
      <c r="P3058" t="s">
        <v>659</v>
      </c>
      <c r="Q3058" t="s">
        <v>838</v>
      </c>
      <c r="R3058" t="s">
        <v>839</v>
      </c>
    </row>
    <row r="3059" spans="1:18">
      <c r="A3059">
        <v>68</v>
      </c>
      <c r="B3059" t="s">
        <v>701</v>
      </c>
      <c r="C3059">
        <v>4120</v>
      </c>
      <c r="D3059" t="s">
        <v>840</v>
      </c>
      <c r="E3059" t="s">
        <v>706</v>
      </c>
      <c r="F3059">
        <v>4</v>
      </c>
      <c r="G3059">
        <v>0</v>
      </c>
      <c r="H3059" t="s">
        <v>421</v>
      </c>
      <c r="I3059" t="s">
        <v>103</v>
      </c>
      <c r="J3059" t="s">
        <v>105</v>
      </c>
      <c r="K3059" t="s">
        <v>115</v>
      </c>
      <c r="L3059" t="s">
        <v>114</v>
      </c>
      <c r="M3059" t="s">
        <v>408</v>
      </c>
      <c r="N3059" t="s">
        <v>407</v>
      </c>
      <c r="O3059" t="s">
        <v>660</v>
      </c>
      <c r="P3059" t="s">
        <v>659</v>
      </c>
      <c r="Q3059" t="s">
        <v>840</v>
      </c>
      <c r="R3059" t="s">
        <v>841</v>
      </c>
    </row>
    <row r="3060" spans="1:18">
      <c r="A3060">
        <v>69</v>
      </c>
      <c r="B3060" t="s">
        <v>701</v>
      </c>
      <c r="C3060">
        <v>4096</v>
      </c>
      <c r="D3060" t="s">
        <v>842</v>
      </c>
      <c r="E3060" t="s">
        <v>706</v>
      </c>
      <c r="F3060">
        <v>2</v>
      </c>
      <c r="G3060">
        <v>0</v>
      </c>
      <c r="H3060" t="s">
        <v>421</v>
      </c>
      <c r="I3060" t="s">
        <v>103</v>
      </c>
      <c r="J3060" t="s">
        <v>105</v>
      </c>
      <c r="K3060" t="s">
        <v>115</v>
      </c>
      <c r="L3060" t="s">
        <v>114</v>
      </c>
      <c r="M3060" t="s">
        <v>408</v>
      </c>
      <c r="N3060" t="s">
        <v>407</v>
      </c>
      <c r="O3060" t="s">
        <v>660</v>
      </c>
      <c r="P3060" t="s">
        <v>659</v>
      </c>
      <c r="Q3060" t="s">
        <v>842</v>
      </c>
      <c r="R3060" t="s">
        <v>843</v>
      </c>
    </row>
    <row r="3061" spans="1:18">
      <c r="A3061">
        <v>71</v>
      </c>
      <c r="B3061" t="s">
        <v>701</v>
      </c>
      <c r="C3061">
        <v>3049</v>
      </c>
      <c r="D3061" t="s">
        <v>846</v>
      </c>
      <c r="E3061" t="s">
        <v>706</v>
      </c>
      <c r="F3061">
        <v>3</v>
      </c>
      <c r="G3061">
        <v>1</v>
      </c>
      <c r="H3061" t="s">
        <v>421</v>
      </c>
      <c r="I3061" t="s">
        <v>103</v>
      </c>
      <c r="J3061" t="s">
        <v>105</v>
      </c>
      <c r="K3061" t="s">
        <v>115</v>
      </c>
      <c r="L3061" t="s">
        <v>114</v>
      </c>
      <c r="M3061" t="s">
        <v>408</v>
      </c>
      <c r="N3061" t="s">
        <v>407</v>
      </c>
      <c r="O3061" t="s">
        <v>660</v>
      </c>
      <c r="P3061" t="s">
        <v>659</v>
      </c>
      <c r="Q3061" t="s">
        <v>846</v>
      </c>
      <c r="R3061" t="s">
        <v>847</v>
      </c>
    </row>
    <row r="3062" spans="1:18">
      <c r="A3062">
        <v>73</v>
      </c>
      <c r="B3062" t="s">
        <v>701</v>
      </c>
      <c r="C3062">
        <v>3251</v>
      </c>
      <c r="D3062" t="s">
        <v>850</v>
      </c>
      <c r="E3062" t="s">
        <v>832</v>
      </c>
      <c r="F3062">
        <v>4</v>
      </c>
      <c r="G3062">
        <v>1</v>
      </c>
      <c r="H3062" t="s">
        <v>421</v>
      </c>
      <c r="I3062" t="s">
        <v>103</v>
      </c>
      <c r="J3062" t="s">
        <v>105</v>
      </c>
      <c r="K3062" t="s">
        <v>115</v>
      </c>
      <c r="L3062" t="s">
        <v>114</v>
      </c>
      <c r="M3062" t="s">
        <v>408</v>
      </c>
      <c r="N3062" t="s">
        <v>407</v>
      </c>
      <c r="O3062" t="s">
        <v>660</v>
      </c>
      <c r="P3062" t="s">
        <v>659</v>
      </c>
      <c r="Q3062" t="s">
        <v>850</v>
      </c>
      <c r="R3062" t="s">
        <v>851</v>
      </c>
    </row>
    <row r="3063" spans="1:18">
      <c r="A3063">
        <v>74</v>
      </c>
      <c r="B3063" t="s">
        <v>701</v>
      </c>
      <c r="C3063">
        <v>3273</v>
      </c>
      <c r="D3063" t="s">
        <v>852</v>
      </c>
      <c r="E3063" t="s">
        <v>703</v>
      </c>
      <c r="F3063" t="s">
        <v>421</v>
      </c>
      <c r="G3063">
        <v>1</v>
      </c>
      <c r="H3063" t="s">
        <v>421</v>
      </c>
      <c r="I3063" t="s">
        <v>103</v>
      </c>
      <c r="J3063" t="s">
        <v>105</v>
      </c>
      <c r="K3063" t="s">
        <v>115</v>
      </c>
      <c r="L3063" t="s">
        <v>114</v>
      </c>
      <c r="M3063" t="s">
        <v>408</v>
      </c>
      <c r="N3063" t="s">
        <v>407</v>
      </c>
      <c r="O3063" t="s">
        <v>660</v>
      </c>
      <c r="P3063" t="s">
        <v>659</v>
      </c>
      <c r="Q3063" t="s">
        <v>852</v>
      </c>
      <c r="R3063" t="s">
        <v>853</v>
      </c>
    </row>
    <row r="3064" spans="1:18">
      <c r="A3064">
        <v>77</v>
      </c>
      <c r="B3064" t="s">
        <v>701</v>
      </c>
      <c r="C3064">
        <v>3088</v>
      </c>
      <c r="D3064" t="s">
        <v>858</v>
      </c>
      <c r="E3064" t="s">
        <v>703</v>
      </c>
      <c r="F3064" t="s">
        <v>421</v>
      </c>
      <c r="G3064">
        <v>1</v>
      </c>
      <c r="H3064" t="s">
        <v>421</v>
      </c>
      <c r="I3064" t="s">
        <v>103</v>
      </c>
      <c r="J3064" t="s">
        <v>105</v>
      </c>
      <c r="K3064" t="s">
        <v>115</v>
      </c>
      <c r="L3064" t="s">
        <v>114</v>
      </c>
      <c r="M3064" t="s">
        <v>408</v>
      </c>
      <c r="N3064" t="s">
        <v>407</v>
      </c>
      <c r="O3064" t="s">
        <v>660</v>
      </c>
      <c r="P3064" t="s">
        <v>659</v>
      </c>
      <c r="Q3064" t="s">
        <v>858</v>
      </c>
      <c r="R3064" t="s">
        <v>859</v>
      </c>
    </row>
    <row r="3065" spans="1:18">
      <c r="A3065">
        <v>78</v>
      </c>
      <c r="B3065" t="s">
        <v>701</v>
      </c>
      <c r="C3065">
        <v>3145</v>
      </c>
      <c r="D3065" t="s">
        <v>860</v>
      </c>
      <c r="E3065" t="s">
        <v>706</v>
      </c>
      <c r="F3065">
        <v>3</v>
      </c>
      <c r="G3065">
        <v>1</v>
      </c>
      <c r="H3065" t="s">
        <v>421</v>
      </c>
      <c r="I3065" t="s">
        <v>103</v>
      </c>
      <c r="J3065" t="s">
        <v>105</v>
      </c>
      <c r="K3065" t="s">
        <v>115</v>
      </c>
      <c r="L3065" t="s">
        <v>114</v>
      </c>
      <c r="M3065" t="s">
        <v>408</v>
      </c>
      <c r="N3065" t="s">
        <v>407</v>
      </c>
      <c r="O3065" t="s">
        <v>660</v>
      </c>
      <c r="P3065" t="s">
        <v>659</v>
      </c>
      <c r="Q3065" t="s">
        <v>860</v>
      </c>
      <c r="R3065" t="s">
        <v>861</v>
      </c>
    </row>
    <row r="3066" spans="1:18">
      <c r="A3066">
        <v>79</v>
      </c>
      <c r="B3066" t="s">
        <v>701</v>
      </c>
      <c r="C3066">
        <v>3048</v>
      </c>
      <c r="D3066" t="s">
        <v>862</v>
      </c>
      <c r="E3066" t="s">
        <v>706</v>
      </c>
      <c r="F3066">
        <v>3</v>
      </c>
      <c r="G3066">
        <v>1</v>
      </c>
      <c r="H3066" t="s">
        <v>421</v>
      </c>
      <c r="I3066" t="s">
        <v>103</v>
      </c>
      <c r="J3066" t="s">
        <v>105</v>
      </c>
      <c r="K3066" t="s">
        <v>115</v>
      </c>
      <c r="L3066" t="s">
        <v>114</v>
      </c>
      <c r="M3066" t="s">
        <v>408</v>
      </c>
      <c r="N3066" t="s">
        <v>407</v>
      </c>
      <c r="O3066" t="s">
        <v>660</v>
      </c>
      <c r="P3066" t="s">
        <v>659</v>
      </c>
      <c r="Q3066" t="s">
        <v>862</v>
      </c>
      <c r="R3066" t="s">
        <v>863</v>
      </c>
    </row>
    <row r="3067" spans="1:18">
      <c r="A3067">
        <v>83</v>
      </c>
      <c r="B3067" t="s">
        <v>701</v>
      </c>
      <c r="C3067">
        <v>3405</v>
      </c>
      <c r="D3067" t="s">
        <v>870</v>
      </c>
      <c r="E3067" t="s">
        <v>706</v>
      </c>
      <c r="F3067">
        <v>3</v>
      </c>
      <c r="G3067">
        <v>1</v>
      </c>
      <c r="H3067" t="s">
        <v>421</v>
      </c>
      <c r="I3067" t="s">
        <v>103</v>
      </c>
      <c r="J3067" t="s">
        <v>105</v>
      </c>
      <c r="K3067" t="s">
        <v>115</v>
      </c>
      <c r="L3067" t="s">
        <v>114</v>
      </c>
      <c r="M3067" t="s">
        <v>408</v>
      </c>
      <c r="N3067" t="s">
        <v>407</v>
      </c>
      <c r="O3067" t="s">
        <v>660</v>
      </c>
      <c r="P3067" t="s">
        <v>659</v>
      </c>
      <c r="Q3067" t="s">
        <v>870</v>
      </c>
      <c r="R3067" t="s">
        <v>871</v>
      </c>
    </row>
    <row r="3068" spans="1:18">
      <c r="A3068">
        <v>89</v>
      </c>
      <c r="B3068" t="s">
        <v>701</v>
      </c>
      <c r="C3068">
        <v>3404</v>
      </c>
      <c r="D3068" t="s">
        <v>882</v>
      </c>
      <c r="E3068" t="s">
        <v>706</v>
      </c>
      <c r="F3068">
        <v>4</v>
      </c>
      <c r="G3068">
        <v>1</v>
      </c>
      <c r="H3068" t="s">
        <v>421</v>
      </c>
      <c r="I3068" t="s">
        <v>103</v>
      </c>
      <c r="J3068" t="s">
        <v>105</v>
      </c>
      <c r="K3068" t="s">
        <v>115</v>
      </c>
      <c r="L3068" t="s">
        <v>114</v>
      </c>
      <c r="M3068" t="s">
        <v>408</v>
      </c>
      <c r="N3068" t="s">
        <v>407</v>
      </c>
      <c r="O3068" t="s">
        <v>660</v>
      </c>
      <c r="P3068" t="s">
        <v>659</v>
      </c>
      <c r="Q3068" t="s">
        <v>882</v>
      </c>
      <c r="R3068" t="s">
        <v>883</v>
      </c>
    </row>
    <row r="3069" spans="1:18">
      <c r="A3069">
        <v>90</v>
      </c>
      <c r="B3069" t="s">
        <v>701</v>
      </c>
      <c r="C3069">
        <v>3252</v>
      </c>
      <c r="D3069" t="s">
        <v>884</v>
      </c>
      <c r="E3069" t="s">
        <v>832</v>
      </c>
      <c r="F3069">
        <v>4</v>
      </c>
      <c r="G3069">
        <v>1</v>
      </c>
      <c r="H3069" t="s">
        <v>421</v>
      </c>
      <c r="I3069" t="s">
        <v>103</v>
      </c>
      <c r="J3069" t="s">
        <v>105</v>
      </c>
      <c r="K3069" t="s">
        <v>115</v>
      </c>
      <c r="L3069" t="s">
        <v>114</v>
      </c>
      <c r="M3069" t="s">
        <v>408</v>
      </c>
      <c r="N3069" t="s">
        <v>407</v>
      </c>
      <c r="O3069" t="s">
        <v>660</v>
      </c>
      <c r="P3069" t="s">
        <v>659</v>
      </c>
      <c r="Q3069" t="s">
        <v>884</v>
      </c>
      <c r="R3069" t="s">
        <v>885</v>
      </c>
    </row>
    <row r="3070" spans="1:18">
      <c r="A3070">
        <v>93</v>
      </c>
      <c r="B3070" t="s">
        <v>701</v>
      </c>
      <c r="C3070">
        <v>3146</v>
      </c>
      <c r="D3070" t="s">
        <v>890</v>
      </c>
      <c r="E3070" t="s">
        <v>706</v>
      </c>
      <c r="F3070">
        <v>3</v>
      </c>
      <c r="G3070">
        <v>1</v>
      </c>
      <c r="H3070" t="s">
        <v>421</v>
      </c>
      <c r="I3070" t="s">
        <v>103</v>
      </c>
      <c r="J3070" t="s">
        <v>105</v>
      </c>
      <c r="K3070" t="s">
        <v>115</v>
      </c>
      <c r="L3070" t="s">
        <v>114</v>
      </c>
      <c r="M3070" t="s">
        <v>408</v>
      </c>
      <c r="N3070" t="s">
        <v>407</v>
      </c>
      <c r="O3070" t="s">
        <v>660</v>
      </c>
      <c r="P3070" t="s">
        <v>659</v>
      </c>
      <c r="Q3070" t="s">
        <v>890</v>
      </c>
      <c r="R3070" t="s">
        <v>891</v>
      </c>
    </row>
    <row r="3071" spans="1:18">
      <c r="A3071">
        <v>94</v>
      </c>
      <c r="B3071" t="s">
        <v>701</v>
      </c>
      <c r="C3071">
        <v>3047</v>
      </c>
      <c r="D3071" t="s">
        <v>892</v>
      </c>
      <c r="E3071" t="s">
        <v>706</v>
      </c>
      <c r="F3071">
        <v>3</v>
      </c>
      <c r="G3071">
        <v>1</v>
      </c>
      <c r="H3071" t="s">
        <v>421</v>
      </c>
      <c r="I3071" t="s">
        <v>103</v>
      </c>
      <c r="J3071" t="s">
        <v>105</v>
      </c>
      <c r="K3071" t="s">
        <v>115</v>
      </c>
      <c r="L3071" t="s">
        <v>114</v>
      </c>
      <c r="M3071" t="s">
        <v>408</v>
      </c>
      <c r="N3071" t="s">
        <v>407</v>
      </c>
      <c r="O3071" t="s">
        <v>660</v>
      </c>
      <c r="P3071" t="s">
        <v>659</v>
      </c>
      <c r="Q3071" t="s">
        <v>892</v>
      </c>
      <c r="R3071" t="s">
        <v>893</v>
      </c>
    </row>
    <row r="3072" spans="1:18">
      <c r="A3072">
        <v>97</v>
      </c>
      <c r="B3072" t="s">
        <v>701</v>
      </c>
      <c r="C3072">
        <v>3253</v>
      </c>
      <c r="D3072" t="s">
        <v>898</v>
      </c>
      <c r="E3072" t="s">
        <v>706</v>
      </c>
      <c r="F3072">
        <v>4</v>
      </c>
      <c r="G3072">
        <v>1</v>
      </c>
      <c r="H3072" t="s">
        <v>421</v>
      </c>
      <c r="I3072" t="s">
        <v>103</v>
      </c>
      <c r="J3072" t="s">
        <v>105</v>
      </c>
      <c r="K3072" t="s">
        <v>115</v>
      </c>
      <c r="L3072" t="s">
        <v>114</v>
      </c>
      <c r="M3072" t="s">
        <v>408</v>
      </c>
      <c r="N3072" t="s">
        <v>407</v>
      </c>
      <c r="O3072" t="s">
        <v>660</v>
      </c>
      <c r="P3072" t="s">
        <v>659</v>
      </c>
      <c r="Q3072" t="s">
        <v>898</v>
      </c>
      <c r="R3072" t="s">
        <v>899</v>
      </c>
    </row>
    <row r="3073" spans="1:18">
      <c r="A3073">
        <v>99</v>
      </c>
      <c r="B3073" t="s">
        <v>701</v>
      </c>
      <c r="C3073">
        <v>3254</v>
      </c>
      <c r="D3073" t="s">
        <v>902</v>
      </c>
      <c r="E3073" t="s">
        <v>706</v>
      </c>
      <c r="F3073">
        <v>4</v>
      </c>
      <c r="G3073">
        <v>1</v>
      </c>
      <c r="H3073" t="s">
        <v>421</v>
      </c>
      <c r="I3073" t="s">
        <v>103</v>
      </c>
      <c r="J3073" t="s">
        <v>105</v>
      </c>
      <c r="K3073" t="s">
        <v>115</v>
      </c>
      <c r="L3073" t="s">
        <v>114</v>
      </c>
      <c r="M3073" t="s">
        <v>408</v>
      </c>
      <c r="N3073" t="s">
        <v>407</v>
      </c>
      <c r="O3073" t="s">
        <v>660</v>
      </c>
      <c r="P3073" t="s">
        <v>659</v>
      </c>
      <c r="Q3073" t="s">
        <v>902</v>
      </c>
      <c r="R3073" t="s">
        <v>903</v>
      </c>
    </row>
    <row r="3074" spans="1:18">
      <c r="A3074">
        <v>102</v>
      </c>
      <c r="B3074" t="s">
        <v>701</v>
      </c>
      <c r="C3074">
        <v>3283</v>
      </c>
      <c r="D3074" t="s">
        <v>908</v>
      </c>
      <c r="E3074" t="s">
        <v>706</v>
      </c>
      <c r="F3074">
        <v>4</v>
      </c>
      <c r="G3074">
        <v>1</v>
      </c>
      <c r="H3074" t="s">
        <v>421</v>
      </c>
      <c r="I3074" t="s">
        <v>103</v>
      </c>
      <c r="J3074" t="s">
        <v>105</v>
      </c>
      <c r="K3074" t="s">
        <v>115</v>
      </c>
      <c r="L3074" t="s">
        <v>114</v>
      </c>
      <c r="M3074" t="s">
        <v>408</v>
      </c>
      <c r="N3074" t="s">
        <v>407</v>
      </c>
      <c r="O3074" t="s">
        <v>660</v>
      </c>
      <c r="P3074" t="s">
        <v>659</v>
      </c>
      <c r="Q3074" t="s">
        <v>908</v>
      </c>
      <c r="R3074" t="s">
        <v>909</v>
      </c>
    </row>
    <row r="3075" spans="1:18">
      <c r="A3075">
        <v>103</v>
      </c>
      <c r="B3075" t="s">
        <v>701</v>
      </c>
      <c r="C3075">
        <v>3255</v>
      </c>
      <c r="D3075" t="s">
        <v>910</v>
      </c>
      <c r="E3075" t="s">
        <v>706</v>
      </c>
      <c r="F3075">
        <v>4</v>
      </c>
      <c r="G3075">
        <v>1</v>
      </c>
      <c r="H3075" t="s">
        <v>421</v>
      </c>
      <c r="I3075" t="s">
        <v>103</v>
      </c>
      <c r="J3075" t="s">
        <v>105</v>
      </c>
      <c r="K3075" t="s">
        <v>115</v>
      </c>
      <c r="L3075" t="s">
        <v>114</v>
      </c>
      <c r="M3075" t="s">
        <v>408</v>
      </c>
      <c r="N3075" t="s">
        <v>407</v>
      </c>
      <c r="O3075" t="s">
        <v>660</v>
      </c>
      <c r="P3075" t="s">
        <v>659</v>
      </c>
      <c r="Q3075" t="s">
        <v>910</v>
      </c>
      <c r="R3075" t="s">
        <v>911</v>
      </c>
    </row>
    <row r="3076" spans="1:18">
      <c r="A3076">
        <v>104</v>
      </c>
      <c r="B3076" t="s">
        <v>701</v>
      </c>
      <c r="C3076">
        <v>3284</v>
      </c>
      <c r="D3076" t="s">
        <v>912</v>
      </c>
      <c r="E3076" t="s">
        <v>706</v>
      </c>
      <c r="F3076">
        <v>4</v>
      </c>
      <c r="G3076">
        <v>1</v>
      </c>
      <c r="H3076" t="s">
        <v>421</v>
      </c>
      <c r="I3076" t="s">
        <v>103</v>
      </c>
      <c r="J3076" t="s">
        <v>105</v>
      </c>
      <c r="K3076" t="s">
        <v>115</v>
      </c>
      <c r="L3076" t="s">
        <v>114</v>
      </c>
      <c r="M3076" t="s">
        <v>408</v>
      </c>
      <c r="N3076" t="s">
        <v>407</v>
      </c>
      <c r="O3076" t="s">
        <v>660</v>
      </c>
      <c r="P3076" t="s">
        <v>659</v>
      </c>
      <c r="Q3076" t="s">
        <v>912</v>
      </c>
      <c r="R3076" t="s">
        <v>913</v>
      </c>
    </row>
    <row r="3077" spans="1:18">
      <c r="A3077">
        <v>105</v>
      </c>
      <c r="B3077" t="s">
        <v>701</v>
      </c>
      <c r="C3077">
        <v>3046</v>
      </c>
      <c r="D3077" t="s">
        <v>914</v>
      </c>
      <c r="E3077" t="s">
        <v>706</v>
      </c>
      <c r="F3077">
        <v>2</v>
      </c>
      <c r="G3077">
        <v>1</v>
      </c>
      <c r="H3077" t="s">
        <v>421</v>
      </c>
      <c r="I3077" t="s">
        <v>103</v>
      </c>
      <c r="J3077" t="s">
        <v>105</v>
      </c>
      <c r="K3077" t="s">
        <v>115</v>
      </c>
      <c r="L3077" t="s">
        <v>114</v>
      </c>
      <c r="M3077" t="s">
        <v>408</v>
      </c>
      <c r="N3077" t="s">
        <v>407</v>
      </c>
      <c r="O3077" t="s">
        <v>660</v>
      </c>
      <c r="P3077" t="s">
        <v>659</v>
      </c>
      <c r="Q3077" t="s">
        <v>914</v>
      </c>
      <c r="R3077" t="s">
        <v>915</v>
      </c>
    </row>
    <row r="3078" spans="1:18">
      <c r="A3078">
        <v>108</v>
      </c>
      <c r="B3078" t="s">
        <v>701</v>
      </c>
      <c r="C3078">
        <v>3045</v>
      </c>
      <c r="D3078" t="s">
        <v>920</v>
      </c>
      <c r="E3078" t="s">
        <v>706</v>
      </c>
      <c r="F3078">
        <v>4</v>
      </c>
      <c r="G3078">
        <v>1</v>
      </c>
      <c r="H3078" t="s">
        <v>421</v>
      </c>
      <c r="I3078" t="s">
        <v>103</v>
      </c>
      <c r="J3078" t="s">
        <v>105</v>
      </c>
      <c r="K3078" t="s">
        <v>115</v>
      </c>
      <c r="L3078" t="s">
        <v>114</v>
      </c>
      <c r="M3078" t="s">
        <v>408</v>
      </c>
      <c r="N3078" t="s">
        <v>407</v>
      </c>
      <c r="O3078" t="s">
        <v>660</v>
      </c>
      <c r="P3078" t="s">
        <v>659</v>
      </c>
      <c r="Q3078" t="s">
        <v>920</v>
      </c>
      <c r="R3078" t="s">
        <v>921</v>
      </c>
    </row>
    <row r="3079" spans="1:18">
      <c r="A3079">
        <v>109</v>
      </c>
      <c r="B3079" t="s">
        <v>701</v>
      </c>
      <c r="C3079">
        <v>3108</v>
      </c>
      <c r="D3079" t="s">
        <v>922</v>
      </c>
      <c r="E3079" t="s">
        <v>706</v>
      </c>
      <c r="F3079">
        <v>3</v>
      </c>
      <c r="G3079">
        <v>1</v>
      </c>
      <c r="H3079" t="s">
        <v>421</v>
      </c>
      <c r="I3079" t="s">
        <v>103</v>
      </c>
      <c r="J3079" t="s">
        <v>105</v>
      </c>
      <c r="K3079" t="s">
        <v>115</v>
      </c>
      <c r="L3079" t="s">
        <v>114</v>
      </c>
      <c r="M3079" t="s">
        <v>408</v>
      </c>
      <c r="N3079" t="s">
        <v>407</v>
      </c>
      <c r="O3079" t="s">
        <v>660</v>
      </c>
      <c r="P3079" t="s">
        <v>659</v>
      </c>
      <c r="Q3079" t="s">
        <v>922</v>
      </c>
      <c r="R3079" t="s">
        <v>923</v>
      </c>
    </row>
    <row r="3080" spans="1:18">
      <c r="A3080">
        <v>110</v>
      </c>
      <c r="B3080" t="s">
        <v>701</v>
      </c>
      <c r="C3080">
        <v>3406</v>
      </c>
      <c r="D3080" t="s">
        <v>924</v>
      </c>
      <c r="E3080" t="s">
        <v>706</v>
      </c>
      <c r="F3080">
        <v>3</v>
      </c>
      <c r="G3080">
        <v>1</v>
      </c>
      <c r="H3080" t="s">
        <v>421</v>
      </c>
      <c r="I3080" t="s">
        <v>103</v>
      </c>
      <c r="J3080" t="s">
        <v>105</v>
      </c>
      <c r="K3080" t="s">
        <v>115</v>
      </c>
      <c r="L3080" t="s">
        <v>114</v>
      </c>
      <c r="M3080" t="s">
        <v>408</v>
      </c>
      <c r="N3080" t="s">
        <v>407</v>
      </c>
      <c r="O3080" t="s">
        <v>660</v>
      </c>
      <c r="P3080" t="s">
        <v>659</v>
      </c>
      <c r="Q3080" t="s">
        <v>924</v>
      </c>
      <c r="R3080" t="s">
        <v>925</v>
      </c>
    </row>
    <row r="3081" spans="1:18">
      <c r="A3081">
        <v>113</v>
      </c>
      <c r="B3081" t="s">
        <v>701</v>
      </c>
      <c r="C3081">
        <v>3410</v>
      </c>
      <c r="D3081" t="s">
        <v>930</v>
      </c>
      <c r="E3081" t="s">
        <v>706</v>
      </c>
      <c r="F3081">
        <v>4</v>
      </c>
      <c r="G3081">
        <v>1</v>
      </c>
      <c r="H3081" t="s">
        <v>421</v>
      </c>
      <c r="I3081" t="s">
        <v>103</v>
      </c>
      <c r="J3081" t="s">
        <v>105</v>
      </c>
      <c r="K3081" t="s">
        <v>115</v>
      </c>
      <c r="L3081" t="s">
        <v>114</v>
      </c>
      <c r="M3081" t="s">
        <v>408</v>
      </c>
      <c r="N3081" t="s">
        <v>407</v>
      </c>
      <c r="O3081" t="s">
        <v>660</v>
      </c>
      <c r="P3081" t="s">
        <v>659</v>
      </c>
      <c r="Q3081" t="s">
        <v>930</v>
      </c>
      <c r="R3081" t="s">
        <v>931</v>
      </c>
    </row>
    <row r="3082" spans="1:18">
      <c r="A3082">
        <v>114</v>
      </c>
      <c r="B3082" t="s">
        <v>701</v>
      </c>
      <c r="C3082">
        <v>3107</v>
      </c>
      <c r="D3082" t="s">
        <v>932</v>
      </c>
      <c r="E3082" t="s">
        <v>706</v>
      </c>
      <c r="F3082">
        <v>3</v>
      </c>
      <c r="G3082">
        <v>1</v>
      </c>
      <c r="H3082" t="s">
        <v>421</v>
      </c>
      <c r="I3082" t="s">
        <v>103</v>
      </c>
      <c r="J3082" t="s">
        <v>105</v>
      </c>
      <c r="K3082" t="s">
        <v>115</v>
      </c>
      <c r="L3082" t="s">
        <v>114</v>
      </c>
      <c r="M3082" t="s">
        <v>408</v>
      </c>
      <c r="N3082" t="s">
        <v>407</v>
      </c>
      <c r="O3082" t="s">
        <v>660</v>
      </c>
      <c r="P3082" t="s">
        <v>659</v>
      </c>
      <c r="Q3082" t="s">
        <v>932</v>
      </c>
      <c r="R3082" t="s">
        <v>933</v>
      </c>
    </row>
    <row r="3083" spans="1:18">
      <c r="A3083">
        <v>115</v>
      </c>
      <c r="B3083" t="s">
        <v>701</v>
      </c>
      <c r="C3083">
        <v>3250</v>
      </c>
      <c r="D3083" t="s">
        <v>934</v>
      </c>
      <c r="E3083" t="s">
        <v>832</v>
      </c>
      <c r="F3083">
        <v>4</v>
      </c>
      <c r="G3083">
        <v>1</v>
      </c>
      <c r="H3083" t="s">
        <v>421</v>
      </c>
      <c r="I3083" t="s">
        <v>103</v>
      </c>
      <c r="J3083" t="s">
        <v>105</v>
      </c>
      <c r="K3083" t="s">
        <v>115</v>
      </c>
      <c r="L3083" t="s">
        <v>114</v>
      </c>
      <c r="M3083" t="s">
        <v>408</v>
      </c>
      <c r="N3083" t="s">
        <v>407</v>
      </c>
      <c r="O3083" t="s">
        <v>660</v>
      </c>
      <c r="P3083" t="s">
        <v>659</v>
      </c>
      <c r="Q3083" t="s">
        <v>934</v>
      </c>
      <c r="R3083" t="s">
        <v>935</v>
      </c>
    </row>
    <row r="3084" spans="1:18">
      <c r="A3084">
        <v>116</v>
      </c>
      <c r="B3084" t="s">
        <v>701</v>
      </c>
      <c r="C3084">
        <v>3044</v>
      </c>
      <c r="D3084" t="s">
        <v>936</v>
      </c>
      <c r="E3084" t="s">
        <v>706</v>
      </c>
      <c r="F3084">
        <v>3</v>
      </c>
      <c r="G3084">
        <v>1</v>
      </c>
      <c r="H3084" t="s">
        <v>421</v>
      </c>
      <c r="I3084" t="s">
        <v>103</v>
      </c>
      <c r="J3084" t="s">
        <v>105</v>
      </c>
      <c r="K3084" t="s">
        <v>115</v>
      </c>
      <c r="L3084" t="s">
        <v>114</v>
      </c>
      <c r="M3084" t="s">
        <v>408</v>
      </c>
      <c r="N3084" t="s">
        <v>407</v>
      </c>
      <c r="O3084" t="s">
        <v>660</v>
      </c>
      <c r="P3084" t="s">
        <v>659</v>
      </c>
      <c r="Q3084" t="s">
        <v>936</v>
      </c>
      <c r="R3084" t="s">
        <v>937</v>
      </c>
    </row>
    <row r="3085" spans="1:18">
      <c r="A3085">
        <v>118</v>
      </c>
      <c r="B3085" t="s">
        <v>701</v>
      </c>
      <c r="C3085">
        <v>3106</v>
      </c>
      <c r="D3085" t="s">
        <v>940</v>
      </c>
      <c r="E3085" t="s">
        <v>706</v>
      </c>
      <c r="F3085">
        <v>2</v>
      </c>
      <c r="G3085">
        <v>1</v>
      </c>
      <c r="H3085" t="s">
        <v>421</v>
      </c>
      <c r="I3085" t="s">
        <v>103</v>
      </c>
      <c r="J3085" t="s">
        <v>105</v>
      </c>
      <c r="K3085" t="s">
        <v>115</v>
      </c>
      <c r="L3085" t="s">
        <v>114</v>
      </c>
      <c r="M3085" t="s">
        <v>408</v>
      </c>
      <c r="N3085" t="s">
        <v>407</v>
      </c>
      <c r="O3085" t="s">
        <v>660</v>
      </c>
      <c r="P3085" t="s">
        <v>659</v>
      </c>
      <c r="Q3085" t="s">
        <v>940</v>
      </c>
      <c r="R3085" t="s">
        <v>941</v>
      </c>
    </row>
    <row r="3086" spans="1:18">
      <c r="A3086">
        <v>119</v>
      </c>
      <c r="B3086" t="s">
        <v>701</v>
      </c>
      <c r="C3086">
        <v>3087</v>
      </c>
      <c r="D3086" t="s">
        <v>942</v>
      </c>
      <c r="E3086" t="s">
        <v>706</v>
      </c>
      <c r="F3086">
        <v>3</v>
      </c>
      <c r="G3086">
        <v>1</v>
      </c>
      <c r="H3086" t="s">
        <v>421</v>
      </c>
      <c r="I3086" t="s">
        <v>103</v>
      </c>
      <c r="J3086" t="s">
        <v>105</v>
      </c>
      <c r="K3086" t="s">
        <v>115</v>
      </c>
      <c r="L3086" t="s">
        <v>114</v>
      </c>
      <c r="M3086" t="s">
        <v>408</v>
      </c>
      <c r="N3086" t="s">
        <v>407</v>
      </c>
      <c r="O3086" t="s">
        <v>660</v>
      </c>
      <c r="P3086" t="s">
        <v>659</v>
      </c>
      <c r="Q3086" t="s">
        <v>942</v>
      </c>
      <c r="R3086" t="s">
        <v>943</v>
      </c>
    </row>
    <row r="3087" spans="1:18">
      <c r="A3087">
        <v>121</v>
      </c>
      <c r="B3087" t="s">
        <v>701</v>
      </c>
      <c r="C3087">
        <v>3043</v>
      </c>
      <c r="D3087" t="s">
        <v>946</v>
      </c>
      <c r="E3087" t="s">
        <v>706</v>
      </c>
      <c r="F3087">
        <v>3</v>
      </c>
      <c r="G3087">
        <v>1</v>
      </c>
      <c r="H3087" t="s">
        <v>421</v>
      </c>
      <c r="I3087" t="s">
        <v>103</v>
      </c>
      <c r="J3087" t="s">
        <v>105</v>
      </c>
      <c r="K3087" t="s">
        <v>115</v>
      </c>
      <c r="L3087" t="s">
        <v>114</v>
      </c>
      <c r="M3087" t="s">
        <v>408</v>
      </c>
      <c r="N3087" t="s">
        <v>407</v>
      </c>
      <c r="O3087" t="s">
        <v>660</v>
      </c>
      <c r="P3087" t="s">
        <v>659</v>
      </c>
      <c r="Q3087" t="s">
        <v>946</v>
      </c>
      <c r="R3087" t="s">
        <v>947</v>
      </c>
    </row>
    <row r="3088" spans="1:18">
      <c r="A3088">
        <v>123</v>
      </c>
      <c r="B3088" t="s">
        <v>701</v>
      </c>
      <c r="C3088">
        <v>3062</v>
      </c>
      <c r="D3088" t="s">
        <v>950</v>
      </c>
      <c r="E3088" t="s">
        <v>706</v>
      </c>
      <c r="F3088">
        <v>3</v>
      </c>
      <c r="G3088">
        <v>1</v>
      </c>
      <c r="H3088" t="s">
        <v>421</v>
      </c>
      <c r="I3088" t="s">
        <v>103</v>
      </c>
      <c r="J3088" t="s">
        <v>105</v>
      </c>
      <c r="K3088" t="s">
        <v>115</v>
      </c>
      <c r="L3088" t="s">
        <v>114</v>
      </c>
      <c r="M3088" t="s">
        <v>408</v>
      </c>
      <c r="N3088" t="s">
        <v>407</v>
      </c>
      <c r="O3088" t="s">
        <v>660</v>
      </c>
      <c r="P3088" t="s">
        <v>659</v>
      </c>
      <c r="Q3088" t="s">
        <v>950</v>
      </c>
      <c r="R3088" t="s">
        <v>951</v>
      </c>
    </row>
    <row r="3089" spans="1:18">
      <c r="A3089">
        <v>125</v>
      </c>
      <c r="B3089" t="s">
        <v>701</v>
      </c>
      <c r="C3089">
        <v>3063</v>
      </c>
      <c r="D3089" t="s">
        <v>954</v>
      </c>
      <c r="E3089" t="s">
        <v>706</v>
      </c>
      <c r="F3089">
        <v>3</v>
      </c>
      <c r="G3089">
        <v>1</v>
      </c>
      <c r="H3089" t="s">
        <v>421</v>
      </c>
      <c r="I3089" t="s">
        <v>103</v>
      </c>
      <c r="J3089" t="s">
        <v>105</v>
      </c>
      <c r="K3089" t="s">
        <v>115</v>
      </c>
      <c r="L3089" t="s">
        <v>114</v>
      </c>
      <c r="M3089" t="s">
        <v>408</v>
      </c>
      <c r="N3089" t="s">
        <v>407</v>
      </c>
      <c r="O3089" t="s">
        <v>660</v>
      </c>
      <c r="P3089" t="s">
        <v>659</v>
      </c>
      <c r="Q3089" t="s">
        <v>954</v>
      </c>
      <c r="R3089" t="s">
        <v>955</v>
      </c>
    </row>
    <row r="3090" spans="1:18">
      <c r="A3090">
        <v>128</v>
      </c>
      <c r="B3090" t="s">
        <v>701</v>
      </c>
      <c r="C3090">
        <v>3454</v>
      </c>
      <c r="D3090" t="s">
        <v>824</v>
      </c>
      <c r="E3090" t="s">
        <v>706</v>
      </c>
      <c r="F3090">
        <v>4</v>
      </c>
      <c r="G3090">
        <v>1</v>
      </c>
      <c r="H3090" t="s">
        <v>421</v>
      </c>
      <c r="I3090" t="s">
        <v>103</v>
      </c>
      <c r="J3090" t="s">
        <v>105</v>
      </c>
      <c r="K3090" t="s">
        <v>115</v>
      </c>
      <c r="L3090" t="s">
        <v>114</v>
      </c>
      <c r="M3090" t="s">
        <v>408</v>
      </c>
      <c r="N3090" t="s">
        <v>407</v>
      </c>
      <c r="O3090" t="s">
        <v>660</v>
      </c>
      <c r="P3090" t="s">
        <v>659</v>
      </c>
      <c r="Q3090" t="s">
        <v>824</v>
      </c>
      <c r="R3090" t="s">
        <v>960</v>
      </c>
    </row>
    <row r="3091" spans="1:18">
      <c r="A3091">
        <v>129</v>
      </c>
      <c r="B3091" t="s">
        <v>701</v>
      </c>
      <c r="C3091">
        <v>3060</v>
      </c>
      <c r="D3091" t="s">
        <v>961</v>
      </c>
      <c r="E3091" t="s">
        <v>706</v>
      </c>
      <c r="F3091">
        <v>3</v>
      </c>
      <c r="G3091">
        <v>1</v>
      </c>
      <c r="H3091" t="s">
        <v>421</v>
      </c>
      <c r="I3091" t="s">
        <v>103</v>
      </c>
      <c r="J3091" t="s">
        <v>105</v>
      </c>
      <c r="K3091" t="s">
        <v>115</v>
      </c>
      <c r="L3091" t="s">
        <v>114</v>
      </c>
      <c r="M3091" t="s">
        <v>408</v>
      </c>
      <c r="N3091" t="s">
        <v>407</v>
      </c>
      <c r="O3091" t="s">
        <v>660</v>
      </c>
      <c r="P3091" t="s">
        <v>659</v>
      </c>
      <c r="Q3091" t="s">
        <v>961</v>
      </c>
      <c r="R3091" t="s">
        <v>962</v>
      </c>
    </row>
    <row r="3092" spans="1:18">
      <c r="A3092">
        <v>131</v>
      </c>
      <c r="B3092" t="s">
        <v>701</v>
      </c>
      <c r="C3092">
        <v>3041</v>
      </c>
      <c r="D3092" t="s">
        <v>965</v>
      </c>
      <c r="E3092" t="s">
        <v>706</v>
      </c>
      <c r="F3092">
        <v>3</v>
      </c>
      <c r="G3092">
        <v>1</v>
      </c>
      <c r="H3092" t="s">
        <v>421</v>
      </c>
      <c r="I3092" t="s">
        <v>103</v>
      </c>
      <c r="J3092" t="s">
        <v>105</v>
      </c>
      <c r="K3092" t="s">
        <v>115</v>
      </c>
      <c r="L3092" t="s">
        <v>114</v>
      </c>
      <c r="M3092" t="s">
        <v>408</v>
      </c>
      <c r="N3092" t="s">
        <v>407</v>
      </c>
      <c r="O3092" t="s">
        <v>660</v>
      </c>
      <c r="P3092" t="s">
        <v>659</v>
      </c>
      <c r="Q3092" t="s">
        <v>965</v>
      </c>
      <c r="R3092" t="s">
        <v>966</v>
      </c>
    </row>
    <row r="3093" spans="1:18">
      <c r="A3093">
        <v>132</v>
      </c>
      <c r="B3093" t="s">
        <v>701</v>
      </c>
      <c r="C3093">
        <v>3057</v>
      </c>
      <c r="D3093" t="s">
        <v>967</v>
      </c>
      <c r="E3093" t="s">
        <v>706</v>
      </c>
      <c r="F3093">
        <v>3</v>
      </c>
      <c r="G3093">
        <v>1</v>
      </c>
      <c r="H3093" t="s">
        <v>421</v>
      </c>
      <c r="I3093" t="s">
        <v>103</v>
      </c>
      <c r="J3093" t="s">
        <v>105</v>
      </c>
      <c r="K3093" t="s">
        <v>115</v>
      </c>
      <c r="L3093" t="s">
        <v>114</v>
      </c>
      <c r="M3093" t="s">
        <v>408</v>
      </c>
      <c r="N3093" t="s">
        <v>407</v>
      </c>
      <c r="O3093" t="s">
        <v>660</v>
      </c>
      <c r="P3093" t="s">
        <v>659</v>
      </c>
      <c r="Q3093" t="s">
        <v>967</v>
      </c>
      <c r="R3093" t="s">
        <v>968</v>
      </c>
    </row>
    <row r="3094" spans="1:18">
      <c r="A3094">
        <v>133</v>
      </c>
      <c r="B3094" t="s">
        <v>701</v>
      </c>
      <c r="C3094">
        <v>3061</v>
      </c>
      <c r="D3094" t="s">
        <v>969</v>
      </c>
      <c r="E3094" t="s">
        <v>706</v>
      </c>
      <c r="F3094">
        <v>3</v>
      </c>
      <c r="G3094">
        <v>1</v>
      </c>
      <c r="H3094" t="s">
        <v>421</v>
      </c>
      <c r="I3094" t="s">
        <v>103</v>
      </c>
      <c r="J3094" t="s">
        <v>105</v>
      </c>
      <c r="K3094" t="s">
        <v>115</v>
      </c>
      <c r="L3094" t="s">
        <v>114</v>
      </c>
      <c r="M3094" t="s">
        <v>408</v>
      </c>
      <c r="N3094" t="s">
        <v>407</v>
      </c>
      <c r="O3094" t="s">
        <v>660</v>
      </c>
      <c r="P3094" t="s">
        <v>659</v>
      </c>
      <c r="Q3094" t="s">
        <v>969</v>
      </c>
      <c r="R3094" t="s">
        <v>970</v>
      </c>
    </row>
    <row r="3095" spans="1:18">
      <c r="A3095">
        <v>135</v>
      </c>
      <c r="B3095" t="s">
        <v>701</v>
      </c>
      <c r="C3095">
        <v>3055</v>
      </c>
      <c r="D3095" t="s">
        <v>973</v>
      </c>
      <c r="E3095" t="s">
        <v>706</v>
      </c>
      <c r="F3095">
        <v>4</v>
      </c>
      <c r="G3095">
        <v>1</v>
      </c>
      <c r="H3095" t="s">
        <v>421</v>
      </c>
      <c r="I3095" t="s">
        <v>103</v>
      </c>
      <c r="J3095" t="s">
        <v>105</v>
      </c>
      <c r="K3095" t="s">
        <v>115</v>
      </c>
      <c r="L3095" t="s">
        <v>114</v>
      </c>
      <c r="M3095" t="s">
        <v>408</v>
      </c>
      <c r="N3095" t="s">
        <v>407</v>
      </c>
      <c r="O3095" t="s">
        <v>660</v>
      </c>
      <c r="P3095" t="s">
        <v>659</v>
      </c>
      <c r="Q3095" t="s">
        <v>973</v>
      </c>
      <c r="R3095" t="s">
        <v>974</v>
      </c>
    </row>
    <row r="3096" spans="1:18">
      <c r="A3096">
        <v>136</v>
      </c>
      <c r="B3096" t="s">
        <v>701</v>
      </c>
      <c r="C3096">
        <v>3042</v>
      </c>
      <c r="D3096" t="s">
        <v>975</v>
      </c>
      <c r="E3096" t="s">
        <v>706</v>
      </c>
      <c r="F3096">
        <v>3</v>
      </c>
      <c r="G3096">
        <v>1</v>
      </c>
      <c r="H3096" t="s">
        <v>421</v>
      </c>
      <c r="I3096" t="s">
        <v>103</v>
      </c>
      <c r="J3096" t="s">
        <v>105</v>
      </c>
      <c r="K3096" t="s">
        <v>115</v>
      </c>
      <c r="L3096" t="s">
        <v>114</v>
      </c>
      <c r="M3096" t="s">
        <v>408</v>
      </c>
      <c r="N3096" t="s">
        <v>407</v>
      </c>
      <c r="O3096" t="s">
        <v>660</v>
      </c>
      <c r="P3096" t="s">
        <v>659</v>
      </c>
      <c r="Q3096" t="s">
        <v>975</v>
      </c>
      <c r="R3096" t="s">
        <v>976</v>
      </c>
    </row>
    <row r="3097" spans="1:18">
      <c r="A3097">
        <v>138</v>
      </c>
      <c r="B3097" t="s">
        <v>701</v>
      </c>
      <c r="C3097">
        <v>3056</v>
      </c>
      <c r="D3097" t="s">
        <v>979</v>
      </c>
      <c r="E3097" t="s">
        <v>706</v>
      </c>
      <c r="F3097">
        <v>3</v>
      </c>
      <c r="G3097">
        <v>1</v>
      </c>
      <c r="H3097" t="s">
        <v>421</v>
      </c>
      <c r="I3097" t="s">
        <v>103</v>
      </c>
      <c r="J3097" t="s">
        <v>105</v>
      </c>
      <c r="K3097" t="s">
        <v>115</v>
      </c>
      <c r="L3097" t="s">
        <v>114</v>
      </c>
      <c r="M3097" t="s">
        <v>408</v>
      </c>
      <c r="N3097" t="s">
        <v>407</v>
      </c>
      <c r="O3097" t="s">
        <v>660</v>
      </c>
      <c r="P3097" t="s">
        <v>659</v>
      </c>
      <c r="Q3097" t="s">
        <v>979</v>
      </c>
      <c r="R3097" t="s">
        <v>980</v>
      </c>
    </row>
    <row r="3098" spans="1:18">
      <c r="A3098">
        <v>139</v>
      </c>
      <c r="B3098" t="s">
        <v>701</v>
      </c>
      <c r="C3098">
        <v>3059</v>
      </c>
      <c r="D3098" t="s">
        <v>981</v>
      </c>
      <c r="E3098" t="s">
        <v>706</v>
      </c>
      <c r="F3098">
        <v>4</v>
      </c>
      <c r="G3098">
        <v>1</v>
      </c>
      <c r="H3098" t="s">
        <v>421</v>
      </c>
      <c r="I3098" t="s">
        <v>103</v>
      </c>
      <c r="J3098" t="s">
        <v>105</v>
      </c>
      <c r="K3098" t="s">
        <v>115</v>
      </c>
      <c r="L3098" t="s">
        <v>114</v>
      </c>
      <c r="M3098" t="s">
        <v>408</v>
      </c>
      <c r="N3098" t="s">
        <v>407</v>
      </c>
      <c r="O3098" t="s">
        <v>660</v>
      </c>
      <c r="P3098" t="s">
        <v>659</v>
      </c>
      <c r="Q3098" t="s">
        <v>981</v>
      </c>
      <c r="R3098" t="s">
        <v>982</v>
      </c>
    </row>
    <row r="3099" spans="1:18">
      <c r="A3099">
        <v>140</v>
      </c>
      <c r="B3099" t="s">
        <v>701</v>
      </c>
      <c r="C3099">
        <v>1486</v>
      </c>
      <c r="D3099" t="s">
        <v>983</v>
      </c>
      <c r="E3099" t="s">
        <v>984</v>
      </c>
      <c r="F3099">
        <v>0</v>
      </c>
      <c r="G3099">
        <v>0</v>
      </c>
      <c r="H3099" t="s">
        <v>421</v>
      </c>
      <c r="I3099" t="s">
        <v>103</v>
      </c>
      <c r="J3099" t="s">
        <v>105</v>
      </c>
      <c r="K3099" t="s">
        <v>115</v>
      </c>
      <c r="L3099" t="s">
        <v>114</v>
      </c>
      <c r="M3099" t="s">
        <v>408</v>
      </c>
      <c r="N3099" t="s">
        <v>407</v>
      </c>
      <c r="O3099" t="s">
        <v>660</v>
      </c>
      <c r="P3099" t="s">
        <v>659</v>
      </c>
      <c r="Q3099" t="s">
        <v>983</v>
      </c>
      <c r="R3099" t="s">
        <v>985</v>
      </c>
    </row>
    <row r="3100" spans="1:18">
      <c r="A3100">
        <v>142</v>
      </c>
      <c r="B3100" t="s">
        <v>701</v>
      </c>
      <c r="C3100">
        <v>3409</v>
      </c>
      <c r="D3100" t="s">
        <v>988</v>
      </c>
      <c r="E3100" t="s">
        <v>703</v>
      </c>
      <c r="F3100" t="s">
        <v>421</v>
      </c>
      <c r="G3100">
        <v>1</v>
      </c>
      <c r="H3100" t="s">
        <v>421</v>
      </c>
      <c r="I3100" t="s">
        <v>103</v>
      </c>
      <c r="J3100" t="s">
        <v>105</v>
      </c>
      <c r="K3100" t="s">
        <v>115</v>
      </c>
      <c r="L3100" t="s">
        <v>114</v>
      </c>
      <c r="M3100" t="s">
        <v>408</v>
      </c>
      <c r="N3100" t="s">
        <v>407</v>
      </c>
      <c r="O3100" t="s">
        <v>660</v>
      </c>
      <c r="P3100" t="s">
        <v>659</v>
      </c>
      <c r="Q3100" t="s">
        <v>988</v>
      </c>
      <c r="R3100" t="s">
        <v>989</v>
      </c>
    </row>
    <row r="3101" spans="1:18">
      <c r="A3101">
        <v>143</v>
      </c>
      <c r="B3101" t="s">
        <v>701</v>
      </c>
      <c r="C3101">
        <v>3058</v>
      </c>
      <c r="D3101" t="s">
        <v>990</v>
      </c>
      <c r="E3101" t="s">
        <v>706</v>
      </c>
      <c r="F3101">
        <v>3</v>
      </c>
      <c r="G3101">
        <v>1</v>
      </c>
      <c r="H3101" t="s">
        <v>421</v>
      </c>
      <c r="I3101" t="s">
        <v>103</v>
      </c>
      <c r="J3101" t="s">
        <v>105</v>
      </c>
      <c r="K3101" t="s">
        <v>115</v>
      </c>
      <c r="L3101" t="s">
        <v>114</v>
      </c>
      <c r="M3101" t="s">
        <v>408</v>
      </c>
      <c r="N3101" t="s">
        <v>407</v>
      </c>
      <c r="O3101" t="s">
        <v>660</v>
      </c>
      <c r="P3101" t="s">
        <v>659</v>
      </c>
      <c r="Q3101" t="s">
        <v>990</v>
      </c>
      <c r="R3101" t="s">
        <v>991</v>
      </c>
    </row>
    <row r="3102" spans="1:18">
      <c r="A3102">
        <v>144</v>
      </c>
      <c r="B3102" t="s">
        <v>701</v>
      </c>
      <c r="C3102">
        <v>3040</v>
      </c>
      <c r="D3102" t="s">
        <v>992</v>
      </c>
      <c r="E3102" t="s">
        <v>706</v>
      </c>
      <c r="F3102">
        <v>2</v>
      </c>
      <c r="G3102">
        <v>1</v>
      </c>
      <c r="H3102" t="s">
        <v>421</v>
      </c>
      <c r="I3102" t="s">
        <v>103</v>
      </c>
      <c r="J3102" t="s">
        <v>105</v>
      </c>
      <c r="K3102" t="s">
        <v>115</v>
      </c>
      <c r="L3102" t="s">
        <v>114</v>
      </c>
      <c r="M3102" t="s">
        <v>408</v>
      </c>
      <c r="N3102" t="s">
        <v>407</v>
      </c>
      <c r="O3102" t="s">
        <v>660</v>
      </c>
      <c r="P3102" t="s">
        <v>659</v>
      </c>
      <c r="Q3102" t="s">
        <v>992</v>
      </c>
      <c r="R3102" t="s">
        <v>993</v>
      </c>
    </row>
    <row r="3103" spans="1:18">
      <c r="A3103">
        <v>145</v>
      </c>
      <c r="B3103" t="s">
        <v>701</v>
      </c>
      <c r="C3103">
        <v>3249</v>
      </c>
      <c r="D3103" t="s">
        <v>994</v>
      </c>
      <c r="E3103" t="s">
        <v>832</v>
      </c>
      <c r="F3103">
        <v>4</v>
      </c>
      <c r="G3103">
        <v>1</v>
      </c>
      <c r="H3103" t="s">
        <v>421</v>
      </c>
      <c r="I3103" t="s">
        <v>103</v>
      </c>
      <c r="J3103" t="s">
        <v>105</v>
      </c>
      <c r="K3103" t="s">
        <v>115</v>
      </c>
      <c r="L3103" t="s">
        <v>114</v>
      </c>
      <c r="M3103" t="s">
        <v>408</v>
      </c>
      <c r="N3103" t="s">
        <v>407</v>
      </c>
      <c r="O3103" t="s">
        <v>660</v>
      </c>
      <c r="P3103" t="s">
        <v>659</v>
      </c>
      <c r="Q3103" t="s">
        <v>994</v>
      </c>
      <c r="R3103" t="s">
        <v>995</v>
      </c>
    </row>
    <row r="3104" spans="1:18">
      <c r="A3104">
        <v>146</v>
      </c>
      <c r="B3104" t="s">
        <v>701</v>
      </c>
      <c r="C3104">
        <v>3147</v>
      </c>
      <c r="D3104" t="s">
        <v>996</v>
      </c>
      <c r="E3104" t="s">
        <v>706</v>
      </c>
      <c r="F3104">
        <v>3</v>
      </c>
      <c r="G3104">
        <v>1</v>
      </c>
      <c r="H3104" t="s">
        <v>421</v>
      </c>
      <c r="I3104" t="s">
        <v>103</v>
      </c>
      <c r="J3104" t="s">
        <v>105</v>
      </c>
      <c r="K3104" t="s">
        <v>115</v>
      </c>
      <c r="L3104" t="s">
        <v>114</v>
      </c>
      <c r="M3104" t="s">
        <v>408</v>
      </c>
      <c r="N3104" t="s">
        <v>407</v>
      </c>
      <c r="O3104" t="s">
        <v>660</v>
      </c>
      <c r="P3104" t="s">
        <v>659</v>
      </c>
      <c r="Q3104" t="s">
        <v>996</v>
      </c>
      <c r="R3104" t="s">
        <v>997</v>
      </c>
    </row>
    <row r="3105" spans="1:18">
      <c r="A3105">
        <v>147</v>
      </c>
      <c r="B3105" t="s">
        <v>701</v>
      </c>
      <c r="C3105">
        <v>3122</v>
      </c>
      <c r="D3105" t="s">
        <v>998</v>
      </c>
      <c r="E3105" t="s">
        <v>706</v>
      </c>
      <c r="F3105">
        <v>3</v>
      </c>
      <c r="G3105">
        <v>1</v>
      </c>
      <c r="H3105" t="s">
        <v>421</v>
      </c>
      <c r="I3105" t="s">
        <v>103</v>
      </c>
      <c r="J3105" t="s">
        <v>105</v>
      </c>
      <c r="K3105" t="s">
        <v>115</v>
      </c>
      <c r="L3105" t="s">
        <v>114</v>
      </c>
      <c r="M3105" t="s">
        <v>408</v>
      </c>
      <c r="N3105" t="s">
        <v>407</v>
      </c>
      <c r="O3105" t="s">
        <v>660</v>
      </c>
      <c r="P3105" t="s">
        <v>659</v>
      </c>
      <c r="Q3105" t="s">
        <v>998</v>
      </c>
      <c r="R3105" t="s">
        <v>999</v>
      </c>
    </row>
    <row r="3106" spans="1:18">
      <c r="A3106">
        <v>149</v>
      </c>
      <c r="B3106" t="s">
        <v>701</v>
      </c>
      <c r="C3106">
        <v>3121</v>
      </c>
      <c r="D3106" t="s">
        <v>1002</v>
      </c>
      <c r="E3106" t="s">
        <v>706</v>
      </c>
      <c r="F3106">
        <v>2</v>
      </c>
      <c r="G3106">
        <v>1</v>
      </c>
      <c r="H3106" t="s">
        <v>421</v>
      </c>
      <c r="I3106" t="s">
        <v>103</v>
      </c>
      <c r="J3106" t="s">
        <v>105</v>
      </c>
      <c r="K3106" t="s">
        <v>115</v>
      </c>
      <c r="L3106" t="s">
        <v>114</v>
      </c>
      <c r="M3106" t="s">
        <v>408</v>
      </c>
      <c r="N3106" t="s">
        <v>407</v>
      </c>
      <c r="O3106" t="s">
        <v>660</v>
      </c>
      <c r="P3106" t="s">
        <v>659</v>
      </c>
      <c r="Q3106" t="s">
        <v>1002</v>
      </c>
      <c r="R3106" t="s">
        <v>1003</v>
      </c>
    </row>
    <row r="3107" spans="1:18">
      <c r="A3107">
        <v>151</v>
      </c>
      <c r="B3107" t="s">
        <v>701</v>
      </c>
      <c r="C3107">
        <v>3407</v>
      </c>
      <c r="D3107" t="s">
        <v>1006</v>
      </c>
      <c r="E3107" t="s">
        <v>802</v>
      </c>
      <c r="F3107">
        <v>4</v>
      </c>
      <c r="G3107">
        <v>1</v>
      </c>
      <c r="H3107" t="s">
        <v>421</v>
      </c>
      <c r="I3107" t="s">
        <v>103</v>
      </c>
      <c r="J3107" t="s">
        <v>105</v>
      </c>
      <c r="K3107" t="s">
        <v>115</v>
      </c>
      <c r="L3107" t="s">
        <v>114</v>
      </c>
      <c r="M3107" t="s">
        <v>408</v>
      </c>
      <c r="N3107" t="s">
        <v>407</v>
      </c>
      <c r="O3107" t="s">
        <v>660</v>
      </c>
      <c r="P3107" t="s">
        <v>659</v>
      </c>
      <c r="Q3107" t="s">
        <v>1006</v>
      </c>
      <c r="R3107" t="s">
        <v>1007</v>
      </c>
    </row>
    <row r="3108" spans="1:18">
      <c r="A3108">
        <v>152</v>
      </c>
      <c r="B3108" t="s">
        <v>701</v>
      </c>
      <c r="C3108">
        <v>3053</v>
      </c>
      <c r="D3108" t="s">
        <v>1008</v>
      </c>
      <c r="E3108" t="s">
        <v>706</v>
      </c>
      <c r="F3108">
        <v>3</v>
      </c>
      <c r="G3108">
        <v>1</v>
      </c>
      <c r="H3108" t="s">
        <v>421</v>
      </c>
      <c r="I3108" t="s">
        <v>103</v>
      </c>
      <c r="J3108" t="s">
        <v>105</v>
      </c>
      <c r="K3108" t="s">
        <v>115</v>
      </c>
      <c r="L3108" t="s">
        <v>114</v>
      </c>
      <c r="M3108" t="s">
        <v>408</v>
      </c>
      <c r="N3108" t="s">
        <v>407</v>
      </c>
      <c r="O3108" t="s">
        <v>660</v>
      </c>
      <c r="P3108" t="s">
        <v>659</v>
      </c>
      <c r="Q3108" t="s">
        <v>1008</v>
      </c>
      <c r="R3108" t="s">
        <v>1009</v>
      </c>
    </row>
    <row r="3109" spans="1:18">
      <c r="A3109">
        <v>153</v>
      </c>
      <c r="B3109" t="s">
        <v>701</v>
      </c>
      <c r="C3109">
        <v>3054</v>
      </c>
      <c r="D3109" t="s">
        <v>1010</v>
      </c>
      <c r="E3109" t="s">
        <v>706</v>
      </c>
      <c r="F3109">
        <v>1</v>
      </c>
      <c r="G3109">
        <v>1</v>
      </c>
      <c r="H3109" t="s">
        <v>421</v>
      </c>
      <c r="I3109" t="s">
        <v>103</v>
      </c>
      <c r="J3109" t="s">
        <v>105</v>
      </c>
      <c r="K3109" t="s">
        <v>115</v>
      </c>
      <c r="L3109" t="s">
        <v>114</v>
      </c>
      <c r="M3109" t="s">
        <v>408</v>
      </c>
      <c r="N3109" t="s">
        <v>407</v>
      </c>
      <c r="O3109" t="s">
        <v>660</v>
      </c>
      <c r="P3109" t="s">
        <v>659</v>
      </c>
      <c r="Q3109" t="s">
        <v>1010</v>
      </c>
      <c r="R3109" t="s">
        <v>1011</v>
      </c>
    </row>
    <row r="3110" spans="1:18">
      <c r="A3110">
        <v>154</v>
      </c>
      <c r="B3110" t="s">
        <v>701</v>
      </c>
      <c r="C3110">
        <v>3052</v>
      </c>
      <c r="D3110" t="s">
        <v>1012</v>
      </c>
      <c r="E3110" t="s">
        <v>706</v>
      </c>
      <c r="F3110">
        <v>3</v>
      </c>
      <c r="G3110">
        <v>1</v>
      </c>
      <c r="H3110" t="s">
        <v>421</v>
      </c>
      <c r="I3110" t="s">
        <v>103</v>
      </c>
      <c r="J3110" t="s">
        <v>105</v>
      </c>
      <c r="K3110" t="s">
        <v>115</v>
      </c>
      <c r="L3110" t="s">
        <v>114</v>
      </c>
      <c r="M3110" t="s">
        <v>408</v>
      </c>
      <c r="N3110" t="s">
        <v>407</v>
      </c>
      <c r="O3110" t="s">
        <v>660</v>
      </c>
      <c r="P3110" t="s">
        <v>659</v>
      </c>
      <c r="Q3110" t="s">
        <v>1012</v>
      </c>
      <c r="R3110" t="s">
        <v>1013</v>
      </c>
    </row>
    <row r="3111" spans="1:18">
      <c r="A3111">
        <v>158</v>
      </c>
      <c r="B3111" t="s">
        <v>701</v>
      </c>
      <c r="C3111">
        <v>3408</v>
      </c>
      <c r="D3111" t="s">
        <v>1020</v>
      </c>
      <c r="E3111" t="s">
        <v>802</v>
      </c>
      <c r="F3111">
        <v>3</v>
      </c>
      <c r="G3111">
        <v>1</v>
      </c>
      <c r="H3111" t="s">
        <v>421</v>
      </c>
      <c r="I3111" t="s">
        <v>103</v>
      </c>
      <c r="J3111" t="s">
        <v>105</v>
      </c>
      <c r="K3111" t="s">
        <v>115</v>
      </c>
      <c r="L3111" t="s">
        <v>114</v>
      </c>
      <c r="M3111" t="s">
        <v>408</v>
      </c>
      <c r="N3111" t="s">
        <v>407</v>
      </c>
      <c r="O3111" t="s">
        <v>660</v>
      </c>
      <c r="P3111" t="s">
        <v>659</v>
      </c>
      <c r="Q3111" t="s">
        <v>1020</v>
      </c>
      <c r="R3111" t="s">
        <v>1021</v>
      </c>
    </row>
    <row r="3112" spans="1:18">
      <c r="A3112">
        <v>159</v>
      </c>
      <c r="B3112" t="s">
        <v>701</v>
      </c>
      <c r="C3112">
        <v>3120</v>
      </c>
      <c r="D3112" t="s">
        <v>1022</v>
      </c>
      <c r="E3112" t="s">
        <v>706</v>
      </c>
      <c r="F3112">
        <v>3</v>
      </c>
      <c r="G3112">
        <v>1</v>
      </c>
      <c r="H3112" t="s">
        <v>421</v>
      </c>
      <c r="I3112" t="s">
        <v>103</v>
      </c>
      <c r="J3112" t="s">
        <v>105</v>
      </c>
      <c r="K3112" t="s">
        <v>115</v>
      </c>
      <c r="L3112" t="s">
        <v>114</v>
      </c>
      <c r="M3112" t="s">
        <v>408</v>
      </c>
      <c r="N3112" t="s">
        <v>407</v>
      </c>
      <c r="O3112" t="s">
        <v>660</v>
      </c>
      <c r="P3112" t="s">
        <v>659</v>
      </c>
      <c r="Q3112" t="s">
        <v>1022</v>
      </c>
      <c r="R3112" t="s">
        <v>1023</v>
      </c>
    </row>
    <row r="3113" spans="1:18">
      <c r="A3113">
        <v>162</v>
      </c>
      <c r="B3113" t="s">
        <v>701</v>
      </c>
      <c r="C3113">
        <v>3119</v>
      </c>
      <c r="D3113" t="s">
        <v>1028</v>
      </c>
      <c r="E3113" t="s">
        <v>706</v>
      </c>
      <c r="F3113">
        <v>2</v>
      </c>
      <c r="G3113">
        <v>1</v>
      </c>
      <c r="H3113" t="s">
        <v>421</v>
      </c>
      <c r="I3113" t="s">
        <v>103</v>
      </c>
      <c r="J3113" t="s">
        <v>105</v>
      </c>
      <c r="K3113" t="s">
        <v>115</v>
      </c>
      <c r="L3113" t="s">
        <v>114</v>
      </c>
      <c r="M3113" t="s">
        <v>408</v>
      </c>
      <c r="N3113" t="s">
        <v>407</v>
      </c>
      <c r="O3113" t="s">
        <v>660</v>
      </c>
      <c r="P3113" t="s">
        <v>659</v>
      </c>
      <c r="Q3113" t="s">
        <v>1028</v>
      </c>
      <c r="R3113" t="s">
        <v>1029</v>
      </c>
    </row>
    <row r="3114" spans="1:18">
      <c r="A3114">
        <v>163</v>
      </c>
      <c r="B3114" t="s">
        <v>701</v>
      </c>
      <c r="C3114">
        <v>3118</v>
      </c>
      <c r="D3114" t="s">
        <v>1030</v>
      </c>
      <c r="E3114" t="s">
        <v>706</v>
      </c>
      <c r="F3114">
        <v>3</v>
      </c>
      <c r="G3114">
        <v>1</v>
      </c>
      <c r="H3114" t="s">
        <v>421</v>
      </c>
      <c r="I3114" t="s">
        <v>103</v>
      </c>
      <c r="J3114" t="s">
        <v>105</v>
      </c>
      <c r="K3114" t="s">
        <v>115</v>
      </c>
      <c r="L3114" t="s">
        <v>114</v>
      </c>
      <c r="M3114" t="s">
        <v>408</v>
      </c>
      <c r="N3114" t="s">
        <v>407</v>
      </c>
      <c r="O3114" t="s">
        <v>660</v>
      </c>
      <c r="P3114" t="s">
        <v>659</v>
      </c>
      <c r="Q3114" t="s">
        <v>1030</v>
      </c>
      <c r="R3114" t="s">
        <v>1031</v>
      </c>
    </row>
    <row r="3115" spans="1:18">
      <c r="A3115">
        <v>166</v>
      </c>
      <c r="B3115" t="s">
        <v>701</v>
      </c>
      <c r="C3115">
        <v>3117</v>
      </c>
      <c r="D3115" t="s">
        <v>1036</v>
      </c>
      <c r="E3115" t="s">
        <v>706</v>
      </c>
      <c r="F3115">
        <v>2</v>
      </c>
      <c r="G3115">
        <v>1</v>
      </c>
      <c r="H3115" t="s">
        <v>421</v>
      </c>
      <c r="I3115" t="s">
        <v>103</v>
      </c>
      <c r="J3115" t="s">
        <v>105</v>
      </c>
      <c r="K3115" t="s">
        <v>115</v>
      </c>
      <c r="L3115" t="s">
        <v>114</v>
      </c>
      <c r="M3115" t="s">
        <v>408</v>
      </c>
      <c r="N3115" t="s">
        <v>407</v>
      </c>
      <c r="O3115" t="s">
        <v>660</v>
      </c>
      <c r="P3115" t="s">
        <v>659</v>
      </c>
      <c r="Q3115" t="s">
        <v>1036</v>
      </c>
      <c r="R3115" t="s">
        <v>1037</v>
      </c>
    </row>
    <row r="3116" spans="1:18">
      <c r="A3116">
        <v>170</v>
      </c>
      <c r="B3116" t="s">
        <v>701</v>
      </c>
      <c r="C3116">
        <v>3116</v>
      </c>
      <c r="D3116" t="s">
        <v>1044</v>
      </c>
      <c r="E3116" t="s">
        <v>706</v>
      </c>
      <c r="F3116">
        <v>4</v>
      </c>
      <c r="G3116">
        <v>1</v>
      </c>
      <c r="H3116" t="s">
        <v>421</v>
      </c>
      <c r="I3116" t="s">
        <v>103</v>
      </c>
      <c r="J3116" t="s">
        <v>105</v>
      </c>
      <c r="K3116" t="s">
        <v>115</v>
      </c>
      <c r="L3116" t="s">
        <v>114</v>
      </c>
      <c r="M3116" t="s">
        <v>408</v>
      </c>
      <c r="N3116" t="s">
        <v>407</v>
      </c>
      <c r="O3116" t="s">
        <v>660</v>
      </c>
      <c r="P3116" t="s">
        <v>659</v>
      </c>
      <c r="Q3116" t="s">
        <v>1044</v>
      </c>
      <c r="R3116" t="s">
        <v>1045</v>
      </c>
    </row>
    <row r="3117" spans="1:18">
      <c r="A3117">
        <v>172</v>
      </c>
      <c r="B3117" t="s">
        <v>701</v>
      </c>
      <c r="C3117">
        <v>3248</v>
      </c>
      <c r="D3117" t="s">
        <v>1048</v>
      </c>
      <c r="E3117" t="s">
        <v>832</v>
      </c>
      <c r="F3117">
        <v>4</v>
      </c>
      <c r="G3117">
        <v>1</v>
      </c>
      <c r="H3117" t="s">
        <v>421</v>
      </c>
      <c r="I3117" t="s">
        <v>103</v>
      </c>
      <c r="J3117" t="s">
        <v>105</v>
      </c>
      <c r="K3117" t="s">
        <v>115</v>
      </c>
      <c r="L3117" t="s">
        <v>114</v>
      </c>
      <c r="M3117" t="s">
        <v>408</v>
      </c>
      <c r="N3117" t="s">
        <v>407</v>
      </c>
      <c r="O3117" t="s">
        <v>660</v>
      </c>
      <c r="P3117" t="s">
        <v>659</v>
      </c>
      <c r="Q3117" t="s">
        <v>1048</v>
      </c>
      <c r="R3117" t="s">
        <v>1049</v>
      </c>
    </row>
    <row r="3118" spans="1:18">
      <c r="A3118">
        <v>174</v>
      </c>
      <c r="B3118" t="s">
        <v>701</v>
      </c>
      <c r="C3118">
        <v>3112</v>
      </c>
      <c r="D3118" t="s">
        <v>1052</v>
      </c>
      <c r="E3118" t="s">
        <v>706</v>
      </c>
      <c r="F3118">
        <v>2</v>
      </c>
      <c r="G3118">
        <v>1</v>
      </c>
      <c r="H3118" t="s">
        <v>421</v>
      </c>
      <c r="I3118" t="s">
        <v>103</v>
      </c>
      <c r="J3118" t="s">
        <v>105</v>
      </c>
      <c r="K3118" t="s">
        <v>115</v>
      </c>
      <c r="L3118" t="s">
        <v>114</v>
      </c>
      <c r="M3118" t="s">
        <v>408</v>
      </c>
      <c r="N3118" t="s">
        <v>407</v>
      </c>
      <c r="O3118" t="s">
        <v>660</v>
      </c>
      <c r="P3118" t="s">
        <v>659</v>
      </c>
      <c r="Q3118" t="s">
        <v>1052</v>
      </c>
      <c r="R3118" t="s">
        <v>1053</v>
      </c>
    </row>
    <row r="3119" spans="1:18">
      <c r="A3119">
        <v>175</v>
      </c>
      <c r="B3119" t="s">
        <v>701</v>
      </c>
      <c r="C3119">
        <v>3286</v>
      </c>
      <c r="D3119" t="s">
        <v>1054</v>
      </c>
      <c r="E3119" t="s">
        <v>706</v>
      </c>
      <c r="F3119">
        <v>4</v>
      </c>
      <c r="G3119">
        <v>1</v>
      </c>
      <c r="H3119" t="s">
        <v>421</v>
      </c>
      <c r="I3119" t="s">
        <v>103</v>
      </c>
      <c r="J3119" t="s">
        <v>105</v>
      </c>
      <c r="K3119" t="s">
        <v>115</v>
      </c>
      <c r="L3119" t="s">
        <v>114</v>
      </c>
      <c r="M3119" t="s">
        <v>408</v>
      </c>
      <c r="N3119" t="s">
        <v>407</v>
      </c>
      <c r="O3119" t="s">
        <v>660</v>
      </c>
      <c r="P3119" t="s">
        <v>659</v>
      </c>
      <c r="Q3119" t="s">
        <v>1054</v>
      </c>
      <c r="R3119" t="s">
        <v>1055</v>
      </c>
    </row>
    <row r="3120" spans="1:18">
      <c r="A3120">
        <v>177</v>
      </c>
      <c r="B3120" t="s">
        <v>701</v>
      </c>
      <c r="C3120">
        <v>3113</v>
      </c>
      <c r="D3120" t="s">
        <v>1058</v>
      </c>
      <c r="E3120" t="s">
        <v>706</v>
      </c>
      <c r="F3120">
        <v>3</v>
      </c>
      <c r="G3120">
        <v>1</v>
      </c>
      <c r="H3120" t="s">
        <v>421</v>
      </c>
      <c r="I3120" t="s">
        <v>103</v>
      </c>
      <c r="J3120" t="s">
        <v>105</v>
      </c>
      <c r="K3120" t="s">
        <v>115</v>
      </c>
      <c r="L3120" t="s">
        <v>114</v>
      </c>
      <c r="M3120" t="s">
        <v>408</v>
      </c>
      <c r="N3120" t="s">
        <v>407</v>
      </c>
      <c r="O3120" t="s">
        <v>660</v>
      </c>
      <c r="P3120" t="s">
        <v>659</v>
      </c>
      <c r="Q3120" t="s">
        <v>1058</v>
      </c>
      <c r="R3120" t="s">
        <v>1059</v>
      </c>
    </row>
    <row r="3121" spans="1:18">
      <c r="A3121">
        <v>178</v>
      </c>
      <c r="B3121" t="s">
        <v>701</v>
      </c>
      <c r="C3121">
        <v>3115</v>
      </c>
      <c r="D3121" t="s">
        <v>1060</v>
      </c>
      <c r="E3121" t="s">
        <v>706</v>
      </c>
      <c r="F3121">
        <v>3</v>
      </c>
      <c r="G3121">
        <v>1</v>
      </c>
      <c r="H3121" t="s">
        <v>421</v>
      </c>
      <c r="I3121" t="s">
        <v>103</v>
      </c>
      <c r="J3121" t="s">
        <v>105</v>
      </c>
      <c r="K3121" t="s">
        <v>115</v>
      </c>
      <c r="L3121" t="s">
        <v>114</v>
      </c>
      <c r="M3121" t="s">
        <v>408</v>
      </c>
      <c r="N3121" t="s">
        <v>407</v>
      </c>
      <c r="O3121" t="s">
        <v>660</v>
      </c>
      <c r="P3121" t="s">
        <v>659</v>
      </c>
      <c r="Q3121" t="s">
        <v>1060</v>
      </c>
      <c r="R3121" t="s">
        <v>1061</v>
      </c>
    </row>
    <row r="3122" spans="1:18">
      <c r="A3122">
        <v>179</v>
      </c>
      <c r="B3122" t="s">
        <v>701</v>
      </c>
      <c r="C3122">
        <v>3396</v>
      </c>
      <c r="D3122" t="s">
        <v>1062</v>
      </c>
      <c r="E3122" t="s">
        <v>706</v>
      </c>
      <c r="F3122">
        <v>4</v>
      </c>
      <c r="G3122">
        <v>1</v>
      </c>
      <c r="H3122" t="s">
        <v>421</v>
      </c>
      <c r="I3122" t="s">
        <v>103</v>
      </c>
      <c r="J3122" t="s">
        <v>105</v>
      </c>
      <c r="K3122" t="s">
        <v>115</v>
      </c>
      <c r="L3122" t="s">
        <v>114</v>
      </c>
      <c r="M3122" t="s">
        <v>408</v>
      </c>
      <c r="N3122" t="s">
        <v>407</v>
      </c>
      <c r="O3122" t="s">
        <v>660</v>
      </c>
      <c r="P3122" t="s">
        <v>659</v>
      </c>
      <c r="Q3122" t="s">
        <v>1062</v>
      </c>
      <c r="R3122" t="s">
        <v>1063</v>
      </c>
    </row>
    <row r="3123" spans="1:18">
      <c r="A3123">
        <v>180</v>
      </c>
      <c r="B3123" t="s">
        <v>701</v>
      </c>
      <c r="C3123">
        <v>3110</v>
      </c>
      <c r="D3123" t="s">
        <v>1064</v>
      </c>
      <c r="E3123" t="s">
        <v>706</v>
      </c>
      <c r="F3123">
        <v>3</v>
      </c>
      <c r="G3123">
        <v>1</v>
      </c>
      <c r="H3123" t="s">
        <v>421</v>
      </c>
      <c r="I3123" t="s">
        <v>103</v>
      </c>
      <c r="J3123" t="s">
        <v>105</v>
      </c>
      <c r="K3123" t="s">
        <v>115</v>
      </c>
      <c r="L3123" t="s">
        <v>114</v>
      </c>
      <c r="M3123" t="s">
        <v>408</v>
      </c>
      <c r="N3123" t="s">
        <v>407</v>
      </c>
      <c r="O3123" t="s">
        <v>660</v>
      </c>
      <c r="P3123" t="s">
        <v>659</v>
      </c>
      <c r="Q3123" t="s">
        <v>1064</v>
      </c>
      <c r="R3123" t="s">
        <v>1065</v>
      </c>
    </row>
    <row r="3124" spans="1:18">
      <c r="A3124">
        <v>182</v>
      </c>
      <c r="B3124" t="s">
        <v>701</v>
      </c>
      <c r="C3124">
        <v>3114</v>
      </c>
      <c r="D3124" t="s">
        <v>1068</v>
      </c>
      <c r="E3124" t="s">
        <v>706</v>
      </c>
      <c r="F3124">
        <v>3</v>
      </c>
      <c r="G3124">
        <v>1</v>
      </c>
      <c r="H3124" t="s">
        <v>421</v>
      </c>
      <c r="I3124" t="s">
        <v>103</v>
      </c>
      <c r="J3124" t="s">
        <v>105</v>
      </c>
      <c r="K3124" t="s">
        <v>115</v>
      </c>
      <c r="L3124" t="s">
        <v>114</v>
      </c>
      <c r="M3124" t="s">
        <v>408</v>
      </c>
      <c r="N3124" t="s">
        <v>407</v>
      </c>
      <c r="O3124" t="s">
        <v>660</v>
      </c>
      <c r="P3124" t="s">
        <v>659</v>
      </c>
      <c r="Q3124" t="s">
        <v>1068</v>
      </c>
      <c r="R3124" t="s">
        <v>1069</v>
      </c>
    </row>
    <row r="3125" spans="1:18">
      <c r="A3125">
        <v>184</v>
      </c>
      <c r="B3125" t="s">
        <v>701</v>
      </c>
      <c r="C3125">
        <v>3109</v>
      </c>
      <c r="D3125" t="s">
        <v>1072</v>
      </c>
      <c r="E3125" t="s">
        <v>706</v>
      </c>
      <c r="F3125">
        <v>2</v>
      </c>
      <c r="G3125">
        <v>1</v>
      </c>
      <c r="H3125" t="s">
        <v>421</v>
      </c>
      <c r="I3125" t="s">
        <v>103</v>
      </c>
      <c r="J3125" t="s">
        <v>105</v>
      </c>
      <c r="K3125" t="s">
        <v>115</v>
      </c>
      <c r="L3125" t="s">
        <v>114</v>
      </c>
      <c r="M3125" t="s">
        <v>408</v>
      </c>
      <c r="N3125" t="s">
        <v>407</v>
      </c>
      <c r="O3125" t="s">
        <v>660</v>
      </c>
      <c r="P3125" t="s">
        <v>659</v>
      </c>
      <c r="Q3125" t="s">
        <v>1072</v>
      </c>
      <c r="R3125" t="s">
        <v>1073</v>
      </c>
    </row>
    <row r="3126" spans="1:18">
      <c r="A3126">
        <v>186</v>
      </c>
      <c r="B3126" t="s">
        <v>701</v>
      </c>
      <c r="C3126">
        <v>3111</v>
      </c>
      <c r="D3126" t="s">
        <v>1076</v>
      </c>
      <c r="E3126" t="s">
        <v>706</v>
      </c>
      <c r="F3126">
        <v>3</v>
      </c>
      <c r="G3126">
        <v>1</v>
      </c>
      <c r="H3126" t="s">
        <v>421</v>
      </c>
      <c r="I3126" t="s">
        <v>103</v>
      </c>
      <c r="J3126" t="s">
        <v>105</v>
      </c>
      <c r="K3126" t="s">
        <v>115</v>
      </c>
      <c r="L3126" t="s">
        <v>114</v>
      </c>
      <c r="M3126" t="s">
        <v>408</v>
      </c>
      <c r="N3126" t="s">
        <v>407</v>
      </c>
      <c r="O3126" t="s">
        <v>660</v>
      </c>
      <c r="P3126" t="s">
        <v>659</v>
      </c>
      <c r="Q3126" t="s">
        <v>1076</v>
      </c>
      <c r="R3126" t="s">
        <v>1077</v>
      </c>
    </row>
    <row r="3127" spans="1:18">
      <c r="A3127">
        <v>187</v>
      </c>
      <c r="B3127" t="s">
        <v>701</v>
      </c>
      <c r="C3127">
        <v>3336</v>
      </c>
      <c r="D3127" t="s">
        <v>1078</v>
      </c>
      <c r="E3127" t="s">
        <v>706</v>
      </c>
      <c r="F3127">
        <v>3</v>
      </c>
      <c r="G3127">
        <v>1</v>
      </c>
      <c r="H3127" t="s">
        <v>421</v>
      </c>
      <c r="I3127" t="s">
        <v>103</v>
      </c>
      <c r="J3127" t="s">
        <v>105</v>
      </c>
      <c r="K3127" t="s">
        <v>115</v>
      </c>
      <c r="L3127" t="s">
        <v>114</v>
      </c>
      <c r="M3127" t="s">
        <v>408</v>
      </c>
      <c r="N3127" t="s">
        <v>407</v>
      </c>
      <c r="O3127" t="s">
        <v>660</v>
      </c>
      <c r="P3127" t="s">
        <v>659</v>
      </c>
      <c r="Q3127" t="s">
        <v>1078</v>
      </c>
      <c r="R3127" t="s">
        <v>1079</v>
      </c>
    </row>
    <row r="3128" spans="1:18">
      <c r="A3128">
        <v>189</v>
      </c>
      <c r="B3128" t="s">
        <v>701</v>
      </c>
      <c r="C3128">
        <v>3397</v>
      </c>
      <c r="D3128" t="s">
        <v>1082</v>
      </c>
      <c r="E3128" t="s">
        <v>706</v>
      </c>
      <c r="F3128">
        <v>4</v>
      </c>
      <c r="G3128">
        <v>1</v>
      </c>
      <c r="H3128" t="s">
        <v>421</v>
      </c>
      <c r="I3128" t="s">
        <v>103</v>
      </c>
      <c r="J3128" t="s">
        <v>105</v>
      </c>
      <c r="K3128" t="s">
        <v>115</v>
      </c>
      <c r="L3128" t="s">
        <v>114</v>
      </c>
      <c r="M3128" t="s">
        <v>408</v>
      </c>
      <c r="N3128" t="s">
        <v>407</v>
      </c>
      <c r="O3128" t="s">
        <v>660</v>
      </c>
      <c r="P3128" t="s">
        <v>659</v>
      </c>
      <c r="Q3128" t="s">
        <v>1082</v>
      </c>
      <c r="R3128" t="s">
        <v>1083</v>
      </c>
    </row>
    <row r="3129" spans="1:18">
      <c r="A3129">
        <v>192</v>
      </c>
      <c r="B3129" t="s">
        <v>701</v>
      </c>
      <c r="C3129">
        <v>3335</v>
      </c>
      <c r="D3129" t="s">
        <v>1088</v>
      </c>
      <c r="E3129" t="s">
        <v>706</v>
      </c>
      <c r="F3129">
        <v>3</v>
      </c>
      <c r="G3129">
        <v>1</v>
      </c>
      <c r="H3129" t="s">
        <v>421</v>
      </c>
      <c r="I3129" t="s">
        <v>103</v>
      </c>
      <c r="J3129" t="s">
        <v>105</v>
      </c>
      <c r="K3129" t="s">
        <v>115</v>
      </c>
      <c r="L3129" t="s">
        <v>114</v>
      </c>
      <c r="M3129" t="s">
        <v>408</v>
      </c>
      <c r="N3129" t="s">
        <v>407</v>
      </c>
      <c r="O3129" t="s">
        <v>660</v>
      </c>
      <c r="P3129" t="s">
        <v>659</v>
      </c>
      <c r="Q3129" t="s">
        <v>1088</v>
      </c>
      <c r="R3129" t="s">
        <v>1089</v>
      </c>
    </row>
    <row r="3130" spans="1:18">
      <c r="A3130">
        <v>194</v>
      </c>
      <c r="B3130" t="s">
        <v>701</v>
      </c>
      <c r="C3130">
        <v>3295</v>
      </c>
      <c r="D3130" t="s">
        <v>1092</v>
      </c>
      <c r="E3130" t="s">
        <v>706</v>
      </c>
      <c r="F3130">
        <v>3</v>
      </c>
      <c r="G3130">
        <v>1</v>
      </c>
      <c r="H3130" t="s">
        <v>421</v>
      </c>
      <c r="I3130" t="s">
        <v>103</v>
      </c>
      <c r="J3130" t="s">
        <v>105</v>
      </c>
      <c r="K3130" t="s">
        <v>115</v>
      </c>
      <c r="L3130" t="s">
        <v>114</v>
      </c>
      <c r="M3130" t="s">
        <v>408</v>
      </c>
      <c r="N3130" t="s">
        <v>407</v>
      </c>
      <c r="O3130" t="s">
        <v>660</v>
      </c>
      <c r="P3130" t="s">
        <v>659</v>
      </c>
      <c r="Q3130" t="s">
        <v>1092</v>
      </c>
      <c r="R3130" t="s">
        <v>1093</v>
      </c>
    </row>
    <row r="3131" spans="1:18">
      <c r="A3131">
        <v>195</v>
      </c>
      <c r="B3131" t="s">
        <v>701</v>
      </c>
      <c r="C3131">
        <v>3186</v>
      </c>
      <c r="D3131" t="s">
        <v>1094</v>
      </c>
      <c r="E3131" t="s">
        <v>706</v>
      </c>
      <c r="F3131">
        <v>4</v>
      </c>
      <c r="G3131">
        <v>1</v>
      </c>
      <c r="H3131" t="s">
        <v>421</v>
      </c>
      <c r="I3131" t="s">
        <v>103</v>
      </c>
      <c r="J3131" t="s">
        <v>105</v>
      </c>
      <c r="K3131" t="s">
        <v>115</v>
      </c>
      <c r="L3131" t="s">
        <v>114</v>
      </c>
      <c r="M3131" t="s">
        <v>408</v>
      </c>
      <c r="N3131" t="s">
        <v>407</v>
      </c>
      <c r="O3131" t="s">
        <v>660</v>
      </c>
      <c r="P3131" t="s">
        <v>659</v>
      </c>
      <c r="Q3131" t="s">
        <v>1094</v>
      </c>
      <c r="R3131" t="s">
        <v>1095</v>
      </c>
    </row>
    <row r="3132" spans="1:18">
      <c r="A3132">
        <v>198</v>
      </c>
      <c r="B3132" t="s">
        <v>701</v>
      </c>
      <c r="C3132">
        <v>3398</v>
      </c>
      <c r="D3132" t="s">
        <v>1100</v>
      </c>
      <c r="E3132" t="s">
        <v>706</v>
      </c>
      <c r="F3132">
        <v>3</v>
      </c>
      <c r="G3132">
        <v>1</v>
      </c>
      <c r="H3132" t="s">
        <v>421</v>
      </c>
      <c r="I3132" t="s">
        <v>103</v>
      </c>
      <c r="J3132" t="s">
        <v>105</v>
      </c>
      <c r="K3132" t="s">
        <v>115</v>
      </c>
      <c r="L3132" t="s">
        <v>114</v>
      </c>
      <c r="M3132" t="s">
        <v>408</v>
      </c>
      <c r="N3132" t="s">
        <v>407</v>
      </c>
      <c r="O3132" t="s">
        <v>660</v>
      </c>
      <c r="P3132" t="s">
        <v>659</v>
      </c>
      <c r="Q3132" t="s">
        <v>1100</v>
      </c>
      <c r="R3132" t="s">
        <v>1101</v>
      </c>
    </row>
    <row r="3133" spans="1:18">
      <c r="A3133">
        <v>199</v>
      </c>
      <c r="B3133" t="s">
        <v>701</v>
      </c>
      <c r="C3133">
        <v>3337</v>
      </c>
      <c r="D3133" t="s">
        <v>1102</v>
      </c>
      <c r="E3133" t="s">
        <v>706</v>
      </c>
      <c r="F3133">
        <v>3</v>
      </c>
      <c r="G3133">
        <v>1</v>
      </c>
      <c r="H3133" t="s">
        <v>421</v>
      </c>
      <c r="I3133" t="s">
        <v>103</v>
      </c>
      <c r="J3133" t="s">
        <v>105</v>
      </c>
      <c r="K3133" t="s">
        <v>115</v>
      </c>
      <c r="L3133" t="s">
        <v>114</v>
      </c>
      <c r="M3133" t="s">
        <v>408</v>
      </c>
      <c r="N3133" t="s">
        <v>407</v>
      </c>
      <c r="O3133" t="s">
        <v>660</v>
      </c>
      <c r="P3133" t="s">
        <v>659</v>
      </c>
      <c r="Q3133" t="s">
        <v>1102</v>
      </c>
      <c r="R3133" t="s">
        <v>1103</v>
      </c>
    </row>
    <row r="3134" spans="1:18">
      <c r="A3134">
        <v>200</v>
      </c>
      <c r="B3134" t="s">
        <v>701</v>
      </c>
      <c r="C3134">
        <v>3297</v>
      </c>
      <c r="D3134" t="s">
        <v>1104</v>
      </c>
      <c r="E3134" t="s">
        <v>706</v>
      </c>
      <c r="F3134">
        <v>3</v>
      </c>
      <c r="G3134">
        <v>1</v>
      </c>
      <c r="H3134" t="s">
        <v>421</v>
      </c>
      <c r="I3134" t="s">
        <v>103</v>
      </c>
      <c r="J3134" t="s">
        <v>105</v>
      </c>
      <c r="K3134" t="s">
        <v>115</v>
      </c>
      <c r="L3134" t="s">
        <v>114</v>
      </c>
      <c r="M3134" t="s">
        <v>408</v>
      </c>
      <c r="N3134" t="s">
        <v>407</v>
      </c>
      <c r="O3134" t="s">
        <v>660</v>
      </c>
      <c r="P3134" t="s">
        <v>659</v>
      </c>
      <c r="Q3134" t="s">
        <v>1104</v>
      </c>
      <c r="R3134" t="s">
        <v>1105</v>
      </c>
    </row>
    <row r="3135" spans="1:18">
      <c r="A3135">
        <v>202</v>
      </c>
      <c r="B3135" t="s">
        <v>701</v>
      </c>
      <c r="C3135">
        <v>3187</v>
      </c>
      <c r="D3135" t="s">
        <v>1108</v>
      </c>
      <c r="E3135" t="s">
        <v>706</v>
      </c>
      <c r="F3135">
        <v>2</v>
      </c>
      <c r="G3135">
        <v>1</v>
      </c>
      <c r="H3135" t="s">
        <v>421</v>
      </c>
      <c r="I3135" t="s">
        <v>103</v>
      </c>
      <c r="J3135" t="s">
        <v>105</v>
      </c>
      <c r="K3135" t="s">
        <v>115</v>
      </c>
      <c r="L3135" t="s">
        <v>114</v>
      </c>
      <c r="M3135" t="s">
        <v>408</v>
      </c>
      <c r="N3135" t="s">
        <v>407</v>
      </c>
      <c r="O3135" t="s">
        <v>660</v>
      </c>
      <c r="P3135" t="s">
        <v>659</v>
      </c>
      <c r="Q3135" t="s">
        <v>1108</v>
      </c>
      <c r="R3135" t="s">
        <v>1109</v>
      </c>
    </row>
    <row r="3136" spans="1:18">
      <c r="A3136">
        <v>205</v>
      </c>
      <c r="B3136" t="s">
        <v>701</v>
      </c>
      <c r="C3136">
        <v>3401</v>
      </c>
      <c r="D3136" t="s">
        <v>1114</v>
      </c>
      <c r="E3136" t="s">
        <v>706</v>
      </c>
      <c r="F3136">
        <v>3</v>
      </c>
      <c r="G3136">
        <v>1</v>
      </c>
      <c r="H3136" t="s">
        <v>421</v>
      </c>
      <c r="I3136" t="s">
        <v>103</v>
      </c>
      <c r="J3136" t="s">
        <v>105</v>
      </c>
      <c r="K3136" t="s">
        <v>115</v>
      </c>
      <c r="L3136" t="s">
        <v>114</v>
      </c>
      <c r="M3136" t="s">
        <v>408</v>
      </c>
      <c r="N3136" t="s">
        <v>407</v>
      </c>
      <c r="O3136" t="s">
        <v>660</v>
      </c>
      <c r="P3136" t="s">
        <v>659</v>
      </c>
      <c r="Q3136" t="s">
        <v>1114</v>
      </c>
      <c r="R3136" t="s">
        <v>1115</v>
      </c>
    </row>
    <row r="3137" spans="1:18">
      <c r="A3137">
        <v>208</v>
      </c>
      <c r="B3137" t="s">
        <v>701</v>
      </c>
      <c r="C3137">
        <v>3296</v>
      </c>
      <c r="D3137" t="s">
        <v>1120</v>
      </c>
      <c r="E3137" t="s">
        <v>706</v>
      </c>
      <c r="F3137">
        <v>3</v>
      </c>
      <c r="G3137">
        <v>1</v>
      </c>
      <c r="H3137" t="s">
        <v>421</v>
      </c>
      <c r="I3137" t="s">
        <v>103</v>
      </c>
      <c r="J3137" t="s">
        <v>105</v>
      </c>
      <c r="K3137" t="s">
        <v>115</v>
      </c>
      <c r="L3137" t="s">
        <v>114</v>
      </c>
      <c r="M3137" t="s">
        <v>408</v>
      </c>
      <c r="N3137" t="s">
        <v>407</v>
      </c>
      <c r="O3137" t="s">
        <v>660</v>
      </c>
      <c r="P3137" t="s">
        <v>659</v>
      </c>
      <c r="Q3137" t="s">
        <v>1120</v>
      </c>
      <c r="R3137" t="s">
        <v>1121</v>
      </c>
    </row>
    <row r="3138" spans="1:18">
      <c r="A3138">
        <v>212</v>
      </c>
      <c r="B3138" t="s">
        <v>701</v>
      </c>
      <c r="C3138">
        <v>3185</v>
      </c>
      <c r="D3138" t="s">
        <v>1128</v>
      </c>
      <c r="E3138" t="s">
        <v>706</v>
      </c>
      <c r="F3138">
        <v>3</v>
      </c>
      <c r="G3138">
        <v>1</v>
      </c>
      <c r="H3138" t="s">
        <v>421</v>
      </c>
      <c r="I3138" t="s">
        <v>103</v>
      </c>
      <c r="J3138" t="s">
        <v>105</v>
      </c>
      <c r="K3138" t="s">
        <v>115</v>
      </c>
      <c r="L3138" t="s">
        <v>114</v>
      </c>
      <c r="M3138" t="s">
        <v>408</v>
      </c>
      <c r="N3138" t="s">
        <v>407</v>
      </c>
      <c r="O3138" t="s">
        <v>660</v>
      </c>
      <c r="P3138" t="s">
        <v>659</v>
      </c>
      <c r="Q3138" t="s">
        <v>1128</v>
      </c>
      <c r="R3138" t="s">
        <v>1129</v>
      </c>
    </row>
    <row r="3139" spans="1:18">
      <c r="A3139">
        <v>213</v>
      </c>
      <c r="B3139" t="s">
        <v>701</v>
      </c>
      <c r="C3139">
        <v>3399</v>
      </c>
      <c r="D3139" t="s">
        <v>1130</v>
      </c>
      <c r="E3139" t="s">
        <v>706</v>
      </c>
      <c r="F3139">
        <v>4</v>
      </c>
      <c r="G3139">
        <v>1</v>
      </c>
      <c r="H3139" t="s">
        <v>421</v>
      </c>
      <c r="I3139" t="s">
        <v>103</v>
      </c>
      <c r="J3139" t="s">
        <v>105</v>
      </c>
      <c r="K3139" t="s">
        <v>115</v>
      </c>
      <c r="L3139" t="s">
        <v>114</v>
      </c>
      <c r="M3139" t="s">
        <v>408</v>
      </c>
      <c r="N3139" t="s">
        <v>407</v>
      </c>
      <c r="O3139" t="s">
        <v>660</v>
      </c>
      <c r="P3139" t="s">
        <v>659</v>
      </c>
      <c r="Q3139" t="s">
        <v>1130</v>
      </c>
      <c r="R3139" t="s">
        <v>1131</v>
      </c>
    </row>
    <row r="3140" spans="1:18">
      <c r="A3140">
        <v>215</v>
      </c>
      <c r="B3140" t="s">
        <v>701</v>
      </c>
      <c r="C3140">
        <v>3292</v>
      </c>
      <c r="D3140" t="s">
        <v>1134</v>
      </c>
      <c r="E3140" t="s">
        <v>706</v>
      </c>
      <c r="F3140">
        <v>3</v>
      </c>
      <c r="G3140">
        <v>1</v>
      </c>
      <c r="H3140" t="s">
        <v>421</v>
      </c>
      <c r="I3140" t="s">
        <v>103</v>
      </c>
      <c r="J3140" t="s">
        <v>105</v>
      </c>
      <c r="K3140" t="s">
        <v>115</v>
      </c>
      <c r="L3140" t="s">
        <v>114</v>
      </c>
      <c r="M3140" t="s">
        <v>408</v>
      </c>
      <c r="N3140" t="s">
        <v>407</v>
      </c>
      <c r="O3140" t="s">
        <v>660</v>
      </c>
      <c r="P3140" t="s">
        <v>659</v>
      </c>
      <c r="Q3140" t="s">
        <v>1134</v>
      </c>
      <c r="R3140" t="s">
        <v>1135</v>
      </c>
    </row>
    <row r="3141" spans="1:18">
      <c r="A3141">
        <v>216</v>
      </c>
      <c r="B3141" t="s">
        <v>701</v>
      </c>
      <c r="C3141">
        <v>3403</v>
      </c>
      <c r="D3141" t="s">
        <v>1136</v>
      </c>
      <c r="E3141" t="s">
        <v>703</v>
      </c>
      <c r="F3141" t="s">
        <v>421</v>
      </c>
      <c r="G3141">
        <v>1</v>
      </c>
      <c r="H3141" t="s">
        <v>421</v>
      </c>
      <c r="I3141" t="s">
        <v>103</v>
      </c>
      <c r="J3141" t="s">
        <v>105</v>
      </c>
      <c r="K3141" t="s">
        <v>115</v>
      </c>
      <c r="L3141" t="s">
        <v>114</v>
      </c>
      <c r="M3141" t="s">
        <v>408</v>
      </c>
      <c r="N3141" t="s">
        <v>407</v>
      </c>
      <c r="O3141" t="s">
        <v>660</v>
      </c>
      <c r="P3141" t="s">
        <v>659</v>
      </c>
      <c r="Q3141" t="s">
        <v>1136</v>
      </c>
      <c r="R3141" t="s">
        <v>1137</v>
      </c>
    </row>
    <row r="3142" spans="1:18">
      <c r="A3142">
        <v>219</v>
      </c>
      <c r="B3142" t="s">
        <v>701</v>
      </c>
      <c r="C3142">
        <v>3402</v>
      </c>
      <c r="D3142" t="s">
        <v>1142</v>
      </c>
      <c r="E3142" t="s">
        <v>706</v>
      </c>
      <c r="F3142">
        <v>4</v>
      </c>
      <c r="G3142">
        <v>1</v>
      </c>
      <c r="H3142" t="s">
        <v>421</v>
      </c>
      <c r="I3142" t="s">
        <v>103</v>
      </c>
      <c r="J3142" t="s">
        <v>105</v>
      </c>
      <c r="K3142" t="s">
        <v>115</v>
      </c>
      <c r="L3142" t="s">
        <v>114</v>
      </c>
      <c r="M3142" t="s">
        <v>408</v>
      </c>
      <c r="N3142" t="s">
        <v>407</v>
      </c>
      <c r="O3142" t="s">
        <v>660</v>
      </c>
      <c r="P3142" t="s">
        <v>659</v>
      </c>
      <c r="Q3142" t="s">
        <v>1142</v>
      </c>
      <c r="R3142" t="s">
        <v>1143</v>
      </c>
    </row>
    <row r="3143" spans="1:18">
      <c r="A3143">
        <v>220</v>
      </c>
      <c r="B3143" t="s">
        <v>701</v>
      </c>
      <c r="C3143">
        <v>3188</v>
      </c>
      <c r="D3143" t="s">
        <v>1144</v>
      </c>
      <c r="E3143" t="s">
        <v>706</v>
      </c>
      <c r="F3143">
        <v>2</v>
      </c>
      <c r="G3143">
        <v>1</v>
      </c>
      <c r="H3143" t="s">
        <v>421</v>
      </c>
      <c r="I3143" t="s">
        <v>103</v>
      </c>
      <c r="J3143" t="s">
        <v>105</v>
      </c>
      <c r="K3143" t="s">
        <v>115</v>
      </c>
      <c r="L3143" t="s">
        <v>114</v>
      </c>
      <c r="M3143" t="s">
        <v>408</v>
      </c>
      <c r="N3143" t="s">
        <v>407</v>
      </c>
      <c r="O3143" t="s">
        <v>660</v>
      </c>
      <c r="P3143" t="s">
        <v>659</v>
      </c>
      <c r="Q3143" t="s">
        <v>1144</v>
      </c>
      <c r="R3143" t="s">
        <v>1145</v>
      </c>
    </row>
    <row r="3144" spans="1:18">
      <c r="A3144">
        <v>222</v>
      </c>
      <c r="B3144" t="s">
        <v>701</v>
      </c>
      <c r="C3144">
        <v>3276</v>
      </c>
      <c r="D3144" t="s">
        <v>1148</v>
      </c>
      <c r="E3144" t="s">
        <v>802</v>
      </c>
      <c r="F3144">
        <v>4</v>
      </c>
      <c r="G3144">
        <v>1</v>
      </c>
      <c r="H3144" t="s">
        <v>421</v>
      </c>
      <c r="I3144" t="s">
        <v>103</v>
      </c>
      <c r="J3144" t="s">
        <v>105</v>
      </c>
      <c r="K3144" t="s">
        <v>115</v>
      </c>
      <c r="L3144" t="s">
        <v>114</v>
      </c>
      <c r="M3144" t="s">
        <v>408</v>
      </c>
      <c r="N3144" t="s">
        <v>407</v>
      </c>
      <c r="O3144" t="s">
        <v>660</v>
      </c>
      <c r="P3144" t="s">
        <v>659</v>
      </c>
      <c r="Q3144" t="s">
        <v>1148</v>
      </c>
      <c r="R3144" t="s">
        <v>1149</v>
      </c>
    </row>
    <row r="3145" spans="1:18">
      <c r="A3145">
        <v>223</v>
      </c>
      <c r="B3145" t="s">
        <v>701</v>
      </c>
      <c r="C3145">
        <v>3293</v>
      </c>
      <c r="D3145" t="s">
        <v>1150</v>
      </c>
      <c r="E3145" t="s">
        <v>706</v>
      </c>
      <c r="F3145">
        <v>3</v>
      </c>
      <c r="G3145">
        <v>1</v>
      </c>
      <c r="H3145" t="s">
        <v>421</v>
      </c>
      <c r="I3145" t="s">
        <v>103</v>
      </c>
      <c r="J3145" t="s">
        <v>105</v>
      </c>
      <c r="K3145" t="s">
        <v>115</v>
      </c>
      <c r="L3145" t="s">
        <v>114</v>
      </c>
      <c r="M3145" t="s">
        <v>408</v>
      </c>
      <c r="N3145" t="s">
        <v>407</v>
      </c>
      <c r="O3145" t="s">
        <v>660</v>
      </c>
      <c r="P3145" t="s">
        <v>659</v>
      </c>
      <c r="Q3145" t="s">
        <v>1150</v>
      </c>
      <c r="R3145" t="s">
        <v>1151</v>
      </c>
    </row>
    <row r="3146" spans="1:18">
      <c r="A3146">
        <v>224</v>
      </c>
      <c r="B3146" t="s">
        <v>701</v>
      </c>
      <c r="C3146">
        <v>3189</v>
      </c>
      <c r="D3146" t="s">
        <v>1152</v>
      </c>
      <c r="E3146" t="s">
        <v>706</v>
      </c>
      <c r="F3146">
        <v>3</v>
      </c>
      <c r="G3146">
        <v>1</v>
      </c>
      <c r="H3146" t="s">
        <v>421</v>
      </c>
      <c r="I3146" t="s">
        <v>103</v>
      </c>
      <c r="J3146" t="s">
        <v>105</v>
      </c>
      <c r="K3146" t="s">
        <v>115</v>
      </c>
      <c r="L3146" t="s">
        <v>114</v>
      </c>
      <c r="M3146" t="s">
        <v>408</v>
      </c>
      <c r="N3146" t="s">
        <v>407</v>
      </c>
      <c r="O3146" t="s">
        <v>660</v>
      </c>
      <c r="P3146" t="s">
        <v>659</v>
      </c>
      <c r="Q3146" t="s">
        <v>1152</v>
      </c>
      <c r="R3146" t="s">
        <v>1153</v>
      </c>
    </row>
    <row r="3147" spans="1:18">
      <c r="A3147">
        <v>225</v>
      </c>
      <c r="B3147" t="s">
        <v>701</v>
      </c>
      <c r="C3147">
        <v>3338</v>
      </c>
      <c r="D3147" t="s">
        <v>1154</v>
      </c>
      <c r="E3147" t="s">
        <v>706</v>
      </c>
      <c r="F3147">
        <v>3</v>
      </c>
      <c r="G3147">
        <v>1</v>
      </c>
      <c r="H3147" t="s">
        <v>421</v>
      </c>
      <c r="I3147" t="s">
        <v>103</v>
      </c>
      <c r="J3147" t="s">
        <v>105</v>
      </c>
      <c r="K3147" t="s">
        <v>115</v>
      </c>
      <c r="L3147" t="s">
        <v>114</v>
      </c>
      <c r="M3147" t="s">
        <v>408</v>
      </c>
      <c r="N3147" t="s">
        <v>407</v>
      </c>
      <c r="O3147" t="s">
        <v>660</v>
      </c>
      <c r="P3147" t="s">
        <v>659</v>
      </c>
      <c r="Q3147" t="s">
        <v>1154</v>
      </c>
      <c r="R3147" t="s">
        <v>1155</v>
      </c>
    </row>
    <row r="3148" spans="1:18">
      <c r="A3148">
        <v>226</v>
      </c>
      <c r="B3148" t="s">
        <v>701</v>
      </c>
      <c r="C3148">
        <v>3184</v>
      </c>
      <c r="D3148" t="s">
        <v>1156</v>
      </c>
      <c r="E3148" t="s">
        <v>706</v>
      </c>
      <c r="F3148">
        <v>2</v>
      </c>
      <c r="G3148">
        <v>1</v>
      </c>
      <c r="H3148" t="s">
        <v>421</v>
      </c>
      <c r="I3148" t="s">
        <v>103</v>
      </c>
      <c r="J3148" t="s">
        <v>105</v>
      </c>
      <c r="K3148" t="s">
        <v>115</v>
      </c>
      <c r="L3148" t="s">
        <v>114</v>
      </c>
      <c r="M3148" t="s">
        <v>408</v>
      </c>
      <c r="N3148" t="s">
        <v>407</v>
      </c>
      <c r="O3148" t="s">
        <v>660</v>
      </c>
      <c r="P3148" t="s">
        <v>659</v>
      </c>
      <c r="Q3148" t="s">
        <v>1156</v>
      </c>
      <c r="R3148" t="s">
        <v>1157</v>
      </c>
    </row>
    <row r="3149" spans="1:18">
      <c r="A3149">
        <v>227</v>
      </c>
      <c r="B3149" t="s">
        <v>701</v>
      </c>
      <c r="C3149">
        <v>3318</v>
      </c>
      <c r="D3149" t="s">
        <v>1158</v>
      </c>
      <c r="E3149" t="s">
        <v>706</v>
      </c>
      <c r="F3149">
        <v>3</v>
      </c>
      <c r="G3149">
        <v>1</v>
      </c>
      <c r="H3149" t="s">
        <v>421</v>
      </c>
      <c r="I3149" t="s">
        <v>103</v>
      </c>
      <c r="J3149" t="s">
        <v>105</v>
      </c>
      <c r="K3149" t="s">
        <v>115</v>
      </c>
      <c r="L3149" t="s">
        <v>114</v>
      </c>
      <c r="M3149" t="s">
        <v>408</v>
      </c>
      <c r="N3149" t="s">
        <v>407</v>
      </c>
      <c r="O3149" t="s">
        <v>660</v>
      </c>
      <c r="P3149" t="s">
        <v>659</v>
      </c>
      <c r="Q3149" t="s">
        <v>1158</v>
      </c>
      <c r="R3149" t="s">
        <v>1159</v>
      </c>
    </row>
    <row r="3150" spans="1:18">
      <c r="A3150">
        <v>231</v>
      </c>
      <c r="B3150" t="s">
        <v>701</v>
      </c>
      <c r="C3150">
        <v>3319</v>
      </c>
      <c r="D3150" t="s">
        <v>1165</v>
      </c>
      <c r="E3150" t="s">
        <v>706</v>
      </c>
      <c r="F3150">
        <v>4</v>
      </c>
      <c r="G3150">
        <v>1</v>
      </c>
      <c r="H3150" t="s">
        <v>421</v>
      </c>
      <c r="I3150" t="s">
        <v>103</v>
      </c>
      <c r="J3150" t="s">
        <v>105</v>
      </c>
      <c r="K3150" t="s">
        <v>115</v>
      </c>
      <c r="L3150" t="s">
        <v>114</v>
      </c>
      <c r="M3150" t="s">
        <v>408</v>
      </c>
      <c r="N3150" t="s">
        <v>407</v>
      </c>
      <c r="O3150" t="s">
        <v>660</v>
      </c>
      <c r="P3150" t="s">
        <v>659</v>
      </c>
      <c r="Q3150" t="s">
        <v>1165</v>
      </c>
      <c r="R3150" t="s">
        <v>1166</v>
      </c>
    </row>
    <row r="3151" spans="1:18">
      <c r="A3151">
        <v>234</v>
      </c>
      <c r="B3151" t="s">
        <v>701</v>
      </c>
      <c r="C3151">
        <v>3314</v>
      </c>
      <c r="D3151" t="s">
        <v>1171</v>
      </c>
      <c r="E3151" t="s">
        <v>706</v>
      </c>
      <c r="F3151">
        <v>1</v>
      </c>
      <c r="G3151">
        <v>1</v>
      </c>
      <c r="H3151" t="s">
        <v>421</v>
      </c>
      <c r="I3151" t="s">
        <v>103</v>
      </c>
      <c r="J3151" t="s">
        <v>105</v>
      </c>
      <c r="K3151" t="s">
        <v>115</v>
      </c>
      <c r="L3151" t="s">
        <v>114</v>
      </c>
      <c r="M3151" t="s">
        <v>408</v>
      </c>
      <c r="N3151" t="s">
        <v>407</v>
      </c>
      <c r="O3151" t="s">
        <v>660</v>
      </c>
      <c r="P3151" t="s">
        <v>659</v>
      </c>
      <c r="Q3151" t="s">
        <v>1171</v>
      </c>
      <c r="R3151" t="s">
        <v>1172</v>
      </c>
    </row>
    <row r="3152" spans="1:18">
      <c r="A3152">
        <v>236</v>
      </c>
      <c r="B3152" t="s">
        <v>701</v>
      </c>
      <c r="C3152">
        <v>3426</v>
      </c>
      <c r="D3152" t="s">
        <v>1175</v>
      </c>
      <c r="E3152" t="s">
        <v>706</v>
      </c>
      <c r="F3152">
        <v>2</v>
      </c>
      <c r="G3152">
        <v>1</v>
      </c>
      <c r="H3152" t="s">
        <v>421</v>
      </c>
      <c r="I3152" t="s">
        <v>103</v>
      </c>
      <c r="J3152" t="s">
        <v>105</v>
      </c>
      <c r="K3152" t="s">
        <v>115</v>
      </c>
      <c r="L3152" t="s">
        <v>114</v>
      </c>
      <c r="M3152" t="s">
        <v>408</v>
      </c>
      <c r="N3152" t="s">
        <v>407</v>
      </c>
      <c r="O3152" t="s">
        <v>660</v>
      </c>
      <c r="P3152" t="s">
        <v>659</v>
      </c>
      <c r="Q3152" t="s">
        <v>1175</v>
      </c>
      <c r="R3152" t="s">
        <v>1176</v>
      </c>
    </row>
    <row r="3153" spans="1:18">
      <c r="A3153">
        <v>239</v>
      </c>
      <c r="B3153" t="s">
        <v>701</v>
      </c>
      <c r="C3153">
        <v>3322</v>
      </c>
      <c r="D3153" t="s">
        <v>1181</v>
      </c>
      <c r="E3153" t="s">
        <v>706</v>
      </c>
      <c r="F3153">
        <v>4</v>
      </c>
      <c r="G3153">
        <v>1</v>
      </c>
      <c r="H3153" t="s">
        <v>421</v>
      </c>
      <c r="I3153" t="s">
        <v>103</v>
      </c>
      <c r="J3153" t="s">
        <v>105</v>
      </c>
      <c r="K3153" t="s">
        <v>115</v>
      </c>
      <c r="L3153" t="s">
        <v>114</v>
      </c>
      <c r="M3153" t="s">
        <v>408</v>
      </c>
      <c r="N3153" t="s">
        <v>407</v>
      </c>
      <c r="O3153" t="s">
        <v>660</v>
      </c>
      <c r="P3153" t="s">
        <v>659</v>
      </c>
      <c r="Q3153" t="s">
        <v>1181</v>
      </c>
      <c r="R3153" t="s">
        <v>1182</v>
      </c>
    </row>
    <row r="3154" spans="1:18">
      <c r="A3154">
        <v>240</v>
      </c>
      <c r="B3154" t="s">
        <v>701</v>
      </c>
      <c r="C3154">
        <v>3277</v>
      </c>
      <c r="D3154" t="s">
        <v>1183</v>
      </c>
      <c r="E3154" t="s">
        <v>703</v>
      </c>
      <c r="F3154" t="s">
        <v>421</v>
      </c>
      <c r="G3154">
        <v>1</v>
      </c>
      <c r="H3154" t="s">
        <v>421</v>
      </c>
      <c r="I3154" t="s">
        <v>103</v>
      </c>
      <c r="J3154" t="s">
        <v>105</v>
      </c>
      <c r="K3154" t="s">
        <v>115</v>
      </c>
      <c r="L3154" t="s">
        <v>114</v>
      </c>
      <c r="M3154" t="s">
        <v>408</v>
      </c>
      <c r="N3154" t="s">
        <v>407</v>
      </c>
      <c r="O3154" t="s">
        <v>660</v>
      </c>
      <c r="P3154" t="s">
        <v>659</v>
      </c>
      <c r="Q3154" t="s">
        <v>1183</v>
      </c>
      <c r="R3154" t="s">
        <v>1184</v>
      </c>
    </row>
    <row r="3155" spans="1:18">
      <c r="A3155">
        <v>242</v>
      </c>
      <c r="B3155" t="s">
        <v>701</v>
      </c>
      <c r="C3155">
        <v>3313</v>
      </c>
      <c r="D3155" t="s">
        <v>1187</v>
      </c>
      <c r="E3155" t="s">
        <v>706</v>
      </c>
      <c r="F3155">
        <v>2</v>
      </c>
      <c r="G3155">
        <v>1</v>
      </c>
      <c r="H3155" t="s">
        <v>421</v>
      </c>
      <c r="I3155" t="s">
        <v>103</v>
      </c>
      <c r="J3155" t="s">
        <v>105</v>
      </c>
      <c r="K3155" t="s">
        <v>115</v>
      </c>
      <c r="L3155" t="s">
        <v>114</v>
      </c>
      <c r="M3155" t="s">
        <v>408</v>
      </c>
      <c r="N3155" t="s">
        <v>407</v>
      </c>
      <c r="O3155" t="s">
        <v>660</v>
      </c>
      <c r="P3155" t="s">
        <v>659</v>
      </c>
      <c r="Q3155" t="s">
        <v>1187</v>
      </c>
      <c r="R3155" t="s">
        <v>1188</v>
      </c>
    </row>
    <row r="3156" spans="1:18">
      <c r="A3156">
        <v>244</v>
      </c>
      <c r="B3156" t="s">
        <v>701</v>
      </c>
      <c r="C3156">
        <v>3190</v>
      </c>
      <c r="D3156" t="s">
        <v>1191</v>
      </c>
      <c r="E3156" t="s">
        <v>706</v>
      </c>
      <c r="F3156">
        <v>3</v>
      </c>
      <c r="G3156">
        <v>1</v>
      </c>
      <c r="H3156" t="s">
        <v>421</v>
      </c>
      <c r="I3156" t="s">
        <v>103</v>
      </c>
      <c r="J3156" t="s">
        <v>105</v>
      </c>
      <c r="K3156" t="s">
        <v>115</v>
      </c>
      <c r="L3156" t="s">
        <v>114</v>
      </c>
      <c r="M3156" t="s">
        <v>408</v>
      </c>
      <c r="N3156" t="s">
        <v>407</v>
      </c>
      <c r="O3156" t="s">
        <v>660</v>
      </c>
      <c r="P3156" t="s">
        <v>659</v>
      </c>
      <c r="Q3156" t="s">
        <v>1191</v>
      </c>
      <c r="R3156" t="s">
        <v>1192</v>
      </c>
    </row>
    <row r="3157" spans="1:18">
      <c r="A3157">
        <v>245</v>
      </c>
      <c r="B3157" t="s">
        <v>701</v>
      </c>
      <c r="C3157">
        <v>3315</v>
      </c>
      <c r="D3157" t="s">
        <v>1193</v>
      </c>
      <c r="E3157" t="s">
        <v>706</v>
      </c>
      <c r="F3157">
        <v>3</v>
      </c>
      <c r="G3157">
        <v>1</v>
      </c>
      <c r="H3157" t="s">
        <v>421</v>
      </c>
      <c r="I3157" t="s">
        <v>103</v>
      </c>
      <c r="J3157" t="s">
        <v>105</v>
      </c>
      <c r="K3157" t="s">
        <v>115</v>
      </c>
      <c r="L3157" t="s">
        <v>114</v>
      </c>
      <c r="M3157" t="s">
        <v>408</v>
      </c>
      <c r="N3157" t="s">
        <v>407</v>
      </c>
      <c r="O3157" t="s">
        <v>660</v>
      </c>
      <c r="P3157" t="s">
        <v>659</v>
      </c>
      <c r="Q3157" t="s">
        <v>1193</v>
      </c>
      <c r="R3157" t="s">
        <v>1194</v>
      </c>
    </row>
    <row r="3158" spans="1:18">
      <c r="A3158">
        <v>247</v>
      </c>
      <c r="B3158" t="s">
        <v>701</v>
      </c>
      <c r="C3158">
        <v>3422</v>
      </c>
      <c r="D3158" t="s">
        <v>1197</v>
      </c>
      <c r="E3158" t="s">
        <v>706</v>
      </c>
      <c r="F3158">
        <v>4</v>
      </c>
      <c r="G3158">
        <v>1</v>
      </c>
      <c r="H3158" t="s">
        <v>421</v>
      </c>
      <c r="I3158" t="s">
        <v>103</v>
      </c>
      <c r="J3158" t="s">
        <v>105</v>
      </c>
      <c r="K3158" t="s">
        <v>115</v>
      </c>
      <c r="L3158" t="s">
        <v>114</v>
      </c>
      <c r="M3158" t="s">
        <v>408</v>
      </c>
      <c r="N3158" t="s">
        <v>407</v>
      </c>
      <c r="O3158" t="s">
        <v>660</v>
      </c>
      <c r="P3158" t="s">
        <v>659</v>
      </c>
      <c r="Q3158" t="s">
        <v>1197</v>
      </c>
      <c r="R3158" t="s">
        <v>1198</v>
      </c>
    </row>
    <row r="3159" spans="1:18">
      <c r="A3159">
        <v>250</v>
      </c>
      <c r="B3159" t="s">
        <v>701</v>
      </c>
      <c r="C3159">
        <v>3425</v>
      </c>
      <c r="D3159" t="s">
        <v>1203</v>
      </c>
      <c r="E3159" t="s">
        <v>706</v>
      </c>
      <c r="F3159">
        <v>4</v>
      </c>
      <c r="G3159">
        <v>1</v>
      </c>
      <c r="H3159" t="s">
        <v>421</v>
      </c>
      <c r="I3159" t="s">
        <v>103</v>
      </c>
      <c r="J3159" t="s">
        <v>105</v>
      </c>
      <c r="K3159" t="s">
        <v>115</v>
      </c>
      <c r="L3159" t="s">
        <v>114</v>
      </c>
      <c r="M3159" t="s">
        <v>408</v>
      </c>
      <c r="N3159" t="s">
        <v>407</v>
      </c>
      <c r="O3159" t="s">
        <v>660</v>
      </c>
      <c r="P3159" t="s">
        <v>659</v>
      </c>
      <c r="Q3159" t="s">
        <v>1203</v>
      </c>
      <c r="R3159" t="s">
        <v>1204</v>
      </c>
    </row>
    <row r="3160" spans="1:18">
      <c r="A3160">
        <v>252</v>
      </c>
      <c r="B3160" t="s">
        <v>701</v>
      </c>
      <c r="C3160">
        <v>3424</v>
      </c>
      <c r="D3160" t="s">
        <v>1207</v>
      </c>
      <c r="E3160" t="s">
        <v>706</v>
      </c>
      <c r="F3160">
        <v>4</v>
      </c>
      <c r="G3160">
        <v>1</v>
      </c>
      <c r="H3160" t="s">
        <v>421</v>
      </c>
      <c r="I3160" t="s">
        <v>103</v>
      </c>
      <c r="J3160" t="s">
        <v>105</v>
      </c>
      <c r="K3160" t="s">
        <v>115</v>
      </c>
      <c r="L3160" t="s">
        <v>114</v>
      </c>
      <c r="M3160" t="s">
        <v>408</v>
      </c>
      <c r="N3160" t="s">
        <v>407</v>
      </c>
      <c r="O3160" t="s">
        <v>660</v>
      </c>
      <c r="P3160" t="s">
        <v>659</v>
      </c>
      <c r="Q3160" t="s">
        <v>1207</v>
      </c>
      <c r="R3160" t="s">
        <v>1208</v>
      </c>
    </row>
    <row r="3161" spans="1:18">
      <c r="A3161">
        <v>258</v>
      </c>
      <c r="B3161" t="s">
        <v>701</v>
      </c>
      <c r="C3161">
        <v>3423</v>
      </c>
      <c r="D3161" t="s">
        <v>1219</v>
      </c>
      <c r="E3161" t="s">
        <v>706</v>
      </c>
      <c r="F3161">
        <v>3</v>
      </c>
      <c r="G3161">
        <v>1</v>
      </c>
      <c r="H3161" t="s">
        <v>421</v>
      </c>
      <c r="I3161" t="s">
        <v>103</v>
      </c>
      <c r="J3161" t="s">
        <v>105</v>
      </c>
      <c r="K3161" t="s">
        <v>115</v>
      </c>
      <c r="L3161" t="s">
        <v>114</v>
      </c>
      <c r="M3161" t="s">
        <v>408</v>
      </c>
      <c r="N3161" t="s">
        <v>407</v>
      </c>
      <c r="O3161" t="s">
        <v>660</v>
      </c>
      <c r="P3161" t="s">
        <v>659</v>
      </c>
      <c r="Q3161" t="s">
        <v>1219</v>
      </c>
      <c r="R3161" t="s">
        <v>1220</v>
      </c>
    </row>
    <row r="3162" spans="1:18">
      <c r="A3162">
        <v>281</v>
      </c>
      <c r="B3162" t="s">
        <v>701</v>
      </c>
      <c r="C3162">
        <v>3066</v>
      </c>
      <c r="D3162" t="s">
        <v>1265</v>
      </c>
      <c r="E3162" t="s">
        <v>706</v>
      </c>
      <c r="F3162">
        <v>2</v>
      </c>
      <c r="G3162">
        <v>1</v>
      </c>
      <c r="H3162" t="s">
        <v>421</v>
      </c>
      <c r="I3162" t="s">
        <v>103</v>
      </c>
      <c r="J3162" t="s">
        <v>105</v>
      </c>
      <c r="K3162" t="s">
        <v>115</v>
      </c>
      <c r="L3162" t="s">
        <v>114</v>
      </c>
      <c r="M3162" t="s">
        <v>408</v>
      </c>
      <c r="N3162" t="s">
        <v>407</v>
      </c>
      <c r="O3162" t="s">
        <v>660</v>
      </c>
      <c r="P3162" t="s">
        <v>659</v>
      </c>
      <c r="Q3162" t="s">
        <v>1265</v>
      </c>
      <c r="R3162" t="s">
        <v>1266</v>
      </c>
    </row>
    <row r="3163" spans="1:18">
      <c r="A3163">
        <v>311</v>
      </c>
      <c r="B3163" t="s">
        <v>701</v>
      </c>
      <c r="C3163">
        <v>3438</v>
      </c>
      <c r="D3163" t="s">
        <v>1323</v>
      </c>
      <c r="E3163" t="s">
        <v>703</v>
      </c>
      <c r="F3163">
        <v>5</v>
      </c>
      <c r="G3163">
        <v>1</v>
      </c>
      <c r="H3163" t="s">
        <v>421</v>
      </c>
      <c r="I3163" t="s">
        <v>103</v>
      </c>
      <c r="J3163" t="s">
        <v>105</v>
      </c>
      <c r="K3163" t="s">
        <v>115</v>
      </c>
      <c r="L3163" t="s">
        <v>114</v>
      </c>
      <c r="M3163" t="s">
        <v>408</v>
      </c>
      <c r="N3163" t="s">
        <v>407</v>
      </c>
      <c r="O3163" t="s">
        <v>660</v>
      </c>
      <c r="P3163" t="s">
        <v>659</v>
      </c>
      <c r="Q3163" t="s">
        <v>1323</v>
      </c>
      <c r="R3163" t="s">
        <v>1324</v>
      </c>
    </row>
    <row r="3164" spans="1:18">
      <c r="A3164">
        <v>312</v>
      </c>
      <c r="B3164" t="s">
        <v>701</v>
      </c>
      <c r="C3164">
        <v>3081</v>
      </c>
      <c r="D3164" t="s">
        <v>1325</v>
      </c>
      <c r="E3164" t="s">
        <v>1326</v>
      </c>
      <c r="F3164">
        <v>5</v>
      </c>
      <c r="G3164">
        <v>1</v>
      </c>
      <c r="H3164" t="s">
        <v>421</v>
      </c>
      <c r="I3164" t="s">
        <v>103</v>
      </c>
      <c r="J3164" t="s">
        <v>105</v>
      </c>
      <c r="K3164" t="s">
        <v>115</v>
      </c>
      <c r="L3164" t="s">
        <v>114</v>
      </c>
      <c r="M3164" t="s">
        <v>408</v>
      </c>
      <c r="N3164" t="s">
        <v>407</v>
      </c>
      <c r="O3164" t="s">
        <v>660</v>
      </c>
      <c r="P3164" t="s">
        <v>659</v>
      </c>
      <c r="Q3164" t="s">
        <v>1325</v>
      </c>
      <c r="R3164" t="s">
        <v>1327</v>
      </c>
    </row>
    <row r="3165" spans="1:18">
      <c r="A3165">
        <v>326</v>
      </c>
      <c r="B3165" t="s">
        <v>701</v>
      </c>
      <c r="C3165">
        <v>3309</v>
      </c>
      <c r="D3165" t="s">
        <v>1354</v>
      </c>
      <c r="E3165" t="s">
        <v>706</v>
      </c>
      <c r="F3165">
        <v>2</v>
      </c>
      <c r="G3165">
        <v>1</v>
      </c>
      <c r="H3165" t="s">
        <v>421</v>
      </c>
      <c r="I3165" t="s">
        <v>103</v>
      </c>
      <c r="J3165" t="s">
        <v>105</v>
      </c>
      <c r="K3165" t="s">
        <v>115</v>
      </c>
      <c r="L3165" t="s">
        <v>114</v>
      </c>
      <c r="M3165" t="s">
        <v>408</v>
      </c>
      <c r="N3165" t="s">
        <v>407</v>
      </c>
      <c r="O3165" t="s">
        <v>660</v>
      </c>
      <c r="P3165" t="s">
        <v>659</v>
      </c>
      <c r="Q3165" t="s">
        <v>1354</v>
      </c>
      <c r="R3165" t="s">
        <v>1355</v>
      </c>
    </row>
    <row r="3166" spans="1:18">
      <c r="A3166">
        <v>337</v>
      </c>
      <c r="B3166" t="s">
        <v>701</v>
      </c>
      <c r="C3166">
        <v>3439</v>
      </c>
      <c r="D3166" t="s">
        <v>1377</v>
      </c>
      <c r="E3166" t="s">
        <v>703</v>
      </c>
      <c r="F3166">
        <v>5</v>
      </c>
      <c r="G3166">
        <v>1</v>
      </c>
      <c r="H3166" t="s">
        <v>421</v>
      </c>
      <c r="I3166" t="s">
        <v>103</v>
      </c>
      <c r="J3166" t="s">
        <v>105</v>
      </c>
      <c r="K3166" t="s">
        <v>115</v>
      </c>
      <c r="L3166" t="s">
        <v>114</v>
      </c>
      <c r="M3166" t="s">
        <v>408</v>
      </c>
      <c r="N3166" t="s">
        <v>407</v>
      </c>
      <c r="O3166" t="s">
        <v>660</v>
      </c>
      <c r="P3166" t="s">
        <v>659</v>
      </c>
      <c r="Q3166" t="s">
        <v>1377</v>
      </c>
      <c r="R3166" t="s">
        <v>1378</v>
      </c>
    </row>
    <row r="3167" spans="1:18">
      <c r="A3167">
        <v>350</v>
      </c>
      <c r="B3167" t="s">
        <v>701</v>
      </c>
      <c r="C3167">
        <v>3440</v>
      </c>
      <c r="D3167" t="s">
        <v>1403</v>
      </c>
      <c r="E3167" t="s">
        <v>703</v>
      </c>
      <c r="F3167">
        <v>5</v>
      </c>
      <c r="G3167">
        <v>1</v>
      </c>
      <c r="H3167" t="s">
        <v>421</v>
      </c>
      <c r="I3167" t="s">
        <v>103</v>
      </c>
      <c r="J3167" t="s">
        <v>105</v>
      </c>
      <c r="K3167" t="s">
        <v>115</v>
      </c>
      <c r="L3167" t="s">
        <v>114</v>
      </c>
      <c r="M3167" t="s">
        <v>408</v>
      </c>
      <c r="N3167" t="s">
        <v>407</v>
      </c>
      <c r="O3167" t="s">
        <v>660</v>
      </c>
      <c r="P3167" t="s">
        <v>659</v>
      </c>
      <c r="Q3167" t="s">
        <v>1403</v>
      </c>
      <c r="R3167" t="s">
        <v>1404</v>
      </c>
    </row>
    <row r="3168" spans="1:18">
      <c r="A3168">
        <v>3869</v>
      </c>
      <c r="B3168" t="s">
        <v>701</v>
      </c>
      <c r="C3168">
        <v>49</v>
      </c>
      <c r="D3168" t="s">
        <v>8280</v>
      </c>
      <c r="E3168" t="s">
        <v>706</v>
      </c>
      <c r="F3168">
        <v>2</v>
      </c>
      <c r="G3168">
        <v>1</v>
      </c>
      <c r="H3168" t="s">
        <v>421</v>
      </c>
      <c r="I3168" t="s">
        <v>103</v>
      </c>
      <c r="J3168" t="s">
        <v>105</v>
      </c>
      <c r="K3168" t="s">
        <v>104</v>
      </c>
      <c r="L3168" t="s">
        <v>102</v>
      </c>
      <c r="M3168" t="s">
        <v>119</v>
      </c>
      <c r="N3168" t="s">
        <v>118</v>
      </c>
      <c r="O3168" t="s">
        <v>662</v>
      </c>
      <c r="P3168" t="s">
        <v>661</v>
      </c>
      <c r="Q3168" t="s">
        <v>8280</v>
      </c>
      <c r="R3168" t="s">
        <v>8281</v>
      </c>
    </row>
    <row r="3169" spans="1:18">
      <c r="A3169">
        <v>3870</v>
      </c>
      <c r="B3169" t="s">
        <v>701</v>
      </c>
      <c r="C3169">
        <v>54</v>
      </c>
      <c r="D3169" t="s">
        <v>8282</v>
      </c>
      <c r="E3169" t="s">
        <v>706</v>
      </c>
      <c r="F3169">
        <v>4</v>
      </c>
      <c r="G3169">
        <v>1</v>
      </c>
      <c r="H3169" t="s">
        <v>421</v>
      </c>
      <c r="I3169" t="s">
        <v>103</v>
      </c>
      <c r="J3169" t="s">
        <v>105</v>
      </c>
      <c r="K3169" t="s">
        <v>104</v>
      </c>
      <c r="L3169" t="s">
        <v>102</v>
      </c>
      <c r="M3169" t="s">
        <v>119</v>
      </c>
      <c r="N3169" t="s">
        <v>118</v>
      </c>
      <c r="O3169" t="s">
        <v>662</v>
      </c>
      <c r="P3169" t="s">
        <v>661</v>
      </c>
      <c r="Q3169" t="s">
        <v>8282</v>
      </c>
      <c r="R3169" t="s">
        <v>8283</v>
      </c>
    </row>
    <row r="3170" spans="1:18">
      <c r="A3170">
        <v>3871</v>
      </c>
      <c r="B3170" t="s">
        <v>701</v>
      </c>
      <c r="C3170">
        <v>50</v>
      </c>
      <c r="D3170" t="s">
        <v>8284</v>
      </c>
      <c r="E3170" t="s">
        <v>706</v>
      </c>
      <c r="F3170">
        <v>2</v>
      </c>
      <c r="G3170">
        <v>1</v>
      </c>
      <c r="H3170" t="s">
        <v>421</v>
      </c>
      <c r="I3170" t="s">
        <v>103</v>
      </c>
      <c r="J3170" t="s">
        <v>105</v>
      </c>
      <c r="K3170" t="s">
        <v>104</v>
      </c>
      <c r="L3170" t="s">
        <v>102</v>
      </c>
      <c r="M3170" t="s">
        <v>119</v>
      </c>
      <c r="N3170" t="s">
        <v>118</v>
      </c>
      <c r="O3170" t="s">
        <v>662</v>
      </c>
      <c r="P3170" t="s">
        <v>661</v>
      </c>
      <c r="Q3170" t="s">
        <v>8284</v>
      </c>
      <c r="R3170" t="s">
        <v>8285</v>
      </c>
    </row>
    <row r="3171" spans="1:18">
      <c r="A3171">
        <v>3872</v>
      </c>
      <c r="B3171" t="s">
        <v>701</v>
      </c>
      <c r="C3171">
        <v>52</v>
      </c>
      <c r="D3171" t="s">
        <v>8286</v>
      </c>
      <c r="E3171" t="s">
        <v>706</v>
      </c>
      <c r="F3171">
        <v>4</v>
      </c>
      <c r="G3171">
        <v>1</v>
      </c>
      <c r="H3171" t="s">
        <v>421</v>
      </c>
      <c r="I3171" t="s">
        <v>103</v>
      </c>
      <c r="J3171" t="s">
        <v>105</v>
      </c>
      <c r="K3171" t="s">
        <v>104</v>
      </c>
      <c r="L3171" t="s">
        <v>102</v>
      </c>
      <c r="M3171" t="s">
        <v>119</v>
      </c>
      <c r="N3171" t="s">
        <v>118</v>
      </c>
      <c r="O3171" t="s">
        <v>662</v>
      </c>
      <c r="P3171" t="s">
        <v>661</v>
      </c>
      <c r="Q3171" t="s">
        <v>8286</v>
      </c>
      <c r="R3171" t="s">
        <v>8287</v>
      </c>
    </row>
    <row r="3172" spans="1:18">
      <c r="A3172">
        <v>3873</v>
      </c>
      <c r="B3172" t="s">
        <v>701</v>
      </c>
      <c r="C3172">
        <v>48</v>
      </c>
      <c r="D3172" t="s">
        <v>8288</v>
      </c>
      <c r="E3172" t="s">
        <v>706</v>
      </c>
      <c r="F3172">
        <v>3</v>
      </c>
      <c r="G3172">
        <v>1</v>
      </c>
      <c r="H3172" t="s">
        <v>421</v>
      </c>
      <c r="I3172" t="s">
        <v>103</v>
      </c>
      <c r="J3172" t="s">
        <v>105</v>
      </c>
      <c r="K3172" t="s">
        <v>104</v>
      </c>
      <c r="L3172" t="s">
        <v>102</v>
      </c>
      <c r="M3172" t="s">
        <v>119</v>
      </c>
      <c r="N3172" t="s">
        <v>118</v>
      </c>
      <c r="O3172" t="s">
        <v>662</v>
      </c>
      <c r="P3172" t="s">
        <v>661</v>
      </c>
      <c r="Q3172" t="s">
        <v>8288</v>
      </c>
      <c r="R3172" t="s">
        <v>8289</v>
      </c>
    </row>
    <row r="3173" spans="1:18">
      <c r="A3173">
        <v>3875</v>
      </c>
      <c r="B3173" t="s">
        <v>701</v>
      </c>
      <c r="C3173">
        <v>42</v>
      </c>
      <c r="D3173" t="s">
        <v>8292</v>
      </c>
      <c r="E3173" t="s">
        <v>706</v>
      </c>
      <c r="F3173">
        <v>3</v>
      </c>
      <c r="G3173">
        <v>1</v>
      </c>
      <c r="H3173" t="s">
        <v>421</v>
      </c>
      <c r="I3173" t="s">
        <v>103</v>
      </c>
      <c r="J3173" t="s">
        <v>105</v>
      </c>
      <c r="K3173" t="s">
        <v>104</v>
      </c>
      <c r="L3173" t="s">
        <v>102</v>
      </c>
      <c r="M3173" t="s">
        <v>119</v>
      </c>
      <c r="N3173" t="s">
        <v>118</v>
      </c>
      <c r="O3173" t="s">
        <v>662</v>
      </c>
      <c r="P3173" t="s">
        <v>661</v>
      </c>
      <c r="Q3173" t="s">
        <v>8292</v>
      </c>
      <c r="R3173" t="s">
        <v>8293</v>
      </c>
    </row>
    <row r="3174" spans="1:18">
      <c r="A3174">
        <v>3876</v>
      </c>
      <c r="B3174" t="s">
        <v>701</v>
      </c>
      <c r="C3174">
        <v>41</v>
      </c>
      <c r="D3174" t="s">
        <v>8294</v>
      </c>
      <c r="E3174" t="s">
        <v>706</v>
      </c>
      <c r="F3174">
        <v>4</v>
      </c>
      <c r="G3174">
        <v>1</v>
      </c>
      <c r="H3174" t="s">
        <v>421</v>
      </c>
      <c r="I3174" t="s">
        <v>103</v>
      </c>
      <c r="J3174" t="s">
        <v>105</v>
      </c>
      <c r="K3174" t="s">
        <v>104</v>
      </c>
      <c r="L3174" t="s">
        <v>102</v>
      </c>
      <c r="M3174" t="s">
        <v>119</v>
      </c>
      <c r="N3174" t="s">
        <v>118</v>
      </c>
      <c r="O3174" t="s">
        <v>662</v>
      </c>
      <c r="P3174" t="s">
        <v>661</v>
      </c>
      <c r="Q3174" t="s">
        <v>8294</v>
      </c>
      <c r="R3174" t="s">
        <v>8295</v>
      </c>
    </row>
    <row r="3175" spans="1:18">
      <c r="A3175">
        <v>3877</v>
      </c>
      <c r="B3175" t="s">
        <v>701</v>
      </c>
      <c r="C3175">
        <v>53</v>
      </c>
      <c r="D3175" t="s">
        <v>8296</v>
      </c>
      <c r="E3175" t="s">
        <v>706</v>
      </c>
      <c r="F3175">
        <v>3</v>
      </c>
      <c r="G3175">
        <v>1</v>
      </c>
      <c r="H3175" t="s">
        <v>421</v>
      </c>
      <c r="I3175" t="s">
        <v>103</v>
      </c>
      <c r="J3175" t="s">
        <v>105</v>
      </c>
      <c r="K3175" t="s">
        <v>104</v>
      </c>
      <c r="L3175" t="s">
        <v>102</v>
      </c>
      <c r="M3175" t="s">
        <v>119</v>
      </c>
      <c r="N3175" t="s">
        <v>118</v>
      </c>
      <c r="O3175" t="s">
        <v>662</v>
      </c>
      <c r="P3175" t="s">
        <v>661</v>
      </c>
      <c r="Q3175" t="s">
        <v>8296</v>
      </c>
      <c r="R3175" t="s">
        <v>8297</v>
      </c>
    </row>
    <row r="3176" spans="1:18">
      <c r="A3176">
        <v>3878</v>
      </c>
      <c r="B3176" t="s">
        <v>701</v>
      </c>
      <c r="C3176">
        <v>40</v>
      </c>
      <c r="D3176" t="s">
        <v>8298</v>
      </c>
      <c r="E3176" t="s">
        <v>706</v>
      </c>
      <c r="F3176">
        <v>3</v>
      </c>
      <c r="G3176">
        <v>1</v>
      </c>
      <c r="H3176" t="s">
        <v>421</v>
      </c>
      <c r="I3176" t="s">
        <v>103</v>
      </c>
      <c r="J3176" t="s">
        <v>105</v>
      </c>
      <c r="K3176" t="s">
        <v>104</v>
      </c>
      <c r="L3176" t="s">
        <v>102</v>
      </c>
      <c r="M3176" t="s">
        <v>119</v>
      </c>
      <c r="N3176" t="s">
        <v>118</v>
      </c>
      <c r="O3176" t="s">
        <v>662</v>
      </c>
      <c r="P3176" t="s">
        <v>661</v>
      </c>
      <c r="Q3176" t="s">
        <v>8298</v>
      </c>
      <c r="R3176" t="s">
        <v>8299</v>
      </c>
    </row>
    <row r="3177" spans="1:18">
      <c r="A3177">
        <v>3879</v>
      </c>
      <c r="B3177" t="s">
        <v>701</v>
      </c>
      <c r="C3177">
        <v>39</v>
      </c>
      <c r="D3177" t="s">
        <v>8300</v>
      </c>
      <c r="E3177" t="s">
        <v>706</v>
      </c>
      <c r="F3177">
        <v>1</v>
      </c>
      <c r="G3177">
        <v>1</v>
      </c>
      <c r="H3177" t="s">
        <v>421</v>
      </c>
      <c r="I3177" t="s">
        <v>103</v>
      </c>
      <c r="J3177" t="s">
        <v>105</v>
      </c>
      <c r="K3177" t="s">
        <v>104</v>
      </c>
      <c r="L3177" t="s">
        <v>102</v>
      </c>
      <c r="M3177" t="s">
        <v>119</v>
      </c>
      <c r="N3177" t="s">
        <v>118</v>
      </c>
      <c r="O3177" t="s">
        <v>662</v>
      </c>
      <c r="P3177" t="s">
        <v>661</v>
      </c>
      <c r="Q3177" t="s">
        <v>8300</v>
      </c>
      <c r="R3177" t="s">
        <v>8301</v>
      </c>
    </row>
    <row r="3178" spans="1:18">
      <c r="A3178">
        <v>3880</v>
      </c>
      <c r="B3178" t="s">
        <v>701</v>
      </c>
      <c r="C3178">
        <v>11</v>
      </c>
      <c r="D3178" t="s">
        <v>8302</v>
      </c>
      <c r="E3178" t="s">
        <v>706</v>
      </c>
      <c r="F3178">
        <v>2</v>
      </c>
      <c r="G3178">
        <v>1</v>
      </c>
      <c r="H3178" t="s">
        <v>421</v>
      </c>
      <c r="I3178" t="s">
        <v>103</v>
      </c>
      <c r="J3178" t="s">
        <v>105</v>
      </c>
      <c r="K3178" t="s">
        <v>104</v>
      </c>
      <c r="L3178" t="s">
        <v>102</v>
      </c>
      <c r="M3178" t="s">
        <v>119</v>
      </c>
      <c r="N3178" t="s">
        <v>118</v>
      </c>
      <c r="O3178" t="s">
        <v>662</v>
      </c>
      <c r="P3178" t="s">
        <v>661</v>
      </c>
      <c r="Q3178" t="s">
        <v>8302</v>
      </c>
      <c r="R3178" t="s">
        <v>8303</v>
      </c>
    </row>
    <row r="3179" spans="1:18">
      <c r="A3179">
        <v>3881</v>
      </c>
      <c r="B3179" t="s">
        <v>701</v>
      </c>
      <c r="C3179">
        <v>38</v>
      </c>
      <c r="D3179" t="s">
        <v>8304</v>
      </c>
      <c r="E3179" t="s">
        <v>706</v>
      </c>
      <c r="F3179">
        <v>4</v>
      </c>
      <c r="G3179">
        <v>1</v>
      </c>
      <c r="H3179" t="s">
        <v>421</v>
      </c>
      <c r="I3179" t="s">
        <v>103</v>
      </c>
      <c r="J3179" t="s">
        <v>105</v>
      </c>
      <c r="K3179" t="s">
        <v>104</v>
      </c>
      <c r="L3179" t="s">
        <v>102</v>
      </c>
      <c r="M3179" t="s">
        <v>119</v>
      </c>
      <c r="N3179" t="s">
        <v>118</v>
      </c>
      <c r="O3179" t="s">
        <v>662</v>
      </c>
      <c r="P3179" t="s">
        <v>661</v>
      </c>
      <c r="Q3179" t="s">
        <v>8304</v>
      </c>
      <c r="R3179" t="s">
        <v>8305</v>
      </c>
    </row>
    <row r="3180" spans="1:18">
      <c r="A3180">
        <v>3882</v>
      </c>
      <c r="B3180" t="s">
        <v>701</v>
      </c>
      <c r="C3180">
        <v>10</v>
      </c>
      <c r="D3180" t="s">
        <v>8306</v>
      </c>
      <c r="E3180" t="s">
        <v>706</v>
      </c>
      <c r="F3180">
        <v>3</v>
      </c>
      <c r="G3180">
        <v>1</v>
      </c>
      <c r="H3180" t="s">
        <v>421</v>
      </c>
      <c r="I3180" t="s">
        <v>103</v>
      </c>
      <c r="J3180" t="s">
        <v>105</v>
      </c>
      <c r="K3180" t="s">
        <v>104</v>
      </c>
      <c r="L3180" t="s">
        <v>102</v>
      </c>
      <c r="M3180" t="s">
        <v>119</v>
      </c>
      <c r="N3180" t="s">
        <v>118</v>
      </c>
      <c r="O3180" t="s">
        <v>662</v>
      </c>
      <c r="P3180" t="s">
        <v>661</v>
      </c>
      <c r="Q3180" t="s">
        <v>8306</v>
      </c>
      <c r="R3180" t="s">
        <v>8307</v>
      </c>
    </row>
    <row r="3181" spans="1:18">
      <c r="A3181">
        <v>3883</v>
      </c>
      <c r="B3181" t="s">
        <v>701</v>
      </c>
      <c r="C3181">
        <v>37</v>
      </c>
      <c r="D3181" t="s">
        <v>8308</v>
      </c>
      <c r="E3181" t="s">
        <v>706</v>
      </c>
      <c r="F3181">
        <v>3</v>
      </c>
      <c r="G3181">
        <v>1</v>
      </c>
      <c r="H3181" t="s">
        <v>421</v>
      </c>
      <c r="I3181" t="s">
        <v>103</v>
      </c>
      <c r="J3181" t="s">
        <v>105</v>
      </c>
      <c r="K3181" t="s">
        <v>104</v>
      </c>
      <c r="L3181" t="s">
        <v>102</v>
      </c>
      <c r="M3181" t="s">
        <v>119</v>
      </c>
      <c r="N3181" t="s">
        <v>118</v>
      </c>
      <c r="O3181" t="s">
        <v>662</v>
      </c>
      <c r="P3181" t="s">
        <v>661</v>
      </c>
      <c r="Q3181" t="s">
        <v>8308</v>
      </c>
      <c r="R3181" t="s">
        <v>8309</v>
      </c>
    </row>
    <row r="3182" spans="1:18">
      <c r="A3182">
        <v>3884</v>
      </c>
      <c r="B3182" t="s">
        <v>701</v>
      </c>
      <c r="C3182">
        <v>36</v>
      </c>
      <c r="D3182" t="s">
        <v>8310</v>
      </c>
      <c r="E3182" t="s">
        <v>706</v>
      </c>
      <c r="F3182">
        <v>4</v>
      </c>
      <c r="G3182">
        <v>1</v>
      </c>
      <c r="H3182" t="s">
        <v>421</v>
      </c>
      <c r="I3182" t="s">
        <v>103</v>
      </c>
      <c r="J3182" t="s">
        <v>105</v>
      </c>
      <c r="K3182" t="s">
        <v>104</v>
      </c>
      <c r="L3182" t="s">
        <v>102</v>
      </c>
      <c r="M3182" t="s">
        <v>119</v>
      </c>
      <c r="N3182" t="s">
        <v>118</v>
      </c>
      <c r="O3182" t="s">
        <v>662</v>
      </c>
      <c r="P3182" t="s">
        <v>661</v>
      </c>
      <c r="Q3182" t="s">
        <v>8310</v>
      </c>
      <c r="R3182" t="s">
        <v>8311</v>
      </c>
    </row>
    <row r="3183" spans="1:18">
      <c r="A3183">
        <v>3885</v>
      </c>
      <c r="B3183" t="s">
        <v>701</v>
      </c>
      <c r="C3183">
        <v>35</v>
      </c>
      <c r="D3183" t="s">
        <v>8312</v>
      </c>
      <c r="E3183" t="s">
        <v>706</v>
      </c>
      <c r="F3183">
        <v>3</v>
      </c>
      <c r="G3183">
        <v>1</v>
      </c>
      <c r="H3183" t="s">
        <v>421</v>
      </c>
      <c r="I3183" t="s">
        <v>103</v>
      </c>
      <c r="J3183" t="s">
        <v>105</v>
      </c>
      <c r="K3183" t="s">
        <v>104</v>
      </c>
      <c r="L3183" t="s">
        <v>102</v>
      </c>
      <c r="M3183" t="s">
        <v>119</v>
      </c>
      <c r="N3183" t="s">
        <v>118</v>
      </c>
      <c r="O3183" t="s">
        <v>662</v>
      </c>
      <c r="P3183" t="s">
        <v>661</v>
      </c>
      <c r="Q3183" t="s">
        <v>8312</v>
      </c>
      <c r="R3183" t="s">
        <v>8313</v>
      </c>
    </row>
    <row r="3184" spans="1:18">
      <c r="A3184">
        <v>3886</v>
      </c>
      <c r="B3184" t="s">
        <v>701</v>
      </c>
      <c r="C3184">
        <v>34</v>
      </c>
      <c r="D3184" t="s">
        <v>8314</v>
      </c>
      <c r="E3184" t="s">
        <v>706</v>
      </c>
      <c r="F3184">
        <v>4</v>
      </c>
      <c r="G3184">
        <v>1</v>
      </c>
      <c r="H3184" t="s">
        <v>421</v>
      </c>
      <c r="I3184" t="s">
        <v>103</v>
      </c>
      <c r="J3184" t="s">
        <v>105</v>
      </c>
      <c r="K3184" t="s">
        <v>104</v>
      </c>
      <c r="L3184" t="s">
        <v>102</v>
      </c>
      <c r="M3184" t="s">
        <v>119</v>
      </c>
      <c r="N3184" t="s">
        <v>118</v>
      </c>
      <c r="O3184" t="s">
        <v>662</v>
      </c>
      <c r="P3184" t="s">
        <v>661</v>
      </c>
      <c r="Q3184" t="s">
        <v>8314</v>
      </c>
      <c r="R3184" t="s">
        <v>8315</v>
      </c>
    </row>
    <row r="3185" spans="1:18">
      <c r="A3185">
        <v>3887</v>
      </c>
      <c r="B3185" t="s">
        <v>701</v>
      </c>
      <c r="C3185">
        <v>33</v>
      </c>
      <c r="D3185" t="s">
        <v>8316</v>
      </c>
      <c r="E3185" t="s">
        <v>706</v>
      </c>
      <c r="F3185">
        <v>3</v>
      </c>
      <c r="G3185">
        <v>1</v>
      </c>
      <c r="H3185" t="s">
        <v>421</v>
      </c>
      <c r="I3185" t="s">
        <v>103</v>
      </c>
      <c r="J3185" t="s">
        <v>105</v>
      </c>
      <c r="K3185" t="s">
        <v>104</v>
      </c>
      <c r="L3185" t="s">
        <v>102</v>
      </c>
      <c r="M3185" t="s">
        <v>119</v>
      </c>
      <c r="N3185" t="s">
        <v>118</v>
      </c>
      <c r="O3185" t="s">
        <v>662</v>
      </c>
      <c r="P3185" t="s">
        <v>661</v>
      </c>
      <c r="Q3185" t="s">
        <v>8316</v>
      </c>
      <c r="R3185" t="s">
        <v>8317</v>
      </c>
    </row>
    <row r="3186" spans="1:18">
      <c r="A3186">
        <v>3888</v>
      </c>
      <c r="B3186" t="s">
        <v>701</v>
      </c>
      <c r="C3186">
        <v>61</v>
      </c>
      <c r="D3186" t="s">
        <v>8318</v>
      </c>
      <c r="E3186" t="s">
        <v>706</v>
      </c>
      <c r="F3186">
        <v>4</v>
      </c>
      <c r="G3186">
        <v>1</v>
      </c>
      <c r="H3186" t="s">
        <v>421</v>
      </c>
      <c r="I3186" t="s">
        <v>103</v>
      </c>
      <c r="J3186" t="s">
        <v>105</v>
      </c>
      <c r="K3186" t="s">
        <v>104</v>
      </c>
      <c r="L3186" t="s">
        <v>102</v>
      </c>
      <c r="M3186" t="s">
        <v>119</v>
      </c>
      <c r="N3186" t="s">
        <v>118</v>
      </c>
      <c r="O3186" t="s">
        <v>662</v>
      </c>
      <c r="P3186" t="s">
        <v>661</v>
      </c>
      <c r="Q3186" t="s">
        <v>8318</v>
      </c>
      <c r="R3186" t="s">
        <v>8319</v>
      </c>
    </row>
    <row r="3187" spans="1:18">
      <c r="A3187">
        <v>3889</v>
      </c>
      <c r="B3187" t="s">
        <v>701</v>
      </c>
      <c r="C3187">
        <v>60</v>
      </c>
      <c r="D3187" t="s">
        <v>8320</v>
      </c>
      <c r="E3187" t="s">
        <v>706</v>
      </c>
      <c r="F3187">
        <v>3</v>
      </c>
      <c r="G3187">
        <v>1</v>
      </c>
      <c r="H3187" t="s">
        <v>421</v>
      </c>
      <c r="I3187" t="s">
        <v>103</v>
      </c>
      <c r="J3187" t="s">
        <v>105</v>
      </c>
      <c r="K3187" t="s">
        <v>104</v>
      </c>
      <c r="L3187" t="s">
        <v>102</v>
      </c>
      <c r="M3187" t="s">
        <v>119</v>
      </c>
      <c r="N3187" t="s">
        <v>118</v>
      </c>
      <c r="O3187" t="s">
        <v>662</v>
      </c>
      <c r="P3187" t="s">
        <v>661</v>
      </c>
      <c r="Q3187" t="s">
        <v>8320</v>
      </c>
      <c r="R3187" t="s">
        <v>8321</v>
      </c>
    </row>
    <row r="3188" spans="1:18">
      <c r="A3188">
        <v>3890</v>
      </c>
      <c r="B3188" t="s">
        <v>701</v>
      </c>
      <c r="C3188">
        <v>58</v>
      </c>
      <c r="D3188" t="s">
        <v>8322</v>
      </c>
      <c r="E3188" t="s">
        <v>706</v>
      </c>
      <c r="F3188">
        <v>4</v>
      </c>
      <c r="G3188">
        <v>1</v>
      </c>
      <c r="H3188" t="s">
        <v>421</v>
      </c>
      <c r="I3188" t="s">
        <v>103</v>
      </c>
      <c r="J3188" t="s">
        <v>105</v>
      </c>
      <c r="K3188" t="s">
        <v>104</v>
      </c>
      <c r="L3188" t="s">
        <v>102</v>
      </c>
      <c r="M3188" t="s">
        <v>119</v>
      </c>
      <c r="N3188" t="s">
        <v>118</v>
      </c>
      <c r="O3188" t="s">
        <v>662</v>
      </c>
      <c r="P3188" t="s">
        <v>661</v>
      </c>
      <c r="Q3188" t="s">
        <v>8322</v>
      </c>
      <c r="R3188" t="s">
        <v>8323</v>
      </c>
    </row>
    <row r="3189" spans="1:18">
      <c r="A3189">
        <v>3891</v>
      </c>
      <c r="B3189" t="s">
        <v>701</v>
      </c>
      <c r="C3189">
        <v>59</v>
      </c>
      <c r="D3189" t="s">
        <v>8324</v>
      </c>
      <c r="E3189" t="s">
        <v>706</v>
      </c>
      <c r="F3189">
        <v>4</v>
      </c>
      <c r="G3189">
        <v>1</v>
      </c>
      <c r="H3189" t="s">
        <v>421</v>
      </c>
      <c r="I3189" t="s">
        <v>103</v>
      </c>
      <c r="J3189" t="s">
        <v>105</v>
      </c>
      <c r="K3189" t="s">
        <v>104</v>
      </c>
      <c r="L3189" t="s">
        <v>102</v>
      </c>
      <c r="M3189" t="s">
        <v>119</v>
      </c>
      <c r="N3189" t="s">
        <v>118</v>
      </c>
      <c r="O3189" t="s">
        <v>662</v>
      </c>
      <c r="P3189" t="s">
        <v>661</v>
      </c>
      <c r="Q3189" t="s">
        <v>8324</v>
      </c>
      <c r="R3189" t="s">
        <v>8325</v>
      </c>
    </row>
    <row r="3190" spans="1:18">
      <c r="A3190">
        <v>3892</v>
      </c>
      <c r="B3190" t="s">
        <v>701</v>
      </c>
      <c r="C3190">
        <v>47</v>
      </c>
      <c r="D3190" t="s">
        <v>4838</v>
      </c>
      <c r="E3190" t="s">
        <v>706</v>
      </c>
      <c r="F3190">
        <v>3</v>
      </c>
      <c r="G3190">
        <v>1</v>
      </c>
      <c r="H3190" t="s">
        <v>421</v>
      </c>
      <c r="I3190" t="s">
        <v>103</v>
      </c>
      <c r="J3190" t="s">
        <v>105</v>
      </c>
      <c r="K3190" t="s">
        <v>104</v>
      </c>
      <c r="L3190" t="s">
        <v>102</v>
      </c>
      <c r="M3190" t="s">
        <v>119</v>
      </c>
      <c r="N3190" t="s">
        <v>118</v>
      </c>
      <c r="O3190" t="s">
        <v>662</v>
      </c>
      <c r="P3190" t="s">
        <v>661</v>
      </c>
      <c r="Q3190" t="s">
        <v>4838</v>
      </c>
      <c r="R3190" t="s">
        <v>8326</v>
      </c>
    </row>
    <row r="3191" spans="1:18">
      <c r="A3191">
        <v>3893</v>
      </c>
      <c r="B3191" t="s">
        <v>701</v>
      </c>
      <c r="C3191">
        <v>8</v>
      </c>
      <c r="D3191" t="s">
        <v>8327</v>
      </c>
      <c r="E3191" t="s">
        <v>706</v>
      </c>
      <c r="F3191">
        <v>1</v>
      </c>
      <c r="G3191">
        <v>1</v>
      </c>
      <c r="H3191" t="s">
        <v>421</v>
      </c>
      <c r="I3191" t="s">
        <v>103</v>
      </c>
      <c r="J3191" t="s">
        <v>105</v>
      </c>
      <c r="K3191" t="s">
        <v>104</v>
      </c>
      <c r="L3191" t="s">
        <v>102</v>
      </c>
      <c r="M3191" t="s">
        <v>119</v>
      </c>
      <c r="N3191" t="s">
        <v>118</v>
      </c>
      <c r="O3191" t="s">
        <v>662</v>
      </c>
      <c r="P3191" t="s">
        <v>661</v>
      </c>
      <c r="Q3191" t="s">
        <v>8327</v>
      </c>
      <c r="R3191" t="s">
        <v>8328</v>
      </c>
    </row>
    <row r="3192" spans="1:18">
      <c r="A3192">
        <v>3894</v>
      </c>
      <c r="B3192" t="s">
        <v>701</v>
      </c>
      <c r="C3192">
        <v>46</v>
      </c>
      <c r="D3192" t="s">
        <v>8329</v>
      </c>
      <c r="E3192" t="s">
        <v>706</v>
      </c>
      <c r="F3192">
        <v>2</v>
      </c>
      <c r="G3192">
        <v>1</v>
      </c>
      <c r="H3192" t="s">
        <v>421</v>
      </c>
      <c r="I3192" t="s">
        <v>103</v>
      </c>
      <c r="J3192" t="s">
        <v>105</v>
      </c>
      <c r="K3192" t="s">
        <v>104</v>
      </c>
      <c r="L3192" t="s">
        <v>102</v>
      </c>
      <c r="M3192" t="s">
        <v>119</v>
      </c>
      <c r="N3192" t="s">
        <v>118</v>
      </c>
      <c r="O3192" t="s">
        <v>662</v>
      </c>
      <c r="P3192" t="s">
        <v>661</v>
      </c>
      <c r="Q3192" t="s">
        <v>8329</v>
      </c>
      <c r="R3192" t="s">
        <v>8330</v>
      </c>
    </row>
    <row r="3193" spans="1:18">
      <c r="A3193">
        <v>3895</v>
      </c>
      <c r="B3193" t="s">
        <v>701</v>
      </c>
      <c r="C3193">
        <v>57</v>
      </c>
      <c r="D3193" t="s">
        <v>8331</v>
      </c>
      <c r="E3193" t="s">
        <v>706</v>
      </c>
      <c r="F3193">
        <v>4</v>
      </c>
      <c r="G3193">
        <v>1</v>
      </c>
      <c r="H3193" t="s">
        <v>421</v>
      </c>
      <c r="I3193" t="s">
        <v>103</v>
      </c>
      <c r="J3193" t="s">
        <v>105</v>
      </c>
      <c r="K3193" t="s">
        <v>104</v>
      </c>
      <c r="L3193" t="s">
        <v>102</v>
      </c>
      <c r="M3193" t="s">
        <v>119</v>
      </c>
      <c r="N3193" t="s">
        <v>118</v>
      </c>
      <c r="O3193" t="s">
        <v>662</v>
      </c>
      <c r="P3193" t="s">
        <v>661</v>
      </c>
      <c r="Q3193" t="s">
        <v>8331</v>
      </c>
      <c r="R3193" t="s">
        <v>8332</v>
      </c>
    </row>
    <row r="3194" spans="1:18">
      <c r="A3194">
        <v>3896</v>
      </c>
      <c r="B3194" t="s">
        <v>701</v>
      </c>
      <c r="C3194">
        <v>56</v>
      </c>
      <c r="D3194" t="s">
        <v>8333</v>
      </c>
      <c r="E3194" t="s">
        <v>706</v>
      </c>
      <c r="F3194">
        <v>4</v>
      </c>
      <c r="G3194">
        <v>1</v>
      </c>
      <c r="H3194" t="s">
        <v>421</v>
      </c>
      <c r="I3194" t="s">
        <v>103</v>
      </c>
      <c r="J3194" t="s">
        <v>105</v>
      </c>
      <c r="K3194" t="s">
        <v>104</v>
      </c>
      <c r="L3194" t="s">
        <v>102</v>
      </c>
      <c r="M3194" t="s">
        <v>119</v>
      </c>
      <c r="N3194" t="s">
        <v>118</v>
      </c>
      <c r="O3194" t="s">
        <v>662</v>
      </c>
      <c r="P3194" t="s">
        <v>661</v>
      </c>
      <c r="Q3194" t="s">
        <v>8333</v>
      </c>
      <c r="R3194" t="s">
        <v>8334</v>
      </c>
    </row>
    <row r="3195" spans="1:18">
      <c r="A3195">
        <v>3897</v>
      </c>
      <c r="B3195" t="s">
        <v>701</v>
      </c>
      <c r="C3195">
        <v>55</v>
      </c>
      <c r="D3195" t="s">
        <v>48</v>
      </c>
      <c r="E3195" t="s">
        <v>706</v>
      </c>
      <c r="F3195">
        <v>3</v>
      </c>
      <c r="G3195">
        <v>1</v>
      </c>
      <c r="H3195" t="s">
        <v>421</v>
      </c>
      <c r="I3195" t="s">
        <v>103</v>
      </c>
      <c r="J3195" t="s">
        <v>105</v>
      </c>
      <c r="K3195" t="s">
        <v>104</v>
      </c>
      <c r="L3195" t="s">
        <v>102</v>
      </c>
      <c r="M3195" t="s">
        <v>119</v>
      </c>
      <c r="N3195" t="s">
        <v>118</v>
      </c>
      <c r="O3195" t="s">
        <v>662</v>
      </c>
      <c r="P3195" t="s">
        <v>661</v>
      </c>
      <c r="Q3195" t="s">
        <v>48</v>
      </c>
      <c r="R3195" t="s">
        <v>8335</v>
      </c>
    </row>
    <row r="3196" spans="1:18">
      <c r="A3196">
        <v>3898</v>
      </c>
      <c r="B3196" t="s">
        <v>701</v>
      </c>
      <c r="C3196">
        <v>5</v>
      </c>
      <c r="D3196" t="s">
        <v>6392</v>
      </c>
      <c r="E3196" t="s">
        <v>421</v>
      </c>
      <c r="F3196" t="s">
        <v>421</v>
      </c>
      <c r="G3196">
        <v>0</v>
      </c>
      <c r="H3196" t="s">
        <v>421</v>
      </c>
      <c r="I3196" t="s">
        <v>103</v>
      </c>
      <c r="J3196" t="s">
        <v>105</v>
      </c>
      <c r="K3196" t="s">
        <v>104</v>
      </c>
      <c r="L3196" t="s">
        <v>102</v>
      </c>
      <c r="M3196" t="s">
        <v>119</v>
      </c>
      <c r="N3196" t="s">
        <v>118</v>
      </c>
      <c r="O3196" t="s">
        <v>662</v>
      </c>
      <c r="P3196" t="s">
        <v>661</v>
      </c>
      <c r="Q3196" t="s">
        <v>6392</v>
      </c>
      <c r="R3196" t="s">
        <v>8336</v>
      </c>
    </row>
    <row r="3197" spans="1:18">
      <c r="A3197">
        <v>3899</v>
      </c>
      <c r="B3197" t="s">
        <v>701</v>
      </c>
      <c r="C3197">
        <v>32</v>
      </c>
      <c r="D3197" t="s">
        <v>8337</v>
      </c>
      <c r="E3197" t="s">
        <v>706</v>
      </c>
      <c r="F3197">
        <v>3</v>
      </c>
      <c r="G3197">
        <v>1</v>
      </c>
      <c r="H3197" t="s">
        <v>421</v>
      </c>
      <c r="I3197" t="s">
        <v>103</v>
      </c>
      <c r="J3197" t="s">
        <v>105</v>
      </c>
      <c r="K3197" t="s">
        <v>104</v>
      </c>
      <c r="L3197" t="s">
        <v>102</v>
      </c>
      <c r="M3197" t="s">
        <v>119</v>
      </c>
      <c r="N3197" t="s">
        <v>118</v>
      </c>
      <c r="O3197" t="s">
        <v>662</v>
      </c>
      <c r="P3197" t="s">
        <v>661</v>
      </c>
      <c r="Q3197" t="s">
        <v>8337</v>
      </c>
      <c r="R3197" t="s">
        <v>8338</v>
      </c>
    </row>
    <row r="3198" spans="1:18">
      <c r="A3198">
        <v>3900</v>
      </c>
      <c r="B3198" t="s">
        <v>701</v>
      </c>
      <c r="C3198">
        <v>2</v>
      </c>
      <c r="D3198" t="s">
        <v>8339</v>
      </c>
      <c r="E3198" t="s">
        <v>421</v>
      </c>
      <c r="F3198" t="s">
        <v>421</v>
      </c>
      <c r="G3198">
        <v>1</v>
      </c>
      <c r="H3198" t="s">
        <v>421</v>
      </c>
      <c r="I3198" t="s">
        <v>103</v>
      </c>
      <c r="J3198" t="s">
        <v>105</v>
      </c>
      <c r="K3198" t="s">
        <v>104</v>
      </c>
      <c r="L3198" t="s">
        <v>102</v>
      </c>
      <c r="M3198" t="s">
        <v>119</v>
      </c>
      <c r="N3198" t="s">
        <v>118</v>
      </c>
      <c r="O3198" t="s">
        <v>662</v>
      </c>
      <c r="P3198" t="s">
        <v>661</v>
      </c>
      <c r="Q3198" t="s">
        <v>8339</v>
      </c>
      <c r="R3198" t="s">
        <v>8340</v>
      </c>
    </row>
    <row r="3199" spans="1:18">
      <c r="A3199">
        <v>3901</v>
      </c>
      <c r="B3199" t="s">
        <v>701</v>
      </c>
      <c r="C3199">
        <v>30</v>
      </c>
      <c r="D3199" t="s">
        <v>8341</v>
      </c>
      <c r="E3199" t="s">
        <v>706</v>
      </c>
      <c r="F3199">
        <v>4</v>
      </c>
      <c r="G3199">
        <v>1</v>
      </c>
      <c r="H3199" t="s">
        <v>421</v>
      </c>
      <c r="I3199" t="s">
        <v>103</v>
      </c>
      <c r="J3199" t="s">
        <v>105</v>
      </c>
      <c r="K3199" t="s">
        <v>104</v>
      </c>
      <c r="L3199" t="s">
        <v>102</v>
      </c>
      <c r="M3199" t="s">
        <v>119</v>
      </c>
      <c r="N3199" t="s">
        <v>118</v>
      </c>
      <c r="O3199" t="s">
        <v>662</v>
      </c>
      <c r="P3199" t="s">
        <v>661</v>
      </c>
      <c r="Q3199" t="s">
        <v>8341</v>
      </c>
      <c r="R3199" t="s">
        <v>8342</v>
      </c>
    </row>
    <row r="3200" spans="1:18">
      <c r="A3200">
        <v>3902</v>
      </c>
      <c r="B3200" t="s">
        <v>701</v>
      </c>
      <c r="C3200">
        <v>4</v>
      </c>
      <c r="D3200" t="s">
        <v>6392</v>
      </c>
      <c r="E3200" t="s">
        <v>421</v>
      </c>
      <c r="F3200" t="s">
        <v>421</v>
      </c>
      <c r="G3200">
        <v>0</v>
      </c>
      <c r="H3200" t="s">
        <v>421</v>
      </c>
      <c r="I3200" t="s">
        <v>103</v>
      </c>
      <c r="J3200" t="s">
        <v>105</v>
      </c>
      <c r="K3200" t="s">
        <v>104</v>
      </c>
      <c r="L3200" t="s">
        <v>102</v>
      </c>
      <c r="M3200" t="s">
        <v>119</v>
      </c>
      <c r="N3200" t="s">
        <v>118</v>
      </c>
      <c r="O3200" t="s">
        <v>662</v>
      </c>
      <c r="P3200" t="s">
        <v>661</v>
      </c>
      <c r="Q3200" t="s">
        <v>6392</v>
      </c>
      <c r="R3200" t="s">
        <v>8343</v>
      </c>
    </row>
    <row r="3201" spans="1:18">
      <c r="A3201">
        <v>3903</v>
      </c>
      <c r="B3201" t="s">
        <v>701</v>
      </c>
      <c r="C3201">
        <v>31</v>
      </c>
      <c r="D3201" t="s">
        <v>8344</v>
      </c>
      <c r="E3201" t="s">
        <v>706</v>
      </c>
      <c r="F3201">
        <v>3</v>
      </c>
      <c r="G3201">
        <v>1</v>
      </c>
      <c r="H3201" t="s">
        <v>421</v>
      </c>
      <c r="I3201" t="s">
        <v>103</v>
      </c>
      <c r="J3201" t="s">
        <v>105</v>
      </c>
      <c r="K3201" t="s">
        <v>104</v>
      </c>
      <c r="L3201" t="s">
        <v>102</v>
      </c>
      <c r="M3201" t="s">
        <v>119</v>
      </c>
      <c r="N3201" t="s">
        <v>118</v>
      </c>
      <c r="O3201" t="s">
        <v>662</v>
      </c>
      <c r="P3201" t="s">
        <v>661</v>
      </c>
      <c r="Q3201" t="s">
        <v>8344</v>
      </c>
      <c r="R3201" t="s">
        <v>8345</v>
      </c>
    </row>
    <row r="3202" spans="1:18">
      <c r="A3202">
        <v>3904</v>
      </c>
      <c r="B3202" t="s">
        <v>701</v>
      </c>
      <c r="C3202">
        <v>29</v>
      </c>
      <c r="D3202" t="s">
        <v>8346</v>
      </c>
      <c r="E3202" t="s">
        <v>706</v>
      </c>
      <c r="F3202">
        <v>3</v>
      </c>
      <c r="G3202">
        <v>1</v>
      </c>
      <c r="H3202" t="s">
        <v>421</v>
      </c>
      <c r="I3202" t="s">
        <v>103</v>
      </c>
      <c r="J3202" t="s">
        <v>105</v>
      </c>
      <c r="K3202" t="s">
        <v>104</v>
      </c>
      <c r="L3202" t="s">
        <v>102</v>
      </c>
      <c r="M3202" t="s">
        <v>119</v>
      </c>
      <c r="N3202" t="s">
        <v>118</v>
      </c>
      <c r="O3202" t="s">
        <v>662</v>
      </c>
      <c r="P3202" t="s">
        <v>661</v>
      </c>
      <c r="Q3202" t="s">
        <v>8346</v>
      </c>
      <c r="R3202" t="s">
        <v>8347</v>
      </c>
    </row>
    <row r="3203" spans="1:18">
      <c r="A3203">
        <v>3905</v>
      </c>
      <c r="B3203" t="s">
        <v>701</v>
      </c>
      <c r="C3203">
        <v>26</v>
      </c>
      <c r="D3203" t="s">
        <v>8348</v>
      </c>
      <c r="E3203" t="s">
        <v>706</v>
      </c>
      <c r="F3203">
        <v>1</v>
      </c>
      <c r="G3203">
        <v>1</v>
      </c>
      <c r="H3203" t="s">
        <v>421</v>
      </c>
      <c r="I3203" t="s">
        <v>103</v>
      </c>
      <c r="J3203" t="s">
        <v>105</v>
      </c>
      <c r="K3203" t="s">
        <v>104</v>
      </c>
      <c r="L3203" t="s">
        <v>102</v>
      </c>
      <c r="M3203" t="s">
        <v>119</v>
      </c>
      <c r="N3203" t="s">
        <v>118</v>
      </c>
      <c r="O3203" t="s">
        <v>662</v>
      </c>
      <c r="P3203" t="s">
        <v>661</v>
      </c>
      <c r="Q3203" t="s">
        <v>8348</v>
      </c>
      <c r="R3203" t="s">
        <v>8349</v>
      </c>
    </row>
    <row r="3204" spans="1:18">
      <c r="A3204">
        <v>3906</v>
      </c>
      <c r="B3204" t="s">
        <v>701</v>
      </c>
      <c r="C3204">
        <v>28</v>
      </c>
      <c r="D3204" t="s">
        <v>8350</v>
      </c>
      <c r="E3204" t="s">
        <v>706</v>
      </c>
      <c r="F3204">
        <v>4</v>
      </c>
      <c r="G3204">
        <v>1</v>
      </c>
      <c r="H3204" t="s">
        <v>421</v>
      </c>
      <c r="I3204" t="s">
        <v>103</v>
      </c>
      <c r="J3204" t="s">
        <v>105</v>
      </c>
      <c r="K3204" t="s">
        <v>104</v>
      </c>
      <c r="L3204" t="s">
        <v>102</v>
      </c>
      <c r="M3204" t="s">
        <v>119</v>
      </c>
      <c r="N3204" t="s">
        <v>118</v>
      </c>
      <c r="O3204" t="s">
        <v>662</v>
      </c>
      <c r="P3204" t="s">
        <v>661</v>
      </c>
      <c r="Q3204" t="s">
        <v>8350</v>
      </c>
      <c r="R3204" t="s">
        <v>8351</v>
      </c>
    </row>
    <row r="3205" spans="1:18">
      <c r="A3205">
        <v>3907</v>
      </c>
      <c r="B3205" t="s">
        <v>701</v>
      </c>
      <c r="C3205">
        <v>27</v>
      </c>
      <c r="D3205" t="s">
        <v>8352</v>
      </c>
      <c r="E3205" t="s">
        <v>706</v>
      </c>
      <c r="F3205">
        <v>3</v>
      </c>
      <c r="G3205">
        <v>1</v>
      </c>
      <c r="H3205" t="s">
        <v>421</v>
      </c>
      <c r="I3205" t="s">
        <v>103</v>
      </c>
      <c r="J3205" t="s">
        <v>105</v>
      </c>
      <c r="K3205" t="s">
        <v>104</v>
      </c>
      <c r="L3205" t="s">
        <v>102</v>
      </c>
      <c r="M3205" t="s">
        <v>119</v>
      </c>
      <c r="N3205" t="s">
        <v>118</v>
      </c>
      <c r="O3205" t="s">
        <v>662</v>
      </c>
      <c r="P3205" t="s">
        <v>661</v>
      </c>
      <c r="Q3205" t="s">
        <v>8352</v>
      </c>
      <c r="R3205" t="s">
        <v>8353</v>
      </c>
    </row>
    <row r="3206" spans="1:18">
      <c r="A3206">
        <v>3908</v>
      </c>
      <c r="B3206" t="s">
        <v>701</v>
      </c>
      <c r="C3206">
        <v>2830</v>
      </c>
      <c r="D3206" t="s">
        <v>8354</v>
      </c>
      <c r="E3206" t="s">
        <v>706</v>
      </c>
      <c r="F3206">
        <v>3</v>
      </c>
      <c r="G3206">
        <v>1</v>
      </c>
      <c r="H3206" t="s">
        <v>421</v>
      </c>
      <c r="I3206" t="s">
        <v>103</v>
      </c>
      <c r="J3206" t="s">
        <v>105</v>
      </c>
      <c r="K3206" t="s">
        <v>104</v>
      </c>
      <c r="L3206" t="s">
        <v>102</v>
      </c>
      <c r="M3206" t="s">
        <v>119</v>
      </c>
      <c r="N3206" t="s">
        <v>118</v>
      </c>
      <c r="O3206" t="s">
        <v>662</v>
      </c>
      <c r="P3206" t="s">
        <v>661</v>
      </c>
      <c r="Q3206" t="s">
        <v>8354</v>
      </c>
      <c r="R3206" t="s">
        <v>8355</v>
      </c>
    </row>
    <row r="3207" spans="1:18">
      <c r="A3207">
        <v>3909</v>
      </c>
      <c r="B3207" t="s">
        <v>701</v>
      </c>
      <c r="C3207">
        <v>25</v>
      </c>
      <c r="D3207" t="s">
        <v>8356</v>
      </c>
      <c r="E3207" t="s">
        <v>706</v>
      </c>
      <c r="F3207">
        <v>1</v>
      </c>
      <c r="G3207">
        <v>1</v>
      </c>
      <c r="H3207" t="s">
        <v>421</v>
      </c>
      <c r="I3207" t="s">
        <v>103</v>
      </c>
      <c r="J3207" t="s">
        <v>105</v>
      </c>
      <c r="K3207" t="s">
        <v>104</v>
      </c>
      <c r="L3207" t="s">
        <v>102</v>
      </c>
      <c r="M3207" t="s">
        <v>119</v>
      </c>
      <c r="N3207" t="s">
        <v>118</v>
      </c>
      <c r="O3207" t="s">
        <v>662</v>
      </c>
      <c r="P3207" t="s">
        <v>661</v>
      </c>
      <c r="Q3207" t="s">
        <v>8356</v>
      </c>
      <c r="R3207" t="s">
        <v>8357</v>
      </c>
    </row>
    <row r="3208" spans="1:18">
      <c r="A3208">
        <v>3910</v>
      </c>
      <c r="B3208" t="s">
        <v>701</v>
      </c>
      <c r="C3208">
        <v>3</v>
      </c>
      <c r="D3208" t="s">
        <v>6392</v>
      </c>
      <c r="E3208" t="s">
        <v>421</v>
      </c>
      <c r="F3208" t="s">
        <v>421</v>
      </c>
      <c r="G3208">
        <v>0</v>
      </c>
      <c r="H3208" t="s">
        <v>421</v>
      </c>
      <c r="I3208" t="s">
        <v>103</v>
      </c>
      <c r="J3208" t="s">
        <v>105</v>
      </c>
      <c r="K3208" t="s">
        <v>104</v>
      </c>
      <c r="L3208" t="s">
        <v>102</v>
      </c>
      <c r="M3208" t="s">
        <v>119</v>
      </c>
      <c r="N3208" t="s">
        <v>118</v>
      </c>
      <c r="O3208" t="s">
        <v>662</v>
      </c>
      <c r="P3208" t="s">
        <v>661</v>
      </c>
      <c r="Q3208" t="s">
        <v>6392</v>
      </c>
      <c r="R3208" t="s">
        <v>8358</v>
      </c>
    </row>
    <row r="3209" spans="1:18">
      <c r="A3209">
        <v>3911</v>
      </c>
      <c r="B3209" t="s">
        <v>701</v>
      </c>
      <c r="C3209">
        <v>6</v>
      </c>
      <c r="D3209" t="s">
        <v>8359</v>
      </c>
      <c r="E3209" t="s">
        <v>706</v>
      </c>
      <c r="F3209">
        <v>3</v>
      </c>
      <c r="G3209">
        <v>1</v>
      </c>
      <c r="H3209" t="s">
        <v>421</v>
      </c>
      <c r="I3209" t="s">
        <v>103</v>
      </c>
      <c r="J3209" t="s">
        <v>105</v>
      </c>
      <c r="K3209" t="s">
        <v>104</v>
      </c>
      <c r="L3209" t="s">
        <v>102</v>
      </c>
      <c r="M3209" t="s">
        <v>119</v>
      </c>
      <c r="N3209" t="s">
        <v>118</v>
      </c>
      <c r="O3209" t="s">
        <v>662</v>
      </c>
      <c r="P3209" t="s">
        <v>661</v>
      </c>
      <c r="Q3209" t="s">
        <v>8359</v>
      </c>
      <c r="R3209" t="s">
        <v>8360</v>
      </c>
    </row>
    <row r="3210" spans="1:18">
      <c r="A3210">
        <v>3912</v>
      </c>
      <c r="B3210" t="s">
        <v>701</v>
      </c>
      <c r="C3210">
        <v>24</v>
      </c>
      <c r="D3210" t="s">
        <v>8361</v>
      </c>
      <c r="E3210" t="s">
        <v>706</v>
      </c>
      <c r="F3210">
        <v>3</v>
      </c>
      <c r="G3210">
        <v>1</v>
      </c>
      <c r="H3210" t="s">
        <v>421</v>
      </c>
      <c r="I3210" t="s">
        <v>103</v>
      </c>
      <c r="J3210" t="s">
        <v>105</v>
      </c>
      <c r="K3210" t="s">
        <v>104</v>
      </c>
      <c r="L3210" t="s">
        <v>102</v>
      </c>
      <c r="M3210" t="s">
        <v>119</v>
      </c>
      <c r="N3210" t="s">
        <v>118</v>
      </c>
      <c r="O3210" t="s">
        <v>662</v>
      </c>
      <c r="P3210" t="s">
        <v>661</v>
      </c>
      <c r="Q3210" t="s">
        <v>8361</v>
      </c>
      <c r="R3210" t="s">
        <v>8362</v>
      </c>
    </row>
    <row r="3211" spans="1:18">
      <c r="A3211">
        <v>3913</v>
      </c>
      <c r="B3211" t="s">
        <v>701</v>
      </c>
      <c r="C3211">
        <v>23</v>
      </c>
      <c r="D3211" t="s">
        <v>8363</v>
      </c>
      <c r="E3211" t="s">
        <v>706</v>
      </c>
      <c r="F3211">
        <v>3</v>
      </c>
      <c r="G3211">
        <v>1</v>
      </c>
      <c r="H3211" t="s">
        <v>421</v>
      </c>
      <c r="I3211" t="s">
        <v>103</v>
      </c>
      <c r="J3211" t="s">
        <v>105</v>
      </c>
      <c r="K3211" t="s">
        <v>104</v>
      </c>
      <c r="L3211" t="s">
        <v>102</v>
      </c>
      <c r="M3211" t="s">
        <v>119</v>
      </c>
      <c r="N3211" t="s">
        <v>118</v>
      </c>
      <c r="O3211" t="s">
        <v>662</v>
      </c>
      <c r="P3211" t="s">
        <v>661</v>
      </c>
      <c r="Q3211" t="s">
        <v>8363</v>
      </c>
      <c r="R3211" t="s">
        <v>8364</v>
      </c>
    </row>
    <row r="3212" spans="1:18">
      <c r="A3212">
        <v>3914</v>
      </c>
      <c r="B3212" t="s">
        <v>701</v>
      </c>
      <c r="C3212">
        <v>22</v>
      </c>
      <c r="D3212" t="s">
        <v>8365</v>
      </c>
      <c r="E3212" t="s">
        <v>706</v>
      </c>
      <c r="F3212">
        <v>1</v>
      </c>
      <c r="G3212">
        <v>1</v>
      </c>
      <c r="H3212" t="s">
        <v>421</v>
      </c>
      <c r="I3212" t="s">
        <v>103</v>
      </c>
      <c r="J3212" t="s">
        <v>105</v>
      </c>
      <c r="K3212" t="s">
        <v>104</v>
      </c>
      <c r="L3212" t="s">
        <v>102</v>
      </c>
      <c r="M3212" t="s">
        <v>119</v>
      </c>
      <c r="N3212" t="s">
        <v>118</v>
      </c>
      <c r="O3212" t="s">
        <v>662</v>
      </c>
      <c r="P3212" t="s">
        <v>661</v>
      </c>
      <c r="Q3212" t="s">
        <v>8365</v>
      </c>
      <c r="R3212" t="s">
        <v>8366</v>
      </c>
    </row>
    <row r="3213" spans="1:18">
      <c r="A3213">
        <v>3915</v>
      </c>
      <c r="B3213" t="s">
        <v>701</v>
      </c>
      <c r="C3213">
        <v>45</v>
      </c>
      <c r="D3213" t="s">
        <v>8367</v>
      </c>
      <c r="E3213" t="s">
        <v>706</v>
      </c>
      <c r="F3213">
        <v>1</v>
      </c>
      <c r="G3213">
        <v>1</v>
      </c>
      <c r="H3213" t="s">
        <v>421</v>
      </c>
      <c r="I3213" t="s">
        <v>103</v>
      </c>
      <c r="J3213" t="s">
        <v>105</v>
      </c>
      <c r="K3213" t="s">
        <v>104</v>
      </c>
      <c r="L3213" t="s">
        <v>102</v>
      </c>
      <c r="M3213" t="s">
        <v>119</v>
      </c>
      <c r="N3213" t="s">
        <v>118</v>
      </c>
      <c r="O3213" t="s">
        <v>662</v>
      </c>
      <c r="P3213" t="s">
        <v>661</v>
      </c>
      <c r="Q3213" t="s">
        <v>8367</v>
      </c>
      <c r="R3213" t="s">
        <v>8368</v>
      </c>
    </row>
    <row r="3214" spans="1:18">
      <c r="A3214">
        <v>3916</v>
      </c>
      <c r="B3214" t="s">
        <v>701</v>
      </c>
      <c r="C3214">
        <v>21</v>
      </c>
      <c r="D3214" t="s">
        <v>8369</v>
      </c>
      <c r="E3214" t="s">
        <v>706</v>
      </c>
      <c r="F3214">
        <v>4</v>
      </c>
      <c r="G3214">
        <v>1</v>
      </c>
      <c r="H3214" t="s">
        <v>421</v>
      </c>
      <c r="I3214" t="s">
        <v>103</v>
      </c>
      <c r="J3214" t="s">
        <v>105</v>
      </c>
      <c r="K3214" t="s">
        <v>104</v>
      </c>
      <c r="L3214" t="s">
        <v>102</v>
      </c>
      <c r="M3214" t="s">
        <v>119</v>
      </c>
      <c r="N3214" t="s">
        <v>118</v>
      </c>
      <c r="O3214" t="s">
        <v>662</v>
      </c>
      <c r="P3214" t="s">
        <v>661</v>
      </c>
      <c r="Q3214" t="s">
        <v>8369</v>
      </c>
      <c r="R3214" t="s">
        <v>8370</v>
      </c>
    </row>
    <row r="3215" spans="1:18">
      <c r="A3215">
        <v>3917</v>
      </c>
      <c r="B3215" t="s">
        <v>701</v>
      </c>
      <c r="C3215">
        <v>44</v>
      </c>
      <c r="D3215" t="s">
        <v>8371</v>
      </c>
      <c r="E3215" t="s">
        <v>706</v>
      </c>
      <c r="F3215">
        <v>3</v>
      </c>
      <c r="G3215">
        <v>1</v>
      </c>
      <c r="H3215" t="s">
        <v>421</v>
      </c>
      <c r="I3215" t="s">
        <v>103</v>
      </c>
      <c r="J3215" t="s">
        <v>105</v>
      </c>
      <c r="K3215" t="s">
        <v>104</v>
      </c>
      <c r="L3215" t="s">
        <v>102</v>
      </c>
      <c r="M3215" t="s">
        <v>119</v>
      </c>
      <c r="N3215" t="s">
        <v>118</v>
      </c>
      <c r="O3215" t="s">
        <v>662</v>
      </c>
      <c r="P3215" t="s">
        <v>661</v>
      </c>
      <c r="Q3215" t="s">
        <v>8371</v>
      </c>
      <c r="R3215" t="s">
        <v>8372</v>
      </c>
    </row>
    <row r="3216" spans="1:18">
      <c r="A3216">
        <v>3918</v>
      </c>
      <c r="B3216" t="s">
        <v>701</v>
      </c>
      <c r="C3216">
        <v>43</v>
      </c>
      <c r="D3216" t="s">
        <v>8373</v>
      </c>
      <c r="E3216" t="s">
        <v>706</v>
      </c>
      <c r="F3216">
        <v>4</v>
      </c>
      <c r="G3216">
        <v>1</v>
      </c>
      <c r="H3216" t="s">
        <v>421</v>
      </c>
      <c r="I3216" t="s">
        <v>103</v>
      </c>
      <c r="J3216" t="s">
        <v>105</v>
      </c>
      <c r="K3216" t="s">
        <v>104</v>
      </c>
      <c r="L3216" t="s">
        <v>102</v>
      </c>
      <c r="M3216" t="s">
        <v>119</v>
      </c>
      <c r="N3216" t="s">
        <v>118</v>
      </c>
      <c r="O3216" t="s">
        <v>662</v>
      </c>
      <c r="P3216" t="s">
        <v>661</v>
      </c>
      <c r="Q3216" t="s">
        <v>8373</v>
      </c>
      <c r="R3216" t="s">
        <v>8374</v>
      </c>
    </row>
    <row r="3217" spans="1:18">
      <c r="A3217">
        <v>3919</v>
      </c>
      <c r="B3217" t="s">
        <v>701</v>
      </c>
      <c r="C3217">
        <v>20</v>
      </c>
      <c r="D3217" t="s">
        <v>8375</v>
      </c>
      <c r="E3217" t="s">
        <v>706</v>
      </c>
      <c r="F3217">
        <v>3</v>
      </c>
      <c r="G3217">
        <v>1</v>
      </c>
      <c r="H3217" t="s">
        <v>421</v>
      </c>
      <c r="I3217" t="s">
        <v>103</v>
      </c>
      <c r="J3217" t="s">
        <v>105</v>
      </c>
      <c r="K3217" t="s">
        <v>104</v>
      </c>
      <c r="L3217" t="s">
        <v>102</v>
      </c>
      <c r="M3217" t="s">
        <v>119</v>
      </c>
      <c r="N3217" t="s">
        <v>118</v>
      </c>
      <c r="O3217" t="s">
        <v>662</v>
      </c>
      <c r="P3217" t="s">
        <v>661</v>
      </c>
      <c r="Q3217" t="s">
        <v>8375</v>
      </c>
      <c r="R3217" t="s">
        <v>8376</v>
      </c>
    </row>
    <row r="3218" spans="1:18">
      <c r="A3218">
        <v>3920</v>
      </c>
      <c r="B3218" t="s">
        <v>701</v>
      </c>
      <c r="C3218">
        <v>12</v>
      </c>
      <c r="D3218" t="s">
        <v>8377</v>
      </c>
      <c r="E3218" t="s">
        <v>703</v>
      </c>
      <c r="F3218">
        <v>0</v>
      </c>
      <c r="G3218">
        <v>1</v>
      </c>
      <c r="H3218" t="s">
        <v>421</v>
      </c>
      <c r="I3218" t="s">
        <v>103</v>
      </c>
      <c r="J3218" t="s">
        <v>105</v>
      </c>
      <c r="K3218" t="s">
        <v>104</v>
      </c>
      <c r="L3218" t="s">
        <v>102</v>
      </c>
      <c r="M3218" t="s">
        <v>119</v>
      </c>
      <c r="N3218" t="s">
        <v>118</v>
      </c>
      <c r="O3218" t="s">
        <v>662</v>
      </c>
      <c r="P3218" t="s">
        <v>661</v>
      </c>
      <c r="Q3218" t="s">
        <v>8377</v>
      </c>
      <c r="R3218" t="s">
        <v>8378</v>
      </c>
    </row>
    <row r="3219" spans="1:18">
      <c r="A3219">
        <v>3921</v>
      </c>
      <c r="B3219" t="s">
        <v>701</v>
      </c>
      <c r="C3219">
        <v>16</v>
      </c>
      <c r="D3219" t="s">
        <v>8379</v>
      </c>
      <c r="E3219" t="s">
        <v>706</v>
      </c>
      <c r="F3219">
        <v>4</v>
      </c>
      <c r="G3219">
        <v>1</v>
      </c>
      <c r="H3219" t="s">
        <v>421</v>
      </c>
      <c r="I3219" t="s">
        <v>103</v>
      </c>
      <c r="J3219" t="s">
        <v>105</v>
      </c>
      <c r="K3219" t="s">
        <v>104</v>
      </c>
      <c r="L3219" t="s">
        <v>102</v>
      </c>
      <c r="M3219" t="s">
        <v>119</v>
      </c>
      <c r="N3219" t="s">
        <v>118</v>
      </c>
      <c r="O3219" t="s">
        <v>662</v>
      </c>
      <c r="P3219" t="s">
        <v>661</v>
      </c>
      <c r="Q3219" t="s">
        <v>8379</v>
      </c>
      <c r="R3219" t="s">
        <v>8380</v>
      </c>
    </row>
    <row r="3220" spans="1:18">
      <c r="A3220">
        <v>3922</v>
      </c>
      <c r="B3220" t="s">
        <v>701</v>
      </c>
      <c r="C3220">
        <v>19</v>
      </c>
      <c r="D3220" t="s">
        <v>8381</v>
      </c>
      <c r="E3220" t="s">
        <v>706</v>
      </c>
      <c r="F3220">
        <v>1</v>
      </c>
      <c r="G3220">
        <v>1</v>
      </c>
      <c r="H3220" t="s">
        <v>421</v>
      </c>
      <c r="I3220" t="s">
        <v>103</v>
      </c>
      <c r="J3220" t="s">
        <v>105</v>
      </c>
      <c r="K3220" t="s">
        <v>104</v>
      </c>
      <c r="L3220" t="s">
        <v>102</v>
      </c>
      <c r="M3220" t="s">
        <v>119</v>
      </c>
      <c r="N3220" t="s">
        <v>118</v>
      </c>
      <c r="O3220" t="s">
        <v>662</v>
      </c>
      <c r="P3220" t="s">
        <v>661</v>
      </c>
      <c r="Q3220" t="s">
        <v>8381</v>
      </c>
      <c r="R3220" t="s">
        <v>8382</v>
      </c>
    </row>
    <row r="3221" spans="1:18">
      <c r="A3221">
        <v>3923</v>
      </c>
      <c r="B3221" t="s">
        <v>701</v>
      </c>
      <c r="C3221">
        <v>18</v>
      </c>
      <c r="D3221" t="s">
        <v>8383</v>
      </c>
      <c r="E3221" t="s">
        <v>706</v>
      </c>
      <c r="F3221">
        <v>1</v>
      </c>
      <c r="G3221">
        <v>1</v>
      </c>
      <c r="H3221" t="s">
        <v>421</v>
      </c>
      <c r="I3221" t="s">
        <v>103</v>
      </c>
      <c r="J3221" t="s">
        <v>105</v>
      </c>
      <c r="K3221" t="s">
        <v>104</v>
      </c>
      <c r="L3221" t="s">
        <v>102</v>
      </c>
      <c r="M3221" t="s">
        <v>119</v>
      </c>
      <c r="N3221" t="s">
        <v>118</v>
      </c>
      <c r="O3221" t="s">
        <v>662</v>
      </c>
      <c r="P3221" t="s">
        <v>661</v>
      </c>
      <c r="Q3221" t="s">
        <v>8383</v>
      </c>
      <c r="R3221" t="s">
        <v>8384</v>
      </c>
    </row>
    <row r="3222" spans="1:18">
      <c r="A3222">
        <v>3924</v>
      </c>
      <c r="B3222" t="s">
        <v>701</v>
      </c>
      <c r="C3222">
        <v>17</v>
      </c>
      <c r="D3222" t="s">
        <v>8385</v>
      </c>
      <c r="E3222" t="s">
        <v>706</v>
      </c>
      <c r="F3222">
        <v>4</v>
      </c>
      <c r="G3222">
        <v>1</v>
      </c>
      <c r="H3222" t="s">
        <v>421</v>
      </c>
      <c r="I3222" t="s">
        <v>103</v>
      </c>
      <c r="J3222" t="s">
        <v>105</v>
      </c>
      <c r="K3222" t="s">
        <v>104</v>
      </c>
      <c r="L3222" t="s">
        <v>102</v>
      </c>
      <c r="M3222" t="s">
        <v>119</v>
      </c>
      <c r="N3222" t="s">
        <v>118</v>
      </c>
      <c r="O3222" t="s">
        <v>662</v>
      </c>
      <c r="P3222" t="s">
        <v>661</v>
      </c>
      <c r="Q3222" t="s">
        <v>8385</v>
      </c>
      <c r="R3222" t="s">
        <v>8386</v>
      </c>
    </row>
    <row r="3223" spans="1:18">
      <c r="A3223">
        <v>3925</v>
      </c>
      <c r="B3223" t="s">
        <v>701</v>
      </c>
      <c r="C3223">
        <v>15</v>
      </c>
      <c r="D3223" t="s">
        <v>8387</v>
      </c>
      <c r="E3223" t="s">
        <v>706</v>
      </c>
      <c r="F3223">
        <v>3</v>
      </c>
      <c r="G3223">
        <v>1</v>
      </c>
      <c r="H3223" t="s">
        <v>421</v>
      </c>
      <c r="I3223" t="s">
        <v>103</v>
      </c>
      <c r="J3223" t="s">
        <v>105</v>
      </c>
      <c r="K3223" t="s">
        <v>104</v>
      </c>
      <c r="L3223" t="s">
        <v>102</v>
      </c>
      <c r="M3223" t="s">
        <v>119</v>
      </c>
      <c r="N3223" t="s">
        <v>118</v>
      </c>
      <c r="O3223" t="s">
        <v>662</v>
      </c>
      <c r="P3223" t="s">
        <v>661</v>
      </c>
      <c r="Q3223" t="s">
        <v>8387</v>
      </c>
      <c r="R3223" t="s">
        <v>8388</v>
      </c>
    </row>
    <row r="3224" spans="1:18">
      <c r="A3224">
        <v>3926</v>
      </c>
      <c r="B3224" t="s">
        <v>701</v>
      </c>
      <c r="C3224">
        <v>13</v>
      </c>
      <c r="D3224" t="s">
        <v>8389</v>
      </c>
      <c r="E3224" t="s">
        <v>706</v>
      </c>
      <c r="F3224">
        <v>3</v>
      </c>
      <c r="G3224">
        <v>1</v>
      </c>
      <c r="H3224" t="s">
        <v>421</v>
      </c>
      <c r="I3224" t="s">
        <v>103</v>
      </c>
      <c r="J3224" t="s">
        <v>105</v>
      </c>
      <c r="K3224" t="s">
        <v>104</v>
      </c>
      <c r="L3224" t="s">
        <v>102</v>
      </c>
      <c r="M3224" t="s">
        <v>119</v>
      </c>
      <c r="N3224" t="s">
        <v>118</v>
      </c>
      <c r="O3224" t="s">
        <v>662</v>
      </c>
      <c r="P3224" t="s">
        <v>661</v>
      </c>
      <c r="Q3224" t="s">
        <v>8389</v>
      </c>
      <c r="R3224" t="s">
        <v>8390</v>
      </c>
    </row>
    <row r="3225" spans="1:18">
      <c r="A3225">
        <v>3927</v>
      </c>
      <c r="B3225" t="s">
        <v>701</v>
      </c>
      <c r="C3225">
        <v>14</v>
      </c>
      <c r="D3225" t="s">
        <v>8391</v>
      </c>
      <c r="E3225" t="s">
        <v>706</v>
      </c>
      <c r="F3225">
        <v>3</v>
      </c>
      <c r="G3225">
        <v>1</v>
      </c>
      <c r="H3225" t="s">
        <v>421</v>
      </c>
      <c r="I3225" t="s">
        <v>103</v>
      </c>
      <c r="J3225" t="s">
        <v>105</v>
      </c>
      <c r="K3225" t="s">
        <v>104</v>
      </c>
      <c r="L3225" t="s">
        <v>102</v>
      </c>
      <c r="M3225" t="s">
        <v>119</v>
      </c>
      <c r="N3225" t="s">
        <v>118</v>
      </c>
      <c r="O3225" t="s">
        <v>662</v>
      </c>
      <c r="P3225" t="s">
        <v>661</v>
      </c>
      <c r="Q3225" t="s">
        <v>8391</v>
      </c>
      <c r="R3225" t="s">
        <v>8392</v>
      </c>
    </row>
    <row r="3226" spans="1:18">
      <c r="A3226">
        <v>1044</v>
      </c>
      <c r="B3226" t="s">
        <v>701</v>
      </c>
      <c r="C3226">
        <v>1127</v>
      </c>
      <c r="D3226" t="s">
        <v>333</v>
      </c>
      <c r="E3226" t="s">
        <v>772</v>
      </c>
      <c r="F3226">
        <v>5</v>
      </c>
      <c r="G3226">
        <v>0</v>
      </c>
      <c r="H3226" t="s">
        <v>421</v>
      </c>
      <c r="I3226" t="s">
        <v>103</v>
      </c>
      <c r="J3226" t="s">
        <v>105</v>
      </c>
      <c r="K3226" t="s">
        <v>113</v>
      </c>
      <c r="L3226" t="s">
        <v>112</v>
      </c>
      <c r="M3226" t="s">
        <v>334</v>
      </c>
      <c r="N3226" t="s">
        <v>333</v>
      </c>
      <c r="O3226" t="s">
        <v>668</v>
      </c>
      <c r="P3226" t="s">
        <v>667</v>
      </c>
      <c r="Q3226" t="s">
        <v>333</v>
      </c>
      <c r="R3226" t="s">
        <v>2744</v>
      </c>
    </row>
    <row r="3227" spans="1:18">
      <c r="A3227">
        <v>1045</v>
      </c>
      <c r="B3227" t="s">
        <v>701</v>
      </c>
      <c r="C3227">
        <v>3683</v>
      </c>
      <c r="D3227" t="s">
        <v>2745</v>
      </c>
      <c r="E3227" t="s">
        <v>706</v>
      </c>
      <c r="F3227">
        <v>3</v>
      </c>
      <c r="G3227">
        <v>0</v>
      </c>
      <c r="H3227" t="s">
        <v>421</v>
      </c>
      <c r="I3227" t="s">
        <v>103</v>
      </c>
      <c r="J3227" t="s">
        <v>105</v>
      </c>
      <c r="K3227" t="s">
        <v>113</v>
      </c>
      <c r="L3227" t="s">
        <v>112</v>
      </c>
      <c r="M3227" t="s">
        <v>334</v>
      </c>
      <c r="N3227" t="s">
        <v>333</v>
      </c>
      <c r="O3227" t="s">
        <v>668</v>
      </c>
      <c r="P3227" t="s">
        <v>667</v>
      </c>
      <c r="Q3227" t="s">
        <v>2745</v>
      </c>
      <c r="R3227" t="s">
        <v>2746</v>
      </c>
    </row>
    <row r="3228" spans="1:18">
      <c r="A3228">
        <v>1046</v>
      </c>
      <c r="B3228" t="s">
        <v>701</v>
      </c>
      <c r="C3228">
        <v>3684</v>
      </c>
      <c r="D3228" t="s">
        <v>2747</v>
      </c>
      <c r="E3228" t="s">
        <v>706</v>
      </c>
      <c r="F3228">
        <v>3</v>
      </c>
      <c r="G3228">
        <v>0</v>
      </c>
      <c r="H3228" t="s">
        <v>421</v>
      </c>
      <c r="I3228" t="s">
        <v>103</v>
      </c>
      <c r="J3228" t="s">
        <v>105</v>
      </c>
      <c r="K3228" t="s">
        <v>113</v>
      </c>
      <c r="L3228" t="s">
        <v>112</v>
      </c>
      <c r="M3228" t="s">
        <v>334</v>
      </c>
      <c r="N3228" t="s">
        <v>333</v>
      </c>
      <c r="O3228" t="s">
        <v>668</v>
      </c>
      <c r="P3228" t="s">
        <v>667</v>
      </c>
      <c r="Q3228" t="s">
        <v>2747</v>
      </c>
      <c r="R3228" t="s">
        <v>2748</v>
      </c>
    </row>
    <row r="3229" spans="1:18">
      <c r="A3229">
        <v>1047</v>
      </c>
      <c r="B3229" t="s">
        <v>701</v>
      </c>
      <c r="C3229">
        <v>3686</v>
      </c>
      <c r="D3229" t="s">
        <v>2749</v>
      </c>
      <c r="E3229" t="s">
        <v>706</v>
      </c>
      <c r="F3229">
        <v>4</v>
      </c>
      <c r="G3229">
        <v>0</v>
      </c>
      <c r="H3229" t="s">
        <v>421</v>
      </c>
      <c r="I3229" t="s">
        <v>103</v>
      </c>
      <c r="J3229" t="s">
        <v>105</v>
      </c>
      <c r="K3229" t="s">
        <v>113</v>
      </c>
      <c r="L3229" t="s">
        <v>112</v>
      </c>
      <c r="M3229" t="s">
        <v>334</v>
      </c>
      <c r="N3229" t="s">
        <v>333</v>
      </c>
      <c r="O3229" t="s">
        <v>668</v>
      </c>
      <c r="P3229" t="s">
        <v>667</v>
      </c>
      <c r="Q3229" t="s">
        <v>2749</v>
      </c>
      <c r="R3229" t="s">
        <v>2750</v>
      </c>
    </row>
    <row r="3230" spans="1:18">
      <c r="A3230">
        <v>1048</v>
      </c>
      <c r="B3230" t="s">
        <v>701</v>
      </c>
      <c r="C3230">
        <v>3685</v>
      </c>
      <c r="D3230" t="s">
        <v>2751</v>
      </c>
      <c r="E3230" t="s">
        <v>706</v>
      </c>
      <c r="F3230">
        <v>2</v>
      </c>
      <c r="G3230">
        <v>0</v>
      </c>
      <c r="H3230" t="s">
        <v>421</v>
      </c>
      <c r="I3230" t="s">
        <v>103</v>
      </c>
      <c r="J3230" t="s">
        <v>105</v>
      </c>
      <c r="K3230" t="s">
        <v>113</v>
      </c>
      <c r="L3230" t="s">
        <v>112</v>
      </c>
      <c r="M3230" t="s">
        <v>334</v>
      </c>
      <c r="N3230" t="s">
        <v>333</v>
      </c>
      <c r="O3230" t="s">
        <v>668</v>
      </c>
      <c r="P3230" t="s">
        <v>667</v>
      </c>
      <c r="Q3230" t="s">
        <v>2751</v>
      </c>
      <c r="R3230" t="s">
        <v>2752</v>
      </c>
    </row>
    <row r="3231" spans="1:18">
      <c r="A3231">
        <v>1049</v>
      </c>
      <c r="B3231" t="s">
        <v>701</v>
      </c>
      <c r="C3231">
        <v>3804</v>
      </c>
      <c r="D3231" t="s">
        <v>2753</v>
      </c>
      <c r="E3231" t="s">
        <v>706</v>
      </c>
      <c r="F3231">
        <v>1</v>
      </c>
      <c r="G3231">
        <v>0</v>
      </c>
      <c r="H3231" t="s">
        <v>421</v>
      </c>
      <c r="I3231" t="s">
        <v>103</v>
      </c>
      <c r="J3231" t="s">
        <v>105</v>
      </c>
      <c r="K3231" t="s">
        <v>113</v>
      </c>
      <c r="L3231" t="s">
        <v>112</v>
      </c>
      <c r="M3231" t="s">
        <v>370</v>
      </c>
      <c r="N3231" t="s">
        <v>369</v>
      </c>
      <c r="O3231" t="s">
        <v>666</v>
      </c>
      <c r="P3231" t="s">
        <v>665</v>
      </c>
      <c r="Q3231" t="s">
        <v>2753</v>
      </c>
      <c r="R3231" t="s">
        <v>2754</v>
      </c>
    </row>
    <row r="3232" spans="1:18">
      <c r="A3232">
        <v>1050</v>
      </c>
      <c r="B3232" t="s">
        <v>701</v>
      </c>
      <c r="C3232">
        <v>3807</v>
      </c>
      <c r="D3232" t="s">
        <v>2755</v>
      </c>
      <c r="E3232" t="s">
        <v>706</v>
      </c>
      <c r="F3232">
        <v>3</v>
      </c>
      <c r="G3232">
        <v>0</v>
      </c>
      <c r="H3232" t="s">
        <v>421</v>
      </c>
      <c r="I3232" t="s">
        <v>103</v>
      </c>
      <c r="J3232" t="s">
        <v>105</v>
      </c>
      <c r="K3232" t="s">
        <v>113</v>
      </c>
      <c r="L3232" t="s">
        <v>112</v>
      </c>
      <c r="M3232" t="s">
        <v>370</v>
      </c>
      <c r="N3232" t="s">
        <v>369</v>
      </c>
      <c r="O3232" t="s">
        <v>666</v>
      </c>
      <c r="P3232" t="s">
        <v>665</v>
      </c>
      <c r="Q3232" t="s">
        <v>2755</v>
      </c>
      <c r="R3232" t="s">
        <v>2756</v>
      </c>
    </row>
    <row r="3233" spans="1:18">
      <c r="A3233">
        <v>1051</v>
      </c>
      <c r="B3233" t="s">
        <v>701</v>
      </c>
      <c r="C3233">
        <v>1142</v>
      </c>
      <c r="D3233" t="s">
        <v>2757</v>
      </c>
      <c r="E3233" t="s">
        <v>706</v>
      </c>
      <c r="F3233">
        <v>3</v>
      </c>
      <c r="G3233">
        <v>0</v>
      </c>
      <c r="H3233" t="s">
        <v>421</v>
      </c>
      <c r="I3233" t="s">
        <v>103</v>
      </c>
      <c r="J3233" t="s">
        <v>105</v>
      </c>
      <c r="K3233" t="s">
        <v>113</v>
      </c>
      <c r="L3233" t="s">
        <v>112</v>
      </c>
      <c r="M3233" t="s">
        <v>370</v>
      </c>
      <c r="N3233" t="s">
        <v>369</v>
      </c>
      <c r="O3233" t="s">
        <v>666</v>
      </c>
      <c r="P3233" t="s">
        <v>665</v>
      </c>
      <c r="Q3233" t="s">
        <v>2757</v>
      </c>
      <c r="R3233" t="s">
        <v>2758</v>
      </c>
    </row>
    <row r="3234" spans="1:18">
      <c r="A3234">
        <v>1052</v>
      </c>
      <c r="B3234" t="s">
        <v>701</v>
      </c>
      <c r="C3234">
        <v>2204</v>
      </c>
      <c r="D3234" t="s">
        <v>2759</v>
      </c>
      <c r="E3234" t="s">
        <v>706</v>
      </c>
      <c r="F3234">
        <v>3</v>
      </c>
      <c r="G3234">
        <v>0</v>
      </c>
      <c r="H3234" t="s">
        <v>421</v>
      </c>
      <c r="I3234" t="s">
        <v>103</v>
      </c>
      <c r="J3234" t="s">
        <v>105</v>
      </c>
      <c r="K3234" t="s">
        <v>113</v>
      </c>
      <c r="L3234" t="s">
        <v>112</v>
      </c>
      <c r="M3234" t="s">
        <v>370</v>
      </c>
      <c r="N3234" t="s">
        <v>369</v>
      </c>
      <c r="O3234" t="s">
        <v>666</v>
      </c>
      <c r="P3234" t="s">
        <v>665</v>
      </c>
      <c r="Q3234" t="s">
        <v>2759</v>
      </c>
      <c r="R3234" t="s">
        <v>2760</v>
      </c>
    </row>
    <row r="3235" spans="1:18">
      <c r="A3235">
        <v>1053</v>
      </c>
      <c r="B3235" t="s">
        <v>701</v>
      </c>
      <c r="C3235">
        <v>3911</v>
      </c>
      <c r="D3235" t="s">
        <v>2761</v>
      </c>
      <c r="E3235" t="s">
        <v>706</v>
      </c>
      <c r="F3235">
        <v>5</v>
      </c>
      <c r="G3235">
        <v>0</v>
      </c>
      <c r="H3235" t="s">
        <v>421</v>
      </c>
      <c r="I3235" t="s">
        <v>103</v>
      </c>
      <c r="J3235" t="s">
        <v>105</v>
      </c>
      <c r="K3235" t="s">
        <v>113</v>
      </c>
      <c r="L3235" t="s">
        <v>112</v>
      </c>
      <c r="M3235" t="s">
        <v>370</v>
      </c>
      <c r="N3235" t="s">
        <v>369</v>
      </c>
      <c r="O3235" t="s">
        <v>666</v>
      </c>
      <c r="P3235" t="s">
        <v>665</v>
      </c>
      <c r="Q3235" t="s">
        <v>2761</v>
      </c>
      <c r="R3235" t="s">
        <v>2762</v>
      </c>
    </row>
    <row r="3236" spans="1:18">
      <c r="A3236">
        <v>1054</v>
      </c>
      <c r="B3236" t="s">
        <v>701</v>
      </c>
      <c r="C3236">
        <v>1128</v>
      </c>
      <c r="D3236" t="s">
        <v>369</v>
      </c>
      <c r="E3236" t="s">
        <v>772</v>
      </c>
      <c r="F3236">
        <v>5</v>
      </c>
      <c r="G3236">
        <v>0</v>
      </c>
      <c r="H3236" t="s">
        <v>421</v>
      </c>
      <c r="I3236" t="s">
        <v>103</v>
      </c>
      <c r="J3236" t="s">
        <v>105</v>
      </c>
      <c r="K3236" t="s">
        <v>113</v>
      </c>
      <c r="L3236" t="s">
        <v>112</v>
      </c>
      <c r="M3236" t="s">
        <v>370</v>
      </c>
      <c r="N3236" t="s">
        <v>369</v>
      </c>
      <c r="O3236" t="s">
        <v>666</v>
      </c>
      <c r="P3236" t="s">
        <v>665</v>
      </c>
      <c r="Q3236" t="s">
        <v>369</v>
      </c>
      <c r="R3236" t="s">
        <v>2763</v>
      </c>
    </row>
    <row r="3237" spans="1:18">
      <c r="A3237">
        <v>1055</v>
      </c>
      <c r="B3237" t="s">
        <v>701</v>
      </c>
      <c r="C3237">
        <v>3806</v>
      </c>
      <c r="D3237" t="s">
        <v>2764</v>
      </c>
      <c r="E3237" t="s">
        <v>706</v>
      </c>
      <c r="F3237">
        <v>2</v>
      </c>
      <c r="G3237">
        <v>0</v>
      </c>
      <c r="H3237" t="s">
        <v>421</v>
      </c>
      <c r="I3237" t="s">
        <v>103</v>
      </c>
      <c r="J3237" t="s">
        <v>105</v>
      </c>
      <c r="K3237" t="s">
        <v>113</v>
      </c>
      <c r="L3237" t="s">
        <v>112</v>
      </c>
      <c r="M3237" t="s">
        <v>370</v>
      </c>
      <c r="N3237" t="s">
        <v>369</v>
      </c>
      <c r="O3237" t="s">
        <v>666</v>
      </c>
      <c r="P3237" t="s">
        <v>665</v>
      </c>
      <c r="Q3237" t="s">
        <v>2764</v>
      </c>
      <c r="R3237" t="s">
        <v>2765</v>
      </c>
    </row>
    <row r="3238" spans="1:18">
      <c r="A3238">
        <v>1056</v>
      </c>
      <c r="B3238" t="s">
        <v>701</v>
      </c>
      <c r="C3238">
        <v>3905</v>
      </c>
      <c r="D3238" t="s">
        <v>2766</v>
      </c>
      <c r="E3238" t="s">
        <v>706</v>
      </c>
      <c r="F3238">
        <v>4</v>
      </c>
      <c r="G3238">
        <v>0</v>
      </c>
      <c r="H3238" t="s">
        <v>421</v>
      </c>
      <c r="I3238" t="s">
        <v>103</v>
      </c>
      <c r="J3238" t="s">
        <v>105</v>
      </c>
      <c r="K3238" t="s">
        <v>113</v>
      </c>
      <c r="L3238" t="s">
        <v>112</v>
      </c>
      <c r="M3238" t="s">
        <v>370</v>
      </c>
      <c r="N3238" t="s">
        <v>369</v>
      </c>
      <c r="O3238" t="s">
        <v>666</v>
      </c>
      <c r="P3238" t="s">
        <v>665</v>
      </c>
      <c r="Q3238" t="s">
        <v>2766</v>
      </c>
      <c r="R3238" t="s">
        <v>2767</v>
      </c>
    </row>
    <row r="3239" spans="1:18">
      <c r="A3239">
        <v>1057</v>
      </c>
      <c r="B3239" t="s">
        <v>701</v>
      </c>
      <c r="C3239">
        <v>3805</v>
      </c>
      <c r="D3239" t="s">
        <v>2768</v>
      </c>
      <c r="E3239" t="s">
        <v>706</v>
      </c>
      <c r="F3239">
        <v>4</v>
      </c>
      <c r="G3239">
        <v>0</v>
      </c>
      <c r="H3239" t="s">
        <v>421</v>
      </c>
      <c r="I3239" t="s">
        <v>103</v>
      </c>
      <c r="J3239" t="s">
        <v>105</v>
      </c>
      <c r="K3239" t="s">
        <v>113</v>
      </c>
      <c r="L3239" t="s">
        <v>112</v>
      </c>
      <c r="M3239" t="s">
        <v>370</v>
      </c>
      <c r="N3239" t="s">
        <v>369</v>
      </c>
      <c r="O3239" t="s">
        <v>666</v>
      </c>
      <c r="P3239" t="s">
        <v>665</v>
      </c>
      <c r="Q3239" t="s">
        <v>2768</v>
      </c>
      <c r="R3239" t="s">
        <v>2769</v>
      </c>
    </row>
    <row r="3240" spans="1:18">
      <c r="A3240">
        <v>1058</v>
      </c>
      <c r="B3240" t="s">
        <v>701</v>
      </c>
      <c r="C3240">
        <v>3808</v>
      </c>
      <c r="D3240" t="s">
        <v>2770</v>
      </c>
      <c r="E3240" t="s">
        <v>706</v>
      </c>
      <c r="F3240">
        <v>1</v>
      </c>
      <c r="G3240">
        <v>0</v>
      </c>
      <c r="H3240" t="s">
        <v>421</v>
      </c>
      <c r="I3240" t="s">
        <v>103</v>
      </c>
      <c r="J3240" t="s">
        <v>105</v>
      </c>
      <c r="K3240" t="s">
        <v>113</v>
      </c>
      <c r="L3240" t="s">
        <v>112</v>
      </c>
      <c r="M3240" t="s">
        <v>332</v>
      </c>
      <c r="N3240" t="s">
        <v>331</v>
      </c>
      <c r="O3240" t="s">
        <v>664</v>
      </c>
      <c r="P3240" t="s">
        <v>663</v>
      </c>
      <c r="Q3240" t="s">
        <v>2770</v>
      </c>
      <c r="R3240" t="s">
        <v>2771</v>
      </c>
    </row>
    <row r="3241" spans="1:18">
      <c r="A3241">
        <v>1059</v>
      </c>
      <c r="B3241" t="s">
        <v>701</v>
      </c>
      <c r="C3241">
        <v>3992</v>
      </c>
      <c r="D3241" t="s">
        <v>2772</v>
      </c>
      <c r="E3241" t="s">
        <v>706</v>
      </c>
      <c r="F3241">
        <v>3</v>
      </c>
      <c r="G3241">
        <v>0</v>
      </c>
      <c r="H3241" t="s">
        <v>421</v>
      </c>
      <c r="I3241" t="s">
        <v>103</v>
      </c>
      <c r="J3241" t="s">
        <v>105</v>
      </c>
      <c r="K3241" t="s">
        <v>113</v>
      </c>
      <c r="L3241" t="s">
        <v>112</v>
      </c>
      <c r="M3241" t="s">
        <v>332</v>
      </c>
      <c r="N3241" t="s">
        <v>331</v>
      </c>
      <c r="O3241" t="s">
        <v>664</v>
      </c>
      <c r="P3241" t="s">
        <v>663</v>
      </c>
      <c r="Q3241" t="s">
        <v>2772</v>
      </c>
      <c r="R3241" t="s">
        <v>2773</v>
      </c>
    </row>
    <row r="3242" spans="1:18">
      <c r="A3242">
        <v>1060</v>
      </c>
      <c r="B3242" t="s">
        <v>701</v>
      </c>
      <c r="C3242">
        <v>3991</v>
      </c>
      <c r="D3242" t="s">
        <v>2774</v>
      </c>
      <c r="E3242" t="s">
        <v>706</v>
      </c>
      <c r="F3242">
        <v>3</v>
      </c>
      <c r="G3242">
        <v>0</v>
      </c>
      <c r="H3242" t="s">
        <v>421</v>
      </c>
      <c r="I3242" t="s">
        <v>103</v>
      </c>
      <c r="J3242" t="s">
        <v>105</v>
      </c>
      <c r="K3242" t="s">
        <v>113</v>
      </c>
      <c r="L3242" t="s">
        <v>112</v>
      </c>
      <c r="M3242" t="s">
        <v>332</v>
      </c>
      <c r="N3242" t="s">
        <v>331</v>
      </c>
      <c r="O3242" t="s">
        <v>664</v>
      </c>
      <c r="P3242" t="s">
        <v>663</v>
      </c>
      <c r="Q3242" t="s">
        <v>2774</v>
      </c>
      <c r="R3242" t="s">
        <v>2775</v>
      </c>
    </row>
    <row r="3243" spans="1:18">
      <c r="A3243">
        <v>1061</v>
      </c>
      <c r="B3243" t="s">
        <v>701</v>
      </c>
      <c r="C3243">
        <v>3895</v>
      </c>
      <c r="D3243" t="s">
        <v>2776</v>
      </c>
      <c r="E3243" t="s">
        <v>706</v>
      </c>
      <c r="F3243">
        <v>3</v>
      </c>
      <c r="G3243">
        <v>0</v>
      </c>
      <c r="H3243" t="s">
        <v>421</v>
      </c>
      <c r="I3243" t="s">
        <v>103</v>
      </c>
      <c r="J3243" t="s">
        <v>105</v>
      </c>
      <c r="K3243" t="s">
        <v>113</v>
      </c>
      <c r="L3243" t="s">
        <v>112</v>
      </c>
      <c r="M3243" t="s">
        <v>332</v>
      </c>
      <c r="N3243" t="s">
        <v>331</v>
      </c>
      <c r="O3243" t="s">
        <v>664</v>
      </c>
      <c r="P3243" t="s">
        <v>663</v>
      </c>
      <c r="Q3243" t="s">
        <v>2776</v>
      </c>
      <c r="R3243" t="s">
        <v>2777</v>
      </c>
    </row>
    <row r="3244" spans="1:18">
      <c r="A3244">
        <v>1062</v>
      </c>
      <c r="B3244" t="s">
        <v>701</v>
      </c>
      <c r="C3244">
        <v>3892</v>
      </c>
      <c r="D3244" t="s">
        <v>2778</v>
      </c>
      <c r="E3244" t="s">
        <v>706</v>
      </c>
      <c r="F3244">
        <v>3</v>
      </c>
      <c r="G3244">
        <v>0</v>
      </c>
      <c r="H3244" t="s">
        <v>421</v>
      </c>
      <c r="I3244" t="s">
        <v>103</v>
      </c>
      <c r="J3244" t="s">
        <v>105</v>
      </c>
      <c r="K3244" t="s">
        <v>113</v>
      </c>
      <c r="L3244" t="s">
        <v>112</v>
      </c>
      <c r="M3244" t="s">
        <v>332</v>
      </c>
      <c r="N3244" t="s">
        <v>331</v>
      </c>
      <c r="O3244" t="s">
        <v>664</v>
      </c>
      <c r="P3244" t="s">
        <v>663</v>
      </c>
      <c r="Q3244" t="s">
        <v>2778</v>
      </c>
      <c r="R3244" t="s">
        <v>2779</v>
      </c>
    </row>
    <row r="3245" spans="1:18">
      <c r="A3245">
        <v>1063</v>
      </c>
      <c r="B3245" t="s">
        <v>701</v>
      </c>
      <c r="C3245">
        <v>3893</v>
      </c>
      <c r="D3245" t="s">
        <v>2780</v>
      </c>
      <c r="E3245" t="s">
        <v>706</v>
      </c>
      <c r="F3245">
        <v>3</v>
      </c>
      <c r="G3245">
        <v>0</v>
      </c>
      <c r="H3245" t="s">
        <v>421</v>
      </c>
      <c r="I3245" t="s">
        <v>103</v>
      </c>
      <c r="J3245" t="s">
        <v>105</v>
      </c>
      <c r="K3245" t="s">
        <v>113</v>
      </c>
      <c r="L3245" t="s">
        <v>112</v>
      </c>
      <c r="M3245" t="s">
        <v>332</v>
      </c>
      <c r="N3245" t="s">
        <v>331</v>
      </c>
      <c r="O3245" t="s">
        <v>664</v>
      </c>
      <c r="P3245" t="s">
        <v>663</v>
      </c>
      <c r="Q3245" t="s">
        <v>2780</v>
      </c>
      <c r="R3245" t="s">
        <v>2781</v>
      </c>
    </row>
    <row r="3246" spans="1:18">
      <c r="A3246">
        <v>1064</v>
      </c>
      <c r="B3246" t="s">
        <v>701</v>
      </c>
      <c r="C3246">
        <v>3810</v>
      </c>
      <c r="D3246" t="s">
        <v>2782</v>
      </c>
      <c r="E3246" t="s">
        <v>703</v>
      </c>
      <c r="F3246">
        <v>5</v>
      </c>
      <c r="G3246">
        <v>0</v>
      </c>
      <c r="H3246" t="s">
        <v>421</v>
      </c>
      <c r="I3246" t="s">
        <v>103</v>
      </c>
      <c r="J3246" t="s">
        <v>105</v>
      </c>
      <c r="K3246" t="s">
        <v>113</v>
      </c>
      <c r="L3246" t="s">
        <v>112</v>
      </c>
      <c r="M3246" t="s">
        <v>332</v>
      </c>
      <c r="N3246" t="s">
        <v>331</v>
      </c>
      <c r="O3246" t="s">
        <v>664</v>
      </c>
      <c r="P3246" t="s">
        <v>663</v>
      </c>
      <c r="Q3246" t="s">
        <v>2782</v>
      </c>
      <c r="R3246" t="s">
        <v>2783</v>
      </c>
    </row>
    <row r="3247" spans="1:18">
      <c r="A3247">
        <v>1068</v>
      </c>
      <c r="B3247" t="s">
        <v>701</v>
      </c>
      <c r="C3247">
        <v>3811</v>
      </c>
      <c r="D3247" t="s">
        <v>2790</v>
      </c>
      <c r="E3247" t="s">
        <v>703</v>
      </c>
      <c r="F3247">
        <v>5</v>
      </c>
      <c r="G3247">
        <v>0</v>
      </c>
      <c r="H3247" t="s">
        <v>421</v>
      </c>
      <c r="I3247" t="s">
        <v>103</v>
      </c>
      <c r="J3247" t="s">
        <v>105</v>
      </c>
      <c r="K3247" t="s">
        <v>113</v>
      </c>
      <c r="L3247" t="s">
        <v>112</v>
      </c>
      <c r="M3247" t="s">
        <v>332</v>
      </c>
      <c r="N3247" t="s">
        <v>331</v>
      </c>
      <c r="O3247" t="s">
        <v>664</v>
      </c>
      <c r="P3247" t="s">
        <v>663</v>
      </c>
      <c r="Q3247" t="s">
        <v>2790</v>
      </c>
      <c r="R3247" t="s">
        <v>2791</v>
      </c>
    </row>
    <row r="3248" spans="1:18">
      <c r="A3248">
        <v>1069</v>
      </c>
      <c r="B3248" t="s">
        <v>701</v>
      </c>
      <c r="C3248">
        <v>3812</v>
      </c>
      <c r="D3248" t="s">
        <v>2792</v>
      </c>
      <c r="E3248" t="s">
        <v>706</v>
      </c>
      <c r="F3248">
        <v>4</v>
      </c>
      <c r="G3248">
        <v>0</v>
      </c>
      <c r="H3248" t="s">
        <v>421</v>
      </c>
      <c r="I3248" t="s">
        <v>103</v>
      </c>
      <c r="J3248" t="s">
        <v>105</v>
      </c>
      <c r="K3248" t="s">
        <v>113</v>
      </c>
      <c r="L3248" t="s">
        <v>112</v>
      </c>
      <c r="M3248" t="s">
        <v>332</v>
      </c>
      <c r="N3248" t="s">
        <v>331</v>
      </c>
      <c r="O3248" t="s">
        <v>664</v>
      </c>
      <c r="P3248" t="s">
        <v>663</v>
      </c>
      <c r="Q3248" t="s">
        <v>2792</v>
      </c>
      <c r="R3248" t="s">
        <v>2793</v>
      </c>
    </row>
    <row r="3249" spans="1:18">
      <c r="A3249">
        <v>1072</v>
      </c>
      <c r="B3249" t="s">
        <v>701</v>
      </c>
      <c r="C3249">
        <v>3809</v>
      </c>
      <c r="D3249" t="s">
        <v>2798</v>
      </c>
      <c r="E3249" t="s">
        <v>706</v>
      </c>
      <c r="F3249">
        <v>1</v>
      </c>
      <c r="G3249">
        <v>0</v>
      </c>
      <c r="H3249" t="s">
        <v>421</v>
      </c>
      <c r="I3249" t="s">
        <v>103</v>
      </c>
      <c r="J3249" t="s">
        <v>105</v>
      </c>
      <c r="K3249" t="s">
        <v>113</v>
      </c>
      <c r="L3249" t="s">
        <v>112</v>
      </c>
      <c r="M3249" t="s">
        <v>332</v>
      </c>
      <c r="N3249" t="s">
        <v>331</v>
      </c>
      <c r="O3249" t="s">
        <v>664</v>
      </c>
      <c r="P3249" t="s">
        <v>663</v>
      </c>
      <c r="Q3249" t="s">
        <v>2798</v>
      </c>
      <c r="R3249" t="s">
        <v>2799</v>
      </c>
    </row>
    <row r="3250" spans="1:18">
      <c r="A3250">
        <v>1073</v>
      </c>
      <c r="B3250" t="s">
        <v>701</v>
      </c>
      <c r="C3250">
        <v>3902</v>
      </c>
      <c r="D3250" t="s">
        <v>2800</v>
      </c>
      <c r="E3250" t="s">
        <v>706</v>
      </c>
      <c r="F3250">
        <v>4</v>
      </c>
      <c r="G3250">
        <v>0</v>
      </c>
      <c r="H3250" t="s">
        <v>421</v>
      </c>
      <c r="I3250" t="s">
        <v>103</v>
      </c>
      <c r="J3250" t="s">
        <v>105</v>
      </c>
      <c r="K3250" t="s">
        <v>113</v>
      </c>
      <c r="L3250" t="s">
        <v>112</v>
      </c>
      <c r="M3250" t="s">
        <v>332</v>
      </c>
      <c r="N3250" t="s">
        <v>331</v>
      </c>
      <c r="O3250" t="s">
        <v>664</v>
      </c>
      <c r="P3250" t="s">
        <v>663</v>
      </c>
      <c r="Q3250" t="s">
        <v>2800</v>
      </c>
      <c r="R3250" t="s">
        <v>2801</v>
      </c>
    </row>
    <row r="3251" spans="1:18">
      <c r="A3251">
        <v>1074</v>
      </c>
      <c r="B3251" t="s">
        <v>701</v>
      </c>
      <c r="C3251">
        <v>4003</v>
      </c>
      <c r="D3251" t="s">
        <v>2802</v>
      </c>
      <c r="E3251" t="s">
        <v>706</v>
      </c>
      <c r="F3251">
        <v>4</v>
      </c>
      <c r="G3251">
        <v>0</v>
      </c>
      <c r="H3251" t="s">
        <v>421</v>
      </c>
      <c r="I3251" t="s">
        <v>103</v>
      </c>
      <c r="J3251" t="s">
        <v>105</v>
      </c>
      <c r="K3251" t="s">
        <v>113</v>
      </c>
      <c r="L3251" t="s">
        <v>112</v>
      </c>
      <c r="M3251" t="s">
        <v>332</v>
      </c>
      <c r="N3251" t="s">
        <v>331</v>
      </c>
      <c r="O3251" t="s">
        <v>664</v>
      </c>
      <c r="P3251" t="s">
        <v>663</v>
      </c>
      <c r="Q3251" t="s">
        <v>2802</v>
      </c>
      <c r="R3251" t="s">
        <v>2803</v>
      </c>
    </row>
    <row r="3252" spans="1:18">
      <c r="A3252">
        <v>1075</v>
      </c>
      <c r="B3252" t="s">
        <v>701</v>
      </c>
      <c r="C3252">
        <v>3901</v>
      </c>
      <c r="D3252" t="s">
        <v>2804</v>
      </c>
      <c r="E3252" t="s">
        <v>706</v>
      </c>
      <c r="F3252">
        <v>1</v>
      </c>
      <c r="G3252">
        <v>0</v>
      </c>
      <c r="H3252" t="s">
        <v>421</v>
      </c>
      <c r="I3252" t="s">
        <v>103</v>
      </c>
      <c r="J3252" t="s">
        <v>105</v>
      </c>
      <c r="K3252" t="s">
        <v>113</v>
      </c>
      <c r="L3252" t="s">
        <v>112</v>
      </c>
      <c r="M3252" t="s">
        <v>332</v>
      </c>
      <c r="N3252" t="s">
        <v>331</v>
      </c>
      <c r="O3252" t="s">
        <v>664</v>
      </c>
      <c r="P3252" t="s">
        <v>663</v>
      </c>
      <c r="Q3252" t="s">
        <v>2804</v>
      </c>
      <c r="R3252" t="s">
        <v>2805</v>
      </c>
    </row>
    <row r="3253" spans="1:18">
      <c r="A3253">
        <v>1149</v>
      </c>
      <c r="B3253" t="s">
        <v>701</v>
      </c>
      <c r="C3253">
        <v>3470</v>
      </c>
      <c r="D3253" t="s">
        <v>2944</v>
      </c>
      <c r="E3253" t="s">
        <v>706</v>
      </c>
      <c r="F3253">
        <v>4</v>
      </c>
      <c r="G3253">
        <v>1</v>
      </c>
      <c r="H3253" t="s">
        <v>421</v>
      </c>
      <c r="I3253" t="s">
        <v>103</v>
      </c>
      <c r="J3253" t="s">
        <v>105</v>
      </c>
      <c r="K3253" t="s">
        <v>113</v>
      </c>
      <c r="L3253" t="s">
        <v>112</v>
      </c>
      <c r="M3253" t="s">
        <v>326</v>
      </c>
      <c r="N3253" t="s">
        <v>325</v>
      </c>
      <c r="O3253" t="s">
        <v>670</v>
      </c>
      <c r="P3253" t="s">
        <v>669</v>
      </c>
      <c r="Q3253" t="s">
        <v>2944</v>
      </c>
      <c r="R3253" t="s">
        <v>2945</v>
      </c>
    </row>
    <row r="3254" spans="1:18">
      <c r="A3254">
        <v>1152</v>
      </c>
      <c r="B3254" t="s">
        <v>701</v>
      </c>
      <c r="C3254">
        <v>211</v>
      </c>
      <c r="D3254" t="s">
        <v>2950</v>
      </c>
      <c r="E3254" t="s">
        <v>706</v>
      </c>
      <c r="F3254">
        <v>4</v>
      </c>
      <c r="G3254">
        <v>0</v>
      </c>
      <c r="H3254" t="s">
        <v>421</v>
      </c>
      <c r="I3254" t="s">
        <v>103</v>
      </c>
      <c r="J3254" t="s">
        <v>105</v>
      </c>
      <c r="K3254" t="s">
        <v>113</v>
      </c>
      <c r="L3254" t="s">
        <v>112</v>
      </c>
      <c r="M3254" t="s">
        <v>326</v>
      </c>
      <c r="N3254" t="s">
        <v>325</v>
      </c>
      <c r="O3254" t="s">
        <v>670</v>
      </c>
      <c r="P3254" t="s">
        <v>669</v>
      </c>
      <c r="Q3254" t="s">
        <v>2950</v>
      </c>
      <c r="R3254" t="s">
        <v>2951</v>
      </c>
    </row>
    <row r="3255" spans="1:18">
      <c r="A3255">
        <v>1154</v>
      </c>
      <c r="B3255" t="s">
        <v>701</v>
      </c>
      <c r="C3255">
        <v>3468</v>
      </c>
      <c r="D3255" t="s">
        <v>2954</v>
      </c>
      <c r="E3255" t="s">
        <v>706</v>
      </c>
      <c r="F3255">
        <v>4</v>
      </c>
      <c r="G3255">
        <v>1</v>
      </c>
      <c r="H3255" t="s">
        <v>421</v>
      </c>
      <c r="I3255" t="s">
        <v>103</v>
      </c>
      <c r="J3255" t="s">
        <v>105</v>
      </c>
      <c r="K3255" t="s">
        <v>113</v>
      </c>
      <c r="L3255" t="s">
        <v>112</v>
      </c>
      <c r="M3255" t="s">
        <v>326</v>
      </c>
      <c r="N3255" t="s">
        <v>325</v>
      </c>
      <c r="O3255" t="s">
        <v>670</v>
      </c>
      <c r="P3255" t="s">
        <v>669</v>
      </c>
      <c r="Q3255" t="s">
        <v>2954</v>
      </c>
      <c r="R3255" t="s">
        <v>2955</v>
      </c>
    </row>
    <row r="3256" spans="1:18">
      <c r="A3256">
        <v>1155</v>
      </c>
      <c r="B3256" t="s">
        <v>701</v>
      </c>
      <c r="C3256">
        <v>3467</v>
      </c>
      <c r="D3256" t="s">
        <v>2956</v>
      </c>
      <c r="E3256" t="s">
        <v>706</v>
      </c>
      <c r="F3256">
        <v>4</v>
      </c>
      <c r="G3256">
        <v>1</v>
      </c>
      <c r="H3256" t="s">
        <v>421</v>
      </c>
      <c r="I3256" t="s">
        <v>103</v>
      </c>
      <c r="J3256" t="s">
        <v>105</v>
      </c>
      <c r="K3256" t="s">
        <v>113</v>
      </c>
      <c r="L3256" t="s">
        <v>112</v>
      </c>
      <c r="M3256" t="s">
        <v>326</v>
      </c>
      <c r="N3256" t="s">
        <v>325</v>
      </c>
      <c r="O3256" t="s">
        <v>670</v>
      </c>
      <c r="P3256" t="s">
        <v>669</v>
      </c>
      <c r="Q3256" t="s">
        <v>2956</v>
      </c>
      <c r="R3256" t="s">
        <v>2957</v>
      </c>
    </row>
    <row r="3257" spans="1:18">
      <c r="A3257">
        <v>1157</v>
      </c>
      <c r="B3257" t="s">
        <v>701</v>
      </c>
      <c r="C3257">
        <v>3463</v>
      </c>
      <c r="D3257" t="s">
        <v>2960</v>
      </c>
      <c r="E3257" t="s">
        <v>706</v>
      </c>
      <c r="F3257">
        <v>3</v>
      </c>
      <c r="G3257">
        <v>1</v>
      </c>
      <c r="H3257" t="s">
        <v>421</v>
      </c>
      <c r="I3257" t="s">
        <v>103</v>
      </c>
      <c r="J3257" t="s">
        <v>105</v>
      </c>
      <c r="K3257" t="s">
        <v>113</v>
      </c>
      <c r="L3257" t="s">
        <v>112</v>
      </c>
      <c r="M3257" t="s">
        <v>326</v>
      </c>
      <c r="N3257" t="s">
        <v>325</v>
      </c>
      <c r="O3257" t="s">
        <v>670</v>
      </c>
      <c r="P3257" t="s">
        <v>669</v>
      </c>
      <c r="Q3257" t="s">
        <v>2960</v>
      </c>
      <c r="R3257" t="s">
        <v>2961</v>
      </c>
    </row>
    <row r="3258" spans="1:18">
      <c r="A3258">
        <v>1158</v>
      </c>
      <c r="B3258" t="s">
        <v>701</v>
      </c>
      <c r="C3258">
        <v>3472</v>
      </c>
      <c r="D3258" t="s">
        <v>2962</v>
      </c>
      <c r="E3258" t="s">
        <v>706</v>
      </c>
      <c r="F3258">
        <v>3</v>
      </c>
      <c r="G3258">
        <v>1</v>
      </c>
      <c r="H3258" t="s">
        <v>421</v>
      </c>
      <c r="I3258" t="s">
        <v>103</v>
      </c>
      <c r="J3258" t="s">
        <v>105</v>
      </c>
      <c r="K3258" t="s">
        <v>113</v>
      </c>
      <c r="L3258" t="s">
        <v>112</v>
      </c>
      <c r="M3258" t="s">
        <v>326</v>
      </c>
      <c r="N3258" t="s">
        <v>325</v>
      </c>
      <c r="O3258" t="s">
        <v>670</v>
      </c>
      <c r="P3258" t="s">
        <v>669</v>
      </c>
      <c r="Q3258" t="s">
        <v>2962</v>
      </c>
      <c r="R3258" t="s">
        <v>2963</v>
      </c>
    </row>
    <row r="3259" spans="1:18">
      <c r="A3259">
        <v>1159</v>
      </c>
      <c r="B3259" t="s">
        <v>701</v>
      </c>
      <c r="C3259">
        <v>3462</v>
      </c>
      <c r="D3259" t="s">
        <v>2964</v>
      </c>
      <c r="E3259" t="s">
        <v>706</v>
      </c>
      <c r="F3259">
        <v>4</v>
      </c>
      <c r="G3259">
        <v>1</v>
      </c>
      <c r="H3259" t="s">
        <v>421</v>
      </c>
      <c r="I3259" t="s">
        <v>103</v>
      </c>
      <c r="J3259" t="s">
        <v>105</v>
      </c>
      <c r="K3259" t="s">
        <v>113</v>
      </c>
      <c r="L3259" t="s">
        <v>112</v>
      </c>
      <c r="M3259" t="s">
        <v>326</v>
      </c>
      <c r="N3259" t="s">
        <v>325</v>
      </c>
      <c r="O3259" t="s">
        <v>670</v>
      </c>
      <c r="P3259" t="s">
        <v>669</v>
      </c>
      <c r="Q3259" t="s">
        <v>2964</v>
      </c>
      <c r="R3259" t="s">
        <v>2965</v>
      </c>
    </row>
    <row r="3260" spans="1:18">
      <c r="A3260">
        <v>1160</v>
      </c>
      <c r="B3260" t="s">
        <v>701</v>
      </c>
      <c r="C3260">
        <v>3466</v>
      </c>
      <c r="D3260" t="s">
        <v>2966</v>
      </c>
      <c r="E3260" t="s">
        <v>706</v>
      </c>
      <c r="F3260">
        <v>1</v>
      </c>
      <c r="G3260">
        <v>1</v>
      </c>
      <c r="H3260" t="s">
        <v>421</v>
      </c>
      <c r="I3260" t="s">
        <v>103</v>
      </c>
      <c r="J3260" t="s">
        <v>105</v>
      </c>
      <c r="K3260" t="s">
        <v>113</v>
      </c>
      <c r="L3260" t="s">
        <v>112</v>
      </c>
      <c r="M3260" t="s">
        <v>326</v>
      </c>
      <c r="N3260" t="s">
        <v>325</v>
      </c>
      <c r="O3260" t="s">
        <v>670</v>
      </c>
      <c r="P3260" t="s">
        <v>669</v>
      </c>
      <c r="Q3260" t="s">
        <v>2966</v>
      </c>
      <c r="R3260" t="s">
        <v>2967</v>
      </c>
    </row>
    <row r="3261" spans="1:18">
      <c r="A3261">
        <v>1161</v>
      </c>
      <c r="B3261" t="s">
        <v>701</v>
      </c>
      <c r="C3261">
        <v>3471</v>
      </c>
      <c r="D3261" t="s">
        <v>2968</v>
      </c>
      <c r="E3261" t="s">
        <v>706</v>
      </c>
      <c r="F3261">
        <v>4</v>
      </c>
      <c r="G3261">
        <v>1</v>
      </c>
      <c r="H3261" t="s">
        <v>421</v>
      </c>
      <c r="I3261" t="s">
        <v>103</v>
      </c>
      <c r="J3261" t="s">
        <v>105</v>
      </c>
      <c r="K3261" t="s">
        <v>113</v>
      </c>
      <c r="L3261" t="s">
        <v>112</v>
      </c>
      <c r="M3261" t="s">
        <v>326</v>
      </c>
      <c r="N3261" t="s">
        <v>325</v>
      </c>
      <c r="O3261" t="s">
        <v>670</v>
      </c>
      <c r="P3261" t="s">
        <v>669</v>
      </c>
      <c r="Q3261" t="s">
        <v>2968</v>
      </c>
      <c r="R3261" t="s">
        <v>2969</v>
      </c>
    </row>
    <row r="3262" spans="1:18">
      <c r="A3262">
        <v>1162</v>
      </c>
      <c r="B3262" t="s">
        <v>701</v>
      </c>
      <c r="C3262">
        <v>479</v>
      </c>
      <c r="D3262" t="s">
        <v>2970</v>
      </c>
      <c r="E3262" t="s">
        <v>706</v>
      </c>
      <c r="F3262">
        <v>4</v>
      </c>
      <c r="G3262">
        <v>0</v>
      </c>
      <c r="H3262" t="s">
        <v>421</v>
      </c>
      <c r="I3262" t="s">
        <v>103</v>
      </c>
      <c r="J3262" t="s">
        <v>105</v>
      </c>
      <c r="K3262" t="s">
        <v>113</v>
      </c>
      <c r="L3262" t="s">
        <v>112</v>
      </c>
      <c r="M3262" t="s">
        <v>326</v>
      </c>
      <c r="N3262" t="s">
        <v>325</v>
      </c>
      <c r="O3262" t="s">
        <v>670</v>
      </c>
      <c r="P3262" t="s">
        <v>669</v>
      </c>
      <c r="Q3262" t="s">
        <v>2970</v>
      </c>
      <c r="R3262" t="s">
        <v>2971</v>
      </c>
    </row>
    <row r="3263" spans="1:18">
      <c r="A3263">
        <v>1163</v>
      </c>
      <c r="B3263" t="s">
        <v>701</v>
      </c>
      <c r="C3263">
        <v>3473</v>
      </c>
      <c r="D3263" t="s">
        <v>2972</v>
      </c>
      <c r="E3263" t="s">
        <v>706</v>
      </c>
      <c r="F3263">
        <v>4</v>
      </c>
      <c r="G3263">
        <v>1</v>
      </c>
      <c r="H3263" t="s">
        <v>421</v>
      </c>
      <c r="I3263" t="s">
        <v>103</v>
      </c>
      <c r="J3263" t="s">
        <v>105</v>
      </c>
      <c r="K3263" t="s">
        <v>113</v>
      </c>
      <c r="L3263" t="s">
        <v>112</v>
      </c>
      <c r="M3263" t="s">
        <v>326</v>
      </c>
      <c r="N3263" t="s">
        <v>325</v>
      </c>
      <c r="O3263" t="s">
        <v>670</v>
      </c>
      <c r="P3263" t="s">
        <v>669</v>
      </c>
      <c r="Q3263" t="s">
        <v>2972</v>
      </c>
      <c r="R3263" t="s">
        <v>2973</v>
      </c>
    </row>
    <row r="3264" spans="1:18">
      <c r="A3264">
        <v>1165</v>
      </c>
      <c r="B3264" t="s">
        <v>701</v>
      </c>
      <c r="C3264">
        <v>3465</v>
      </c>
      <c r="D3264" t="s">
        <v>2976</v>
      </c>
      <c r="E3264" t="s">
        <v>706</v>
      </c>
      <c r="F3264">
        <v>3</v>
      </c>
      <c r="G3264">
        <v>1</v>
      </c>
      <c r="H3264" t="s">
        <v>421</v>
      </c>
      <c r="I3264" t="s">
        <v>103</v>
      </c>
      <c r="J3264" t="s">
        <v>105</v>
      </c>
      <c r="K3264" t="s">
        <v>113</v>
      </c>
      <c r="L3264" t="s">
        <v>112</v>
      </c>
      <c r="M3264" t="s">
        <v>326</v>
      </c>
      <c r="N3264" t="s">
        <v>325</v>
      </c>
      <c r="O3264" t="s">
        <v>670</v>
      </c>
      <c r="P3264" t="s">
        <v>669</v>
      </c>
      <c r="Q3264" t="s">
        <v>2976</v>
      </c>
      <c r="R3264" t="s">
        <v>2977</v>
      </c>
    </row>
    <row r="3265" spans="1:18">
      <c r="A3265">
        <v>1166</v>
      </c>
      <c r="B3265" t="s">
        <v>701</v>
      </c>
      <c r="C3265">
        <v>3464</v>
      </c>
      <c r="D3265" t="s">
        <v>2978</v>
      </c>
      <c r="E3265" t="s">
        <v>706</v>
      </c>
      <c r="F3265">
        <v>1</v>
      </c>
      <c r="G3265">
        <v>1</v>
      </c>
      <c r="H3265" t="s">
        <v>421</v>
      </c>
      <c r="I3265" t="s">
        <v>103</v>
      </c>
      <c r="J3265" t="s">
        <v>105</v>
      </c>
      <c r="K3265" t="s">
        <v>113</v>
      </c>
      <c r="L3265" t="s">
        <v>112</v>
      </c>
      <c r="M3265" t="s">
        <v>326</v>
      </c>
      <c r="N3265" t="s">
        <v>325</v>
      </c>
      <c r="O3265" t="s">
        <v>670</v>
      </c>
      <c r="P3265" t="s">
        <v>669</v>
      </c>
      <c r="Q3265" t="s">
        <v>2978</v>
      </c>
      <c r="R3265" t="s">
        <v>2979</v>
      </c>
    </row>
    <row r="3266" spans="1:18">
      <c r="A3266">
        <v>1167</v>
      </c>
      <c r="B3266" t="s">
        <v>701</v>
      </c>
      <c r="C3266">
        <v>478</v>
      </c>
      <c r="D3266" t="s">
        <v>2980</v>
      </c>
      <c r="E3266" t="s">
        <v>706</v>
      </c>
      <c r="F3266">
        <v>2</v>
      </c>
      <c r="G3266">
        <v>0</v>
      </c>
      <c r="H3266" t="s">
        <v>421</v>
      </c>
      <c r="I3266" t="s">
        <v>103</v>
      </c>
      <c r="J3266" t="s">
        <v>105</v>
      </c>
      <c r="K3266" t="s">
        <v>113</v>
      </c>
      <c r="L3266" t="s">
        <v>112</v>
      </c>
      <c r="M3266" t="s">
        <v>326</v>
      </c>
      <c r="N3266" t="s">
        <v>325</v>
      </c>
      <c r="O3266" t="s">
        <v>670</v>
      </c>
      <c r="P3266" t="s">
        <v>669</v>
      </c>
      <c r="Q3266" t="s">
        <v>2980</v>
      </c>
      <c r="R3266" t="s">
        <v>2981</v>
      </c>
    </row>
    <row r="3267" spans="1:18">
      <c r="A3267">
        <v>1171</v>
      </c>
      <c r="B3267" t="s">
        <v>701</v>
      </c>
      <c r="C3267">
        <v>477</v>
      </c>
      <c r="D3267" t="s">
        <v>2988</v>
      </c>
      <c r="E3267" t="s">
        <v>706</v>
      </c>
      <c r="F3267">
        <v>4</v>
      </c>
      <c r="G3267">
        <v>0</v>
      </c>
      <c r="H3267" t="s">
        <v>421</v>
      </c>
      <c r="I3267" t="s">
        <v>103</v>
      </c>
      <c r="J3267" t="s">
        <v>105</v>
      </c>
      <c r="K3267" t="s">
        <v>113</v>
      </c>
      <c r="L3267" t="s">
        <v>112</v>
      </c>
      <c r="M3267" t="s">
        <v>326</v>
      </c>
      <c r="N3267" t="s">
        <v>325</v>
      </c>
      <c r="O3267" t="s">
        <v>670</v>
      </c>
      <c r="P3267" t="s">
        <v>669</v>
      </c>
      <c r="Q3267" t="s">
        <v>2988</v>
      </c>
      <c r="R3267" t="s">
        <v>2989</v>
      </c>
    </row>
    <row r="3268" spans="1:18">
      <c r="A3268">
        <v>1172</v>
      </c>
      <c r="B3268" t="s">
        <v>701</v>
      </c>
      <c r="C3268">
        <v>476</v>
      </c>
      <c r="D3268" t="s">
        <v>2990</v>
      </c>
      <c r="E3268" t="s">
        <v>706</v>
      </c>
      <c r="F3268">
        <v>4</v>
      </c>
      <c r="G3268">
        <v>0</v>
      </c>
      <c r="H3268" t="s">
        <v>421</v>
      </c>
      <c r="I3268" t="s">
        <v>103</v>
      </c>
      <c r="J3268" t="s">
        <v>105</v>
      </c>
      <c r="K3268" t="s">
        <v>113</v>
      </c>
      <c r="L3268" t="s">
        <v>112</v>
      </c>
      <c r="M3268" t="s">
        <v>326</v>
      </c>
      <c r="N3268" t="s">
        <v>325</v>
      </c>
      <c r="O3268" t="s">
        <v>670</v>
      </c>
      <c r="P3268" t="s">
        <v>669</v>
      </c>
      <c r="Q3268" t="s">
        <v>2990</v>
      </c>
      <c r="R3268" t="s">
        <v>2991</v>
      </c>
    </row>
    <row r="3269" spans="1:18">
      <c r="A3269">
        <v>1175</v>
      </c>
      <c r="B3269" t="s">
        <v>701</v>
      </c>
      <c r="C3269">
        <v>475</v>
      </c>
      <c r="D3269" t="s">
        <v>2996</v>
      </c>
      <c r="E3269" t="s">
        <v>706</v>
      </c>
      <c r="F3269">
        <v>2</v>
      </c>
      <c r="G3269">
        <v>0</v>
      </c>
      <c r="H3269" t="s">
        <v>421</v>
      </c>
      <c r="I3269" t="s">
        <v>103</v>
      </c>
      <c r="J3269" t="s">
        <v>105</v>
      </c>
      <c r="K3269" t="s">
        <v>113</v>
      </c>
      <c r="L3269" t="s">
        <v>112</v>
      </c>
      <c r="M3269" t="s">
        <v>326</v>
      </c>
      <c r="N3269" t="s">
        <v>325</v>
      </c>
      <c r="O3269" t="s">
        <v>670</v>
      </c>
      <c r="P3269" t="s">
        <v>669</v>
      </c>
      <c r="Q3269" t="s">
        <v>2996</v>
      </c>
      <c r="R3269" t="s">
        <v>2997</v>
      </c>
    </row>
    <row r="3270" spans="1:18">
      <c r="A3270">
        <v>1177</v>
      </c>
      <c r="B3270" t="s">
        <v>701</v>
      </c>
      <c r="C3270">
        <v>474</v>
      </c>
      <c r="D3270" t="s">
        <v>3000</v>
      </c>
      <c r="E3270" t="s">
        <v>706</v>
      </c>
      <c r="F3270">
        <v>1</v>
      </c>
      <c r="G3270">
        <v>0</v>
      </c>
      <c r="H3270" t="s">
        <v>421</v>
      </c>
      <c r="I3270" t="s">
        <v>103</v>
      </c>
      <c r="J3270" t="s">
        <v>105</v>
      </c>
      <c r="K3270" t="s">
        <v>113</v>
      </c>
      <c r="L3270" t="s">
        <v>112</v>
      </c>
      <c r="M3270" t="s">
        <v>326</v>
      </c>
      <c r="N3270" t="s">
        <v>325</v>
      </c>
      <c r="O3270" t="s">
        <v>670</v>
      </c>
      <c r="P3270" t="s">
        <v>669</v>
      </c>
      <c r="Q3270" t="s">
        <v>3000</v>
      </c>
      <c r="R3270" t="s">
        <v>3001</v>
      </c>
    </row>
    <row r="3271" spans="1:18">
      <c r="A3271">
        <v>1181</v>
      </c>
      <c r="B3271" t="s">
        <v>701</v>
      </c>
      <c r="C3271">
        <v>473</v>
      </c>
      <c r="D3271" t="s">
        <v>3008</v>
      </c>
      <c r="E3271" t="s">
        <v>706</v>
      </c>
      <c r="F3271">
        <v>1</v>
      </c>
      <c r="G3271">
        <v>0</v>
      </c>
      <c r="H3271" t="s">
        <v>421</v>
      </c>
      <c r="I3271" t="s">
        <v>103</v>
      </c>
      <c r="J3271" t="s">
        <v>105</v>
      </c>
      <c r="K3271" t="s">
        <v>113</v>
      </c>
      <c r="L3271" t="s">
        <v>112</v>
      </c>
      <c r="M3271" t="s">
        <v>326</v>
      </c>
      <c r="N3271" t="s">
        <v>325</v>
      </c>
      <c r="O3271" t="s">
        <v>670</v>
      </c>
      <c r="P3271" t="s">
        <v>669</v>
      </c>
      <c r="Q3271" t="s">
        <v>3008</v>
      </c>
      <c r="R3271" t="s">
        <v>3009</v>
      </c>
    </row>
    <row r="3272" spans="1:18">
      <c r="A3272">
        <v>1186</v>
      </c>
      <c r="B3272" t="s">
        <v>701</v>
      </c>
      <c r="C3272">
        <v>472</v>
      </c>
      <c r="D3272" t="s">
        <v>3018</v>
      </c>
      <c r="E3272" t="s">
        <v>706</v>
      </c>
      <c r="F3272">
        <v>1</v>
      </c>
      <c r="G3272">
        <v>0</v>
      </c>
      <c r="H3272" t="s">
        <v>421</v>
      </c>
      <c r="I3272" t="s">
        <v>103</v>
      </c>
      <c r="J3272" t="s">
        <v>105</v>
      </c>
      <c r="K3272" t="s">
        <v>113</v>
      </c>
      <c r="L3272" t="s">
        <v>112</v>
      </c>
      <c r="M3272" t="s">
        <v>326</v>
      </c>
      <c r="N3272" t="s">
        <v>325</v>
      </c>
      <c r="O3272" t="s">
        <v>670</v>
      </c>
      <c r="P3272" t="s">
        <v>669</v>
      </c>
      <c r="Q3272" t="s">
        <v>3018</v>
      </c>
      <c r="R3272" t="s">
        <v>3019</v>
      </c>
    </row>
    <row r="3273" spans="1:18">
      <c r="A3273">
        <v>1170</v>
      </c>
      <c r="B3273" t="s">
        <v>701</v>
      </c>
      <c r="C3273">
        <v>219</v>
      </c>
      <c r="D3273" t="s">
        <v>2986</v>
      </c>
      <c r="E3273" t="s">
        <v>706</v>
      </c>
      <c r="F3273">
        <v>1</v>
      </c>
      <c r="G3273">
        <v>0</v>
      </c>
      <c r="H3273" t="s">
        <v>421</v>
      </c>
      <c r="I3273" t="s">
        <v>103</v>
      </c>
      <c r="J3273" t="s">
        <v>105</v>
      </c>
      <c r="K3273" t="s">
        <v>113</v>
      </c>
      <c r="L3273" t="s">
        <v>112</v>
      </c>
      <c r="M3273" t="s">
        <v>326</v>
      </c>
      <c r="N3273" t="s">
        <v>325</v>
      </c>
      <c r="O3273" t="s">
        <v>672</v>
      </c>
      <c r="P3273" t="s">
        <v>671</v>
      </c>
      <c r="Q3273" t="s">
        <v>2986</v>
      </c>
      <c r="R3273" t="s">
        <v>2987</v>
      </c>
    </row>
    <row r="3274" spans="1:18">
      <c r="A3274">
        <v>1173</v>
      </c>
      <c r="B3274" t="s">
        <v>701</v>
      </c>
      <c r="C3274">
        <v>220</v>
      </c>
      <c r="D3274" t="s">
        <v>2992</v>
      </c>
      <c r="E3274" t="s">
        <v>706</v>
      </c>
      <c r="F3274">
        <v>4</v>
      </c>
      <c r="G3274">
        <v>0</v>
      </c>
      <c r="H3274" t="s">
        <v>421</v>
      </c>
      <c r="I3274" t="s">
        <v>103</v>
      </c>
      <c r="J3274" t="s">
        <v>105</v>
      </c>
      <c r="K3274" t="s">
        <v>113</v>
      </c>
      <c r="L3274" t="s">
        <v>112</v>
      </c>
      <c r="M3274" t="s">
        <v>326</v>
      </c>
      <c r="N3274" t="s">
        <v>325</v>
      </c>
      <c r="O3274" t="s">
        <v>672</v>
      </c>
      <c r="P3274" t="s">
        <v>671</v>
      </c>
      <c r="Q3274" t="s">
        <v>2992</v>
      </c>
      <c r="R3274" t="s">
        <v>2993</v>
      </c>
    </row>
    <row r="3275" spans="1:18">
      <c r="A3275">
        <v>1174</v>
      </c>
      <c r="B3275" t="s">
        <v>701</v>
      </c>
      <c r="C3275">
        <v>458</v>
      </c>
      <c r="D3275" t="s">
        <v>2994</v>
      </c>
      <c r="E3275" t="s">
        <v>706</v>
      </c>
      <c r="F3275">
        <v>3</v>
      </c>
      <c r="G3275">
        <v>0</v>
      </c>
      <c r="H3275" t="s">
        <v>421</v>
      </c>
      <c r="I3275" t="s">
        <v>103</v>
      </c>
      <c r="J3275" t="s">
        <v>105</v>
      </c>
      <c r="K3275" t="s">
        <v>113</v>
      </c>
      <c r="L3275" t="s">
        <v>112</v>
      </c>
      <c r="M3275" t="s">
        <v>326</v>
      </c>
      <c r="N3275" t="s">
        <v>325</v>
      </c>
      <c r="O3275" t="s">
        <v>672</v>
      </c>
      <c r="P3275" t="s">
        <v>671</v>
      </c>
      <c r="Q3275" t="s">
        <v>2994</v>
      </c>
      <c r="R3275" t="s">
        <v>2995</v>
      </c>
    </row>
    <row r="3276" spans="1:18">
      <c r="A3276">
        <v>1176</v>
      </c>
      <c r="B3276" t="s">
        <v>701</v>
      </c>
      <c r="C3276">
        <v>218</v>
      </c>
      <c r="D3276" t="s">
        <v>2998</v>
      </c>
      <c r="E3276" t="s">
        <v>706</v>
      </c>
      <c r="F3276">
        <v>2</v>
      </c>
      <c r="G3276">
        <v>0</v>
      </c>
      <c r="H3276" t="s">
        <v>421</v>
      </c>
      <c r="I3276" t="s">
        <v>103</v>
      </c>
      <c r="J3276" t="s">
        <v>105</v>
      </c>
      <c r="K3276" t="s">
        <v>113</v>
      </c>
      <c r="L3276" t="s">
        <v>112</v>
      </c>
      <c r="M3276" t="s">
        <v>326</v>
      </c>
      <c r="N3276" t="s">
        <v>325</v>
      </c>
      <c r="O3276" t="s">
        <v>672</v>
      </c>
      <c r="P3276" t="s">
        <v>671</v>
      </c>
      <c r="Q3276" t="s">
        <v>2998</v>
      </c>
      <c r="R3276" t="s">
        <v>2999</v>
      </c>
    </row>
    <row r="3277" spans="1:18">
      <c r="A3277">
        <v>1178</v>
      </c>
      <c r="B3277" t="s">
        <v>701</v>
      </c>
      <c r="C3277">
        <v>217</v>
      </c>
      <c r="D3277" t="s">
        <v>3002</v>
      </c>
      <c r="E3277" t="s">
        <v>706</v>
      </c>
      <c r="F3277">
        <v>3</v>
      </c>
      <c r="G3277">
        <v>0</v>
      </c>
      <c r="H3277" t="s">
        <v>421</v>
      </c>
      <c r="I3277" t="s">
        <v>103</v>
      </c>
      <c r="J3277" t="s">
        <v>105</v>
      </c>
      <c r="K3277" t="s">
        <v>113</v>
      </c>
      <c r="L3277" t="s">
        <v>112</v>
      </c>
      <c r="M3277" t="s">
        <v>326</v>
      </c>
      <c r="N3277" t="s">
        <v>325</v>
      </c>
      <c r="O3277" t="s">
        <v>672</v>
      </c>
      <c r="P3277" t="s">
        <v>671</v>
      </c>
      <c r="Q3277" t="s">
        <v>3002</v>
      </c>
      <c r="R3277" t="s">
        <v>3003</v>
      </c>
    </row>
    <row r="3278" spans="1:18">
      <c r="A3278">
        <v>1179</v>
      </c>
      <c r="B3278" t="s">
        <v>701</v>
      </c>
      <c r="C3278">
        <v>216</v>
      </c>
      <c r="D3278" t="s">
        <v>3004</v>
      </c>
      <c r="E3278" t="s">
        <v>706</v>
      </c>
      <c r="F3278">
        <v>2</v>
      </c>
      <c r="G3278">
        <v>0</v>
      </c>
      <c r="H3278" t="s">
        <v>421</v>
      </c>
      <c r="I3278" t="s">
        <v>103</v>
      </c>
      <c r="J3278" t="s">
        <v>105</v>
      </c>
      <c r="K3278" t="s">
        <v>113</v>
      </c>
      <c r="L3278" t="s">
        <v>112</v>
      </c>
      <c r="M3278" t="s">
        <v>326</v>
      </c>
      <c r="N3278" t="s">
        <v>325</v>
      </c>
      <c r="O3278" t="s">
        <v>672</v>
      </c>
      <c r="P3278" t="s">
        <v>671</v>
      </c>
      <c r="Q3278" t="s">
        <v>3004</v>
      </c>
      <c r="R3278" t="s">
        <v>3005</v>
      </c>
    </row>
    <row r="3279" spans="1:18">
      <c r="A3279">
        <v>1180</v>
      </c>
      <c r="B3279" t="s">
        <v>701</v>
      </c>
      <c r="C3279">
        <v>457</v>
      </c>
      <c r="D3279" t="s">
        <v>3006</v>
      </c>
      <c r="E3279" t="s">
        <v>706</v>
      </c>
      <c r="F3279">
        <v>3</v>
      </c>
      <c r="G3279">
        <v>0</v>
      </c>
      <c r="H3279" t="s">
        <v>421</v>
      </c>
      <c r="I3279" t="s">
        <v>103</v>
      </c>
      <c r="J3279" t="s">
        <v>105</v>
      </c>
      <c r="K3279" t="s">
        <v>113</v>
      </c>
      <c r="L3279" t="s">
        <v>112</v>
      </c>
      <c r="M3279" t="s">
        <v>326</v>
      </c>
      <c r="N3279" t="s">
        <v>325</v>
      </c>
      <c r="O3279" t="s">
        <v>672</v>
      </c>
      <c r="P3279" t="s">
        <v>671</v>
      </c>
      <c r="Q3279" t="s">
        <v>3006</v>
      </c>
      <c r="R3279" t="s">
        <v>3007</v>
      </c>
    </row>
    <row r="3280" spans="1:18">
      <c r="A3280">
        <v>1182</v>
      </c>
      <c r="B3280" t="s">
        <v>701</v>
      </c>
      <c r="C3280">
        <v>215</v>
      </c>
      <c r="D3280" t="s">
        <v>3010</v>
      </c>
      <c r="E3280" t="s">
        <v>706</v>
      </c>
      <c r="F3280">
        <v>2</v>
      </c>
      <c r="G3280">
        <v>0</v>
      </c>
      <c r="H3280" t="s">
        <v>421</v>
      </c>
      <c r="I3280" t="s">
        <v>103</v>
      </c>
      <c r="J3280" t="s">
        <v>105</v>
      </c>
      <c r="K3280" t="s">
        <v>113</v>
      </c>
      <c r="L3280" t="s">
        <v>112</v>
      </c>
      <c r="M3280" t="s">
        <v>326</v>
      </c>
      <c r="N3280" t="s">
        <v>325</v>
      </c>
      <c r="O3280" t="s">
        <v>672</v>
      </c>
      <c r="P3280" t="s">
        <v>671</v>
      </c>
      <c r="Q3280" t="s">
        <v>3010</v>
      </c>
      <c r="R3280" t="s">
        <v>3011</v>
      </c>
    </row>
    <row r="3281" spans="1:18">
      <c r="A3281">
        <v>1183</v>
      </c>
      <c r="B3281" t="s">
        <v>701</v>
      </c>
      <c r="C3281">
        <v>214</v>
      </c>
      <c r="D3281" t="s">
        <v>3012</v>
      </c>
      <c r="E3281" t="s">
        <v>706</v>
      </c>
      <c r="F3281">
        <v>4</v>
      </c>
      <c r="G3281">
        <v>0</v>
      </c>
      <c r="H3281" t="s">
        <v>421</v>
      </c>
      <c r="I3281" t="s">
        <v>103</v>
      </c>
      <c r="J3281" t="s">
        <v>105</v>
      </c>
      <c r="K3281" t="s">
        <v>113</v>
      </c>
      <c r="L3281" t="s">
        <v>112</v>
      </c>
      <c r="M3281" t="s">
        <v>326</v>
      </c>
      <c r="N3281" t="s">
        <v>325</v>
      </c>
      <c r="O3281" t="s">
        <v>672</v>
      </c>
      <c r="P3281" t="s">
        <v>671</v>
      </c>
      <c r="Q3281" t="s">
        <v>3012</v>
      </c>
      <c r="R3281" t="s">
        <v>3013</v>
      </c>
    </row>
    <row r="3282" spans="1:18">
      <c r="A3282">
        <v>1184</v>
      </c>
      <c r="B3282" t="s">
        <v>701</v>
      </c>
      <c r="C3282">
        <v>213</v>
      </c>
      <c r="D3282" t="s">
        <v>3014</v>
      </c>
      <c r="E3282" t="s">
        <v>706</v>
      </c>
      <c r="F3282">
        <v>3</v>
      </c>
      <c r="G3282">
        <v>0</v>
      </c>
      <c r="H3282" t="s">
        <v>421</v>
      </c>
      <c r="I3282" t="s">
        <v>103</v>
      </c>
      <c r="J3282" t="s">
        <v>105</v>
      </c>
      <c r="K3282" t="s">
        <v>113</v>
      </c>
      <c r="L3282" t="s">
        <v>112</v>
      </c>
      <c r="M3282" t="s">
        <v>326</v>
      </c>
      <c r="N3282" t="s">
        <v>325</v>
      </c>
      <c r="O3282" t="s">
        <v>672</v>
      </c>
      <c r="P3282" t="s">
        <v>671</v>
      </c>
      <c r="Q3282" t="s">
        <v>3014</v>
      </c>
      <c r="R3282" t="s">
        <v>3015</v>
      </c>
    </row>
    <row r="3283" spans="1:18">
      <c r="A3283">
        <v>1185</v>
      </c>
      <c r="B3283" t="s">
        <v>701</v>
      </c>
      <c r="C3283">
        <v>212</v>
      </c>
      <c r="D3283" t="s">
        <v>3016</v>
      </c>
      <c r="E3283" t="s">
        <v>706</v>
      </c>
      <c r="F3283">
        <v>3</v>
      </c>
      <c r="G3283">
        <v>0</v>
      </c>
      <c r="H3283" t="s">
        <v>421</v>
      </c>
      <c r="I3283" t="s">
        <v>103</v>
      </c>
      <c r="J3283" t="s">
        <v>105</v>
      </c>
      <c r="K3283" t="s">
        <v>113</v>
      </c>
      <c r="L3283" t="s">
        <v>112</v>
      </c>
      <c r="M3283" t="s">
        <v>326</v>
      </c>
      <c r="N3283" t="s">
        <v>325</v>
      </c>
      <c r="O3283" t="s">
        <v>672</v>
      </c>
      <c r="P3283" t="s">
        <v>671</v>
      </c>
      <c r="Q3283" t="s">
        <v>3016</v>
      </c>
      <c r="R3283" t="s">
        <v>3017</v>
      </c>
    </row>
    <row r="3284" spans="1:18">
      <c r="A3284">
        <v>1187</v>
      </c>
      <c r="B3284" t="s">
        <v>701</v>
      </c>
      <c r="C3284">
        <v>471</v>
      </c>
      <c r="D3284" t="s">
        <v>3020</v>
      </c>
      <c r="E3284" t="s">
        <v>706</v>
      </c>
      <c r="F3284">
        <v>4</v>
      </c>
      <c r="G3284">
        <v>0</v>
      </c>
      <c r="H3284" t="s">
        <v>421</v>
      </c>
      <c r="I3284" t="s">
        <v>103</v>
      </c>
      <c r="J3284" t="s">
        <v>105</v>
      </c>
      <c r="K3284" t="s">
        <v>113</v>
      </c>
      <c r="L3284" t="s">
        <v>112</v>
      </c>
      <c r="M3284" t="s">
        <v>326</v>
      </c>
      <c r="N3284" t="s">
        <v>325</v>
      </c>
      <c r="O3284" t="s">
        <v>672</v>
      </c>
      <c r="P3284" t="s">
        <v>671</v>
      </c>
      <c r="Q3284" t="s">
        <v>3020</v>
      </c>
      <c r="R3284" t="s">
        <v>3021</v>
      </c>
    </row>
    <row r="3285" spans="1:18">
      <c r="A3285">
        <v>1188</v>
      </c>
      <c r="B3285" t="s">
        <v>701</v>
      </c>
      <c r="C3285">
        <v>209</v>
      </c>
      <c r="D3285" t="s">
        <v>3022</v>
      </c>
      <c r="E3285" t="s">
        <v>706</v>
      </c>
      <c r="F3285">
        <v>4</v>
      </c>
      <c r="G3285">
        <v>0</v>
      </c>
      <c r="H3285" t="s">
        <v>421</v>
      </c>
      <c r="I3285" t="s">
        <v>103</v>
      </c>
      <c r="J3285" t="s">
        <v>105</v>
      </c>
      <c r="K3285" t="s">
        <v>113</v>
      </c>
      <c r="L3285" t="s">
        <v>112</v>
      </c>
      <c r="M3285" t="s">
        <v>326</v>
      </c>
      <c r="N3285" t="s">
        <v>325</v>
      </c>
      <c r="O3285" t="s">
        <v>672</v>
      </c>
      <c r="P3285" t="s">
        <v>671</v>
      </c>
      <c r="Q3285" t="s">
        <v>3022</v>
      </c>
      <c r="R3285" t="s">
        <v>3023</v>
      </c>
    </row>
    <row r="3286" spans="1:18">
      <c r="A3286">
        <v>1191</v>
      </c>
      <c r="B3286" t="s">
        <v>701</v>
      </c>
      <c r="C3286">
        <v>463</v>
      </c>
      <c r="D3286" t="s">
        <v>3028</v>
      </c>
      <c r="E3286" t="s">
        <v>706</v>
      </c>
      <c r="F3286">
        <v>4</v>
      </c>
      <c r="G3286">
        <v>0</v>
      </c>
      <c r="H3286" t="s">
        <v>421</v>
      </c>
      <c r="I3286" t="s">
        <v>103</v>
      </c>
      <c r="J3286" t="s">
        <v>105</v>
      </c>
      <c r="K3286" t="s">
        <v>113</v>
      </c>
      <c r="L3286" t="s">
        <v>112</v>
      </c>
      <c r="M3286" t="s">
        <v>326</v>
      </c>
      <c r="N3286" t="s">
        <v>325</v>
      </c>
      <c r="O3286" t="s">
        <v>672</v>
      </c>
      <c r="P3286" t="s">
        <v>671</v>
      </c>
      <c r="Q3286" t="s">
        <v>3028</v>
      </c>
      <c r="R3286" t="s">
        <v>3029</v>
      </c>
    </row>
    <row r="3287" spans="1:18">
      <c r="A3287">
        <v>1192</v>
      </c>
      <c r="B3287" t="s">
        <v>701</v>
      </c>
      <c r="C3287">
        <v>467</v>
      </c>
      <c r="D3287" t="s">
        <v>3030</v>
      </c>
      <c r="E3287" t="s">
        <v>706</v>
      </c>
      <c r="F3287">
        <v>3</v>
      </c>
      <c r="G3287">
        <v>0</v>
      </c>
      <c r="H3287" t="s">
        <v>421</v>
      </c>
      <c r="I3287" t="s">
        <v>103</v>
      </c>
      <c r="J3287" t="s">
        <v>105</v>
      </c>
      <c r="K3287" t="s">
        <v>113</v>
      </c>
      <c r="L3287" t="s">
        <v>112</v>
      </c>
      <c r="M3287" t="s">
        <v>326</v>
      </c>
      <c r="N3287" t="s">
        <v>325</v>
      </c>
      <c r="O3287" t="s">
        <v>672</v>
      </c>
      <c r="P3287" t="s">
        <v>671</v>
      </c>
      <c r="Q3287" t="s">
        <v>3030</v>
      </c>
      <c r="R3287" t="s">
        <v>3031</v>
      </c>
    </row>
    <row r="3288" spans="1:18">
      <c r="A3288">
        <v>1194</v>
      </c>
      <c r="B3288" t="s">
        <v>701</v>
      </c>
      <c r="C3288">
        <v>466</v>
      </c>
      <c r="D3288" t="s">
        <v>3034</v>
      </c>
      <c r="E3288" t="s">
        <v>706</v>
      </c>
      <c r="F3288">
        <v>3</v>
      </c>
      <c r="G3288">
        <v>0</v>
      </c>
      <c r="H3288" t="s">
        <v>421</v>
      </c>
      <c r="I3288" t="s">
        <v>103</v>
      </c>
      <c r="J3288" t="s">
        <v>105</v>
      </c>
      <c r="K3288" t="s">
        <v>113</v>
      </c>
      <c r="L3288" t="s">
        <v>112</v>
      </c>
      <c r="M3288" t="s">
        <v>326</v>
      </c>
      <c r="N3288" t="s">
        <v>325</v>
      </c>
      <c r="O3288" t="s">
        <v>672</v>
      </c>
      <c r="P3288" t="s">
        <v>671</v>
      </c>
      <c r="Q3288" t="s">
        <v>3034</v>
      </c>
      <c r="R3288" t="s">
        <v>3035</v>
      </c>
    </row>
    <row r="3289" spans="1:18">
      <c r="A3289">
        <v>1197</v>
      </c>
      <c r="B3289" t="s">
        <v>701</v>
      </c>
      <c r="C3289">
        <v>465</v>
      </c>
      <c r="D3289" t="s">
        <v>3040</v>
      </c>
      <c r="E3289" t="s">
        <v>706</v>
      </c>
      <c r="F3289">
        <v>2</v>
      </c>
      <c r="G3289">
        <v>0</v>
      </c>
      <c r="H3289" t="s">
        <v>421</v>
      </c>
      <c r="I3289" t="s">
        <v>103</v>
      </c>
      <c r="J3289" t="s">
        <v>105</v>
      </c>
      <c r="K3289" t="s">
        <v>113</v>
      </c>
      <c r="L3289" t="s">
        <v>112</v>
      </c>
      <c r="M3289" t="s">
        <v>326</v>
      </c>
      <c r="N3289" t="s">
        <v>325</v>
      </c>
      <c r="O3289" t="s">
        <v>672</v>
      </c>
      <c r="P3289" t="s">
        <v>671</v>
      </c>
      <c r="Q3289" t="s">
        <v>3040</v>
      </c>
      <c r="R3289" t="s">
        <v>3041</v>
      </c>
    </row>
    <row r="3290" spans="1:18">
      <c r="A3290">
        <v>1198</v>
      </c>
      <c r="B3290" t="s">
        <v>701</v>
      </c>
      <c r="C3290">
        <v>461</v>
      </c>
      <c r="D3290" t="s">
        <v>3042</v>
      </c>
      <c r="E3290" t="s">
        <v>706</v>
      </c>
      <c r="F3290">
        <v>4</v>
      </c>
      <c r="G3290">
        <v>0</v>
      </c>
      <c r="H3290" t="s">
        <v>421</v>
      </c>
      <c r="I3290" t="s">
        <v>103</v>
      </c>
      <c r="J3290" t="s">
        <v>105</v>
      </c>
      <c r="K3290" t="s">
        <v>113</v>
      </c>
      <c r="L3290" t="s">
        <v>112</v>
      </c>
      <c r="M3290" t="s">
        <v>326</v>
      </c>
      <c r="N3290" t="s">
        <v>325</v>
      </c>
      <c r="O3290" t="s">
        <v>672</v>
      </c>
      <c r="P3290" t="s">
        <v>671</v>
      </c>
      <c r="Q3290" t="s">
        <v>3042</v>
      </c>
      <c r="R3290" t="s">
        <v>3043</v>
      </c>
    </row>
    <row r="3291" spans="1:18">
      <c r="A3291">
        <v>1200</v>
      </c>
      <c r="B3291" t="s">
        <v>701</v>
      </c>
      <c r="C3291">
        <v>462</v>
      </c>
      <c r="D3291" t="s">
        <v>3046</v>
      </c>
      <c r="E3291" t="s">
        <v>706</v>
      </c>
      <c r="F3291">
        <v>3</v>
      </c>
      <c r="G3291">
        <v>0</v>
      </c>
      <c r="H3291" t="s">
        <v>421</v>
      </c>
      <c r="I3291" t="s">
        <v>103</v>
      </c>
      <c r="J3291" t="s">
        <v>105</v>
      </c>
      <c r="K3291" t="s">
        <v>113</v>
      </c>
      <c r="L3291" t="s">
        <v>112</v>
      </c>
      <c r="M3291" t="s">
        <v>326</v>
      </c>
      <c r="N3291" t="s">
        <v>325</v>
      </c>
      <c r="O3291" t="s">
        <v>672</v>
      </c>
      <c r="P3291" t="s">
        <v>671</v>
      </c>
      <c r="Q3291" t="s">
        <v>3046</v>
      </c>
      <c r="R3291" t="s">
        <v>3047</v>
      </c>
    </row>
    <row r="3292" spans="1:18">
      <c r="A3292">
        <v>1207</v>
      </c>
      <c r="B3292" t="s">
        <v>701</v>
      </c>
      <c r="C3292">
        <v>460</v>
      </c>
      <c r="D3292" t="s">
        <v>3060</v>
      </c>
      <c r="E3292" t="s">
        <v>706</v>
      </c>
      <c r="F3292">
        <v>3</v>
      </c>
      <c r="G3292">
        <v>0</v>
      </c>
      <c r="H3292" t="s">
        <v>421</v>
      </c>
      <c r="I3292" t="s">
        <v>103</v>
      </c>
      <c r="J3292" t="s">
        <v>105</v>
      </c>
      <c r="K3292" t="s">
        <v>113</v>
      </c>
      <c r="L3292" t="s">
        <v>112</v>
      </c>
      <c r="M3292" t="s">
        <v>326</v>
      </c>
      <c r="N3292" t="s">
        <v>325</v>
      </c>
      <c r="O3292" t="s">
        <v>672</v>
      </c>
      <c r="P3292" t="s">
        <v>671</v>
      </c>
      <c r="Q3292" t="s">
        <v>3060</v>
      </c>
      <c r="R3292" t="s">
        <v>3061</v>
      </c>
    </row>
    <row r="3293" spans="1:18">
      <c r="A3293">
        <v>1210</v>
      </c>
      <c r="B3293" t="s">
        <v>701</v>
      </c>
      <c r="C3293">
        <v>464</v>
      </c>
      <c r="D3293" t="s">
        <v>3066</v>
      </c>
      <c r="E3293" t="s">
        <v>706</v>
      </c>
      <c r="F3293">
        <v>4</v>
      </c>
      <c r="G3293">
        <v>0</v>
      </c>
      <c r="H3293" t="s">
        <v>421</v>
      </c>
      <c r="I3293" t="s">
        <v>103</v>
      </c>
      <c r="J3293" t="s">
        <v>105</v>
      </c>
      <c r="K3293" t="s">
        <v>113</v>
      </c>
      <c r="L3293" t="s">
        <v>112</v>
      </c>
      <c r="M3293" t="s">
        <v>326</v>
      </c>
      <c r="N3293" t="s">
        <v>325</v>
      </c>
      <c r="O3293" t="s">
        <v>672</v>
      </c>
      <c r="P3293" t="s">
        <v>671</v>
      </c>
      <c r="Q3293" t="s">
        <v>3066</v>
      </c>
      <c r="R3293" t="s">
        <v>3067</v>
      </c>
    </row>
    <row r="3294" spans="1:18">
      <c r="A3294">
        <v>1212</v>
      </c>
      <c r="B3294" t="s">
        <v>701</v>
      </c>
      <c r="C3294">
        <v>459</v>
      </c>
      <c r="D3294" t="s">
        <v>3070</v>
      </c>
      <c r="E3294" t="s">
        <v>706</v>
      </c>
      <c r="F3294">
        <v>2</v>
      </c>
      <c r="G3294">
        <v>0</v>
      </c>
      <c r="H3294" t="s">
        <v>421</v>
      </c>
      <c r="I3294" t="s">
        <v>103</v>
      </c>
      <c r="J3294" t="s">
        <v>105</v>
      </c>
      <c r="K3294" t="s">
        <v>113</v>
      </c>
      <c r="L3294" t="s">
        <v>112</v>
      </c>
      <c r="M3294" t="s">
        <v>326</v>
      </c>
      <c r="N3294" t="s">
        <v>325</v>
      </c>
      <c r="O3294" t="s">
        <v>672</v>
      </c>
      <c r="P3294" t="s">
        <v>671</v>
      </c>
      <c r="Q3294" t="s">
        <v>3070</v>
      </c>
      <c r="R3294" t="s">
        <v>3071</v>
      </c>
    </row>
    <row r="3295" spans="1:18">
      <c r="A3295">
        <v>1213</v>
      </c>
      <c r="B3295" t="s">
        <v>701</v>
      </c>
      <c r="C3295">
        <v>210</v>
      </c>
      <c r="D3295" t="s">
        <v>3072</v>
      </c>
      <c r="E3295" t="s">
        <v>706</v>
      </c>
      <c r="F3295">
        <v>4</v>
      </c>
      <c r="G3295">
        <v>0</v>
      </c>
      <c r="H3295" t="s">
        <v>421</v>
      </c>
      <c r="I3295" t="s">
        <v>103</v>
      </c>
      <c r="J3295" t="s">
        <v>105</v>
      </c>
      <c r="K3295" t="s">
        <v>113</v>
      </c>
      <c r="L3295" t="s">
        <v>112</v>
      </c>
      <c r="M3295" t="s">
        <v>326</v>
      </c>
      <c r="N3295" t="s">
        <v>325</v>
      </c>
      <c r="O3295" t="s">
        <v>672</v>
      </c>
      <c r="P3295" t="s">
        <v>671</v>
      </c>
      <c r="Q3295" t="s">
        <v>3072</v>
      </c>
      <c r="R3295" t="s">
        <v>3073</v>
      </c>
    </row>
    <row r="3296" spans="1:18">
      <c r="A3296">
        <v>1199</v>
      </c>
      <c r="B3296" t="s">
        <v>701</v>
      </c>
      <c r="C3296">
        <v>481</v>
      </c>
      <c r="D3296" t="s">
        <v>3044</v>
      </c>
      <c r="E3296" t="s">
        <v>706</v>
      </c>
      <c r="F3296">
        <v>1</v>
      </c>
      <c r="G3296">
        <v>0</v>
      </c>
      <c r="H3296" t="s">
        <v>421</v>
      </c>
      <c r="I3296" t="s">
        <v>103</v>
      </c>
      <c r="J3296" t="s">
        <v>105</v>
      </c>
      <c r="K3296" t="s">
        <v>113</v>
      </c>
      <c r="L3296" t="s">
        <v>112</v>
      </c>
      <c r="M3296" t="s">
        <v>350</v>
      </c>
      <c r="N3296" t="s">
        <v>349</v>
      </c>
      <c r="O3296" t="s">
        <v>674</v>
      </c>
      <c r="P3296" t="s">
        <v>673</v>
      </c>
      <c r="Q3296" t="s">
        <v>3044</v>
      </c>
      <c r="R3296" t="s">
        <v>3045</v>
      </c>
    </row>
    <row r="3297" spans="1:18">
      <c r="A3297">
        <v>1203</v>
      </c>
      <c r="B3297" t="s">
        <v>701</v>
      </c>
      <c r="C3297">
        <v>483</v>
      </c>
      <c r="D3297" t="s">
        <v>3052</v>
      </c>
      <c r="E3297" t="s">
        <v>706</v>
      </c>
      <c r="F3297">
        <v>3</v>
      </c>
      <c r="G3297">
        <v>0</v>
      </c>
      <c r="H3297" t="s">
        <v>421</v>
      </c>
      <c r="I3297" t="s">
        <v>103</v>
      </c>
      <c r="J3297" t="s">
        <v>105</v>
      </c>
      <c r="K3297" t="s">
        <v>113</v>
      </c>
      <c r="L3297" t="s">
        <v>112</v>
      </c>
      <c r="M3297" t="s">
        <v>350</v>
      </c>
      <c r="N3297" t="s">
        <v>349</v>
      </c>
      <c r="O3297" t="s">
        <v>674</v>
      </c>
      <c r="P3297" t="s">
        <v>673</v>
      </c>
      <c r="Q3297" t="s">
        <v>3052</v>
      </c>
      <c r="R3297" t="s">
        <v>3053</v>
      </c>
    </row>
    <row r="3298" spans="1:18">
      <c r="A3298">
        <v>1206</v>
      </c>
      <c r="B3298" t="s">
        <v>701</v>
      </c>
      <c r="C3298">
        <v>482</v>
      </c>
      <c r="D3298" t="s">
        <v>3058</v>
      </c>
      <c r="E3298" t="s">
        <v>706</v>
      </c>
      <c r="F3298">
        <v>1</v>
      </c>
      <c r="G3298">
        <v>0</v>
      </c>
      <c r="H3298" t="s">
        <v>421</v>
      </c>
      <c r="I3298" t="s">
        <v>103</v>
      </c>
      <c r="J3298" t="s">
        <v>105</v>
      </c>
      <c r="K3298" t="s">
        <v>113</v>
      </c>
      <c r="L3298" t="s">
        <v>112</v>
      </c>
      <c r="M3298" t="s">
        <v>350</v>
      </c>
      <c r="N3298" t="s">
        <v>349</v>
      </c>
      <c r="O3298" t="s">
        <v>674</v>
      </c>
      <c r="P3298" t="s">
        <v>673</v>
      </c>
      <c r="Q3298" t="s">
        <v>3058</v>
      </c>
      <c r="R3298" t="s">
        <v>3059</v>
      </c>
    </row>
    <row r="3299" spans="1:18">
      <c r="A3299">
        <v>1208</v>
      </c>
      <c r="B3299" t="s">
        <v>701</v>
      </c>
      <c r="C3299">
        <v>480</v>
      </c>
      <c r="D3299" t="s">
        <v>3062</v>
      </c>
      <c r="E3299" t="s">
        <v>706</v>
      </c>
      <c r="F3299">
        <v>3</v>
      </c>
      <c r="G3299">
        <v>0</v>
      </c>
      <c r="H3299" t="s">
        <v>421</v>
      </c>
      <c r="I3299" t="s">
        <v>103</v>
      </c>
      <c r="J3299" t="s">
        <v>105</v>
      </c>
      <c r="K3299" t="s">
        <v>113</v>
      </c>
      <c r="L3299" t="s">
        <v>112</v>
      </c>
      <c r="M3299" t="s">
        <v>350</v>
      </c>
      <c r="N3299" t="s">
        <v>349</v>
      </c>
      <c r="O3299" t="s">
        <v>674</v>
      </c>
      <c r="P3299" t="s">
        <v>673</v>
      </c>
      <c r="Q3299" t="s">
        <v>3062</v>
      </c>
      <c r="R3299" t="s">
        <v>3063</v>
      </c>
    </row>
    <row r="3300" spans="1:18">
      <c r="A3300">
        <v>1110</v>
      </c>
      <c r="B3300" t="s">
        <v>701</v>
      </c>
      <c r="C3300">
        <v>4059</v>
      </c>
      <c r="D3300" t="s">
        <v>2868</v>
      </c>
      <c r="E3300" t="s">
        <v>706</v>
      </c>
      <c r="F3300">
        <v>3</v>
      </c>
      <c r="G3300">
        <v>0</v>
      </c>
      <c r="H3300" t="s">
        <v>421</v>
      </c>
      <c r="I3300" t="s">
        <v>103</v>
      </c>
      <c r="J3300" t="s">
        <v>105</v>
      </c>
      <c r="K3300" t="s">
        <v>113</v>
      </c>
      <c r="L3300" t="s">
        <v>112</v>
      </c>
      <c r="M3300" t="s">
        <v>326</v>
      </c>
      <c r="N3300" t="s">
        <v>325</v>
      </c>
      <c r="O3300" t="s">
        <v>676</v>
      </c>
      <c r="P3300" t="s">
        <v>675</v>
      </c>
      <c r="Q3300" t="s">
        <v>2868</v>
      </c>
      <c r="R3300" t="s">
        <v>2869</v>
      </c>
    </row>
    <row r="3301" spans="1:18">
      <c r="A3301">
        <v>1112</v>
      </c>
      <c r="B3301" t="s">
        <v>701</v>
      </c>
      <c r="C3301">
        <v>4058</v>
      </c>
      <c r="D3301" t="s">
        <v>2872</v>
      </c>
      <c r="E3301" t="s">
        <v>706</v>
      </c>
      <c r="F3301">
        <v>4</v>
      </c>
      <c r="G3301">
        <v>0</v>
      </c>
      <c r="H3301" t="s">
        <v>421</v>
      </c>
      <c r="I3301" t="s">
        <v>103</v>
      </c>
      <c r="J3301" t="s">
        <v>105</v>
      </c>
      <c r="K3301" t="s">
        <v>113</v>
      </c>
      <c r="L3301" t="s">
        <v>112</v>
      </c>
      <c r="M3301" t="s">
        <v>326</v>
      </c>
      <c r="N3301" t="s">
        <v>325</v>
      </c>
      <c r="O3301" t="s">
        <v>676</v>
      </c>
      <c r="P3301" t="s">
        <v>675</v>
      </c>
      <c r="Q3301" t="s">
        <v>2872</v>
      </c>
      <c r="R3301" t="s">
        <v>2873</v>
      </c>
    </row>
    <row r="3302" spans="1:18">
      <c r="A3302">
        <v>1113</v>
      </c>
      <c r="B3302" t="s">
        <v>701</v>
      </c>
      <c r="C3302">
        <v>4057</v>
      </c>
      <c r="D3302" t="s">
        <v>2874</v>
      </c>
      <c r="E3302" t="s">
        <v>706</v>
      </c>
      <c r="F3302">
        <v>4</v>
      </c>
      <c r="G3302">
        <v>0</v>
      </c>
      <c r="H3302" t="s">
        <v>421</v>
      </c>
      <c r="I3302" t="s">
        <v>103</v>
      </c>
      <c r="J3302" t="s">
        <v>105</v>
      </c>
      <c r="K3302" t="s">
        <v>113</v>
      </c>
      <c r="L3302" t="s">
        <v>112</v>
      </c>
      <c r="M3302" t="s">
        <v>326</v>
      </c>
      <c r="N3302" t="s">
        <v>325</v>
      </c>
      <c r="O3302" t="s">
        <v>676</v>
      </c>
      <c r="P3302" t="s">
        <v>675</v>
      </c>
      <c r="Q3302" t="s">
        <v>2874</v>
      </c>
      <c r="R3302" t="s">
        <v>2875</v>
      </c>
    </row>
    <row r="3303" spans="1:18">
      <c r="A3303">
        <v>1114</v>
      </c>
      <c r="B3303" t="s">
        <v>701</v>
      </c>
      <c r="C3303">
        <v>4072</v>
      </c>
      <c r="D3303" t="s">
        <v>46</v>
      </c>
      <c r="E3303" t="s">
        <v>706</v>
      </c>
      <c r="F3303">
        <v>2</v>
      </c>
      <c r="G3303">
        <v>0</v>
      </c>
      <c r="H3303" t="s">
        <v>421</v>
      </c>
      <c r="I3303" t="s">
        <v>103</v>
      </c>
      <c r="J3303" t="s">
        <v>105</v>
      </c>
      <c r="K3303" t="s">
        <v>113</v>
      </c>
      <c r="L3303" t="s">
        <v>112</v>
      </c>
      <c r="M3303" t="s">
        <v>326</v>
      </c>
      <c r="N3303" t="s">
        <v>325</v>
      </c>
      <c r="O3303" t="s">
        <v>676</v>
      </c>
      <c r="P3303" t="s">
        <v>675</v>
      </c>
      <c r="Q3303" t="s">
        <v>46</v>
      </c>
      <c r="R3303" t="s">
        <v>2876</v>
      </c>
    </row>
    <row r="3304" spans="1:18">
      <c r="A3304">
        <v>1116</v>
      </c>
      <c r="B3304" t="s">
        <v>701</v>
      </c>
      <c r="C3304">
        <v>4056</v>
      </c>
      <c r="D3304" t="s">
        <v>2879</v>
      </c>
      <c r="E3304" t="s">
        <v>706</v>
      </c>
      <c r="F3304">
        <v>4</v>
      </c>
      <c r="G3304">
        <v>0</v>
      </c>
      <c r="H3304" t="s">
        <v>421</v>
      </c>
      <c r="I3304" t="s">
        <v>103</v>
      </c>
      <c r="J3304" t="s">
        <v>105</v>
      </c>
      <c r="K3304" t="s">
        <v>113</v>
      </c>
      <c r="L3304" t="s">
        <v>112</v>
      </c>
      <c r="M3304" t="s">
        <v>326</v>
      </c>
      <c r="N3304" t="s">
        <v>325</v>
      </c>
      <c r="O3304" t="s">
        <v>676</v>
      </c>
      <c r="P3304" t="s">
        <v>675</v>
      </c>
      <c r="Q3304" t="s">
        <v>2879</v>
      </c>
      <c r="R3304" t="s">
        <v>2880</v>
      </c>
    </row>
    <row r="3305" spans="1:18">
      <c r="A3305">
        <v>1118</v>
      </c>
      <c r="B3305" t="s">
        <v>701</v>
      </c>
      <c r="C3305">
        <v>4071</v>
      </c>
      <c r="D3305" t="s">
        <v>2883</v>
      </c>
      <c r="E3305" t="s">
        <v>984</v>
      </c>
      <c r="F3305">
        <v>0</v>
      </c>
      <c r="G3305">
        <v>0</v>
      </c>
      <c r="H3305" t="s">
        <v>421</v>
      </c>
      <c r="I3305" t="s">
        <v>103</v>
      </c>
      <c r="J3305" t="s">
        <v>105</v>
      </c>
      <c r="K3305" t="s">
        <v>113</v>
      </c>
      <c r="L3305" t="s">
        <v>112</v>
      </c>
      <c r="M3305" t="s">
        <v>326</v>
      </c>
      <c r="N3305" t="s">
        <v>325</v>
      </c>
      <c r="O3305" t="s">
        <v>676</v>
      </c>
      <c r="P3305" t="s">
        <v>675</v>
      </c>
      <c r="Q3305" t="s">
        <v>2883</v>
      </c>
      <c r="R3305" t="s">
        <v>2884</v>
      </c>
    </row>
    <row r="3306" spans="1:18">
      <c r="A3306">
        <v>1119</v>
      </c>
      <c r="B3306" t="s">
        <v>701</v>
      </c>
      <c r="C3306">
        <v>4060</v>
      </c>
      <c r="D3306" t="s">
        <v>2885</v>
      </c>
      <c r="E3306" t="s">
        <v>706</v>
      </c>
      <c r="F3306">
        <v>4</v>
      </c>
      <c r="G3306">
        <v>0</v>
      </c>
      <c r="H3306" t="s">
        <v>421</v>
      </c>
      <c r="I3306" t="s">
        <v>103</v>
      </c>
      <c r="J3306" t="s">
        <v>105</v>
      </c>
      <c r="K3306" t="s">
        <v>113</v>
      </c>
      <c r="L3306" t="s">
        <v>112</v>
      </c>
      <c r="M3306" t="s">
        <v>326</v>
      </c>
      <c r="N3306" t="s">
        <v>325</v>
      </c>
      <c r="O3306" t="s">
        <v>676</v>
      </c>
      <c r="P3306" t="s">
        <v>675</v>
      </c>
      <c r="Q3306" t="s">
        <v>2885</v>
      </c>
      <c r="R3306" t="s">
        <v>2886</v>
      </c>
    </row>
    <row r="3307" spans="1:18">
      <c r="A3307">
        <v>1120</v>
      </c>
      <c r="B3307" t="s">
        <v>701</v>
      </c>
      <c r="C3307">
        <v>4064</v>
      </c>
      <c r="D3307" t="s">
        <v>2887</v>
      </c>
      <c r="E3307" t="s">
        <v>706</v>
      </c>
      <c r="F3307">
        <v>4</v>
      </c>
      <c r="G3307">
        <v>0</v>
      </c>
      <c r="H3307" t="s">
        <v>421</v>
      </c>
      <c r="I3307" t="s">
        <v>103</v>
      </c>
      <c r="J3307" t="s">
        <v>105</v>
      </c>
      <c r="K3307" t="s">
        <v>113</v>
      </c>
      <c r="L3307" t="s">
        <v>112</v>
      </c>
      <c r="M3307" t="s">
        <v>326</v>
      </c>
      <c r="N3307" t="s">
        <v>325</v>
      </c>
      <c r="O3307" t="s">
        <v>676</v>
      </c>
      <c r="P3307" t="s">
        <v>675</v>
      </c>
      <c r="Q3307" t="s">
        <v>2887</v>
      </c>
      <c r="R3307" t="s">
        <v>2888</v>
      </c>
    </row>
    <row r="3308" spans="1:18">
      <c r="A3308">
        <v>1121</v>
      </c>
      <c r="B3308" t="s">
        <v>701</v>
      </c>
      <c r="C3308">
        <v>4075</v>
      </c>
      <c r="D3308" t="s">
        <v>2889</v>
      </c>
      <c r="E3308" t="s">
        <v>706</v>
      </c>
      <c r="F3308">
        <v>3</v>
      </c>
      <c r="G3308">
        <v>0</v>
      </c>
      <c r="H3308" t="s">
        <v>421</v>
      </c>
      <c r="I3308" t="s">
        <v>103</v>
      </c>
      <c r="J3308" t="s">
        <v>105</v>
      </c>
      <c r="K3308" t="s">
        <v>113</v>
      </c>
      <c r="L3308" t="s">
        <v>112</v>
      </c>
      <c r="M3308" t="s">
        <v>326</v>
      </c>
      <c r="N3308" t="s">
        <v>325</v>
      </c>
      <c r="O3308" t="s">
        <v>676</v>
      </c>
      <c r="P3308" t="s">
        <v>675</v>
      </c>
      <c r="Q3308" t="s">
        <v>2889</v>
      </c>
      <c r="R3308" t="s">
        <v>2890</v>
      </c>
    </row>
    <row r="3309" spans="1:18">
      <c r="A3309">
        <v>1122</v>
      </c>
      <c r="B3309" t="s">
        <v>701</v>
      </c>
      <c r="C3309">
        <v>4061</v>
      </c>
      <c r="D3309" t="s">
        <v>2891</v>
      </c>
      <c r="E3309" t="s">
        <v>706</v>
      </c>
      <c r="F3309">
        <v>3</v>
      </c>
      <c r="G3309">
        <v>0</v>
      </c>
      <c r="H3309" t="s">
        <v>421</v>
      </c>
      <c r="I3309" t="s">
        <v>103</v>
      </c>
      <c r="J3309" t="s">
        <v>105</v>
      </c>
      <c r="K3309" t="s">
        <v>113</v>
      </c>
      <c r="L3309" t="s">
        <v>112</v>
      </c>
      <c r="M3309" t="s">
        <v>326</v>
      </c>
      <c r="N3309" t="s">
        <v>325</v>
      </c>
      <c r="O3309" t="s">
        <v>676</v>
      </c>
      <c r="P3309" t="s">
        <v>675</v>
      </c>
      <c r="Q3309" t="s">
        <v>2891</v>
      </c>
      <c r="R3309" t="s">
        <v>2892</v>
      </c>
    </row>
    <row r="3310" spans="1:18">
      <c r="A3310">
        <v>1126</v>
      </c>
      <c r="B3310" t="s">
        <v>701</v>
      </c>
      <c r="C3310">
        <v>4074</v>
      </c>
      <c r="D3310" t="s">
        <v>2899</v>
      </c>
      <c r="E3310" t="s">
        <v>706</v>
      </c>
      <c r="F3310">
        <v>4</v>
      </c>
      <c r="G3310">
        <v>0</v>
      </c>
      <c r="H3310" t="s">
        <v>421</v>
      </c>
      <c r="I3310" t="s">
        <v>103</v>
      </c>
      <c r="J3310" t="s">
        <v>105</v>
      </c>
      <c r="K3310" t="s">
        <v>113</v>
      </c>
      <c r="L3310" t="s">
        <v>112</v>
      </c>
      <c r="M3310" t="s">
        <v>326</v>
      </c>
      <c r="N3310" t="s">
        <v>325</v>
      </c>
      <c r="O3310" t="s">
        <v>676</v>
      </c>
      <c r="P3310" t="s">
        <v>675</v>
      </c>
      <c r="Q3310" t="s">
        <v>2899</v>
      </c>
      <c r="R3310" t="s">
        <v>2900</v>
      </c>
    </row>
    <row r="3311" spans="1:18">
      <c r="A3311">
        <v>1128</v>
      </c>
      <c r="B3311" t="s">
        <v>701</v>
      </c>
      <c r="C3311">
        <v>4070</v>
      </c>
      <c r="D3311" t="s">
        <v>2903</v>
      </c>
      <c r="E3311" t="s">
        <v>706</v>
      </c>
      <c r="F3311">
        <v>3</v>
      </c>
      <c r="G3311">
        <v>0</v>
      </c>
      <c r="H3311" t="s">
        <v>421</v>
      </c>
      <c r="I3311" t="s">
        <v>103</v>
      </c>
      <c r="J3311" t="s">
        <v>105</v>
      </c>
      <c r="K3311" t="s">
        <v>113</v>
      </c>
      <c r="L3311" t="s">
        <v>112</v>
      </c>
      <c r="M3311" t="s">
        <v>326</v>
      </c>
      <c r="N3311" t="s">
        <v>325</v>
      </c>
      <c r="O3311" t="s">
        <v>676</v>
      </c>
      <c r="P3311" t="s">
        <v>675</v>
      </c>
      <c r="Q3311" t="s">
        <v>2903</v>
      </c>
      <c r="R3311" t="s">
        <v>2904</v>
      </c>
    </row>
    <row r="3312" spans="1:18">
      <c r="A3312">
        <v>1129</v>
      </c>
      <c r="B3312" t="s">
        <v>701</v>
      </c>
      <c r="C3312">
        <v>4073</v>
      </c>
      <c r="D3312" t="s">
        <v>2905</v>
      </c>
      <c r="E3312" t="s">
        <v>706</v>
      </c>
      <c r="F3312">
        <v>3</v>
      </c>
      <c r="G3312">
        <v>0</v>
      </c>
      <c r="H3312" t="s">
        <v>421</v>
      </c>
      <c r="I3312" t="s">
        <v>103</v>
      </c>
      <c r="J3312" t="s">
        <v>105</v>
      </c>
      <c r="K3312" t="s">
        <v>113</v>
      </c>
      <c r="L3312" t="s">
        <v>112</v>
      </c>
      <c r="M3312" t="s">
        <v>326</v>
      </c>
      <c r="N3312" t="s">
        <v>325</v>
      </c>
      <c r="O3312" t="s">
        <v>676</v>
      </c>
      <c r="P3312" t="s">
        <v>675</v>
      </c>
      <c r="Q3312" t="s">
        <v>2905</v>
      </c>
      <c r="R3312" t="s">
        <v>2906</v>
      </c>
    </row>
    <row r="3313" spans="1:18">
      <c r="A3313">
        <v>1133</v>
      </c>
      <c r="B3313" t="s">
        <v>701</v>
      </c>
      <c r="C3313">
        <v>4069</v>
      </c>
      <c r="D3313" t="s">
        <v>2913</v>
      </c>
      <c r="E3313" t="s">
        <v>706</v>
      </c>
      <c r="F3313">
        <v>4</v>
      </c>
      <c r="G3313">
        <v>0</v>
      </c>
      <c r="H3313" t="s">
        <v>421</v>
      </c>
      <c r="I3313" t="s">
        <v>103</v>
      </c>
      <c r="J3313" t="s">
        <v>105</v>
      </c>
      <c r="K3313" t="s">
        <v>113</v>
      </c>
      <c r="L3313" t="s">
        <v>112</v>
      </c>
      <c r="M3313" t="s">
        <v>326</v>
      </c>
      <c r="N3313" t="s">
        <v>325</v>
      </c>
      <c r="O3313" t="s">
        <v>676</v>
      </c>
      <c r="P3313" t="s">
        <v>675</v>
      </c>
      <c r="Q3313" t="s">
        <v>2913</v>
      </c>
      <c r="R3313" t="s">
        <v>2914</v>
      </c>
    </row>
    <row r="3314" spans="1:18">
      <c r="A3314">
        <v>1135</v>
      </c>
      <c r="B3314" t="s">
        <v>701</v>
      </c>
      <c r="C3314">
        <v>4068</v>
      </c>
      <c r="D3314" t="s">
        <v>2917</v>
      </c>
      <c r="E3314" t="s">
        <v>706</v>
      </c>
      <c r="F3314">
        <v>4</v>
      </c>
      <c r="G3314">
        <v>0</v>
      </c>
      <c r="H3314" t="s">
        <v>421</v>
      </c>
      <c r="I3314" t="s">
        <v>103</v>
      </c>
      <c r="J3314" t="s">
        <v>105</v>
      </c>
      <c r="K3314" t="s">
        <v>113</v>
      </c>
      <c r="L3314" t="s">
        <v>112</v>
      </c>
      <c r="M3314" t="s">
        <v>326</v>
      </c>
      <c r="N3314" t="s">
        <v>325</v>
      </c>
      <c r="O3314" t="s">
        <v>676</v>
      </c>
      <c r="P3314" t="s">
        <v>675</v>
      </c>
      <c r="Q3314" t="s">
        <v>2917</v>
      </c>
      <c r="R3314" t="s">
        <v>2918</v>
      </c>
    </row>
    <row r="3315" spans="1:18">
      <c r="A3315">
        <v>1140</v>
      </c>
      <c r="B3315" t="s">
        <v>701</v>
      </c>
      <c r="C3315">
        <v>4066</v>
      </c>
      <c r="D3315" t="s">
        <v>2927</v>
      </c>
      <c r="E3315" t="s">
        <v>706</v>
      </c>
      <c r="F3315">
        <v>1</v>
      </c>
      <c r="G3315">
        <v>0</v>
      </c>
      <c r="H3315" t="s">
        <v>421</v>
      </c>
      <c r="I3315" t="s">
        <v>103</v>
      </c>
      <c r="J3315" t="s">
        <v>105</v>
      </c>
      <c r="K3315" t="s">
        <v>113</v>
      </c>
      <c r="L3315" t="s">
        <v>112</v>
      </c>
      <c r="M3315" t="s">
        <v>326</v>
      </c>
      <c r="N3315" t="s">
        <v>325</v>
      </c>
      <c r="O3315" t="s">
        <v>676</v>
      </c>
      <c r="P3315" t="s">
        <v>675</v>
      </c>
      <c r="Q3315" t="s">
        <v>2927</v>
      </c>
      <c r="R3315" t="s">
        <v>2928</v>
      </c>
    </row>
    <row r="3316" spans="1:18">
      <c r="A3316">
        <v>1141</v>
      </c>
      <c r="B3316" t="s">
        <v>701</v>
      </c>
      <c r="C3316">
        <v>4067</v>
      </c>
      <c r="D3316" t="s">
        <v>2929</v>
      </c>
      <c r="E3316" t="s">
        <v>706</v>
      </c>
      <c r="F3316">
        <v>4</v>
      </c>
      <c r="G3316">
        <v>0</v>
      </c>
      <c r="H3316" t="s">
        <v>421</v>
      </c>
      <c r="I3316" t="s">
        <v>103</v>
      </c>
      <c r="J3316" t="s">
        <v>105</v>
      </c>
      <c r="K3316" t="s">
        <v>113</v>
      </c>
      <c r="L3316" t="s">
        <v>112</v>
      </c>
      <c r="M3316" t="s">
        <v>326</v>
      </c>
      <c r="N3316" t="s">
        <v>325</v>
      </c>
      <c r="O3316" t="s">
        <v>676</v>
      </c>
      <c r="P3316" t="s">
        <v>675</v>
      </c>
      <c r="Q3316" t="s">
        <v>2929</v>
      </c>
      <c r="R3316" t="s">
        <v>2930</v>
      </c>
    </row>
    <row r="3317" spans="1:18">
      <c r="A3317">
        <v>1143</v>
      </c>
      <c r="B3317" t="s">
        <v>701</v>
      </c>
      <c r="C3317">
        <v>470</v>
      </c>
      <c r="D3317" t="s">
        <v>2933</v>
      </c>
      <c r="E3317" t="s">
        <v>706</v>
      </c>
      <c r="F3317">
        <v>4</v>
      </c>
      <c r="G3317">
        <v>0</v>
      </c>
      <c r="H3317" t="s">
        <v>421</v>
      </c>
      <c r="I3317" t="s">
        <v>103</v>
      </c>
      <c r="J3317" t="s">
        <v>105</v>
      </c>
      <c r="K3317" t="s">
        <v>113</v>
      </c>
      <c r="L3317" t="s">
        <v>112</v>
      </c>
      <c r="M3317" t="s">
        <v>326</v>
      </c>
      <c r="N3317" t="s">
        <v>325</v>
      </c>
      <c r="O3317" t="s">
        <v>676</v>
      </c>
      <c r="P3317" t="s">
        <v>675</v>
      </c>
      <c r="Q3317" t="s">
        <v>2933</v>
      </c>
      <c r="R3317" t="s">
        <v>2934</v>
      </c>
    </row>
    <row r="3318" spans="1:18">
      <c r="A3318">
        <v>1144</v>
      </c>
      <c r="B3318" t="s">
        <v>701</v>
      </c>
      <c r="C3318">
        <v>469</v>
      </c>
      <c r="D3318" t="s">
        <v>2935</v>
      </c>
      <c r="E3318" t="s">
        <v>706</v>
      </c>
      <c r="F3318">
        <v>4</v>
      </c>
      <c r="G3318">
        <v>0</v>
      </c>
      <c r="H3318" t="s">
        <v>421</v>
      </c>
      <c r="I3318" t="s">
        <v>103</v>
      </c>
      <c r="J3318" t="s">
        <v>105</v>
      </c>
      <c r="K3318" t="s">
        <v>113</v>
      </c>
      <c r="L3318" t="s">
        <v>112</v>
      </c>
      <c r="M3318" t="s">
        <v>326</v>
      </c>
      <c r="N3318" t="s">
        <v>325</v>
      </c>
      <c r="O3318" t="s">
        <v>676</v>
      </c>
      <c r="P3318" t="s">
        <v>675</v>
      </c>
      <c r="Q3318" t="s">
        <v>2935</v>
      </c>
      <c r="R3318" t="s">
        <v>2936</v>
      </c>
    </row>
    <row r="3319" spans="1:18">
      <c r="A3319">
        <v>1145</v>
      </c>
      <c r="B3319" t="s">
        <v>701</v>
      </c>
      <c r="C3319">
        <v>468</v>
      </c>
      <c r="D3319" t="s">
        <v>2937</v>
      </c>
      <c r="E3319" t="s">
        <v>706</v>
      </c>
      <c r="F3319">
        <v>3</v>
      </c>
      <c r="G3319">
        <v>0</v>
      </c>
      <c r="H3319" t="s">
        <v>421</v>
      </c>
      <c r="I3319" t="s">
        <v>103</v>
      </c>
      <c r="J3319" t="s">
        <v>105</v>
      </c>
      <c r="K3319" t="s">
        <v>113</v>
      </c>
      <c r="L3319" t="s">
        <v>112</v>
      </c>
      <c r="M3319" t="s">
        <v>326</v>
      </c>
      <c r="N3319" t="s">
        <v>325</v>
      </c>
      <c r="O3319" t="s">
        <v>676</v>
      </c>
      <c r="P3319" t="s">
        <v>675</v>
      </c>
      <c r="Q3319" t="s">
        <v>2937</v>
      </c>
      <c r="R3319" t="s">
        <v>2938</v>
      </c>
    </row>
    <row r="3320" spans="1:18">
      <c r="A3320">
        <v>1146</v>
      </c>
      <c r="B3320" t="s">
        <v>701</v>
      </c>
      <c r="C3320">
        <v>456</v>
      </c>
      <c r="D3320" t="s">
        <v>2939</v>
      </c>
      <c r="E3320" t="s">
        <v>706</v>
      </c>
      <c r="F3320">
        <v>4</v>
      </c>
      <c r="G3320">
        <v>0</v>
      </c>
      <c r="H3320" t="s">
        <v>421</v>
      </c>
      <c r="I3320" t="s">
        <v>103</v>
      </c>
      <c r="J3320" t="s">
        <v>105</v>
      </c>
      <c r="K3320" t="s">
        <v>113</v>
      </c>
      <c r="L3320" t="s">
        <v>112</v>
      </c>
      <c r="M3320" t="s">
        <v>326</v>
      </c>
      <c r="N3320" t="s">
        <v>325</v>
      </c>
      <c r="O3320" t="s">
        <v>676</v>
      </c>
      <c r="P3320" t="s">
        <v>675</v>
      </c>
      <c r="Q3320" t="s">
        <v>2939</v>
      </c>
      <c r="R3320" t="s">
        <v>2940</v>
      </c>
    </row>
    <row r="3321" spans="1:18">
      <c r="A3321">
        <v>1147</v>
      </c>
      <c r="B3321" t="s">
        <v>701</v>
      </c>
      <c r="C3321">
        <v>455</v>
      </c>
      <c r="D3321" t="s">
        <v>2941</v>
      </c>
      <c r="E3321" t="s">
        <v>706</v>
      </c>
      <c r="F3321">
        <v>4</v>
      </c>
      <c r="G3321">
        <v>0</v>
      </c>
      <c r="H3321" t="s">
        <v>421</v>
      </c>
      <c r="I3321" t="s">
        <v>103</v>
      </c>
      <c r="J3321" t="s">
        <v>105</v>
      </c>
      <c r="K3321" t="s">
        <v>113</v>
      </c>
      <c r="L3321" t="s">
        <v>112</v>
      </c>
      <c r="M3321" t="s">
        <v>326</v>
      </c>
      <c r="N3321" t="s">
        <v>325</v>
      </c>
      <c r="O3321" t="s">
        <v>676</v>
      </c>
      <c r="P3321" t="s">
        <v>675</v>
      </c>
      <c r="Q3321" t="s">
        <v>2941</v>
      </c>
      <c r="R3321" t="s">
        <v>2942</v>
      </c>
    </row>
    <row r="3322" spans="1:18">
      <c r="A3322">
        <v>1148</v>
      </c>
      <c r="B3322" t="s">
        <v>701</v>
      </c>
      <c r="C3322">
        <v>454</v>
      </c>
      <c r="D3322" t="s">
        <v>2311</v>
      </c>
      <c r="E3322" t="s">
        <v>706</v>
      </c>
      <c r="F3322">
        <v>4</v>
      </c>
      <c r="G3322">
        <v>0</v>
      </c>
      <c r="H3322" t="s">
        <v>421</v>
      </c>
      <c r="I3322" t="s">
        <v>103</v>
      </c>
      <c r="J3322" t="s">
        <v>105</v>
      </c>
      <c r="K3322" t="s">
        <v>113</v>
      </c>
      <c r="L3322" t="s">
        <v>112</v>
      </c>
      <c r="M3322" t="s">
        <v>326</v>
      </c>
      <c r="N3322" t="s">
        <v>325</v>
      </c>
      <c r="O3322" t="s">
        <v>676</v>
      </c>
      <c r="P3322" t="s">
        <v>675</v>
      </c>
      <c r="Q3322" t="s">
        <v>2311</v>
      </c>
      <c r="R3322" t="s">
        <v>2943</v>
      </c>
    </row>
    <row r="3323" spans="1:18">
      <c r="A3323">
        <v>1150</v>
      </c>
      <c r="B3323" t="s">
        <v>701</v>
      </c>
      <c r="C3323">
        <v>453</v>
      </c>
      <c r="D3323" t="s">
        <v>2946</v>
      </c>
      <c r="E3323" t="s">
        <v>706</v>
      </c>
      <c r="F3323">
        <v>1</v>
      </c>
      <c r="G3323">
        <v>0</v>
      </c>
      <c r="H3323" t="s">
        <v>421</v>
      </c>
      <c r="I3323" t="s">
        <v>103</v>
      </c>
      <c r="J3323" t="s">
        <v>105</v>
      </c>
      <c r="K3323" t="s">
        <v>113</v>
      </c>
      <c r="L3323" t="s">
        <v>112</v>
      </c>
      <c r="M3323" t="s">
        <v>326</v>
      </c>
      <c r="N3323" t="s">
        <v>325</v>
      </c>
      <c r="O3323" t="s">
        <v>676</v>
      </c>
      <c r="P3323" t="s">
        <v>675</v>
      </c>
      <c r="Q3323" t="s">
        <v>2946</v>
      </c>
      <c r="R3323" t="s">
        <v>2947</v>
      </c>
    </row>
    <row r="3324" spans="1:18">
      <c r="A3324">
        <v>1151</v>
      </c>
      <c r="B3324" t="s">
        <v>701</v>
      </c>
      <c r="C3324">
        <v>226</v>
      </c>
      <c r="D3324" t="s">
        <v>2948</v>
      </c>
      <c r="E3324" t="s">
        <v>706</v>
      </c>
      <c r="F3324">
        <v>4</v>
      </c>
      <c r="G3324">
        <v>0</v>
      </c>
      <c r="H3324" t="s">
        <v>421</v>
      </c>
      <c r="I3324" t="s">
        <v>103</v>
      </c>
      <c r="J3324" t="s">
        <v>105</v>
      </c>
      <c r="K3324" t="s">
        <v>113</v>
      </c>
      <c r="L3324" t="s">
        <v>112</v>
      </c>
      <c r="M3324" t="s">
        <v>326</v>
      </c>
      <c r="N3324" t="s">
        <v>325</v>
      </c>
      <c r="O3324" t="s">
        <v>676</v>
      </c>
      <c r="P3324" t="s">
        <v>675</v>
      </c>
      <c r="Q3324" t="s">
        <v>2948</v>
      </c>
      <c r="R3324" t="s">
        <v>2949</v>
      </c>
    </row>
    <row r="3325" spans="1:18">
      <c r="A3325">
        <v>1153</v>
      </c>
      <c r="B3325" t="s">
        <v>701</v>
      </c>
      <c r="C3325">
        <v>225</v>
      </c>
      <c r="D3325" t="s">
        <v>2952</v>
      </c>
      <c r="E3325" t="s">
        <v>706</v>
      </c>
      <c r="F3325">
        <v>3</v>
      </c>
      <c r="G3325">
        <v>0</v>
      </c>
      <c r="H3325" t="s">
        <v>421</v>
      </c>
      <c r="I3325" t="s">
        <v>103</v>
      </c>
      <c r="J3325" t="s">
        <v>105</v>
      </c>
      <c r="K3325" t="s">
        <v>113</v>
      </c>
      <c r="L3325" t="s">
        <v>112</v>
      </c>
      <c r="M3325" t="s">
        <v>326</v>
      </c>
      <c r="N3325" t="s">
        <v>325</v>
      </c>
      <c r="O3325" t="s">
        <v>676</v>
      </c>
      <c r="P3325" t="s">
        <v>675</v>
      </c>
      <c r="Q3325" t="s">
        <v>2952</v>
      </c>
      <c r="R3325" t="s">
        <v>2953</v>
      </c>
    </row>
    <row r="3326" spans="1:18">
      <c r="A3326">
        <v>1156</v>
      </c>
      <c r="B3326" t="s">
        <v>701</v>
      </c>
      <c r="C3326">
        <v>224</v>
      </c>
      <c r="D3326" t="s">
        <v>2958</v>
      </c>
      <c r="E3326" t="s">
        <v>706</v>
      </c>
      <c r="F3326">
        <v>4</v>
      </c>
      <c r="G3326">
        <v>0</v>
      </c>
      <c r="H3326" t="s">
        <v>421</v>
      </c>
      <c r="I3326" t="s">
        <v>103</v>
      </c>
      <c r="J3326" t="s">
        <v>105</v>
      </c>
      <c r="K3326" t="s">
        <v>113</v>
      </c>
      <c r="L3326" t="s">
        <v>112</v>
      </c>
      <c r="M3326" t="s">
        <v>326</v>
      </c>
      <c r="N3326" t="s">
        <v>325</v>
      </c>
      <c r="O3326" t="s">
        <v>676</v>
      </c>
      <c r="P3326" t="s">
        <v>675</v>
      </c>
      <c r="Q3326" t="s">
        <v>2958</v>
      </c>
      <c r="R3326" t="s">
        <v>2959</v>
      </c>
    </row>
    <row r="3327" spans="1:18">
      <c r="A3327">
        <v>1164</v>
      </c>
      <c r="B3327" t="s">
        <v>701</v>
      </c>
      <c r="C3327">
        <v>223</v>
      </c>
      <c r="D3327" t="s">
        <v>2974</v>
      </c>
      <c r="E3327" t="s">
        <v>706</v>
      </c>
      <c r="F3327">
        <v>3</v>
      </c>
      <c r="G3327">
        <v>0</v>
      </c>
      <c r="H3327" t="s">
        <v>421</v>
      </c>
      <c r="I3327" t="s">
        <v>103</v>
      </c>
      <c r="J3327" t="s">
        <v>105</v>
      </c>
      <c r="K3327" t="s">
        <v>113</v>
      </c>
      <c r="L3327" t="s">
        <v>112</v>
      </c>
      <c r="M3327" t="s">
        <v>326</v>
      </c>
      <c r="N3327" t="s">
        <v>325</v>
      </c>
      <c r="O3327" t="s">
        <v>676</v>
      </c>
      <c r="P3327" t="s">
        <v>675</v>
      </c>
      <c r="Q3327" t="s">
        <v>2974</v>
      </c>
      <c r="R3327" t="s">
        <v>2975</v>
      </c>
    </row>
    <row r="3328" spans="1:18">
      <c r="A3328">
        <v>1168</v>
      </c>
      <c r="B3328" t="s">
        <v>701</v>
      </c>
      <c r="C3328">
        <v>222</v>
      </c>
      <c r="D3328" t="s">
        <v>2982</v>
      </c>
      <c r="E3328" t="s">
        <v>706</v>
      </c>
      <c r="F3328">
        <v>4</v>
      </c>
      <c r="G3328">
        <v>0</v>
      </c>
      <c r="H3328" t="s">
        <v>421</v>
      </c>
      <c r="I3328" t="s">
        <v>103</v>
      </c>
      <c r="J3328" t="s">
        <v>105</v>
      </c>
      <c r="K3328" t="s">
        <v>113</v>
      </c>
      <c r="L3328" t="s">
        <v>112</v>
      </c>
      <c r="M3328" t="s">
        <v>326</v>
      </c>
      <c r="N3328" t="s">
        <v>325</v>
      </c>
      <c r="O3328" t="s">
        <v>676</v>
      </c>
      <c r="P3328" t="s">
        <v>675</v>
      </c>
      <c r="Q3328" t="s">
        <v>2982</v>
      </c>
      <c r="R3328" t="s">
        <v>2983</v>
      </c>
    </row>
    <row r="3329" spans="1:18">
      <c r="A3329">
        <v>1169</v>
      </c>
      <c r="B3329" t="s">
        <v>701</v>
      </c>
      <c r="C3329">
        <v>221</v>
      </c>
      <c r="D3329" t="s">
        <v>2984</v>
      </c>
      <c r="E3329" t="s">
        <v>706</v>
      </c>
      <c r="F3329">
        <v>2</v>
      </c>
      <c r="G3329">
        <v>0</v>
      </c>
      <c r="H3329" t="s">
        <v>421</v>
      </c>
      <c r="I3329" t="s">
        <v>103</v>
      </c>
      <c r="J3329" t="s">
        <v>105</v>
      </c>
      <c r="K3329" t="s">
        <v>113</v>
      </c>
      <c r="L3329" t="s">
        <v>112</v>
      </c>
      <c r="M3329" t="s">
        <v>326</v>
      </c>
      <c r="N3329" t="s">
        <v>325</v>
      </c>
      <c r="O3329" t="s">
        <v>676</v>
      </c>
      <c r="P3329" t="s">
        <v>675</v>
      </c>
      <c r="Q3329" t="s">
        <v>2984</v>
      </c>
      <c r="R3329" t="s">
        <v>2985</v>
      </c>
    </row>
    <row r="3330" spans="1:18">
      <c r="A3330">
        <v>2955</v>
      </c>
      <c r="B3330" t="s">
        <v>701</v>
      </c>
      <c r="C3330">
        <v>675</v>
      </c>
      <c r="D3330" t="s">
        <v>6481</v>
      </c>
      <c r="E3330" t="s">
        <v>706</v>
      </c>
      <c r="F3330">
        <v>4</v>
      </c>
      <c r="G3330">
        <v>1</v>
      </c>
      <c r="H3330" t="s">
        <v>421</v>
      </c>
      <c r="I3330" t="s">
        <v>103</v>
      </c>
      <c r="J3330" t="s">
        <v>105</v>
      </c>
      <c r="K3330" t="s">
        <v>107</v>
      </c>
      <c r="L3330" t="s">
        <v>106</v>
      </c>
      <c r="M3330" t="s">
        <v>254</v>
      </c>
      <c r="N3330" t="s">
        <v>253</v>
      </c>
      <c r="O3330" t="s">
        <v>678</v>
      </c>
      <c r="P3330" t="s">
        <v>677</v>
      </c>
      <c r="Q3330" t="s">
        <v>6481</v>
      </c>
      <c r="R3330" t="s">
        <v>6482</v>
      </c>
    </row>
    <row r="3331" spans="1:18">
      <c r="A3331">
        <v>2966</v>
      </c>
      <c r="B3331" t="s">
        <v>701</v>
      </c>
      <c r="C3331">
        <v>2565</v>
      </c>
      <c r="D3331" t="s">
        <v>6503</v>
      </c>
      <c r="E3331" t="s">
        <v>706</v>
      </c>
      <c r="F3331">
        <v>4</v>
      </c>
      <c r="G3331">
        <v>1</v>
      </c>
      <c r="H3331" t="s">
        <v>421</v>
      </c>
      <c r="I3331" t="s">
        <v>103</v>
      </c>
      <c r="J3331" t="s">
        <v>105</v>
      </c>
      <c r="K3331" t="s">
        <v>107</v>
      </c>
      <c r="L3331" t="s">
        <v>106</v>
      </c>
      <c r="M3331" t="s">
        <v>254</v>
      </c>
      <c r="N3331" t="s">
        <v>253</v>
      </c>
      <c r="O3331" t="s">
        <v>678</v>
      </c>
      <c r="P3331" t="s">
        <v>677</v>
      </c>
      <c r="Q3331" t="s">
        <v>6503</v>
      </c>
      <c r="R3331" t="s">
        <v>6504</v>
      </c>
    </row>
    <row r="3332" spans="1:18">
      <c r="A3332">
        <v>3018</v>
      </c>
      <c r="B3332" t="s">
        <v>701</v>
      </c>
      <c r="C3332">
        <v>2574</v>
      </c>
      <c r="D3332" t="s">
        <v>6605</v>
      </c>
      <c r="E3332" t="s">
        <v>706</v>
      </c>
      <c r="F3332">
        <v>3</v>
      </c>
      <c r="G3332">
        <v>1</v>
      </c>
      <c r="H3332" t="s">
        <v>421</v>
      </c>
      <c r="I3332" t="s">
        <v>103</v>
      </c>
      <c r="J3332" t="s">
        <v>105</v>
      </c>
      <c r="K3332" t="s">
        <v>107</v>
      </c>
      <c r="L3332" t="s">
        <v>106</v>
      </c>
      <c r="M3332" t="s">
        <v>254</v>
      </c>
      <c r="N3332" t="s">
        <v>253</v>
      </c>
      <c r="O3332" t="s">
        <v>678</v>
      </c>
      <c r="P3332" t="s">
        <v>677</v>
      </c>
      <c r="Q3332" t="s">
        <v>6605</v>
      </c>
      <c r="R3332" t="s">
        <v>6606</v>
      </c>
    </row>
    <row r="3333" spans="1:18">
      <c r="A3333">
        <v>3029</v>
      </c>
      <c r="B3333" t="s">
        <v>701</v>
      </c>
      <c r="C3333">
        <v>2576</v>
      </c>
      <c r="D3333" t="s">
        <v>6627</v>
      </c>
      <c r="E3333" t="s">
        <v>706</v>
      </c>
      <c r="F3333">
        <v>4</v>
      </c>
      <c r="G3333">
        <v>1</v>
      </c>
      <c r="H3333" t="s">
        <v>421</v>
      </c>
      <c r="I3333" t="s">
        <v>103</v>
      </c>
      <c r="J3333" t="s">
        <v>105</v>
      </c>
      <c r="K3333" t="s">
        <v>107</v>
      </c>
      <c r="L3333" t="s">
        <v>106</v>
      </c>
      <c r="M3333" t="s">
        <v>254</v>
      </c>
      <c r="N3333" t="s">
        <v>253</v>
      </c>
      <c r="O3333" t="s">
        <v>678</v>
      </c>
      <c r="P3333" t="s">
        <v>677</v>
      </c>
      <c r="Q3333" t="s">
        <v>6627</v>
      </c>
      <c r="R3333" t="s">
        <v>6628</v>
      </c>
    </row>
    <row r="3334" spans="1:18">
      <c r="A3334">
        <v>3032</v>
      </c>
      <c r="B3334" t="s">
        <v>701</v>
      </c>
      <c r="C3334">
        <v>2573</v>
      </c>
      <c r="D3334" t="s">
        <v>6633</v>
      </c>
      <c r="E3334" t="s">
        <v>706</v>
      </c>
      <c r="F3334">
        <v>4</v>
      </c>
      <c r="G3334">
        <v>1</v>
      </c>
      <c r="H3334" t="s">
        <v>421</v>
      </c>
      <c r="I3334" t="s">
        <v>103</v>
      </c>
      <c r="J3334" t="s">
        <v>105</v>
      </c>
      <c r="K3334" t="s">
        <v>107</v>
      </c>
      <c r="L3334" t="s">
        <v>106</v>
      </c>
      <c r="M3334" t="s">
        <v>254</v>
      </c>
      <c r="N3334" t="s">
        <v>253</v>
      </c>
      <c r="O3334" t="s">
        <v>678</v>
      </c>
      <c r="P3334" t="s">
        <v>677</v>
      </c>
      <c r="Q3334" t="s">
        <v>6633</v>
      </c>
      <c r="R3334" t="s">
        <v>6634</v>
      </c>
    </row>
    <row r="3335" spans="1:18">
      <c r="A3335">
        <v>3060</v>
      </c>
      <c r="B3335" t="s">
        <v>701</v>
      </c>
      <c r="C3335">
        <v>2535</v>
      </c>
      <c r="D3335" t="s">
        <v>6688</v>
      </c>
      <c r="E3335" t="s">
        <v>706</v>
      </c>
      <c r="F3335">
        <v>4</v>
      </c>
      <c r="G3335">
        <v>1</v>
      </c>
      <c r="H3335" t="s">
        <v>421</v>
      </c>
      <c r="I3335" t="s">
        <v>103</v>
      </c>
      <c r="J3335" t="s">
        <v>105</v>
      </c>
      <c r="K3335" t="s">
        <v>107</v>
      </c>
      <c r="L3335" t="s">
        <v>106</v>
      </c>
      <c r="M3335" t="s">
        <v>254</v>
      </c>
      <c r="N3335" t="s">
        <v>253</v>
      </c>
      <c r="O3335" t="s">
        <v>678</v>
      </c>
      <c r="P3335" t="s">
        <v>677</v>
      </c>
      <c r="Q3335" t="s">
        <v>6688</v>
      </c>
      <c r="R3335" t="s">
        <v>6689</v>
      </c>
    </row>
    <row r="3336" spans="1:18">
      <c r="A3336">
        <v>3064</v>
      </c>
      <c r="B3336" t="s">
        <v>701</v>
      </c>
      <c r="C3336">
        <v>2538</v>
      </c>
      <c r="D3336" t="s">
        <v>6696</v>
      </c>
      <c r="E3336" t="s">
        <v>706</v>
      </c>
      <c r="F3336">
        <v>4</v>
      </c>
      <c r="G3336">
        <v>1</v>
      </c>
      <c r="H3336" t="s">
        <v>421</v>
      </c>
      <c r="I3336" t="s">
        <v>103</v>
      </c>
      <c r="J3336" t="s">
        <v>105</v>
      </c>
      <c r="K3336" t="s">
        <v>107</v>
      </c>
      <c r="L3336" t="s">
        <v>106</v>
      </c>
      <c r="M3336" t="s">
        <v>254</v>
      </c>
      <c r="N3336" t="s">
        <v>253</v>
      </c>
      <c r="O3336" t="s">
        <v>678</v>
      </c>
      <c r="P3336" t="s">
        <v>677</v>
      </c>
      <c r="Q3336" t="s">
        <v>6696</v>
      </c>
      <c r="R3336" t="s">
        <v>6697</v>
      </c>
    </row>
    <row r="3337" spans="1:18">
      <c r="A3337">
        <v>3068</v>
      </c>
      <c r="B3337" t="s">
        <v>701</v>
      </c>
      <c r="C3337">
        <v>2566</v>
      </c>
      <c r="D3337" t="s">
        <v>6704</v>
      </c>
      <c r="E3337" t="s">
        <v>706</v>
      </c>
      <c r="F3337">
        <v>3</v>
      </c>
      <c r="G3337">
        <v>1</v>
      </c>
      <c r="H3337" t="s">
        <v>421</v>
      </c>
      <c r="I3337" t="s">
        <v>103</v>
      </c>
      <c r="J3337" t="s">
        <v>105</v>
      </c>
      <c r="K3337" t="s">
        <v>107</v>
      </c>
      <c r="L3337" t="s">
        <v>106</v>
      </c>
      <c r="M3337" t="s">
        <v>254</v>
      </c>
      <c r="N3337" t="s">
        <v>253</v>
      </c>
      <c r="O3337" t="s">
        <v>678</v>
      </c>
      <c r="P3337" t="s">
        <v>677</v>
      </c>
      <c r="Q3337" t="s">
        <v>6704</v>
      </c>
      <c r="R3337" t="s">
        <v>6705</v>
      </c>
    </row>
    <row r="3338" spans="1:18">
      <c r="A3338">
        <v>3072</v>
      </c>
      <c r="B3338" t="s">
        <v>701</v>
      </c>
      <c r="C3338">
        <v>2571</v>
      </c>
      <c r="D3338" t="s">
        <v>6712</v>
      </c>
      <c r="E3338" t="s">
        <v>706</v>
      </c>
      <c r="F3338">
        <v>3</v>
      </c>
      <c r="G3338">
        <v>1</v>
      </c>
      <c r="H3338" t="s">
        <v>421</v>
      </c>
      <c r="I3338" t="s">
        <v>103</v>
      </c>
      <c r="J3338" t="s">
        <v>105</v>
      </c>
      <c r="K3338" t="s">
        <v>107</v>
      </c>
      <c r="L3338" t="s">
        <v>106</v>
      </c>
      <c r="M3338" t="s">
        <v>254</v>
      </c>
      <c r="N3338" t="s">
        <v>253</v>
      </c>
      <c r="O3338" t="s">
        <v>678</v>
      </c>
      <c r="P3338" t="s">
        <v>677</v>
      </c>
      <c r="Q3338" t="s">
        <v>6712</v>
      </c>
      <c r="R3338" t="s">
        <v>6713</v>
      </c>
    </row>
    <row r="3339" spans="1:18">
      <c r="A3339">
        <v>3074</v>
      </c>
      <c r="B3339" t="s">
        <v>701</v>
      </c>
      <c r="C3339">
        <v>2541</v>
      </c>
      <c r="D3339" t="s">
        <v>6716</v>
      </c>
      <c r="E3339" t="s">
        <v>706</v>
      </c>
      <c r="F3339">
        <v>4</v>
      </c>
      <c r="G3339">
        <v>1</v>
      </c>
      <c r="H3339" t="s">
        <v>421</v>
      </c>
      <c r="I3339" t="s">
        <v>103</v>
      </c>
      <c r="J3339" t="s">
        <v>105</v>
      </c>
      <c r="K3339" t="s">
        <v>107</v>
      </c>
      <c r="L3339" t="s">
        <v>106</v>
      </c>
      <c r="M3339" t="s">
        <v>254</v>
      </c>
      <c r="N3339" t="s">
        <v>253</v>
      </c>
      <c r="O3339" t="s">
        <v>678</v>
      </c>
      <c r="P3339" t="s">
        <v>677</v>
      </c>
      <c r="Q3339" t="s">
        <v>6716</v>
      </c>
      <c r="R3339" t="s">
        <v>6717</v>
      </c>
    </row>
    <row r="3340" spans="1:18">
      <c r="A3340">
        <v>3075</v>
      </c>
      <c r="B3340" t="s">
        <v>701</v>
      </c>
      <c r="C3340">
        <v>2567</v>
      </c>
      <c r="D3340" t="s">
        <v>6718</v>
      </c>
      <c r="E3340" t="s">
        <v>706</v>
      </c>
      <c r="F3340">
        <v>2</v>
      </c>
      <c r="G3340">
        <v>1</v>
      </c>
      <c r="H3340" t="s">
        <v>421</v>
      </c>
      <c r="I3340" t="s">
        <v>103</v>
      </c>
      <c r="J3340" t="s">
        <v>105</v>
      </c>
      <c r="K3340" t="s">
        <v>107</v>
      </c>
      <c r="L3340" t="s">
        <v>106</v>
      </c>
      <c r="M3340" t="s">
        <v>254</v>
      </c>
      <c r="N3340" t="s">
        <v>253</v>
      </c>
      <c r="O3340" t="s">
        <v>678</v>
      </c>
      <c r="P3340" t="s">
        <v>677</v>
      </c>
      <c r="Q3340" t="s">
        <v>6718</v>
      </c>
      <c r="R3340" t="s">
        <v>6719</v>
      </c>
    </row>
    <row r="3341" spans="1:18">
      <c r="A3341">
        <v>3077</v>
      </c>
      <c r="B3341" t="s">
        <v>701</v>
      </c>
      <c r="C3341">
        <v>2568</v>
      </c>
      <c r="D3341" t="s">
        <v>6722</v>
      </c>
      <c r="E3341" t="s">
        <v>706</v>
      </c>
      <c r="F3341">
        <v>3</v>
      </c>
      <c r="G3341">
        <v>1</v>
      </c>
      <c r="H3341" t="s">
        <v>421</v>
      </c>
      <c r="I3341" t="s">
        <v>103</v>
      </c>
      <c r="J3341" t="s">
        <v>105</v>
      </c>
      <c r="K3341" t="s">
        <v>107</v>
      </c>
      <c r="L3341" t="s">
        <v>106</v>
      </c>
      <c r="M3341" t="s">
        <v>254</v>
      </c>
      <c r="N3341" t="s">
        <v>253</v>
      </c>
      <c r="O3341" t="s">
        <v>678</v>
      </c>
      <c r="P3341" t="s">
        <v>677</v>
      </c>
      <c r="Q3341" t="s">
        <v>6722</v>
      </c>
      <c r="R3341" t="s">
        <v>6723</v>
      </c>
    </row>
    <row r="3342" spans="1:18">
      <c r="A3342">
        <v>3078</v>
      </c>
      <c r="B3342" t="s">
        <v>701</v>
      </c>
      <c r="C3342">
        <v>2572</v>
      </c>
      <c r="D3342" t="s">
        <v>6724</v>
      </c>
      <c r="E3342" t="s">
        <v>706</v>
      </c>
      <c r="F3342">
        <v>3</v>
      </c>
      <c r="G3342">
        <v>1</v>
      </c>
      <c r="H3342" t="s">
        <v>421</v>
      </c>
      <c r="I3342" t="s">
        <v>103</v>
      </c>
      <c r="J3342" t="s">
        <v>105</v>
      </c>
      <c r="K3342" t="s">
        <v>107</v>
      </c>
      <c r="L3342" t="s">
        <v>106</v>
      </c>
      <c r="M3342" t="s">
        <v>254</v>
      </c>
      <c r="N3342" t="s">
        <v>253</v>
      </c>
      <c r="O3342" t="s">
        <v>678</v>
      </c>
      <c r="P3342" t="s">
        <v>677</v>
      </c>
      <c r="Q3342" t="s">
        <v>6724</v>
      </c>
      <c r="R3342" t="s">
        <v>6725</v>
      </c>
    </row>
    <row r="3343" spans="1:18">
      <c r="A3343">
        <v>3079</v>
      </c>
      <c r="B3343" t="s">
        <v>701</v>
      </c>
      <c r="C3343">
        <v>2539</v>
      </c>
      <c r="D3343" t="s">
        <v>6726</v>
      </c>
      <c r="E3343" t="s">
        <v>706</v>
      </c>
      <c r="F3343">
        <v>3</v>
      </c>
      <c r="G3343">
        <v>1</v>
      </c>
      <c r="H3343" t="s">
        <v>421</v>
      </c>
      <c r="I3343" t="s">
        <v>103</v>
      </c>
      <c r="J3343" t="s">
        <v>105</v>
      </c>
      <c r="K3343" t="s">
        <v>107</v>
      </c>
      <c r="L3343" t="s">
        <v>106</v>
      </c>
      <c r="M3343" t="s">
        <v>254</v>
      </c>
      <c r="N3343" t="s">
        <v>253</v>
      </c>
      <c r="O3343" t="s">
        <v>678</v>
      </c>
      <c r="P3343" t="s">
        <v>677</v>
      </c>
      <c r="Q3343" t="s">
        <v>6726</v>
      </c>
      <c r="R3343" t="s">
        <v>6727</v>
      </c>
    </row>
    <row r="3344" spans="1:18">
      <c r="A3344">
        <v>3084</v>
      </c>
      <c r="B3344" t="s">
        <v>701</v>
      </c>
      <c r="C3344">
        <v>2569</v>
      </c>
      <c r="D3344" t="s">
        <v>6736</v>
      </c>
      <c r="E3344" t="s">
        <v>706</v>
      </c>
      <c r="F3344">
        <v>2</v>
      </c>
      <c r="G3344">
        <v>1</v>
      </c>
      <c r="H3344" t="s">
        <v>421</v>
      </c>
      <c r="I3344" t="s">
        <v>103</v>
      </c>
      <c r="J3344" t="s">
        <v>105</v>
      </c>
      <c r="K3344" t="s">
        <v>107</v>
      </c>
      <c r="L3344" t="s">
        <v>106</v>
      </c>
      <c r="M3344" t="s">
        <v>254</v>
      </c>
      <c r="N3344" t="s">
        <v>253</v>
      </c>
      <c r="O3344" t="s">
        <v>678</v>
      </c>
      <c r="P3344" t="s">
        <v>677</v>
      </c>
      <c r="Q3344" t="s">
        <v>6736</v>
      </c>
      <c r="R3344" t="s">
        <v>6737</v>
      </c>
    </row>
    <row r="3345" spans="1:18">
      <c r="A3345">
        <v>3085</v>
      </c>
      <c r="B3345" t="s">
        <v>701</v>
      </c>
      <c r="C3345">
        <v>2540</v>
      </c>
      <c r="D3345" t="s">
        <v>6738</v>
      </c>
      <c r="E3345" t="s">
        <v>706</v>
      </c>
      <c r="F3345">
        <v>4</v>
      </c>
      <c r="G3345">
        <v>1</v>
      </c>
      <c r="H3345" t="s">
        <v>421</v>
      </c>
      <c r="I3345" t="s">
        <v>103</v>
      </c>
      <c r="J3345" t="s">
        <v>105</v>
      </c>
      <c r="K3345" t="s">
        <v>107</v>
      </c>
      <c r="L3345" t="s">
        <v>106</v>
      </c>
      <c r="M3345" t="s">
        <v>254</v>
      </c>
      <c r="N3345" t="s">
        <v>253</v>
      </c>
      <c r="O3345" t="s">
        <v>678</v>
      </c>
      <c r="P3345" t="s">
        <v>677</v>
      </c>
      <c r="Q3345" t="s">
        <v>6738</v>
      </c>
      <c r="R3345" t="s">
        <v>6739</v>
      </c>
    </row>
    <row r="3346" spans="1:18">
      <c r="A3346">
        <v>3087</v>
      </c>
      <c r="B3346" t="s">
        <v>701</v>
      </c>
      <c r="C3346">
        <v>2570</v>
      </c>
      <c r="D3346" t="s">
        <v>6742</v>
      </c>
      <c r="E3346" t="s">
        <v>706</v>
      </c>
      <c r="F3346">
        <v>3</v>
      </c>
      <c r="G3346">
        <v>1</v>
      </c>
      <c r="H3346" t="s">
        <v>421</v>
      </c>
      <c r="I3346" t="s">
        <v>103</v>
      </c>
      <c r="J3346" t="s">
        <v>105</v>
      </c>
      <c r="K3346" t="s">
        <v>107</v>
      </c>
      <c r="L3346" t="s">
        <v>106</v>
      </c>
      <c r="M3346" t="s">
        <v>254</v>
      </c>
      <c r="N3346" t="s">
        <v>253</v>
      </c>
      <c r="O3346" t="s">
        <v>678</v>
      </c>
      <c r="P3346" t="s">
        <v>677</v>
      </c>
      <c r="Q3346" t="s">
        <v>6742</v>
      </c>
      <c r="R3346" t="s">
        <v>6743</v>
      </c>
    </row>
    <row r="3347" spans="1:18">
      <c r="A3347">
        <v>3088</v>
      </c>
      <c r="B3347" t="s">
        <v>701</v>
      </c>
      <c r="C3347">
        <v>2529</v>
      </c>
      <c r="D3347" t="s">
        <v>6744</v>
      </c>
      <c r="E3347" t="s">
        <v>706</v>
      </c>
      <c r="F3347">
        <v>4</v>
      </c>
      <c r="G3347">
        <v>1</v>
      </c>
      <c r="H3347" t="s">
        <v>421</v>
      </c>
      <c r="I3347" t="s">
        <v>103</v>
      </c>
      <c r="J3347" t="s">
        <v>105</v>
      </c>
      <c r="K3347" t="s">
        <v>107</v>
      </c>
      <c r="L3347" t="s">
        <v>106</v>
      </c>
      <c r="M3347" t="s">
        <v>254</v>
      </c>
      <c r="N3347" t="s">
        <v>253</v>
      </c>
      <c r="O3347" t="s">
        <v>678</v>
      </c>
      <c r="P3347" t="s">
        <v>677</v>
      </c>
      <c r="Q3347" t="s">
        <v>6744</v>
      </c>
      <c r="R3347" t="s">
        <v>6745</v>
      </c>
    </row>
    <row r="3348" spans="1:18">
      <c r="A3348">
        <v>3093</v>
      </c>
      <c r="B3348" t="s">
        <v>701</v>
      </c>
      <c r="C3348">
        <v>2528</v>
      </c>
      <c r="D3348" t="s">
        <v>6754</v>
      </c>
      <c r="E3348" t="s">
        <v>706</v>
      </c>
      <c r="F3348">
        <v>4</v>
      </c>
      <c r="G3348">
        <v>1</v>
      </c>
      <c r="H3348" t="s">
        <v>421</v>
      </c>
      <c r="I3348" t="s">
        <v>103</v>
      </c>
      <c r="J3348" t="s">
        <v>105</v>
      </c>
      <c r="K3348" t="s">
        <v>107</v>
      </c>
      <c r="L3348" t="s">
        <v>106</v>
      </c>
      <c r="M3348" t="s">
        <v>254</v>
      </c>
      <c r="N3348" t="s">
        <v>253</v>
      </c>
      <c r="O3348" t="s">
        <v>678</v>
      </c>
      <c r="P3348" t="s">
        <v>677</v>
      </c>
      <c r="Q3348" t="s">
        <v>6754</v>
      </c>
      <c r="R3348" t="s">
        <v>6755</v>
      </c>
    </row>
    <row r="3349" spans="1:18">
      <c r="A3349">
        <v>3099</v>
      </c>
      <c r="B3349" t="s">
        <v>701</v>
      </c>
      <c r="C3349">
        <v>2581</v>
      </c>
      <c r="D3349" t="s">
        <v>6766</v>
      </c>
      <c r="E3349" t="s">
        <v>706</v>
      </c>
      <c r="F3349">
        <v>3</v>
      </c>
      <c r="G3349">
        <v>1</v>
      </c>
      <c r="H3349" t="s">
        <v>421</v>
      </c>
      <c r="I3349" t="s">
        <v>103</v>
      </c>
      <c r="J3349" t="s">
        <v>105</v>
      </c>
      <c r="K3349" t="s">
        <v>107</v>
      </c>
      <c r="L3349" t="s">
        <v>106</v>
      </c>
      <c r="M3349" t="s">
        <v>254</v>
      </c>
      <c r="N3349" t="s">
        <v>253</v>
      </c>
      <c r="O3349" t="s">
        <v>678</v>
      </c>
      <c r="P3349" t="s">
        <v>677</v>
      </c>
      <c r="Q3349" t="s">
        <v>6766</v>
      </c>
      <c r="R3349" t="s">
        <v>6767</v>
      </c>
    </row>
    <row r="3350" spans="1:18">
      <c r="A3350">
        <v>3104</v>
      </c>
      <c r="B3350" t="s">
        <v>701</v>
      </c>
      <c r="C3350">
        <v>2577</v>
      </c>
      <c r="D3350" t="s">
        <v>6776</v>
      </c>
      <c r="E3350" t="s">
        <v>706</v>
      </c>
      <c r="F3350">
        <v>1</v>
      </c>
      <c r="G3350">
        <v>1</v>
      </c>
      <c r="H3350" t="s">
        <v>421</v>
      </c>
      <c r="I3350" t="s">
        <v>103</v>
      </c>
      <c r="J3350" t="s">
        <v>105</v>
      </c>
      <c r="K3350" t="s">
        <v>107</v>
      </c>
      <c r="L3350" t="s">
        <v>106</v>
      </c>
      <c r="M3350" t="s">
        <v>254</v>
      </c>
      <c r="N3350" t="s">
        <v>253</v>
      </c>
      <c r="O3350" t="s">
        <v>678</v>
      </c>
      <c r="P3350" t="s">
        <v>677</v>
      </c>
      <c r="Q3350" t="s">
        <v>6776</v>
      </c>
      <c r="R3350" t="s">
        <v>6777</v>
      </c>
    </row>
    <row r="3351" spans="1:18">
      <c r="A3351">
        <v>3105</v>
      </c>
      <c r="B3351" t="s">
        <v>701</v>
      </c>
      <c r="C3351">
        <v>2580</v>
      </c>
      <c r="D3351" t="s">
        <v>6778</v>
      </c>
      <c r="E3351" t="s">
        <v>706</v>
      </c>
      <c r="F3351">
        <v>3</v>
      </c>
      <c r="G3351">
        <v>1</v>
      </c>
      <c r="H3351" t="s">
        <v>421</v>
      </c>
      <c r="I3351" t="s">
        <v>103</v>
      </c>
      <c r="J3351" t="s">
        <v>105</v>
      </c>
      <c r="K3351" t="s">
        <v>107</v>
      </c>
      <c r="L3351" t="s">
        <v>106</v>
      </c>
      <c r="M3351" t="s">
        <v>254</v>
      </c>
      <c r="N3351" t="s">
        <v>253</v>
      </c>
      <c r="O3351" t="s">
        <v>678</v>
      </c>
      <c r="P3351" t="s">
        <v>677</v>
      </c>
      <c r="Q3351" t="s">
        <v>6778</v>
      </c>
      <c r="R3351" t="s">
        <v>6779</v>
      </c>
    </row>
    <row r="3352" spans="1:18">
      <c r="A3352">
        <v>3109</v>
      </c>
      <c r="B3352" t="s">
        <v>701</v>
      </c>
      <c r="C3352">
        <v>2532</v>
      </c>
      <c r="D3352" t="s">
        <v>6786</v>
      </c>
      <c r="E3352" t="s">
        <v>706</v>
      </c>
      <c r="F3352">
        <v>4</v>
      </c>
      <c r="G3352">
        <v>1</v>
      </c>
      <c r="H3352" t="s">
        <v>421</v>
      </c>
      <c r="I3352" t="s">
        <v>103</v>
      </c>
      <c r="J3352" t="s">
        <v>105</v>
      </c>
      <c r="K3352" t="s">
        <v>107</v>
      </c>
      <c r="L3352" t="s">
        <v>106</v>
      </c>
      <c r="M3352" t="s">
        <v>254</v>
      </c>
      <c r="N3352" t="s">
        <v>253</v>
      </c>
      <c r="O3352" t="s">
        <v>678</v>
      </c>
      <c r="P3352" t="s">
        <v>677</v>
      </c>
      <c r="Q3352" t="s">
        <v>6786</v>
      </c>
      <c r="R3352" t="s">
        <v>6787</v>
      </c>
    </row>
    <row r="3353" spans="1:18">
      <c r="A3353">
        <v>3111</v>
      </c>
      <c r="B3353" t="s">
        <v>701</v>
      </c>
      <c r="C3353">
        <v>2582</v>
      </c>
      <c r="D3353" t="s">
        <v>6790</v>
      </c>
      <c r="E3353" t="s">
        <v>706</v>
      </c>
      <c r="F3353">
        <v>1</v>
      </c>
      <c r="G3353">
        <v>1</v>
      </c>
      <c r="H3353" t="s">
        <v>421</v>
      </c>
      <c r="I3353" t="s">
        <v>103</v>
      </c>
      <c r="J3353" t="s">
        <v>105</v>
      </c>
      <c r="K3353" t="s">
        <v>107</v>
      </c>
      <c r="L3353" t="s">
        <v>106</v>
      </c>
      <c r="M3353" t="s">
        <v>254</v>
      </c>
      <c r="N3353" t="s">
        <v>253</v>
      </c>
      <c r="O3353" t="s">
        <v>678</v>
      </c>
      <c r="P3353" t="s">
        <v>677</v>
      </c>
      <c r="Q3353" t="s">
        <v>6790</v>
      </c>
      <c r="R3353" t="s">
        <v>6791</v>
      </c>
    </row>
    <row r="3354" spans="1:18">
      <c r="A3354">
        <v>3114</v>
      </c>
      <c r="B3354" t="s">
        <v>701</v>
      </c>
      <c r="C3354">
        <v>2583</v>
      </c>
      <c r="D3354" t="s">
        <v>6796</v>
      </c>
      <c r="E3354" t="s">
        <v>706</v>
      </c>
      <c r="F3354">
        <v>1</v>
      </c>
      <c r="G3354">
        <v>1</v>
      </c>
      <c r="H3354" t="s">
        <v>421</v>
      </c>
      <c r="I3354" t="s">
        <v>103</v>
      </c>
      <c r="J3354" t="s">
        <v>105</v>
      </c>
      <c r="K3354" t="s">
        <v>107</v>
      </c>
      <c r="L3354" t="s">
        <v>106</v>
      </c>
      <c r="M3354" t="s">
        <v>254</v>
      </c>
      <c r="N3354" t="s">
        <v>253</v>
      </c>
      <c r="O3354" t="s">
        <v>678</v>
      </c>
      <c r="P3354" t="s">
        <v>677</v>
      </c>
      <c r="Q3354" t="s">
        <v>6796</v>
      </c>
      <c r="R3354" t="s">
        <v>6797</v>
      </c>
    </row>
    <row r="3355" spans="1:18">
      <c r="A3355">
        <v>3115</v>
      </c>
      <c r="B3355" t="s">
        <v>701</v>
      </c>
      <c r="C3355">
        <v>2530</v>
      </c>
      <c r="D3355" t="s">
        <v>6798</v>
      </c>
      <c r="E3355" t="s">
        <v>706</v>
      </c>
      <c r="F3355">
        <v>4</v>
      </c>
      <c r="G3355">
        <v>1</v>
      </c>
      <c r="H3355" t="s">
        <v>421</v>
      </c>
      <c r="I3355" t="s">
        <v>103</v>
      </c>
      <c r="J3355" t="s">
        <v>105</v>
      </c>
      <c r="K3355" t="s">
        <v>107</v>
      </c>
      <c r="L3355" t="s">
        <v>106</v>
      </c>
      <c r="M3355" t="s">
        <v>254</v>
      </c>
      <c r="N3355" t="s">
        <v>253</v>
      </c>
      <c r="O3355" t="s">
        <v>678</v>
      </c>
      <c r="P3355" t="s">
        <v>677</v>
      </c>
      <c r="Q3355" t="s">
        <v>6798</v>
      </c>
      <c r="R3355" t="s">
        <v>6799</v>
      </c>
    </row>
    <row r="3356" spans="1:18">
      <c r="A3356">
        <v>3117</v>
      </c>
      <c r="B3356" t="s">
        <v>701</v>
      </c>
      <c r="C3356">
        <v>2585</v>
      </c>
      <c r="D3356" t="s">
        <v>6802</v>
      </c>
      <c r="E3356" t="s">
        <v>706</v>
      </c>
      <c r="F3356">
        <v>3</v>
      </c>
      <c r="G3356">
        <v>1</v>
      </c>
      <c r="H3356" t="s">
        <v>421</v>
      </c>
      <c r="I3356" t="s">
        <v>103</v>
      </c>
      <c r="J3356" t="s">
        <v>105</v>
      </c>
      <c r="K3356" t="s">
        <v>107</v>
      </c>
      <c r="L3356" t="s">
        <v>106</v>
      </c>
      <c r="M3356" t="s">
        <v>254</v>
      </c>
      <c r="N3356" t="s">
        <v>253</v>
      </c>
      <c r="O3356" t="s">
        <v>678</v>
      </c>
      <c r="P3356" t="s">
        <v>677</v>
      </c>
      <c r="Q3356" t="s">
        <v>6802</v>
      </c>
      <c r="R3356" t="s">
        <v>6803</v>
      </c>
    </row>
    <row r="3357" spans="1:18">
      <c r="A3357">
        <v>3118</v>
      </c>
      <c r="B3357" t="s">
        <v>701</v>
      </c>
      <c r="C3357">
        <v>2584</v>
      </c>
      <c r="D3357" t="s">
        <v>6804</v>
      </c>
      <c r="E3357" t="s">
        <v>706</v>
      </c>
      <c r="F3357">
        <v>3</v>
      </c>
      <c r="G3357">
        <v>1</v>
      </c>
      <c r="H3357" t="s">
        <v>421</v>
      </c>
      <c r="I3357" t="s">
        <v>103</v>
      </c>
      <c r="J3357" t="s">
        <v>105</v>
      </c>
      <c r="K3357" t="s">
        <v>107</v>
      </c>
      <c r="L3357" t="s">
        <v>106</v>
      </c>
      <c r="M3357" t="s">
        <v>254</v>
      </c>
      <c r="N3357" t="s">
        <v>253</v>
      </c>
      <c r="O3357" t="s">
        <v>678</v>
      </c>
      <c r="P3357" t="s">
        <v>677</v>
      </c>
      <c r="Q3357" t="s">
        <v>6804</v>
      </c>
      <c r="R3357" t="s">
        <v>6805</v>
      </c>
    </row>
    <row r="3358" spans="1:18">
      <c r="A3358">
        <v>3119</v>
      </c>
      <c r="B3358" t="s">
        <v>701</v>
      </c>
      <c r="C3358">
        <v>2533</v>
      </c>
      <c r="D3358" t="s">
        <v>6806</v>
      </c>
      <c r="E3358" t="s">
        <v>706</v>
      </c>
      <c r="F3358">
        <v>4</v>
      </c>
      <c r="G3358">
        <v>1</v>
      </c>
      <c r="H3358" t="s">
        <v>421</v>
      </c>
      <c r="I3358" t="s">
        <v>103</v>
      </c>
      <c r="J3358" t="s">
        <v>105</v>
      </c>
      <c r="K3358" t="s">
        <v>107</v>
      </c>
      <c r="L3358" t="s">
        <v>106</v>
      </c>
      <c r="M3358" t="s">
        <v>254</v>
      </c>
      <c r="N3358" t="s">
        <v>253</v>
      </c>
      <c r="O3358" t="s">
        <v>678</v>
      </c>
      <c r="P3358" t="s">
        <v>677</v>
      </c>
      <c r="Q3358" t="s">
        <v>6806</v>
      </c>
      <c r="R3358" t="s">
        <v>6807</v>
      </c>
    </row>
    <row r="3359" spans="1:18">
      <c r="A3359">
        <v>3120</v>
      </c>
      <c r="B3359" t="s">
        <v>701</v>
      </c>
      <c r="C3359">
        <v>2578</v>
      </c>
      <c r="D3359" t="s">
        <v>6808</v>
      </c>
      <c r="E3359" t="s">
        <v>706</v>
      </c>
      <c r="F3359">
        <v>3</v>
      </c>
      <c r="G3359">
        <v>1</v>
      </c>
      <c r="H3359" t="s">
        <v>421</v>
      </c>
      <c r="I3359" t="s">
        <v>103</v>
      </c>
      <c r="J3359" t="s">
        <v>105</v>
      </c>
      <c r="K3359" t="s">
        <v>107</v>
      </c>
      <c r="L3359" t="s">
        <v>106</v>
      </c>
      <c r="M3359" t="s">
        <v>254</v>
      </c>
      <c r="N3359" t="s">
        <v>253</v>
      </c>
      <c r="O3359" t="s">
        <v>678</v>
      </c>
      <c r="P3359" t="s">
        <v>677</v>
      </c>
      <c r="Q3359" t="s">
        <v>6808</v>
      </c>
      <c r="R3359" t="s">
        <v>6809</v>
      </c>
    </row>
    <row r="3360" spans="1:18">
      <c r="A3360">
        <v>3121</v>
      </c>
      <c r="B3360" t="s">
        <v>701</v>
      </c>
      <c r="C3360">
        <v>2531</v>
      </c>
      <c r="D3360" t="s">
        <v>6810</v>
      </c>
      <c r="E3360" t="s">
        <v>706</v>
      </c>
      <c r="F3360">
        <v>1</v>
      </c>
      <c r="G3360">
        <v>1</v>
      </c>
      <c r="H3360" t="s">
        <v>421</v>
      </c>
      <c r="I3360" t="s">
        <v>103</v>
      </c>
      <c r="J3360" t="s">
        <v>105</v>
      </c>
      <c r="K3360" t="s">
        <v>107</v>
      </c>
      <c r="L3360" t="s">
        <v>106</v>
      </c>
      <c r="M3360" t="s">
        <v>254</v>
      </c>
      <c r="N3360" t="s">
        <v>253</v>
      </c>
      <c r="O3360" t="s">
        <v>678</v>
      </c>
      <c r="P3360" t="s">
        <v>677</v>
      </c>
      <c r="Q3360" t="s">
        <v>6810</v>
      </c>
      <c r="R3360" t="s">
        <v>6811</v>
      </c>
    </row>
    <row r="3361" spans="1:18">
      <c r="A3361">
        <v>3123</v>
      </c>
      <c r="B3361" t="s">
        <v>701</v>
      </c>
      <c r="C3361">
        <v>2586</v>
      </c>
      <c r="D3361" t="s">
        <v>6814</v>
      </c>
      <c r="E3361" t="s">
        <v>706</v>
      </c>
      <c r="F3361">
        <v>3</v>
      </c>
      <c r="G3361">
        <v>1</v>
      </c>
      <c r="H3361" t="s">
        <v>421</v>
      </c>
      <c r="I3361" t="s">
        <v>103</v>
      </c>
      <c r="J3361" t="s">
        <v>105</v>
      </c>
      <c r="K3361" t="s">
        <v>107</v>
      </c>
      <c r="L3361" t="s">
        <v>106</v>
      </c>
      <c r="M3361" t="s">
        <v>254</v>
      </c>
      <c r="N3361" t="s">
        <v>253</v>
      </c>
      <c r="O3361" t="s">
        <v>678</v>
      </c>
      <c r="P3361" t="s">
        <v>677</v>
      </c>
      <c r="Q3361" t="s">
        <v>6814</v>
      </c>
      <c r="R3361" t="s">
        <v>6815</v>
      </c>
    </row>
    <row r="3362" spans="1:18">
      <c r="A3362">
        <v>3124</v>
      </c>
      <c r="B3362" t="s">
        <v>701</v>
      </c>
      <c r="C3362">
        <v>2588</v>
      </c>
      <c r="D3362" t="s">
        <v>6816</v>
      </c>
      <c r="E3362" t="s">
        <v>706</v>
      </c>
      <c r="F3362">
        <v>4</v>
      </c>
      <c r="G3362">
        <v>1</v>
      </c>
      <c r="H3362" t="s">
        <v>421</v>
      </c>
      <c r="I3362" t="s">
        <v>103</v>
      </c>
      <c r="J3362" t="s">
        <v>105</v>
      </c>
      <c r="K3362" t="s">
        <v>107</v>
      </c>
      <c r="L3362" t="s">
        <v>106</v>
      </c>
      <c r="M3362" t="s">
        <v>254</v>
      </c>
      <c r="N3362" t="s">
        <v>253</v>
      </c>
      <c r="O3362" t="s">
        <v>678</v>
      </c>
      <c r="P3362" t="s">
        <v>677</v>
      </c>
      <c r="Q3362" t="s">
        <v>6816</v>
      </c>
      <c r="R3362" t="s">
        <v>6817</v>
      </c>
    </row>
    <row r="3363" spans="1:18">
      <c r="A3363">
        <v>3128</v>
      </c>
      <c r="B3363" t="s">
        <v>701</v>
      </c>
      <c r="C3363">
        <v>2587</v>
      </c>
      <c r="D3363" t="s">
        <v>6824</v>
      </c>
      <c r="E3363" t="s">
        <v>706</v>
      </c>
      <c r="F3363">
        <v>2</v>
      </c>
      <c r="G3363">
        <v>1</v>
      </c>
      <c r="H3363" t="s">
        <v>421</v>
      </c>
      <c r="I3363" t="s">
        <v>103</v>
      </c>
      <c r="J3363" t="s">
        <v>105</v>
      </c>
      <c r="K3363" t="s">
        <v>107</v>
      </c>
      <c r="L3363" t="s">
        <v>106</v>
      </c>
      <c r="M3363" t="s">
        <v>254</v>
      </c>
      <c r="N3363" t="s">
        <v>253</v>
      </c>
      <c r="O3363" t="s">
        <v>678</v>
      </c>
      <c r="P3363" t="s">
        <v>677</v>
      </c>
      <c r="Q3363" t="s">
        <v>6824</v>
      </c>
      <c r="R3363" t="s">
        <v>6825</v>
      </c>
    </row>
    <row r="3364" spans="1:18">
      <c r="A3364">
        <v>3132</v>
      </c>
      <c r="B3364" t="s">
        <v>701</v>
      </c>
      <c r="C3364">
        <v>2590</v>
      </c>
      <c r="D3364" t="s">
        <v>6832</v>
      </c>
      <c r="E3364" t="s">
        <v>706</v>
      </c>
      <c r="F3364">
        <v>4</v>
      </c>
      <c r="G3364">
        <v>1</v>
      </c>
      <c r="H3364" t="s">
        <v>421</v>
      </c>
      <c r="I3364" t="s">
        <v>103</v>
      </c>
      <c r="J3364" t="s">
        <v>105</v>
      </c>
      <c r="K3364" t="s">
        <v>107</v>
      </c>
      <c r="L3364" t="s">
        <v>106</v>
      </c>
      <c r="M3364" t="s">
        <v>254</v>
      </c>
      <c r="N3364" t="s">
        <v>253</v>
      </c>
      <c r="O3364" t="s">
        <v>678</v>
      </c>
      <c r="P3364" t="s">
        <v>677</v>
      </c>
      <c r="Q3364" t="s">
        <v>6832</v>
      </c>
      <c r="R3364" t="s">
        <v>6833</v>
      </c>
    </row>
    <row r="3365" spans="1:18">
      <c r="A3365">
        <v>3133</v>
      </c>
      <c r="B3365" t="s">
        <v>701</v>
      </c>
      <c r="C3365">
        <v>2537</v>
      </c>
      <c r="D3365" t="s">
        <v>6834</v>
      </c>
      <c r="E3365" t="s">
        <v>706</v>
      </c>
      <c r="F3365">
        <v>3</v>
      </c>
      <c r="G3365">
        <v>1</v>
      </c>
      <c r="H3365" t="s">
        <v>421</v>
      </c>
      <c r="I3365" t="s">
        <v>103</v>
      </c>
      <c r="J3365" t="s">
        <v>105</v>
      </c>
      <c r="K3365" t="s">
        <v>107</v>
      </c>
      <c r="L3365" t="s">
        <v>106</v>
      </c>
      <c r="M3365" t="s">
        <v>254</v>
      </c>
      <c r="N3365" t="s">
        <v>253</v>
      </c>
      <c r="O3365" t="s">
        <v>678</v>
      </c>
      <c r="P3365" t="s">
        <v>677</v>
      </c>
      <c r="Q3365" t="s">
        <v>6834</v>
      </c>
      <c r="R3365" t="s">
        <v>6835</v>
      </c>
    </row>
    <row r="3366" spans="1:18">
      <c r="A3366">
        <v>3135</v>
      </c>
      <c r="B3366" t="s">
        <v>701</v>
      </c>
      <c r="C3366">
        <v>2589</v>
      </c>
      <c r="D3366" t="s">
        <v>6838</v>
      </c>
      <c r="E3366" t="s">
        <v>706</v>
      </c>
      <c r="F3366">
        <v>3</v>
      </c>
      <c r="G3366">
        <v>1</v>
      </c>
      <c r="H3366" t="s">
        <v>421</v>
      </c>
      <c r="I3366" t="s">
        <v>103</v>
      </c>
      <c r="J3366" t="s">
        <v>105</v>
      </c>
      <c r="K3366" t="s">
        <v>107</v>
      </c>
      <c r="L3366" t="s">
        <v>106</v>
      </c>
      <c r="M3366" t="s">
        <v>254</v>
      </c>
      <c r="N3366" t="s">
        <v>253</v>
      </c>
      <c r="O3366" t="s">
        <v>678</v>
      </c>
      <c r="P3366" t="s">
        <v>677</v>
      </c>
      <c r="Q3366" t="s">
        <v>6838</v>
      </c>
      <c r="R3366" t="s">
        <v>6839</v>
      </c>
    </row>
    <row r="3367" spans="1:18">
      <c r="A3367">
        <v>3136</v>
      </c>
      <c r="B3367" t="s">
        <v>701</v>
      </c>
      <c r="C3367">
        <v>2579</v>
      </c>
      <c r="D3367" t="s">
        <v>6840</v>
      </c>
      <c r="E3367" t="s">
        <v>706</v>
      </c>
      <c r="F3367">
        <v>2</v>
      </c>
      <c r="G3367">
        <v>1</v>
      </c>
      <c r="H3367" t="s">
        <v>421</v>
      </c>
      <c r="I3367" t="s">
        <v>103</v>
      </c>
      <c r="J3367" t="s">
        <v>105</v>
      </c>
      <c r="K3367" t="s">
        <v>107</v>
      </c>
      <c r="L3367" t="s">
        <v>106</v>
      </c>
      <c r="M3367" t="s">
        <v>254</v>
      </c>
      <c r="N3367" t="s">
        <v>253</v>
      </c>
      <c r="O3367" t="s">
        <v>678</v>
      </c>
      <c r="P3367" t="s">
        <v>677</v>
      </c>
      <c r="Q3367" t="s">
        <v>6840</v>
      </c>
      <c r="R3367" t="s">
        <v>6841</v>
      </c>
    </row>
    <row r="3368" spans="1:18">
      <c r="A3368">
        <v>3139</v>
      </c>
      <c r="B3368" t="s">
        <v>701</v>
      </c>
      <c r="C3368">
        <v>2591</v>
      </c>
      <c r="D3368" t="s">
        <v>6846</v>
      </c>
      <c r="E3368" t="s">
        <v>706</v>
      </c>
      <c r="F3368">
        <v>4</v>
      </c>
      <c r="G3368">
        <v>1</v>
      </c>
      <c r="H3368" t="s">
        <v>421</v>
      </c>
      <c r="I3368" t="s">
        <v>103</v>
      </c>
      <c r="J3368" t="s">
        <v>105</v>
      </c>
      <c r="K3368" t="s">
        <v>107</v>
      </c>
      <c r="L3368" t="s">
        <v>106</v>
      </c>
      <c r="M3368" t="s">
        <v>254</v>
      </c>
      <c r="N3368" t="s">
        <v>253</v>
      </c>
      <c r="O3368" t="s">
        <v>678</v>
      </c>
      <c r="P3368" t="s">
        <v>677</v>
      </c>
      <c r="Q3368" t="s">
        <v>6846</v>
      </c>
      <c r="R3368" t="s">
        <v>6847</v>
      </c>
    </row>
    <row r="3369" spans="1:18">
      <c r="A3369">
        <v>3141</v>
      </c>
      <c r="B3369" t="s">
        <v>701</v>
      </c>
      <c r="C3369">
        <v>2602</v>
      </c>
      <c r="D3369" t="s">
        <v>6850</v>
      </c>
      <c r="E3369" t="s">
        <v>706</v>
      </c>
      <c r="F3369">
        <v>1</v>
      </c>
      <c r="G3369">
        <v>1</v>
      </c>
      <c r="H3369" t="s">
        <v>421</v>
      </c>
      <c r="I3369" t="s">
        <v>103</v>
      </c>
      <c r="J3369" t="s">
        <v>105</v>
      </c>
      <c r="K3369" t="s">
        <v>107</v>
      </c>
      <c r="L3369" t="s">
        <v>106</v>
      </c>
      <c r="M3369" t="s">
        <v>254</v>
      </c>
      <c r="N3369" t="s">
        <v>253</v>
      </c>
      <c r="O3369" t="s">
        <v>678</v>
      </c>
      <c r="P3369" t="s">
        <v>677</v>
      </c>
      <c r="Q3369" t="s">
        <v>6850</v>
      </c>
      <c r="R3369" t="s">
        <v>6851</v>
      </c>
    </row>
    <row r="3370" spans="1:18">
      <c r="A3370">
        <v>3142</v>
      </c>
      <c r="B3370" t="s">
        <v>701</v>
      </c>
      <c r="C3370">
        <v>883</v>
      </c>
      <c r="D3370" t="s">
        <v>6852</v>
      </c>
      <c r="E3370" t="s">
        <v>706</v>
      </c>
      <c r="F3370">
        <v>3</v>
      </c>
      <c r="G3370">
        <v>1</v>
      </c>
      <c r="H3370" t="s">
        <v>421</v>
      </c>
      <c r="I3370" t="s">
        <v>103</v>
      </c>
      <c r="J3370" t="s">
        <v>105</v>
      </c>
      <c r="K3370" t="s">
        <v>107</v>
      </c>
      <c r="L3370" t="s">
        <v>106</v>
      </c>
      <c r="M3370" t="s">
        <v>254</v>
      </c>
      <c r="N3370" t="s">
        <v>253</v>
      </c>
      <c r="O3370" t="s">
        <v>678</v>
      </c>
      <c r="P3370" t="s">
        <v>677</v>
      </c>
      <c r="Q3370" t="s">
        <v>6852</v>
      </c>
      <c r="R3370" t="s">
        <v>6853</v>
      </c>
    </row>
    <row r="3371" spans="1:18">
      <c r="A3371">
        <v>3144</v>
      </c>
      <c r="B3371" t="s">
        <v>701</v>
      </c>
      <c r="C3371">
        <v>2603</v>
      </c>
      <c r="D3371" t="s">
        <v>6856</v>
      </c>
      <c r="E3371" t="s">
        <v>706</v>
      </c>
      <c r="F3371">
        <v>4</v>
      </c>
      <c r="G3371">
        <v>1</v>
      </c>
      <c r="H3371" t="s">
        <v>421</v>
      </c>
      <c r="I3371" t="s">
        <v>103</v>
      </c>
      <c r="J3371" t="s">
        <v>105</v>
      </c>
      <c r="K3371" t="s">
        <v>107</v>
      </c>
      <c r="L3371" t="s">
        <v>106</v>
      </c>
      <c r="M3371" t="s">
        <v>254</v>
      </c>
      <c r="N3371" t="s">
        <v>253</v>
      </c>
      <c r="O3371" t="s">
        <v>678</v>
      </c>
      <c r="P3371" t="s">
        <v>677</v>
      </c>
      <c r="Q3371" t="s">
        <v>6856</v>
      </c>
      <c r="R3371" t="s">
        <v>6857</v>
      </c>
    </row>
    <row r="3372" spans="1:18">
      <c r="A3372">
        <v>3147</v>
      </c>
      <c r="B3372" t="s">
        <v>701</v>
      </c>
      <c r="C3372">
        <v>676</v>
      </c>
      <c r="D3372" t="s">
        <v>6862</v>
      </c>
      <c r="E3372" t="s">
        <v>706</v>
      </c>
      <c r="F3372">
        <v>3</v>
      </c>
      <c r="G3372">
        <v>1</v>
      </c>
      <c r="H3372" t="s">
        <v>421</v>
      </c>
      <c r="I3372" t="s">
        <v>103</v>
      </c>
      <c r="J3372" t="s">
        <v>105</v>
      </c>
      <c r="K3372" t="s">
        <v>107</v>
      </c>
      <c r="L3372" t="s">
        <v>106</v>
      </c>
      <c r="M3372" t="s">
        <v>254</v>
      </c>
      <c r="N3372" t="s">
        <v>253</v>
      </c>
      <c r="O3372" t="s">
        <v>678</v>
      </c>
      <c r="P3372" t="s">
        <v>677</v>
      </c>
      <c r="Q3372" t="s">
        <v>6862</v>
      </c>
      <c r="R3372" t="s">
        <v>6863</v>
      </c>
    </row>
    <row r="3373" spans="1:18">
      <c r="A3373">
        <v>3148</v>
      </c>
      <c r="B3373" t="s">
        <v>701</v>
      </c>
      <c r="C3373">
        <v>885</v>
      </c>
      <c r="D3373" t="s">
        <v>6864</v>
      </c>
      <c r="E3373" t="s">
        <v>706</v>
      </c>
      <c r="F3373">
        <v>3</v>
      </c>
      <c r="G3373">
        <v>1</v>
      </c>
      <c r="H3373" t="s">
        <v>421</v>
      </c>
      <c r="I3373" t="s">
        <v>103</v>
      </c>
      <c r="J3373" t="s">
        <v>105</v>
      </c>
      <c r="K3373" t="s">
        <v>107</v>
      </c>
      <c r="L3373" t="s">
        <v>106</v>
      </c>
      <c r="M3373" t="s">
        <v>254</v>
      </c>
      <c r="N3373" t="s">
        <v>253</v>
      </c>
      <c r="O3373" t="s">
        <v>678</v>
      </c>
      <c r="P3373" t="s">
        <v>677</v>
      </c>
      <c r="Q3373" t="s">
        <v>6864</v>
      </c>
      <c r="R3373" t="s">
        <v>6865</v>
      </c>
    </row>
    <row r="3374" spans="1:18">
      <c r="A3374">
        <v>3151</v>
      </c>
      <c r="B3374" t="s">
        <v>701</v>
      </c>
      <c r="C3374">
        <v>2592</v>
      </c>
      <c r="D3374" t="s">
        <v>6870</v>
      </c>
      <c r="E3374" t="s">
        <v>706</v>
      </c>
      <c r="F3374">
        <v>2</v>
      </c>
      <c r="G3374">
        <v>1</v>
      </c>
      <c r="H3374" t="s">
        <v>421</v>
      </c>
      <c r="I3374" t="s">
        <v>103</v>
      </c>
      <c r="J3374" t="s">
        <v>105</v>
      </c>
      <c r="K3374" t="s">
        <v>107</v>
      </c>
      <c r="L3374" t="s">
        <v>106</v>
      </c>
      <c r="M3374" t="s">
        <v>254</v>
      </c>
      <c r="N3374" t="s">
        <v>253</v>
      </c>
      <c r="O3374" t="s">
        <v>678</v>
      </c>
      <c r="P3374" t="s">
        <v>677</v>
      </c>
      <c r="Q3374" t="s">
        <v>6870</v>
      </c>
      <c r="R3374" t="s">
        <v>6871</v>
      </c>
    </row>
    <row r="3375" spans="1:18">
      <c r="A3375">
        <v>3152</v>
      </c>
      <c r="B3375" t="s">
        <v>701</v>
      </c>
      <c r="C3375">
        <v>2601</v>
      </c>
      <c r="D3375" t="s">
        <v>6872</v>
      </c>
      <c r="E3375" t="s">
        <v>706</v>
      </c>
      <c r="F3375">
        <v>3</v>
      </c>
      <c r="G3375">
        <v>1</v>
      </c>
      <c r="H3375" t="s">
        <v>421</v>
      </c>
      <c r="I3375" t="s">
        <v>103</v>
      </c>
      <c r="J3375" t="s">
        <v>105</v>
      </c>
      <c r="K3375" t="s">
        <v>107</v>
      </c>
      <c r="L3375" t="s">
        <v>106</v>
      </c>
      <c r="M3375" t="s">
        <v>254</v>
      </c>
      <c r="N3375" t="s">
        <v>253</v>
      </c>
      <c r="O3375" t="s">
        <v>678</v>
      </c>
      <c r="P3375" t="s">
        <v>677</v>
      </c>
      <c r="Q3375" t="s">
        <v>6872</v>
      </c>
      <c r="R3375" t="s">
        <v>6873</v>
      </c>
    </row>
    <row r="3376" spans="1:18">
      <c r="A3376">
        <v>3154</v>
      </c>
      <c r="B3376" t="s">
        <v>701</v>
      </c>
      <c r="C3376">
        <v>2596</v>
      </c>
      <c r="D3376" t="s">
        <v>6876</v>
      </c>
      <c r="E3376" t="s">
        <v>706</v>
      </c>
      <c r="F3376">
        <v>3</v>
      </c>
      <c r="G3376">
        <v>1</v>
      </c>
      <c r="H3376" t="s">
        <v>421</v>
      </c>
      <c r="I3376" t="s">
        <v>103</v>
      </c>
      <c r="J3376" t="s">
        <v>105</v>
      </c>
      <c r="K3376" t="s">
        <v>107</v>
      </c>
      <c r="L3376" t="s">
        <v>106</v>
      </c>
      <c r="M3376" t="s">
        <v>254</v>
      </c>
      <c r="N3376" t="s">
        <v>253</v>
      </c>
      <c r="O3376" t="s">
        <v>678</v>
      </c>
      <c r="P3376" t="s">
        <v>677</v>
      </c>
      <c r="Q3376" t="s">
        <v>6876</v>
      </c>
      <c r="R3376" t="s">
        <v>6877</v>
      </c>
    </row>
    <row r="3377" spans="1:18">
      <c r="A3377">
        <v>3155</v>
      </c>
      <c r="B3377" t="s">
        <v>701</v>
      </c>
      <c r="C3377">
        <v>884</v>
      </c>
      <c r="D3377" t="s">
        <v>6878</v>
      </c>
      <c r="E3377" t="s">
        <v>706</v>
      </c>
      <c r="F3377">
        <v>3</v>
      </c>
      <c r="G3377">
        <v>1</v>
      </c>
      <c r="H3377" t="s">
        <v>421</v>
      </c>
      <c r="I3377" t="s">
        <v>103</v>
      </c>
      <c r="J3377" t="s">
        <v>105</v>
      </c>
      <c r="K3377" t="s">
        <v>107</v>
      </c>
      <c r="L3377" t="s">
        <v>106</v>
      </c>
      <c r="M3377" t="s">
        <v>254</v>
      </c>
      <c r="N3377" t="s">
        <v>253</v>
      </c>
      <c r="O3377" t="s">
        <v>678</v>
      </c>
      <c r="P3377" t="s">
        <v>677</v>
      </c>
      <c r="Q3377" t="s">
        <v>6878</v>
      </c>
      <c r="R3377" t="s">
        <v>6879</v>
      </c>
    </row>
    <row r="3378" spans="1:18">
      <c r="A3378">
        <v>3159</v>
      </c>
      <c r="B3378" t="s">
        <v>701</v>
      </c>
      <c r="C3378">
        <v>888</v>
      </c>
      <c r="D3378" t="s">
        <v>6886</v>
      </c>
      <c r="E3378" t="s">
        <v>706</v>
      </c>
      <c r="F3378">
        <v>3</v>
      </c>
      <c r="G3378">
        <v>1</v>
      </c>
      <c r="H3378" t="s">
        <v>421</v>
      </c>
      <c r="I3378" t="s">
        <v>103</v>
      </c>
      <c r="J3378" t="s">
        <v>105</v>
      </c>
      <c r="K3378" t="s">
        <v>107</v>
      </c>
      <c r="L3378" t="s">
        <v>106</v>
      </c>
      <c r="M3378" t="s">
        <v>254</v>
      </c>
      <c r="N3378" t="s">
        <v>253</v>
      </c>
      <c r="O3378" t="s">
        <v>678</v>
      </c>
      <c r="P3378" t="s">
        <v>677</v>
      </c>
      <c r="Q3378" t="s">
        <v>6886</v>
      </c>
      <c r="R3378" t="s">
        <v>6887</v>
      </c>
    </row>
    <row r="3379" spans="1:18">
      <c r="A3379">
        <v>3160</v>
      </c>
      <c r="B3379" t="s">
        <v>701</v>
      </c>
      <c r="C3379">
        <v>2593</v>
      </c>
      <c r="D3379" t="s">
        <v>6888</v>
      </c>
      <c r="E3379" t="s">
        <v>706</v>
      </c>
      <c r="F3379">
        <v>3</v>
      </c>
      <c r="G3379">
        <v>1</v>
      </c>
      <c r="H3379" t="s">
        <v>421</v>
      </c>
      <c r="I3379" t="s">
        <v>103</v>
      </c>
      <c r="J3379" t="s">
        <v>105</v>
      </c>
      <c r="K3379" t="s">
        <v>107</v>
      </c>
      <c r="L3379" t="s">
        <v>106</v>
      </c>
      <c r="M3379" t="s">
        <v>254</v>
      </c>
      <c r="N3379" t="s">
        <v>253</v>
      </c>
      <c r="O3379" t="s">
        <v>678</v>
      </c>
      <c r="P3379" t="s">
        <v>677</v>
      </c>
      <c r="Q3379" t="s">
        <v>6888</v>
      </c>
      <c r="R3379" t="s">
        <v>6889</v>
      </c>
    </row>
    <row r="3380" spans="1:18">
      <c r="A3380">
        <v>3161</v>
      </c>
      <c r="B3380" t="s">
        <v>701</v>
      </c>
      <c r="C3380">
        <v>2542</v>
      </c>
      <c r="D3380" t="s">
        <v>6890</v>
      </c>
      <c r="E3380" t="s">
        <v>706</v>
      </c>
      <c r="F3380">
        <v>3</v>
      </c>
      <c r="G3380">
        <v>1</v>
      </c>
      <c r="H3380" t="s">
        <v>421</v>
      </c>
      <c r="I3380" t="s">
        <v>103</v>
      </c>
      <c r="J3380" t="s">
        <v>105</v>
      </c>
      <c r="K3380" t="s">
        <v>107</v>
      </c>
      <c r="L3380" t="s">
        <v>106</v>
      </c>
      <c r="M3380" t="s">
        <v>254</v>
      </c>
      <c r="N3380" t="s">
        <v>253</v>
      </c>
      <c r="O3380" t="s">
        <v>678</v>
      </c>
      <c r="P3380" t="s">
        <v>677</v>
      </c>
      <c r="Q3380" t="s">
        <v>6890</v>
      </c>
      <c r="R3380" t="s">
        <v>6891</v>
      </c>
    </row>
    <row r="3381" spans="1:18">
      <c r="A3381">
        <v>3162</v>
      </c>
      <c r="B3381" t="s">
        <v>701</v>
      </c>
      <c r="C3381">
        <v>2600</v>
      </c>
      <c r="D3381" t="s">
        <v>6892</v>
      </c>
      <c r="E3381" t="s">
        <v>706</v>
      </c>
      <c r="F3381">
        <v>2</v>
      </c>
      <c r="G3381">
        <v>1</v>
      </c>
      <c r="H3381" t="s">
        <v>421</v>
      </c>
      <c r="I3381" t="s">
        <v>103</v>
      </c>
      <c r="J3381" t="s">
        <v>105</v>
      </c>
      <c r="K3381" t="s">
        <v>107</v>
      </c>
      <c r="L3381" t="s">
        <v>106</v>
      </c>
      <c r="M3381" t="s">
        <v>254</v>
      </c>
      <c r="N3381" t="s">
        <v>253</v>
      </c>
      <c r="O3381" t="s">
        <v>678</v>
      </c>
      <c r="P3381" t="s">
        <v>677</v>
      </c>
      <c r="Q3381" t="s">
        <v>6892</v>
      </c>
      <c r="R3381" t="s">
        <v>6893</v>
      </c>
    </row>
    <row r="3382" spans="1:18">
      <c r="A3382">
        <v>3163</v>
      </c>
      <c r="B3382" t="s">
        <v>701</v>
      </c>
      <c r="C3382">
        <v>886</v>
      </c>
      <c r="D3382" t="s">
        <v>6894</v>
      </c>
      <c r="E3382" t="s">
        <v>706</v>
      </c>
      <c r="F3382">
        <v>4</v>
      </c>
      <c r="G3382">
        <v>1</v>
      </c>
      <c r="H3382" t="s">
        <v>421</v>
      </c>
      <c r="I3382" t="s">
        <v>103</v>
      </c>
      <c r="J3382" t="s">
        <v>105</v>
      </c>
      <c r="K3382" t="s">
        <v>107</v>
      </c>
      <c r="L3382" t="s">
        <v>106</v>
      </c>
      <c r="M3382" t="s">
        <v>254</v>
      </c>
      <c r="N3382" t="s">
        <v>253</v>
      </c>
      <c r="O3382" t="s">
        <v>678</v>
      </c>
      <c r="P3382" t="s">
        <v>677</v>
      </c>
      <c r="Q3382" t="s">
        <v>6894</v>
      </c>
      <c r="R3382" t="s">
        <v>6895</v>
      </c>
    </row>
    <row r="3383" spans="1:18">
      <c r="A3383">
        <v>3168</v>
      </c>
      <c r="B3383" t="s">
        <v>701</v>
      </c>
      <c r="C3383">
        <v>2536</v>
      </c>
      <c r="D3383" t="s">
        <v>6904</v>
      </c>
      <c r="E3383" t="s">
        <v>706</v>
      </c>
      <c r="F3383">
        <v>3</v>
      </c>
      <c r="G3383">
        <v>1</v>
      </c>
      <c r="H3383" t="s">
        <v>421</v>
      </c>
      <c r="I3383" t="s">
        <v>103</v>
      </c>
      <c r="J3383" t="s">
        <v>105</v>
      </c>
      <c r="K3383" t="s">
        <v>107</v>
      </c>
      <c r="L3383" t="s">
        <v>106</v>
      </c>
      <c r="M3383" t="s">
        <v>254</v>
      </c>
      <c r="N3383" t="s">
        <v>253</v>
      </c>
      <c r="O3383" t="s">
        <v>678</v>
      </c>
      <c r="P3383" t="s">
        <v>677</v>
      </c>
      <c r="Q3383" t="s">
        <v>6904</v>
      </c>
      <c r="R3383" t="s">
        <v>6905</v>
      </c>
    </row>
    <row r="3384" spans="1:18">
      <c r="A3384">
        <v>3170</v>
      </c>
      <c r="B3384" t="s">
        <v>701</v>
      </c>
      <c r="C3384">
        <v>2595</v>
      </c>
      <c r="D3384" t="s">
        <v>6908</v>
      </c>
      <c r="E3384" t="s">
        <v>706</v>
      </c>
      <c r="F3384">
        <v>1</v>
      </c>
      <c r="G3384">
        <v>1</v>
      </c>
      <c r="H3384" t="s">
        <v>421</v>
      </c>
      <c r="I3384" t="s">
        <v>103</v>
      </c>
      <c r="J3384" t="s">
        <v>105</v>
      </c>
      <c r="K3384" t="s">
        <v>107</v>
      </c>
      <c r="L3384" t="s">
        <v>106</v>
      </c>
      <c r="M3384" t="s">
        <v>254</v>
      </c>
      <c r="N3384" t="s">
        <v>253</v>
      </c>
      <c r="O3384" t="s">
        <v>678</v>
      </c>
      <c r="P3384" t="s">
        <v>677</v>
      </c>
      <c r="Q3384" t="s">
        <v>6908</v>
      </c>
      <c r="R3384" t="s">
        <v>6909</v>
      </c>
    </row>
    <row r="3385" spans="1:18">
      <c r="A3385">
        <v>3171</v>
      </c>
      <c r="B3385" t="s">
        <v>701</v>
      </c>
      <c r="C3385">
        <v>887</v>
      </c>
      <c r="D3385" t="s">
        <v>6910</v>
      </c>
      <c r="E3385" t="s">
        <v>706</v>
      </c>
      <c r="F3385">
        <v>3</v>
      </c>
      <c r="G3385">
        <v>1</v>
      </c>
      <c r="H3385" t="s">
        <v>421</v>
      </c>
      <c r="I3385" t="s">
        <v>103</v>
      </c>
      <c r="J3385" t="s">
        <v>105</v>
      </c>
      <c r="K3385" t="s">
        <v>107</v>
      </c>
      <c r="L3385" t="s">
        <v>106</v>
      </c>
      <c r="M3385" t="s">
        <v>254</v>
      </c>
      <c r="N3385" t="s">
        <v>253</v>
      </c>
      <c r="O3385" t="s">
        <v>678</v>
      </c>
      <c r="P3385" t="s">
        <v>677</v>
      </c>
      <c r="Q3385" t="s">
        <v>6910</v>
      </c>
      <c r="R3385" t="s">
        <v>6911</v>
      </c>
    </row>
    <row r="3386" spans="1:18">
      <c r="A3386">
        <v>3174</v>
      </c>
      <c r="B3386" t="s">
        <v>701</v>
      </c>
      <c r="C3386">
        <v>2599</v>
      </c>
      <c r="D3386" t="s">
        <v>6752</v>
      </c>
      <c r="E3386" t="s">
        <v>706</v>
      </c>
      <c r="F3386">
        <v>2</v>
      </c>
      <c r="G3386">
        <v>1</v>
      </c>
      <c r="H3386" t="s">
        <v>421</v>
      </c>
      <c r="I3386" t="s">
        <v>103</v>
      </c>
      <c r="J3386" t="s">
        <v>105</v>
      </c>
      <c r="K3386" t="s">
        <v>107</v>
      </c>
      <c r="L3386" t="s">
        <v>106</v>
      </c>
      <c r="M3386" t="s">
        <v>254</v>
      </c>
      <c r="N3386" t="s">
        <v>253</v>
      </c>
      <c r="O3386" t="s">
        <v>678</v>
      </c>
      <c r="P3386" t="s">
        <v>677</v>
      </c>
      <c r="Q3386" t="s">
        <v>6752</v>
      </c>
      <c r="R3386" t="s">
        <v>6916</v>
      </c>
    </row>
    <row r="3387" spans="1:18">
      <c r="A3387">
        <v>3176</v>
      </c>
      <c r="B3387" t="s">
        <v>701</v>
      </c>
      <c r="C3387">
        <v>889</v>
      </c>
      <c r="D3387" t="s">
        <v>6919</v>
      </c>
      <c r="E3387" t="s">
        <v>706</v>
      </c>
      <c r="F3387">
        <v>4</v>
      </c>
      <c r="G3387">
        <v>1</v>
      </c>
      <c r="H3387" t="s">
        <v>421</v>
      </c>
      <c r="I3387" t="s">
        <v>103</v>
      </c>
      <c r="J3387" t="s">
        <v>105</v>
      </c>
      <c r="K3387" t="s">
        <v>107</v>
      </c>
      <c r="L3387" t="s">
        <v>106</v>
      </c>
      <c r="M3387" t="s">
        <v>254</v>
      </c>
      <c r="N3387" t="s">
        <v>253</v>
      </c>
      <c r="O3387" t="s">
        <v>678</v>
      </c>
      <c r="P3387" t="s">
        <v>677</v>
      </c>
      <c r="Q3387" t="s">
        <v>6919</v>
      </c>
      <c r="R3387" t="s">
        <v>6920</v>
      </c>
    </row>
    <row r="3388" spans="1:18">
      <c r="A3388">
        <v>3179</v>
      </c>
      <c r="B3388" t="s">
        <v>701</v>
      </c>
      <c r="C3388">
        <v>2594</v>
      </c>
      <c r="D3388" t="s">
        <v>6925</v>
      </c>
      <c r="E3388" t="s">
        <v>706</v>
      </c>
      <c r="F3388">
        <v>3</v>
      </c>
      <c r="G3388">
        <v>1</v>
      </c>
      <c r="H3388" t="s">
        <v>421</v>
      </c>
      <c r="I3388" t="s">
        <v>103</v>
      </c>
      <c r="J3388" t="s">
        <v>105</v>
      </c>
      <c r="K3388" t="s">
        <v>107</v>
      </c>
      <c r="L3388" t="s">
        <v>106</v>
      </c>
      <c r="M3388" t="s">
        <v>254</v>
      </c>
      <c r="N3388" t="s">
        <v>253</v>
      </c>
      <c r="O3388" t="s">
        <v>678</v>
      </c>
      <c r="P3388" t="s">
        <v>677</v>
      </c>
      <c r="Q3388" t="s">
        <v>6925</v>
      </c>
      <c r="R3388" t="s">
        <v>6926</v>
      </c>
    </row>
    <row r="3389" spans="1:18">
      <c r="A3389">
        <v>3181</v>
      </c>
      <c r="B3389" t="s">
        <v>701</v>
      </c>
      <c r="C3389">
        <v>2598</v>
      </c>
      <c r="D3389" t="s">
        <v>6929</v>
      </c>
      <c r="E3389" t="s">
        <v>706</v>
      </c>
      <c r="F3389">
        <v>3</v>
      </c>
      <c r="G3389">
        <v>1</v>
      </c>
      <c r="H3389" t="s">
        <v>421</v>
      </c>
      <c r="I3389" t="s">
        <v>103</v>
      </c>
      <c r="J3389" t="s">
        <v>105</v>
      </c>
      <c r="K3389" t="s">
        <v>107</v>
      </c>
      <c r="L3389" t="s">
        <v>106</v>
      </c>
      <c r="M3389" t="s">
        <v>254</v>
      </c>
      <c r="N3389" t="s">
        <v>253</v>
      </c>
      <c r="O3389" t="s">
        <v>678</v>
      </c>
      <c r="P3389" t="s">
        <v>677</v>
      </c>
      <c r="Q3389" t="s">
        <v>6929</v>
      </c>
      <c r="R3389" t="s">
        <v>6930</v>
      </c>
    </row>
    <row r="3390" spans="1:18">
      <c r="A3390">
        <v>3185</v>
      </c>
      <c r="B3390" t="s">
        <v>701</v>
      </c>
      <c r="C3390">
        <v>2604</v>
      </c>
      <c r="D3390" t="s">
        <v>6937</v>
      </c>
      <c r="E3390" t="s">
        <v>706</v>
      </c>
      <c r="F3390">
        <v>3</v>
      </c>
      <c r="G3390">
        <v>1</v>
      </c>
      <c r="H3390" t="s">
        <v>421</v>
      </c>
      <c r="I3390" t="s">
        <v>103</v>
      </c>
      <c r="J3390" t="s">
        <v>105</v>
      </c>
      <c r="K3390" t="s">
        <v>107</v>
      </c>
      <c r="L3390" t="s">
        <v>106</v>
      </c>
      <c r="M3390" t="s">
        <v>254</v>
      </c>
      <c r="N3390" t="s">
        <v>253</v>
      </c>
      <c r="O3390" t="s">
        <v>678</v>
      </c>
      <c r="P3390" t="s">
        <v>677</v>
      </c>
      <c r="Q3390" t="s">
        <v>6937</v>
      </c>
      <c r="R3390" t="s">
        <v>6938</v>
      </c>
    </row>
    <row r="3391" spans="1:18">
      <c r="A3391">
        <v>3187</v>
      </c>
      <c r="B3391" t="s">
        <v>701</v>
      </c>
      <c r="C3391">
        <v>2605</v>
      </c>
      <c r="D3391" t="s">
        <v>6941</v>
      </c>
      <c r="E3391" t="s">
        <v>706</v>
      </c>
      <c r="F3391">
        <v>4</v>
      </c>
      <c r="G3391">
        <v>1</v>
      </c>
      <c r="H3391" t="s">
        <v>421</v>
      </c>
      <c r="I3391" t="s">
        <v>103</v>
      </c>
      <c r="J3391" t="s">
        <v>105</v>
      </c>
      <c r="K3391" t="s">
        <v>107</v>
      </c>
      <c r="L3391" t="s">
        <v>106</v>
      </c>
      <c r="M3391" t="s">
        <v>254</v>
      </c>
      <c r="N3391" t="s">
        <v>253</v>
      </c>
      <c r="O3391" t="s">
        <v>678</v>
      </c>
      <c r="P3391" t="s">
        <v>677</v>
      </c>
      <c r="Q3391" t="s">
        <v>6941</v>
      </c>
      <c r="R3391" t="s">
        <v>6942</v>
      </c>
    </row>
    <row r="3392" spans="1:18">
      <c r="A3392">
        <v>3189</v>
      </c>
      <c r="B3392" t="s">
        <v>701</v>
      </c>
      <c r="C3392">
        <v>2606</v>
      </c>
      <c r="D3392" t="s">
        <v>6945</v>
      </c>
      <c r="E3392" t="s">
        <v>706</v>
      </c>
      <c r="F3392">
        <v>4</v>
      </c>
      <c r="G3392">
        <v>1</v>
      </c>
      <c r="H3392" t="s">
        <v>421</v>
      </c>
      <c r="I3392" t="s">
        <v>103</v>
      </c>
      <c r="J3392" t="s">
        <v>105</v>
      </c>
      <c r="K3392" t="s">
        <v>107</v>
      </c>
      <c r="L3392" t="s">
        <v>106</v>
      </c>
      <c r="M3392" t="s">
        <v>254</v>
      </c>
      <c r="N3392" t="s">
        <v>253</v>
      </c>
      <c r="O3392" t="s">
        <v>678</v>
      </c>
      <c r="P3392" t="s">
        <v>677</v>
      </c>
      <c r="Q3392" t="s">
        <v>6945</v>
      </c>
      <c r="R3392" t="s">
        <v>6946</v>
      </c>
    </row>
    <row r="3393" spans="1:18">
      <c r="A3393">
        <v>3190</v>
      </c>
      <c r="B3393" t="s">
        <v>701</v>
      </c>
      <c r="C3393">
        <v>2597</v>
      </c>
      <c r="D3393" t="s">
        <v>6947</v>
      </c>
      <c r="E3393" t="s">
        <v>706</v>
      </c>
      <c r="F3393">
        <v>2</v>
      </c>
      <c r="G3393">
        <v>1</v>
      </c>
      <c r="H3393" t="s">
        <v>421</v>
      </c>
      <c r="I3393" t="s">
        <v>103</v>
      </c>
      <c r="J3393" t="s">
        <v>105</v>
      </c>
      <c r="K3393" t="s">
        <v>107</v>
      </c>
      <c r="L3393" t="s">
        <v>106</v>
      </c>
      <c r="M3393" t="s">
        <v>254</v>
      </c>
      <c r="N3393" t="s">
        <v>253</v>
      </c>
      <c r="O3393" t="s">
        <v>678</v>
      </c>
      <c r="P3393" t="s">
        <v>677</v>
      </c>
      <c r="Q3393" t="s">
        <v>6947</v>
      </c>
      <c r="R3393" t="s">
        <v>6948</v>
      </c>
    </row>
    <row r="3394" spans="1:18">
      <c r="A3394">
        <v>3192</v>
      </c>
      <c r="B3394" t="s">
        <v>701</v>
      </c>
      <c r="C3394">
        <v>891</v>
      </c>
      <c r="D3394" t="s">
        <v>6951</v>
      </c>
      <c r="E3394" t="s">
        <v>706</v>
      </c>
      <c r="F3394">
        <v>4</v>
      </c>
      <c r="G3394">
        <v>1</v>
      </c>
      <c r="H3394" t="s">
        <v>421</v>
      </c>
      <c r="I3394" t="s">
        <v>103</v>
      </c>
      <c r="J3394" t="s">
        <v>105</v>
      </c>
      <c r="K3394" t="s">
        <v>107</v>
      </c>
      <c r="L3394" t="s">
        <v>106</v>
      </c>
      <c r="M3394" t="s">
        <v>254</v>
      </c>
      <c r="N3394" t="s">
        <v>253</v>
      </c>
      <c r="O3394" t="s">
        <v>678</v>
      </c>
      <c r="P3394" t="s">
        <v>677</v>
      </c>
      <c r="Q3394" t="s">
        <v>6951</v>
      </c>
      <c r="R3394" t="s">
        <v>6952</v>
      </c>
    </row>
    <row r="3395" spans="1:18">
      <c r="A3395">
        <v>3195</v>
      </c>
      <c r="B3395" t="s">
        <v>701</v>
      </c>
      <c r="C3395">
        <v>2607</v>
      </c>
      <c r="D3395" t="s">
        <v>6957</v>
      </c>
      <c r="E3395" t="s">
        <v>706</v>
      </c>
      <c r="F3395">
        <v>3</v>
      </c>
      <c r="G3395">
        <v>1</v>
      </c>
      <c r="H3395" t="s">
        <v>421</v>
      </c>
      <c r="I3395" t="s">
        <v>103</v>
      </c>
      <c r="J3395" t="s">
        <v>105</v>
      </c>
      <c r="K3395" t="s">
        <v>107</v>
      </c>
      <c r="L3395" t="s">
        <v>106</v>
      </c>
      <c r="M3395" t="s">
        <v>254</v>
      </c>
      <c r="N3395" t="s">
        <v>253</v>
      </c>
      <c r="O3395" t="s">
        <v>678</v>
      </c>
      <c r="P3395" t="s">
        <v>677</v>
      </c>
      <c r="Q3395" t="s">
        <v>6957</v>
      </c>
      <c r="R3395" t="s">
        <v>6958</v>
      </c>
    </row>
    <row r="3396" spans="1:18">
      <c r="A3396">
        <v>3196</v>
      </c>
      <c r="B3396" t="s">
        <v>701</v>
      </c>
      <c r="C3396">
        <v>2534</v>
      </c>
      <c r="D3396" t="s">
        <v>6959</v>
      </c>
      <c r="E3396" t="s">
        <v>706</v>
      </c>
      <c r="F3396">
        <v>3</v>
      </c>
      <c r="G3396">
        <v>1</v>
      </c>
      <c r="H3396" t="s">
        <v>421</v>
      </c>
      <c r="I3396" t="s">
        <v>103</v>
      </c>
      <c r="J3396" t="s">
        <v>105</v>
      </c>
      <c r="K3396" t="s">
        <v>107</v>
      </c>
      <c r="L3396" t="s">
        <v>106</v>
      </c>
      <c r="M3396" t="s">
        <v>254</v>
      </c>
      <c r="N3396" t="s">
        <v>253</v>
      </c>
      <c r="O3396" t="s">
        <v>678</v>
      </c>
      <c r="P3396" t="s">
        <v>677</v>
      </c>
      <c r="Q3396" t="s">
        <v>6959</v>
      </c>
      <c r="R3396" t="s">
        <v>6960</v>
      </c>
    </row>
    <row r="3397" spans="1:18">
      <c r="A3397">
        <v>3197</v>
      </c>
      <c r="B3397" t="s">
        <v>701</v>
      </c>
      <c r="C3397">
        <v>892</v>
      </c>
      <c r="D3397" t="s">
        <v>6961</v>
      </c>
      <c r="E3397" t="s">
        <v>706</v>
      </c>
      <c r="F3397">
        <v>2</v>
      </c>
      <c r="G3397">
        <v>1</v>
      </c>
      <c r="H3397" t="s">
        <v>421</v>
      </c>
      <c r="I3397" t="s">
        <v>103</v>
      </c>
      <c r="J3397" t="s">
        <v>105</v>
      </c>
      <c r="K3397" t="s">
        <v>107</v>
      </c>
      <c r="L3397" t="s">
        <v>106</v>
      </c>
      <c r="M3397" t="s">
        <v>254</v>
      </c>
      <c r="N3397" t="s">
        <v>253</v>
      </c>
      <c r="O3397" t="s">
        <v>678</v>
      </c>
      <c r="P3397" t="s">
        <v>677</v>
      </c>
      <c r="Q3397" t="s">
        <v>6961</v>
      </c>
      <c r="R3397" t="s">
        <v>6962</v>
      </c>
    </row>
    <row r="3398" spans="1:18">
      <c r="A3398">
        <v>3201</v>
      </c>
      <c r="B3398" t="s">
        <v>701</v>
      </c>
      <c r="C3398">
        <v>890</v>
      </c>
      <c r="D3398" t="s">
        <v>6969</v>
      </c>
      <c r="E3398" t="s">
        <v>706</v>
      </c>
      <c r="F3398">
        <v>4</v>
      </c>
      <c r="G3398">
        <v>1</v>
      </c>
      <c r="H3398" t="s">
        <v>421</v>
      </c>
      <c r="I3398" t="s">
        <v>103</v>
      </c>
      <c r="J3398" t="s">
        <v>105</v>
      </c>
      <c r="K3398" t="s">
        <v>107</v>
      </c>
      <c r="L3398" t="s">
        <v>106</v>
      </c>
      <c r="M3398" t="s">
        <v>254</v>
      </c>
      <c r="N3398" t="s">
        <v>253</v>
      </c>
      <c r="O3398" t="s">
        <v>678</v>
      </c>
      <c r="P3398" t="s">
        <v>677</v>
      </c>
      <c r="Q3398" t="s">
        <v>6969</v>
      </c>
      <c r="R3398" t="s">
        <v>6970</v>
      </c>
    </row>
    <row r="3399" spans="1:18">
      <c r="A3399">
        <v>3203</v>
      </c>
      <c r="B3399" t="s">
        <v>701</v>
      </c>
      <c r="C3399">
        <v>2608</v>
      </c>
      <c r="D3399" t="s">
        <v>6973</v>
      </c>
      <c r="E3399" t="s">
        <v>706</v>
      </c>
      <c r="F3399">
        <v>3</v>
      </c>
      <c r="G3399">
        <v>1</v>
      </c>
      <c r="H3399" t="s">
        <v>421</v>
      </c>
      <c r="I3399" t="s">
        <v>103</v>
      </c>
      <c r="J3399" t="s">
        <v>105</v>
      </c>
      <c r="K3399" t="s">
        <v>107</v>
      </c>
      <c r="L3399" t="s">
        <v>106</v>
      </c>
      <c r="M3399" t="s">
        <v>254</v>
      </c>
      <c r="N3399" t="s">
        <v>253</v>
      </c>
      <c r="O3399" t="s">
        <v>678</v>
      </c>
      <c r="P3399" t="s">
        <v>677</v>
      </c>
      <c r="Q3399" t="s">
        <v>6973</v>
      </c>
      <c r="R3399" t="s">
        <v>6974</v>
      </c>
    </row>
    <row r="3400" spans="1:18">
      <c r="A3400">
        <v>3204</v>
      </c>
      <c r="B3400" t="s">
        <v>701</v>
      </c>
      <c r="C3400">
        <v>2611</v>
      </c>
      <c r="D3400" t="s">
        <v>6975</v>
      </c>
      <c r="E3400" t="s">
        <v>706</v>
      </c>
      <c r="F3400">
        <v>4</v>
      </c>
      <c r="G3400">
        <v>1</v>
      </c>
      <c r="H3400" t="s">
        <v>421</v>
      </c>
      <c r="I3400" t="s">
        <v>103</v>
      </c>
      <c r="J3400" t="s">
        <v>105</v>
      </c>
      <c r="K3400" t="s">
        <v>107</v>
      </c>
      <c r="L3400" t="s">
        <v>106</v>
      </c>
      <c r="M3400" t="s">
        <v>254</v>
      </c>
      <c r="N3400" t="s">
        <v>253</v>
      </c>
      <c r="O3400" t="s">
        <v>678</v>
      </c>
      <c r="P3400" t="s">
        <v>677</v>
      </c>
      <c r="Q3400" t="s">
        <v>6975</v>
      </c>
      <c r="R3400" t="s">
        <v>6976</v>
      </c>
    </row>
    <row r="3401" spans="1:18">
      <c r="A3401">
        <v>3206</v>
      </c>
      <c r="B3401" t="s">
        <v>701</v>
      </c>
      <c r="C3401">
        <v>2609</v>
      </c>
      <c r="D3401" t="s">
        <v>6979</v>
      </c>
      <c r="E3401" t="s">
        <v>706</v>
      </c>
      <c r="F3401">
        <v>3</v>
      </c>
      <c r="G3401">
        <v>1</v>
      </c>
      <c r="H3401" t="s">
        <v>421</v>
      </c>
      <c r="I3401" t="s">
        <v>103</v>
      </c>
      <c r="J3401" t="s">
        <v>105</v>
      </c>
      <c r="K3401" t="s">
        <v>107</v>
      </c>
      <c r="L3401" t="s">
        <v>106</v>
      </c>
      <c r="M3401" t="s">
        <v>254</v>
      </c>
      <c r="N3401" t="s">
        <v>253</v>
      </c>
      <c r="O3401" t="s">
        <v>678</v>
      </c>
      <c r="P3401" t="s">
        <v>677</v>
      </c>
      <c r="Q3401" t="s">
        <v>6979</v>
      </c>
      <c r="R3401" t="s">
        <v>6980</v>
      </c>
    </row>
    <row r="3402" spans="1:18">
      <c r="A3402">
        <v>3209</v>
      </c>
      <c r="B3402" t="s">
        <v>701</v>
      </c>
      <c r="C3402">
        <v>2610</v>
      </c>
      <c r="D3402" t="s">
        <v>6985</v>
      </c>
      <c r="E3402" t="s">
        <v>706</v>
      </c>
      <c r="F3402">
        <v>4</v>
      </c>
      <c r="G3402">
        <v>1</v>
      </c>
      <c r="H3402" t="s">
        <v>421</v>
      </c>
      <c r="I3402" t="s">
        <v>103</v>
      </c>
      <c r="J3402" t="s">
        <v>105</v>
      </c>
      <c r="K3402" t="s">
        <v>107</v>
      </c>
      <c r="L3402" t="s">
        <v>106</v>
      </c>
      <c r="M3402" t="s">
        <v>254</v>
      </c>
      <c r="N3402" t="s">
        <v>253</v>
      </c>
      <c r="O3402" t="s">
        <v>678</v>
      </c>
      <c r="P3402" t="s">
        <v>677</v>
      </c>
      <c r="Q3402" t="s">
        <v>6985</v>
      </c>
      <c r="R3402" t="s">
        <v>6986</v>
      </c>
    </row>
    <row r="3403" spans="1:18">
      <c r="A3403">
        <v>3212</v>
      </c>
      <c r="B3403" t="s">
        <v>701</v>
      </c>
      <c r="C3403">
        <v>2564</v>
      </c>
      <c r="D3403" t="s">
        <v>6991</v>
      </c>
      <c r="E3403" t="s">
        <v>706</v>
      </c>
      <c r="F3403">
        <v>3</v>
      </c>
      <c r="G3403">
        <v>1</v>
      </c>
      <c r="H3403" t="s">
        <v>421</v>
      </c>
      <c r="I3403" t="s">
        <v>103</v>
      </c>
      <c r="J3403" t="s">
        <v>105</v>
      </c>
      <c r="K3403" t="s">
        <v>107</v>
      </c>
      <c r="L3403" t="s">
        <v>106</v>
      </c>
      <c r="M3403" t="s">
        <v>254</v>
      </c>
      <c r="N3403" t="s">
        <v>253</v>
      </c>
      <c r="O3403" t="s">
        <v>678</v>
      </c>
      <c r="P3403" t="s">
        <v>677</v>
      </c>
      <c r="Q3403" t="s">
        <v>6991</v>
      </c>
      <c r="R3403" t="s">
        <v>6992</v>
      </c>
    </row>
    <row r="3404" spans="1:18">
      <c r="A3404">
        <v>3214</v>
      </c>
      <c r="B3404" t="s">
        <v>701</v>
      </c>
      <c r="C3404">
        <v>893</v>
      </c>
      <c r="D3404" t="s">
        <v>6995</v>
      </c>
      <c r="E3404" t="s">
        <v>706</v>
      </c>
      <c r="F3404">
        <v>3</v>
      </c>
      <c r="G3404">
        <v>1</v>
      </c>
      <c r="H3404" t="s">
        <v>421</v>
      </c>
      <c r="I3404" t="s">
        <v>103</v>
      </c>
      <c r="J3404" t="s">
        <v>105</v>
      </c>
      <c r="K3404" t="s">
        <v>107</v>
      </c>
      <c r="L3404" t="s">
        <v>106</v>
      </c>
      <c r="M3404" t="s">
        <v>254</v>
      </c>
      <c r="N3404" t="s">
        <v>253</v>
      </c>
      <c r="O3404" t="s">
        <v>678</v>
      </c>
      <c r="P3404" t="s">
        <v>677</v>
      </c>
      <c r="Q3404" t="s">
        <v>6995</v>
      </c>
      <c r="R3404" t="s">
        <v>6996</v>
      </c>
    </row>
    <row r="3405" spans="1:18">
      <c r="A3405">
        <v>3217</v>
      </c>
      <c r="B3405" t="s">
        <v>701</v>
      </c>
      <c r="C3405">
        <v>894</v>
      </c>
      <c r="D3405" t="s">
        <v>7001</v>
      </c>
      <c r="E3405" t="s">
        <v>706</v>
      </c>
      <c r="F3405">
        <v>2</v>
      </c>
      <c r="G3405">
        <v>1</v>
      </c>
      <c r="H3405" t="s">
        <v>421</v>
      </c>
      <c r="I3405" t="s">
        <v>103</v>
      </c>
      <c r="J3405" t="s">
        <v>105</v>
      </c>
      <c r="K3405" t="s">
        <v>107</v>
      </c>
      <c r="L3405" t="s">
        <v>106</v>
      </c>
      <c r="M3405" t="s">
        <v>254</v>
      </c>
      <c r="N3405" t="s">
        <v>253</v>
      </c>
      <c r="O3405" t="s">
        <v>678</v>
      </c>
      <c r="P3405" t="s">
        <v>677</v>
      </c>
      <c r="Q3405" t="s">
        <v>7001</v>
      </c>
      <c r="R3405" t="s">
        <v>7002</v>
      </c>
    </row>
    <row r="3406" spans="1:18">
      <c r="A3406">
        <v>3219</v>
      </c>
      <c r="B3406" t="s">
        <v>701</v>
      </c>
      <c r="C3406">
        <v>494</v>
      </c>
      <c r="D3406" t="s">
        <v>7005</v>
      </c>
      <c r="E3406" t="s">
        <v>706</v>
      </c>
      <c r="F3406">
        <v>4</v>
      </c>
      <c r="G3406">
        <v>1</v>
      </c>
      <c r="H3406" t="s">
        <v>421</v>
      </c>
      <c r="I3406" t="s">
        <v>103</v>
      </c>
      <c r="J3406" t="s">
        <v>105</v>
      </c>
      <c r="K3406" t="s">
        <v>107</v>
      </c>
      <c r="L3406" t="s">
        <v>106</v>
      </c>
      <c r="M3406" t="s">
        <v>254</v>
      </c>
      <c r="N3406" t="s">
        <v>253</v>
      </c>
      <c r="O3406" t="s">
        <v>678</v>
      </c>
      <c r="P3406" t="s">
        <v>677</v>
      </c>
      <c r="Q3406" t="s">
        <v>7005</v>
      </c>
      <c r="R3406" t="s">
        <v>7006</v>
      </c>
    </row>
    <row r="3407" spans="1:18">
      <c r="A3407">
        <v>3220</v>
      </c>
      <c r="B3407" t="s">
        <v>701</v>
      </c>
      <c r="C3407">
        <v>495</v>
      </c>
      <c r="D3407" t="s">
        <v>7007</v>
      </c>
      <c r="E3407" t="s">
        <v>706</v>
      </c>
      <c r="F3407">
        <v>3</v>
      </c>
      <c r="G3407">
        <v>1</v>
      </c>
      <c r="H3407" t="s">
        <v>421</v>
      </c>
      <c r="I3407" t="s">
        <v>103</v>
      </c>
      <c r="J3407" t="s">
        <v>105</v>
      </c>
      <c r="K3407" t="s">
        <v>107</v>
      </c>
      <c r="L3407" t="s">
        <v>106</v>
      </c>
      <c r="M3407" t="s">
        <v>254</v>
      </c>
      <c r="N3407" t="s">
        <v>253</v>
      </c>
      <c r="O3407" t="s">
        <v>678</v>
      </c>
      <c r="P3407" t="s">
        <v>677</v>
      </c>
      <c r="Q3407" t="s">
        <v>7007</v>
      </c>
      <c r="R3407" t="s">
        <v>7008</v>
      </c>
    </row>
    <row r="3408" spans="1:18">
      <c r="A3408">
        <v>3222</v>
      </c>
      <c r="B3408" t="s">
        <v>701</v>
      </c>
      <c r="C3408">
        <v>492</v>
      </c>
      <c r="D3408" t="s">
        <v>7011</v>
      </c>
      <c r="E3408" t="s">
        <v>706</v>
      </c>
      <c r="F3408">
        <v>3</v>
      </c>
      <c r="G3408">
        <v>1</v>
      </c>
      <c r="H3408" t="s">
        <v>421</v>
      </c>
      <c r="I3408" t="s">
        <v>103</v>
      </c>
      <c r="J3408" t="s">
        <v>105</v>
      </c>
      <c r="K3408" t="s">
        <v>107</v>
      </c>
      <c r="L3408" t="s">
        <v>106</v>
      </c>
      <c r="M3408" t="s">
        <v>254</v>
      </c>
      <c r="N3408" t="s">
        <v>253</v>
      </c>
      <c r="O3408" t="s">
        <v>678</v>
      </c>
      <c r="P3408" t="s">
        <v>677</v>
      </c>
      <c r="Q3408" t="s">
        <v>7011</v>
      </c>
      <c r="R3408" t="s">
        <v>7012</v>
      </c>
    </row>
    <row r="3409" spans="1:18">
      <c r="A3409">
        <v>3223</v>
      </c>
      <c r="B3409" t="s">
        <v>701</v>
      </c>
      <c r="C3409">
        <v>493</v>
      </c>
      <c r="D3409" t="s">
        <v>7013</v>
      </c>
      <c r="E3409" t="s">
        <v>706</v>
      </c>
      <c r="F3409">
        <v>3</v>
      </c>
      <c r="G3409">
        <v>1</v>
      </c>
      <c r="H3409" t="s">
        <v>421</v>
      </c>
      <c r="I3409" t="s">
        <v>103</v>
      </c>
      <c r="J3409" t="s">
        <v>105</v>
      </c>
      <c r="K3409" t="s">
        <v>107</v>
      </c>
      <c r="L3409" t="s">
        <v>106</v>
      </c>
      <c r="M3409" t="s">
        <v>254</v>
      </c>
      <c r="N3409" t="s">
        <v>253</v>
      </c>
      <c r="O3409" t="s">
        <v>678</v>
      </c>
      <c r="P3409" t="s">
        <v>677</v>
      </c>
      <c r="Q3409" t="s">
        <v>7013</v>
      </c>
      <c r="R3409" t="s">
        <v>7014</v>
      </c>
    </row>
    <row r="3410" spans="1:18">
      <c r="A3410">
        <v>3227</v>
      </c>
      <c r="B3410" t="s">
        <v>701</v>
      </c>
      <c r="C3410">
        <v>491</v>
      </c>
      <c r="D3410" t="s">
        <v>7020</v>
      </c>
      <c r="E3410" t="s">
        <v>706</v>
      </c>
      <c r="F3410">
        <v>4</v>
      </c>
      <c r="G3410">
        <v>1</v>
      </c>
      <c r="H3410" t="s">
        <v>421</v>
      </c>
      <c r="I3410" t="s">
        <v>103</v>
      </c>
      <c r="J3410" t="s">
        <v>105</v>
      </c>
      <c r="K3410" t="s">
        <v>107</v>
      </c>
      <c r="L3410" t="s">
        <v>106</v>
      </c>
      <c r="M3410" t="s">
        <v>254</v>
      </c>
      <c r="N3410" t="s">
        <v>253</v>
      </c>
      <c r="O3410" t="s">
        <v>678</v>
      </c>
      <c r="P3410" t="s">
        <v>677</v>
      </c>
      <c r="Q3410" t="s">
        <v>7020</v>
      </c>
      <c r="R3410" t="s">
        <v>7021</v>
      </c>
    </row>
    <row r="3411" spans="1:18">
      <c r="A3411">
        <v>3230</v>
      </c>
      <c r="B3411" t="s">
        <v>701</v>
      </c>
      <c r="C3411">
        <v>489</v>
      </c>
      <c r="D3411" t="s">
        <v>7026</v>
      </c>
      <c r="E3411" t="s">
        <v>706</v>
      </c>
      <c r="F3411">
        <v>4</v>
      </c>
      <c r="G3411">
        <v>1</v>
      </c>
      <c r="H3411" t="s">
        <v>421</v>
      </c>
      <c r="I3411" t="s">
        <v>103</v>
      </c>
      <c r="J3411" t="s">
        <v>105</v>
      </c>
      <c r="K3411" t="s">
        <v>107</v>
      </c>
      <c r="L3411" t="s">
        <v>106</v>
      </c>
      <c r="M3411" t="s">
        <v>254</v>
      </c>
      <c r="N3411" t="s">
        <v>253</v>
      </c>
      <c r="O3411" t="s">
        <v>678</v>
      </c>
      <c r="P3411" t="s">
        <v>677</v>
      </c>
      <c r="Q3411" t="s">
        <v>7026</v>
      </c>
      <c r="R3411" t="s">
        <v>7027</v>
      </c>
    </row>
    <row r="3412" spans="1:18">
      <c r="A3412">
        <v>3233</v>
      </c>
      <c r="B3412" t="s">
        <v>701</v>
      </c>
      <c r="C3412">
        <v>490</v>
      </c>
      <c r="D3412" t="s">
        <v>7032</v>
      </c>
      <c r="E3412" t="s">
        <v>706</v>
      </c>
      <c r="F3412">
        <v>4</v>
      </c>
      <c r="G3412">
        <v>1</v>
      </c>
      <c r="H3412" t="s">
        <v>421</v>
      </c>
      <c r="I3412" t="s">
        <v>103</v>
      </c>
      <c r="J3412" t="s">
        <v>105</v>
      </c>
      <c r="K3412" t="s">
        <v>107</v>
      </c>
      <c r="L3412" t="s">
        <v>106</v>
      </c>
      <c r="M3412" t="s">
        <v>254</v>
      </c>
      <c r="N3412" t="s">
        <v>253</v>
      </c>
      <c r="O3412" t="s">
        <v>678</v>
      </c>
      <c r="P3412" t="s">
        <v>677</v>
      </c>
      <c r="Q3412" t="s">
        <v>7032</v>
      </c>
      <c r="R3412" t="s">
        <v>7033</v>
      </c>
    </row>
    <row r="3413" spans="1:18">
      <c r="A3413">
        <v>3240</v>
      </c>
      <c r="B3413" t="s">
        <v>701</v>
      </c>
      <c r="C3413">
        <v>487</v>
      </c>
      <c r="D3413" t="s">
        <v>7046</v>
      </c>
      <c r="E3413" t="s">
        <v>706</v>
      </c>
      <c r="F3413">
        <v>3</v>
      </c>
      <c r="G3413">
        <v>1</v>
      </c>
      <c r="H3413" t="s">
        <v>421</v>
      </c>
      <c r="I3413" t="s">
        <v>103</v>
      </c>
      <c r="J3413" t="s">
        <v>105</v>
      </c>
      <c r="K3413" t="s">
        <v>107</v>
      </c>
      <c r="L3413" t="s">
        <v>106</v>
      </c>
      <c r="M3413" t="s">
        <v>254</v>
      </c>
      <c r="N3413" t="s">
        <v>253</v>
      </c>
      <c r="O3413" t="s">
        <v>678</v>
      </c>
      <c r="P3413" t="s">
        <v>677</v>
      </c>
      <c r="Q3413" t="s">
        <v>7046</v>
      </c>
      <c r="R3413" t="s">
        <v>7047</v>
      </c>
    </row>
    <row r="3414" spans="1:18">
      <c r="A3414">
        <v>3242</v>
      </c>
      <c r="B3414" t="s">
        <v>701</v>
      </c>
      <c r="C3414">
        <v>486</v>
      </c>
      <c r="D3414" t="s">
        <v>7050</v>
      </c>
      <c r="E3414" t="s">
        <v>706</v>
      </c>
      <c r="F3414">
        <v>4</v>
      </c>
      <c r="G3414">
        <v>1</v>
      </c>
      <c r="H3414" t="s">
        <v>421</v>
      </c>
      <c r="I3414" t="s">
        <v>103</v>
      </c>
      <c r="J3414" t="s">
        <v>105</v>
      </c>
      <c r="K3414" t="s">
        <v>107</v>
      </c>
      <c r="L3414" t="s">
        <v>106</v>
      </c>
      <c r="M3414" t="s">
        <v>254</v>
      </c>
      <c r="N3414" t="s">
        <v>253</v>
      </c>
      <c r="O3414" t="s">
        <v>678</v>
      </c>
      <c r="P3414" t="s">
        <v>677</v>
      </c>
      <c r="Q3414" t="s">
        <v>7050</v>
      </c>
      <c r="R3414" t="s">
        <v>7051</v>
      </c>
    </row>
    <row r="3415" spans="1:18">
      <c r="A3415">
        <v>3245</v>
      </c>
      <c r="B3415" t="s">
        <v>701</v>
      </c>
      <c r="C3415">
        <v>626</v>
      </c>
      <c r="D3415" t="s">
        <v>7056</v>
      </c>
      <c r="E3415" t="s">
        <v>706</v>
      </c>
      <c r="F3415">
        <v>4</v>
      </c>
      <c r="G3415">
        <v>1</v>
      </c>
      <c r="H3415" t="s">
        <v>421</v>
      </c>
      <c r="I3415" t="s">
        <v>103</v>
      </c>
      <c r="J3415" t="s">
        <v>105</v>
      </c>
      <c r="K3415" t="s">
        <v>107</v>
      </c>
      <c r="L3415" t="s">
        <v>106</v>
      </c>
      <c r="M3415" t="s">
        <v>254</v>
      </c>
      <c r="N3415" t="s">
        <v>253</v>
      </c>
      <c r="O3415" t="s">
        <v>678</v>
      </c>
      <c r="P3415" t="s">
        <v>677</v>
      </c>
      <c r="Q3415" t="s">
        <v>7056</v>
      </c>
      <c r="R3415" t="s">
        <v>7057</v>
      </c>
    </row>
    <row r="3416" spans="1:18">
      <c r="A3416">
        <v>3246</v>
      </c>
      <c r="B3416" t="s">
        <v>701</v>
      </c>
      <c r="C3416">
        <v>627</v>
      </c>
      <c r="D3416" t="s">
        <v>7058</v>
      </c>
      <c r="E3416" t="s">
        <v>706</v>
      </c>
      <c r="F3416">
        <v>3</v>
      </c>
      <c r="G3416">
        <v>1</v>
      </c>
      <c r="H3416" t="s">
        <v>421</v>
      </c>
      <c r="I3416" t="s">
        <v>103</v>
      </c>
      <c r="J3416" t="s">
        <v>105</v>
      </c>
      <c r="K3416" t="s">
        <v>107</v>
      </c>
      <c r="L3416" t="s">
        <v>106</v>
      </c>
      <c r="M3416" t="s">
        <v>254</v>
      </c>
      <c r="N3416" t="s">
        <v>253</v>
      </c>
      <c r="O3416" t="s">
        <v>678</v>
      </c>
      <c r="P3416" t="s">
        <v>677</v>
      </c>
      <c r="Q3416" t="s">
        <v>7058</v>
      </c>
      <c r="R3416" t="s">
        <v>7059</v>
      </c>
    </row>
    <row r="3417" spans="1:18">
      <c r="A3417">
        <v>3247</v>
      </c>
      <c r="B3417" t="s">
        <v>701</v>
      </c>
      <c r="C3417">
        <v>624</v>
      </c>
      <c r="D3417" t="s">
        <v>7060</v>
      </c>
      <c r="E3417" t="s">
        <v>706</v>
      </c>
      <c r="F3417">
        <v>3</v>
      </c>
      <c r="G3417">
        <v>1</v>
      </c>
      <c r="H3417" t="s">
        <v>421</v>
      </c>
      <c r="I3417" t="s">
        <v>103</v>
      </c>
      <c r="J3417" t="s">
        <v>105</v>
      </c>
      <c r="K3417" t="s">
        <v>107</v>
      </c>
      <c r="L3417" t="s">
        <v>106</v>
      </c>
      <c r="M3417" t="s">
        <v>254</v>
      </c>
      <c r="N3417" t="s">
        <v>253</v>
      </c>
      <c r="O3417" t="s">
        <v>678</v>
      </c>
      <c r="P3417" t="s">
        <v>677</v>
      </c>
      <c r="Q3417" t="s">
        <v>7060</v>
      </c>
      <c r="R3417" t="s">
        <v>7061</v>
      </c>
    </row>
    <row r="3418" spans="1:18">
      <c r="A3418">
        <v>3248</v>
      </c>
      <c r="B3418" t="s">
        <v>701</v>
      </c>
      <c r="C3418">
        <v>623</v>
      </c>
      <c r="D3418" t="s">
        <v>7062</v>
      </c>
      <c r="E3418" t="s">
        <v>706</v>
      </c>
      <c r="F3418">
        <v>3</v>
      </c>
      <c r="G3418">
        <v>1</v>
      </c>
      <c r="H3418" t="s">
        <v>421</v>
      </c>
      <c r="I3418" t="s">
        <v>103</v>
      </c>
      <c r="J3418" t="s">
        <v>105</v>
      </c>
      <c r="K3418" t="s">
        <v>107</v>
      </c>
      <c r="L3418" t="s">
        <v>106</v>
      </c>
      <c r="M3418" t="s">
        <v>254</v>
      </c>
      <c r="N3418" t="s">
        <v>253</v>
      </c>
      <c r="O3418" t="s">
        <v>678</v>
      </c>
      <c r="P3418" t="s">
        <v>677</v>
      </c>
      <c r="Q3418" t="s">
        <v>7062</v>
      </c>
      <c r="R3418" t="s">
        <v>7063</v>
      </c>
    </row>
    <row r="3419" spans="1:18">
      <c r="A3419">
        <v>3250</v>
      </c>
      <c r="B3419" t="s">
        <v>701</v>
      </c>
      <c r="C3419">
        <v>625</v>
      </c>
      <c r="D3419" t="s">
        <v>7066</v>
      </c>
      <c r="E3419" t="s">
        <v>706</v>
      </c>
      <c r="F3419">
        <v>3</v>
      </c>
      <c r="G3419">
        <v>1</v>
      </c>
      <c r="H3419" t="s">
        <v>421</v>
      </c>
      <c r="I3419" t="s">
        <v>103</v>
      </c>
      <c r="J3419" t="s">
        <v>105</v>
      </c>
      <c r="K3419" t="s">
        <v>107</v>
      </c>
      <c r="L3419" t="s">
        <v>106</v>
      </c>
      <c r="M3419" t="s">
        <v>254</v>
      </c>
      <c r="N3419" t="s">
        <v>253</v>
      </c>
      <c r="O3419" t="s">
        <v>678</v>
      </c>
      <c r="P3419" t="s">
        <v>677</v>
      </c>
      <c r="Q3419" t="s">
        <v>7066</v>
      </c>
      <c r="R3419" t="s">
        <v>7067</v>
      </c>
    </row>
    <row r="3420" spans="1:18">
      <c r="A3420">
        <v>3254</v>
      </c>
      <c r="B3420" t="s">
        <v>701</v>
      </c>
      <c r="C3420">
        <v>622</v>
      </c>
      <c r="D3420" t="s">
        <v>7074</v>
      </c>
      <c r="E3420" t="s">
        <v>706</v>
      </c>
      <c r="F3420">
        <v>3</v>
      </c>
      <c r="G3420">
        <v>1</v>
      </c>
      <c r="H3420" t="s">
        <v>421</v>
      </c>
      <c r="I3420" t="s">
        <v>103</v>
      </c>
      <c r="J3420" t="s">
        <v>105</v>
      </c>
      <c r="K3420" t="s">
        <v>107</v>
      </c>
      <c r="L3420" t="s">
        <v>106</v>
      </c>
      <c r="M3420" t="s">
        <v>254</v>
      </c>
      <c r="N3420" t="s">
        <v>253</v>
      </c>
      <c r="O3420" t="s">
        <v>678</v>
      </c>
      <c r="P3420" t="s">
        <v>677</v>
      </c>
      <c r="Q3420" t="s">
        <v>7074</v>
      </c>
      <c r="R3420" t="s">
        <v>7075</v>
      </c>
    </row>
    <row r="3421" spans="1:18">
      <c r="A3421">
        <v>3256</v>
      </c>
      <c r="B3421" t="s">
        <v>701</v>
      </c>
      <c r="C3421">
        <v>628</v>
      </c>
      <c r="D3421" t="s">
        <v>7078</v>
      </c>
      <c r="E3421" t="s">
        <v>706</v>
      </c>
      <c r="F3421">
        <v>4</v>
      </c>
      <c r="G3421">
        <v>1</v>
      </c>
      <c r="H3421" t="s">
        <v>421</v>
      </c>
      <c r="I3421" t="s">
        <v>103</v>
      </c>
      <c r="J3421" t="s">
        <v>105</v>
      </c>
      <c r="K3421" t="s">
        <v>107</v>
      </c>
      <c r="L3421" t="s">
        <v>106</v>
      </c>
      <c r="M3421" t="s">
        <v>254</v>
      </c>
      <c r="N3421" t="s">
        <v>253</v>
      </c>
      <c r="O3421" t="s">
        <v>678</v>
      </c>
      <c r="P3421" t="s">
        <v>677</v>
      </c>
      <c r="Q3421" t="s">
        <v>7078</v>
      </c>
      <c r="R3421" t="s">
        <v>7079</v>
      </c>
    </row>
    <row r="3422" spans="1:18">
      <c r="A3422">
        <v>3257</v>
      </c>
      <c r="B3422" t="s">
        <v>701</v>
      </c>
      <c r="C3422">
        <v>621</v>
      </c>
      <c r="D3422" t="s">
        <v>6886</v>
      </c>
      <c r="E3422" t="s">
        <v>706</v>
      </c>
      <c r="F3422">
        <v>4</v>
      </c>
      <c r="G3422">
        <v>1</v>
      </c>
      <c r="H3422" t="s">
        <v>421</v>
      </c>
      <c r="I3422" t="s">
        <v>103</v>
      </c>
      <c r="J3422" t="s">
        <v>105</v>
      </c>
      <c r="K3422" t="s">
        <v>107</v>
      </c>
      <c r="L3422" t="s">
        <v>106</v>
      </c>
      <c r="M3422" t="s">
        <v>254</v>
      </c>
      <c r="N3422" t="s">
        <v>253</v>
      </c>
      <c r="O3422" t="s">
        <v>678</v>
      </c>
      <c r="P3422" t="s">
        <v>677</v>
      </c>
      <c r="Q3422" t="s">
        <v>6886</v>
      </c>
      <c r="R3422" t="s">
        <v>7080</v>
      </c>
    </row>
    <row r="3423" spans="1:18">
      <c r="A3423">
        <v>3259</v>
      </c>
      <c r="B3423" t="s">
        <v>701</v>
      </c>
      <c r="C3423">
        <v>506</v>
      </c>
      <c r="D3423" t="s">
        <v>7083</v>
      </c>
      <c r="E3423" t="s">
        <v>706</v>
      </c>
      <c r="F3423">
        <v>4</v>
      </c>
      <c r="G3423">
        <v>1</v>
      </c>
      <c r="H3423" t="s">
        <v>421</v>
      </c>
      <c r="I3423" t="s">
        <v>103</v>
      </c>
      <c r="J3423" t="s">
        <v>105</v>
      </c>
      <c r="K3423" t="s">
        <v>107</v>
      </c>
      <c r="L3423" t="s">
        <v>106</v>
      </c>
      <c r="M3423" t="s">
        <v>254</v>
      </c>
      <c r="N3423" t="s">
        <v>253</v>
      </c>
      <c r="O3423" t="s">
        <v>678</v>
      </c>
      <c r="P3423" t="s">
        <v>677</v>
      </c>
      <c r="Q3423" t="s">
        <v>7083</v>
      </c>
      <c r="R3423" t="s">
        <v>7084</v>
      </c>
    </row>
    <row r="3424" spans="1:18">
      <c r="A3424">
        <v>1366</v>
      </c>
      <c r="B3424" t="s">
        <v>701</v>
      </c>
      <c r="C3424">
        <v>3854</v>
      </c>
      <c r="D3424" t="s">
        <v>3367</v>
      </c>
      <c r="E3424" t="s">
        <v>706</v>
      </c>
      <c r="F3424">
        <v>0</v>
      </c>
      <c r="G3424">
        <v>0</v>
      </c>
      <c r="H3424" t="s">
        <v>421</v>
      </c>
      <c r="I3424" t="s">
        <v>103</v>
      </c>
      <c r="J3424" t="s">
        <v>105</v>
      </c>
      <c r="K3424" t="s">
        <v>111</v>
      </c>
      <c r="L3424" t="s">
        <v>110</v>
      </c>
      <c r="M3424" t="s">
        <v>260</v>
      </c>
      <c r="N3424" t="s">
        <v>259</v>
      </c>
      <c r="O3424" t="s">
        <v>680</v>
      </c>
      <c r="P3424" t="s">
        <v>679</v>
      </c>
      <c r="Q3424" t="s">
        <v>3367</v>
      </c>
      <c r="R3424" t="s">
        <v>3368</v>
      </c>
    </row>
    <row r="3425" spans="1:18">
      <c r="A3425">
        <v>1393</v>
      </c>
      <c r="B3425" t="s">
        <v>701</v>
      </c>
      <c r="C3425">
        <v>3790</v>
      </c>
      <c r="D3425" t="s">
        <v>3417</v>
      </c>
      <c r="E3425" t="s">
        <v>706</v>
      </c>
      <c r="F3425">
        <v>3</v>
      </c>
      <c r="G3425">
        <v>0</v>
      </c>
      <c r="H3425" t="s">
        <v>421</v>
      </c>
      <c r="I3425" t="s">
        <v>103</v>
      </c>
      <c r="J3425" t="s">
        <v>105</v>
      </c>
      <c r="K3425" t="s">
        <v>111</v>
      </c>
      <c r="L3425" t="s">
        <v>110</v>
      </c>
      <c r="M3425" t="s">
        <v>260</v>
      </c>
      <c r="N3425" t="s">
        <v>259</v>
      </c>
      <c r="O3425" t="s">
        <v>680</v>
      </c>
      <c r="P3425" t="s">
        <v>679</v>
      </c>
      <c r="Q3425" t="s">
        <v>3417</v>
      </c>
      <c r="R3425" t="s">
        <v>3418</v>
      </c>
    </row>
    <row r="3426" spans="1:18">
      <c r="A3426">
        <v>1405</v>
      </c>
      <c r="B3426" t="s">
        <v>701</v>
      </c>
      <c r="C3426">
        <v>3789</v>
      </c>
      <c r="D3426" t="s">
        <v>3441</v>
      </c>
      <c r="E3426" t="s">
        <v>706</v>
      </c>
      <c r="F3426">
        <v>1</v>
      </c>
      <c r="G3426">
        <v>0</v>
      </c>
      <c r="H3426" t="s">
        <v>421</v>
      </c>
      <c r="I3426" t="s">
        <v>103</v>
      </c>
      <c r="J3426" t="s">
        <v>105</v>
      </c>
      <c r="K3426" t="s">
        <v>111</v>
      </c>
      <c r="L3426" t="s">
        <v>110</v>
      </c>
      <c r="M3426" t="s">
        <v>260</v>
      </c>
      <c r="N3426" t="s">
        <v>259</v>
      </c>
      <c r="O3426" t="s">
        <v>680</v>
      </c>
      <c r="P3426" t="s">
        <v>679</v>
      </c>
      <c r="Q3426" t="s">
        <v>3441</v>
      </c>
      <c r="R3426" t="s">
        <v>3442</v>
      </c>
    </row>
    <row r="3427" spans="1:18">
      <c r="A3427">
        <v>1407</v>
      </c>
      <c r="B3427" t="s">
        <v>701</v>
      </c>
      <c r="C3427">
        <v>3788</v>
      </c>
      <c r="D3427" t="s">
        <v>2263</v>
      </c>
      <c r="E3427" t="s">
        <v>706</v>
      </c>
      <c r="F3427">
        <v>0</v>
      </c>
      <c r="G3427">
        <v>0</v>
      </c>
      <c r="H3427" t="s">
        <v>421</v>
      </c>
      <c r="I3427" t="s">
        <v>103</v>
      </c>
      <c r="J3427" t="s">
        <v>105</v>
      </c>
      <c r="K3427" t="s">
        <v>111</v>
      </c>
      <c r="L3427" t="s">
        <v>110</v>
      </c>
      <c r="M3427" t="s">
        <v>260</v>
      </c>
      <c r="N3427" t="s">
        <v>259</v>
      </c>
      <c r="O3427" t="s">
        <v>680</v>
      </c>
      <c r="P3427" t="s">
        <v>679</v>
      </c>
      <c r="Q3427" t="s">
        <v>2263</v>
      </c>
      <c r="R3427" t="s">
        <v>3445</v>
      </c>
    </row>
    <row r="3428" spans="1:18">
      <c r="A3428">
        <v>1408</v>
      </c>
      <c r="B3428" t="s">
        <v>701</v>
      </c>
      <c r="C3428">
        <v>3787</v>
      </c>
      <c r="D3428" t="s">
        <v>3446</v>
      </c>
      <c r="E3428" t="s">
        <v>706</v>
      </c>
      <c r="F3428">
        <v>1</v>
      </c>
      <c r="G3428">
        <v>0</v>
      </c>
      <c r="H3428" t="s">
        <v>421</v>
      </c>
      <c r="I3428" t="s">
        <v>103</v>
      </c>
      <c r="J3428" t="s">
        <v>105</v>
      </c>
      <c r="K3428" t="s">
        <v>111</v>
      </c>
      <c r="L3428" t="s">
        <v>110</v>
      </c>
      <c r="M3428" t="s">
        <v>260</v>
      </c>
      <c r="N3428" t="s">
        <v>259</v>
      </c>
      <c r="O3428" t="s">
        <v>680</v>
      </c>
      <c r="P3428" t="s">
        <v>679</v>
      </c>
      <c r="Q3428" t="s">
        <v>3446</v>
      </c>
      <c r="R3428" t="s">
        <v>3447</v>
      </c>
    </row>
    <row r="3429" spans="1:18">
      <c r="A3429">
        <v>1418</v>
      </c>
      <c r="B3429" t="s">
        <v>701</v>
      </c>
      <c r="C3429">
        <v>3785</v>
      </c>
      <c r="D3429" t="s">
        <v>3464</v>
      </c>
      <c r="E3429" t="s">
        <v>706</v>
      </c>
      <c r="F3429">
        <v>1</v>
      </c>
      <c r="G3429">
        <v>0</v>
      </c>
      <c r="H3429" t="s">
        <v>421</v>
      </c>
      <c r="I3429" t="s">
        <v>103</v>
      </c>
      <c r="J3429" t="s">
        <v>105</v>
      </c>
      <c r="K3429" t="s">
        <v>111</v>
      </c>
      <c r="L3429" t="s">
        <v>110</v>
      </c>
      <c r="M3429" t="s">
        <v>260</v>
      </c>
      <c r="N3429" t="s">
        <v>259</v>
      </c>
      <c r="O3429" t="s">
        <v>680</v>
      </c>
      <c r="P3429" t="s">
        <v>679</v>
      </c>
      <c r="Q3429" t="s">
        <v>3464</v>
      </c>
      <c r="R3429" t="s">
        <v>3465</v>
      </c>
    </row>
    <row r="3430" spans="1:18">
      <c r="A3430">
        <v>1424</v>
      </c>
      <c r="B3430" t="s">
        <v>701</v>
      </c>
      <c r="C3430">
        <v>3786</v>
      </c>
      <c r="D3430" t="s">
        <v>3476</v>
      </c>
      <c r="E3430" t="s">
        <v>49</v>
      </c>
      <c r="F3430">
        <v>0</v>
      </c>
      <c r="G3430">
        <v>0</v>
      </c>
      <c r="H3430" t="s">
        <v>421</v>
      </c>
      <c r="I3430" t="s">
        <v>103</v>
      </c>
      <c r="J3430" t="s">
        <v>105</v>
      </c>
      <c r="K3430" t="s">
        <v>111</v>
      </c>
      <c r="L3430" t="s">
        <v>110</v>
      </c>
      <c r="M3430" t="s">
        <v>260</v>
      </c>
      <c r="N3430" t="s">
        <v>259</v>
      </c>
      <c r="O3430" t="s">
        <v>680</v>
      </c>
      <c r="P3430" t="s">
        <v>679</v>
      </c>
      <c r="Q3430" t="s">
        <v>3476</v>
      </c>
      <c r="R3430" t="s">
        <v>3477</v>
      </c>
    </row>
    <row r="3431" spans="1:18">
      <c r="A3431">
        <v>1428</v>
      </c>
      <c r="B3431" t="s">
        <v>701</v>
      </c>
      <c r="C3431">
        <v>3784</v>
      </c>
      <c r="D3431" t="s">
        <v>3484</v>
      </c>
      <c r="E3431" t="s">
        <v>706</v>
      </c>
      <c r="F3431">
        <v>2</v>
      </c>
      <c r="G3431">
        <v>0</v>
      </c>
      <c r="H3431" t="s">
        <v>421</v>
      </c>
      <c r="I3431" t="s">
        <v>103</v>
      </c>
      <c r="J3431" t="s">
        <v>105</v>
      </c>
      <c r="K3431" t="s">
        <v>111</v>
      </c>
      <c r="L3431" t="s">
        <v>110</v>
      </c>
      <c r="M3431" t="s">
        <v>260</v>
      </c>
      <c r="N3431" t="s">
        <v>259</v>
      </c>
      <c r="O3431" t="s">
        <v>680</v>
      </c>
      <c r="P3431" t="s">
        <v>679</v>
      </c>
      <c r="Q3431" t="s">
        <v>3484</v>
      </c>
      <c r="R3431" t="s">
        <v>3485</v>
      </c>
    </row>
    <row r="3432" spans="1:18">
      <c r="A3432">
        <v>1429</v>
      </c>
      <c r="B3432" t="s">
        <v>701</v>
      </c>
      <c r="C3432">
        <v>3781</v>
      </c>
      <c r="D3432" t="s">
        <v>3486</v>
      </c>
      <c r="E3432" t="s">
        <v>706</v>
      </c>
      <c r="F3432">
        <v>1</v>
      </c>
      <c r="G3432">
        <v>0</v>
      </c>
      <c r="H3432" t="s">
        <v>421</v>
      </c>
      <c r="I3432" t="s">
        <v>103</v>
      </c>
      <c r="J3432" t="s">
        <v>105</v>
      </c>
      <c r="K3432" t="s">
        <v>111</v>
      </c>
      <c r="L3432" t="s">
        <v>110</v>
      </c>
      <c r="M3432" t="s">
        <v>260</v>
      </c>
      <c r="N3432" t="s">
        <v>259</v>
      </c>
      <c r="O3432" t="s">
        <v>680</v>
      </c>
      <c r="P3432" t="s">
        <v>679</v>
      </c>
      <c r="Q3432" t="s">
        <v>3486</v>
      </c>
      <c r="R3432" t="s">
        <v>3487</v>
      </c>
    </row>
    <row r="3433" spans="1:18">
      <c r="A3433">
        <v>1430</v>
      </c>
      <c r="B3433" t="s">
        <v>701</v>
      </c>
      <c r="C3433">
        <v>3783</v>
      </c>
      <c r="D3433" t="s">
        <v>3488</v>
      </c>
      <c r="E3433" t="s">
        <v>706</v>
      </c>
      <c r="F3433">
        <v>1</v>
      </c>
      <c r="G3433">
        <v>0</v>
      </c>
      <c r="H3433" t="s">
        <v>421</v>
      </c>
      <c r="I3433" t="s">
        <v>103</v>
      </c>
      <c r="J3433" t="s">
        <v>105</v>
      </c>
      <c r="K3433" t="s">
        <v>111</v>
      </c>
      <c r="L3433" t="s">
        <v>110</v>
      </c>
      <c r="M3433" t="s">
        <v>260</v>
      </c>
      <c r="N3433" t="s">
        <v>259</v>
      </c>
      <c r="O3433" t="s">
        <v>680</v>
      </c>
      <c r="P3433" t="s">
        <v>679</v>
      </c>
      <c r="Q3433" t="s">
        <v>3488</v>
      </c>
      <c r="R3433" t="s">
        <v>3489</v>
      </c>
    </row>
    <row r="3434" spans="1:18">
      <c r="A3434">
        <v>1432</v>
      </c>
      <c r="B3434" t="s">
        <v>701</v>
      </c>
      <c r="C3434">
        <v>3855</v>
      </c>
      <c r="D3434" t="s">
        <v>3492</v>
      </c>
      <c r="E3434" t="s">
        <v>706</v>
      </c>
      <c r="F3434">
        <v>4</v>
      </c>
      <c r="G3434">
        <v>0</v>
      </c>
      <c r="H3434" t="s">
        <v>421</v>
      </c>
      <c r="I3434" t="s">
        <v>103</v>
      </c>
      <c r="J3434" t="s">
        <v>105</v>
      </c>
      <c r="K3434" t="s">
        <v>111</v>
      </c>
      <c r="L3434" t="s">
        <v>110</v>
      </c>
      <c r="M3434" t="s">
        <v>260</v>
      </c>
      <c r="N3434" t="s">
        <v>259</v>
      </c>
      <c r="O3434" t="s">
        <v>680</v>
      </c>
      <c r="P3434" t="s">
        <v>679</v>
      </c>
      <c r="Q3434" t="s">
        <v>3492</v>
      </c>
      <c r="R3434" t="s">
        <v>3493</v>
      </c>
    </row>
    <row r="3435" spans="1:18">
      <c r="A3435">
        <v>1435</v>
      </c>
      <c r="B3435" t="s">
        <v>701</v>
      </c>
      <c r="C3435">
        <v>3782</v>
      </c>
      <c r="D3435" t="s">
        <v>3498</v>
      </c>
      <c r="E3435" t="s">
        <v>3498</v>
      </c>
      <c r="F3435">
        <v>0</v>
      </c>
      <c r="G3435">
        <v>0</v>
      </c>
      <c r="H3435" t="s">
        <v>421</v>
      </c>
      <c r="I3435" t="s">
        <v>103</v>
      </c>
      <c r="J3435" t="s">
        <v>105</v>
      </c>
      <c r="K3435" t="s">
        <v>111</v>
      </c>
      <c r="L3435" t="s">
        <v>110</v>
      </c>
      <c r="M3435" t="s">
        <v>260</v>
      </c>
      <c r="N3435" t="s">
        <v>259</v>
      </c>
      <c r="O3435" t="s">
        <v>680</v>
      </c>
      <c r="P3435" t="s">
        <v>679</v>
      </c>
      <c r="Q3435" t="s">
        <v>3498</v>
      </c>
      <c r="R3435" t="s">
        <v>3499</v>
      </c>
    </row>
    <row r="3436" spans="1:18">
      <c r="A3436">
        <v>1436</v>
      </c>
      <c r="B3436" t="s">
        <v>701</v>
      </c>
      <c r="C3436">
        <v>3780</v>
      </c>
      <c r="D3436" t="s">
        <v>3500</v>
      </c>
      <c r="E3436" t="s">
        <v>3501</v>
      </c>
      <c r="F3436">
        <v>0</v>
      </c>
      <c r="G3436">
        <v>0</v>
      </c>
      <c r="H3436" t="s">
        <v>421</v>
      </c>
      <c r="I3436" t="s">
        <v>103</v>
      </c>
      <c r="J3436" t="s">
        <v>105</v>
      </c>
      <c r="K3436" t="s">
        <v>111</v>
      </c>
      <c r="L3436" t="s">
        <v>110</v>
      </c>
      <c r="M3436" t="s">
        <v>260</v>
      </c>
      <c r="N3436" t="s">
        <v>259</v>
      </c>
      <c r="O3436" t="s">
        <v>680</v>
      </c>
      <c r="P3436" t="s">
        <v>679</v>
      </c>
      <c r="Q3436" t="s">
        <v>3500</v>
      </c>
      <c r="R3436" t="s">
        <v>3502</v>
      </c>
    </row>
    <row r="3437" spans="1:18">
      <c r="A3437">
        <v>1440</v>
      </c>
      <c r="B3437" t="s">
        <v>701</v>
      </c>
      <c r="C3437">
        <v>1848</v>
      </c>
      <c r="D3437" t="s">
        <v>3509</v>
      </c>
      <c r="E3437" t="s">
        <v>706</v>
      </c>
      <c r="F3437">
        <v>3</v>
      </c>
      <c r="G3437">
        <v>1</v>
      </c>
      <c r="H3437" t="s">
        <v>421</v>
      </c>
      <c r="I3437" t="s">
        <v>103</v>
      </c>
      <c r="J3437" t="s">
        <v>105</v>
      </c>
      <c r="K3437" t="s">
        <v>111</v>
      </c>
      <c r="L3437" t="s">
        <v>110</v>
      </c>
      <c r="M3437" t="s">
        <v>260</v>
      </c>
      <c r="N3437" t="s">
        <v>259</v>
      </c>
      <c r="O3437" t="s">
        <v>680</v>
      </c>
      <c r="P3437" t="s">
        <v>679</v>
      </c>
      <c r="Q3437" t="s">
        <v>3509</v>
      </c>
      <c r="R3437" t="s">
        <v>3510</v>
      </c>
    </row>
    <row r="3438" spans="1:18">
      <c r="A3438">
        <v>1441</v>
      </c>
      <c r="B3438" t="s">
        <v>701</v>
      </c>
      <c r="C3438">
        <v>1847</v>
      </c>
      <c r="D3438" t="s">
        <v>3511</v>
      </c>
      <c r="E3438" t="s">
        <v>706</v>
      </c>
      <c r="F3438">
        <v>3</v>
      </c>
      <c r="G3438">
        <v>1</v>
      </c>
      <c r="H3438" t="s">
        <v>421</v>
      </c>
      <c r="I3438" t="s">
        <v>103</v>
      </c>
      <c r="J3438" t="s">
        <v>105</v>
      </c>
      <c r="K3438" t="s">
        <v>111</v>
      </c>
      <c r="L3438" t="s">
        <v>110</v>
      </c>
      <c r="M3438" t="s">
        <v>260</v>
      </c>
      <c r="N3438" t="s">
        <v>259</v>
      </c>
      <c r="O3438" t="s">
        <v>680</v>
      </c>
      <c r="P3438" t="s">
        <v>679</v>
      </c>
      <c r="Q3438" t="s">
        <v>3511</v>
      </c>
      <c r="R3438" t="s">
        <v>3512</v>
      </c>
    </row>
    <row r="3439" spans="1:18">
      <c r="A3439">
        <v>1442</v>
      </c>
      <c r="B3439" t="s">
        <v>701</v>
      </c>
      <c r="C3439">
        <v>1846</v>
      </c>
      <c r="D3439" t="s">
        <v>3513</v>
      </c>
      <c r="E3439" t="s">
        <v>706</v>
      </c>
      <c r="F3439">
        <v>1</v>
      </c>
      <c r="G3439">
        <v>1</v>
      </c>
      <c r="H3439" t="s">
        <v>421</v>
      </c>
      <c r="I3439" t="s">
        <v>103</v>
      </c>
      <c r="J3439" t="s">
        <v>105</v>
      </c>
      <c r="K3439" t="s">
        <v>111</v>
      </c>
      <c r="L3439" t="s">
        <v>110</v>
      </c>
      <c r="M3439" t="s">
        <v>260</v>
      </c>
      <c r="N3439" t="s">
        <v>259</v>
      </c>
      <c r="O3439" t="s">
        <v>680</v>
      </c>
      <c r="P3439" t="s">
        <v>679</v>
      </c>
      <c r="Q3439" t="s">
        <v>3513</v>
      </c>
      <c r="R3439" t="s">
        <v>3514</v>
      </c>
    </row>
    <row r="3440" spans="1:18">
      <c r="A3440">
        <v>1443</v>
      </c>
      <c r="B3440" t="s">
        <v>701</v>
      </c>
      <c r="C3440">
        <v>1852</v>
      </c>
      <c r="D3440" t="s">
        <v>2263</v>
      </c>
      <c r="E3440" t="s">
        <v>2264</v>
      </c>
      <c r="F3440" t="s">
        <v>421</v>
      </c>
      <c r="G3440">
        <v>1</v>
      </c>
      <c r="H3440" t="s">
        <v>421</v>
      </c>
      <c r="I3440" t="s">
        <v>103</v>
      </c>
      <c r="J3440" t="s">
        <v>105</v>
      </c>
      <c r="K3440" t="s">
        <v>111</v>
      </c>
      <c r="L3440" t="s">
        <v>110</v>
      </c>
      <c r="M3440" t="s">
        <v>260</v>
      </c>
      <c r="N3440" t="s">
        <v>259</v>
      </c>
      <c r="O3440" t="s">
        <v>680</v>
      </c>
      <c r="P3440" t="s">
        <v>679</v>
      </c>
      <c r="Q3440" t="s">
        <v>2263</v>
      </c>
      <c r="R3440" t="s">
        <v>3515</v>
      </c>
    </row>
    <row r="3441" spans="1:18">
      <c r="A3441">
        <v>1444</v>
      </c>
      <c r="B3441" t="s">
        <v>701</v>
      </c>
      <c r="C3441">
        <v>1851</v>
      </c>
      <c r="D3441" t="s">
        <v>3516</v>
      </c>
      <c r="E3441" t="s">
        <v>706</v>
      </c>
      <c r="F3441">
        <v>2</v>
      </c>
      <c r="G3441">
        <v>1</v>
      </c>
      <c r="H3441" t="s">
        <v>421</v>
      </c>
      <c r="I3441" t="s">
        <v>103</v>
      </c>
      <c r="J3441" t="s">
        <v>105</v>
      </c>
      <c r="K3441" t="s">
        <v>111</v>
      </c>
      <c r="L3441" t="s">
        <v>110</v>
      </c>
      <c r="M3441" t="s">
        <v>260</v>
      </c>
      <c r="N3441" t="s">
        <v>259</v>
      </c>
      <c r="O3441" t="s">
        <v>680</v>
      </c>
      <c r="P3441" t="s">
        <v>679</v>
      </c>
      <c r="Q3441" t="s">
        <v>3516</v>
      </c>
      <c r="R3441" t="s">
        <v>3517</v>
      </c>
    </row>
    <row r="3442" spans="1:18">
      <c r="A3442">
        <v>1445</v>
      </c>
      <c r="B3442" t="s">
        <v>701</v>
      </c>
      <c r="C3442">
        <v>1844</v>
      </c>
      <c r="D3442" t="s">
        <v>3518</v>
      </c>
      <c r="E3442" t="s">
        <v>706</v>
      </c>
      <c r="F3442">
        <v>1</v>
      </c>
      <c r="G3442">
        <v>1</v>
      </c>
      <c r="H3442" t="s">
        <v>421</v>
      </c>
      <c r="I3442" t="s">
        <v>103</v>
      </c>
      <c r="J3442" t="s">
        <v>105</v>
      </c>
      <c r="K3442" t="s">
        <v>111</v>
      </c>
      <c r="L3442" t="s">
        <v>110</v>
      </c>
      <c r="M3442" t="s">
        <v>260</v>
      </c>
      <c r="N3442" t="s">
        <v>259</v>
      </c>
      <c r="O3442" t="s">
        <v>680</v>
      </c>
      <c r="P3442" t="s">
        <v>679</v>
      </c>
      <c r="Q3442" t="s">
        <v>3518</v>
      </c>
      <c r="R3442" t="s">
        <v>3519</v>
      </c>
    </row>
    <row r="3443" spans="1:18">
      <c r="A3443">
        <v>1446</v>
      </c>
      <c r="B3443" t="s">
        <v>701</v>
      </c>
      <c r="C3443">
        <v>1843</v>
      </c>
      <c r="D3443" t="s">
        <v>3520</v>
      </c>
      <c r="E3443" t="s">
        <v>706</v>
      </c>
      <c r="F3443">
        <v>3</v>
      </c>
      <c r="G3443">
        <v>1</v>
      </c>
      <c r="H3443" t="s">
        <v>421</v>
      </c>
      <c r="I3443" t="s">
        <v>103</v>
      </c>
      <c r="J3443" t="s">
        <v>105</v>
      </c>
      <c r="K3443" t="s">
        <v>111</v>
      </c>
      <c r="L3443" t="s">
        <v>110</v>
      </c>
      <c r="M3443" t="s">
        <v>260</v>
      </c>
      <c r="N3443" t="s">
        <v>259</v>
      </c>
      <c r="O3443" t="s">
        <v>680</v>
      </c>
      <c r="P3443" t="s">
        <v>679</v>
      </c>
      <c r="Q3443" t="s">
        <v>3520</v>
      </c>
      <c r="R3443" t="s">
        <v>3521</v>
      </c>
    </row>
    <row r="3444" spans="1:18">
      <c r="A3444">
        <v>1447</v>
      </c>
      <c r="B3444" t="s">
        <v>701</v>
      </c>
      <c r="C3444">
        <v>1842</v>
      </c>
      <c r="D3444" t="s">
        <v>3522</v>
      </c>
      <c r="E3444" t="s">
        <v>706</v>
      </c>
      <c r="F3444">
        <v>4</v>
      </c>
      <c r="G3444">
        <v>1</v>
      </c>
      <c r="H3444" t="s">
        <v>421</v>
      </c>
      <c r="I3444" t="s">
        <v>103</v>
      </c>
      <c r="J3444" t="s">
        <v>105</v>
      </c>
      <c r="K3444" t="s">
        <v>111</v>
      </c>
      <c r="L3444" t="s">
        <v>110</v>
      </c>
      <c r="M3444" t="s">
        <v>260</v>
      </c>
      <c r="N3444" t="s">
        <v>259</v>
      </c>
      <c r="O3444" t="s">
        <v>680</v>
      </c>
      <c r="P3444" t="s">
        <v>679</v>
      </c>
      <c r="Q3444" t="s">
        <v>3522</v>
      </c>
      <c r="R3444" t="s">
        <v>3523</v>
      </c>
    </row>
    <row r="3445" spans="1:18">
      <c r="A3445">
        <v>1448</v>
      </c>
      <c r="B3445" t="s">
        <v>701</v>
      </c>
      <c r="C3445">
        <v>1845</v>
      </c>
      <c r="D3445" t="s">
        <v>3524</v>
      </c>
      <c r="E3445" t="s">
        <v>706</v>
      </c>
      <c r="F3445">
        <v>4</v>
      </c>
      <c r="G3445">
        <v>1</v>
      </c>
      <c r="H3445" t="s">
        <v>421</v>
      </c>
      <c r="I3445" t="s">
        <v>103</v>
      </c>
      <c r="J3445" t="s">
        <v>105</v>
      </c>
      <c r="K3445" t="s">
        <v>111</v>
      </c>
      <c r="L3445" t="s">
        <v>110</v>
      </c>
      <c r="M3445" t="s">
        <v>260</v>
      </c>
      <c r="N3445" t="s">
        <v>259</v>
      </c>
      <c r="O3445" t="s">
        <v>680</v>
      </c>
      <c r="P3445" t="s">
        <v>679</v>
      </c>
      <c r="Q3445" t="s">
        <v>3524</v>
      </c>
      <c r="R3445" t="s">
        <v>3525</v>
      </c>
    </row>
    <row r="3446" spans="1:18">
      <c r="A3446">
        <v>1449</v>
      </c>
      <c r="B3446" t="s">
        <v>701</v>
      </c>
      <c r="C3446">
        <v>1849</v>
      </c>
      <c r="D3446" t="s">
        <v>3526</v>
      </c>
      <c r="E3446" t="s">
        <v>706</v>
      </c>
      <c r="F3446">
        <v>4</v>
      </c>
      <c r="G3446">
        <v>1</v>
      </c>
      <c r="H3446" t="s">
        <v>421</v>
      </c>
      <c r="I3446" t="s">
        <v>103</v>
      </c>
      <c r="J3446" t="s">
        <v>105</v>
      </c>
      <c r="K3446" t="s">
        <v>111</v>
      </c>
      <c r="L3446" t="s">
        <v>110</v>
      </c>
      <c r="M3446" t="s">
        <v>260</v>
      </c>
      <c r="N3446" t="s">
        <v>259</v>
      </c>
      <c r="O3446" t="s">
        <v>680</v>
      </c>
      <c r="P3446" t="s">
        <v>679</v>
      </c>
      <c r="Q3446" t="s">
        <v>3526</v>
      </c>
      <c r="R3446" t="s">
        <v>3527</v>
      </c>
    </row>
    <row r="3447" spans="1:18">
      <c r="A3447">
        <v>1450</v>
      </c>
      <c r="B3447" t="s">
        <v>701</v>
      </c>
      <c r="C3447">
        <v>1850</v>
      </c>
      <c r="D3447" t="s">
        <v>3528</v>
      </c>
      <c r="E3447" t="s">
        <v>706</v>
      </c>
      <c r="F3447">
        <v>3</v>
      </c>
      <c r="G3447">
        <v>1</v>
      </c>
      <c r="H3447" t="s">
        <v>421</v>
      </c>
      <c r="I3447" t="s">
        <v>103</v>
      </c>
      <c r="J3447" t="s">
        <v>105</v>
      </c>
      <c r="K3447" t="s">
        <v>111</v>
      </c>
      <c r="L3447" t="s">
        <v>110</v>
      </c>
      <c r="M3447" t="s">
        <v>260</v>
      </c>
      <c r="N3447" t="s">
        <v>259</v>
      </c>
      <c r="O3447" t="s">
        <v>680</v>
      </c>
      <c r="P3447" t="s">
        <v>679</v>
      </c>
      <c r="Q3447" t="s">
        <v>3528</v>
      </c>
      <c r="R3447" t="s">
        <v>3529</v>
      </c>
    </row>
    <row r="3448" spans="1:18">
      <c r="A3448">
        <v>1453</v>
      </c>
      <c r="B3448" t="s">
        <v>701</v>
      </c>
      <c r="C3448">
        <v>4125</v>
      </c>
      <c r="D3448" t="s">
        <v>3534</v>
      </c>
      <c r="E3448" t="s">
        <v>703</v>
      </c>
      <c r="F3448">
        <v>0</v>
      </c>
      <c r="G3448">
        <v>0</v>
      </c>
      <c r="H3448" t="s">
        <v>421</v>
      </c>
      <c r="I3448" t="s">
        <v>103</v>
      </c>
      <c r="J3448" t="s">
        <v>105</v>
      </c>
      <c r="K3448" t="s">
        <v>111</v>
      </c>
      <c r="L3448" t="s">
        <v>110</v>
      </c>
      <c r="M3448" t="s">
        <v>260</v>
      </c>
      <c r="N3448" t="s">
        <v>259</v>
      </c>
      <c r="O3448" t="s">
        <v>680</v>
      </c>
      <c r="P3448" t="s">
        <v>679</v>
      </c>
      <c r="Q3448" t="s">
        <v>3534</v>
      </c>
      <c r="R3448" t="s">
        <v>3535</v>
      </c>
    </row>
    <row r="3449" spans="1:18">
      <c r="A3449">
        <v>1457</v>
      </c>
      <c r="B3449" t="s">
        <v>701</v>
      </c>
      <c r="C3449">
        <v>1839</v>
      </c>
      <c r="D3449" t="s">
        <v>3541</v>
      </c>
      <c r="E3449" t="s">
        <v>706</v>
      </c>
      <c r="F3449">
        <v>4</v>
      </c>
      <c r="G3449">
        <v>1</v>
      </c>
      <c r="H3449" t="s">
        <v>421</v>
      </c>
      <c r="I3449" t="s">
        <v>103</v>
      </c>
      <c r="J3449" t="s">
        <v>105</v>
      </c>
      <c r="K3449" t="s">
        <v>111</v>
      </c>
      <c r="L3449" t="s">
        <v>110</v>
      </c>
      <c r="M3449" t="s">
        <v>260</v>
      </c>
      <c r="N3449" t="s">
        <v>259</v>
      </c>
      <c r="O3449" t="s">
        <v>680</v>
      </c>
      <c r="P3449" t="s">
        <v>679</v>
      </c>
      <c r="Q3449" t="s">
        <v>3541</v>
      </c>
      <c r="R3449" t="s">
        <v>3542</v>
      </c>
    </row>
    <row r="3450" spans="1:18">
      <c r="A3450">
        <v>1458</v>
      </c>
      <c r="B3450" t="s">
        <v>701</v>
      </c>
      <c r="C3450">
        <v>1841</v>
      </c>
      <c r="D3450" t="s">
        <v>3543</v>
      </c>
      <c r="E3450" t="s">
        <v>706</v>
      </c>
      <c r="F3450">
        <v>2</v>
      </c>
      <c r="G3450">
        <v>1</v>
      </c>
      <c r="H3450" t="s">
        <v>421</v>
      </c>
      <c r="I3450" t="s">
        <v>103</v>
      </c>
      <c r="J3450" t="s">
        <v>105</v>
      </c>
      <c r="K3450" t="s">
        <v>111</v>
      </c>
      <c r="L3450" t="s">
        <v>110</v>
      </c>
      <c r="M3450" t="s">
        <v>260</v>
      </c>
      <c r="N3450" t="s">
        <v>259</v>
      </c>
      <c r="O3450" t="s">
        <v>680</v>
      </c>
      <c r="P3450" t="s">
        <v>679</v>
      </c>
      <c r="Q3450" t="s">
        <v>3543</v>
      </c>
      <c r="R3450" t="s">
        <v>3544</v>
      </c>
    </row>
    <row r="3451" spans="1:18">
      <c r="A3451">
        <v>1459</v>
      </c>
      <c r="B3451" t="s">
        <v>701</v>
      </c>
      <c r="C3451">
        <v>1798</v>
      </c>
      <c r="D3451" t="s">
        <v>3545</v>
      </c>
      <c r="E3451" t="s">
        <v>706</v>
      </c>
      <c r="F3451">
        <v>4</v>
      </c>
      <c r="G3451">
        <v>1</v>
      </c>
      <c r="H3451" t="s">
        <v>421</v>
      </c>
      <c r="I3451" t="s">
        <v>103</v>
      </c>
      <c r="J3451" t="s">
        <v>105</v>
      </c>
      <c r="K3451" t="s">
        <v>111</v>
      </c>
      <c r="L3451" t="s">
        <v>110</v>
      </c>
      <c r="M3451" t="s">
        <v>260</v>
      </c>
      <c r="N3451" t="s">
        <v>259</v>
      </c>
      <c r="O3451" t="s">
        <v>680</v>
      </c>
      <c r="P3451" t="s">
        <v>679</v>
      </c>
      <c r="Q3451" t="s">
        <v>3545</v>
      </c>
      <c r="R3451" t="s">
        <v>3546</v>
      </c>
    </row>
    <row r="3452" spans="1:18">
      <c r="A3452">
        <v>1460</v>
      </c>
      <c r="B3452" t="s">
        <v>701</v>
      </c>
      <c r="C3452">
        <v>1838</v>
      </c>
      <c r="D3452" t="s">
        <v>3547</v>
      </c>
      <c r="E3452" t="s">
        <v>706</v>
      </c>
      <c r="F3452">
        <v>4</v>
      </c>
      <c r="G3452">
        <v>1</v>
      </c>
      <c r="H3452" t="s">
        <v>421</v>
      </c>
      <c r="I3452" t="s">
        <v>103</v>
      </c>
      <c r="J3452" t="s">
        <v>105</v>
      </c>
      <c r="K3452" t="s">
        <v>111</v>
      </c>
      <c r="L3452" t="s">
        <v>110</v>
      </c>
      <c r="M3452" t="s">
        <v>260</v>
      </c>
      <c r="N3452" t="s">
        <v>259</v>
      </c>
      <c r="O3452" t="s">
        <v>680</v>
      </c>
      <c r="P3452" t="s">
        <v>679</v>
      </c>
      <c r="Q3452" t="s">
        <v>3547</v>
      </c>
      <c r="R3452" t="s">
        <v>3548</v>
      </c>
    </row>
    <row r="3453" spans="1:18">
      <c r="A3453">
        <v>1461</v>
      </c>
      <c r="B3453" t="s">
        <v>701</v>
      </c>
      <c r="C3453">
        <v>1840</v>
      </c>
      <c r="D3453" t="s">
        <v>3549</v>
      </c>
      <c r="E3453" t="s">
        <v>706</v>
      </c>
      <c r="F3453">
        <v>3</v>
      </c>
      <c r="G3453">
        <v>1</v>
      </c>
      <c r="H3453" t="s">
        <v>421</v>
      </c>
      <c r="I3453" t="s">
        <v>103</v>
      </c>
      <c r="J3453" t="s">
        <v>105</v>
      </c>
      <c r="K3453" t="s">
        <v>111</v>
      </c>
      <c r="L3453" t="s">
        <v>110</v>
      </c>
      <c r="M3453" t="s">
        <v>260</v>
      </c>
      <c r="N3453" t="s">
        <v>259</v>
      </c>
      <c r="O3453" t="s">
        <v>680</v>
      </c>
      <c r="P3453" t="s">
        <v>679</v>
      </c>
      <c r="Q3453" t="s">
        <v>3549</v>
      </c>
      <c r="R3453" t="s">
        <v>3550</v>
      </c>
    </row>
    <row r="3454" spans="1:18">
      <c r="A3454">
        <v>1463</v>
      </c>
      <c r="B3454" t="s">
        <v>701</v>
      </c>
      <c r="C3454">
        <v>1837</v>
      </c>
      <c r="D3454" t="s">
        <v>3553</v>
      </c>
      <c r="E3454" t="s">
        <v>3554</v>
      </c>
      <c r="F3454" t="s">
        <v>421</v>
      </c>
      <c r="G3454">
        <v>1</v>
      </c>
      <c r="H3454" t="s">
        <v>421</v>
      </c>
      <c r="I3454" t="s">
        <v>103</v>
      </c>
      <c r="J3454" t="s">
        <v>105</v>
      </c>
      <c r="K3454" t="s">
        <v>111</v>
      </c>
      <c r="L3454" t="s">
        <v>110</v>
      </c>
      <c r="M3454" t="s">
        <v>260</v>
      </c>
      <c r="N3454" t="s">
        <v>259</v>
      </c>
      <c r="O3454" t="s">
        <v>680</v>
      </c>
      <c r="P3454" t="s">
        <v>679</v>
      </c>
      <c r="Q3454" t="s">
        <v>3553</v>
      </c>
      <c r="R3454" t="s">
        <v>3555</v>
      </c>
    </row>
    <row r="3455" spans="1:18">
      <c r="A3455">
        <v>1464</v>
      </c>
      <c r="B3455" t="s">
        <v>701</v>
      </c>
      <c r="C3455">
        <v>1799</v>
      </c>
      <c r="D3455" t="s">
        <v>3556</v>
      </c>
      <c r="E3455" t="s">
        <v>706</v>
      </c>
      <c r="F3455">
        <v>4</v>
      </c>
      <c r="G3455">
        <v>1</v>
      </c>
      <c r="H3455" t="s">
        <v>421</v>
      </c>
      <c r="I3455" t="s">
        <v>103</v>
      </c>
      <c r="J3455" t="s">
        <v>105</v>
      </c>
      <c r="K3455" t="s">
        <v>111</v>
      </c>
      <c r="L3455" t="s">
        <v>110</v>
      </c>
      <c r="M3455" t="s">
        <v>260</v>
      </c>
      <c r="N3455" t="s">
        <v>259</v>
      </c>
      <c r="O3455" t="s">
        <v>680</v>
      </c>
      <c r="P3455" t="s">
        <v>679</v>
      </c>
      <c r="Q3455" t="s">
        <v>3556</v>
      </c>
      <c r="R3455" t="s">
        <v>3557</v>
      </c>
    </row>
    <row r="3456" spans="1:18">
      <c r="A3456">
        <v>1465</v>
      </c>
      <c r="B3456" t="s">
        <v>701</v>
      </c>
      <c r="C3456">
        <v>1834</v>
      </c>
      <c r="D3456" t="s">
        <v>3558</v>
      </c>
      <c r="E3456" t="s">
        <v>706</v>
      </c>
      <c r="F3456">
        <v>3</v>
      </c>
      <c r="G3456">
        <v>1</v>
      </c>
      <c r="H3456" t="s">
        <v>421</v>
      </c>
      <c r="I3456" t="s">
        <v>103</v>
      </c>
      <c r="J3456" t="s">
        <v>105</v>
      </c>
      <c r="K3456" t="s">
        <v>111</v>
      </c>
      <c r="L3456" t="s">
        <v>110</v>
      </c>
      <c r="M3456" t="s">
        <v>260</v>
      </c>
      <c r="N3456" t="s">
        <v>259</v>
      </c>
      <c r="O3456" t="s">
        <v>680</v>
      </c>
      <c r="P3456" t="s">
        <v>679</v>
      </c>
      <c r="Q3456" t="s">
        <v>3558</v>
      </c>
      <c r="R3456" t="s">
        <v>3559</v>
      </c>
    </row>
    <row r="3457" spans="1:18">
      <c r="A3457">
        <v>1467</v>
      </c>
      <c r="B3457" t="s">
        <v>701</v>
      </c>
      <c r="C3457">
        <v>1836</v>
      </c>
      <c r="D3457" t="s">
        <v>3562</v>
      </c>
      <c r="E3457" t="s">
        <v>706</v>
      </c>
      <c r="F3457">
        <v>2</v>
      </c>
      <c r="G3457">
        <v>1</v>
      </c>
      <c r="H3457" t="s">
        <v>421</v>
      </c>
      <c r="I3457" t="s">
        <v>103</v>
      </c>
      <c r="J3457" t="s">
        <v>105</v>
      </c>
      <c r="K3457" t="s">
        <v>111</v>
      </c>
      <c r="L3457" t="s">
        <v>110</v>
      </c>
      <c r="M3457" t="s">
        <v>260</v>
      </c>
      <c r="N3457" t="s">
        <v>259</v>
      </c>
      <c r="O3457" t="s">
        <v>680</v>
      </c>
      <c r="P3457" t="s">
        <v>679</v>
      </c>
      <c r="Q3457" t="s">
        <v>3562</v>
      </c>
      <c r="R3457" t="s">
        <v>3563</v>
      </c>
    </row>
    <row r="3458" spans="1:18">
      <c r="A3458">
        <v>1468</v>
      </c>
      <c r="B3458" t="s">
        <v>701</v>
      </c>
      <c r="C3458">
        <v>1808</v>
      </c>
      <c r="D3458" t="s">
        <v>3564</v>
      </c>
      <c r="E3458" t="s">
        <v>706</v>
      </c>
      <c r="F3458">
        <v>1</v>
      </c>
      <c r="G3458">
        <v>1</v>
      </c>
      <c r="H3458" t="s">
        <v>421</v>
      </c>
      <c r="I3458" t="s">
        <v>103</v>
      </c>
      <c r="J3458" t="s">
        <v>105</v>
      </c>
      <c r="K3458" t="s">
        <v>111</v>
      </c>
      <c r="L3458" t="s">
        <v>110</v>
      </c>
      <c r="M3458" t="s">
        <v>260</v>
      </c>
      <c r="N3458" t="s">
        <v>259</v>
      </c>
      <c r="O3458" t="s">
        <v>680</v>
      </c>
      <c r="P3458" t="s">
        <v>679</v>
      </c>
      <c r="Q3458" t="s">
        <v>3564</v>
      </c>
      <c r="R3458" t="s">
        <v>3565</v>
      </c>
    </row>
    <row r="3459" spans="1:18">
      <c r="A3459">
        <v>1469</v>
      </c>
      <c r="B3459" t="s">
        <v>701</v>
      </c>
      <c r="C3459">
        <v>1833</v>
      </c>
      <c r="D3459" t="s">
        <v>3566</v>
      </c>
      <c r="E3459" t="s">
        <v>706</v>
      </c>
      <c r="F3459">
        <v>4</v>
      </c>
      <c r="G3459">
        <v>1</v>
      </c>
      <c r="H3459" t="s">
        <v>421</v>
      </c>
      <c r="I3459" t="s">
        <v>103</v>
      </c>
      <c r="J3459" t="s">
        <v>105</v>
      </c>
      <c r="K3459" t="s">
        <v>111</v>
      </c>
      <c r="L3459" t="s">
        <v>110</v>
      </c>
      <c r="M3459" t="s">
        <v>260</v>
      </c>
      <c r="N3459" t="s">
        <v>259</v>
      </c>
      <c r="O3459" t="s">
        <v>680</v>
      </c>
      <c r="P3459" t="s">
        <v>679</v>
      </c>
      <c r="Q3459" t="s">
        <v>3566</v>
      </c>
      <c r="R3459" t="s">
        <v>3567</v>
      </c>
    </row>
    <row r="3460" spans="1:18">
      <c r="A3460">
        <v>1470</v>
      </c>
      <c r="B3460" t="s">
        <v>701</v>
      </c>
      <c r="C3460">
        <v>1835</v>
      </c>
      <c r="D3460" t="s">
        <v>3568</v>
      </c>
      <c r="E3460" t="s">
        <v>706</v>
      </c>
      <c r="F3460">
        <v>1</v>
      </c>
      <c r="G3460">
        <v>1</v>
      </c>
      <c r="H3460" t="s">
        <v>421</v>
      </c>
      <c r="I3460" t="s">
        <v>103</v>
      </c>
      <c r="J3460" t="s">
        <v>105</v>
      </c>
      <c r="K3460" t="s">
        <v>111</v>
      </c>
      <c r="L3460" t="s">
        <v>110</v>
      </c>
      <c r="M3460" t="s">
        <v>260</v>
      </c>
      <c r="N3460" t="s">
        <v>259</v>
      </c>
      <c r="O3460" t="s">
        <v>680</v>
      </c>
      <c r="P3460" t="s">
        <v>679</v>
      </c>
      <c r="Q3460" t="s">
        <v>3568</v>
      </c>
      <c r="R3460" t="s">
        <v>3569</v>
      </c>
    </row>
    <row r="3461" spans="1:18">
      <c r="A3461">
        <v>1471</v>
      </c>
      <c r="B3461" t="s">
        <v>701</v>
      </c>
      <c r="C3461">
        <v>3779</v>
      </c>
      <c r="D3461" t="s">
        <v>3570</v>
      </c>
      <c r="E3461" t="s">
        <v>703</v>
      </c>
      <c r="F3461">
        <v>0</v>
      </c>
      <c r="G3461">
        <v>0</v>
      </c>
      <c r="H3461" t="s">
        <v>421</v>
      </c>
      <c r="I3461" t="s">
        <v>103</v>
      </c>
      <c r="J3461" t="s">
        <v>105</v>
      </c>
      <c r="K3461" t="s">
        <v>111</v>
      </c>
      <c r="L3461" t="s">
        <v>110</v>
      </c>
      <c r="M3461" t="s">
        <v>260</v>
      </c>
      <c r="N3461" t="s">
        <v>259</v>
      </c>
      <c r="O3461" t="s">
        <v>680</v>
      </c>
      <c r="P3461" t="s">
        <v>679</v>
      </c>
      <c r="Q3461" t="s">
        <v>3570</v>
      </c>
      <c r="R3461" t="s">
        <v>3571</v>
      </c>
    </row>
    <row r="3462" spans="1:18">
      <c r="A3462">
        <v>1473</v>
      </c>
      <c r="B3462" t="s">
        <v>701</v>
      </c>
      <c r="C3462">
        <v>1832</v>
      </c>
      <c r="D3462" t="s">
        <v>3574</v>
      </c>
      <c r="E3462" t="s">
        <v>706</v>
      </c>
      <c r="F3462">
        <v>4</v>
      </c>
      <c r="G3462">
        <v>1</v>
      </c>
      <c r="H3462" t="s">
        <v>421</v>
      </c>
      <c r="I3462" t="s">
        <v>103</v>
      </c>
      <c r="J3462" t="s">
        <v>105</v>
      </c>
      <c r="K3462" t="s">
        <v>111</v>
      </c>
      <c r="L3462" t="s">
        <v>110</v>
      </c>
      <c r="M3462" t="s">
        <v>260</v>
      </c>
      <c r="N3462" t="s">
        <v>259</v>
      </c>
      <c r="O3462" t="s">
        <v>680</v>
      </c>
      <c r="P3462" t="s">
        <v>679</v>
      </c>
      <c r="Q3462" t="s">
        <v>3574</v>
      </c>
      <c r="R3462" t="s">
        <v>3575</v>
      </c>
    </row>
    <row r="3463" spans="1:18">
      <c r="A3463">
        <v>1475</v>
      </c>
      <c r="B3463" t="s">
        <v>701</v>
      </c>
      <c r="C3463">
        <v>1807</v>
      </c>
      <c r="D3463" t="s">
        <v>3578</v>
      </c>
      <c r="E3463" t="s">
        <v>706</v>
      </c>
      <c r="F3463">
        <v>4</v>
      </c>
      <c r="G3463">
        <v>1</v>
      </c>
      <c r="H3463" t="s">
        <v>421</v>
      </c>
      <c r="I3463" t="s">
        <v>103</v>
      </c>
      <c r="J3463" t="s">
        <v>105</v>
      </c>
      <c r="K3463" t="s">
        <v>111</v>
      </c>
      <c r="L3463" t="s">
        <v>110</v>
      </c>
      <c r="M3463" t="s">
        <v>260</v>
      </c>
      <c r="N3463" t="s">
        <v>259</v>
      </c>
      <c r="O3463" t="s">
        <v>680</v>
      </c>
      <c r="P3463" t="s">
        <v>679</v>
      </c>
      <c r="Q3463" t="s">
        <v>3578</v>
      </c>
      <c r="R3463" t="s">
        <v>3579</v>
      </c>
    </row>
    <row r="3464" spans="1:18">
      <c r="A3464">
        <v>1476</v>
      </c>
      <c r="B3464" t="s">
        <v>701</v>
      </c>
      <c r="C3464">
        <v>1825</v>
      </c>
      <c r="D3464" t="s">
        <v>3580</v>
      </c>
      <c r="E3464" t="s">
        <v>703</v>
      </c>
      <c r="F3464" t="s">
        <v>421</v>
      </c>
      <c r="G3464">
        <v>1</v>
      </c>
      <c r="H3464" t="s">
        <v>421</v>
      </c>
      <c r="I3464" t="s">
        <v>103</v>
      </c>
      <c r="J3464" t="s">
        <v>105</v>
      </c>
      <c r="K3464" t="s">
        <v>111</v>
      </c>
      <c r="L3464" t="s">
        <v>110</v>
      </c>
      <c r="M3464" t="s">
        <v>260</v>
      </c>
      <c r="N3464" t="s">
        <v>259</v>
      </c>
      <c r="O3464" t="s">
        <v>680</v>
      </c>
      <c r="P3464" t="s">
        <v>679</v>
      </c>
      <c r="Q3464" t="s">
        <v>3580</v>
      </c>
      <c r="R3464" t="s">
        <v>3581</v>
      </c>
    </row>
    <row r="3465" spans="1:18">
      <c r="A3465">
        <v>1478</v>
      </c>
      <c r="B3465" t="s">
        <v>701</v>
      </c>
      <c r="C3465">
        <v>1830</v>
      </c>
      <c r="D3465" t="s">
        <v>3584</v>
      </c>
      <c r="E3465" t="s">
        <v>706</v>
      </c>
      <c r="F3465">
        <v>4</v>
      </c>
      <c r="G3465">
        <v>1</v>
      </c>
      <c r="H3465" t="s">
        <v>421</v>
      </c>
      <c r="I3465" t="s">
        <v>103</v>
      </c>
      <c r="J3465" t="s">
        <v>105</v>
      </c>
      <c r="K3465" t="s">
        <v>111</v>
      </c>
      <c r="L3465" t="s">
        <v>110</v>
      </c>
      <c r="M3465" t="s">
        <v>260</v>
      </c>
      <c r="N3465" t="s">
        <v>259</v>
      </c>
      <c r="O3465" t="s">
        <v>680</v>
      </c>
      <c r="P3465" t="s">
        <v>679</v>
      </c>
      <c r="Q3465" t="s">
        <v>3584</v>
      </c>
      <c r="R3465" t="s">
        <v>3585</v>
      </c>
    </row>
    <row r="3466" spans="1:18">
      <c r="A3466">
        <v>1482</v>
      </c>
      <c r="B3466" t="s">
        <v>701</v>
      </c>
      <c r="C3466">
        <v>1824</v>
      </c>
      <c r="D3466" t="s">
        <v>3592</v>
      </c>
      <c r="E3466" t="s">
        <v>703</v>
      </c>
      <c r="F3466" t="s">
        <v>421</v>
      </c>
      <c r="G3466">
        <v>1</v>
      </c>
      <c r="H3466" t="s">
        <v>421</v>
      </c>
      <c r="I3466" t="s">
        <v>103</v>
      </c>
      <c r="J3466" t="s">
        <v>105</v>
      </c>
      <c r="K3466" t="s">
        <v>111</v>
      </c>
      <c r="L3466" t="s">
        <v>110</v>
      </c>
      <c r="M3466" t="s">
        <v>260</v>
      </c>
      <c r="N3466" t="s">
        <v>259</v>
      </c>
      <c r="O3466" t="s">
        <v>680</v>
      </c>
      <c r="P3466" t="s">
        <v>679</v>
      </c>
      <c r="Q3466" t="s">
        <v>3592</v>
      </c>
      <c r="R3466" t="s">
        <v>3593</v>
      </c>
    </row>
    <row r="3467" spans="1:18">
      <c r="A3467">
        <v>1484</v>
      </c>
      <c r="B3467" t="s">
        <v>701</v>
      </c>
      <c r="C3467">
        <v>1831</v>
      </c>
      <c r="D3467" t="s">
        <v>3596</v>
      </c>
      <c r="E3467" t="s">
        <v>706</v>
      </c>
      <c r="F3467">
        <v>4</v>
      </c>
      <c r="G3467">
        <v>1</v>
      </c>
      <c r="H3467" t="s">
        <v>421</v>
      </c>
      <c r="I3467" t="s">
        <v>103</v>
      </c>
      <c r="J3467" t="s">
        <v>105</v>
      </c>
      <c r="K3467" t="s">
        <v>111</v>
      </c>
      <c r="L3467" t="s">
        <v>110</v>
      </c>
      <c r="M3467" t="s">
        <v>260</v>
      </c>
      <c r="N3467" t="s">
        <v>259</v>
      </c>
      <c r="O3467" t="s">
        <v>680</v>
      </c>
      <c r="P3467" t="s">
        <v>679</v>
      </c>
      <c r="Q3467" t="s">
        <v>3596</v>
      </c>
      <c r="R3467" t="s">
        <v>3597</v>
      </c>
    </row>
    <row r="3468" spans="1:18">
      <c r="A3468">
        <v>1486</v>
      </c>
      <c r="B3468" t="s">
        <v>701</v>
      </c>
      <c r="C3468">
        <v>1823</v>
      </c>
      <c r="D3468" t="s">
        <v>3600</v>
      </c>
      <c r="E3468" t="s">
        <v>706</v>
      </c>
      <c r="F3468">
        <v>4</v>
      </c>
      <c r="G3468">
        <v>1</v>
      </c>
      <c r="H3468" t="s">
        <v>421</v>
      </c>
      <c r="I3468" t="s">
        <v>103</v>
      </c>
      <c r="J3468" t="s">
        <v>105</v>
      </c>
      <c r="K3468" t="s">
        <v>111</v>
      </c>
      <c r="L3468" t="s">
        <v>110</v>
      </c>
      <c r="M3468" t="s">
        <v>260</v>
      </c>
      <c r="N3468" t="s">
        <v>259</v>
      </c>
      <c r="O3468" t="s">
        <v>680</v>
      </c>
      <c r="P3468" t="s">
        <v>679</v>
      </c>
      <c r="Q3468" t="s">
        <v>3600</v>
      </c>
      <c r="R3468" t="s">
        <v>3601</v>
      </c>
    </row>
    <row r="3469" spans="1:18">
      <c r="A3469">
        <v>1491</v>
      </c>
      <c r="B3469" t="s">
        <v>701</v>
      </c>
      <c r="C3469">
        <v>3778</v>
      </c>
      <c r="D3469" t="s">
        <v>3610</v>
      </c>
      <c r="E3469" t="s">
        <v>706</v>
      </c>
      <c r="F3469">
        <v>4</v>
      </c>
      <c r="G3469">
        <v>0</v>
      </c>
      <c r="H3469" t="s">
        <v>421</v>
      </c>
      <c r="I3469" t="s">
        <v>103</v>
      </c>
      <c r="J3469" t="s">
        <v>105</v>
      </c>
      <c r="K3469" t="s">
        <v>111</v>
      </c>
      <c r="L3469" t="s">
        <v>110</v>
      </c>
      <c r="M3469" t="s">
        <v>260</v>
      </c>
      <c r="N3469" t="s">
        <v>259</v>
      </c>
      <c r="O3469" t="s">
        <v>680</v>
      </c>
      <c r="P3469" t="s">
        <v>679</v>
      </c>
      <c r="Q3469" t="s">
        <v>3610</v>
      </c>
      <c r="R3469" t="s">
        <v>3611</v>
      </c>
    </row>
    <row r="3470" spans="1:18">
      <c r="A3470">
        <v>1493</v>
      </c>
      <c r="B3470" t="s">
        <v>701</v>
      </c>
      <c r="C3470">
        <v>1821</v>
      </c>
      <c r="D3470" t="s">
        <v>3615</v>
      </c>
      <c r="E3470" t="s">
        <v>706</v>
      </c>
      <c r="F3470">
        <v>3</v>
      </c>
      <c r="G3470">
        <v>1</v>
      </c>
      <c r="H3470" t="s">
        <v>421</v>
      </c>
      <c r="I3470" t="s">
        <v>103</v>
      </c>
      <c r="J3470" t="s">
        <v>105</v>
      </c>
      <c r="K3470" t="s">
        <v>111</v>
      </c>
      <c r="L3470" t="s">
        <v>110</v>
      </c>
      <c r="M3470" t="s">
        <v>260</v>
      </c>
      <c r="N3470" t="s">
        <v>259</v>
      </c>
      <c r="O3470" t="s">
        <v>680</v>
      </c>
      <c r="P3470" t="s">
        <v>679</v>
      </c>
      <c r="Q3470" t="s">
        <v>3615</v>
      </c>
      <c r="R3470" t="s">
        <v>3616</v>
      </c>
    </row>
    <row r="3471" spans="1:18">
      <c r="A3471">
        <v>1495</v>
      </c>
      <c r="B3471" t="s">
        <v>701</v>
      </c>
      <c r="C3471">
        <v>1829</v>
      </c>
      <c r="D3471" t="s">
        <v>3619</v>
      </c>
      <c r="E3471" t="s">
        <v>49</v>
      </c>
      <c r="F3471" t="s">
        <v>421</v>
      </c>
      <c r="G3471">
        <v>1</v>
      </c>
      <c r="H3471" t="s">
        <v>421</v>
      </c>
      <c r="I3471" t="s">
        <v>103</v>
      </c>
      <c r="J3471" t="s">
        <v>105</v>
      </c>
      <c r="K3471" t="s">
        <v>111</v>
      </c>
      <c r="L3471" t="s">
        <v>110</v>
      </c>
      <c r="M3471" t="s">
        <v>260</v>
      </c>
      <c r="N3471" t="s">
        <v>259</v>
      </c>
      <c r="O3471" t="s">
        <v>680</v>
      </c>
      <c r="P3471" t="s">
        <v>679</v>
      </c>
      <c r="Q3471" t="s">
        <v>3619</v>
      </c>
      <c r="R3471" t="s">
        <v>3620</v>
      </c>
    </row>
    <row r="3472" spans="1:18">
      <c r="A3472">
        <v>1496</v>
      </c>
      <c r="B3472" t="s">
        <v>701</v>
      </c>
      <c r="C3472">
        <v>1820</v>
      </c>
      <c r="D3472" t="s">
        <v>3621</v>
      </c>
      <c r="E3472" t="s">
        <v>706</v>
      </c>
      <c r="F3472">
        <v>3</v>
      </c>
      <c r="G3472">
        <v>1</v>
      </c>
      <c r="H3472" t="s">
        <v>421</v>
      </c>
      <c r="I3472" t="s">
        <v>103</v>
      </c>
      <c r="J3472" t="s">
        <v>105</v>
      </c>
      <c r="K3472" t="s">
        <v>111</v>
      </c>
      <c r="L3472" t="s">
        <v>110</v>
      </c>
      <c r="M3472" t="s">
        <v>260</v>
      </c>
      <c r="N3472" t="s">
        <v>259</v>
      </c>
      <c r="O3472" t="s">
        <v>680</v>
      </c>
      <c r="P3472" t="s">
        <v>679</v>
      </c>
      <c r="Q3472" t="s">
        <v>3621</v>
      </c>
      <c r="R3472" t="s">
        <v>3622</v>
      </c>
    </row>
    <row r="3473" spans="1:18">
      <c r="A3473">
        <v>1497</v>
      </c>
      <c r="B3473" t="s">
        <v>701</v>
      </c>
      <c r="C3473">
        <v>1822</v>
      </c>
      <c r="D3473" t="s">
        <v>3623</v>
      </c>
      <c r="E3473" t="s">
        <v>706</v>
      </c>
      <c r="F3473">
        <v>4</v>
      </c>
      <c r="G3473">
        <v>1</v>
      </c>
      <c r="H3473" t="s">
        <v>421</v>
      </c>
      <c r="I3473" t="s">
        <v>103</v>
      </c>
      <c r="J3473" t="s">
        <v>105</v>
      </c>
      <c r="K3473" t="s">
        <v>111</v>
      </c>
      <c r="L3473" t="s">
        <v>110</v>
      </c>
      <c r="M3473" t="s">
        <v>260</v>
      </c>
      <c r="N3473" t="s">
        <v>259</v>
      </c>
      <c r="O3473" t="s">
        <v>680</v>
      </c>
      <c r="P3473" t="s">
        <v>679</v>
      </c>
      <c r="Q3473" t="s">
        <v>3623</v>
      </c>
      <c r="R3473" t="s">
        <v>3624</v>
      </c>
    </row>
    <row r="3474" spans="1:18">
      <c r="A3474">
        <v>1498</v>
      </c>
      <c r="B3474" t="s">
        <v>701</v>
      </c>
      <c r="C3474">
        <v>1806</v>
      </c>
      <c r="D3474" t="s">
        <v>3625</v>
      </c>
      <c r="E3474" t="s">
        <v>706</v>
      </c>
      <c r="F3474" t="s">
        <v>421</v>
      </c>
      <c r="G3474">
        <v>1</v>
      </c>
      <c r="H3474" t="s">
        <v>421</v>
      </c>
      <c r="I3474" t="s">
        <v>103</v>
      </c>
      <c r="J3474" t="s">
        <v>105</v>
      </c>
      <c r="K3474" t="s">
        <v>111</v>
      </c>
      <c r="L3474" t="s">
        <v>110</v>
      </c>
      <c r="M3474" t="s">
        <v>260</v>
      </c>
      <c r="N3474" t="s">
        <v>259</v>
      </c>
      <c r="O3474" t="s">
        <v>680</v>
      </c>
      <c r="P3474" t="s">
        <v>679</v>
      </c>
      <c r="Q3474" t="s">
        <v>3625</v>
      </c>
      <c r="R3474" t="s">
        <v>3626</v>
      </c>
    </row>
    <row r="3475" spans="1:18">
      <c r="A3475">
        <v>1499</v>
      </c>
      <c r="B3475" t="s">
        <v>701</v>
      </c>
      <c r="C3475">
        <v>1819</v>
      </c>
      <c r="D3475" t="s">
        <v>3627</v>
      </c>
      <c r="E3475" t="s">
        <v>706</v>
      </c>
      <c r="F3475">
        <v>4</v>
      </c>
      <c r="G3475">
        <v>1</v>
      </c>
      <c r="H3475" t="s">
        <v>421</v>
      </c>
      <c r="I3475" t="s">
        <v>103</v>
      </c>
      <c r="J3475" t="s">
        <v>105</v>
      </c>
      <c r="K3475" t="s">
        <v>111</v>
      </c>
      <c r="L3475" t="s">
        <v>110</v>
      </c>
      <c r="M3475" t="s">
        <v>260</v>
      </c>
      <c r="N3475" t="s">
        <v>259</v>
      </c>
      <c r="O3475" t="s">
        <v>680</v>
      </c>
      <c r="P3475" t="s">
        <v>679</v>
      </c>
      <c r="Q3475" t="s">
        <v>3627</v>
      </c>
      <c r="R3475" t="s">
        <v>3628</v>
      </c>
    </row>
    <row r="3476" spans="1:18">
      <c r="A3476">
        <v>1501</v>
      </c>
      <c r="B3476" t="s">
        <v>701</v>
      </c>
      <c r="C3476">
        <v>1828</v>
      </c>
      <c r="D3476" t="s">
        <v>3631</v>
      </c>
      <c r="E3476" t="s">
        <v>706</v>
      </c>
      <c r="F3476">
        <v>4</v>
      </c>
      <c r="G3476">
        <v>1</v>
      </c>
      <c r="H3476" t="s">
        <v>421</v>
      </c>
      <c r="I3476" t="s">
        <v>103</v>
      </c>
      <c r="J3476" t="s">
        <v>105</v>
      </c>
      <c r="K3476" t="s">
        <v>111</v>
      </c>
      <c r="L3476" t="s">
        <v>110</v>
      </c>
      <c r="M3476" t="s">
        <v>260</v>
      </c>
      <c r="N3476" t="s">
        <v>259</v>
      </c>
      <c r="O3476" t="s">
        <v>680</v>
      </c>
      <c r="P3476" t="s">
        <v>679</v>
      </c>
      <c r="Q3476" t="s">
        <v>3631</v>
      </c>
      <c r="R3476" t="s">
        <v>3632</v>
      </c>
    </row>
    <row r="3477" spans="1:18">
      <c r="A3477">
        <v>1502</v>
      </c>
      <c r="B3477" t="s">
        <v>701</v>
      </c>
      <c r="C3477">
        <v>1854</v>
      </c>
      <c r="D3477" t="s">
        <v>3633</v>
      </c>
      <c r="E3477" t="s">
        <v>706</v>
      </c>
      <c r="F3477" t="s">
        <v>421</v>
      </c>
      <c r="G3477">
        <v>1</v>
      </c>
      <c r="H3477" t="s">
        <v>421</v>
      </c>
      <c r="I3477" t="s">
        <v>103</v>
      </c>
      <c r="J3477" t="s">
        <v>105</v>
      </c>
      <c r="K3477" t="s">
        <v>111</v>
      </c>
      <c r="L3477" t="s">
        <v>110</v>
      </c>
      <c r="M3477" t="s">
        <v>260</v>
      </c>
      <c r="N3477" t="s">
        <v>259</v>
      </c>
      <c r="O3477" t="s">
        <v>680</v>
      </c>
      <c r="P3477" t="s">
        <v>679</v>
      </c>
      <c r="Q3477" t="s">
        <v>3633</v>
      </c>
      <c r="R3477" t="s">
        <v>3634</v>
      </c>
    </row>
    <row r="3478" spans="1:18">
      <c r="A3478">
        <v>1503</v>
      </c>
      <c r="B3478" t="s">
        <v>701</v>
      </c>
      <c r="C3478">
        <v>1827</v>
      </c>
      <c r="D3478" t="s">
        <v>3635</v>
      </c>
      <c r="E3478" t="s">
        <v>706</v>
      </c>
      <c r="F3478">
        <v>3</v>
      </c>
      <c r="G3478">
        <v>1</v>
      </c>
      <c r="H3478" t="s">
        <v>421</v>
      </c>
      <c r="I3478" t="s">
        <v>103</v>
      </c>
      <c r="J3478" t="s">
        <v>105</v>
      </c>
      <c r="K3478" t="s">
        <v>111</v>
      </c>
      <c r="L3478" t="s">
        <v>110</v>
      </c>
      <c r="M3478" t="s">
        <v>260</v>
      </c>
      <c r="N3478" t="s">
        <v>259</v>
      </c>
      <c r="O3478" t="s">
        <v>680</v>
      </c>
      <c r="P3478" t="s">
        <v>679</v>
      </c>
      <c r="Q3478" t="s">
        <v>3635</v>
      </c>
      <c r="R3478" t="s">
        <v>3636</v>
      </c>
    </row>
    <row r="3479" spans="1:18">
      <c r="A3479">
        <v>1504</v>
      </c>
      <c r="B3479" t="s">
        <v>701</v>
      </c>
      <c r="C3479">
        <v>1801</v>
      </c>
      <c r="D3479" t="s">
        <v>3637</v>
      </c>
      <c r="E3479" t="s">
        <v>421</v>
      </c>
      <c r="F3479" t="s">
        <v>421</v>
      </c>
      <c r="G3479">
        <v>1</v>
      </c>
      <c r="H3479" t="s">
        <v>421</v>
      </c>
      <c r="I3479" t="s">
        <v>103</v>
      </c>
      <c r="J3479" t="s">
        <v>105</v>
      </c>
      <c r="K3479" t="s">
        <v>111</v>
      </c>
      <c r="L3479" t="s">
        <v>110</v>
      </c>
      <c r="M3479" t="s">
        <v>260</v>
      </c>
      <c r="N3479" t="s">
        <v>259</v>
      </c>
      <c r="O3479" t="s">
        <v>680</v>
      </c>
      <c r="P3479" t="s">
        <v>679</v>
      </c>
      <c r="Q3479" t="s">
        <v>3637</v>
      </c>
      <c r="R3479" t="s">
        <v>3638</v>
      </c>
    </row>
    <row r="3480" spans="1:18">
      <c r="A3480">
        <v>1506</v>
      </c>
      <c r="B3480" t="s">
        <v>701</v>
      </c>
      <c r="C3480">
        <v>1800</v>
      </c>
      <c r="D3480" t="s">
        <v>3641</v>
      </c>
      <c r="E3480" t="s">
        <v>706</v>
      </c>
      <c r="F3480" t="s">
        <v>421</v>
      </c>
      <c r="G3480">
        <v>1</v>
      </c>
      <c r="H3480" t="s">
        <v>421</v>
      </c>
      <c r="I3480" t="s">
        <v>103</v>
      </c>
      <c r="J3480" t="s">
        <v>105</v>
      </c>
      <c r="K3480" t="s">
        <v>111</v>
      </c>
      <c r="L3480" t="s">
        <v>110</v>
      </c>
      <c r="M3480" t="s">
        <v>260</v>
      </c>
      <c r="N3480" t="s">
        <v>259</v>
      </c>
      <c r="O3480" t="s">
        <v>680</v>
      </c>
      <c r="P3480" t="s">
        <v>679</v>
      </c>
      <c r="Q3480" t="s">
        <v>3641</v>
      </c>
      <c r="R3480" t="s">
        <v>3642</v>
      </c>
    </row>
    <row r="3481" spans="1:18">
      <c r="A3481">
        <v>1507</v>
      </c>
      <c r="B3481" t="s">
        <v>701</v>
      </c>
      <c r="C3481">
        <v>1805</v>
      </c>
      <c r="D3481" t="s">
        <v>3643</v>
      </c>
      <c r="E3481" t="s">
        <v>706</v>
      </c>
      <c r="F3481" t="s">
        <v>421</v>
      </c>
      <c r="G3481">
        <v>1</v>
      </c>
      <c r="H3481" t="s">
        <v>421</v>
      </c>
      <c r="I3481" t="s">
        <v>103</v>
      </c>
      <c r="J3481" t="s">
        <v>105</v>
      </c>
      <c r="K3481" t="s">
        <v>111</v>
      </c>
      <c r="L3481" t="s">
        <v>110</v>
      </c>
      <c r="M3481" t="s">
        <v>260</v>
      </c>
      <c r="N3481" t="s">
        <v>259</v>
      </c>
      <c r="O3481" t="s">
        <v>680</v>
      </c>
      <c r="P3481" t="s">
        <v>679</v>
      </c>
      <c r="Q3481" t="s">
        <v>3643</v>
      </c>
      <c r="R3481" t="s">
        <v>3644</v>
      </c>
    </row>
    <row r="3482" spans="1:18">
      <c r="A3482">
        <v>1508</v>
      </c>
      <c r="B3482" t="s">
        <v>701</v>
      </c>
      <c r="C3482">
        <v>1812</v>
      </c>
      <c r="D3482" t="s">
        <v>3645</v>
      </c>
      <c r="E3482" t="s">
        <v>703</v>
      </c>
      <c r="F3482" t="s">
        <v>421</v>
      </c>
      <c r="G3482">
        <v>1</v>
      </c>
      <c r="H3482" t="s">
        <v>421</v>
      </c>
      <c r="I3482" t="s">
        <v>103</v>
      </c>
      <c r="J3482" t="s">
        <v>105</v>
      </c>
      <c r="K3482" t="s">
        <v>111</v>
      </c>
      <c r="L3482" t="s">
        <v>110</v>
      </c>
      <c r="M3482" t="s">
        <v>260</v>
      </c>
      <c r="N3482" t="s">
        <v>259</v>
      </c>
      <c r="O3482" t="s">
        <v>680</v>
      </c>
      <c r="P3482" t="s">
        <v>679</v>
      </c>
      <c r="Q3482" t="s">
        <v>3645</v>
      </c>
      <c r="R3482" t="s">
        <v>3646</v>
      </c>
    </row>
    <row r="3483" spans="1:18">
      <c r="A3483">
        <v>1509</v>
      </c>
      <c r="B3483" t="s">
        <v>701</v>
      </c>
      <c r="C3483">
        <v>1818</v>
      </c>
      <c r="D3483" t="s">
        <v>3647</v>
      </c>
      <c r="E3483" t="s">
        <v>706</v>
      </c>
      <c r="F3483">
        <v>4</v>
      </c>
      <c r="G3483">
        <v>1</v>
      </c>
      <c r="H3483" t="s">
        <v>421</v>
      </c>
      <c r="I3483" t="s">
        <v>103</v>
      </c>
      <c r="J3483" t="s">
        <v>105</v>
      </c>
      <c r="K3483" t="s">
        <v>111</v>
      </c>
      <c r="L3483" t="s">
        <v>110</v>
      </c>
      <c r="M3483" t="s">
        <v>260</v>
      </c>
      <c r="N3483" t="s">
        <v>259</v>
      </c>
      <c r="O3483" t="s">
        <v>680</v>
      </c>
      <c r="P3483" t="s">
        <v>679</v>
      </c>
      <c r="Q3483" t="s">
        <v>3647</v>
      </c>
      <c r="R3483" t="s">
        <v>3648</v>
      </c>
    </row>
    <row r="3484" spans="1:18">
      <c r="A3484">
        <v>1510</v>
      </c>
      <c r="B3484" t="s">
        <v>701</v>
      </c>
      <c r="C3484">
        <v>1816</v>
      </c>
      <c r="D3484" t="s">
        <v>3649</v>
      </c>
      <c r="E3484" t="s">
        <v>706</v>
      </c>
      <c r="F3484">
        <v>3</v>
      </c>
      <c r="G3484">
        <v>1</v>
      </c>
      <c r="H3484" t="s">
        <v>421</v>
      </c>
      <c r="I3484" t="s">
        <v>103</v>
      </c>
      <c r="J3484" t="s">
        <v>105</v>
      </c>
      <c r="K3484" t="s">
        <v>111</v>
      </c>
      <c r="L3484" t="s">
        <v>110</v>
      </c>
      <c r="M3484" t="s">
        <v>260</v>
      </c>
      <c r="N3484" t="s">
        <v>259</v>
      </c>
      <c r="O3484" t="s">
        <v>680</v>
      </c>
      <c r="P3484" t="s">
        <v>679</v>
      </c>
      <c r="Q3484" t="s">
        <v>3649</v>
      </c>
      <c r="R3484" t="s">
        <v>3650</v>
      </c>
    </row>
    <row r="3485" spans="1:18">
      <c r="A3485">
        <v>1511</v>
      </c>
      <c r="B3485" t="s">
        <v>701</v>
      </c>
      <c r="C3485">
        <v>1826</v>
      </c>
      <c r="D3485" t="s">
        <v>3651</v>
      </c>
      <c r="E3485" t="s">
        <v>706</v>
      </c>
      <c r="F3485">
        <v>4</v>
      </c>
      <c r="G3485">
        <v>1</v>
      </c>
      <c r="H3485" t="s">
        <v>421</v>
      </c>
      <c r="I3485" t="s">
        <v>103</v>
      </c>
      <c r="J3485" t="s">
        <v>105</v>
      </c>
      <c r="K3485" t="s">
        <v>111</v>
      </c>
      <c r="L3485" t="s">
        <v>110</v>
      </c>
      <c r="M3485" t="s">
        <v>260</v>
      </c>
      <c r="N3485" t="s">
        <v>259</v>
      </c>
      <c r="O3485" t="s">
        <v>680</v>
      </c>
      <c r="P3485" t="s">
        <v>679</v>
      </c>
      <c r="Q3485" t="s">
        <v>3651</v>
      </c>
      <c r="R3485" t="s">
        <v>3652</v>
      </c>
    </row>
    <row r="3486" spans="1:18">
      <c r="A3486">
        <v>1512</v>
      </c>
      <c r="B3486" t="s">
        <v>701</v>
      </c>
      <c r="C3486">
        <v>1811</v>
      </c>
      <c r="D3486" t="s">
        <v>3653</v>
      </c>
      <c r="E3486" t="s">
        <v>706</v>
      </c>
      <c r="F3486">
        <v>1</v>
      </c>
      <c r="G3486">
        <v>1</v>
      </c>
      <c r="H3486" t="s">
        <v>421</v>
      </c>
      <c r="I3486" t="s">
        <v>103</v>
      </c>
      <c r="J3486" t="s">
        <v>105</v>
      </c>
      <c r="K3486" t="s">
        <v>111</v>
      </c>
      <c r="L3486" t="s">
        <v>110</v>
      </c>
      <c r="M3486" t="s">
        <v>260</v>
      </c>
      <c r="N3486" t="s">
        <v>259</v>
      </c>
      <c r="O3486" t="s">
        <v>680</v>
      </c>
      <c r="P3486" t="s">
        <v>679</v>
      </c>
      <c r="Q3486" t="s">
        <v>3653</v>
      </c>
      <c r="R3486" t="s">
        <v>3654</v>
      </c>
    </row>
    <row r="3487" spans="1:18">
      <c r="A3487">
        <v>1513</v>
      </c>
      <c r="B3487" t="s">
        <v>701</v>
      </c>
      <c r="C3487">
        <v>1815</v>
      </c>
      <c r="D3487" t="s">
        <v>3655</v>
      </c>
      <c r="E3487" t="s">
        <v>706</v>
      </c>
      <c r="F3487">
        <v>3</v>
      </c>
      <c r="G3487">
        <v>1</v>
      </c>
      <c r="H3487" t="s">
        <v>421</v>
      </c>
      <c r="I3487" t="s">
        <v>103</v>
      </c>
      <c r="J3487" t="s">
        <v>105</v>
      </c>
      <c r="K3487" t="s">
        <v>111</v>
      </c>
      <c r="L3487" t="s">
        <v>110</v>
      </c>
      <c r="M3487" t="s">
        <v>260</v>
      </c>
      <c r="N3487" t="s">
        <v>259</v>
      </c>
      <c r="O3487" t="s">
        <v>680</v>
      </c>
      <c r="P3487" t="s">
        <v>679</v>
      </c>
      <c r="Q3487" t="s">
        <v>3655</v>
      </c>
      <c r="R3487" t="s">
        <v>3656</v>
      </c>
    </row>
    <row r="3488" spans="1:18">
      <c r="A3488">
        <v>1514</v>
      </c>
      <c r="B3488" t="s">
        <v>701</v>
      </c>
      <c r="C3488">
        <v>1791</v>
      </c>
      <c r="D3488" t="s">
        <v>3657</v>
      </c>
      <c r="E3488" t="s">
        <v>706</v>
      </c>
      <c r="F3488">
        <v>3</v>
      </c>
      <c r="G3488">
        <v>1</v>
      </c>
      <c r="H3488" t="s">
        <v>421</v>
      </c>
      <c r="I3488" t="s">
        <v>103</v>
      </c>
      <c r="J3488" t="s">
        <v>105</v>
      </c>
      <c r="K3488" t="s">
        <v>111</v>
      </c>
      <c r="L3488" t="s">
        <v>110</v>
      </c>
      <c r="M3488" t="s">
        <v>260</v>
      </c>
      <c r="N3488" t="s">
        <v>259</v>
      </c>
      <c r="O3488" t="s">
        <v>680</v>
      </c>
      <c r="P3488" t="s">
        <v>679</v>
      </c>
      <c r="Q3488" t="s">
        <v>3657</v>
      </c>
      <c r="R3488" t="s">
        <v>3658</v>
      </c>
    </row>
    <row r="3489" spans="1:18">
      <c r="A3489">
        <v>1515</v>
      </c>
      <c r="B3489" t="s">
        <v>701</v>
      </c>
      <c r="C3489">
        <v>1802</v>
      </c>
      <c r="D3489" t="s">
        <v>3659</v>
      </c>
      <c r="E3489" t="s">
        <v>706</v>
      </c>
      <c r="F3489">
        <v>2</v>
      </c>
      <c r="G3489">
        <v>1</v>
      </c>
      <c r="H3489" t="s">
        <v>421</v>
      </c>
      <c r="I3489" t="s">
        <v>103</v>
      </c>
      <c r="J3489" t="s">
        <v>105</v>
      </c>
      <c r="K3489" t="s">
        <v>111</v>
      </c>
      <c r="L3489" t="s">
        <v>110</v>
      </c>
      <c r="M3489" t="s">
        <v>260</v>
      </c>
      <c r="N3489" t="s">
        <v>259</v>
      </c>
      <c r="O3489" t="s">
        <v>680</v>
      </c>
      <c r="P3489" t="s">
        <v>679</v>
      </c>
      <c r="Q3489" t="s">
        <v>3659</v>
      </c>
      <c r="R3489" t="s">
        <v>3660</v>
      </c>
    </row>
    <row r="3490" spans="1:18">
      <c r="A3490">
        <v>1516</v>
      </c>
      <c r="B3490" t="s">
        <v>701</v>
      </c>
      <c r="C3490">
        <v>1795</v>
      </c>
      <c r="D3490" t="s">
        <v>3661</v>
      </c>
      <c r="E3490" t="s">
        <v>706</v>
      </c>
      <c r="F3490">
        <v>1</v>
      </c>
      <c r="G3490">
        <v>1</v>
      </c>
      <c r="H3490" t="s">
        <v>421</v>
      </c>
      <c r="I3490" t="s">
        <v>103</v>
      </c>
      <c r="J3490" t="s">
        <v>105</v>
      </c>
      <c r="K3490" t="s">
        <v>111</v>
      </c>
      <c r="L3490" t="s">
        <v>110</v>
      </c>
      <c r="M3490" t="s">
        <v>260</v>
      </c>
      <c r="N3490" t="s">
        <v>259</v>
      </c>
      <c r="O3490" t="s">
        <v>680</v>
      </c>
      <c r="P3490" t="s">
        <v>679</v>
      </c>
      <c r="Q3490" t="s">
        <v>3661</v>
      </c>
      <c r="R3490" t="s">
        <v>3662</v>
      </c>
    </row>
    <row r="3491" spans="1:18">
      <c r="A3491">
        <v>1518</v>
      </c>
      <c r="B3491" t="s">
        <v>701</v>
      </c>
      <c r="C3491">
        <v>1809</v>
      </c>
      <c r="D3491" t="s">
        <v>3665</v>
      </c>
      <c r="E3491" t="s">
        <v>706</v>
      </c>
      <c r="F3491">
        <v>3</v>
      </c>
      <c r="G3491">
        <v>1</v>
      </c>
      <c r="H3491" t="s">
        <v>421</v>
      </c>
      <c r="I3491" t="s">
        <v>103</v>
      </c>
      <c r="J3491" t="s">
        <v>105</v>
      </c>
      <c r="K3491" t="s">
        <v>111</v>
      </c>
      <c r="L3491" t="s">
        <v>110</v>
      </c>
      <c r="M3491" t="s">
        <v>260</v>
      </c>
      <c r="N3491" t="s">
        <v>259</v>
      </c>
      <c r="O3491" t="s">
        <v>680</v>
      </c>
      <c r="P3491" t="s">
        <v>679</v>
      </c>
      <c r="Q3491" t="s">
        <v>3665</v>
      </c>
      <c r="R3491" t="s">
        <v>3666</v>
      </c>
    </row>
    <row r="3492" spans="1:18">
      <c r="A3492">
        <v>1519</v>
      </c>
      <c r="B3492" t="s">
        <v>701</v>
      </c>
      <c r="C3492">
        <v>1810</v>
      </c>
      <c r="D3492" t="s">
        <v>3667</v>
      </c>
      <c r="E3492" t="s">
        <v>706</v>
      </c>
      <c r="F3492">
        <v>4</v>
      </c>
      <c r="G3492">
        <v>1</v>
      </c>
      <c r="H3492" t="s">
        <v>421</v>
      </c>
      <c r="I3492" t="s">
        <v>103</v>
      </c>
      <c r="J3492" t="s">
        <v>105</v>
      </c>
      <c r="K3492" t="s">
        <v>111</v>
      </c>
      <c r="L3492" t="s">
        <v>110</v>
      </c>
      <c r="M3492" t="s">
        <v>260</v>
      </c>
      <c r="N3492" t="s">
        <v>259</v>
      </c>
      <c r="O3492" t="s">
        <v>680</v>
      </c>
      <c r="P3492" t="s">
        <v>679</v>
      </c>
      <c r="Q3492" t="s">
        <v>3667</v>
      </c>
      <c r="R3492" t="s">
        <v>3668</v>
      </c>
    </row>
    <row r="3493" spans="1:18">
      <c r="A3493">
        <v>1520</v>
      </c>
      <c r="B3493" t="s">
        <v>701</v>
      </c>
      <c r="C3493">
        <v>1804</v>
      </c>
      <c r="D3493" t="s">
        <v>3669</v>
      </c>
      <c r="E3493" t="s">
        <v>706</v>
      </c>
      <c r="F3493">
        <v>4</v>
      </c>
      <c r="G3493">
        <v>1</v>
      </c>
      <c r="H3493" t="s">
        <v>421</v>
      </c>
      <c r="I3493" t="s">
        <v>103</v>
      </c>
      <c r="J3493" t="s">
        <v>105</v>
      </c>
      <c r="K3493" t="s">
        <v>111</v>
      </c>
      <c r="L3493" t="s">
        <v>110</v>
      </c>
      <c r="M3493" t="s">
        <v>260</v>
      </c>
      <c r="N3493" t="s">
        <v>259</v>
      </c>
      <c r="O3493" t="s">
        <v>680</v>
      </c>
      <c r="P3493" t="s">
        <v>679</v>
      </c>
      <c r="Q3493" t="s">
        <v>3669</v>
      </c>
      <c r="R3493" t="s">
        <v>3670</v>
      </c>
    </row>
    <row r="3494" spans="1:18">
      <c r="A3494">
        <v>1521</v>
      </c>
      <c r="B3494" t="s">
        <v>701</v>
      </c>
      <c r="C3494">
        <v>1856</v>
      </c>
      <c r="D3494" t="s">
        <v>3671</v>
      </c>
      <c r="E3494" t="s">
        <v>706</v>
      </c>
      <c r="F3494" t="s">
        <v>421</v>
      </c>
      <c r="G3494">
        <v>1</v>
      </c>
      <c r="H3494" t="s">
        <v>421</v>
      </c>
      <c r="I3494" t="s">
        <v>103</v>
      </c>
      <c r="J3494" t="s">
        <v>105</v>
      </c>
      <c r="K3494" t="s">
        <v>111</v>
      </c>
      <c r="L3494" t="s">
        <v>110</v>
      </c>
      <c r="M3494" t="s">
        <v>260</v>
      </c>
      <c r="N3494" t="s">
        <v>259</v>
      </c>
      <c r="O3494" t="s">
        <v>680</v>
      </c>
      <c r="P3494" t="s">
        <v>679</v>
      </c>
      <c r="Q3494" t="s">
        <v>3671</v>
      </c>
      <c r="R3494" t="s">
        <v>3672</v>
      </c>
    </row>
    <row r="3495" spans="1:18">
      <c r="A3495">
        <v>1522</v>
      </c>
      <c r="B3495" t="s">
        <v>701</v>
      </c>
      <c r="C3495">
        <v>1855</v>
      </c>
      <c r="D3495" t="s">
        <v>3673</v>
      </c>
      <c r="E3495" t="s">
        <v>706</v>
      </c>
      <c r="F3495">
        <v>4</v>
      </c>
      <c r="G3495">
        <v>1</v>
      </c>
      <c r="H3495" t="s">
        <v>421</v>
      </c>
      <c r="I3495" t="s">
        <v>103</v>
      </c>
      <c r="J3495" t="s">
        <v>105</v>
      </c>
      <c r="K3495" t="s">
        <v>111</v>
      </c>
      <c r="L3495" t="s">
        <v>110</v>
      </c>
      <c r="M3495" t="s">
        <v>260</v>
      </c>
      <c r="N3495" t="s">
        <v>259</v>
      </c>
      <c r="O3495" t="s">
        <v>680</v>
      </c>
      <c r="P3495" t="s">
        <v>679</v>
      </c>
      <c r="Q3495" t="s">
        <v>3673</v>
      </c>
      <c r="R3495" t="s">
        <v>3674</v>
      </c>
    </row>
    <row r="3496" spans="1:18">
      <c r="A3496">
        <v>1523</v>
      </c>
      <c r="B3496" t="s">
        <v>701</v>
      </c>
      <c r="C3496">
        <v>1792</v>
      </c>
      <c r="D3496" t="s">
        <v>3675</v>
      </c>
      <c r="E3496" t="s">
        <v>706</v>
      </c>
      <c r="F3496">
        <v>4</v>
      </c>
      <c r="G3496">
        <v>1</v>
      </c>
      <c r="H3496" t="s">
        <v>421</v>
      </c>
      <c r="I3496" t="s">
        <v>103</v>
      </c>
      <c r="J3496" t="s">
        <v>105</v>
      </c>
      <c r="K3496" t="s">
        <v>111</v>
      </c>
      <c r="L3496" t="s">
        <v>110</v>
      </c>
      <c r="M3496" t="s">
        <v>260</v>
      </c>
      <c r="N3496" t="s">
        <v>259</v>
      </c>
      <c r="O3496" t="s">
        <v>680</v>
      </c>
      <c r="P3496" t="s">
        <v>679</v>
      </c>
      <c r="Q3496" t="s">
        <v>3675</v>
      </c>
      <c r="R3496" t="s">
        <v>3676</v>
      </c>
    </row>
    <row r="3497" spans="1:18">
      <c r="A3497">
        <v>1524</v>
      </c>
      <c r="B3497" t="s">
        <v>701</v>
      </c>
      <c r="C3497">
        <v>1803</v>
      </c>
      <c r="D3497" t="s">
        <v>3677</v>
      </c>
      <c r="E3497" t="s">
        <v>706</v>
      </c>
      <c r="F3497" t="s">
        <v>421</v>
      </c>
      <c r="G3497">
        <v>1</v>
      </c>
      <c r="H3497" t="s">
        <v>421</v>
      </c>
      <c r="I3497" t="s">
        <v>103</v>
      </c>
      <c r="J3497" t="s">
        <v>105</v>
      </c>
      <c r="K3497" t="s">
        <v>111</v>
      </c>
      <c r="L3497" t="s">
        <v>110</v>
      </c>
      <c r="M3497" t="s">
        <v>260</v>
      </c>
      <c r="N3497" t="s">
        <v>259</v>
      </c>
      <c r="O3497" t="s">
        <v>680</v>
      </c>
      <c r="P3497" t="s">
        <v>679</v>
      </c>
      <c r="Q3497" t="s">
        <v>3677</v>
      </c>
      <c r="R3497" t="s">
        <v>3678</v>
      </c>
    </row>
    <row r="3498" spans="1:18">
      <c r="A3498">
        <v>1527</v>
      </c>
      <c r="B3498" t="s">
        <v>701</v>
      </c>
      <c r="C3498">
        <v>1794</v>
      </c>
      <c r="D3498" t="s">
        <v>3683</v>
      </c>
      <c r="E3498" t="s">
        <v>706</v>
      </c>
      <c r="F3498">
        <v>1</v>
      </c>
      <c r="G3498">
        <v>1</v>
      </c>
      <c r="H3498" t="s">
        <v>421</v>
      </c>
      <c r="I3498" t="s">
        <v>103</v>
      </c>
      <c r="J3498" t="s">
        <v>105</v>
      </c>
      <c r="K3498" t="s">
        <v>111</v>
      </c>
      <c r="L3498" t="s">
        <v>110</v>
      </c>
      <c r="M3498" t="s">
        <v>260</v>
      </c>
      <c r="N3498" t="s">
        <v>259</v>
      </c>
      <c r="O3498" t="s">
        <v>680</v>
      </c>
      <c r="P3498" t="s">
        <v>679</v>
      </c>
      <c r="Q3498" t="s">
        <v>3683</v>
      </c>
      <c r="R3498" t="s">
        <v>3684</v>
      </c>
    </row>
    <row r="3499" spans="1:18">
      <c r="A3499">
        <v>1530</v>
      </c>
      <c r="B3499" t="s">
        <v>701</v>
      </c>
      <c r="C3499">
        <v>1817</v>
      </c>
      <c r="D3499" t="s">
        <v>3689</v>
      </c>
      <c r="E3499" t="s">
        <v>706</v>
      </c>
      <c r="F3499">
        <v>4</v>
      </c>
      <c r="G3499">
        <v>1</v>
      </c>
      <c r="H3499" t="s">
        <v>421</v>
      </c>
      <c r="I3499" t="s">
        <v>103</v>
      </c>
      <c r="J3499" t="s">
        <v>105</v>
      </c>
      <c r="K3499" t="s">
        <v>111</v>
      </c>
      <c r="L3499" t="s">
        <v>110</v>
      </c>
      <c r="M3499" t="s">
        <v>260</v>
      </c>
      <c r="N3499" t="s">
        <v>259</v>
      </c>
      <c r="O3499" t="s">
        <v>680</v>
      </c>
      <c r="P3499" t="s">
        <v>679</v>
      </c>
      <c r="Q3499" t="s">
        <v>3689</v>
      </c>
      <c r="R3499" t="s">
        <v>3690</v>
      </c>
    </row>
    <row r="3500" spans="1:18">
      <c r="A3500">
        <v>1533</v>
      </c>
      <c r="B3500" t="s">
        <v>701</v>
      </c>
      <c r="C3500">
        <v>1814</v>
      </c>
      <c r="D3500" t="s">
        <v>3695</v>
      </c>
      <c r="E3500" t="s">
        <v>3696</v>
      </c>
      <c r="F3500" t="s">
        <v>421</v>
      </c>
      <c r="G3500">
        <v>1</v>
      </c>
      <c r="H3500" t="s">
        <v>421</v>
      </c>
      <c r="I3500" t="s">
        <v>103</v>
      </c>
      <c r="J3500" t="s">
        <v>105</v>
      </c>
      <c r="K3500" t="s">
        <v>111</v>
      </c>
      <c r="L3500" t="s">
        <v>110</v>
      </c>
      <c r="M3500" t="s">
        <v>260</v>
      </c>
      <c r="N3500" t="s">
        <v>259</v>
      </c>
      <c r="O3500" t="s">
        <v>680</v>
      </c>
      <c r="P3500" t="s">
        <v>679</v>
      </c>
      <c r="Q3500" t="s">
        <v>3695</v>
      </c>
      <c r="R3500" t="s">
        <v>3697</v>
      </c>
    </row>
    <row r="3501" spans="1:18">
      <c r="A3501">
        <v>1534</v>
      </c>
      <c r="B3501" t="s">
        <v>701</v>
      </c>
      <c r="C3501">
        <v>1813</v>
      </c>
      <c r="D3501" t="s">
        <v>3698</v>
      </c>
      <c r="E3501" t="s">
        <v>706</v>
      </c>
      <c r="F3501">
        <v>4</v>
      </c>
      <c r="G3501">
        <v>1</v>
      </c>
      <c r="H3501" t="s">
        <v>421</v>
      </c>
      <c r="I3501" t="s">
        <v>103</v>
      </c>
      <c r="J3501" t="s">
        <v>105</v>
      </c>
      <c r="K3501" t="s">
        <v>111</v>
      </c>
      <c r="L3501" t="s">
        <v>110</v>
      </c>
      <c r="M3501" t="s">
        <v>260</v>
      </c>
      <c r="N3501" t="s">
        <v>259</v>
      </c>
      <c r="O3501" t="s">
        <v>680</v>
      </c>
      <c r="P3501" t="s">
        <v>679</v>
      </c>
      <c r="Q3501" t="s">
        <v>3698</v>
      </c>
      <c r="R3501" t="s">
        <v>3699</v>
      </c>
    </row>
    <row r="3502" spans="1:18">
      <c r="A3502">
        <v>1535</v>
      </c>
      <c r="B3502" t="s">
        <v>701</v>
      </c>
      <c r="C3502">
        <v>1797</v>
      </c>
      <c r="D3502" t="s">
        <v>3700</v>
      </c>
      <c r="E3502" t="s">
        <v>706</v>
      </c>
      <c r="F3502">
        <v>4</v>
      </c>
      <c r="G3502">
        <v>1</v>
      </c>
      <c r="H3502" t="s">
        <v>421</v>
      </c>
      <c r="I3502" t="s">
        <v>103</v>
      </c>
      <c r="J3502" t="s">
        <v>105</v>
      </c>
      <c r="K3502" t="s">
        <v>111</v>
      </c>
      <c r="L3502" t="s">
        <v>110</v>
      </c>
      <c r="M3502" t="s">
        <v>260</v>
      </c>
      <c r="N3502" t="s">
        <v>259</v>
      </c>
      <c r="O3502" t="s">
        <v>680</v>
      </c>
      <c r="P3502" t="s">
        <v>679</v>
      </c>
      <c r="Q3502" t="s">
        <v>3700</v>
      </c>
      <c r="R3502" t="s">
        <v>3701</v>
      </c>
    </row>
    <row r="3503" spans="1:18">
      <c r="A3503">
        <v>1536</v>
      </c>
      <c r="B3503" t="s">
        <v>701</v>
      </c>
      <c r="C3503">
        <v>1796</v>
      </c>
      <c r="D3503" t="s">
        <v>3702</v>
      </c>
      <c r="E3503" t="s">
        <v>706</v>
      </c>
      <c r="F3503" t="s">
        <v>421</v>
      </c>
      <c r="G3503">
        <v>1</v>
      </c>
      <c r="H3503" t="s">
        <v>421</v>
      </c>
      <c r="I3503" t="s">
        <v>103</v>
      </c>
      <c r="J3503" t="s">
        <v>105</v>
      </c>
      <c r="K3503" t="s">
        <v>111</v>
      </c>
      <c r="L3503" t="s">
        <v>110</v>
      </c>
      <c r="M3503" t="s">
        <v>260</v>
      </c>
      <c r="N3503" t="s">
        <v>259</v>
      </c>
      <c r="O3503" t="s">
        <v>680</v>
      </c>
      <c r="P3503" t="s">
        <v>679</v>
      </c>
      <c r="Q3503" t="s">
        <v>3702</v>
      </c>
      <c r="R3503" t="s">
        <v>3703</v>
      </c>
    </row>
    <row r="3504" spans="1:18">
      <c r="A3504">
        <v>1537</v>
      </c>
      <c r="B3504" t="s">
        <v>701</v>
      </c>
      <c r="C3504">
        <v>1853</v>
      </c>
      <c r="D3504" t="s">
        <v>3704</v>
      </c>
      <c r="E3504" t="s">
        <v>706</v>
      </c>
      <c r="F3504">
        <v>4</v>
      </c>
      <c r="G3504">
        <v>1</v>
      </c>
      <c r="H3504" t="s">
        <v>421</v>
      </c>
      <c r="I3504" t="s">
        <v>103</v>
      </c>
      <c r="J3504" t="s">
        <v>105</v>
      </c>
      <c r="K3504" t="s">
        <v>111</v>
      </c>
      <c r="L3504" t="s">
        <v>110</v>
      </c>
      <c r="M3504" t="s">
        <v>260</v>
      </c>
      <c r="N3504" t="s">
        <v>259</v>
      </c>
      <c r="O3504" t="s">
        <v>680</v>
      </c>
      <c r="P3504" t="s">
        <v>679</v>
      </c>
      <c r="Q3504" t="s">
        <v>3704</v>
      </c>
      <c r="R3504" t="s">
        <v>3705</v>
      </c>
    </row>
    <row r="3505" spans="1:18">
      <c r="A3505">
        <v>1538</v>
      </c>
      <c r="B3505" t="s">
        <v>701</v>
      </c>
      <c r="C3505">
        <v>1793</v>
      </c>
      <c r="D3505" t="s">
        <v>3706</v>
      </c>
      <c r="E3505" t="s">
        <v>706</v>
      </c>
      <c r="F3505">
        <v>3</v>
      </c>
      <c r="G3505">
        <v>1</v>
      </c>
      <c r="H3505" t="s">
        <v>421</v>
      </c>
      <c r="I3505" t="s">
        <v>103</v>
      </c>
      <c r="J3505" t="s">
        <v>105</v>
      </c>
      <c r="K3505" t="s">
        <v>111</v>
      </c>
      <c r="L3505" t="s">
        <v>110</v>
      </c>
      <c r="M3505" t="s">
        <v>260</v>
      </c>
      <c r="N3505" t="s">
        <v>259</v>
      </c>
      <c r="O3505" t="s">
        <v>680</v>
      </c>
      <c r="P3505" t="s">
        <v>679</v>
      </c>
      <c r="Q3505" t="s">
        <v>3706</v>
      </c>
      <c r="R3505" t="s">
        <v>3707</v>
      </c>
    </row>
    <row r="3506" spans="1:18">
      <c r="A3506">
        <v>1541</v>
      </c>
      <c r="B3506" t="s">
        <v>701</v>
      </c>
      <c r="C3506">
        <v>1939</v>
      </c>
      <c r="D3506" t="s">
        <v>3712</v>
      </c>
      <c r="E3506" t="s">
        <v>706</v>
      </c>
      <c r="F3506">
        <v>4</v>
      </c>
      <c r="G3506">
        <v>0</v>
      </c>
      <c r="H3506" t="s">
        <v>421</v>
      </c>
      <c r="I3506" t="s">
        <v>103</v>
      </c>
      <c r="J3506" t="s">
        <v>105</v>
      </c>
      <c r="K3506" t="s">
        <v>111</v>
      </c>
      <c r="L3506" t="s">
        <v>110</v>
      </c>
      <c r="M3506" t="s">
        <v>260</v>
      </c>
      <c r="N3506" t="s">
        <v>259</v>
      </c>
      <c r="O3506" t="s">
        <v>680</v>
      </c>
      <c r="P3506" t="s">
        <v>679</v>
      </c>
      <c r="Q3506" t="s">
        <v>3712</v>
      </c>
      <c r="R3506" t="s">
        <v>3713</v>
      </c>
    </row>
    <row r="3507" spans="1:18">
      <c r="A3507">
        <v>1543</v>
      </c>
      <c r="B3507" t="s">
        <v>701</v>
      </c>
      <c r="C3507">
        <v>1927</v>
      </c>
      <c r="D3507" t="s">
        <v>3716</v>
      </c>
      <c r="E3507" t="s">
        <v>706</v>
      </c>
      <c r="F3507">
        <v>2</v>
      </c>
      <c r="G3507">
        <v>0</v>
      </c>
      <c r="H3507" t="s">
        <v>421</v>
      </c>
      <c r="I3507" t="s">
        <v>103</v>
      </c>
      <c r="J3507" t="s">
        <v>105</v>
      </c>
      <c r="K3507" t="s">
        <v>111</v>
      </c>
      <c r="L3507" t="s">
        <v>110</v>
      </c>
      <c r="M3507" t="s">
        <v>260</v>
      </c>
      <c r="N3507" t="s">
        <v>259</v>
      </c>
      <c r="O3507" t="s">
        <v>680</v>
      </c>
      <c r="P3507" t="s">
        <v>679</v>
      </c>
      <c r="Q3507" t="s">
        <v>3716</v>
      </c>
      <c r="R3507" t="s">
        <v>3717</v>
      </c>
    </row>
    <row r="3508" spans="1:18">
      <c r="A3508">
        <v>1544</v>
      </c>
      <c r="B3508" t="s">
        <v>701</v>
      </c>
      <c r="C3508">
        <v>1929</v>
      </c>
      <c r="D3508" t="s">
        <v>3718</v>
      </c>
      <c r="E3508" t="s">
        <v>703</v>
      </c>
      <c r="F3508" t="s">
        <v>421</v>
      </c>
      <c r="G3508">
        <v>0</v>
      </c>
      <c r="H3508" t="s">
        <v>421</v>
      </c>
      <c r="I3508" t="s">
        <v>103</v>
      </c>
      <c r="J3508" t="s">
        <v>105</v>
      </c>
      <c r="K3508" t="s">
        <v>111</v>
      </c>
      <c r="L3508" t="s">
        <v>110</v>
      </c>
      <c r="M3508" t="s">
        <v>260</v>
      </c>
      <c r="N3508" t="s">
        <v>259</v>
      </c>
      <c r="O3508" t="s">
        <v>680</v>
      </c>
      <c r="P3508" t="s">
        <v>679</v>
      </c>
      <c r="Q3508" t="s">
        <v>3718</v>
      </c>
      <c r="R3508" t="s">
        <v>3719</v>
      </c>
    </row>
    <row r="3509" spans="1:18">
      <c r="A3509">
        <v>1545</v>
      </c>
      <c r="B3509" t="s">
        <v>701</v>
      </c>
      <c r="C3509">
        <v>1928</v>
      </c>
      <c r="D3509" t="s">
        <v>3720</v>
      </c>
      <c r="E3509" t="s">
        <v>706</v>
      </c>
      <c r="F3509">
        <v>3</v>
      </c>
      <c r="G3509">
        <v>0</v>
      </c>
      <c r="H3509" t="s">
        <v>421</v>
      </c>
      <c r="I3509" t="s">
        <v>103</v>
      </c>
      <c r="J3509" t="s">
        <v>105</v>
      </c>
      <c r="K3509" t="s">
        <v>111</v>
      </c>
      <c r="L3509" t="s">
        <v>110</v>
      </c>
      <c r="M3509" t="s">
        <v>260</v>
      </c>
      <c r="N3509" t="s">
        <v>259</v>
      </c>
      <c r="O3509" t="s">
        <v>680</v>
      </c>
      <c r="P3509" t="s">
        <v>679</v>
      </c>
      <c r="Q3509" t="s">
        <v>3720</v>
      </c>
      <c r="R3509" t="s">
        <v>3721</v>
      </c>
    </row>
    <row r="3510" spans="1:18">
      <c r="A3510">
        <v>1546</v>
      </c>
      <c r="B3510" t="s">
        <v>701</v>
      </c>
      <c r="C3510">
        <v>1933</v>
      </c>
      <c r="D3510" t="s">
        <v>3722</v>
      </c>
      <c r="E3510" t="s">
        <v>706</v>
      </c>
      <c r="F3510">
        <v>3</v>
      </c>
      <c r="G3510">
        <v>0</v>
      </c>
      <c r="H3510" t="s">
        <v>421</v>
      </c>
      <c r="I3510" t="s">
        <v>103</v>
      </c>
      <c r="J3510" t="s">
        <v>105</v>
      </c>
      <c r="K3510" t="s">
        <v>111</v>
      </c>
      <c r="L3510" t="s">
        <v>110</v>
      </c>
      <c r="M3510" t="s">
        <v>260</v>
      </c>
      <c r="N3510" t="s">
        <v>259</v>
      </c>
      <c r="O3510" t="s">
        <v>680</v>
      </c>
      <c r="P3510" t="s">
        <v>679</v>
      </c>
      <c r="Q3510" t="s">
        <v>3722</v>
      </c>
      <c r="R3510" t="s">
        <v>3723</v>
      </c>
    </row>
    <row r="3511" spans="1:18">
      <c r="A3511">
        <v>1548</v>
      </c>
      <c r="B3511" t="s">
        <v>701</v>
      </c>
      <c r="C3511">
        <v>1932</v>
      </c>
      <c r="D3511" t="s">
        <v>3726</v>
      </c>
      <c r="E3511" t="s">
        <v>706</v>
      </c>
      <c r="F3511">
        <v>4</v>
      </c>
      <c r="G3511">
        <v>0</v>
      </c>
      <c r="H3511" t="s">
        <v>421</v>
      </c>
      <c r="I3511" t="s">
        <v>103</v>
      </c>
      <c r="J3511" t="s">
        <v>105</v>
      </c>
      <c r="K3511" t="s">
        <v>111</v>
      </c>
      <c r="L3511" t="s">
        <v>110</v>
      </c>
      <c r="M3511" t="s">
        <v>260</v>
      </c>
      <c r="N3511" t="s">
        <v>259</v>
      </c>
      <c r="O3511" t="s">
        <v>680</v>
      </c>
      <c r="P3511" t="s">
        <v>679</v>
      </c>
      <c r="Q3511" t="s">
        <v>3726</v>
      </c>
      <c r="R3511" t="s">
        <v>3727</v>
      </c>
    </row>
    <row r="3512" spans="1:18">
      <c r="A3512">
        <v>1549</v>
      </c>
      <c r="B3512" t="s">
        <v>701</v>
      </c>
      <c r="C3512">
        <v>1930</v>
      </c>
      <c r="D3512" t="s">
        <v>3728</v>
      </c>
      <c r="E3512" t="s">
        <v>706</v>
      </c>
      <c r="F3512">
        <v>4</v>
      </c>
      <c r="G3512">
        <v>0</v>
      </c>
      <c r="H3512" t="s">
        <v>421</v>
      </c>
      <c r="I3512" t="s">
        <v>103</v>
      </c>
      <c r="J3512" t="s">
        <v>105</v>
      </c>
      <c r="K3512" t="s">
        <v>111</v>
      </c>
      <c r="L3512" t="s">
        <v>110</v>
      </c>
      <c r="M3512" t="s">
        <v>260</v>
      </c>
      <c r="N3512" t="s">
        <v>259</v>
      </c>
      <c r="O3512" t="s">
        <v>680</v>
      </c>
      <c r="P3512" t="s">
        <v>679</v>
      </c>
      <c r="Q3512" t="s">
        <v>3728</v>
      </c>
      <c r="R3512" t="s">
        <v>3729</v>
      </c>
    </row>
    <row r="3513" spans="1:18">
      <c r="A3513">
        <v>1550</v>
      </c>
      <c r="B3513" t="s">
        <v>701</v>
      </c>
      <c r="C3513">
        <v>1934</v>
      </c>
      <c r="D3513" t="s">
        <v>3730</v>
      </c>
      <c r="E3513" t="s">
        <v>706</v>
      </c>
      <c r="F3513">
        <v>4</v>
      </c>
      <c r="G3513">
        <v>0</v>
      </c>
      <c r="H3513" t="s">
        <v>421</v>
      </c>
      <c r="I3513" t="s">
        <v>103</v>
      </c>
      <c r="J3513" t="s">
        <v>105</v>
      </c>
      <c r="K3513" t="s">
        <v>111</v>
      </c>
      <c r="L3513" t="s">
        <v>110</v>
      </c>
      <c r="M3513" t="s">
        <v>260</v>
      </c>
      <c r="N3513" t="s">
        <v>259</v>
      </c>
      <c r="O3513" t="s">
        <v>680</v>
      </c>
      <c r="P3513" t="s">
        <v>679</v>
      </c>
      <c r="Q3513" t="s">
        <v>3730</v>
      </c>
      <c r="R3513" t="s">
        <v>3731</v>
      </c>
    </row>
    <row r="3514" spans="1:18">
      <c r="A3514">
        <v>1551</v>
      </c>
      <c r="B3514" t="s">
        <v>701</v>
      </c>
      <c r="C3514">
        <v>1938</v>
      </c>
      <c r="D3514" t="s">
        <v>3732</v>
      </c>
      <c r="E3514" t="s">
        <v>706</v>
      </c>
      <c r="F3514">
        <v>4</v>
      </c>
      <c r="G3514">
        <v>0</v>
      </c>
      <c r="H3514" t="s">
        <v>421</v>
      </c>
      <c r="I3514" t="s">
        <v>103</v>
      </c>
      <c r="J3514" t="s">
        <v>105</v>
      </c>
      <c r="K3514" t="s">
        <v>111</v>
      </c>
      <c r="L3514" t="s">
        <v>110</v>
      </c>
      <c r="M3514" t="s">
        <v>260</v>
      </c>
      <c r="N3514" t="s">
        <v>259</v>
      </c>
      <c r="O3514" t="s">
        <v>680</v>
      </c>
      <c r="P3514" t="s">
        <v>679</v>
      </c>
      <c r="Q3514" t="s">
        <v>3732</v>
      </c>
      <c r="R3514" t="s">
        <v>3733</v>
      </c>
    </row>
    <row r="3515" spans="1:18">
      <c r="A3515">
        <v>1552</v>
      </c>
      <c r="B3515" t="s">
        <v>701</v>
      </c>
      <c r="C3515">
        <v>1926</v>
      </c>
      <c r="D3515" t="s">
        <v>3734</v>
      </c>
      <c r="E3515" t="s">
        <v>706</v>
      </c>
      <c r="F3515">
        <v>4</v>
      </c>
      <c r="G3515">
        <v>0</v>
      </c>
      <c r="H3515" t="s">
        <v>421</v>
      </c>
      <c r="I3515" t="s">
        <v>103</v>
      </c>
      <c r="J3515" t="s">
        <v>105</v>
      </c>
      <c r="K3515" t="s">
        <v>111</v>
      </c>
      <c r="L3515" t="s">
        <v>110</v>
      </c>
      <c r="M3515" t="s">
        <v>260</v>
      </c>
      <c r="N3515" t="s">
        <v>259</v>
      </c>
      <c r="O3515" t="s">
        <v>680</v>
      </c>
      <c r="P3515" t="s">
        <v>679</v>
      </c>
      <c r="Q3515" t="s">
        <v>3734</v>
      </c>
      <c r="R3515" t="s">
        <v>3735</v>
      </c>
    </row>
    <row r="3516" spans="1:18">
      <c r="A3516">
        <v>1553</v>
      </c>
      <c r="B3516" t="s">
        <v>701</v>
      </c>
      <c r="C3516">
        <v>1925</v>
      </c>
      <c r="D3516" t="s">
        <v>3736</v>
      </c>
      <c r="E3516" t="s">
        <v>706</v>
      </c>
      <c r="F3516">
        <v>4</v>
      </c>
      <c r="G3516">
        <v>0</v>
      </c>
      <c r="H3516" t="s">
        <v>421</v>
      </c>
      <c r="I3516" t="s">
        <v>103</v>
      </c>
      <c r="J3516" t="s">
        <v>105</v>
      </c>
      <c r="K3516" t="s">
        <v>111</v>
      </c>
      <c r="L3516" t="s">
        <v>110</v>
      </c>
      <c r="M3516" t="s">
        <v>260</v>
      </c>
      <c r="N3516" t="s">
        <v>259</v>
      </c>
      <c r="O3516" t="s">
        <v>680</v>
      </c>
      <c r="P3516" t="s">
        <v>679</v>
      </c>
      <c r="Q3516" t="s">
        <v>3736</v>
      </c>
      <c r="R3516" t="s">
        <v>3737</v>
      </c>
    </row>
    <row r="3517" spans="1:18">
      <c r="A3517">
        <v>1554</v>
      </c>
      <c r="B3517" t="s">
        <v>701</v>
      </c>
      <c r="C3517">
        <v>1935</v>
      </c>
      <c r="D3517" t="s">
        <v>3738</v>
      </c>
      <c r="E3517" t="s">
        <v>706</v>
      </c>
      <c r="F3517">
        <v>4</v>
      </c>
      <c r="G3517">
        <v>0</v>
      </c>
      <c r="H3517" t="s">
        <v>421</v>
      </c>
      <c r="I3517" t="s">
        <v>103</v>
      </c>
      <c r="J3517" t="s">
        <v>105</v>
      </c>
      <c r="K3517" t="s">
        <v>111</v>
      </c>
      <c r="L3517" t="s">
        <v>110</v>
      </c>
      <c r="M3517" t="s">
        <v>260</v>
      </c>
      <c r="N3517" t="s">
        <v>259</v>
      </c>
      <c r="O3517" t="s">
        <v>680</v>
      </c>
      <c r="P3517" t="s">
        <v>679</v>
      </c>
      <c r="Q3517" t="s">
        <v>3738</v>
      </c>
      <c r="R3517" t="s">
        <v>3739</v>
      </c>
    </row>
    <row r="3518" spans="1:18">
      <c r="A3518">
        <v>1555</v>
      </c>
      <c r="B3518" t="s">
        <v>701</v>
      </c>
      <c r="C3518">
        <v>1924</v>
      </c>
      <c r="D3518" t="s">
        <v>3740</v>
      </c>
      <c r="E3518" t="s">
        <v>706</v>
      </c>
      <c r="F3518">
        <v>3</v>
      </c>
      <c r="G3518">
        <v>0</v>
      </c>
      <c r="H3518" t="s">
        <v>421</v>
      </c>
      <c r="I3518" t="s">
        <v>103</v>
      </c>
      <c r="J3518" t="s">
        <v>105</v>
      </c>
      <c r="K3518" t="s">
        <v>111</v>
      </c>
      <c r="L3518" t="s">
        <v>110</v>
      </c>
      <c r="M3518" t="s">
        <v>260</v>
      </c>
      <c r="N3518" t="s">
        <v>259</v>
      </c>
      <c r="O3518" t="s">
        <v>680</v>
      </c>
      <c r="P3518" t="s">
        <v>679</v>
      </c>
      <c r="Q3518" t="s">
        <v>3740</v>
      </c>
      <c r="R3518" t="s">
        <v>3741</v>
      </c>
    </row>
    <row r="3519" spans="1:18">
      <c r="A3519">
        <v>1556</v>
      </c>
      <c r="B3519" t="s">
        <v>701</v>
      </c>
      <c r="C3519">
        <v>1940</v>
      </c>
      <c r="D3519" t="s">
        <v>3742</v>
      </c>
      <c r="E3519" t="s">
        <v>706</v>
      </c>
      <c r="F3519">
        <v>4</v>
      </c>
      <c r="G3519">
        <v>0</v>
      </c>
      <c r="H3519" t="s">
        <v>421</v>
      </c>
      <c r="I3519" t="s">
        <v>103</v>
      </c>
      <c r="J3519" t="s">
        <v>105</v>
      </c>
      <c r="K3519" t="s">
        <v>111</v>
      </c>
      <c r="L3519" t="s">
        <v>110</v>
      </c>
      <c r="M3519" t="s">
        <v>260</v>
      </c>
      <c r="N3519" t="s">
        <v>259</v>
      </c>
      <c r="O3519" t="s">
        <v>680</v>
      </c>
      <c r="P3519" t="s">
        <v>679</v>
      </c>
      <c r="Q3519" t="s">
        <v>3742</v>
      </c>
      <c r="R3519" t="s">
        <v>3743</v>
      </c>
    </row>
    <row r="3520" spans="1:18">
      <c r="A3520">
        <v>1561</v>
      </c>
      <c r="B3520" t="s">
        <v>701</v>
      </c>
      <c r="C3520">
        <v>1931</v>
      </c>
      <c r="D3520" t="s">
        <v>3752</v>
      </c>
      <c r="E3520" t="s">
        <v>706</v>
      </c>
      <c r="F3520">
        <v>4</v>
      </c>
      <c r="G3520">
        <v>0</v>
      </c>
      <c r="H3520" t="s">
        <v>421</v>
      </c>
      <c r="I3520" t="s">
        <v>103</v>
      </c>
      <c r="J3520" t="s">
        <v>105</v>
      </c>
      <c r="K3520" t="s">
        <v>111</v>
      </c>
      <c r="L3520" t="s">
        <v>110</v>
      </c>
      <c r="M3520" t="s">
        <v>260</v>
      </c>
      <c r="N3520" t="s">
        <v>259</v>
      </c>
      <c r="O3520" t="s">
        <v>680</v>
      </c>
      <c r="P3520" t="s">
        <v>679</v>
      </c>
      <c r="Q3520" t="s">
        <v>3752</v>
      </c>
      <c r="R3520" t="s">
        <v>3753</v>
      </c>
    </row>
    <row r="3521" spans="1:18">
      <c r="A3521">
        <v>1563</v>
      </c>
      <c r="B3521" t="s">
        <v>701</v>
      </c>
      <c r="C3521">
        <v>1936</v>
      </c>
      <c r="D3521" t="s">
        <v>3756</v>
      </c>
      <c r="E3521" t="s">
        <v>706</v>
      </c>
      <c r="F3521">
        <v>4</v>
      </c>
      <c r="G3521">
        <v>0</v>
      </c>
      <c r="H3521" t="s">
        <v>421</v>
      </c>
      <c r="I3521" t="s">
        <v>103</v>
      </c>
      <c r="J3521" t="s">
        <v>105</v>
      </c>
      <c r="K3521" t="s">
        <v>111</v>
      </c>
      <c r="L3521" t="s">
        <v>110</v>
      </c>
      <c r="M3521" t="s">
        <v>260</v>
      </c>
      <c r="N3521" t="s">
        <v>259</v>
      </c>
      <c r="O3521" t="s">
        <v>680</v>
      </c>
      <c r="P3521" t="s">
        <v>679</v>
      </c>
      <c r="Q3521" t="s">
        <v>3756</v>
      </c>
      <c r="R3521" t="s">
        <v>3757</v>
      </c>
    </row>
    <row r="3522" spans="1:18">
      <c r="A3522">
        <v>1564</v>
      </c>
      <c r="B3522" t="s">
        <v>701</v>
      </c>
      <c r="C3522">
        <v>1923</v>
      </c>
      <c r="D3522" t="s">
        <v>3758</v>
      </c>
      <c r="E3522" t="s">
        <v>706</v>
      </c>
      <c r="F3522">
        <v>3</v>
      </c>
      <c r="G3522">
        <v>0</v>
      </c>
      <c r="H3522" t="s">
        <v>421</v>
      </c>
      <c r="I3522" t="s">
        <v>103</v>
      </c>
      <c r="J3522" t="s">
        <v>105</v>
      </c>
      <c r="K3522" t="s">
        <v>111</v>
      </c>
      <c r="L3522" t="s">
        <v>110</v>
      </c>
      <c r="M3522" t="s">
        <v>260</v>
      </c>
      <c r="N3522" t="s">
        <v>259</v>
      </c>
      <c r="O3522" t="s">
        <v>680</v>
      </c>
      <c r="P3522" t="s">
        <v>679</v>
      </c>
      <c r="Q3522" t="s">
        <v>3758</v>
      </c>
      <c r="R3522" t="s">
        <v>3759</v>
      </c>
    </row>
    <row r="3523" spans="1:18">
      <c r="A3523">
        <v>1567</v>
      </c>
      <c r="B3523" t="s">
        <v>701</v>
      </c>
      <c r="C3523">
        <v>1922</v>
      </c>
      <c r="D3523" t="s">
        <v>3764</v>
      </c>
      <c r="E3523" t="s">
        <v>706</v>
      </c>
      <c r="F3523">
        <v>3</v>
      </c>
      <c r="G3523">
        <v>0</v>
      </c>
      <c r="H3523" t="s">
        <v>421</v>
      </c>
      <c r="I3523" t="s">
        <v>103</v>
      </c>
      <c r="J3523" t="s">
        <v>105</v>
      </c>
      <c r="K3523" t="s">
        <v>111</v>
      </c>
      <c r="L3523" t="s">
        <v>110</v>
      </c>
      <c r="M3523" t="s">
        <v>260</v>
      </c>
      <c r="N3523" t="s">
        <v>259</v>
      </c>
      <c r="O3523" t="s">
        <v>680</v>
      </c>
      <c r="P3523" t="s">
        <v>679</v>
      </c>
      <c r="Q3523" t="s">
        <v>3764</v>
      </c>
      <c r="R3523" t="s">
        <v>3765</v>
      </c>
    </row>
    <row r="3524" spans="1:18">
      <c r="A3524">
        <v>1568</v>
      </c>
      <c r="B3524" t="s">
        <v>701</v>
      </c>
      <c r="C3524">
        <v>1937</v>
      </c>
      <c r="D3524" t="s">
        <v>3766</v>
      </c>
      <c r="E3524" t="s">
        <v>706</v>
      </c>
      <c r="F3524">
        <v>4</v>
      </c>
      <c r="G3524">
        <v>0</v>
      </c>
      <c r="H3524" t="s">
        <v>421</v>
      </c>
      <c r="I3524" t="s">
        <v>103</v>
      </c>
      <c r="J3524" t="s">
        <v>105</v>
      </c>
      <c r="K3524" t="s">
        <v>111</v>
      </c>
      <c r="L3524" t="s">
        <v>110</v>
      </c>
      <c r="M3524" t="s">
        <v>260</v>
      </c>
      <c r="N3524" t="s">
        <v>259</v>
      </c>
      <c r="O3524" t="s">
        <v>680</v>
      </c>
      <c r="P3524" t="s">
        <v>679</v>
      </c>
      <c r="Q3524" t="s">
        <v>3766</v>
      </c>
      <c r="R3524" t="s">
        <v>3767</v>
      </c>
    </row>
    <row r="3525" spans="1:18">
      <c r="A3525">
        <v>1571</v>
      </c>
      <c r="B3525" t="s">
        <v>701</v>
      </c>
      <c r="C3525">
        <v>1882</v>
      </c>
      <c r="D3525" t="s">
        <v>3772</v>
      </c>
      <c r="E3525" t="s">
        <v>706</v>
      </c>
      <c r="F3525">
        <v>3</v>
      </c>
      <c r="G3525">
        <v>0</v>
      </c>
      <c r="H3525" t="s">
        <v>421</v>
      </c>
      <c r="I3525" t="s">
        <v>103</v>
      </c>
      <c r="J3525" t="s">
        <v>105</v>
      </c>
      <c r="K3525" t="s">
        <v>111</v>
      </c>
      <c r="L3525" t="s">
        <v>110</v>
      </c>
      <c r="M3525" t="s">
        <v>260</v>
      </c>
      <c r="N3525" t="s">
        <v>259</v>
      </c>
      <c r="O3525" t="s">
        <v>680</v>
      </c>
      <c r="P3525" t="s">
        <v>679</v>
      </c>
      <c r="Q3525" t="s">
        <v>3772</v>
      </c>
      <c r="R3525" t="s">
        <v>3773</v>
      </c>
    </row>
    <row r="3526" spans="1:18">
      <c r="A3526">
        <v>1580</v>
      </c>
      <c r="B3526" t="s">
        <v>701</v>
      </c>
      <c r="C3526">
        <v>1880</v>
      </c>
      <c r="D3526" t="s">
        <v>3790</v>
      </c>
      <c r="E3526" t="s">
        <v>706</v>
      </c>
      <c r="F3526">
        <v>4</v>
      </c>
      <c r="G3526">
        <v>0</v>
      </c>
      <c r="H3526" t="s">
        <v>421</v>
      </c>
      <c r="I3526" t="s">
        <v>103</v>
      </c>
      <c r="J3526" t="s">
        <v>105</v>
      </c>
      <c r="K3526" t="s">
        <v>111</v>
      </c>
      <c r="L3526" t="s">
        <v>110</v>
      </c>
      <c r="M3526" t="s">
        <v>260</v>
      </c>
      <c r="N3526" t="s">
        <v>259</v>
      </c>
      <c r="O3526" t="s">
        <v>680</v>
      </c>
      <c r="P3526" t="s">
        <v>679</v>
      </c>
      <c r="Q3526" t="s">
        <v>3790</v>
      </c>
      <c r="R3526" t="s">
        <v>3791</v>
      </c>
    </row>
    <row r="3527" spans="1:18">
      <c r="A3527">
        <v>1581</v>
      </c>
      <c r="B3527" t="s">
        <v>701</v>
      </c>
      <c r="C3527">
        <v>3776</v>
      </c>
      <c r="D3527" t="s">
        <v>3792</v>
      </c>
      <c r="E3527" t="s">
        <v>703</v>
      </c>
      <c r="F3527">
        <v>0</v>
      </c>
      <c r="G3527">
        <v>0</v>
      </c>
      <c r="H3527" t="s">
        <v>421</v>
      </c>
      <c r="I3527" t="s">
        <v>103</v>
      </c>
      <c r="J3527" t="s">
        <v>105</v>
      </c>
      <c r="K3527" t="s">
        <v>111</v>
      </c>
      <c r="L3527" t="s">
        <v>110</v>
      </c>
      <c r="M3527" t="s">
        <v>260</v>
      </c>
      <c r="N3527" t="s">
        <v>259</v>
      </c>
      <c r="O3527" t="s">
        <v>680</v>
      </c>
      <c r="P3527" t="s">
        <v>679</v>
      </c>
      <c r="Q3527" t="s">
        <v>3792</v>
      </c>
      <c r="R3527" t="s">
        <v>3793</v>
      </c>
    </row>
    <row r="3528" spans="1:18">
      <c r="A3528">
        <v>1584</v>
      </c>
      <c r="B3528" t="s">
        <v>701</v>
      </c>
      <c r="C3528">
        <v>1881</v>
      </c>
      <c r="D3528" t="s">
        <v>3798</v>
      </c>
      <c r="E3528" t="s">
        <v>706</v>
      </c>
      <c r="F3528">
        <v>4</v>
      </c>
      <c r="G3528">
        <v>0</v>
      </c>
      <c r="H3528" t="s">
        <v>421</v>
      </c>
      <c r="I3528" t="s">
        <v>103</v>
      </c>
      <c r="J3528" t="s">
        <v>105</v>
      </c>
      <c r="K3528" t="s">
        <v>111</v>
      </c>
      <c r="L3528" t="s">
        <v>110</v>
      </c>
      <c r="M3528" t="s">
        <v>260</v>
      </c>
      <c r="N3528" t="s">
        <v>259</v>
      </c>
      <c r="O3528" t="s">
        <v>680</v>
      </c>
      <c r="P3528" t="s">
        <v>679</v>
      </c>
      <c r="Q3528" t="s">
        <v>3798</v>
      </c>
      <c r="R3528" t="s">
        <v>3799</v>
      </c>
    </row>
    <row r="3529" spans="1:18">
      <c r="A3529">
        <v>2188</v>
      </c>
      <c r="B3529" t="s">
        <v>701</v>
      </c>
      <c r="C3529">
        <v>954</v>
      </c>
      <c r="D3529" t="s">
        <v>4979</v>
      </c>
      <c r="E3529" t="s">
        <v>703</v>
      </c>
      <c r="F3529">
        <v>5</v>
      </c>
      <c r="G3529">
        <v>1</v>
      </c>
      <c r="H3529" t="s">
        <v>421</v>
      </c>
      <c r="I3529" t="s">
        <v>103</v>
      </c>
      <c r="J3529" t="s">
        <v>105</v>
      </c>
      <c r="K3529" t="s">
        <v>109</v>
      </c>
      <c r="L3529" t="s">
        <v>108</v>
      </c>
      <c r="M3529" t="s">
        <v>163</v>
      </c>
      <c r="N3529" t="s">
        <v>162</v>
      </c>
      <c r="O3529" t="s">
        <v>682</v>
      </c>
      <c r="P3529" t="s">
        <v>681</v>
      </c>
      <c r="Q3529" t="s">
        <v>4979</v>
      </c>
      <c r="R3529" t="s">
        <v>4980</v>
      </c>
    </row>
    <row r="3530" spans="1:18">
      <c r="A3530">
        <v>2191</v>
      </c>
      <c r="B3530" t="s">
        <v>701</v>
      </c>
      <c r="C3530">
        <v>955</v>
      </c>
      <c r="D3530" t="s">
        <v>4985</v>
      </c>
      <c r="E3530" t="s">
        <v>706</v>
      </c>
      <c r="F3530">
        <v>4</v>
      </c>
      <c r="G3530">
        <v>1</v>
      </c>
      <c r="H3530" t="s">
        <v>421</v>
      </c>
      <c r="I3530" t="s">
        <v>103</v>
      </c>
      <c r="J3530" t="s">
        <v>105</v>
      </c>
      <c r="K3530" t="s">
        <v>109</v>
      </c>
      <c r="L3530" t="s">
        <v>108</v>
      </c>
      <c r="M3530" t="s">
        <v>163</v>
      </c>
      <c r="N3530" t="s">
        <v>162</v>
      </c>
      <c r="O3530" t="s">
        <v>682</v>
      </c>
      <c r="P3530" t="s">
        <v>681</v>
      </c>
      <c r="Q3530" t="s">
        <v>4985</v>
      </c>
      <c r="R3530" t="s">
        <v>4986</v>
      </c>
    </row>
    <row r="3531" spans="1:18">
      <c r="A3531">
        <v>2195</v>
      </c>
      <c r="B3531" t="s">
        <v>701</v>
      </c>
      <c r="C3531">
        <v>956</v>
      </c>
      <c r="D3531" t="s">
        <v>4993</v>
      </c>
      <c r="E3531" t="s">
        <v>706</v>
      </c>
      <c r="F3531">
        <v>3</v>
      </c>
      <c r="G3531">
        <v>1</v>
      </c>
      <c r="H3531" t="s">
        <v>421</v>
      </c>
      <c r="I3531" t="s">
        <v>103</v>
      </c>
      <c r="J3531" t="s">
        <v>105</v>
      </c>
      <c r="K3531" t="s">
        <v>109</v>
      </c>
      <c r="L3531" t="s">
        <v>108</v>
      </c>
      <c r="M3531" t="s">
        <v>163</v>
      </c>
      <c r="N3531" t="s">
        <v>162</v>
      </c>
      <c r="O3531" t="s">
        <v>682</v>
      </c>
      <c r="P3531" t="s">
        <v>681</v>
      </c>
      <c r="Q3531" t="s">
        <v>4993</v>
      </c>
      <c r="R3531" t="s">
        <v>4994</v>
      </c>
    </row>
    <row r="3532" spans="1:18">
      <c r="A3532">
        <v>2198</v>
      </c>
      <c r="B3532" t="s">
        <v>701</v>
      </c>
      <c r="C3532">
        <v>957</v>
      </c>
      <c r="D3532" t="s">
        <v>5000</v>
      </c>
      <c r="E3532" t="s">
        <v>703</v>
      </c>
      <c r="F3532">
        <v>4</v>
      </c>
      <c r="G3532">
        <v>1</v>
      </c>
      <c r="H3532" t="s">
        <v>421</v>
      </c>
      <c r="I3532" t="s">
        <v>103</v>
      </c>
      <c r="J3532" t="s">
        <v>105</v>
      </c>
      <c r="K3532" t="s">
        <v>109</v>
      </c>
      <c r="L3532" t="s">
        <v>108</v>
      </c>
      <c r="M3532" t="s">
        <v>163</v>
      </c>
      <c r="N3532" t="s">
        <v>162</v>
      </c>
      <c r="O3532" t="s">
        <v>682</v>
      </c>
      <c r="P3532" t="s">
        <v>681</v>
      </c>
      <c r="Q3532" t="s">
        <v>5000</v>
      </c>
      <c r="R3532" t="s">
        <v>5001</v>
      </c>
    </row>
    <row r="3533" spans="1:18">
      <c r="A3533">
        <v>2205</v>
      </c>
      <c r="B3533" t="s">
        <v>701</v>
      </c>
      <c r="C3533">
        <v>959</v>
      </c>
      <c r="D3533" t="s">
        <v>5014</v>
      </c>
      <c r="E3533" t="s">
        <v>706</v>
      </c>
      <c r="F3533">
        <v>2</v>
      </c>
      <c r="G3533">
        <v>1</v>
      </c>
      <c r="H3533" t="s">
        <v>421</v>
      </c>
      <c r="I3533" t="s">
        <v>103</v>
      </c>
      <c r="J3533" t="s">
        <v>105</v>
      </c>
      <c r="K3533" t="s">
        <v>109</v>
      </c>
      <c r="L3533" t="s">
        <v>108</v>
      </c>
      <c r="M3533" t="s">
        <v>163</v>
      </c>
      <c r="N3533" t="s">
        <v>162</v>
      </c>
      <c r="O3533" t="s">
        <v>682</v>
      </c>
      <c r="P3533" t="s">
        <v>681</v>
      </c>
      <c r="Q3533" t="s">
        <v>5014</v>
      </c>
      <c r="R3533" t="s">
        <v>5015</v>
      </c>
    </row>
    <row r="3534" spans="1:18">
      <c r="A3534">
        <v>2208</v>
      </c>
      <c r="B3534" t="s">
        <v>701</v>
      </c>
      <c r="C3534">
        <v>877</v>
      </c>
      <c r="D3534" t="s">
        <v>5020</v>
      </c>
      <c r="E3534" t="s">
        <v>706</v>
      </c>
      <c r="F3534">
        <v>4</v>
      </c>
      <c r="G3534">
        <v>1</v>
      </c>
      <c r="H3534" t="s">
        <v>421</v>
      </c>
      <c r="I3534" t="s">
        <v>103</v>
      </c>
      <c r="J3534" t="s">
        <v>105</v>
      </c>
      <c r="K3534" t="s">
        <v>109</v>
      </c>
      <c r="L3534" t="s">
        <v>108</v>
      </c>
      <c r="M3534" t="s">
        <v>163</v>
      </c>
      <c r="N3534" t="s">
        <v>162</v>
      </c>
      <c r="O3534" t="s">
        <v>682</v>
      </c>
      <c r="P3534" t="s">
        <v>681</v>
      </c>
      <c r="Q3534" t="s">
        <v>5020</v>
      </c>
      <c r="R3534" t="s">
        <v>5021</v>
      </c>
    </row>
    <row r="3535" spans="1:18">
      <c r="A3535">
        <v>2210</v>
      </c>
      <c r="B3535" t="s">
        <v>701</v>
      </c>
      <c r="C3535">
        <v>958</v>
      </c>
      <c r="D3535" t="s">
        <v>5024</v>
      </c>
      <c r="E3535" t="s">
        <v>703</v>
      </c>
      <c r="F3535">
        <v>5</v>
      </c>
      <c r="G3535">
        <v>1</v>
      </c>
      <c r="H3535" t="s">
        <v>421</v>
      </c>
      <c r="I3535" t="s">
        <v>103</v>
      </c>
      <c r="J3535" t="s">
        <v>105</v>
      </c>
      <c r="K3535" t="s">
        <v>109</v>
      </c>
      <c r="L3535" t="s">
        <v>108</v>
      </c>
      <c r="M3535" t="s">
        <v>163</v>
      </c>
      <c r="N3535" t="s">
        <v>162</v>
      </c>
      <c r="O3535" t="s">
        <v>682</v>
      </c>
      <c r="P3535" t="s">
        <v>681</v>
      </c>
      <c r="Q3535" t="s">
        <v>5024</v>
      </c>
      <c r="R3535" t="s">
        <v>5025</v>
      </c>
    </row>
    <row r="3536" spans="1:18">
      <c r="A3536">
        <v>2219</v>
      </c>
      <c r="B3536" t="s">
        <v>701</v>
      </c>
      <c r="C3536">
        <v>878</v>
      </c>
      <c r="D3536" t="s">
        <v>5042</v>
      </c>
      <c r="E3536" t="s">
        <v>706</v>
      </c>
      <c r="F3536">
        <v>4</v>
      </c>
      <c r="G3536">
        <v>1</v>
      </c>
      <c r="H3536" t="s">
        <v>421</v>
      </c>
      <c r="I3536" t="s">
        <v>103</v>
      </c>
      <c r="J3536" t="s">
        <v>105</v>
      </c>
      <c r="K3536" t="s">
        <v>109</v>
      </c>
      <c r="L3536" t="s">
        <v>108</v>
      </c>
      <c r="M3536" t="s">
        <v>163</v>
      </c>
      <c r="N3536" t="s">
        <v>162</v>
      </c>
      <c r="O3536" t="s">
        <v>682</v>
      </c>
      <c r="P3536" t="s">
        <v>681</v>
      </c>
      <c r="Q3536" t="s">
        <v>5042</v>
      </c>
      <c r="R3536" t="s">
        <v>5043</v>
      </c>
    </row>
    <row r="3537" spans="1:18">
      <c r="A3537">
        <v>2221</v>
      </c>
      <c r="B3537" t="s">
        <v>701</v>
      </c>
      <c r="C3537">
        <v>907</v>
      </c>
      <c r="D3537" t="s">
        <v>5046</v>
      </c>
      <c r="E3537" t="s">
        <v>706</v>
      </c>
      <c r="F3537">
        <v>3</v>
      </c>
      <c r="G3537">
        <v>1</v>
      </c>
      <c r="H3537" t="s">
        <v>421</v>
      </c>
      <c r="I3537" t="s">
        <v>103</v>
      </c>
      <c r="J3537" t="s">
        <v>105</v>
      </c>
      <c r="K3537" t="s">
        <v>109</v>
      </c>
      <c r="L3537" t="s">
        <v>108</v>
      </c>
      <c r="M3537" t="s">
        <v>163</v>
      </c>
      <c r="N3537" t="s">
        <v>162</v>
      </c>
      <c r="O3537" t="s">
        <v>682</v>
      </c>
      <c r="P3537" t="s">
        <v>681</v>
      </c>
      <c r="Q3537" t="s">
        <v>5046</v>
      </c>
      <c r="R3537" t="s">
        <v>5047</v>
      </c>
    </row>
    <row r="3538" spans="1:18">
      <c r="A3538">
        <v>2222</v>
      </c>
      <c r="B3538" t="s">
        <v>701</v>
      </c>
      <c r="C3538">
        <v>880</v>
      </c>
      <c r="D3538" t="s">
        <v>5048</v>
      </c>
      <c r="E3538" t="s">
        <v>706</v>
      </c>
      <c r="F3538">
        <v>4</v>
      </c>
      <c r="G3538">
        <v>1</v>
      </c>
      <c r="H3538" t="s">
        <v>421</v>
      </c>
      <c r="I3538" t="s">
        <v>103</v>
      </c>
      <c r="J3538" t="s">
        <v>105</v>
      </c>
      <c r="K3538" t="s">
        <v>109</v>
      </c>
      <c r="L3538" t="s">
        <v>108</v>
      </c>
      <c r="M3538" t="s">
        <v>163</v>
      </c>
      <c r="N3538" t="s">
        <v>162</v>
      </c>
      <c r="O3538" t="s">
        <v>682</v>
      </c>
      <c r="P3538" t="s">
        <v>681</v>
      </c>
      <c r="Q3538" t="s">
        <v>5048</v>
      </c>
      <c r="R3538" t="s">
        <v>5049</v>
      </c>
    </row>
    <row r="3539" spans="1:18">
      <c r="A3539">
        <v>2225</v>
      </c>
      <c r="B3539" t="s">
        <v>701</v>
      </c>
      <c r="C3539">
        <v>879</v>
      </c>
      <c r="D3539" t="s">
        <v>5054</v>
      </c>
      <c r="E3539" t="s">
        <v>706</v>
      </c>
      <c r="F3539">
        <v>4</v>
      </c>
      <c r="G3539">
        <v>1</v>
      </c>
      <c r="H3539" t="s">
        <v>421</v>
      </c>
      <c r="I3539" t="s">
        <v>103</v>
      </c>
      <c r="J3539" t="s">
        <v>105</v>
      </c>
      <c r="K3539" t="s">
        <v>109</v>
      </c>
      <c r="L3539" t="s">
        <v>108</v>
      </c>
      <c r="M3539" t="s">
        <v>163</v>
      </c>
      <c r="N3539" t="s">
        <v>162</v>
      </c>
      <c r="O3539" t="s">
        <v>682</v>
      </c>
      <c r="P3539" t="s">
        <v>681</v>
      </c>
      <c r="Q3539" t="s">
        <v>5054</v>
      </c>
      <c r="R3539" t="s">
        <v>5055</v>
      </c>
    </row>
    <row r="3540" spans="1:18">
      <c r="A3540">
        <v>2227</v>
      </c>
      <c r="B3540" t="s">
        <v>701</v>
      </c>
      <c r="C3540">
        <v>968</v>
      </c>
      <c r="D3540" t="s">
        <v>5058</v>
      </c>
      <c r="E3540" t="s">
        <v>706</v>
      </c>
      <c r="F3540">
        <v>4</v>
      </c>
      <c r="G3540">
        <v>1</v>
      </c>
      <c r="H3540" t="s">
        <v>421</v>
      </c>
      <c r="I3540" t="s">
        <v>103</v>
      </c>
      <c r="J3540" t="s">
        <v>105</v>
      </c>
      <c r="K3540" t="s">
        <v>109</v>
      </c>
      <c r="L3540" t="s">
        <v>108</v>
      </c>
      <c r="M3540" t="s">
        <v>163</v>
      </c>
      <c r="N3540" t="s">
        <v>162</v>
      </c>
      <c r="O3540" t="s">
        <v>682</v>
      </c>
      <c r="P3540" t="s">
        <v>681</v>
      </c>
      <c r="Q3540" t="s">
        <v>5058</v>
      </c>
      <c r="R3540" t="s">
        <v>5059</v>
      </c>
    </row>
    <row r="3541" spans="1:18">
      <c r="A3541">
        <v>2235</v>
      </c>
      <c r="B3541" t="s">
        <v>701</v>
      </c>
      <c r="C3541">
        <v>969</v>
      </c>
      <c r="D3541" t="s">
        <v>5074</v>
      </c>
      <c r="E3541" t="s">
        <v>703</v>
      </c>
      <c r="F3541">
        <v>4</v>
      </c>
      <c r="G3541">
        <v>1</v>
      </c>
      <c r="H3541" t="s">
        <v>421</v>
      </c>
      <c r="I3541" t="s">
        <v>103</v>
      </c>
      <c r="J3541" t="s">
        <v>105</v>
      </c>
      <c r="K3541" t="s">
        <v>109</v>
      </c>
      <c r="L3541" t="s">
        <v>108</v>
      </c>
      <c r="M3541" t="s">
        <v>163</v>
      </c>
      <c r="N3541" t="s">
        <v>162</v>
      </c>
      <c r="O3541" t="s">
        <v>682</v>
      </c>
      <c r="P3541" t="s">
        <v>681</v>
      </c>
      <c r="Q3541" t="s">
        <v>5074</v>
      </c>
      <c r="R3541" t="s">
        <v>5075</v>
      </c>
    </row>
    <row r="3542" spans="1:18">
      <c r="A3542">
        <v>2241</v>
      </c>
      <c r="B3542" t="s">
        <v>701</v>
      </c>
      <c r="C3542">
        <v>970</v>
      </c>
      <c r="D3542" t="s">
        <v>5086</v>
      </c>
      <c r="E3542" t="s">
        <v>706</v>
      </c>
      <c r="F3542">
        <v>3</v>
      </c>
      <c r="G3542">
        <v>1</v>
      </c>
      <c r="H3542" t="s">
        <v>421</v>
      </c>
      <c r="I3542" t="s">
        <v>103</v>
      </c>
      <c r="J3542" t="s">
        <v>105</v>
      </c>
      <c r="K3542" t="s">
        <v>109</v>
      </c>
      <c r="L3542" t="s">
        <v>108</v>
      </c>
      <c r="M3542" t="s">
        <v>163</v>
      </c>
      <c r="N3542" t="s">
        <v>162</v>
      </c>
      <c r="O3542" t="s">
        <v>682</v>
      </c>
      <c r="P3542" t="s">
        <v>681</v>
      </c>
      <c r="Q3542" t="s">
        <v>5086</v>
      </c>
      <c r="R3542" t="s">
        <v>5087</v>
      </c>
    </row>
    <row r="3543" spans="1:18">
      <c r="A3543">
        <v>2243</v>
      </c>
      <c r="B3543" t="s">
        <v>701</v>
      </c>
      <c r="C3543">
        <v>908</v>
      </c>
      <c r="D3543" t="s">
        <v>5090</v>
      </c>
      <c r="E3543" t="s">
        <v>706</v>
      </c>
      <c r="F3543">
        <v>4</v>
      </c>
      <c r="G3543">
        <v>1</v>
      </c>
      <c r="H3543" t="s">
        <v>421</v>
      </c>
      <c r="I3543" t="s">
        <v>103</v>
      </c>
      <c r="J3543" t="s">
        <v>105</v>
      </c>
      <c r="K3543" t="s">
        <v>109</v>
      </c>
      <c r="L3543" t="s">
        <v>108</v>
      </c>
      <c r="M3543" t="s">
        <v>163</v>
      </c>
      <c r="N3543" t="s">
        <v>162</v>
      </c>
      <c r="O3543" t="s">
        <v>682</v>
      </c>
      <c r="P3543" t="s">
        <v>681</v>
      </c>
      <c r="Q3543" t="s">
        <v>5090</v>
      </c>
      <c r="R3543" t="s">
        <v>5091</v>
      </c>
    </row>
    <row r="3544" spans="1:18">
      <c r="A3544">
        <v>2249</v>
      </c>
      <c r="B3544" t="s">
        <v>701</v>
      </c>
      <c r="C3544">
        <v>971</v>
      </c>
      <c r="D3544" t="s">
        <v>5102</v>
      </c>
      <c r="E3544" t="s">
        <v>706</v>
      </c>
      <c r="F3544">
        <v>4</v>
      </c>
      <c r="G3544">
        <v>1</v>
      </c>
      <c r="H3544" t="s">
        <v>421</v>
      </c>
      <c r="I3544" t="s">
        <v>103</v>
      </c>
      <c r="J3544" t="s">
        <v>105</v>
      </c>
      <c r="K3544" t="s">
        <v>109</v>
      </c>
      <c r="L3544" t="s">
        <v>108</v>
      </c>
      <c r="M3544" t="s">
        <v>163</v>
      </c>
      <c r="N3544" t="s">
        <v>162</v>
      </c>
      <c r="O3544" t="s">
        <v>682</v>
      </c>
      <c r="P3544" t="s">
        <v>681</v>
      </c>
      <c r="Q3544" t="s">
        <v>5102</v>
      </c>
      <c r="R3544" t="s">
        <v>5103</v>
      </c>
    </row>
    <row r="3545" spans="1:18">
      <c r="A3545">
        <v>2255</v>
      </c>
      <c r="B3545" t="s">
        <v>701</v>
      </c>
      <c r="C3545">
        <v>973</v>
      </c>
      <c r="D3545" t="s">
        <v>5114</v>
      </c>
      <c r="E3545" t="s">
        <v>703</v>
      </c>
      <c r="F3545">
        <v>4</v>
      </c>
      <c r="G3545">
        <v>1</v>
      </c>
      <c r="H3545" t="s">
        <v>421</v>
      </c>
      <c r="I3545" t="s">
        <v>103</v>
      </c>
      <c r="J3545" t="s">
        <v>105</v>
      </c>
      <c r="K3545" t="s">
        <v>109</v>
      </c>
      <c r="L3545" t="s">
        <v>108</v>
      </c>
      <c r="M3545" t="s">
        <v>163</v>
      </c>
      <c r="N3545" t="s">
        <v>162</v>
      </c>
      <c r="O3545" t="s">
        <v>682</v>
      </c>
      <c r="P3545" t="s">
        <v>681</v>
      </c>
      <c r="Q3545" t="s">
        <v>5114</v>
      </c>
      <c r="R3545" t="s">
        <v>5115</v>
      </c>
    </row>
    <row r="3546" spans="1:18">
      <c r="A3546">
        <v>2266</v>
      </c>
      <c r="B3546" t="s">
        <v>701</v>
      </c>
      <c r="C3546">
        <v>974</v>
      </c>
      <c r="D3546" t="s">
        <v>5136</v>
      </c>
      <c r="E3546" t="s">
        <v>706</v>
      </c>
      <c r="F3546">
        <v>3</v>
      </c>
      <c r="G3546">
        <v>1</v>
      </c>
      <c r="H3546" t="s">
        <v>421</v>
      </c>
      <c r="I3546" t="s">
        <v>103</v>
      </c>
      <c r="J3546" t="s">
        <v>105</v>
      </c>
      <c r="K3546" t="s">
        <v>109</v>
      </c>
      <c r="L3546" t="s">
        <v>108</v>
      </c>
      <c r="M3546" t="s">
        <v>163</v>
      </c>
      <c r="N3546" t="s">
        <v>162</v>
      </c>
      <c r="O3546" t="s">
        <v>682</v>
      </c>
      <c r="P3546" t="s">
        <v>681</v>
      </c>
      <c r="Q3546" t="s">
        <v>5136</v>
      </c>
      <c r="R3546" t="s">
        <v>5137</v>
      </c>
    </row>
    <row r="3547" spans="1:18">
      <c r="A3547">
        <v>2288</v>
      </c>
      <c r="B3547" t="s">
        <v>701</v>
      </c>
      <c r="C3547">
        <v>1018</v>
      </c>
      <c r="D3547" t="s">
        <v>5179</v>
      </c>
      <c r="E3547" t="s">
        <v>706</v>
      </c>
      <c r="F3547">
        <v>4</v>
      </c>
      <c r="G3547">
        <v>1</v>
      </c>
      <c r="H3547" t="s">
        <v>421</v>
      </c>
      <c r="I3547" t="s">
        <v>103</v>
      </c>
      <c r="J3547" t="s">
        <v>105</v>
      </c>
      <c r="K3547" t="s">
        <v>109</v>
      </c>
      <c r="L3547" t="s">
        <v>108</v>
      </c>
      <c r="M3547" t="s">
        <v>163</v>
      </c>
      <c r="N3547" t="s">
        <v>162</v>
      </c>
      <c r="O3547" t="s">
        <v>682</v>
      </c>
      <c r="P3547" t="s">
        <v>681</v>
      </c>
      <c r="Q3547" t="s">
        <v>5179</v>
      </c>
      <c r="R3547" t="s">
        <v>5180</v>
      </c>
    </row>
    <row r="3548" spans="1:18">
      <c r="A3548">
        <v>2289</v>
      </c>
      <c r="B3548" t="s">
        <v>701</v>
      </c>
      <c r="C3548">
        <v>975</v>
      </c>
      <c r="D3548" t="s">
        <v>5181</v>
      </c>
      <c r="E3548" t="s">
        <v>706</v>
      </c>
      <c r="F3548">
        <v>4</v>
      </c>
      <c r="G3548">
        <v>1</v>
      </c>
      <c r="H3548" t="s">
        <v>421</v>
      </c>
      <c r="I3548" t="s">
        <v>103</v>
      </c>
      <c r="J3548" t="s">
        <v>105</v>
      </c>
      <c r="K3548" t="s">
        <v>109</v>
      </c>
      <c r="L3548" t="s">
        <v>108</v>
      </c>
      <c r="M3548" t="s">
        <v>163</v>
      </c>
      <c r="N3548" t="s">
        <v>162</v>
      </c>
      <c r="O3548" t="s">
        <v>682</v>
      </c>
      <c r="P3548" t="s">
        <v>681</v>
      </c>
      <c r="Q3548" t="s">
        <v>5181</v>
      </c>
      <c r="R3548" t="s">
        <v>5182</v>
      </c>
    </row>
    <row r="3549" spans="1:18">
      <c r="A3549">
        <v>2294</v>
      </c>
      <c r="B3549" t="s">
        <v>701</v>
      </c>
      <c r="C3549">
        <v>930</v>
      </c>
      <c r="D3549" t="s">
        <v>5191</v>
      </c>
      <c r="E3549" t="s">
        <v>706</v>
      </c>
      <c r="F3549">
        <v>3</v>
      </c>
      <c r="G3549">
        <v>1</v>
      </c>
      <c r="H3549" t="s">
        <v>421</v>
      </c>
      <c r="I3549" t="s">
        <v>103</v>
      </c>
      <c r="J3549" t="s">
        <v>105</v>
      </c>
      <c r="K3549" t="s">
        <v>109</v>
      </c>
      <c r="L3549" t="s">
        <v>108</v>
      </c>
      <c r="M3549" t="s">
        <v>163</v>
      </c>
      <c r="N3549" t="s">
        <v>162</v>
      </c>
      <c r="O3549" t="s">
        <v>682</v>
      </c>
      <c r="P3549" t="s">
        <v>681</v>
      </c>
      <c r="Q3549" t="s">
        <v>5191</v>
      </c>
      <c r="R3549" t="s">
        <v>5192</v>
      </c>
    </row>
    <row r="3550" spans="1:18">
      <c r="A3550">
        <v>2296</v>
      </c>
      <c r="B3550" t="s">
        <v>701</v>
      </c>
      <c r="C3550">
        <v>929</v>
      </c>
      <c r="D3550" t="s">
        <v>5195</v>
      </c>
      <c r="E3550" t="s">
        <v>706</v>
      </c>
      <c r="F3550">
        <v>2</v>
      </c>
      <c r="G3550">
        <v>1</v>
      </c>
      <c r="H3550" t="s">
        <v>421</v>
      </c>
      <c r="I3550" t="s">
        <v>103</v>
      </c>
      <c r="J3550" t="s">
        <v>105</v>
      </c>
      <c r="K3550" t="s">
        <v>109</v>
      </c>
      <c r="L3550" t="s">
        <v>108</v>
      </c>
      <c r="M3550" t="s">
        <v>163</v>
      </c>
      <c r="N3550" t="s">
        <v>162</v>
      </c>
      <c r="O3550" t="s">
        <v>682</v>
      </c>
      <c r="P3550" t="s">
        <v>681</v>
      </c>
      <c r="Q3550" t="s">
        <v>5195</v>
      </c>
      <c r="R3550" t="s">
        <v>5196</v>
      </c>
    </row>
    <row r="3551" spans="1:18">
      <c r="A3551">
        <v>2298</v>
      </c>
      <c r="B3551" t="s">
        <v>701</v>
      </c>
      <c r="C3551">
        <v>1017</v>
      </c>
      <c r="D3551" t="s">
        <v>5199</v>
      </c>
      <c r="E3551" t="s">
        <v>706</v>
      </c>
      <c r="F3551">
        <v>4</v>
      </c>
      <c r="G3551">
        <v>1</v>
      </c>
      <c r="H3551" t="s">
        <v>421</v>
      </c>
      <c r="I3551" t="s">
        <v>103</v>
      </c>
      <c r="J3551" t="s">
        <v>105</v>
      </c>
      <c r="K3551" t="s">
        <v>109</v>
      </c>
      <c r="L3551" t="s">
        <v>108</v>
      </c>
      <c r="M3551" t="s">
        <v>163</v>
      </c>
      <c r="N3551" t="s">
        <v>162</v>
      </c>
      <c r="O3551" t="s">
        <v>682</v>
      </c>
      <c r="P3551" t="s">
        <v>681</v>
      </c>
      <c r="Q3551" t="s">
        <v>5199</v>
      </c>
      <c r="R3551" t="s">
        <v>5200</v>
      </c>
    </row>
    <row r="3552" spans="1:18">
      <c r="A3552">
        <v>2302</v>
      </c>
      <c r="B3552" t="s">
        <v>701</v>
      </c>
      <c r="C3552">
        <v>976</v>
      </c>
      <c r="D3552" t="s">
        <v>5207</v>
      </c>
      <c r="E3552" t="s">
        <v>706</v>
      </c>
      <c r="F3552">
        <v>4</v>
      </c>
      <c r="G3552">
        <v>1</v>
      </c>
      <c r="H3552" t="s">
        <v>421</v>
      </c>
      <c r="I3552" t="s">
        <v>103</v>
      </c>
      <c r="J3552" t="s">
        <v>105</v>
      </c>
      <c r="K3552" t="s">
        <v>109</v>
      </c>
      <c r="L3552" t="s">
        <v>108</v>
      </c>
      <c r="M3552" t="s">
        <v>163</v>
      </c>
      <c r="N3552" t="s">
        <v>162</v>
      </c>
      <c r="O3552" t="s">
        <v>682</v>
      </c>
      <c r="P3552" t="s">
        <v>681</v>
      </c>
      <c r="Q3552" t="s">
        <v>5207</v>
      </c>
      <c r="R3552" t="s">
        <v>5208</v>
      </c>
    </row>
    <row r="3553" spans="1:18">
      <c r="A3553">
        <v>2304</v>
      </c>
      <c r="B3553" t="s">
        <v>701</v>
      </c>
      <c r="C3553">
        <v>920</v>
      </c>
      <c r="D3553" t="s">
        <v>5211</v>
      </c>
      <c r="E3553" t="s">
        <v>421</v>
      </c>
      <c r="F3553">
        <v>4</v>
      </c>
      <c r="G3553">
        <v>1</v>
      </c>
      <c r="H3553" t="s">
        <v>421</v>
      </c>
      <c r="I3553" t="s">
        <v>103</v>
      </c>
      <c r="J3553" t="s">
        <v>105</v>
      </c>
      <c r="K3553" t="s">
        <v>109</v>
      </c>
      <c r="L3553" t="s">
        <v>108</v>
      </c>
      <c r="M3553" t="s">
        <v>163</v>
      </c>
      <c r="N3553" t="s">
        <v>162</v>
      </c>
      <c r="O3553" t="s">
        <v>682</v>
      </c>
      <c r="P3553" t="s">
        <v>681</v>
      </c>
      <c r="Q3553" t="s">
        <v>5211</v>
      </c>
      <c r="R3553" t="s">
        <v>5212</v>
      </c>
    </row>
    <row r="3554" spans="1:18">
      <c r="A3554">
        <v>2305</v>
      </c>
      <c r="B3554" t="s">
        <v>701</v>
      </c>
      <c r="C3554">
        <v>1016</v>
      </c>
      <c r="D3554" t="s">
        <v>5213</v>
      </c>
      <c r="E3554" t="s">
        <v>703</v>
      </c>
      <c r="F3554">
        <v>5</v>
      </c>
      <c r="G3554">
        <v>1</v>
      </c>
      <c r="H3554" t="s">
        <v>421</v>
      </c>
      <c r="I3554" t="s">
        <v>103</v>
      </c>
      <c r="J3554" t="s">
        <v>105</v>
      </c>
      <c r="K3554" t="s">
        <v>109</v>
      </c>
      <c r="L3554" t="s">
        <v>108</v>
      </c>
      <c r="M3554" t="s">
        <v>163</v>
      </c>
      <c r="N3554" t="s">
        <v>162</v>
      </c>
      <c r="O3554" t="s">
        <v>682</v>
      </c>
      <c r="P3554" t="s">
        <v>681</v>
      </c>
      <c r="Q3554" t="s">
        <v>5213</v>
      </c>
      <c r="R3554" t="s">
        <v>5214</v>
      </c>
    </row>
    <row r="3555" spans="1:18">
      <c r="A3555">
        <v>2315</v>
      </c>
      <c r="B3555" t="s">
        <v>701</v>
      </c>
      <c r="C3555">
        <v>1004</v>
      </c>
      <c r="D3555" t="s">
        <v>5233</v>
      </c>
      <c r="E3555" t="s">
        <v>706</v>
      </c>
      <c r="F3555">
        <v>3</v>
      </c>
      <c r="G3555">
        <v>1</v>
      </c>
      <c r="H3555" t="s">
        <v>421</v>
      </c>
      <c r="I3555" t="s">
        <v>103</v>
      </c>
      <c r="J3555" t="s">
        <v>105</v>
      </c>
      <c r="K3555" t="s">
        <v>109</v>
      </c>
      <c r="L3555" t="s">
        <v>108</v>
      </c>
      <c r="M3555" t="s">
        <v>163</v>
      </c>
      <c r="N3555" t="s">
        <v>162</v>
      </c>
      <c r="O3555" t="s">
        <v>682</v>
      </c>
      <c r="P3555" t="s">
        <v>681</v>
      </c>
      <c r="Q3555" t="s">
        <v>5233</v>
      </c>
      <c r="R3555" t="s">
        <v>5234</v>
      </c>
    </row>
    <row r="3556" spans="1:18">
      <c r="A3556">
        <v>2316</v>
      </c>
      <c r="B3556" t="s">
        <v>701</v>
      </c>
      <c r="C3556">
        <v>966</v>
      </c>
      <c r="D3556" t="s">
        <v>5235</v>
      </c>
      <c r="E3556" t="s">
        <v>706</v>
      </c>
      <c r="F3556">
        <v>1</v>
      </c>
      <c r="G3556">
        <v>1</v>
      </c>
      <c r="H3556" t="s">
        <v>421</v>
      </c>
      <c r="I3556" t="s">
        <v>103</v>
      </c>
      <c r="J3556" t="s">
        <v>105</v>
      </c>
      <c r="K3556" t="s">
        <v>109</v>
      </c>
      <c r="L3556" t="s">
        <v>108</v>
      </c>
      <c r="M3556" t="s">
        <v>163</v>
      </c>
      <c r="N3556" t="s">
        <v>162</v>
      </c>
      <c r="O3556" t="s">
        <v>682</v>
      </c>
      <c r="P3556" t="s">
        <v>681</v>
      </c>
      <c r="Q3556" t="s">
        <v>5235</v>
      </c>
      <c r="R3556" t="s">
        <v>5236</v>
      </c>
    </row>
    <row r="3557" spans="1:18">
      <c r="A3557">
        <v>2320</v>
      </c>
      <c r="B3557" t="s">
        <v>701</v>
      </c>
      <c r="C3557">
        <v>1005</v>
      </c>
      <c r="D3557" t="s">
        <v>5243</v>
      </c>
      <c r="E3557" t="s">
        <v>706</v>
      </c>
      <c r="F3557">
        <v>4</v>
      </c>
      <c r="G3557">
        <v>1</v>
      </c>
      <c r="H3557" t="s">
        <v>421</v>
      </c>
      <c r="I3557" t="s">
        <v>103</v>
      </c>
      <c r="J3557" t="s">
        <v>105</v>
      </c>
      <c r="K3557" t="s">
        <v>109</v>
      </c>
      <c r="L3557" t="s">
        <v>108</v>
      </c>
      <c r="M3557" t="s">
        <v>163</v>
      </c>
      <c r="N3557" t="s">
        <v>162</v>
      </c>
      <c r="O3557" t="s">
        <v>682</v>
      </c>
      <c r="P3557" t="s">
        <v>681</v>
      </c>
      <c r="Q3557" t="s">
        <v>5243</v>
      </c>
      <c r="R3557" t="s">
        <v>5244</v>
      </c>
    </row>
    <row r="3558" spans="1:18">
      <c r="A3558">
        <v>2327</v>
      </c>
      <c r="B3558" t="s">
        <v>701</v>
      </c>
      <c r="C3558">
        <v>1006</v>
      </c>
      <c r="D3558" t="s">
        <v>5257</v>
      </c>
      <c r="E3558" t="s">
        <v>706</v>
      </c>
      <c r="F3558">
        <v>4</v>
      </c>
      <c r="G3558">
        <v>1</v>
      </c>
      <c r="H3558" t="s">
        <v>421</v>
      </c>
      <c r="I3558" t="s">
        <v>103</v>
      </c>
      <c r="J3558" t="s">
        <v>105</v>
      </c>
      <c r="K3558" t="s">
        <v>109</v>
      </c>
      <c r="L3558" t="s">
        <v>108</v>
      </c>
      <c r="M3558" t="s">
        <v>163</v>
      </c>
      <c r="N3558" t="s">
        <v>162</v>
      </c>
      <c r="O3558" t="s">
        <v>682</v>
      </c>
      <c r="P3558" t="s">
        <v>681</v>
      </c>
      <c r="Q3558" t="s">
        <v>5257</v>
      </c>
      <c r="R3558" t="s">
        <v>5258</v>
      </c>
    </row>
    <row r="3559" spans="1:18">
      <c r="A3559">
        <v>2332</v>
      </c>
      <c r="B3559" t="s">
        <v>701</v>
      </c>
      <c r="C3559">
        <v>1008</v>
      </c>
      <c r="D3559" t="s">
        <v>5267</v>
      </c>
      <c r="E3559" t="s">
        <v>706</v>
      </c>
      <c r="F3559">
        <v>4</v>
      </c>
      <c r="G3559">
        <v>1</v>
      </c>
      <c r="H3559" t="s">
        <v>421</v>
      </c>
      <c r="I3559" t="s">
        <v>103</v>
      </c>
      <c r="J3559" t="s">
        <v>105</v>
      </c>
      <c r="K3559" t="s">
        <v>109</v>
      </c>
      <c r="L3559" t="s">
        <v>108</v>
      </c>
      <c r="M3559" t="s">
        <v>163</v>
      </c>
      <c r="N3559" t="s">
        <v>162</v>
      </c>
      <c r="O3559" t="s">
        <v>682</v>
      </c>
      <c r="P3559" t="s">
        <v>681</v>
      </c>
      <c r="Q3559" t="s">
        <v>5267</v>
      </c>
      <c r="R3559" t="s">
        <v>5268</v>
      </c>
    </row>
    <row r="3560" spans="1:18">
      <c r="A3560">
        <v>2334</v>
      </c>
      <c r="B3560" t="s">
        <v>701</v>
      </c>
      <c r="C3560">
        <v>1007</v>
      </c>
      <c r="D3560" t="s">
        <v>5271</v>
      </c>
      <c r="E3560" t="s">
        <v>706</v>
      </c>
      <c r="F3560">
        <v>3</v>
      </c>
      <c r="G3560">
        <v>1</v>
      </c>
      <c r="H3560" t="s">
        <v>421</v>
      </c>
      <c r="I3560" t="s">
        <v>103</v>
      </c>
      <c r="J3560" t="s">
        <v>105</v>
      </c>
      <c r="K3560" t="s">
        <v>109</v>
      </c>
      <c r="L3560" t="s">
        <v>108</v>
      </c>
      <c r="M3560" t="s">
        <v>163</v>
      </c>
      <c r="N3560" t="s">
        <v>162</v>
      </c>
      <c r="O3560" t="s">
        <v>682</v>
      </c>
      <c r="P3560" t="s">
        <v>681</v>
      </c>
      <c r="Q3560" t="s">
        <v>5271</v>
      </c>
      <c r="R3560" t="s">
        <v>5272</v>
      </c>
    </row>
    <row r="3561" spans="1:18">
      <c r="A3561">
        <v>2335</v>
      </c>
      <c r="B3561" t="s">
        <v>701</v>
      </c>
      <c r="C3561">
        <v>1009</v>
      </c>
      <c r="D3561" t="s">
        <v>5273</v>
      </c>
      <c r="E3561" t="s">
        <v>706</v>
      </c>
      <c r="F3561">
        <v>3</v>
      </c>
      <c r="G3561">
        <v>1</v>
      </c>
      <c r="H3561" t="s">
        <v>421</v>
      </c>
      <c r="I3561" t="s">
        <v>103</v>
      </c>
      <c r="J3561" t="s">
        <v>105</v>
      </c>
      <c r="K3561" t="s">
        <v>109</v>
      </c>
      <c r="L3561" t="s">
        <v>108</v>
      </c>
      <c r="M3561" t="s">
        <v>163</v>
      </c>
      <c r="N3561" t="s">
        <v>162</v>
      </c>
      <c r="O3561" t="s">
        <v>682</v>
      </c>
      <c r="P3561" t="s">
        <v>681</v>
      </c>
      <c r="Q3561" t="s">
        <v>5273</v>
      </c>
      <c r="R3561" t="s">
        <v>5274</v>
      </c>
    </row>
    <row r="3562" spans="1:18">
      <c r="A3562">
        <v>2336</v>
      </c>
      <c r="B3562" t="s">
        <v>701</v>
      </c>
      <c r="C3562">
        <v>964</v>
      </c>
      <c r="D3562" t="s">
        <v>5275</v>
      </c>
      <c r="E3562" t="s">
        <v>703</v>
      </c>
      <c r="F3562">
        <v>4</v>
      </c>
      <c r="G3562">
        <v>1</v>
      </c>
      <c r="H3562" t="s">
        <v>421</v>
      </c>
      <c r="I3562" t="s">
        <v>103</v>
      </c>
      <c r="J3562" t="s">
        <v>105</v>
      </c>
      <c r="K3562" t="s">
        <v>109</v>
      </c>
      <c r="L3562" t="s">
        <v>108</v>
      </c>
      <c r="M3562" t="s">
        <v>163</v>
      </c>
      <c r="N3562" t="s">
        <v>162</v>
      </c>
      <c r="O3562" t="s">
        <v>682</v>
      </c>
      <c r="P3562" t="s">
        <v>681</v>
      </c>
      <c r="Q3562" t="s">
        <v>5275</v>
      </c>
      <c r="R3562" t="s">
        <v>5276</v>
      </c>
    </row>
    <row r="3563" spans="1:18">
      <c r="A3563">
        <v>2345</v>
      </c>
      <c r="B3563" t="s">
        <v>701</v>
      </c>
      <c r="C3563">
        <v>1010</v>
      </c>
      <c r="D3563" t="s">
        <v>5293</v>
      </c>
      <c r="E3563" t="s">
        <v>706</v>
      </c>
      <c r="F3563">
        <v>4</v>
      </c>
      <c r="G3563">
        <v>1</v>
      </c>
      <c r="H3563" t="s">
        <v>421</v>
      </c>
      <c r="I3563" t="s">
        <v>103</v>
      </c>
      <c r="J3563" t="s">
        <v>105</v>
      </c>
      <c r="K3563" t="s">
        <v>109</v>
      </c>
      <c r="L3563" t="s">
        <v>108</v>
      </c>
      <c r="M3563" t="s">
        <v>163</v>
      </c>
      <c r="N3563" t="s">
        <v>162</v>
      </c>
      <c r="O3563" t="s">
        <v>682</v>
      </c>
      <c r="P3563" t="s">
        <v>681</v>
      </c>
      <c r="Q3563" t="s">
        <v>5293</v>
      </c>
      <c r="R3563" t="s">
        <v>5294</v>
      </c>
    </row>
    <row r="3564" spans="1:18">
      <c r="A3564">
        <v>2346</v>
      </c>
      <c r="B3564" t="s">
        <v>701</v>
      </c>
      <c r="C3564">
        <v>1011</v>
      </c>
      <c r="D3564" t="s">
        <v>5295</v>
      </c>
      <c r="E3564" t="s">
        <v>706</v>
      </c>
      <c r="F3564">
        <v>3</v>
      </c>
      <c r="G3564">
        <v>1</v>
      </c>
      <c r="H3564" t="s">
        <v>421</v>
      </c>
      <c r="I3564" t="s">
        <v>103</v>
      </c>
      <c r="J3564" t="s">
        <v>105</v>
      </c>
      <c r="K3564" t="s">
        <v>109</v>
      </c>
      <c r="L3564" t="s">
        <v>108</v>
      </c>
      <c r="M3564" t="s">
        <v>163</v>
      </c>
      <c r="N3564" t="s">
        <v>162</v>
      </c>
      <c r="O3564" t="s">
        <v>682</v>
      </c>
      <c r="P3564" t="s">
        <v>681</v>
      </c>
      <c r="Q3564" t="s">
        <v>5295</v>
      </c>
      <c r="R3564" t="s">
        <v>5296</v>
      </c>
    </row>
    <row r="3565" spans="1:18">
      <c r="A3565">
        <v>2348</v>
      </c>
      <c r="B3565" t="s">
        <v>701</v>
      </c>
      <c r="C3565">
        <v>965</v>
      </c>
      <c r="D3565" t="s">
        <v>5299</v>
      </c>
      <c r="E3565" t="s">
        <v>703</v>
      </c>
      <c r="F3565">
        <v>4</v>
      </c>
      <c r="G3565">
        <v>1</v>
      </c>
      <c r="H3565" t="s">
        <v>421</v>
      </c>
      <c r="I3565" t="s">
        <v>103</v>
      </c>
      <c r="J3565" t="s">
        <v>105</v>
      </c>
      <c r="K3565" t="s">
        <v>109</v>
      </c>
      <c r="L3565" t="s">
        <v>108</v>
      </c>
      <c r="M3565" t="s">
        <v>163</v>
      </c>
      <c r="N3565" t="s">
        <v>162</v>
      </c>
      <c r="O3565" t="s">
        <v>682</v>
      </c>
      <c r="P3565" t="s">
        <v>681</v>
      </c>
      <c r="Q3565" t="s">
        <v>5299</v>
      </c>
      <c r="R3565" t="s">
        <v>5300</v>
      </c>
    </row>
    <row r="3566" spans="1:18">
      <c r="A3566">
        <v>2352</v>
      </c>
      <c r="B3566" t="s">
        <v>701</v>
      </c>
      <c r="C3566">
        <v>1012</v>
      </c>
      <c r="D3566" t="s">
        <v>5307</v>
      </c>
      <c r="E3566" t="s">
        <v>706</v>
      </c>
      <c r="F3566">
        <v>4</v>
      </c>
      <c r="G3566">
        <v>1</v>
      </c>
      <c r="H3566" t="s">
        <v>421</v>
      </c>
      <c r="I3566" t="s">
        <v>103</v>
      </c>
      <c r="J3566" t="s">
        <v>105</v>
      </c>
      <c r="K3566" t="s">
        <v>109</v>
      </c>
      <c r="L3566" t="s">
        <v>108</v>
      </c>
      <c r="M3566" t="s">
        <v>163</v>
      </c>
      <c r="N3566" t="s">
        <v>162</v>
      </c>
      <c r="O3566" t="s">
        <v>682</v>
      </c>
      <c r="P3566" t="s">
        <v>681</v>
      </c>
      <c r="Q3566" t="s">
        <v>5307</v>
      </c>
      <c r="R3566" t="s">
        <v>5308</v>
      </c>
    </row>
    <row r="3567" spans="1:18">
      <c r="A3567">
        <v>2360</v>
      </c>
      <c r="B3567" t="s">
        <v>701</v>
      </c>
      <c r="C3567">
        <v>1013</v>
      </c>
      <c r="D3567" t="s">
        <v>5323</v>
      </c>
      <c r="E3567" t="s">
        <v>706</v>
      </c>
      <c r="F3567">
        <v>4</v>
      </c>
      <c r="G3567">
        <v>1</v>
      </c>
      <c r="H3567" t="s">
        <v>421</v>
      </c>
      <c r="I3567" t="s">
        <v>103</v>
      </c>
      <c r="J3567" t="s">
        <v>105</v>
      </c>
      <c r="K3567" t="s">
        <v>109</v>
      </c>
      <c r="L3567" t="s">
        <v>108</v>
      </c>
      <c r="M3567" t="s">
        <v>163</v>
      </c>
      <c r="N3567" t="s">
        <v>162</v>
      </c>
      <c r="O3567" t="s">
        <v>682</v>
      </c>
      <c r="P3567" t="s">
        <v>681</v>
      </c>
      <c r="Q3567" t="s">
        <v>5323</v>
      </c>
      <c r="R3567" t="s">
        <v>5324</v>
      </c>
    </row>
    <row r="3568" spans="1:18">
      <c r="A3568">
        <v>2361</v>
      </c>
      <c r="B3568" t="s">
        <v>701</v>
      </c>
      <c r="C3568">
        <v>931</v>
      </c>
      <c r="D3568" t="s">
        <v>5325</v>
      </c>
      <c r="E3568" t="s">
        <v>706</v>
      </c>
      <c r="F3568">
        <v>4</v>
      </c>
      <c r="G3568">
        <v>1</v>
      </c>
      <c r="H3568" t="s">
        <v>421</v>
      </c>
      <c r="I3568" t="s">
        <v>103</v>
      </c>
      <c r="J3568" t="s">
        <v>105</v>
      </c>
      <c r="K3568" t="s">
        <v>109</v>
      </c>
      <c r="L3568" t="s">
        <v>108</v>
      </c>
      <c r="M3568" t="s">
        <v>163</v>
      </c>
      <c r="N3568" t="s">
        <v>162</v>
      </c>
      <c r="O3568" t="s">
        <v>682</v>
      </c>
      <c r="P3568" t="s">
        <v>681</v>
      </c>
      <c r="Q3568" t="s">
        <v>5325</v>
      </c>
      <c r="R3568" t="s">
        <v>5326</v>
      </c>
    </row>
    <row r="3569" spans="1:18">
      <c r="A3569">
        <v>2367</v>
      </c>
      <c r="B3569" t="s">
        <v>701</v>
      </c>
      <c r="C3569">
        <v>963</v>
      </c>
      <c r="D3569" t="s">
        <v>5086</v>
      </c>
      <c r="E3569" t="s">
        <v>706</v>
      </c>
      <c r="F3569">
        <v>4</v>
      </c>
      <c r="G3569">
        <v>1</v>
      </c>
      <c r="H3569" t="s">
        <v>421</v>
      </c>
      <c r="I3569" t="s">
        <v>103</v>
      </c>
      <c r="J3569" t="s">
        <v>105</v>
      </c>
      <c r="K3569" t="s">
        <v>109</v>
      </c>
      <c r="L3569" t="s">
        <v>108</v>
      </c>
      <c r="M3569" t="s">
        <v>163</v>
      </c>
      <c r="N3569" t="s">
        <v>162</v>
      </c>
      <c r="O3569" t="s">
        <v>682</v>
      </c>
      <c r="P3569" t="s">
        <v>681</v>
      </c>
      <c r="Q3569" t="s">
        <v>5086</v>
      </c>
      <c r="R3569" t="s">
        <v>5337</v>
      </c>
    </row>
    <row r="3570" spans="1:18">
      <c r="A3570">
        <v>2371</v>
      </c>
      <c r="B3570" t="s">
        <v>701</v>
      </c>
      <c r="C3570">
        <v>1014</v>
      </c>
      <c r="D3570" t="s">
        <v>5344</v>
      </c>
      <c r="E3570" t="s">
        <v>706</v>
      </c>
      <c r="F3570">
        <v>4</v>
      </c>
      <c r="G3570">
        <v>1</v>
      </c>
      <c r="H3570" t="s">
        <v>421</v>
      </c>
      <c r="I3570" t="s">
        <v>103</v>
      </c>
      <c r="J3570" t="s">
        <v>105</v>
      </c>
      <c r="K3570" t="s">
        <v>109</v>
      </c>
      <c r="L3570" t="s">
        <v>108</v>
      </c>
      <c r="M3570" t="s">
        <v>163</v>
      </c>
      <c r="N3570" t="s">
        <v>162</v>
      </c>
      <c r="O3570" t="s">
        <v>682</v>
      </c>
      <c r="P3570" t="s">
        <v>681</v>
      </c>
      <c r="Q3570" t="s">
        <v>5344</v>
      </c>
      <c r="R3570" t="s">
        <v>5345</v>
      </c>
    </row>
    <row r="3571" spans="1:18">
      <c r="A3571">
        <v>2372</v>
      </c>
      <c r="B3571" t="s">
        <v>701</v>
      </c>
      <c r="C3571">
        <v>961</v>
      </c>
      <c r="D3571" t="s">
        <v>5346</v>
      </c>
      <c r="E3571" t="s">
        <v>706</v>
      </c>
      <c r="F3571">
        <v>2</v>
      </c>
      <c r="G3571">
        <v>1</v>
      </c>
      <c r="H3571" t="s">
        <v>421</v>
      </c>
      <c r="I3571" t="s">
        <v>103</v>
      </c>
      <c r="J3571" t="s">
        <v>105</v>
      </c>
      <c r="K3571" t="s">
        <v>109</v>
      </c>
      <c r="L3571" t="s">
        <v>108</v>
      </c>
      <c r="M3571" t="s">
        <v>163</v>
      </c>
      <c r="N3571" t="s">
        <v>162</v>
      </c>
      <c r="O3571" t="s">
        <v>682</v>
      </c>
      <c r="P3571" t="s">
        <v>681</v>
      </c>
      <c r="Q3571" t="s">
        <v>5346</v>
      </c>
      <c r="R3571" t="s">
        <v>5347</v>
      </c>
    </row>
    <row r="3572" spans="1:18">
      <c r="A3572">
        <v>2379</v>
      </c>
      <c r="B3572" t="s">
        <v>701</v>
      </c>
      <c r="C3572">
        <v>1015</v>
      </c>
      <c r="D3572" t="s">
        <v>5359</v>
      </c>
      <c r="E3572" t="s">
        <v>706</v>
      </c>
      <c r="F3572">
        <v>4</v>
      </c>
      <c r="G3572">
        <v>1</v>
      </c>
      <c r="H3572" t="s">
        <v>421</v>
      </c>
      <c r="I3572" t="s">
        <v>103</v>
      </c>
      <c r="J3572" t="s">
        <v>105</v>
      </c>
      <c r="K3572" t="s">
        <v>109</v>
      </c>
      <c r="L3572" t="s">
        <v>108</v>
      </c>
      <c r="M3572" t="s">
        <v>163</v>
      </c>
      <c r="N3572" t="s">
        <v>162</v>
      </c>
      <c r="O3572" t="s">
        <v>682</v>
      </c>
      <c r="P3572" t="s">
        <v>681</v>
      </c>
      <c r="Q3572" t="s">
        <v>5359</v>
      </c>
      <c r="R3572" t="s">
        <v>5360</v>
      </c>
    </row>
    <row r="3573" spans="1:18">
      <c r="A3573">
        <v>2384</v>
      </c>
      <c r="B3573" t="s">
        <v>701</v>
      </c>
      <c r="C3573">
        <v>962</v>
      </c>
      <c r="D3573" t="s">
        <v>5369</v>
      </c>
      <c r="E3573" t="s">
        <v>706</v>
      </c>
      <c r="F3573">
        <v>3</v>
      </c>
      <c r="G3573">
        <v>1</v>
      </c>
      <c r="H3573" t="s">
        <v>421</v>
      </c>
      <c r="I3573" t="s">
        <v>103</v>
      </c>
      <c r="J3573" t="s">
        <v>105</v>
      </c>
      <c r="K3573" t="s">
        <v>109</v>
      </c>
      <c r="L3573" t="s">
        <v>108</v>
      </c>
      <c r="M3573" t="s">
        <v>163</v>
      </c>
      <c r="N3573" t="s">
        <v>162</v>
      </c>
      <c r="O3573" t="s">
        <v>682</v>
      </c>
      <c r="P3573" t="s">
        <v>681</v>
      </c>
      <c r="Q3573" t="s">
        <v>5369</v>
      </c>
      <c r="R3573" t="s">
        <v>5370</v>
      </c>
    </row>
    <row r="3574" spans="1:18">
      <c r="A3574">
        <v>2393</v>
      </c>
      <c r="B3574" t="s">
        <v>701</v>
      </c>
      <c r="C3574">
        <v>943</v>
      </c>
      <c r="D3574" t="s">
        <v>5387</v>
      </c>
      <c r="E3574" t="s">
        <v>703</v>
      </c>
      <c r="F3574">
        <v>5</v>
      </c>
      <c r="G3574">
        <v>1</v>
      </c>
      <c r="H3574" t="s">
        <v>421</v>
      </c>
      <c r="I3574" t="s">
        <v>103</v>
      </c>
      <c r="J3574" t="s">
        <v>105</v>
      </c>
      <c r="K3574" t="s">
        <v>109</v>
      </c>
      <c r="L3574" t="s">
        <v>108</v>
      </c>
      <c r="M3574" t="s">
        <v>163</v>
      </c>
      <c r="N3574" t="s">
        <v>162</v>
      </c>
      <c r="O3574" t="s">
        <v>682</v>
      </c>
      <c r="P3574" t="s">
        <v>681</v>
      </c>
      <c r="Q3574" t="s">
        <v>5387</v>
      </c>
      <c r="R3574" t="s">
        <v>5388</v>
      </c>
    </row>
    <row r="3575" spans="1:18">
      <c r="A3575">
        <v>2396</v>
      </c>
      <c r="B3575" t="s">
        <v>701</v>
      </c>
      <c r="C3575">
        <v>960</v>
      </c>
      <c r="D3575" t="s">
        <v>5393</v>
      </c>
      <c r="E3575" t="s">
        <v>706</v>
      </c>
      <c r="F3575">
        <v>4</v>
      </c>
      <c r="G3575">
        <v>1</v>
      </c>
      <c r="H3575" t="s">
        <v>421</v>
      </c>
      <c r="I3575" t="s">
        <v>103</v>
      </c>
      <c r="J3575" t="s">
        <v>105</v>
      </c>
      <c r="K3575" t="s">
        <v>109</v>
      </c>
      <c r="L3575" t="s">
        <v>108</v>
      </c>
      <c r="M3575" t="s">
        <v>163</v>
      </c>
      <c r="N3575" t="s">
        <v>162</v>
      </c>
      <c r="O3575" t="s">
        <v>682</v>
      </c>
      <c r="P3575" t="s">
        <v>681</v>
      </c>
      <c r="Q3575" t="s">
        <v>5393</v>
      </c>
      <c r="R3575" t="s">
        <v>5394</v>
      </c>
    </row>
    <row r="3576" spans="1:18">
      <c r="A3576">
        <v>2399</v>
      </c>
      <c r="B3576" t="s">
        <v>701</v>
      </c>
      <c r="C3576">
        <v>944</v>
      </c>
      <c r="D3576" t="s">
        <v>5399</v>
      </c>
      <c r="E3576" t="s">
        <v>706</v>
      </c>
      <c r="F3576">
        <v>2</v>
      </c>
      <c r="G3576">
        <v>1</v>
      </c>
      <c r="H3576" t="s">
        <v>421</v>
      </c>
      <c r="I3576" t="s">
        <v>103</v>
      </c>
      <c r="J3576" t="s">
        <v>105</v>
      </c>
      <c r="K3576" t="s">
        <v>109</v>
      </c>
      <c r="L3576" t="s">
        <v>108</v>
      </c>
      <c r="M3576" t="s">
        <v>163</v>
      </c>
      <c r="N3576" t="s">
        <v>162</v>
      </c>
      <c r="O3576" t="s">
        <v>682</v>
      </c>
      <c r="P3576" t="s">
        <v>681</v>
      </c>
      <c r="Q3576" t="s">
        <v>5399</v>
      </c>
      <c r="R3576" t="s">
        <v>5400</v>
      </c>
    </row>
    <row r="3577" spans="1:18">
      <c r="A3577">
        <v>2413</v>
      </c>
      <c r="B3577" t="s">
        <v>701</v>
      </c>
      <c r="C3577">
        <v>1050</v>
      </c>
      <c r="D3577" t="s">
        <v>5427</v>
      </c>
      <c r="E3577" t="s">
        <v>703</v>
      </c>
      <c r="F3577">
        <v>5</v>
      </c>
      <c r="G3577">
        <v>1</v>
      </c>
      <c r="H3577" t="s">
        <v>421</v>
      </c>
      <c r="I3577" t="s">
        <v>103</v>
      </c>
      <c r="J3577" t="s">
        <v>105</v>
      </c>
      <c r="K3577" t="s">
        <v>109</v>
      </c>
      <c r="L3577" t="s">
        <v>108</v>
      </c>
      <c r="M3577" t="s">
        <v>163</v>
      </c>
      <c r="N3577" t="s">
        <v>162</v>
      </c>
      <c r="O3577" t="s">
        <v>682</v>
      </c>
      <c r="P3577" t="s">
        <v>681</v>
      </c>
      <c r="Q3577" t="s">
        <v>5427</v>
      </c>
      <c r="R3577" t="s">
        <v>5428</v>
      </c>
    </row>
    <row r="3578" spans="1:18">
      <c r="A3578">
        <v>2415</v>
      </c>
      <c r="B3578" t="s">
        <v>701</v>
      </c>
      <c r="C3578">
        <v>677</v>
      </c>
      <c r="D3578" t="s">
        <v>5431</v>
      </c>
      <c r="E3578" t="s">
        <v>706</v>
      </c>
      <c r="F3578">
        <v>3</v>
      </c>
      <c r="G3578">
        <v>1</v>
      </c>
      <c r="H3578" t="s">
        <v>421</v>
      </c>
      <c r="I3578" t="s">
        <v>103</v>
      </c>
      <c r="J3578" t="s">
        <v>105</v>
      </c>
      <c r="K3578" t="s">
        <v>109</v>
      </c>
      <c r="L3578" t="s">
        <v>108</v>
      </c>
      <c r="M3578" t="s">
        <v>163</v>
      </c>
      <c r="N3578" t="s">
        <v>162</v>
      </c>
      <c r="O3578" t="s">
        <v>682</v>
      </c>
      <c r="P3578" t="s">
        <v>681</v>
      </c>
      <c r="Q3578" t="s">
        <v>5431</v>
      </c>
      <c r="R3578" t="s">
        <v>5432</v>
      </c>
    </row>
    <row r="3579" spans="1:18">
      <c r="A3579">
        <v>2420</v>
      </c>
      <c r="B3579" t="s">
        <v>701</v>
      </c>
      <c r="C3579">
        <v>932</v>
      </c>
      <c r="D3579" t="s">
        <v>5441</v>
      </c>
      <c r="E3579" t="s">
        <v>706</v>
      </c>
      <c r="F3579">
        <v>3</v>
      </c>
      <c r="G3579">
        <v>1</v>
      </c>
      <c r="H3579" t="s">
        <v>421</v>
      </c>
      <c r="I3579" t="s">
        <v>103</v>
      </c>
      <c r="J3579" t="s">
        <v>105</v>
      </c>
      <c r="K3579" t="s">
        <v>109</v>
      </c>
      <c r="L3579" t="s">
        <v>108</v>
      </c>
      <c r="M3579" t="s">
        <v>163</v>
      </c>
      <c r="N3579" t="s">
        <v>162</v>
      </c>
      <c r="O3579" t="s">
        <v>682</v>
      </c>
      <c r="P3579" t="s">
        <v>681</v>
      </c>
      <c r="Q3579" t="s">
        <v>5441</v>
      </c>
      <c r="R3579" t="s">
        <v>5442</v>
      </c>
    </row>
    <row r="3580" spans="1:18">
      <c r="A3580">
        <v>2421</v>
      </c>
      <c r="B3580" t="s">
        <v>701</v>
      </c>
      <c r="C3580">
        <v>678</v>
      </c>
      <c r="D3580" t="s">
        <v>5443</v>
      </c>
      <c r="E3580" t="s">
        <v>703</v>
      </c>
      <c r="F3580">
        <v>4</v>
      </c>
      <c r="G3580">
        <v>1</v>
      </c>
      <c r="H3580" t="s">
        <v>421</v>
      </c>
      <c r="I3580" t="s">
        <v>103</v>
      </c>
      <c r="J3580" t="s">
        <v>105</v>
      </c>
      <c r="K3580" t="s">
        <v>109</v>
      </c>
      <c r="L3580" t="s">
        <v>108</v>
      </c>
      <c r="M3580" t="s">
        <v>163</v>
      </c>
      <c r="N3580" t="s">
        <v>162</v>
      </c>
      <c r="O3580" t="s">
        <v>682</v>
      </c>
      <c r="P3580" t="s">
        <v>681</v>
      </c>
      <c r="Q3580" t="s">
        <v>5443</v>
      </c>
      <c r="R3580" t="s">
        <v>5444</v>
      </c>
    </row>
    <row r="3581" spans="1:18">
      <c r="A3581">
        <v>2422</v>
      </c>
      <c r="B3581" t="s">
        <v>701</v>
      </c>
      <c r="C3581">
        <v>1051</v>
      </c>
      <c r="D3581" t="s">
        <v>5445</v>
      </c>
      <c r="E3581" t="s">
        <v>706</v>
      </c>
      <c r="F3581">
        <v>4</v>
      </c>
      <c r="G3581">
        <v>1</v>
      </c>
      <c r="H3581" t="s">
        <v>421</v>
      </c>
      <c r="I3581" t="s">
        <v>103</v>
      </c>
      <c r="J3581" t="s">
        <v>105</v>
      </c>
      <c r="K3581" t="s">
        <v>109</v>
      </c>
      <c r="L3581" t="s">
        <v>108</v>
      </c>
      <c r="M3581" t="s">
        <v>163</v>
      </c>
      <c r="N3581" t="s">
        <v>162</v>
      </c>
      <c r="O3581" t="s">
        <v>682</v>
      </c>
      <c r="P3581" t="s">
        <v>681</v>
      </c>
      <c r="Q3581" t="s">
        <v>5445</v>
      </c>
      <c r="R3581" t="s">
        <v>5446</v>
      </c>
    </row>
    <row r="3582" spans="1:18">
      <c r="A3582">
        <v>2431</v>
      </c>
      <c r="B3582" t="s">
        <v>701</v>
      </c>
      <c r="C3582">
        <v>1052</v>
      </c>
      <c r="D3582" t="s">
        <v>5462</v>
      </c>
      <c r="E3582" t="s">
        <v>706</v>
      </c>
      <c r="F3582">
        <v>3</v>
      </c>
      <c r="G3582">
        <v>1</v>
      </c>
      <c r="H3582" t="s">
        <v>421</v>
      </c>
      <c r="I3582" t="s">
        <v>103</v>
      </c>
      <c r="J3582" t="s">
        <v>105</v>
      </c>
      <c r="K3582" t="s">
        <v>109</v>
      </c>
      <c r="L3582" t="s">
        <v>108</v>
      </c>
      <c r="M3582" t="s">
        <v>163</v>
      </c>
      <c r="N3582" t="s">
        <v>162</v>
      </c>
      <c r="O3582" t="s">
        <v>682</v>
      </c>
      <c r="P3582" t="s">
        <v>681</v>
      </c>
      <c r="Q3582" t="s">
        <v>5462</v>
      </c>
      <c r="R3582" t="s">
        <v>5463</v>
      </c>
    </row>
    <row r="3583" spans="1:18">
      <c r="A3583">
        <v>2436</v>
      </c>
      <c r="B3583" t="s">
        <v>701</v>
      </c>
      <c r="C3583">
        <v>1053</v>
      </c>
      <c r="D3583" t="s">
        <v>5472</v>
      </c>
      <c r="E3583" t="s">
        <v>706</v>
      </c>
      <c r="F3583">
        <v>3</v>
      </c>
      <c r="G3583">
        <v>1</v>
      </c>
      <c r="H3583" t="s">
        <v>421</v>
      </c>
      <c r="I3583" t="s">
        <v>103</v>
      </c>
      <c r="J3583" t="s">
        <v>105</v>
      </c>
      <c r="K3583" t="s">
        <v>109</v>
      </c>
      <c r="L3583" t="s">
        <v>108</v>
      </c>
      <c r="M3583" t="s">
        <v>163</v>
      </c>
      <c r="N3583" t="s">
        <v>162</v>
      </c>
      <c r="O3583" t="s">
        <v>682</v>
      </c>
      <c r="P3583" t="s">
        <v>681</v>
      </c>
      <c r="Q3583" t="s">
        <v>5472</v>
      </c>
      <c r="R3583" t="s">
        <v>5473</v>
      </c>
    </row>
    <row r="3584" spans="1:18">
      <c r="A3584">
        <v>2438</v>
      </c>
      <c r="B3584" t="s">
        <v>701</v>
      </c>
      <c r="C3584">
        <v>977</v>
      </c>
      <c r="D3584" t="s">
        <v>5476</v>
      </c>
      <c r="E3584" t="s">
        <v>703</v>
      </c>
      <c r="F3584">
        <v>5</v>
      </c>
      <c r="G3584">
        <v>1</v>
      </c>
      <c r="H3584" t="s">
        <v>421</v>
      </c>
      <c r="I3584" t="s">
        <v>103</v>
      </c>
      <c r="J3584" t="s">
        <v>105</v>
      </c>
      <c r="K3584" t="s">
        <v>109</v>
      </c>
      <c r="L3584" t="s">
        <v>108</v>
      </c>
      <c r="M3584" t="s">
        <v>163</v>
      </c>
      <c r="N3584" t="s">
        <v>162</v>
      </c>
      <c r="O3584" t="s">
        <v>682</v>
      </c>
      <c r="P3584" t="s">
        <v>681</v>
      </c>
      <c r="Q3584" t="s">
        <v>5476</v>
      </c>
      <c r="R3584" t="s">
        <v>5477</v>
      </c>
    </row>
    <row r="3585" spans="1:18">
      <c r="A3585">
        <v>2444</v>
      </c>
      <c r="B3585" t="s">
        <v>701</v>
      </c>
      <c r="C3585">
        <v>1054</v>
      </c>
      <c r="D3585" t="s">
        <v>5487</v>
      </c>
      <c r="E3585" t="s">
        <v>706</v>
      </c>
      <c r="F3585">
        <v>4</v>
      </c>
      <c r="G3585">
        <v>1</v>
      </c>
      <c r="H3585" t="s">
        <v>421</v>
      </c>
      <c r="I3585" t="s">
        <v>103</v>
      </c>
      <c r="J3585" t="s">
        <v>105</v>
      </c>
      <c r="K3585" t="s">
        <v>109</v>
      </c>
      <c r="L3585" t="s">
        <v>108</v>
      </c>
      <c r="M3585" t="s">
        <v>163</v>
      </c>
      <c r="N3585" t="s">
        <v>162</v>
      </c>
      <c r="O3585" t="s">
        <v>682</v>
      </c>
      <c r="P3585" t="s">
        <v>681</v>
      </c>
      <c r="Q3585" t="s">
        <v>5487</v>
      </c>
      <c r="R3585" t="s">
        <v>5488</v>
      </c>
    </row>
    <row r="3586" spans="1:18">
      <c r="A3586">
        <v>2450</v>
      </c>
      <c r="B3586" t="s">
        <v>701</v>
      </c>
      <c r="C3586">
        <v>1055</v>
      </c>
      <c r="D3586" t="s">
        <v>5498</v>
      </c>
      <c r="E3586" t="s">
        <v>706</v>
      </c>
      <c r="F3586">
        <v>3</v>
      </c>
      <c r="G3586">
        <v>1</v>
      </c>
      <c r="H3586" t="s">
        <v>421</v>
      </c>
      <c r="I3586" t="s">
        <v>103</v>
      </c>
      <c r="J3586" t="s">
        <v>105</v>
      </c>
      <c r="K3586" t="s">
        <v>109</v>
      </c>
      <c r="L3586" t="s">
        <v>108</v>
      </c>
      <c r="M3586" t="s">
        <v>163</v>
      </c>
      <c r="N3586" t="s">
        <v>162</v>
      </c>
      <c r="O3586" t="s">
        <v>682</v>
      </c>
      <c r="P3586" t="s">
        <v>681</v>
      </c>
      <c r="Q3586" t="s">
        <v>5498</v>
      </c>
      <c r="R3586" t="s">
        <v>5499</v>
      </c>
    </row>
    <row r="3587" spans="1:18">
      <c r="A3587">
        <v>2451</v>
      </c>
      <c r="B3587" t="s">
        <v>701</v>
      </c>
      <c r="C3587">
        <v>978</v>
      </c>
      <c r="D3587" t="s">
        <v>5500</v>
      </c>
      <c r="E3587" t="s">
        <v>703</v>
      </c>
      <c r="F3587">
        <v>5</v>
      </c>
      <c r="G3587">
        <v>1</v>
      </c>
      <c r="H3587" t="s">
        <v>421</v>
      </c>
      <c r="I3587" t="s">
        <v>103</v>
      </c>
      <c r="J3587" t="s">
        <v>105</v>
      </c>
      <c r="K3587" t="s">
        <v>109</v>
      </c>
      <c r="L3587" t="s">
        <v>108</v>
      </c>
      <c r="M3587" t="s">
        <v>163</v>
      </c>
      <c r="N3587" t="s">
        <v>162</v>
      </c>
      <c r="O3587" t="s">
        <v>682</v>
      </c>
      <c r="P3587" t="s">
        <v>681</v>
      </c>
      <c r="Q3587" t="s">
        <v>5500</v>
      </c>
      <c r="R3587" t="s">
        <v>5501</v>
      </c>
    </row>
    <row r="3588" spans="1:18">
      <c r="A3588">
        <v>2455</v>
      </c>
      <c r="B3588" t="s">
        <v>701</v>
      </c>
      <c r="C3588">
        <v>1056</v>
      </c>
      <c r="D3588" t="s">
        <v>5508</v>
      </c>
      <c r="E3588" t="s">
        <v>706</v>
      </c>
      <c r="F3588">
        <v>3</v>
      </c>
      <c r="G3588">
        <v>1</v>
      </c>
      <c r="H3588" t="s">
        <v>421</v>
      </c>
      <c r="I3588" t="s">
        <v>103</v>
      </c>
      <c r="J3588" t="s">
        <v>105</v>
      </c>
      <c r="K3588" t="s">
        <v>109</v>
      </c>
      <c r="L3588" t="s">
        <v>108</v>
      </c>
      <c r="M3588" t="s">
        <v>163</v>
      </c>
      <c r="N3588" t="s">
        <v>162</v>
      </c>
      <c r="O3588" t="s">
        <v>682</v>
      </c>
      <c r="P3588" t="s">
        <v>681</v>
      </c>
      <c r="Q3588" t="s">
        <v>5508</v>
      </c>
      <c r="R3588" t="s">
        <v>5509</v>
      </c>
    </row>
    <row r="3589" spans="1:18">
      <c r="A3589">
        <v>2461</v>
      </c>
      <c r="B3589" t="s">
        <v>701</v>
      </c>
      <c r="C3589">
        <v>980</v>
      </c>
      <c r="D3589" t="s">
        <v>5520</v>
      </c>
      <c r="E3589" t="s">
        <v>703</v>
      </c>
      <c r="F3589">
        <v>4</v>
      </c>
      <c r="G3589">
        <v>1</v>
      </c>
      <c r="H3589" t="s">
        <v>421</v>
      </c>
      <c r="I3589" t="s">
        <v>103</v>
      </c>
      <c r="J3589" t="s">
        <v>105</v>
      </c>
      <c r="K3589" t="s">
        <v>109</v>
      </c>
      <c r="L3589" t="s">
        <v>108</v>
      </c>
      <c r="M3589" t="s">
        <v>163</v>
      </c>
      <c r="N3589" t="s">
        <v>162</v>
      </c>
      <c r="O3589" t="s">
        <v>682</v>
      </c>
      <c r="P3589" t="s">
        <v>681</v>
      </c>
      <c r="Q3589" t="s">
        <v>5520</v>
      </c>
      <c r="R3589" t="s">
        <v>5521</v>
      </c>
    </row>
    <row r="3590" spans="1:18">
      <c r="A3590">
        <v>2462</v>
      </c>
      <c r="B3590" t="s">
        <v>701</v>
      </c>
      <c r="C3590">
        <v>979</v>
      </c>
      <c r="D3590" t="s">
        <v>5522</v>
      </c>
      <c r="E3590" t="s">
        <v>703</v>
      </c>
      <c r="F3590">
        <v>5</v>
      </c>
      <c r="G3590">
        <v>1</v>
      </c>
      <c r="H3590" t="s">
        <v>421</v>
      </c>
      <c r="I3590" t="s">
        <v>103</v>
      </c>
      <c r="J3590" t="s">
        <v>105</v>
      </c>
      <c r="K3590" t="s">
        <v>109</v>
      </c>
      <c r="L3590" t="s">
        <v>108</v>
      </c>
      <c r="M3590" t="s">
        <v>163</v>
      </c>
      <c r="N3590" t="s">
        <v>162</v>
      </c>
      <c r="O3590" t="s">
        <v>682</v>
      </c>
      <c r="P3590" t="s">
        <v>681</v>
      </c>
      <c r="Q3590" t="s">
        <v>5522</v>
      </c>
      <c r="R3590" t="s">
        <v>5523</v>
      </c>
    </row>
    <row r="3591" spans="1:18">
      <c r="A3591">
        <v>2464</v>
      </c>
      <c r="B3591" t="s">
        <v>701</v>
      </c>
      <c r="C3591">
        <v>924</v>
      </c>
      <c r="D3591" t="s">
        <v>5526</v>
      </c>
      <c r="E3591" t="s">
        <v>706</v>
      </c>
      <c r="F3591">
        <v>3</v>
      </c>
      <c r="G3591">
        <v>1</v>
      </c>
      <c r="H3591" t="s">
        <v>421</v>
      </c>
      <c r="I3591" t="s">
        <v>103</v>
      </c>
      <c r="J3591" t="s">
        <v>105</v>
      </c>
      <c r="K3591" t="s">
        <v>109</v>
      </c>
      <c r="L3591" t="s">
        <v>108</v>
      </c>
      <c r="M3591" t="s">
        <v>163</v>
      </c>
      <c r="N3591" t="s">
        <v>162</v>
      </c>
      <c r="O3591" t="s">
        <v>682</v>
      </c>
      <c r="P3591" t="s">
        <v>681</v>
      </c>
      <c r="Q3591" t="s">
        <v>5526</v>
      </c>
      <c r="R3591" t="s">
        <v>5527</v>
      </c>
    </row>
    <row r="3592" spans="1:18">
      <c r="A3592">
        <v>2466</v>
      </c>
      <c r="B3592" t="s">
        <v>701</v>
      </c>
      <c r="C3592">
        <v>1057</v>
      </c>
      <c r="D3592" t="s">
        <v>5530</v>
      </c>
      <c r="E3592" t="s">
        <v>706</v>
      </c>
      <c r="F3592">
        <v>4</v>
      </c>
      <c r="G3592">
        <v>1</v>
      </c>
      <c r="H3592" t="s">
        <v>421</v>
      </c>
      <c r="I3592" t="s">
        <v>103</v>
      </c>
      <c r="J3592" t="s">
        <v>105</v>
      </c>
      <c r="K3592" t="s">
        <v>109</v>
      </c>
      <c r="L3592" t="s">
        <v>108</v>
      </c>
      <c r="M3592" t="s">
        <v>163</v>
      </c>
      <c r="N3592" t="s">
        <v>162</v>
      </c>
      <c r="O3592" t="s">
        <v>682</v>
      </c>
      <c r="P3592" t="s">
        <v>681</v>
      </c>
      <c r="Q3592" t="s">
        <v>5530</v>
      </c>
      <c r="R3592" t="s">
        <v>5531</v>
      </c>
    </row>
    <row r="3593" spans="1:18">
      <c r="A3593">
        <v>2467</v>
      </c>
      <c r="B3593" t="s">
        <v>701</v>
      </c>
      <c r="C3593">
        <v>925</v>
      </c>
      <c r="D3593" t="s">
        <v>5532</v>
      </c>
      <c r="E3593" t="s">
        <v>706</v>
      </c>
      <c r="F3593">
        <v>4</v>
      </c>
      <c r="G3593">
        <v>1</v>
      </c>
      <c r="H3593" t="s">
        <v>421</v>
      </c>
      <c r="I3593" t="s">
        <v>103</v>
      </c>
      <c r="J3593" t="s">
        <v>105</v>
      </c>
      <c r="K3593" t="s">
        <v>109</v>
      </c>
      <c r="L3593" t="s">
        <v>108</v>
      </c>
      <c r="M3593" t="s">
        <v>163</v>
      </c>
      <c r="N3593" t="s">
        <v>162</v>
      </c>
      <c r="O3593" t="s">
        <v>682</v>
      </c>
      <c r="P3593" t="s">
        <v>681</v>
      </c>
      <c r="Q3593" t="s">
        <v>5532</v>
      </c>
      <c r="R3593" t="s">
        <v>5533</v>
      </c>
    </row>
    <row r="3594" spans="1:18">
      <c r="A3594">
        <v>2469</v>
      </c>
      <c r="B3594" t="s">
        <v>701</v>
      </c>
      <c r="C3594">
        <v>984</v>
      </c>
      <c r="D3594" t="s">
        <v>5536</v>
      </c>
      <c r="E3594" t="s">
        <v>703</v>
      </c>
      <c r="F3594">
        <v>5</v>
      </c>
      <c r="G3594">
        <v>1</v>
      </c>
      <c r="H3594" t="s">
        <v>421</v>
      </c>
      <c r="I3594" t="s">
        <v>103</v>
      </c>
      <c r="J3594" t="s">
        <v>105</v>
      </c>
      <c r="K3594" t="s">
        <v>109</v>
      </c>
      <c r="L3594" t="s">
        <v>108</v>
      </c>
      <c r="M3594" t="s">
        <v>163</v>
      </c>
      <c r="N3594" t="s">
        <v>162</v>
      </c>
      <c r="O3594" t="s">
        <v>682</v>
      </c>
      <c r="P3594" t="s">
        <v>681</v>
      </c>
      <c r="Q3594" t="s">
        <v>5536</v>
      </c>
      <c r="R3594" t="s">
        <v>5537</v>
      </c>
    </row>
    <row r="3595" spans="1:18">
      <c r="A3595">
        <v>2471</v>
      </c>
      <c r="B3595" t="s">
        <v>701</v>
      </c>
      <c r="C3595">
        <v>926</v>
      </c>
      <c r="D3595" t="s">
        <v>5540</v>
      </c>
      <c r="E3595" t="s">
        <v>706</v>
      </c>
      <c r="F3595">
        <v>3</v>
      </c>
      <c r="G3595">
        <v>1</v>
      </c>
      <c r="H3595" t="s">
        <v>421</v>
      </c>
      <c r="I3595" t="s">
        <v>103</v>
      </c>
      <c r="J3595" t="s">
        <v>105</v>
      </c>
      <c r="K3595" t="s">
        <v>109</v>
      </c>
      <c r="L3595" t="s">
        <v>108</v>
      </c>
      <c r="M3595" t="s">
        <v>163</v>
      </c>
      <c r="N3595" t="s">
        <v>162</v>
      </c>
      <c r="O3595" t="s">
        <v>682</v>
      </c>
      <c r="P3595" t="s">
        <v>681</v>
      </c>
      <c r="Q3595" t="s">
        <v>5540</v>
      </c>
      <c r="R3595" t="s">
        <v>5541</v>
      </c>
    </row>
    <row r="3596" spans="1:18">
      <c r="A3596">
        <v>2473</v>
      </c>
      <c r="B3596" t="s">
        <v>701</v>
      </c>
      <c r="C3596">
        <v>1058</v>
      </c>
      <c r="D3596" t="s">
        <v>5544</v>
      </c>
      <c r="E3596" t="s">
        <v>703</v>
      </c>
      <c r="F3596">
        <v>4</v>
      </c>
      <c r="G3596">
        <v>1</v>
      </c>
      <c r="H3596" t="s">
        <v>421</v>
      </c>
      <c r="I3596" t="s">
        <v>103</v>
      </c>
      <c r="J3596" t="s">
        <v>105</v>
      </c>
      <c r="K3596" t="s">
        <v>109</v>
      </c>
      <c r="L3596" t="s">
        <v>108</v>
      </c>
      <c r="M3596" t="s">
        <v>163</v>
      </c>
      <c r="N3596" t="s">
        <v>162</v>
      </c>
      <c r="O3596" t="s">
        <v>682</v>
      </c>
      <c r="P3596" t="s">
        <v>681</v>
      </c>
      <c r="Q3596" t="s">
        <v>5544</v>
      </c>
      <c r="R3596" t="s">
        <v>5545</v>
      </c>
    </row>
    <row r="3597" spans="1:18">
      <c r="A3597">
        <v>2475</v>
      </c>
      <c r="B3597" t="s">
        <v>701</v>
      </c>
      <c r="C3597">
        <v>981</v>
      </c>
      <c r="D3597" t="s">
        <v>5548</v>
      </c>
      <c r="E3597" t="s">
        <v>703</v>
      </c>
      <c r="F3597">
        <v>4</v>
      </c>
      <c r="G3597">
        <v>1</v>
      </c>
      <c r="H3597" t="s">
        <v>421</v>
      </c>
      <c r="I3597" t="s">
        <v>103</v>
      </c>
      <c r="J3597" t="s">
        <v>105</v>
      </c>
      <c r="K3597" t="s">
        <v>109</v>
      </c>
      <c r="L3597" t="s">
        <v>108</v>
      </c>
      <c r="M3597" t="s">
        <v>163</v>
      </c>
      <c r="N3597" t="s">
        <v>162</v>
      </c>
      <c r="O3597" t="s">
        <v>682</v>
      </c>
      <c r="P3597" t="s">
        <v>681</v>
      </c>
      <c r="Q3597" t="s">
        <v>5548</v>
      </c>
      <c r="R3597" t="s">
        <v>5549</v>
      </c>
    </row>
    <row r="3598" spans="1:18">
      <c r="A3598">
        <v>2479</v>
      </c>
      <c r="B3598" t="s">
        <v>701</v>
      </c>
      <c r="C3598">
        <v>982</v>
      </c>
      <c r="D3598" t="s">
        <v>5556</v>
      </c>
      <c r="E3598" t="s">
        <v>706</v>
      </c>
      <c r="F3598">
        <v>4</v>
      </c>
      <c r="G3598">
        <v>1</v>
      </c>
      <c r="H3598" t="s">
        <v>421</v>
      </c>
      <c r="I3598" t="s">
        <v>103</v>
      </c>
      <c r="J3598" t="s">
        <v>105</v>
      </c>
      <c r="K3598" t="s">
        <v>109</v>
      </c>
      <c r="L3598" t="s">
        <v>108</v>
      </c>
      <c r="M3598" t="s">
        <v>163</v>
      </c>
      <c r="N3598" t="s">
        <v>162</v>
      </c>
      <c r="O3598" t="s">
        <v>682</v>
      </c>
      <c r="P3598" t="s">
        <v>681</v>
      </c>
      <c r="Q3598" t="s">
        <v>5556</v>
      </c>
      <c r="R3598" t="s">
        <v>5557</v>
      </c>
    </row>
    <row r="3599" spans="1:18">
      <c r="A3599">
        <v>2480</v>
      </c>
      <c r="B3599" t="s">
        <v>701</v>
      </c>
      <c r="C3599">
        <v>983</v>
      </c>
      <c r="D3599" t="s">
        <v>5558</v>
      </c>
      <c r="E3599" t="s">
        <v>706</v>
      </c>
      <c r="F3599">
        <v>4</v>
      </c>
      <c r="G3599">
        <v>1</v>
      </c>
      <c r="H3599" t="s">
        <v>421</v>
      </c>
      <c r="I3599" t="s">
        <v>103</v>
      </c>
      <c r="J3599" t="s">
        <v>105</v>
      </c>
      <c r="K3599" t="s">
        <v>109</v>
      </c>
      <c r="L3599" t="s">
        <v>108</v>
      </c>
      <c r="M3599" t="s">
        <v>163</v>
      </c>
      <c r="N3599" t="s">
        <v>162</v>
      </c>
      <c r="O3599" t="s">
        <v>682</v>
      </c>
      <c r="P3599" t="s">
        <v>681</v>
      </c>
      <c r="Q3599" t="s">
        <v>5558</v>
      </c>
      <c r="R3599" t="s">
        <v>5559</v>
      </c>
    </row>
    <row r="3600" spans="1:18">
      <c r="A3600">
        <v>2482</v>
      </c>
      <c r="B3600" t="s">
        <v>701</v>
      </c>
      <c r="C3600">
        <v>1059</v>
      </c>
      <c r="D3600" t="s">
        <v>5562</v>
      </c>
      <c r="E3600" t="s">
        <v>706</v>
      </c>
      <c r="F3600">
        <v>4</v>
      </c>
      <c r="G3600">
        <v>1</v>
      </c>
      <c r="H3600" t="s">
        <v>421</v>
      </c>
      <c r="I3600" t="s">
        <v>103</v>
      </c>
      <c r="J3600" t="s">
        <v>105</v>
      </c>
      <c r="K3600" t="s">
        <v>109</v>
      </c>
      <c r="L3600" t="s">
        <v>108</v>
      </c>
      <c r="M3600" t="s">
        <v>163</v>
      </c>
      <c r="N3600" t="s">
        <v>162</v>
      </c>
      <c r="O3600" t="s">
        <v>682</v>
      </c>
      <c r="P3600" t="s">
        <v>681</v>
      </c>
      <c r="Q3600" t="s">
        <v>5562</v>
      </c>
      <c r="R3600" t="s">
        <v>5563</v>
      </c>
    </row>
    <row r="3601" spans="1:18">
      <c r="A3601">
        <v>2485</v>
      </c>
      <c r="B3601" t="s">
        <v>701</v>
      </c>
      <c r="C3601">
        <v>921</v>
      </c>
      <c r="D3601" t="s">
        <v>5568</v>
      </c>
      <c r="E3601" t="s">
        <v>706</v>
      </c>
      <c r="F3601">
        <v>3</v>
      </c>
      <c r="G3601">
        <v>1</v>
      </c>
      <c r="H3601" t="s">
        <v>421</v>
      </c>
      <c r="I3601" t="s">
        <v>103</v>
      </c>
      <c r="J3601" t="s">
        <v>105</v>
      </c>
      <c r="K3601" t="s">
        <v>109</v>
      </c>
      <c r="L3601" t="s">
        <v>108</v>
      </c>
      <c r="M3601" t="s">
        <v>163</v>
      </c>
      <c r="N3601" t="s">
        <v>162</v>
      </c>
      <c r="O3601" t="s">
        <v>682</v>
      </c>
      <c r="P3601" t="s">
        <v>681</v>
      </c>
      <c r="Q3601" t="s">
        <v>5568</v>
      </c>
      <c r="R3601" t="s">
        <v>5569</v>
      </c>
    </row>
    <row r="3602" spans="1:18">
      <c r="A3602">
        <v>2490</v>
      </c>
      <c r="B3602" t="s">
        <v>701</v>
      </c>
      <c r="C3602">
        <v>875</v>
      </c>
      <c r="D3602" t="s">
        <v>5578</v>
      </c>
      <c r="E3602" t="s">
        <v>703</v>
      </c>
      <c r="F3602">
        <v>5</v>
      </c>
      <c r="G3602">
        <v>1</v>
      </c>
      <c r="H3602" t="s">
        <v>421</v>
      </c>
      <c r="I3602" t="s">
        <v>103</v>
      </c>
      <c r="J3602" t="s">
        <v>105</v>
      </c>
      <c r="K3602" t="s">
        <v>109</v>
      </c>
      <c r="L3602" t="s">
        <v>108</v>
      </c>
      <c r="M3602" t="s">
        <v>163</v>
      </c>
      <c r="N3602" t="s">
        <v>162</v>
      </c>
      <c r="O3602" t="s">
        <v>682</v>
      </c>
      <c r="P3602" t="s">
        <v>681</v>
      </c>
      <c r="Q3602" t="s">
        <v>5578</v>
      </c>
      <c r="R3602" t="s">
        <v>5579</v>
      </c>
    </row>
    <row r="3603" spans="1:18">
      <c r="A3603">
        <v>2494</v>
      </c>
      <c r="B3603" t="s">
        <v>701</v>
      </c>
      <c r="C3603">
        <v>876</v>
      </c>
      <c r="D3603" t="s">
        <v>5586</v>
      </c>
      <c r="E3603" t="s">
        <v>706</v>
      </c>
      <c r="F3603">
        <v>4</v>
      </c>
      <c r="G3603">
        <v>1</v>
      </c>
      <c r="H3603" t="s">
        <v>421</v>
      </c>
      <c r="I3603" t="s">
        <v>103</v>
      </c>
      <c r="J3603" t="s">
        <v>105</v>
      </c>
      <c r="K3603" t="s">
        <v>109</v>
      </c>
      <c r="L3603" t="s">
        <v>108</v>
      </c>
      <c r="M3603" t="s">
        <v>163</v>
      </c>
      <c r="N3603" t="s">
        <v>162</v>
      </c>
      <c r="O3603" t="s">
        <v>682</v>
      </c>
      <c r="P3603" t="s">
        <v>681</v>
      </c>
      <c r="Q3603" t="s">
        <v>5586</v>
      </c>
      <c r="R3603" t="s">
        <v>5587</v>
      </c>
    </row>
    <row r="3604" spans="1:18">
      <c r="A3604">
        <v>2501</v>
      </c>
      <c r="B3604" t="s">
        <v>701</v>
      </c>
      <c r="C3604">
        <v>1060</v>
      </c>
      <c r="D3604" t="s">
        <v>5600</v>
      </c>
      <c r="E3604" t="s">
        <v>706</v>
      </c>
      <c r="F3604">
        <v>1</v>
      </c>
      <c r="G3604">
        <v>1</v>
      </c>
      <c r="H3604" t="s">
        <v>421</v>
      </c>
      <c r="I3604" t="s">
        <v>103</v>
      </c>
      <c r="J3604" t="s">
        <v>105</v>
      </c>
      <c r="K3604" t="s">
        <v>109</v>
      </c>
      <c r="L3604" t="s">
        <v>108</v>
      </c>
      <c r="M3604" t="s">
        <v>163</v>
      </c>
      <c r="N3604" t="s">
        <v>162</v>
      </c>
      <c r="O3604" t="s">
        <v>682</v>
      </c>
      <c r="P3604" t="s">
        <v>681</v>
      </c>
      <c r="Q3604" t="s">
        <v>5600</v>
      </c>
      <c r="R3604" t="s">
        <v>5601</v>
      </c>
    </row>
    <row r="3605" spans="1:18">
      <c r="A3605">
        <v>2510</v>
      </c>
      <c r="B3605" t="s">
        <v>701</v>
      </c>
      <c r="C3605">
        <v>1049</v>
      </c>
      <c r="D3605" t="s">
        <v>5618</v>
      </c>
      <c r="E3605" t="s">
        <v>706</v>
      </c>
      <c r="F3605">
        <v>4</v>
      </c>
      <c r="G3605">
        <v>1</v>
      </c>
      <c r="H3605" t="s">
        <v>421</v>
      </c>
      <c r="I3605" t="s">
        <v>103</v>
      </c>
      <c r="J3605" t="s">
        <v>105</v>
      </c>
      <c r="K3605" t="s">
        <v>109</v>
      </c>
      <c r="L3605" t="s">
        <v>108</v>
      </c>
      <c r="M3605" t="s">
        <v>163</v>
      </c>
      <c r="N3605" t="s">
        <v>162</v>
      </c>
      <c r="O3605" t="s">
        <v>682</v>
      </c>
      <c r="P3605" t="s">
        <v>681</v>
      </c>
      <c r="Q3605" t="s">
        <v>5618</v>
      </c>
      <c r="R3605" t="s">
        <v>5619</v>
      </c>
    </row>
    <row r="3606" spans="1:18">
      <c r="A3606">
        <v>2511</v>
      </c>
      <c r="B3606" t="s">
        <v>701</v>
      </c>
      <c r="C3606">
        <v>1048</v>
      </c>
      <c r="D3606" t="s">
        <v>5620</v>
      </c>
      <c r="E3606" t="s">
        <v>706</v>
      </c>
      <c r="F3606">
        <v>4</v>
      </c>
      <c r="G3606">
        <v>1</v>
      </c>
      <c r="H3606" t="s">
        <v>421</v>
      </c>
      <c r="I3606" t="s">
        <v>103</v>
      </c>
      <c r="J3606" t="s">
        <v>105</v>
      </c>
      <c r="K3606" t="s">
        <v>109</v>
      </c>
      <c r="L3606" t="s">
        <v>108</v>
      </c>
      <c r="M3606" t="s">
        <v>163</v>
      </c>
      <c r="N3606" t="s">
        <v>162</v>
      </c>
      <c r="O3606" t="s">
        <v>682</v>
      </c>
      <c r="P3606" t="s">
        <v>681</v>
      </c>
      <c r="Q3606" t="s">
        <v>5620</v>
      </c>
      <c r="R3606" t="s">
        <v>5621</v>
      </c>
    </row>
    <row r="3607" spans="1:18">
      <c r="A3607">
        <v>2514</v>
      </c>
      <c r="B3607" t="s">
        <v>701</v>
      </c>
      <c r="C3607">
        <v>1047</v>
      </c>
      <c r="D3607" t="s">
        <v>5626</v>
      </c>
      <c r="E3607" t="s">
        <v>706</v>
      </c>
      <c r="F3607">
        <v>3</v>
      </c>
      <c r="G3607">
        <v>1</v>
      </c>
      <c r="H3607" t="s">
        <v>421</v>
      </c>
      <c r="I3607" t="s">
        <v>103</v>
      </c>
      <c r="J3607" t="s">
        <v>105</v>
      </c>
      <c r="K3607" t="s">
        <v>109</v>
      </c>
      <c r="L3607" t="s">
        <v>108</v>
      </c>
      <c r="M3607" t="s">
        <v>163</v>
      </c>
      <c r="N3607" t="s">
        <v>162</v>
      </c>
      <c r="O3607" t="s">
        <v>682</v>
      </c>
      <c r="P3607" t="s">
        <v>681</v>
      </c>
      <c r="Q3607" t="s">
        <v>5626</v>
      </c>
      <c r="R3607" t="s">
        <v>5627</v>
      </c>
    </row>
    <row r="3608" spans="1:18">
      <c r="A3608">
        <v>2516</v>
      </c>
      <c r="B3608" t="s">
        <v>701</v>
      </c>
      <c r="C3608">
        <v>1045</v>
      </c>
      <c r="D3608" t="s">
        <v>5630</v>
      </c>
      <c r="E3608" t="s">
        <v>706</v>
      </c>
      <c r="F3608">
        <v>4</v>
      </c>
      <c r="G3608">
        <v>1</v>
      </c>
      <c r="H3608" t="s">
        <v>421</v>
      </c>
      <c r="I3608" t="s">
        <v>103</v>
      </c>
      <c r="J3608" t="s">
        <v>105</v>
      </c>
      <c r="K3608" t="s">
        <v>109</v>
      </c>
      <c r="L3608" t="s">
        <v>108</v>
      </c>
      <c r="M3608" t="s">
        <v>163</v>
      </c>
      <c r="N3608" t="s">
        <v>162</v>
      </c>
      <c r="O3608" t="s">
        <v>682</v>
      </c>
      <c r="P3608" t="s">
        <v>681</v>
      </c>
      <c r="Q3608" t="s">
        <v>5630</v>
      </c>
      <c r="R3608" t="s">
        <v>5631</v>
      </c>
    </row>
    <row r="3609" spans="1:18">
      <c r="A3609">
        <v>2517</v>
      </c>
      <c r="B3609" t="s">
        <v>701</v>
      </c>
      <c r="C3609">
        <v>1046</v>
      </c>
      <c r="D3609" t="s">
        <v>5632</v>
      </c>
      <c r="E3609" t="s">
        <v>706</v>
      </c>
      <c r="F3609">
        <v>4</v>
      </c>
      <c r="G3609">
        <v>1</v>
      </c>
      <c r="H3609" t="s">
        <v>421</v>
      </c>
      <c r="I3609" t="s">
        <v>103</v>
      </c>
      <c r="J3609" t="s">
        <v>105</v>
      </c>
      <c r="K3609" t="s">
        <v>109</v>
      </c>
      <c r="L3609" t="s">
        <v>108</v>
      </c>
      <c r="M3609" t="s">
        <v>163</v>
      </c>
      <c r="N3609" t="s">
        <v>162</v>
      </c>
      <c r="O3609" t="s">
        <v>682</v>
      </c>
      <c r="P3609" t="s">
        <v>681</v>
      </c>
      <c r="Q3609" t="s">
        <v>5632</v>
      </c>
      <c r="R3609" t="s">
        <v>5633</v>
      </c>
    </row>
    <row r="3610" spans="1:18">
      <c r="A3610">
        <v>2529</v>
      </c>
      <c r="B3610" t="s">
        <v>701</v>
      </c>
      <c r="C3610">
        <v>1044</v>
      </c>
      <c r="D3610" t="s">
        <v>5653</v>
      </c>
      <c r="E3610" t="s">
        <v>706</v>
      </c>
      <c r="F3610">
        <v>2</v>
      </c>
      <c r="G3610">
        <v>1</v>
      </c>
      <c r="H3610" t="s">
        <v>421</v>
      </c>
      <c r="I3610" t="s">
        <v>103</v>
      </c>
      <c r="J3610" t="s">
        <v>105</v>
      </c>
      <c r="K3610" t="s">
        <v>109</v>
      </c>
      <c r="L3610" t="s">
        <v>108</v>
      </c>
      <c r="M3610" t="s">
        <v>163</v>
      </c>
      <c r="N3610" t="s">
        <v>162</v>
      </c>
      <c r="O3610" t="s">
        <v>682</v>
      </c>
      <c r="P3610" t="s">
        <v>681</v>
      </c>
      <c r="Q3610" t="s">
        <v>5653</v>
      </c>
      <c r="R3610" t="s">
        <v>5654</v>
      </c>
    </row>
    <row r="3611" spans="1:18">
      <c r="A3611">
        <v>2532</v>
      </c>
      <c r="B3611" t="s">
        <v>701</v>
      </c>
      <c r="C3611">
        <v>843</v>
      </c>
      <c r="D3611" t="s">
        <v>5659</v>
      </c>
      <c r="E3611" t="s">
        <v>706</v>
      </c>
      <c r="F3611">
        <v>3</v>
      </c>
      <c r="G3611">
        <v>1</v>
      </c>
      <c r="H3611" t="s">
        <v>421</v>
      </c>
      <c r="I3611" t="s">
        <v>103</v>
      </c>
      <c r="J3611" t="s">
        <v>105</v>
      </c>
      <c r="K3611" t="s">
        <v>109</v>
      </c>
      <c r="L3611" t="s">
        <v>108</v>
      </c>
      <c r="M3611" t="s">
        <v>163</v>
      </c>
      <c r="N3611" t="s">
        <v>162</v>
      </c>
      <c r="O3611" t="s">
        <v>682</v>
      </c>
      <c r="P3611" t="s">
        <v>681</v>
      </c>
      <c r="Q3611" t="s">
        <v>5659</v>
      </c>
      <c r="R3611" t="s">
        <v>5660</v>
      </c>
    </row>
    <row r="3612" spans="1:18">
      <c r="A3612">
        <v>2538</v>
      </c>
      <c r="B3612" t="s">
        <v>701</v>
      </c>
      <c r="C3612">
        <v>927</v>
      </c>
      <c r="D3612" t="s">
        <v>5670</v>
      </c>
      <c r="E3612" t="s">
        <v>706</v>
      </c>
      <c r="F3612">
        <v>4</v>
      </c>
      <c r="G3612">
        <v>1</v>
      </c>
      <c r="H3612" t="s">
        <v>421</v>
      </c>
      <c r="I3612" t="s">
        <v>103</v>
      </c>
      <c r="J3612" t="s">
        <v>105</v>
      </c>
      <c r="K3612" t="s">
        <v>109</v>
      </c>
      <c r="L3612" t="s">
        <v>108</v>
      </c>
      <c r="M3612" t="s">
        <v>163</v>
      </c>
      <c r="N3612" t="s">
        <v>162</v>
      </c>
      <c r="O3612" t="s">
        <v>682</v>
      </c>
      <c r="P3612" t="s">
        <v>681</v>
      </c>
      <c r="Q3612" t="s">
        <v>5670</v>
      </c>
      <c r="R3612" t="s">
        <v>5671</v>
      </c>
    </row>
    <row r="3613" spans="1:18">
      <c r="A3613">
        <v>2540</v>
      </c>
      <c r="B3613" t="s">
        <v>701</v>
      </c>
      <c r="C3613">
        <v>842</v>
      </c>
      <c r="D3613" t="s">
        <v>5086</v>
      </c>
      <c r="E3613" t="s">
        <v>706</v>
      </c>
      <c r="F3613">
        <v>3</v>
      </c>
      <c r="G3613">
        <v>1</v>
      </c>
      <c r="H3613" t="s">
        <v>421</v>
      </c>
      <c r="I3613" t="s">
        <v>103</v>
      </c>
      <c r="J3613" t="s">
        <v>105</v>
      </c>
      <c r="K3613" t="s">
        <v>109</v>
      </c>
      <c r="L3613" t="s">
        <v>108</v>
      </c>
      <c r="M3613" t="s">
        <v>163</v>
      </c>
      <c r="N3613" t="s">
        <v>162</v>
      </c>
      <c r="O3613" t="s">
        <v>682</v>
      </c>
      <c r="P3613" t="s">
        <v>681</v>
      </c>
      <c r="Q3613" t="s">
        <v>5086</v>
      </c>
      <c r="R3613" t="s">
        <v>5674</v>
      </c>
    </row>
    <row r="3614" spans="1:18">
      <c r="A3614">
        <v>2542</v>
      </c>
      <c r="B3614" t="s">
        <v>701</v>
      </c>
      <c r="C3614">
        <v>841</v>
      </c>
      <c r="D3614" t="s">
        <v>5677</v>
      </c>
      <c r="E3614" t="s">
        <v>706</v>
      </c>
      <c r="F3614">
        <v>3</v>
      </c>
      <c r="G3614">
        <v>1</v>
      </c>
      <c r="H3614" t="s">
        <v>421</v>
      </c>
      <c r="I3614" t="s">
        <v>103</v>
      </c>
      <c r="J3614" t="s">
        <v>105</v>
      </c>
      <c r="K3614" t="s">
        <v>109</v>
      </c>
      <c r="L3614" t="s">
        <v>108</v>
      </c>
      <c r="M3614" t="s">
        <v>163</v>
      </c>
      <c r="N3614" t="s">
        <v>162</v>
      </c>
      <c r="O3614" t="s">
        <v>682</v>
      </c>
      <c r="P3614" t="s">
        <v>681</v>
      </c>
      <c r="Q3614" t="s">
        <v>5677</v>
      </c>
      <c r="R3614" t="s">
        <v>5678</v>
      </c>
    </row>
    <row r="3615" spans="1:18">
      <c r="A3615">
        <v>2545</v>
      </c>
      <c r="B3615" t="s">
        <v>701</v>
      </c>
      <c r="C3615">
        <v>680</v>
      </c>
      <c r="D3615" t="s">
        <v>5683</v>
      </c>
      <c r="E3615" t="s">
        <v>703</v>
      </c>
      <c r="F3615">
        <v>4</v>
      </c>
      <c r="G3615">
        <v>1</v>
      </c>
      <c r="H3615" t="s">
        <v>421</v>
      </c>
      <c r="I3615" t="s">
        <v>103</v>
      </c>
      <c r="J3615" t="s">
        <v>105</v>
      </c>
      <c r="K3615" t="s">
        <v>109</v>
      </c>
      <c r="L3615" t="s">
        <v>108</v>
      </c>
      <c r="M3615" t="s">
        <v>163</v>
      </c>
      <c r="N3615" t="s">
        <v>162</v>
      </c>
      <c r="O3615" t="s">
        <v>682</v>
      </c>
      <c r="P3615" t="s">
        <v>681</v>
      </c>
      <c r="Q3615" t="s">
        <v>5683</v>
      </c>
      <c r="R3615" t="s">
        <v>5684</v>
      </c>
    </row>
    <row r="3616" spans="1:18">
      <c r="A3616">
        <v>2549</v>
      </c>
      <c r="B3616" t="s">
        <v>701</v>
      </c>
      <c r="C3616">
        <v>928</v>
      </c>
      <c r="D3616" t="s">
        <v>5690</v>
      </c>
      <c r="E3616" t="s">
        <v>4996</v>
      </c>
      <c r="F3616">
        <v>4</v>
      </c>
      <c r="G3616">
        <v>1</v>
      </c>
      <c r="H3616" t="s">
        <v>421</v>
      </c>
      <c r="I3616" t="s">
        <v>103</v>
      </c>
      <c r="J3616" t="s">
        <v>105</v>
      </c>
      <c r="K3616" t="s">
        <v>109</v>
      </c>
      <c r="L3616" t="s">
        <v>108</v>
      </c>
      <c r="M3616" t="s">
        <v>163</v>
      </c>
      <c r="N3616" t="s">
        <v>162</v>
      </c>
      <c r="O3616" t="s">
        <v>682</v>
      </c>
      <c r="P3616" t="s">
        <v>681</v>
      </c>
      <c r="Q3616" t="s">
        <v>5690</v>
      </c>
      <c r="R3616" t="s">
        <v>5691</v>
      </c>
    </row>
    <row r="3617" spans="1:18">
      <c r="A3617">
        <v>2550</v>
      </c>
      <c r="B3617" t="s">
        <v>701</v>
      </c>
      <c r="C3617">
        <v>840</v>
      </c>
      <c r="D3617" t="s">
        <v>5692</v>
      </c>
      <c r="E3617" t="s">
        <v>706</v>
      </c>
      <c r="F3617">
        <v>4</v>
      </c>
      <c r="G3617">
        <v>1</v>
      </c>
      <c r="H3617" t="s">
        <v>421</v>
      </c>
      <c r="I3617" t="s">
        <v>103</v>
      </c>
      <c r="J3617" t="s">
        <v>105</v>
      </c>
      <c r="K3617" t="s">
        <v>109</v>
      </c>
      <c r="L3617" t="s">
        <v>108</v>
      </c>
      <c r="M3617" t="s">
        <v>163</v>
      </c>
      <c r="N3617" t="s">
        <v>162</v>
      </c>
      <c r="O3617" t="s">
        <v>682</v>
      </c>
      <c r="P3617" t="s">
        <v>681</v>
      </c>
      <c r="Q3617" t="s">
        <v>5692</v>
      </c>
      <c r="R3617" t="s">
        <v>5693</v>
      </c>
    </row>
    <row r="3618" spans="1:18">
      <c r="A3618">
        <v>2552</v>
      </c>
      <c r="B3618" t="s">
        <v>701</v>
      </c>
      <c r="C3618">
        <v>681</v>
      </c>
      <c r="D3618" t="s">
        <v>5696</v>
      </c>
      <c r="E3618" t="s">
        <v>703</v>
      </c>
      <c r="F3618">
        <v>5</v>
      </c>
      <c r="G3618">
        <v>1</v>
      </c>
      <c r="H3618" t="s">
        <v>421</v>
      </c>
      <c r="I3618" t="s">
        <v>103</v>
      </c>
      <c r="J3618" t="s">
        <v>105</v>
      </c>
      <c r="K3618" t="s">
        <v>109</v>
      </c>
      <c r="L3618" t="s">
        <v>108</v>
      </c>
      <c r="M3618" t="s">
        <v>163</v>
      </c>
      <c r="N3618" t="s">
        <v>162</v>
      </c>
      <c r="O3618" t="s">
        <v>682</v>
      </c>
      <c r="P3618" t="s">
        <v>681</v>
      </c>
      <c r="Q3618" t="s">
        <v>5696</v>
      </c>
      <c r="R3618" t="s">
        <v>5697</v>
      </c>
    </row>
    <row r="3619" spans="1:18">
      <c r="A3619">
        <v>2561</v>
      </c>
      <c r="B3619" t="s">
        <v>701</v>
      </c>
      <c r="C3619">
        <v>839</v>
      </c>
      <c r="D3619" t="s">
        <v>5714</v>
      </c>
      <c r="E3619" t="s">
        <v>706</v>
      </c>
      <c r="F3619">
        <v>3</v>
      </c>
      <c r="G3619">
        <v>1</v>
      </c>
      <c r="H3619" t="s">
        <v>421</v>
      </c>
      <c r="I3619" t="s">
        <v>103</v>
      </c>
      <c r="J3619" t="s">
        <v>105</v>
      </c>
      <c r="K3619" t="s">
        <v>109</v>
      </c>
      <c r="L3619" t="s">
        <v>108</v>
      </c>
      <c r="M3619" t="s">
        <v>163</v>
      </c>
      <c r="N3619" t="s">
        <v>162</v>
      </c>
      <c r="O3619" t="s">
        <v>682</v>
      </c>
      <c r="P3619" t="s">
        <v>681</v>
      </c>
      <c r="Q3619" t="s">
        <v>5714</v>
      </c>
      <c r="R3619" t="s">
        <v>5715</v>
      </c>
    </row>
    <row r="3620" spans="1:18">
      <c r="A3620">
        <v>2569</v>
      </c>
      <c r="B3620" t="s">
        <v>701</v>
      </c>
      <c r="C3620">
        <v>682</v>
      </c>
      <c r="D3620" t="s">
        <v>5730</v>
      </c>
      <c r="E3620" t="s">
        <v>706</v>
      </c>
      <c r="F3620">
        <v>4</v>
      </c>
      <c r="G3620">
        <v>1</v>
      </c>
      <c r="H3620" t="s">
        <v>421</v>
      </c>
      <c r="I3620" t="s">
        <v>103</v>
      </c>
      <c r="J3620" t="s">
        <v>105</v>
      </c>
      <c r="K3620" t="s">
        <v>109</v>
      </c>
      <c r="L3620" t="s">
        <v>108</v>
      </c>
      <c r="M3620" t="s">
        <v>163</v>
      </c>
      <c r="N3620" t="s">
        <v>162</v>
      </c>
      <c r="O3620" t="s">
        <v>682</v>
      </c>
      <c r="P3620" t="s">
        <v>681</v>
      </c>
      <c r="Q3620" t="s">
        <v>5730</v>
      </c>
      <c r="R3620" t="s">
        <v>5731</v>
      </c>
    </row>
    <row r="3621" spans="1:18">
      <c r="A3621">
        <v>2732</v>
      </c>
      <c r="B3621" t="s">
        <v>701</v>
      </c>
      <c r="C3621">
        <v>159</v>
      </c>
      <c r="D3621" t="s">
        <v>6045</v>
      </c>
      <c r="E3621" t="s">
        <v>703</v>
      </c>
      <c r="F3621">
        <v>5</v>
      </c>
      <c r="G3621">
        <v>1</v>
      </c>
      <c r="H3621" t="s">
        <v>421</v>
      </c>
      <c r="I3621" t="s">
        <v>103</v>
      </c>
      <c r="J3621" t="s">
        <v>105</v>
      </c>
      <c r="K3621" t="s">
        <v>109</v>
      </c>
      <c r="L3621" t="s">
        <v>108</v>
      </c>
      <c r="M3621" t="s">
        <v>165</v>
      </c>
      <c r="N3621" t="s">
        <v>166</v>
      </c>
      <c r="O3621" t="s">
        <v>684</v>
      </c>
      <c r="P3621" t="s">
        <v>683</v>
      </c>
      <c r="Q3621" t="s">
        <v>6045</v>
      </c>
      <c r="R3621" t="s">
        <v>6046</v>
      </c>
    </row>
    <row r="3622" spans="1:18">
      <c r="A3622">
        <v>2745</v>
      </c>
      <c r="B3622" t="s">
        <v>701</v>
      </c>
      <c r="C3622">
        <v>160</v>
      </c>
      <c r="D3622" t="s">
        <v>6071</v>
      </c>
      <c r="E3622" t="s">
        <v>706</v>
      </c>
      <c r="F3622">
        <v>3</v>
      </c>
      <c r="G3622">
        <v>1</v>
      </c>
      <c r="H3622" t="s">
        <v>421</v>
      </c>
      <c r="I3622" t="s">
        <v>103</v>
      </c>
      <c r="J3622" t="s">
        <v>105</v>
      </c>
      <c r="K3622" t="s">
        <v>109</v>
      </c>
      <c r="L3622" t="s">
        <v>108</v>
      </c>
      <c r="M3622" t="s">
        <v>165</v>
      </c>
      <c r="N3622" t="s">
        <v>166</v>
      </c>
      <c r="O3622" t="s">
        <v>684</v>
      </c>
      <c r="P3622" t="s">
        <v>683</v>
      </c>
      <c r="Q3622" t="s">
        <v>6071</v>
      </c>
      <c r="R3622" t="s">
        <v>6072</v>
      </c>
    </row>
    <row r="3623" spans="1:18">
      <c r="A3623">
        <v>2746</v>
      </c>
      <c r="B3623" t="s">
        <v>701</v>
      </c>
      <c r="C3623">
        <v>161</v>
      </c>
      <c r="D3623" t="s">
        <v>6073</v>
      </c>
      <c r="E3623" t="s">
        <v>703</v>
      </c>
      <c r="F3623">
        <v>5</v>
      </c>
      <c r="G3623">
        <v>1</v>
      </c>
      <c r="H3623" t="s">
        <v>421</v>
      </c>
      <c r="I3623" t="s">
        <v>103</v>
      </c>
      <c r="J3623" t="s">
        <v>105</v>
      </c>
      <c r="K3623" t="s">
        <v>109</v>
      </c>
      <c r="L3623" t="s">
        <v>108</v>
      </c>
      <c r="M3623" t="s">
        <v>165</v>
      </c>
      <c r="N3623" t="s">
        <v>166</v>
      </c>
      <c r="O3623" t="s">
        <v>684</v>
      </c>
      <c r="P3623" t="s">
        <v>683</v>
      </c>
      <c r="Q3623" t="s">
        <v>6073</v>
      </c>
      <c r="R3623" t="s">
        <v>6074</v>
      </c>
    </row>
    <row r="3624" spans="1:18">
      <c r="A3624">
        <v>2766</v>
      </c>
      <c r="B3624" t="s">
        <v>701</v>
      </c>
      <c r="C3624">
        <v>167</v>
      </c>
      <c r="D3624" t="s">
        <v>6111</v>
      </c>
      <c r="E3624" t="s">
        <v>706</v>
      </c>
      <c r="F3624">
        <v>3</v>
      </c>
      <c r="G3624">
        <v>1</v>
      </c>
      <c r="H3624" t="s">
        <v>421</v>
      </c>
      <c r="I3624" t="s">
        <v>103</v>
      </c>
      <c r="J3624" t="s">
        <v>105</v>
      </c>
      <c r="K3624" t="s">
        <v>109</v>
      </c>
      <c r="L3624" t="s">
        <v>108</v>
      </c>
      <c r="M3624" t="s">
        <v>165</v>
      </c>
      <c r="N3624" t="s">
        <v>166</v>
      </c>
      <c r="O3624" t="s">
        <v>684</v>
      </c>
      <c r="P3624" t="s">
        <v>683</v>
      </c>
      <c r="Q3624" t="s">
        <v>6111</v>
      </c>
      <c r="R3624" t="s">
        <v>6112</v>
      </c>
    </row>
    <row r="3625" spans="1:18">
      <c r="A3625">
        <v>2768</v>
      </c>
      <c r="B3625" t="s">
        <v>701</v>
      </c>
      <c r="C3625">
        <v>162</v>
      </c>
      <c r="D3625" t="s">
        <v>6114</v>
      </c>
      <c r="E3625" t="s">
        <v>706</v>
      </c>
      <c r="F3625">
        <v>3</v>
      </c>
      <c r="G3625">
        <v>1</v>
      </c>
      <c r="H3625" t="s">
        <v>421</v>
      </c>
      <c r="I3625" t="s">
        <v>103</v>
      </c>
      <c r="J3625" t="s">
        <v>105</v>
      </c>
      <c r="K3625" t="s">
        <v>109</v>
      </c>
      <c r="L3625" t="s">
        <v>108</v>
      </c>
      <c r="M3625" t="s">
        <v>165</v>
      </c>
      <c r="N3625" t="s">
        <v>166</v>
      </c>
      <c r="O3625" t="s">
        <v>684</v>
      </c>
      <c r="P3625" t="s">
        <v>683</v>
      </c>
      <c r="Q3625" t="s">
        <v>6114</v>
      </c>
      <c r="R3625" t="s">
        <v>6115</v>
      </c>
    </row>
    <row r="3626" spans="1:18">
      <c r="A3626">
        <v>2789</v>
      </c>
      <c r="B3626" t="s">
        <v>701</v>
      </c>
      <c r="C3626">
        <v>164</v>
      </c>
      <c r="D3626" t="s">
        <v>6155</v>
      </c>
      <c r="E3626" t="s">
        <v>703</v>
      </c>
      <c r="F3626">
        <v>5</v>
      </c>
      <c r="G3626">
        <v>1</v>
      </c>
      <c r="H3626" t="s">
        <v>421</v>
      </c>
      <c r="I3626" t="s">
        <v>103</v>
      </c>
      <c r="J3626" t="s">
        <v>105</v>
      </c>
      <c r="K3626" t="s">
        <v>109</v>
      </c>
      <c r="L3626" t="s">
        <v>108</v>
      </c>
      <c r="M3626" t="s">
        <v>165</v>
      </c>
      <c r="N3626" t="s">
        <v>166</v>
      </c>
      <c r="O3626" t="s">
        <v>684</v>
      </c>
      <c r="P3626" t="s">
        <v>683</v>
      </c>
      <c r="Q3626" t="s">
        <v>6155</v>
      </c>
      <c r="R3626" t="s">
        <v>6156</v>
      </c>
    </row>
    <row r="3627" spans="1:18">
      <c r="A3627">
        <v>2790</v>
      </c>
      <c r="B3627" t="s">
        <v>701</v>
      </c>
      <c r="C3627">
        <v>163</v>
      </c>
      <c r="D3627" t="s">
        <v>6157</v>
      </c>
      <c r="E3627" t="s">
        <v>703</v>
      </c>
      <c r="F3627">
        <v>5</v>
      </c>
      <c r="G3627">
        <v>1</v>
      </c>
      <c r="H3627" t="s">
        <v>421</v>
      </c>
      <c r="I3627" t="s">
        <v>103</v>
      </c>
      <c r="J3627" t="s">
        <v>105</v>
      </c>
      <c r="K3627" t="s">
        <v>109</v>
      </c>
      <c r="L3627" t="s">
        <v>108</v>
      </c>
      <c r="M3627" t="s">
        <v>165</v>
      </c>
      <c r="N3627" t="s">
        <v>166</v>
      </c>
      <c r="O3627" t="s">
        <v>684</v>
      </c>
      <c r="P3627" t="s">
        <v>683</v>
      </c>
      <c r="Q3627" t="s">
        <v>6157</v>
      </c>
      <c r="R3627" t="s">
        <v>6158</v>
      </c>
    </row>
    <row r="3628" spans="1:18">
      <c r="A3628">
        <v>2807</v>
      </c>
      <c r="B3628" t="s">
        <v>701</v>
      </c>
      <c r="C3628">
        <v>168</v>
      </c>
      <c r="D3628" t="s">
        <v>6189</v>
      </c>
      <c r="E3628" t="s">
        <v>706</v>
      </c>
      <c r="F3628">
        <v>1</v>
      </c>
      <c r="G3628">
        <v>1</v>
      </c>
      <c r="H3628" t="s">
        <v>421</v>
      </c>
      <c r="I3628" t="s">
        <v>103</v>
      </c>
      <c r="J3628" t="s">
        <v>105</v>
      </c>
      <c r="K3628" t="s">
        <v>109</v>
      </c>
      <c r="L3628" t="s">
        <v>108</v>
      </c>
      <c r="M3628" t="s">
        <v>165</v>
      </c>
      <c r="N3628" t="s">
        <v>166</v>
      </c>
      <c r="O3628" t="s">
        <v>684</v>
      </c>
      <c r="P3628" t="s">
        <v>683</v>
      </c>
      <c r="Q3628" t="s">
        <v>6189</v>
      </c>
      <c r="R3628" t="s">
        <v>6190</v>
      </c>
    </row>
    <row r="3629" spans="1:18">
      <c r="A3629">
        <v>2815</v>
      </c>
      <c r="B3629" t="s">
        <v>701</v>
      </c>
      <c r="C3629">
        <v>165</v>
      </c>
      <c r="D3629" t="s">
        <v>6204</v>
      </c>
      <c r="E3629" t="s">
        <v>703</v>
      </c>
      <c r="F3629">
        <v>5</v>
      </c>
      <c r="G3629">
        <v>1</v>
      </c>
      <c r="H3629" t="s">
        <v>421</v>
      </c>
      <c r="I3629" t="s">
        <v>103</v>
      </c>
      <c r="J3629" t="s">
        <v>105</v>
      </c>
      <c r="K3629" t="s">
        <v>109</v>
      </c>
      <c r="L3629" t="s">
        <v>108</v>
      </c>
      <c r="M3629" t="s">
        <v>165</v>
      </c>
      <c r="N3629" t="s">
        <v>166</v>
      </c>
      <c r="O3629" t="s">
        <v>684</v>
      </c>
      <c r="P3629" t="s">
        <v>683</v>
      </c>
      <c r="Q3629" t="s">
        <v>6204</v>
      </c>
      <c r="R3629" t="s">
        <v>6205</v>
      </c>
    </row>
    <row r="3630" spans="1:18">
      <c r="A3630">
        <v>2819</v>
      </c>
      <c r="B3630" t="s">
        <v>701</v>
      </c>
      <c r="C3630">
        <v>166</v>
      </c>
      <c r="D3630" t="s">
        <v>6212</v>
      </c>
      <c r="E3630" t="s">
        <v>703</v>
      </c>
      <c r="F3630">
        <v>5</v>
      </c>
      <c r="G3630">
        <v>1</v>
      </c>
      <c r="H3630" t="s">
        <v>421</v>
      </c>
      <c r="I3630" t="s">
        <v>103</v>
      </c>
      <c r="J3630" t="s">
        <v>105</v>
      </c>
      <c r="K3630" t="s">
        <v>109</v>
      </c>
      <c r="L3630" t="s">
        <v>108</v>
      </c>
      <c r="M3630" t="s">
        <v>165</v>
      </c>
      <c r="N3630" t="s">
        <v>166</v>
      </c>
      <c r="O3630" t="s">
        <v>684</v>
      </c>
      <c r="P3630" t="s">
        <v>683</v>
      </c>
      <c r="Q3630" t="s">
        <v>6212</v>
      </c>
      <c r="R3630" t="s">
        <v>6213</v>
      </c>
    </row>
    <row r="3631" spans="1:18">
      <c r="A3631">
        <v>2832</v>
      </c>
      <c r="B3631" t="s">
        <v>701</v>
      </c>
      <c r="C3631">
        <v>172</v>
      </c>
      <c r="D3631" t="s">
        <v>6238</v>
      </c>
      <c r="E3631" t="s">
        <v>706</v>
      </c>
      <c r="F3631">
        <v>3</v>
      </c>
      <c r="G3631">
        <v>1</v>
      </c>
      <c r="H3631" t="s">
        <v>421</v>
      </c>
      <c r="I3631" t="s">
        <v>103</v>
      </c>
      <c r="J3631" t="s">
        <v>105</v>
      </c>
      <c r="K3631" t="s">
        <v>109</v>
      </c>
      <c r="L3631" t="s">
        <v>108</v>
      </c>
      <c r="M3631" t="s">
        <v>165</v>
      </c>
      <c r="N3631" t="s">
        <v>166</v>
      </c>
      <c r="O3631" t="s">
        <v>684</v>
      </c>
      <c r="P3631" t="s">
        <v>683</v>
      </c>
      <c r="Q3631" t="s">
        <v>6238</v>
      </c>
      <c r="R3631" t="s">
        <v>6239</v>
      </c>
    </row>
    <row r="3632" spans="1:18">
      <c r="A3632">
        <v>2841</v>
      </c>
      <c r="B3632" t="s">
        <v>701</v>
      </c>
      <c r="C3632">
        <v>158</v>
      </c>
      <c r="D3632" t="s">
        <v>6257</v>
      </c>
      <c r="E3632" t="s">
        <v>706</v>
      </c>
      <c r="F3632">
        <v>2</v>
      </c>
      <c r="G3632">
        <v>1</v>
      </c>
      <c r="H3632" t="s">
        <v>421</v>
      </c>
      <c r="I3632" t="s">
        <v>103</v>
      </c>
      <c r="J3632" t="s">
        <v>105</v>
      </c>
      <c r="K3632" t="s">
        <v>109</v>
      </c>
      <c r="L3632" t="s">
        <v>108</v>
      </c>
      <c r="M3632" t="s">
        <v>165</v>
      </c>
      <c r="N3632" t="s">
        <v>166</v>
      </c>
      <c r="O3632" t="s">
        <v>684</v>
      </c>
      <c r="P3632" t="s">
        <v>683</v>
      </c>
      <c r="Q3632" t="s">
        <v>6257</v>
      </c>
      <c r="R3632" t="s">
        <v>6258</v>
      </c>
    </row>
    <row r="3633" spans="1:18">
      <c r="A3633">
        <v>2849</v>
      </c>
      <c r="B3633" t="s">
        <v>701</v>
      </c>
      <c r="C3633">
        <v>173</v>
      </c>
      <c r="D3633" t="s">
        <v>6273</v>
      </c>
      <c r="E3633" t="s">
        <v>706</v>
      </c>
      <c r="F3633">
        <v>2</v>
      </c>
      <c r="G3633">
        <v>1</v>
      </c>
      <c r="H3633" t="s">
        <v>421</v>
      </c>
      <c r="I3633" t="s">
        <v>103</v>
      </c>
      <c r="J3633" t="s">
        <v>105</v>
      </c>
      <c r="K3633" t="s">
        <v>109</v>
      </c>
      <c r="L3633" t="s">
        <v>108</v>
      </c>
      <c r="M3633" t="s">
        <v>165</v>
      </c>
      <c r="N3633" t="s">
        <v>166</v>
      </c>
      <c r="O3633" t="s">
        <v>684</v>
      </c>
      <c r="P3633" t="s">
        <v>683</v>
      </c>
      <c r="Q3633" t="s">
        <v>6273</v>
      </c>
      <c r="R3633" t="s">
        <v>6274</v>
      </c>
    </row>
    <row r="3634" spans="1:18">
      <c r="A3634">
        <v>2858</v>
      </c>
      <c r="B3634" t="s">
        <v>701</v>
      </c>
      <c r="C3634">
        <v>169</v>
      </c>
      <c r="D3634" t="s">
        <v>6291</v>
      </c>
      <c r="E3634" t="s">
        <v>703</v>
      </c>
      <c r="F3634">
        <v>5</v>
      </c>
      <c r="G3634">
        <v>1</v>
      </c>
      <c r="H3634" t="s">
        <v>421</v>
      </c>
      <c r="I3634" t="s">
        <v>103</v>
      </c>
      <c r="J3634" t="s">
        <v>105</v>
      </c>
      <c r="K3634" t="s">
        <v>109</v>
      </c>
      <c r="L3634" t="s">
        <v>108</v>
      </c>
      <c r="M3634" t="s">
        <v>165</v>
      </c>
      <c r="N3634" t="s">
        <v>166</v>
      </c>
      <c r="O3634" t="s">
        <v>684</v>
      </c>
      <c r="P3634" t="s">
        <v>683</v>
      </c>
      <c r="Q3634" t="s">
        <v>6291</v>
      </c>
      <c r="R3634" t="s">
        <v>6292</v>
      </c>
    </row>
    <row r="3635" spans="1:18">
      <c r="A3635">
        <v>2860</v>
      </c>
      <c r="B3635" t="s">
        <v>701</v>
      </c>
      <c r="C3635">
        <v>2071</v>
      </c>
      <c r="D3635" t="s">
        <v>6295</v>
      </c>
      <c r="E3635" t="s">
        <v>421</v>
      </c>
      <c r="F3635">
        <v>4</v>
      </c>
      <c r="G3635">
        <v>0</v>
      </c>
      <c r="H3635" t="s">
        <v>421</v>
      </c>
      <c r="I3635" t="s">
        <v>103</v>
      </c>
      <c r="J3635" t="s">
        <v>105</v>
      </c>
      <c r="K3635" t="s">
        <v>109</v>
      </c>
      <c r="L3635" t="s">
        <v>108</v>
      </c>
      <c r="M3635" t="s">
        <v>165</v>
      </c>
      <c r="N3635" t="s">
        <v>166</v>
      </c>
      <c r="O3635" t="s">
        <v>684</v>
      </c>
      <c r="P3635" t="s">
        <v>683</v>
      </c>
      <c r="Q3635" t="s">
        <v>6295</v>
      </c>
      <c r="R3635" t="s">
        <v>6296</v>
      </c>
    </row>
    <row r="3636" spans="1:18">
      <c r="A3636">
        <v>2866</v>
      </c>
      <c r="B3636" t="s">
        <v>701</v>
      </c>
      <c r="C3636">
        <v>1995</v>
      </c>
      <c r="D3636" t="s">
        <v>6295</v>
      </c>
      <c r="E3636" t="s">
        <v>703</v>
      </c>
      <c r="F3636">
        <v>5</v>
      </c>
      <c r="G3636">
        <v>1</v>
      </c>
      <c r="H3636" t="s">
        <v>421</v>
      </c>
      <c r="I3636" t="s">
        <v>103</v>
      </c>
      <c r="J3636" t="s">
        <v>105</v>
      </c>
      <c r="K3636" t="s">
        <v>109</v>
      </c>
      <c r="L3636" t="s">
        <v>108</v>
      </c>
      <c r="M3636" t="s">
        <v>165</v>
      </c>
      <c r="N3636" t="s">
        <v>166</v>
      </c>
      <c r="O3636" t="s">
        <v>684</v>
      </c>
      <c r="P3636" t="s">
        <v>683</v>
      </c>
      <c r="Q3636" t="s">
        <v>6295</v>
      </c>
      <c r="R3636" t="s">
        <v>6307</v>
      </c>
    </row>
    <row r="3637" spans="1:18">
      <c r="A3637">
        <v>2873</v>
      </c>
      <c r="B3637" t="s">
        <v>701</v>
      </c>
      <c r="C3637">
        <v>157</v>
      </c>
      <c r="D3637" t="s">
        <v>6320</v>
      </c>
      <c r="E3637" t="s">
        <v>703</v>
      </c>
      <c r="F3637">
        <v>5</v>
      </c>
      <c r="G3637">
        <v>1</v>
      </c>
      <c r="H3637" t="s">
        <v>421</v>
      </c>
      <c r="I3637" t="s">
        <v>103</v>
      </c>
      <c r="J3637" t="s">
        <v>105</v>
      </c>
      <c r="K3637" t="s">
        <v>109</v>
      </c>
      <c r="L3637" t="s">
        <v>108</v>
      </c>
      <c r="M3637" t="s">
        <v>165</v>
      </c>
      <c r="N3637" t="s">
        <v>166</v>
      </c>
      <c r="O3637" t="s">
        <v>684</v>
      </c>
      <c r="P3637" t="s">
        <v>683</v>
      </c>
      <c r="Q3637" t="s">
        <v>6320</v>
      </c>
      <c r="R3637" t="s">
        <v>6321</v>
      </c>
    </row>
    <row r="3638" spans="1:18">
      <c r="A3638">
        <v>2878</v>
      </c>
      <c r="B3638" t="s">
        <v>701</v>
      </c>
      <c r="C3638">
        <v>171</v>
      </c>
      <c r="D3638" t="s">
        <v>6330</v>
      </c>
      <c r="E3638" t="s">
        <v>706</v>
      </c>
      <c r="F3638">
        <v>3</v>
      </c>
      <c r="G3638">
        <v>1</v>
      </c>
      <c r="H3638" t="s">
        <v>421</v>
      </c>
      <c r="I3638" t="s">
        <v>103</v>
      </c>
      <c r="J3638" t="s">
        <v>105</v>
      </c>
      <c r="K3638" t="s">
        <v>109</v>
      </c>
      <c r="L3638" t="s">
        <v>108</v>
      </c>
      <c r="M3638" t="s">
        <v>165</v>
      </c>
      <c r="N3638" t="s">
        <v>166</v>
      </c>
      <c r="O3638" t="s">
        <v>684</v>
      </c>
      <c r="P3638" t="s">
        <v>683</v>
      </c>
      <c r="Q3638" t="s">
        <v>6330</v>
      </c>
      <c r="R3638" t="s">
        <v>6331</v>
      </c>
    </row>
    <row r="3639" spans="1:18">
      <c r="A3639">
        <v>2886</v>
      </c>
      <c r="B3639" t="s">
        <v>701</v>
      </c>
      <c r="C3639">
        <v>170</v>
      </c>
      <c r="D3639" t="s">
        <v>6346</v>
      </c>
      <c r="E3639" t="s">
        <v>706</v>
      </c>
      <c r="F3639">
        <v>1</v>
      </c>
      <c r="G3639">
        <v>1</v>
      </c>
      <c r="H3639" t="s">
        <v>421</v>
      </c>
      <c r="I3639" t="s">
        <v>103</v>
      </c>
      <c r="J3639" t="s">
        <v>105</v>
      </c>
      <c r="K3639" t="s">
        <v>109</v>
      </c>
      <c r="L3639" t="s">
        <v>108</v>
      </c>
      <c r="M3639" t="s">
        <v>165</v>
      </c>
      <c r="N3639" t="s">
        <v>166</v>
      </c>
      <c r="O3639" t="s">
        <v>684</v>
      </c>
      <c r="P3639" t="s">
        <v>683</v>
      </c>
      <c r="Q3639" t="s">
        <v>6346</v>
      </c>
      <c r="R3639" t="s">
        <v>6347</v>
      </c>
    </row>
    <row r="3640" spans="1:18">
      <c r="A3640">
        <v>2892</v>
      </c>
      <c r="B3640" t="s">
        <v>701</v>
      </c>
      <c r="C3640">
        <v>2554</v>
      </c>
      <c r="D3640" t="s">
        <v>6357</v>
      </c>
      <c r="E3640" t="s">
        <v>703</v>
      </c>
      <c r="F3640">
        <v>5</v>
      </c>
      <c r="G3640">
        <v>1</v>
      </c>
      <c r="H3640" t="s">
        <v>421</v>
      </c>
      <c r="I3640" t="s">
        <v>103</v>
      </c>
      <c r="J3640" t="s">
        <v>105</v>
      </c>
      <c r="K3640" t="s">
        <v>109</v>
      </c>
      <c r="L3640" t="s">
        <v>108</v>
      </c>
      <c r="M3640" t="s">
        <v>165</v>
      </c>
      <c r="N3640" t="s">
        <v>166</v>
      </c>
      <c r="O3640" t="s">
        <v>684</v>
      </c>
      <c r="P3640" t="s">
        <v>683</v>
      </c>
      <c r="Q3640" t="s">
        <v>6357</v>
      </c>
      <c r="R3640" t="s">
        <v>6358</v>
      </c>
    </row>
    <row r="3641" spans="1:18">
      <c r="A3641">
        <v>2893</v>
      </c>
      <c r="B3641" t="s">
        <v>701</v>
      </c>
      <c r="C3641">
        <v>2705</v>
      </c>
      <c r="D3641" t="s">
        <v>6359</v>
      </c>
      <c r="E3641" t="s">
        <v>706</v>
      </c>
      <c r="F3641">
        <v>2</v>
      </c>
      <c r="G3641">
        <v>1</v>
      </c>
      <c r="H3641" t="s">
        <v>421</v>
      </c>
      <c r="I3641" t="s">
        <v>103</v>
      </c>
      <c r="J3641" t="s">
        <v>105</v>
      </c>
      <c r="K3641" t="s">
        <v>109</v>
      </c>
      <c r="L3641" t="s">
        <v>108</v>
      </c>
      <c r="M3641" t="s">
        <v>165</v>
      </c>
      <c r="N3641" t="s">
        <v>166</v>
      </c>
      <c r="O3641" t="s">
        <v>684</v>
      </c>
      <c r="P3641" t="s">
        <v>683</v>
      </c>
      <c r="Q3641" t="s">
        <v>6359</v>
      </c>
      <c r="R3641" t="s">
        <v>6360</v>
      </c>
    </row>
    <row r="3642" spans="1:18">
      <c r="A3642">
        <v>2902</v>
      </c>
      <c r="B3642" t="s">
        <v>701</v>
      </c>
      <c r="C3642">
        <v>1721</v>
      </c>
      <c r="D3642" t="s">
        <v>6377</v>
      </c>
      <c r="E3642" t="s">
        <v>703</v>
      </c>
      <c r="F3642">
        <v>5</v>
      </c>
      <c r="G3642">
        <v>1</v>
      </c>
      <c r="H3642" t="s">
        <v>421</v>
      </c>
      <c r="I3642" t="s">
        <v>103</v>
      </c>
      <c r="J3642" t="s">
        <v>105</v>
      </c>
      <c r="K3642" t="s">
        <v>109</v>
      </c>
      <c r="L3642" t="s">
        <v>108</v>
      </c>
      <c r="M3642" t="s">
        <v>165</v>
      </c>
      <c r="N3642" t="s">
        <v>166</v>
      </c>
      <c r="O3642" t="s">
        <v>684</v>
      </c>
      <c r="P3642" t="s">
        <v>683</v>
      </c>
      <c r="Q3642" t="s">
        <v>6377</v>
      </c>
      <c r="R3642" t="s">
        <v>6378</v>
      </c>
    </row>
    <row r="3643" spans="1:18">
      <c r="A3643">
        <v>2909</v>
      </c>
      <c r="B3643" t="s">
        <v>701</v>
      </c>
      <c r="C3643">
        <v>2706</v>
      </c>
      <c r="D3643" t="s">
        <v>6390</v>
      </c>
      <c r="E3643" t="s">
        <v>706</v>
      </c>
      <c r="F3643">
        <v>2</v>
      </c>
      <c r="G3643">
        <v>1</v>
      </c>
      <c r="H3643" t="s">
        <v>421</v>
      </c>
      <c r="I3643" t="s">
        <v>103</v>
      </c>
      <c r="J3643" t="s">
        <v>105</v>
      </c>
      <c r="K3643" t="s">
        <v>109</v>
      </c>
      <c r="L3643" t="s">
        <v>108</v>
      </c>
      <c r="M3643" t="s">
        <v>165</v>
      </c>
      <c r="N3643" t="s">
        <v>166</v>
      </c>
      <c r="O3643" t="s">
        <v>684</v>
      </c>
      <c r="P3643" t="s">
        <v>683</v>
      </c>
      <c r="Q3643" t="s">
        <v>6390</v>
      </c>
      <c r="R3643" t="s">
        <v>6391</v>
      </c>
    </row>
    <row r="3644" spans="1:18">
      <c r="A3644">
        <v>2913</v>
      </c>
      <c r="B3644" t="s">
        <v>701</v>
      </c>
      <c r="C3644">
        <v>2698</v>
      </c>
      <c r="D3644" t="s">
        <v>6398</v>
      </c>
      <c r="E3644" t="s">
        <v>706</v>
      </c>
      <c r="F3644">
        <v>3</v>
      </c>
      <c r="G3644">
        <v>1</v>
      </c>
      <c r="H3644" t="s">
        <v>421</v>
      </c>
      <c r="I3644" t="s">
        <v>103</v>
      </c>
      <c r="J3644" t="s">
        <v>105</v>
      </c>
      <c r="K3644" t="s">
        <v>109</v>
      </c>
      <c r="L3644" t="s">
        <v>108</v>
      </c>
      <c r="M3644" t="s">
        <v>165</v>
      </c>
      <c r="N3644" t="s">
        <v>166</v>
      </c>
      <c r="O3644" t="s">
        <v>684</v>
      </c>
      <c r="P3644" t="s">
        <v>683</v>
      </c>
      <c r="Q3644" t="s">
        <v>6398</v>
      </c>
      <c r="R3644" t="s">
        <v>6399</v>
      </c>
    </row>
    <row r="3645" spans="1:18">
      <c r="A3645">
        <v>2924</v>
      </c>
      <c r="B3645" t="s">
        <v>701</v>
      </c>
      <c r="C3645">
        <v>2697</v>
      </c>
      <c r="D3645" t="s">
        <v>6420</v>
      </c>
      <c r="E3645" t="s">
        <v>706</v>
      </c>
      <c r="F3645">
        <v>4</v>
      </c>
      <c r="G3645">
        <v>1</v>
      </c>
      <c r="H3645" t="s">
        <v>421</v>
      </c>
      <c r="I3645" t="s">
        <v>103</v>
      </c>
      <c r="J3645" t="s">
        <v>105</v>
      </c>
      <c r="K3645" t="s">
        <v>109</v>
      </c>
      <c r="L3645" t="s">
        <v>108</v>
      </c>
      <c r="M3645" t="s">
        <v>165</v>
      </c>
      <c r="N3645" t="s">
        <v>166</v>
      </c>
      <c r="O3645" t="s">
        <v>684</v>
      </c>
      <c r="P3645" t="s">
        <v>683</v>
      </c>
      <c r="Q3645" t="s">
        <v>6420</v>
      </c>
      <c r="R3645" t="s">
        <v>6421</v>
      </c>
    </row>
    <row r="3646" spans="1:18">
      <c r="A3646">
        <v>2926</v>
      </c>
      <c r="B3646" t="s">
        <v>701</v>
      </c>
      <c r="C3646">
        <v>2704</v>
      </c>
      <c r="D3646" t="s">
        <v>6424</v>
      </c>
      <c r="E3646" t="s">
        <v>706</v>
      </c>
      <c r="F3646">
        <v>3</v>
      </c>
      <c r="G3646">
        <v>1</v>
      </c>
      <c r="H3646" t="s">
        <v>421</v>
      </c>
      <c r="I3646" t="s">
        <v>103</v>
      </c>
      <c r="J3646" t="s">
        <v>105</v>
      </c>
      <c r="K3646" t="s">
        <v>109</v>
      </c>
      <c r="L3646" t="s">
        <v>108</v>
      </c>
      <c r="M3646" t="s">
        <v>165</v>
      </c>
      <c r="N3646" t="s">
        <v>166</v>
      </c>
      <c r="O3646" t="s">
        <v>684</v>
      </c>
      <c r="P3646" t="s">
        <v>683</v>
      </c>
      <c r="Q3646" t="s">
        <v>6424</v>
      </c>
      <c r="R3646" t="s">
        <v>6425</v>
      </c>
    </row>
    <row r="3647" spans="1:18">
      <c r="A3647">
        <v>2937</v>
      </c>
      <c r="B3647" t="s">
        <v>701</v>
      </c>
      <c r="C3647">
        <v>2696</v>
      </c>
      <c r="D3647" t="s">
        <v>6446</v>
      </c>
      <c r="E3647" t="s">
        <v>706</v>
      </c>
      <c r="F3647">
        <v>3</v>
      </c>
      <c r="G3647">
        <v>1</v>
      </c>
      <c r="H3647" t="s">
        <v>421</v>
      </c>
      <c r="I3647" t="s">
        <v>103</v>
      </c>
      <c r="J3647" t="s">
        <v>105</v>
      </c>
      <c r="K3647" t="s">
        <v>109</v>
      </c>
      <c r="L3647" t="s">
        <v>108</v>
      </c>
      <c r="M3647" t="s">
        <v>165</v>
      </c>
      <c r="N3647" t="s">
        <v>166</v>
      </c>
      <c r="O3647" t="s">
        <v>684</v>
      </c>
      <c r="P3647" t="s">
        <v>683</v>
      </c>
      <c r="Q3647" t="s">
        <v>6446</v>
      </c>
      <c r="R3647" t="s">
        <v>6447</v>
      </c>
    </row>
    <row r="3648" spans="1:18">
      <c r="A3648">
        <v>2942</v>
      </c>
      <c r="B3648" t="s">
        <v>701</v>
      </c>
      <c r="C3648">
        <v>2692</v>
      </c>
      <c r="D3648" t="s">
        <v>6456</v>
      </c>
      <c r="E3648" t="s">
        <v>706</v>
      </c>
      <c r="F3648">
        <v>2</v>
      </c>
      <c r="G3648">
        <v>1</v>
      </c>
      <c r="H3648" t="s">
        <v>421</v>
      </c>
      <c r="I3648" t="s">
        <v>103</v>
      </c>
      <c r="J3648" t="s">
        <v>105</v>
      </c>
      <c r="K3648" t="s">
        <v>109</v>
      </c>
      <c r="L3648" t="s">
        <v>108</v>
      </c>
      <c r="M3648" t="s">
        <v>165</v>
      </c>
      <c r="N3648" t="s">
        <v>166</v>
      </c>
      <c r="O3648" t="s">
        <v>684</v>
      </c>
      <c r="P3648" t="s">
        <v>683</v>
      </c>
      <c r="Q3648" t="s">
        <v>6456</v>
      </c>
      <c r="R3648" t="s">
        <v>6457</v>
      </c>
    </row>
    <row r="3649" spans="1:18">
      <c r="A3649">
        <v>2944</v>
      </c>
      <c r="B3649" t="s">
        <v>701</v>
      </c>
      <c r="C3649">
        <v>2695</v>
      </c>
      <c r="D3649" t="s">
        <v>6460</v>
      </c>
      <c r="E3649" t="s">
        <v>706</v>
      </c>
      <c r="F3649">
        <v>3</v>
      </c>
      <c r="G3649">
        <v>1</v>
      </c>
      <c r="H3649" t="s">
        <v>421</v>
      </c>
      <c r="I3649" t="s">
        <v>103</v>
      </c>
      <c r="J3649" t="s">
        <v>105</v>
      </c>
      <c r="K3649" t="s">
        <v>109</v>
      </c>
      <c r="L3649" t="s">
        <v>108</v>
      </c>
      <c r="M3649" t="s">
        <v>165</v>
      </c>
      <c r="N3649" t="s">
        <v>166</v>
      </c>
      <c r="O3649" t="s">
        <v>684</v>
      </c>
      <c r="P3649" t="s">
        <v>683</v>
      </c>
      <c r="Q3649" t="s">
        <v>6460</v>
      </c>
      <c r="R3649" t="s">
        <v>6461</v>
      </c>
    </row>
    <row r="3650" spans="1:18">
      <c r="A3650">
        <v>2947</v>
      </c>
      <c r="B3650" t="s">
        <v>701</v>
      </c>
      <c r="C3650">
        <v>1668</v>
      </c>
      <c r="D3650" t="s">
        <v>6466</v>
      </c>
      <c r="E3650" t="s">
        <v>706</v>
      </c>
      <c r="F3650">
        <v>4</v>
      </c>
      <c r="G3650">
        <v>1</v>
      </c>
      <c r="H3650" t="s">
        <v>421</v>
      </c>
      <c r="I3650" t="s">
        <v>103</v>
      </c>
      <c r="J3650" t="s">
        <v>105</v>
      </c>
      <c r="K3650" t="s">
        <v>109</v>
      </c>
      <c r="L3650" t="s">
        <v>108</v>
      </c>
      <c r="M3650" t="s">
        <v>165</v>
      </c>
      <c r="N3650" t="s">
        <v>166</v>
      </c>
      <c r="O3650" t="s">
        <v>684</v>
      </c>
      <c r="P3650" t="s">
        <v>683</v>
      </c>
      <c r="Q3650" t="s">
        <v>6466</v>
      </c>
      <c r="R3650" t="s">
        <v>6467</v>
      </c>
    </row>
    <row r="3651" spans="1:18">
      <c r="A3651">
        <v>2953</v>
      </c>
      <c r="B3651" t="s">
        <v>701</v>
      </c>
      <c r="C3651">
        <v>2693</v>
      </c>
      <c r="D3651" t="s">
        <v>6477</v>
      </c>
      <c r="E3651" t="s">
        <v>703</v>
      </c>
      <c r="F3651">
        <v>5</v>
      </c>
      <c r="G3651">
        <v>1</v>
      </c>
      <c r="H3651" t="s">
        <v>421</v>
      </c>
      <c r="I3651" t="s">
        <v>103</v>
      </c>
      <c r="J3651" t="s">
        <v>105</v>
      </c>
      <c r="K3651" t="s">
        <v>109</v>
      </c>
      <c r="L3651" t="s">
        <v>108</v>
      </c>
      <c r="M3651" t="s">
        <v>165</v>
      </c>
      <c r="N3651" t="s">
        <v>166</v>
      </c>
      <c r="O3651" t="s">
        <v>684</v>
      </c>
      <c r="P3651" t="s">
        <v>683</v>
      </c>
      <c r="Q3651" t="s">
        <v>6477</v>
      </c>
      <c r="R3651" t="s">
        <v>6478</v>
      </c>
    </row>
    <row r="3652" spans="1:18">
      <c r="A3652">
        <v>2957</v>
      </c>
      <c r="B3652" t="s">
        <v>701</v>
      </c>
      <c r="C3652">
        <v>2703</v>
      </c>
      <c r="D3652" t="s">
        <v>6485</v>
      </c>
      <c r="E3652" t="s">
        <v>706</v>
      </c>
      <c r="F3652">
        <v>3</v>
      </c>
      <c r="G3652">
        <v>1</v>
      </c>
      <c r="H3652" t="s">
        <v>421</v>
      </c>
      <c r="I3652" t="s">
        <v>103</v>
      </c>
      <c r="J3652" t="s">
        <v>105</v>
      </c>
      <c r="K3652" t="s">
        <v>109</v>
      </c>
      <c r="L3652" t="s">
        <v>108</v>
      </c>
      <c r="M3652" t="s">
        <v>165</v>
      </c>
      <c r="N3652" t="s">
        <v>166</v>
      </c>
      <c r="O3652" t="s">
        <v>684</v>
      </c>
      <c r="P3652" t="s">
        <v>683</v>
      </c>
      <c r="Q3652" t="s">
        <v>6485</v>
      </c>
      <c r="R3652" t="s">
        <v>6486</v>
      </c>
    </row>
    <row r="3653" spans="1:18">
      <c r="A3653">
        <v>2962</v>
      </c>
      <c r="B3653" t="s">
        <v>701</v>
      </c>
      <c r="C3653">
        <v>2702</v>
      </c>
      <c r="D3653" t="s">
        <v>6495</v>
      </c>
      <c r="E3653" t="s">
        <v>706</v>
      </c>
      <c r="F3653">
        <v>3</v>
      </c>
      <c r="G3653">
        <v>1</v>
      </c>
      <c r="H3653" t="s">
        <v>421</v>
      </c>
      <c r="I3653" t="s">
        <v>103</v>
      </c>
      <c r="J3653" t="s">
        <v>105</v>
      </c>
      <c r="K3653" t="s">
        <v>109</v>
      </c>
      <c r="L3653" t="s">
        <v>108</v>
      </c>
      <c r="M3653" t="s">
        <v>165</v>
      </c>
      <c r="N3653" t="s">
        <v>166</v>
      </c>
      <c r="O3653" t="s">
        <v>684</v>
      </c>
      <c r="P3653" t="s">
        <v>683</v>
      </c>
      <c r="Q3653" t="s">
        <v>6495</v>
      </c>
      <c r="R3653" t="s">
        <v>6496</v>
      </c>
    </row>
    <row r="3654" spans="1:18">
      <c r="A3654">
        <v>2964</v>
      </c>
      <c r="B3654" t="s">
        <v>701</v>
      </c>
      <c r="C3654">
        <v>2691</v>
      </c>
      <c r="D3654" t="s">
        <v>6499</v>
      </c>
      <c r="E3654" t="s">
        <v>706</v>
      </c>
      <c r="F3654">
        <v>3</v>
      </c>
      <c r="G3654">
        <v>1</v>
      </c>
      <c r="H3654" t="s">
        <v>421</v>
      </c>
      <c r="I3654" t="s">
        <v>103</v>
      </c>
      <c r="J3654" t="s">
        <v>105</v>
      </c>
      <c r="K3654" t="s">
        <v>109</v>
      </c>
      <c r="L3654" t="s">
        <v>108</v>
      </c>
      <c r="M3654" t="s">
        <v>165</v>
      </c>
      <c r="N3654" t="s">
        <v>166</v>
      </c>
      <c r="O3654" t="s">
        <v>684</v>
      </c>
      <c r="P3654" t="s">
        <v>683</v>
      </c>
      <c r="Q3654" t="s">
        <v>6499</v>
      </c>
      <c r="R3654" t="s">
        <v>6500</v>
      </c>
    </row>
    <row r="3655" spans="1:18">
      <c r="A3655">
        <v>2965</v>
      </c>
      <c r="B3655" t="s">
        <v>701</v>
      </c>
      <c r="C3655">
        <v>2701</v>
      </c>
      <c r="D3655" t="s">
        <v>6501</v>
      </c>
      <c r="E3655" t="s">
        <v>706</v>
      </c>
      <c r="F3655">
        <v>3</v>
      </c>
      <c r="G3655">
        <v>1</v>
      </c>
      <c r="H3655" t="s">
        <v>421</v>
      </c>
      <c r="I3655" t="s">
        <v>103</v>
      </c>
      <c r="J3655" t="s">
        <v>105</v>
      </c>
      <c r="K3655" t="s">
        <v>109</v>
      </c>
      <c r="L3655" t="s">
        <v>108</v>
      </c>
      <c r="M3655" t="s">
        <v>165</v>
      </c>
      <c r="N3655" t="s">
        <v>166</v>
      </c>
      <c r="O3655" t="s">
        <v>684</v>
      </c>
      <c r="P3655" t="s">
        <v>683</v>
      </c>
      <c r="Q3655" t="s">
        <v>6501</v>
      </c>
      <c r="R3655" t="s">
        <v>6502</v>
      </c>
    </row>
    <row r="3656" spans="1:18">
      <c r="A3656">
        <v>2973</v>
      </c>
      <c r="B3656" t="s">
        <v>701</v>
      </c>
      <c r="C3656">
        <v>1691</v>
      </c>
      <c r="D3656" t="s">
        <v>6517</v>
      </c>
      <c r="E3656" t="s">
        <v>703</v>
      </c>
      <c r="F3656">
        <v>5</v>
      </c>
      <c r="G3656">
        <v>1</v>
      </c>
      <c r="H3656" t="s">
        <v>421</v>
      </c>
      <c r="I3656" t="s">
        <v>103</v>
      </c>
      <c r="J3656" t="s">
        <v>105</v>
      </c>
      <c r="K3656" t="s">
        <v>109</v>
      </c>
      <c r="L3656" t="s">
        <v>108</v>
      </c>
      <c r="M3656" t="s">
        <v>165</v>
      </c>
      <c r="N3656" t="s">
        <v>166</v>
      </c>
      <c r="O3656" t="s">
        <v>684</v>
      </c>
      <c r="P3656" t="s">
        <v>683</v>
      </c>
      <c r="Q3656" t="s">
        <v>6517</v>
      </c>
      <c r="R3656" t="s">
        <v>6518</v>
      </c>
    </row>
    <row r="3657" spans="1:18">
      <c r="A3657">
        <v>2987</v>
      </c>
      <c r="B3657" t="s">
        <v>701</v>
      </c>
      <c r="C3657">
        <v>2694</v>
      </c>
      <c r="D3657" t="s">
        <v>6544</v>
      </c>
      <c r="E3657" t="s">
        <v>706</v>
      </c>
      <c r="F3657">
        <v>4</v>
      </c>
      <c r="G3657">
        <v>1</v>
      </c>
      <c r="H3657" t="s">
        <v>421</v>
      </c>
      <c r="I3657" t="s">
        <v>103</v>
      </c>
      <c r="J3657" t="s">
        <v>105</v>
      </c>
      <c r="K3657" t="s">
        <v>109</v>
      </c>
      <c r="L3657" t="s">
        <v>108</v>
      </c>
      <c r="M3657" t="s">
        <v>165</v>
      </c>
      <c r="N3657" t="s">
        <v>166</v>
      </c>
      <c r="O3657" t="s">
        <v>684</v>
      </c>
      <c r="P3657" t="s">
        <v>683</v>
      </c>
      <c r="Q3657" t="s">
        <v>6544</v>
      </c>
      <c r="R3657" t="s">
        <v>6545</v>
      </c>
    </row>
    <row r="3658" spans="1:18">
      <c r="A3658">
        <v>2990</v>
      </c>
      <c r="B3658" t="s">
        <v>701</v>
      </c>
      <c r="C3658">
        <v>1686</v>
      </c>
      <c r="D3658" t="s">
        <v>6550</v>
      </c>
      <c r="E3658" t="s">
        <v>706</v>
      </c>
      <c r="F3658">
        <v>4</v>
      </c>
      <c r="G3658">
        <v>1</v>
      </c>
      <c r="H3658" t="s">
        <v>421</v>
      </c>
      <c r="I3658" t="s">
        <v>103</v>
      </c>
      <c r="J3658" t="s">
        <v>105</v>
      </c>
      <c r="K3658" t="s">
        <v>109</v>
      </c>
      <c r="L3658" t="s">
        <v>108</v>
      </c>
      <c r="M3658" t="s">
        <v>165</v>
      </c>
      <c r="N3658" t="s">
        <v>166</v>
      </c>
      <c r="O3658" t="s">
        <v>684</v>
      </c>
      <c r="P3658" t="s">
        <v>683</v>
      </c>
      <c r="Q3658" t="s">
        <v>6550</v>
      </c>
      <c r="R3658" t="s">
        <v>6551</v>
      </c>
    </row>
    <row r="3659" spans="1:18">
      <c r="A3659">
        <v>2993</v>
      </c>
      <c r="B3659" t="s">
        <v>701</v>
      </c>
      <c r="C3659">
        <v>2687</v>
      </c>
      <c r="D3659" t="s">
        <v>6556</v>
      </c>
      <c r="E3659" t="s">
        <v>706</v>
      </c>
      <c r="F3659">
        <v>3</v>
      </c>
      <c r="G3659">
        <v>1</v>
      </c>
      <c r="H3659" t="s">
        <v>421</v>
      </c>
      <c r="I3659" t="s">
        <v>103</v>
      </c>
      <c r="J3659" t="s">
        <v>105</v>
      </c>
      <c r="K3659" t="s">
        <v>109</v>
      </c>
      <c r="L3659" t="s">
        <v>108</v>
      </c>
      <c r="M3659" t="s">
        <v>165</v>
      </c>
      <c r="N3659" t="s">
        <v>166</v>
      </c>
      <c r="O3659" t="s">
        <v>684</v>
      </c>
      <c r="P3659" t="s">
        <v>683</v>
      </c>
      <c r="Q3659" t="s">
        <v>6556</v>
      </c>
      <c r="R3659" t="s">
        <v>6557</v>
      </c>
    </row>
    <row r="3660" spans="1:18">
      <c r="A3660">
        <v>2995</v>
      </c>
      <c r="B3660" t="s">
        <v>701</v>
      </c>
      <c r="C3660">
        <v>2700</v>
      </c>
      <c r="D3660" t="s">
        <v>6560</v>
      </c>
      <c r="E3660" t="s">
        <v>706</v>
      </c>
      <c r="F3660">
        <v>3</v>
      </c>
      <c r="G3660">
        <v>1</v>
      </c>
      <c r="H3660" t="s">
        <v>421</v>
      </c>
      <c r="I3660" t="s">
        <v>103</v>
      </c>
      <c r="J3660" t="s">
        <v>105</v>
      </c>
      <c r="K3660" t="s">
        <v>109</v>
      </c>
      <c r="L3660" t="s">
        <v>108</v>
      </c>
      <c r="M3660" t="s">
        <v>165</v>
      </c>
      <c r="N3660" t="s">
        <v>166</v>
      </c>
      <c r="O3660" t="s">
        <v>684</v>
      </c>
      <c r="P3660" t="s">
        <v>683</v>
      </c>
      <c r="Q3660" t="s">
        <v>6560</v>
      </c>
      <c r="R3660" t="s">
        <v>6561</v>
      </c>
    </row>
    <row r="3661" spans="1:18">
      <c r="A3661">
        <v>2997</v>
      </c>
      <c r="B3661" t="s">
        <v>701</v>
      </c>
      <c r="C3661">
        <v>1690</v>
      </c>
      <c r="D3661" t="s">
        <v>6564</v>
      </c>
      <c r="E3661" t="s">
        <v>703</v>
      </c>
      <c r="F3661">
        <v>5</v>
      </c>
      <c r="G3661">
        <v>1</v>
      </c>
      <c r="H3661" t="s">
        <v>421</v>
      </c>
      <c r="I3661" t="s">
        <v>103</v>
      </c>
      <c r="J3661" t="s">
        <v>105</v>
      </c>
      <c r="K3661" t="s">
        <v>109</v>
      </c>
      <c r="L3661" t="s">
        <v>108</v>
      </c>
      <c r="M3661" t="s">
        <v>165</v>
      </c>
      <c r="N3661" t="s">
        <v>166</v>
      </c>
      <c r="O3661" t="s">
        <v>684</v>
      </c>
      <c r="P3661" t="s">
        <v>683</v>
      </c>
      <c r="Q3661" t="s">
        <v>6564</v>
      </c>
      <c r="R3661" t="s">
        <v>6565</v>
      </c>
    </row>
    <row r="3662" spans="1:18">
      <c r="A3662">
        <v>3005</v>
      </c>
      <c r="B3662" t="s">
        <v>701</v>
      </c>
      <c r="C3662">
        <v>2685</v>
      </c>
      <c r="D3662" t="s">
        <v>6580</v>
      </c>
      <c r="E3662" t="s">
        <v>706</v>
      </c>
      <c r="F3662">
        <v>4</v>
      </c>
      <c r="G3662">
        <v>1</v>
      </c>
      <c r="H3662" t="s">
        <v>421</v>
      </c>
      <c r="I3662" t="s">
        <v>103</v>
      </c>
      <c r="J3662" t="s">
        <v>105</v>
      </c>
      <c r="K3662" t="s">
        <v>109</v>
      </c>
      <c r="L3662" t="s">
        <v>108</v>
      </c>
      <c r="M3662" t="s">
        <v>165</v>
      </c>
      <c r="N3662" t="s">
        <v>166</v>
      </c>
      <c r="O3662" t="s">
        <v>684</v>
      </c>
      <c r="P3662" t="s">
        <v>683</v>
      </c>
      <c r="Q3662" t="s">
        <v>6580</v>
      </c>
      <c r="R3662" t="s">
        <v>6581</v>
      </c>
    </row>
    <row r="3663" spans="1:18">
      <c r="A3663">
        <v>3008</v>
      </c>
      <c r="B3663" t="s">
        <v>701</v>
      </c>
      <c r="C3663">
        <v>1679</v>
      </c>
      <c r="D3663" t="s">
        <v>6586</v>
      </c>
      <c r="E3663" t="s">
        <v>706</v>
      </c>
      <c r="F3663">
        <v>4</v>
      </c>
      <c r="G3663">
        <v>1</v>
      </c>
      <c r="H3663" t="s">
        <v>421</v>
      </c>
      <c r="I3663" t="s">
        <v>103</v>
      </c>
      <c r="J3663" t="s">
        <v>105</v>
      </c>
      <c r="K3663" t="s">
        <v>109</v>
      </c>
      <c r="L3663" t="s">
        <v>108</v>
      </c>
      <c r="M3663" t="s">
        <v>165</v>
      </c>
      <c r="N3663" t="s">
        <v>166</v>
      </c>
      <c r="O3663" t="s">
        <v>684</v>
      </c>
      <c r="P3663" t="s">
        <v>683</v>
      </c>
      <c r="Q3663" t="s">
        <v>6586</v>
      </c>
      <c r="R3663" t="s">
        <v>6587</v>
      </c>
    </row>
    <row r="3664" spans="1:18">
      <c r="A3664">
        <v>3011</v>
      </c>
      <c r="B3664" t="s">
        <v>701</v>
      </c>
      <c r="C3664">
        <v>2684</v>
      </c>
      <c r="D3664" t="s">
        <v>6591</v>
      </c>
      <c r="E3664" t="s">
        <v>703</v>
      </c>
      <c r="F3664">
        <v>5</v>
      </c>
      <c r="G3664">
        <v>1</v>
      </c>
      <c r="H3664" t="s">
        <v>421</v>
      </c>
      <c r="I3664" t="s">
        <v>103</v>
      </c>
      <c r="J3664" t="s">
        <v>105</v>
      </c>
      <c r="K3664" t="s">
        <v>109</v>
      </c>
      <c r="L3664" t="s">
        <v>108</v>
      </c>
      <c r="M3664" t="s">
        <v>165</v>
      </c>
      <c r="N3664" t="s">
        <v>166</v>
      </c>
      <c r="O3664" t="s">
        <v>684</v>
      </c>
      <c r="P3664" t="s">
        <v>683</v>
      </c>
      <c r="Q3664" t="s">
        <v>6591</v>
      </c>
      <c r="R3664" t="s">
        <v>6592</v>
      </c>
    </row>
    <row r="3665" spans="1:18">
      <c r="A3665">
        <v>3012</v>
      </c>
      <c r="B3665" t="s">
        <v>701</v>
      </c>
      <c r="C3665">
        <v>2686</v>
      </c>
      <c r="D3665" t="s">
        <v>6593</v>
      </c>
      <c r="E3665" t="s">
        <v>703</v>
      </c>
      <c r="F3665">
        <v>5</v>
      </c>
      <c r="G3665">
        <v>1</v>
      </c>
      <c r="H3665" t="s">
        <v>421</v>
      </c>
      <c r="I3665" t="s">
        <v>103</v>
      </c>
      <c r="J3665" t="s">
        <v>105</v>
      </c>
      <c r="K3665" t="s">
        <v>109</v>
      </c>
      <c r="L3665" t="s">
        <v>108</v>
      </c>
      <c r="M3665" t="s">
        <v>165</v>
      </c>
      <c r="N3665" t="s">
        <v>166</v>
      </c>
      <c r="O3665" t="s">
        <v>684</v>
      </c>
      <c r="P3665" t="s">
        <v>683</v>
      </c>
      <c r="Q3665" t="s">
        <v>6593</v>
      </c>
      <c r="R3665" t="s">
        <v>6594</v>
      </c>
    </row>
    <row r="3666" spans="1:18">
      <c r="A3666">
        <v>3014</v>
      </c>
      <c r="B3666" t="s">
        <v>701</v>
      </c>
      <c r="C3666">
        <v>1688</v>
      </c>
      <c r="D3666" t="s">
        <v>6597</v>
      </c>
      <c r="E3666" t="s">
        <v>703</v>
      </c>
      <c r="F3666">
        <v>5</v>
      </c>
      <c r="G3666">
        <v>1</v>
      </c>
      <c r="H3666" t="s">
        <v>421</v>
      </c>
      <c r="I3666" t="s">
        <v>103</v>
      </c>
      <c r="J3666" t="s">
        <v>105</v>
      </c>
      <c r="K3666" t="s">
        <v>109</v>
      </c>
      <c r="L3666" t="s">
        <v>108</v>
      </c>
      <c r="M3666" t="s">
        <v>165</v>
      </c>
      <c r="N3666" t="s">
        <v>166</v>
      </c>
      <c r="O3666" t="s">
        <v>684</v>
      </c>
      <c r="P3666" t="s">
        <v>683</v>
      </c>
      <c r="Q3666" t="s">
        <v>6597</v>
      </c>
      <c r="R3666" t="s">
        <v>6598</v>
      </c>
    </row>
    <row r="3667" spans="1:18">
      <c r="A3667">
        <v>3016</v>
      </c>
      <c r="B3667" t="s">
        <v>701</v>
      </c>
      <c r="C3667">
        <v>1676</v>
      </c>
      <c r="D3667" t="s">
        <v>6601</v>
      </c>
      <c r="E3667" t="s">
        <v>706</v>
      </c>
      <c r="F3667">
        <v>4</v>
      </c>
      <c r="G3667">
        <v>1</v>
      </c>
      <c r="H3667" t="s">
        <v>421</v>
      </c>
      <c r="I3667" t="s">
        <v>103</v>
      </c>
      <c r="J3667" t="s">
        <v>105</v>
      </c>
      <c r="K3667" t="s">
        <v>109</v>
      </c>
      <c r="L3667" t="s">
        <v>108</v>
      </c>
      <c r="M3667" t="s">
        <v>165</v>
      </c>
      <c r="N3667" t="s">
        <v>166</v>
      </c>
      <c r="O3667" t="s">
        <v>684</v>
      </c>
      <c r="P3667" t="s">
        <v>683</v>
      </c>
      <c r="Q3667" t="s">
        <v>6601</v>
      </c>
      <c r="R3667" t="s">
        <v>6602</v>
      </c>
    </row>
    <row r="3668" spans="1:18">
      <c r="A3668">
        <v>3020</v>
      </c>
      <c r="B3668" t="s">
        <v>701</v>
      </c>
      <c r="C3668">
        <v>1707</v>
      </c>
      <c r="D3668" t="s">
        <v>6609</v>
      </c>
      <c r="E3668" t="s">
        <v>703</v>
      </c>
      <c r="F3668">
        <v>5</v>
      </c>
      <c r="G3668">
        <v>1</v>
      </c>
      <c r="H3668" t="s">
        <v>421</v>
      </c>
      <c r="I3668" t="s">
        <v>103</v>
      </c>
      <c r="J3668" t="s">
        <v>105</v>
      </c>
      <c r="K3668" t="s">
        <v>109</v>
      </c>
      <c r="L3668" t="s">
        <v>108</v>
      </c>
      <c r="M3668" t="s">
        <v>165</v>
      </c>
      <c r="N3668" t="s">
        <v>166</v>
      </c>
      <c r="O3668" t="s">
        <v>684</v>
      </c>
      <c r="P3668" t="s">
        <v>683</v>
      </c>
      <c r="Q3668" t="s">
        <v>6609</v>
      </c>
      <c r="R3668" t="s">
        <v>6610</v>
      </c>
    </row>
    <row r="3669" spans="1:18">
      <c r="A3669">
        <v>3022</v>
      </c>
      <c r="B3669" t="s">
        <v>701</v>
      </c>
      <c r="C3669">
        <v>1680</v>
      </c>
      <c r="D3669" t="s">
        <v>6613</v>
      </c>
      <c r="E3669" t="s">
        <v>706</v>
      </c>
      <c r="F3669">
        <v>3</v>
      </c>
      <c r="G3669">
        <v>1</v>
      </c>
      <c r="H3669" t="s">
        <v>421</v>
      </c>
      <c r="I3669" t="s">
        <v>103</v>
      </c>
      <c r="J3669" t="s">
        <v>105</v>
      </c>
      <c r="K3669" t="s">
        <v>109</v>
      </c>
      <c r="L3669" t="s">
        <v>108</v>
      </c>
      <c r="M3669" t="s">
        <v>165</v>
      </c>
      <c r="N3669" t="s">
        <v>166</v>
      </c>
      <c r="O3669" t="s">
        <v>684</v>
      </c>
      <c r="P3669" t="s">
        <v>683</v>
      </c>
      <c r="Q3669" t="s">
        <v>6613</v>
      </c>
      <c r="R3669" t="s">
        <v>6614</v>
      </c>
    </row>
    <row r="3670" spans="1:18">
      <c r="A3670">
        <v>3026</v>
      </c>
      <c r="B3670" t="s">
        <v>701</v>
      </c>
      <c r="C3670">
        <v>1675</v>
      </c>
      <c r="D3670" t="s">
        <v>6621</v>
      </c>
      <c r="E3670" t="s">
        <v>706</v>
      </c>
      <c r="F3670">
        <v>3</v>
      </c>
      <c r="G3670">
        <v>1</v>
      </c>
      <c r="H3670" t="s">
        <v>421</v>
      </c>
      <c r="I3670" t="s">
        <v>103</v>
      </c>
      <c r="J3670" t="s">
        <v>105</v>
      </c>
      <c r="K3670" t="s">
        <v>109</v>
      </c>
      <c r="L3670" t="s">
        <v>108</v>
      </c>
      <c r="M3670" t="s">
        <v>165</v>
      </c>
      <c r="N3670" t="s">
        <v>166</v>
      </c>
      <c r="O3670" t="s">
        <v>684</v>
      </c>
      <c r="P3670" t="s">
        <v>683</v>
      </c>
      <c r="Q3670" t="s">
        <v>6621</v>
      </c>
      <c r="R3670" t="s">
        <v>6622</v>
      </c>
    </row>
    <row r="3671" spans="1:18">
      <c r="A3671">
        <v>3028</v>
      </c>
      <c r="B3671" t="s">
        <v>701</v>
      </c>
      <c r="C3671">
        <v>2716</v>
      </c>
      <c r="D3671" t="s">
        <v>6625</v>
      </c>
      <c r="E3671" t="s">
        <v>706</v>
      </c>
      <c r="F3671">
        <v>3</v>
      </c>
      <c r="G3671">
        <v>1</v>
      </c>
      <c r="H3671" t="s">
        <v>421</v>
      </c>
      <c r="I3671" t="s">
        <v>103</v>
      </c>
      <c r="J3671" t="s">
        <v>105</v>
      </c>
      <c r="K3671" t="s">
        <v>109</v>
      </c>
      <c r="L3671" t="s">
        <v>108</v>
      </c>
      <c r="M3671" t="s">
        <v>165</v>
      </c>
      <c r="N3671" t="s">
        <v>166</v>
      </c>
      <c r="O3671" t="s">
        <v>684</v>
      </c>
      <c r="P3671" t="s">
        <v>683</v>
      </c>
      <c r="Q3671" t="s">
        <v>6625</v>
      </c>
      <c r="R3671" t="s">
        <v>6626</v>
      </c>
    </row>
    <row r="3672" spans="1:18">
      <c r="A3672">
        <v>3030</v>
      </c>
      <c r="B3672" t="s">
        <v>701</v>
      </c>
      <c r="C3672">
        <v>1672</v>
      </c>
      <c r="D3672" t="s">
        <v>6629</v>
      </c>
      <c r="E3672" t="s">
        <v>706</v>
      </c>
      <c r="F3672">
        <v>4</v>
      </c>
      <c r="G3672">
        <v>1</v>
      </c>
      <c r="H3672" t="s">
        <v>421</v>
      </c>
      <c r="I3672" t="s">
        <v>103</v>
      </c>
      <c r="J3672" t="s">
        <v>105</v>
      </c>
      <c r="K3672" t="s">
        <v>109</v>
      </c>
      <c r="L3672" t="s">
        <v>108</v>
      </c>
      <c r="M3672" t="s">
        <v>165</v>
      </c>
      <c r="N3672" t="s">
        <v>166</v>
      </c>
      <c r="O3672" t="s">
        <v>684</v>
      </c>
      <c r="P3672" t="s">
        <v>683</v>
      </c>
      <c r="Q3672" t="s">
        <v>6629</v>
      </c>
      <c r="R3672" t="s">
        <v>6630</v>
      </c>
    </row>
    <row r="3673" spans="1:18">
      <c r="A3673">
        <v>3031</v>
      </c>
      <c r="B3673" t="s">
        <v>701</v>
      </c>
      <c r="C3673">
        <v>1673</v>
      </c>
      <c r="D3673" t="s">
        <v>6631</v>
      </c>
      <c r="E3673" t="s">
        <v>706</v>
      </c>
      <c r="F3673">
        <v>3</v>
      </c>
      <c r="G3673">
        <v>1</v>
      </c>
      <c r="H3673" t="s">
        <v>421</v>
      </c>
      <c r="I3673" t="s">
        <v>103</v>
      </c>
      <c r="J3673" t="s">
        <v>105</v>
      </c>
      <c r="K3673" t="s">
        <v>109</v>
      </c>
      <c r="L3673" t="s">
        <v>108</v>
      </c>
      <c r="M3673" t="s">
        <v>165</v>
      </c>
      <c r="N3673" t="s">
        <v>166</v>
      </c>
      <c r="O3673" t="s">
        <v>684</v>
      </c>
      <c r="P3673" t="s">
        <v>683</v>
      </c>
      <c r="Q3673" t="s">
        <v>6631</v>
      </c>
      <c r="R3673" t="s">
        <v>6632</v>
      </c>
    </row>
    <row r="3674" spans="1:18">
      <c r="A3674">
        <v>3034</v>
      </c>
      <c r="B3674" t="s">
        <v>701</v>
      </c>
      <c r="C3674">
        <v>1678</v>
      </c>
      <c r="D3674" t="s">
        <v>6637</v>
      </c>
      <c r="E3674" t="s">
        <v>703</v>
      </c>
      <c r="F3674">
        <v>5</v>
      </c>
      <c r="G3674">
        <v>1</v>
      </c>
      <c r="H3674" t="s">
        <v>421</v>
      </c>
      <c r="I3674" t="s">
        <v>103</v>
      </c>
      <c r="J3674" t="s">
        <v>105</v>
      </c>
      <c r="K3674" t="s">
        <v>109</v>
      </c>
      <c r="L3674" t="s">
        <v>108</v>
      </c>
      <c r="M3674" t="s">
        <v>165</v>
      </c>
      <c r="N3674" t="s">
        <v>166</v>
      </c>
      <c r="O3674" t="s">
        <v>684</v>
      </c>
      <c r="P3674" t="s">
        <v>683</v>
      </c>
      <c r="Q3674" t="s">
        <v>6637</v>
      </c>
      <c r="R3674" t="s">
        <v>6638</v>
      </c>
    </row>
    <row r="3675" spans="1:18">
      <c r="A3675">
        <v>3035</v>
      </c>
      <c r="B3675" t="s">
        <v>701</v>
      </c>
      <c r="C3675">
        <v>1604</v>
      </c>
      <c r="D3675" t="s">
        <v>6639</v>
      </c>
      <c r="E3675" t="s">
        <v>706</v>
      </c>
      <c r="F3675">
        <v>4</v>
      </c>
      <c r="G3675">
        <v>1</v>
      </c>
      <c r="H3675" t="s">
        <v>421</v>
      </c>
      <c r="I3675" t="s">
        <v>103</v>
      </c>
      <c r="J3675" t="s">
        <v>105</v>
      </c>
      <c r="K3675" t="s">
        <v>109</v>
      </c>
      <c r="L3675" t="s">
        <v>108</v>
      </c>
      <c r="M3675" t="s">
        <v>165</v>
      </c>
      <c r="N3675" t="s">
        <v>166</v>
      </c>
      <c r="O3675" t="s">
        <v>684</v>
      </c>
      <c r="P3675" t="s">
        <v>683</v>
      </c>
      <c r="Q3675" t="s">
        <v>6639</v>
      </c>
      <c r="R3675" t="s">
        <v>6640</v>
      </c>
    </row>
    <row r="3676" spans="1:18">
      <c r="A3676">
        <v>3036</v>
      </c>
      <c r="B3676" t="s">
        <v>701</v>
      </c>
      <c r="C3676">
        <v>1677</v>
      </c>
      <c r="D3676" t="s">
        <v>6641</v>
      </c>
      <c r="E3676" t="s">
        <v>706</v>
      </c>
      <c r="F3676">
        <v>4</v>
      </c>
      <c r="G3676">
        <v>1</v>
      </c>
      <c r="H3676" t="s">
        <v>421</v>
      </c>
      <c r="I3676" t="s">
        <v>103</v>
      </c>
      <c r="J3676" t="s">
        <v>105</v>
      </c>
      <c r="K3676" t="s">
        <v>109</v>
      </c>
      <c r="L3676" t="s">
        <v>108</v>
      </c>
      <c r="M3676" t="s">
        <v>165</v>
      </c>
      <c r="N3676" t="s">
        <v>166</v>
      </c>
      <c r="O3676" t="s">
        <v>684</v>
      </c>
      <c r="P3676" t="s">
        <v>683</v>
      </c>
      <c r="Q3676" t="s">
        <v>6641</v>
      </c>
      <c r="R3676" t="s">
        <v>6642</v>
      </c>
    </row>
    <row r="3677" spans="1:18">
      <c r="A3677">
        <v>3037</v>
      </c>
      <c r="B3677" t="s">
        <v>701</v>
      </c>
      <c r="C3677">
        <v>1669</v>
      </c>
      <c r="D3677" t="s">
        <v>6643</v>
      </c>
      <c r="E3677" t="s">
        <v>706</v>
      </c>
      <c r="F3677">
        <v>4</v>
      </c>
      <c r="G3677">
        <v>1</v>
      </c>
      <c r="H3677" t="s">
        <v>421</v>
      </c>
      <c r="I3677" t="s">
        <v>103</v>
      </c>
      <c r="J3677" t="s">
        <v>105</v>
      </c>
      <c r="K3677" t="s">
        <v>109</v>
      </c>
      <c r="L3677" t="s">
        <v>108</v>
      </c>
      <c r="M3677" t="s">
        <v>165</v>
      </c>
      <c r="N3677" t="s">
        <v>166</v>
      </c>
      <c r="O3677" t="s">
        <v>684</v>
      </c>
      <c r="P3677" t="s">
        <v>683</v>
      </c>
      <c r="Q3677" t="s">
        <v>6643</v>
      </c>
      <c r="R3677" t="s">
        <v>6644</v>
      </c>
    </row>
    <row r="3678" spans="1:18">
      <c r="A3678">
        <v>3038</v>
      </c>
      <c r="B3678" t="s">
        <v>701</v>
      </c>
      <c r="C3678">
        <v>2699</v>
      </c>
      <c r="D3678" t="s">
        <v>6645</v>
      </c>
      <c r="E3678" t="s">
        <v>706</v>
      </c>
      <c r="F3678">
        <v>3</v>
      </c>
      <c r="G3678">
        <v>1</v>
      </c>
      <c r="H3678" t="s">
        <v>421</v>
      </c>
      <c r="I3678" t="s">
        <v>103</v>
      </c>
      <c r="J3678" t="s">
        <v>105</v>
      </c>
      <c r="K3678" t="s">
        <v>109</v>
      </c>
      <c r="L3678" t="s">
        <v>108</v>
      </c>
      <c r="M3678" t="s">
        <v>165</v>
      </c>
      <c r="N3678" t="s">
        <v>166</v>
      </c>
      <c r="O3678" t="s">
        <v>684</v>
      </c>
      <c r="P3678" t="s">
        <v>683</v>
      </c>
      <c r="Q3678" t="s">
        <v>6645</v>
      </c>
      <c r="R3678" t="s">
        <v>6646</v>
      </c>
    </row>
    <row r="3679" spans="1:18">
      <c r="A3679">
        <v>3039</v>
      </c>
      <c r="B3679" t="s">
        <v>701</v>
      </c>
      <c r="C3679">
        <v>1670</v>
      </c>
      <c r="D3679" t="s">
        <v>6647</v>
      </c>
      <c r="E3679" t="s">
        <v>706</v>
      </c>
      <c r="F3679">
        <v>4</v>
      </c>
      <c r="G3679">
        <v>1</v>
      </c>
      <c r="H3679" t="s">
        <v>421</v>
      </c>
      <c r="I3679" t="s">
        <v>103</v>
      </c>
      <c r="J3679" t="s">
        <v>105</v>
      </c>
      <c r="K3679" t="s">
        <v>109</v>
      </c>
      <c r="L3679" t="s">
        <v>108</v>
      </c>
      <c r="M3679" t="s">
        <v>165</v>
      </c>
      <c r="N3679" t="s">
        <v>166</v>
      </c>
      <c r="O3679" t="s">
        <v>684</v>
      </c>
      <c r="P3679" t="s">
        <v>683</v>
      </c>
      <c r="Q3679" t="s">
        <v>6647</v>
      </c>
      <c r="R3679" t="s">
        <v>6648</v>
      </c>
    </row>
    <row r="3680" spans="1:18">
      <c r="A3680">
        <v>3040</v>
      </c>
      <c r="B3680" t="s">
        <v>701</v>
      </c>
      <c r="C3680">
        <v>1671</v>
      </c>
      <c r="D3680" t="s">
        <v>6649</v>
      </c>
      <c r="E3680" t="s">
        <v>703</v>
      </c>
      <c r="F3680">
        <v>5</v>
      </c>
      <c r="G3680">
        <v>1</v>
      </c>
      <c r="H3680" t="s">
        <v>421</v>
      </c>
      <c r="I3680" t="s">
        <v>103</v>
      </c>
      <c r="J3680" t="s">
        <v>105</v>
      </c>
      <c r="K3680" t="s">
        <v>109</v>
      </c>
      <c r="L3680" t="s">
        <v>108</v>
      </c>
      <c r="M3680" t="s">
        <v>165</v>
      </c>
      <c r="N3680" t="s">
        <v>166</v>
      </c>
      <c r="O3680" t="s">
        <v>684</v>
      </c>
      <c r="P3680" t="s">
        <v>683</v>
      </c>
      <c r="Q3680" t="s">
        <v>6649</v>
      </c>
      <c r="R3680" t="s">
        <v>6650</v>
      </c>
    </row>
    <row r="3681" spans="1:18">
      <c r="A3681">
        <v>3041</v>
      </c>
      <c r="B3681" t="s">
        <v>701</v>
      </c>
      <c r="C3681">
        <v>2556</v>
      </c>
      <c r="D3681" t="s">
        <v>6651</v>
      </c>
      <c r="E3681" t="s">
        <v>706</v>
      </c>
      <c r="F3681">
        <v>4</v>
      </c>
      <c r="G3681">
        <v>1</v>
      </c>
      <c r="H3681" t="s">
        <v>421</v>
      </c>
      <c r="I3681" t="s">
        <v>103</v>
      </c>
      <c r="J3681" t="s">
        <v>105</v>
      </c>
      <c r="K3681" t="s">
        <v>109</v>
      </c>
      <c r="L3681" t="s">
        <v>108</v>
      </c>
      <c r="M3681" t="s">
        <v>165</v>
      </c>
      <c r="N3681" t="s">
        <v>166</v>
      </c>
      <c r="O3681" t="s">
        <v>684</v>
      </c>
      <c r="P3681" t="s">
        <v>683</v>
      </c>
      <c r="Q3681" t="s">
        <v>6651</v>
      </c>
      <c r="R3681" t="s">
        <v>6652</v>
      </c>
    </row>
    <row r="3682" spans="1:18">
      <c r="A3682">
        <v>3042</v>
      </c>
      <c r="B3682" t="s">
        <v>701</v>
      </c>
      <c r="C3682">
        <v>1723</v>
      </c>
      <c r="D3682" t="s">
        <v>6653</v>
      </c>
      <c r="E3682" t="s">
        <v>703</v>
      </c>
      <c r="F3682">
        <v>5</v>
      </c>
      <c r="G3682">
        <v>1</v>
      </c>
      <c r="H3682" t="s">
        <v>421</v>
      </c>
      <c r="I3682" t="s">
        <v>103</v>
      </c>
      <c r="J3682" t="s">
        <v>105</v>
      </c>
      <c r="K3682" t="s">
        <v>109</v>
      </c>
      <c r="L3682" t="s">
        <v>108</v>
      </c>
      <c r="M3682" t="s">
        <v>165</v>
      </c>
      <c r="N3682" t="s">
        <v>166</v>
      </c>
      <c r="O3682" t="s">
        <v>684</v>
      </c>
      <c r="P3682" t="s">
        <v>683</v>
      </c>
      <c r="Q3682" t="s">
        <v>6653</v>
      </c>
      <c r="R3682" t="s">
        <v>6654</v>
      </c>
    </row>
    <row r="3683" spans="1:18">
      <c r="A3683">
        <v>3043</v>
      </c>
      <c r="B3683" t="s">
        <v>701</v>
      </c>
      <c r="C3683">
        <v>1667</v>
      </c>
      <c r="D3683" t="s">
        <v>6655</v>
      </c>
      <c r="E3683" t="s">
        <v>706</v>
      </c>
      <c r="F3683">
        <v>3</v>
      </c>
      <c r="G3683">
        <v>1</v>
      </c>
      <c r="H3683" t="s">
        <v>421</v>
      </c>
      <c r="I3683" t="s">
        <v>103</v>
      </c>
      <c r="J3683" t="s">
        <v>105</v>
      </c>
      <c r="K3683" t="s">
        <v>109</v>
      </c>
      <c r="L3683" t="s">
        <v>108</v>
      </c>
      <c r="M3683" t="s">
        <v>165</v>
      </c>
      <c r="N3683" t="s">
        <v>166</v>
      </c>
      <c r="O3683" t="s">
        <v>684</v>
      </c>
      <c r="P3683" t="s">
        <v>683</v>
      </c>
      <c r="Q3683" t="s">
        <v>6655</v>
      </c>
      <c r="R3683" t="s">
        <v>6656</v>
      </c>
    </row>
    <row r="3684" spans="1:18">
      <c r="A3684">
        <v>3045</v>
      </c>
      <c r="B3684" t="s">
        <v>701</v>
      </c>
      <c r="C3684">
        <v>2689</v>
      </c>
      <c r="D3684" t="s">
        <v>6659</v>
      </c>
      <c r="E3684" t="s">
        <v>706</v>
      </c>
      <c r="F3684">
        <v>4</v>
      </c>
      <c r="G3684">
        <v>1</v>
      </c>
      <c r="H3684" t="s">
        <v>421</v>
      </c>
      <c r="I3684" t="s">
        <v>103</v>
      </c>
      <c r="J3684" t="s">
        <v>105</v>
      </c>
      <c r="K3684" t="s">
        <v>109</v>
      </c>
      <c r="L3684" t="s">
        <v>108</v>
      </c>
      <c r="M3684" t="s">
        <v>165</v>
      </c>
      <c r="N3684" t="s">
        <v>166</v>
      </c>
      <c r="O3684" t="s">
        <v>684</v>
      </c>
      <c r="P3684" t="s">
        <v>683</v>
      </c>
      <c r="Q3684" t="s">
        <v>6659</v>
      </c>
      <c r="R3684" t="s">
        <v>6660</v>
      </c>
    </row>
    <row r="3685" spans="1:18">
      <c r="A3685">
        <v>3046</v>
      </c>
      <c r="B3685" t="s">
        <v>701</v>
      </c>
      <c r="C3685">
        <v>1674</v>
      </c>
      <c r="D3685" t="s">
        <v>6661</v>
      </c>
      <c r="E3685" t="s">
        <v>706</v>
      </c>
      <c r="F3685">
        <v>4</v>
      </c>
      <c r="G3685">
        <v>1</v>
      </c>
      <c r="H3685" t="s">
        <v>421</v>
      </c>
      <c r="I3685" t="s">
        <v>103</v>
      </c>
      <c r="J3685" t="s">
        <v>105</v>
      </c>
      <c r="K3685" t="s">
        <v>109</v>
      </c>
      <c r="L3685" t="s">
        <v>108</v>
      </c>
      <c r="M3685" t="s">
        <v>165</v>
      </c>
      <c r="N3685" t="s">
        <v>166</v>
      </c>
      <c r="O3685" t="s">
        <v>684</v>
      </c>
      <c r="P3685" t="s">
        <v>683</v>
      </c>
      <c r="Q3685" t="s">
        <v>6661</v>
      </c>
      <c r="R3685" t="s">
        <v>6662</v>
      </c>
    </row>
    <row r="3686" spans="1:18">
      <c r="A3686">
        <v>3047</v>
      </c>
      <c r="B3686" t="s">
        <v>701</v>
      </c>
      <c r="C3686">
        <v>1658</v>
      </c>
      <c r="D3686" t="s">
        <v>6663</v>
      </c>
      <c r="E3686" t="s">
        <v>706</v>
      </c>
      <c r="F3686">
        <v>4</v>
      </c>
      <c r="G3686">
        <v>1</v>
      </c>
      <c r="H3686" t="s">
        <v>421</v>
      </c>
      <c r="I3686" t="s">
        <v>103</v>
      </c>
      <c r="J3686" t="s">
        <v>105</v>
      </c>
      <c r="K3686" t="s">
        <v>109</v>
      </c>
      <c r="L3686" t="s">
        <v>108</v>
      </c>
      <c r="M3686" t="s">
        <v>165</v>
      </c>
      <c r="N3686" t="s">
        <v>166</v>
      </c>
      <c r="O3686" t="s">
        <v>684</v>
      </c>
      <c r="P3686" t="s">
        <v>683</v>
      </c>
      <c r="Q3686" t="s">
        <v>6663</v>
      </c>
      <c r="R3686" t="s">
        <v>6664</v>
      </c>
    </row>
    <row r="3687" spans="1:18">
      <c r="A3687">
        <v>3049</v>
      </c>
      <c r="B3687" t="s">
        <v>701</v>
      </c>
      <c r="C3687">
        <v>1724</v>
      </c>
      <c r="D3687" t="s">
        <v>6667</v>
      </c>
      <c r="E3687" t="s">
        <v>703</v>
      </c>
      <c r="F3687">
        <v>5</v>
      </c>
      <c r="G3687">
        <v>1</v>
      </c>
      <c r="H3687" t="s">
        <v>421</v>
      </c>
      <c r="I3687" t="s">
        <v>103</v>
      </c>
      <c r="J3687" t="s">
        <v>105</v>
      </c>
      <c r="K3687" t="s">
        <v>109</v>
      </c>
      <c r="L3687" t="s">
        <v>108</v>
      </c>
      <c r="M3687" t="s">
        <v>165</v>
      </c>
      <c r="N3687" t="s">
        <v>166</v>
      </c>
      <c r="O3687" t="s">
        <v>684</v>
      </c>
      <c r="P3687" t="s">
        <v>683</v>
      </c>
      <c r="Q3687" t="s">
        <v>6667</v>
      </c>
      <c r="R3687" t="s">
        <v>6668</v>
      </c>
    </row>
    <row r="3688" spans="1:18">
      <c r="A3688">
        <v>3050</v>
      </c>
      <c r="B3688" t="s">
        <v>701</v>
      </c>
      <c r="C3688">
        <v>1607</v>
      </c>
      <c r="D3688" t="s">
        <v>6669</v>
      </c>
      <c r="E3688" t="s">
        <v>706</v>
      </c>
      <c r="F3688">
        <v>4</v>
      </c>
      <c r="G3688">
        <v>1</v>
      </c>
      <c r="H3688" t="s">
        <v>421</v>
      </c>
      <c r="I3688" t="s">
        <v>103</v>
      </c>
      <c r="J3688" t="s">
        <v>105</v>
      </c>
      <c r="K3688" t="s">
        <v>109</v>
      </c>
      <c r="L3688" t="s">
        <v>108</v>
      </c>
      <c r="M3688" t="s">
        <v>165</v>
      </c>
      <c r="N3688" t="s">
        <v>166</v>
      </c>
      <c r="O3688" t="s">
        <v>684</v>
      </c>
      <c r="P3688" t="s">
        <v>683</v>
      </c>
      <c r="Q3688" t="s">
        <v>6669</v>
      </c>
      <c r="R3688" t="s">
        <v>6670</v>
      </c>
    </row>
    <row r="3689" spans="1:18">
      <c r="A3689">
        <v>3051</v>
      </c>
      <c r="B3689" t="s">
        <v>701</v>
      </c>
      <c r="C3689">
        <v>2690</v>
      </c>
      <c r="D3689" t="s">
        <v>6671</v>
      </c>
      <c r="E3689" t="s">
        <v>706</v>
      </c>
      <c r="F3689">
        <v>4</v>
      </c>
      <c r="G3689">
        <v>1</v>
      </c>
      <c r="H3689" t="s">
        <v>421</v>
      </c>
      <c r="I3689" t="s">
        <v>103</v>
      </c>
      <c r="J3689" t="s">
        <v>105</v>
      </c>
      <c r="K3689" t="s">
        <v>109</v>
      </c>
      <c r="L3689" t="s">
        <v>108</v>
      </c>
      <c r="M3689" t="s">
        <v>165</v>
      </c>
      <c r="N3689" t="s">
        <v>166</v>
      </c>
      <c r="O3689" t="s">
        <v>684</v>
      </c>
      <c r="P3689" t="s">
        <v>683</v>
      </c>
      <c r="Q3689" t="s">
        <v>6671</v>
      </c>
      <c r="R3689" t="s">
        <v>6672</v>
      </c>
    </row>
    <row r="3690" spans="1:18">
      <c r="A3690">
        <v>3053</v>
      </c>
      <c r="B3690" t="s">
        <v>701</v>
      </c>
      <c r="C3690">
        <v>2688</v>
      </c>
      <c r="D3690" t="s">
        <v>6675</v>
      </c>
      <c r="E3690" t="s">
        <v>706</v>
      </c>
      <c r="F3690">
        <v>3</v>
      </c>
      <c r="G3690">
        <v>1</v>
      </c>
      <c r="H3690" t="s">
        <v>421</v>
      </c>
      <c r="I3690" t="s">
        <v>103</v>
      </c>
      <c r="J3690" t="s">
        <v>105</v>
      </c>
      <c r="K3690" t="s">
        <v>109</v>
      </c>
      <c r="L3690" t="s">
        <v>108</v>
      </c>
      <c r="M3690" t="s">
        <v>165</v>
      </c>
      <c r="N3690" t="s">
        <v>166</v>
      </c>
      <c r="O3690" t="s">
        <v>684</v>
      </c>
      <c r="P3690" t="s">
        <v>683</v>
      </c>
      <c r="Q3690" t="s">
        <v>6675</v>
      </c>
      <c r="R3690" t="s">
        <v>6676</v>
      </c>
    </row>
    <row r="3691" spans="1:18">
      <c r="A3691">
        <v>3054</v>
      </c>
      <c r="B3691" t="s">
        <v>701</v>
      </c>
      <c r="C3691">
        <v>2714</v>
      </c>
      <c r="D3691" t="s">
        <v>6677</v>
      </c>
      <c r="E3691" t="s">
        <v>706</v>
      </c>
      <c r="F3691">
        <v>3</v>
      </c>
      <c r="G3691">
        <v>1</v>
      </c>
      <c r="H3691" t="s">
        <v>421</v>
      </c>
      <c r="I3691" t="s">
        <v>103</v>
      </c>
      <c r="J3691" t="s">
        <v>105</v>
      </c>
      <c r="K3691" t="s">
        <v>109</v>
      </c>
      <c r="L3691" t="s">
        <v>108</v>
      </c>
      <c r="M3691" t="s">
        <v>165</v>
      </c>
      <c r="N3691" t="s">
        <v>166</v>
      </c>
      <c r="O3691" t="s">
        <v>684</v>
      </c>
      <c r="P3691" t="s">
        <v>683</v>
      </c>
      <c r="Q3691" t="s">
        <v>6677</v>
      </c>
      <c r="R3691" t="s">
        <v>6678</v>
      </c>
    </row>
    <row r="3692" spans="1:18">
      <c r="A3692">
        <v>3055</v>
      </c>
      <c r="B3692" t="s">
        <v>701</v>
      </c>
      <c r="C3692">
        <v>1609</v>
      </c>
      <c r="D3692" t="s">
        <v>6679</v>
      </c>
      <c r="E3692" t="s">
        <v>706</v>
      </c>
      <c r="F3692">
        <v>4</v>
      </c>
      <c r="G3692">
        <v>1</v>
      </c>
      <c r="H3692" t="s">
        <v>421</v>
      </c>
      <c r="I3692" t="s">
        <v>103</v>
      </c>
      <c r="J3692" t="s">
        <v>105</v>
      </c>
      <c r="K3692" t="s">
        <v>109</v>
      </c>
      <c r="L3692" t="s">
        <v>108</v>
      </c>
      <c r="M3692" t="s">
        <v>165</v>
      </c>
      <c r="N3692" t="s">
        <v>166</v>
      </c>
      <c r="O3692" t="s">
        <v>684</v>
      </c>
      <c r="P3692" t="s">
        <v>683</v>
      </c>
      <c r="Q3692" t="s">
        <v>6679</v>
      </c>
      <c r="R3692" t="s">
        <v>6680</v>
      </c>
    </row>
    <row r="3693" spans="1:18">
      <c r="A3693">
        <v>3056</v>
      </c>
      <c r="B3693" t="s">
        <v>701</v>
      </c>
      <c r="C3693">
        <v>1606</v>
      </c>
      <c r="D3693" t="s">
        <v>6681</v>
      </c>
      <c r="E3693" t="s">
        <v>706</v>
      </c>
      <c r="F3693">
        <v>4</v>
      </c>
      <c r="G3693">
        <v>1</v>
      </c>
      <c r="H3693" t="s">
        <v>421</v>
      </c>
      <c r="I3693" t="s">
        <v>103</v>
      </c>
      <c r="J3693" t="s">
        <v>105</v>
      </c>
      <c r="K3693" t="s">
        <v>109</v>
      </c>
      <c r="L3693" t="s">
        <v>108</v>
      </c>
      <c r="M3693" t="s">
        <v>165</v>
      </c>
      <c r="N3693" t="s">
        <v>166</v>
      </c>
      <c r="O3693" t="s">
        <v>684</v>
      </c>
      <c r="P3693" t="s">
        <v>683</v>
      </c>
      <c r="Q3693" t="s">
        <v>6681</v>
      </c>
      <c r="R3693" t="s">
        <v>6682</v>
      </c>
    </row>
    <row r="3694" spans="1:18">
      <c r="A3694">
        <v>3057</v>
      </c>
      <c r="B3694" t="s">
        <v>701</v>
      </c>
      <c r="C3694">
        <v>1666</v>
      </c>
      <c r="D3694" t="s">
        <v>6683</v>
      </c>
      <c r="E3694" t="s">
        <v>706</v>
      </c>
      <c r="F3694">
        <v>4</v>
      </c>
      <c r="G3694">
        <v>1</v>
      </c>
      <c r="H3694" t="s">
        <v>421</v>
      </c>
      <c r="I3694" t="s">
        <v>103</v>
      </c>
      <c r="J3694" t="s">
        <v>105</v>
      </c>
      <c r="K3694" t="s">
        <v>109</v>
      </c>
      <c r="L3694" t="s">
        <v>108</v>
      </c>
      <c r="M3694" t="s">
        <v>165</v>
      </c>
      <c r="N3694" t="s">
        <v>166</v>
      </c>
      <c r="O3694" t="s">
        <v>684</v>
      </c>
      <c r="P3694" t="s">
        <v>683</v>
      </c>
      <c r="Q3694" t="s">
        <v>6683</v>
      </c>
      <c r="R3694" t="s">
        <v>6684</v>
      </c>
    </row>
    <row r="3695" spans="1:18">
      <c r="A3695">
        <v>3059</v>
      </c>
      <c r="B3695" t="s">
        <v>701</v>
      </c>
      <c r="C3695">
        <v>1605</v>
      </c>
      <c r="D3695" t="s">
        <v>6686</v>
      </c>
      <c r="E3695" t="s">
        <v>706</v>
      </c>
      <c r="F3695">
        <v>4</v>
      </c>
      <c r="G3695">
        <v>1</v>
      </c>
      <c r="H3695" t="s">
        <v>421</v>
      </c>
      <c r="I3695" t="s">
        <v>103</v>
      </c>
      <c r="J3695" t="s">
        <v>105</v>
      </c>
      <c r="K3695" t="s">
        <v>109</v>
      </c>
      <c r="L3695" t="s">
        <v>108</v>
      </c>
      <c r="M3695" t="s">
        <v>165</v>
      </c>
      <c r="N3695" t="s">
        <v>166</v>
      </c>
      <c r="O3695" t="s">
        <v>684</v>
      </c>
      <c r="P3695" t="s">
        <v>683</v>
      </c>
      <c r="Q3695" t="s">
        <v>6686</v>
      </c>
      <c r="R3695" t="s">
        <v>6687</v>
      </c>
    </row>
    <row r="3696" spans="1:18">
      <c r="A3696">
        <v>3061</v>
      </c>
      <c r="B3696" t="s">
        <v>701</v>
      </c>
      <c r="C3696">
        <v>1660</v>
      </c>
      <c r="D3696" t="s">
        <v>6690</v>
      </c>
      <c r="E3696" t="s">
        <v>706</v>
      </c>
      <c r="F3696">
        <v>3</v>
      </c>
      <c r="G3696">
        <v>1</v>
      </c>
      <c r="H3696" t="s">
        <v>421</v>
      </c>
      <c r="I3696" t="s">
        <v>103</v>
      </c>
      <c r="J3696" t="s">
        <v>105</v>
      </c>
      <c r="K3696" t="s">
        <v>109</v>
      </c>
      <c r="L3696" t="s">
        <v>108</v>
      </c>
      <c r="M3696" t="s">
        <v>165</v>
      </c>
      <c r="N3696" t="s">
        <v>166</v>
      </c>
      <c r="O3696" t="s">
        <v>684</v>
      </c>
      <c r="P3696" t="s">
        <v>683</v>
      </c>
      <c r="Q3696" t="s">
        <v>6690</v>
      </c>
      <c r="R3696" t="s">
        <v>6691</v>
      </c>
    </row>
    <row r="3697" spans="1:18">
      <c r="A3697">
        <v>3062</v>
      </c>
      <c r="B3697" t="s">
        <v>701</v>
      </c>
      <c r="C3697">
        <v>1659</v>
      </c>
      <c r="D3697" t="s">
        <v>6692</v>
      </c>
      <c r="E3697" t="s">
        <v>703</v>
      </c>
      <c r="F3697">
        <v>5</v>
      </c>
      <c r="G3697">
        <v>1</v>
      </c>
      <c r="H3697" t="s">
        <v>421</v>
      </c>
      <c r="I3697" t="s">
        <v>103</v>
      </c>
      <c r="J3697" t="s">
        <v>105</v>
      </c>
      <c r="K3697" t="s">
        <v>109</v>
      </c>
      <c r="L3697" t="s">
        <v>108</v>
      </c>
      <c r="M3697" t="s">
        <v>165</v>
      </c>
      <c r="N3697" t="s">
        <v>166</v>
      </c>
      <c r="O3697" t="s">
        <v>684</v>
      </c>
      <c r="P3697" t="s">
        <v>683</v>
      </c>
      <c r="Q3697" t="s">
        <v>6692</v>
      </c>
      <c r="R3697" t="s">
        <v>6693</v>
      </c>
    </row>
    <row r="3698" spans="1:18">
      <c r="A3698">
        <v>3063</v>
      </c>
      <c r="B3698" t="s">
        <v>701</v>
      </c>
      <c r="C3698">
        <v>2715</v>
      </c>
      <c r="D3698" t="s">
        <v>6694</v>
      </c>
      <c r="E3698" t="s">
        <v>706</v>
      </c>
      <c r="F3698">
        <v>4</v>
      </c>
      <c r="G3698">
        <v>1</v>
      </c>
      <c r="H3698" t="s">
        <v>421</v>
      </c>
      <c r="I3698" t="s">
        <v>103</v>
      </c>
      <c r="J3698" t="s">
        <v>105</v>
      </c>
      <c r="K3698" t="s">
        <v>109</v>
      </c>
      <c r="L3698" t="s">
        <v>108</v>
      </c>
      <c r="M3698" t="s">
        <v>165</v>
      </c>
      <c r="N3698" t="s">
        <v>166</v>
      </c>
      <c r="O3698" t="s">
        <v>684</v>
      </c>
      <c r="P3698" t="s">
        <v>683</v>
      </c>
      <c r="Q3698" t="s">
        <v>6694</v>
      </c>
      <c r="R3698" t="s">
        <v>6695</v>
      </c>
    </row>
    <row r="3699" spans="1:18">
      <c r="A3699">
        <v>3067</v>
      </c>
      <c r="B3699" t="s">
        <v>701</v>
      </c>
      <c r="C3699">
        <v>1665</v>
      </c>
      <c r="D3699" t="s">
        <v>6702</v>
      </c>
      <c r="E3699" t="s">
        <v>706</v>
      </c>
      <c r="F3699">
        <v>4</v>
      </c>
      <c r="G3699">
        <v>1</v>
      </c>
      <c r="H3699" t="s">
        <v>421</v>
      </c>
      <c r="I3699" t="s">
        <v>103</v>
      </c>
      <c r="J3699" t="s">
        <v>105</v>
      </c>
      <c r="K3699" t="s">
        <v>109</v>
      </c>
      <c r="L3699" t="s">
        <v>108</v>
      </c>
      <c r="M3699" t="s">
        <v>165</v>
      </c>
      <c r="N3699" t="s">
        <v>166</v>
      </c>
      <c r="O3699" t="s">
        <v>684</v>
      </c>
      <c r="P3699" t="s">
        <v>683</v>
      </c>
      <c r="Q3699" t="s">
        <v>6702</v>
      </c>
      <c r="R3699" t="s">
        <v>6703</v>
      </c>
    </row>
    <row r="3700" spans="1:18">
      <c r="A3700">
        <v>3069</v>
      </c>
      <c r="B3700" t="s">
        <v>701</v>
      </c>
      <c r="C3700">
        <v>2713</v>
      </c>
      <c r="D3700" t="s">
        <v>6706</v>
      </c>
      <c r="E3700" t="s">
        <v>706</v>
      </c>
      <c r="F3700">
        <v>3</v>
      </c>
      <c r="G3700">
        <v>1</v>
      </c>
      <c r="H3700" t="s">
        <v>421</v>
      </c>
      <c r="I3700" t="s">
        <v>103</v>
      </c>
      <c r="J3700" t="s">
        <v>105</v>
      </c>
      <c r="K3700" t="s">
        <v>109</v>
      </c>
      <c r="L3700" t="s">
        <v>108</v>
      </c>
      <c r="M3700" t="s">
        <v>165</v>
      </c>
      <c r="N3700" t="s">
        <v>166</v>
      </c>
      <c r="O3700" t="s">
        <v>684</v>
      </c>
      <c r="P3700" t="s">
        <v>683</v>
      </c>
      <c r="Q3700" t="s">
        <v>6706</v>
      </c>
      <c r="R3700" t="s">
        <v>6707</v>
      </c>
    </row>
    <row r="3701" spans="1:18">
      <c r="A3701">
        <v>3070</v>
      </c>
      <c r="B3701" t="s">
        <v>701</v>
      </c>
      <c r="C3701">
        <v>1663</v>
      </c>
      <c r="D3701" t="s">
        <v>6708</v>
      </c>
      <c r="E3701" t="s">
        <v>706</v>
      </c>
      <c r="F3701">
        <v>4</v>
      </c>
      <c r="G3701">
        <v>1</v>
      </c>
      <c r="H3701" t="s">
        <v>421</v>
      </c>
      <c r="I3701" t="s">
        <v>103</v>
      </c>
      <c r="J3701" t="s">
        <v>105</v>
      </c>
      <c r="K3701" t="s">
        <v>109</v>
      </c>
      <c r="L3701" t="s">
        <v>108</v>
      </c>
      <c r="M3701" t="s">
        <v>165</v>
      </c>
      <c r="N3701" t="s">
        <v>166</v>
      </c>
      <c r="O3701" t="s">
        <v>684</v>
      </c>
      <c r="P3701" t="s">
        <v>683</v>
      </c>
      <c r="Q3701" t="s">
        <v>6708</v>
      </c>
      <c r="R3701" t="s">
        <v>6709</v>
      </c>
    </row>
    <row r="3702" spans="1:18">
      <c r="A3702">
        <v>3073</v>
      </c>
      <c r="B3702" t="s">
        <v>701</v>
      </c>
      <c r="C3702">
        <v>1602</v>
      </c>
      <c r="D3702" t="s">
        <v>6714</v>
      </c>
      <c r="E3702" t="s">
        <v>706</v>
      </c>
      <c r="F3702">
        <v>4</v>
      </c>
      <c r="G3702">
        <v>1</v>
      </c>
      <c r="H3702" t="s">
        <v>421</v>
      </c>
      <c r="I3702" t="s">
        <v>103</v>
      </c>
      <c r="J3702" t="s">
        <v>105</v>
      </c>
      <c r="K3702" t="s">
        <v>109</v>
      </c>
      <c r="L3702" t="s">
        <v>108</v>
      </c>
      <c r="M3702" t="s">
        <v>165</v>
      </c>
      <c r="N3702" t="s">
        <v>166</v>
      </c>
      <c r="O3702" t="s">
        <v>684</v>
      </c>
      <c r="P3702" t="s">
        <v>683</v>
      </c>
      <c r="Q3702" t="s">
        <v>6714</v>
      </c>
      <c r="R3702" t="s">
        <v>6715</v>
      </c>
    </row>
    <row r="3703" spans="1:18">
      <c r="A3703">
        <v>3076</v>
      </c>
      <c r="B3703" t="s">
        <v>701</v>
      </c>
      <c r="C3703">
        <v>1608</v>
      </c>
      <c r="D3703" t="s">
        <v>6720</v>
      </c>
      <c r="E3703" t="s">
        <v>706</v>
      </c>
      <c r="F3703">
        <v>4</v>
      </c>
      <c r="G3703">
        <v>1</v>
      </c>
      <c r="H3703" t="s">
        <v>421</v>
      </c>
      <c r="I3703" t="s">
        <v>103</v>
      </c>
      <c r="J3703" t="s">
        <v>105</v>
      </c>
      <c r="K3703" t="s">
        <v>109</v>
      </c>
      <c r="L3703" t="s">
        <v>108</v>
      </c>
      <c r="M3703" t="s">
        <v>165</v>
      </c>
      <c r="N3703" t="s">
        <v>166</v>
      </c>
      <c r="O3703" t="s">
        <v>684</v>
      </c>
      <c r="P3703" t="s">
        <v>683</v>
      </c>
      <c r="Q3703" t="s">
        <v>6720</v>
      </c>
      <c r="R3703" t="s">
        <v>6721</v>
      </c>
    </row>
    <row r="3704" spans="1:18">
      <c r="A3704">
        <v>3080</v>
      </c>
      <c r="B3704" t="s">
        <v>701</v>
      </c>
      <c r="C3704">
        <v>2712</v>
      </c>
      <c r="D3704" t="s">
        <v>6728</v>
      </c>
      <c r="E3704" t="s">
        <v>706</v>
      </c>
      <c r="F3704">
        <v>3</v>
      </c>
      <c r="G3704">
        <v>1</v>
      </c>
      <c r="H3704" t="s">
        <v>421</v>
      </c>
      <c r="I3704" t="s">
        <v>103</v>
      </c>
      <c r="J3704" t="s">
        <v>105</v>
      </c>
      <c r="K3704" t="s">
        <v>109</v>
      </c>
      <c r="L3704" t="s">
        <v>108</v>
      </c>
      <c r="M3704" t="s">
        <v>165</v>
      </c>
      <c r="N3704" t="s">
        <v>166</v>
      </c>
      <c r="O3704" t="s">
        <v>684</v>
      </c>
      <c r="P3704" t="s">
        <v>683</v>
      </c>
      <c r="Q3704" t="s">
        <v>6728</v>
      </c>
      <c r="R3704" t="s">
        <v>6729</v>
      </c>
    </row>
    <row r="3705" spans="1:18">
      <c r="A3705">
        <v>3081</v>
      </c>
      <c r="B3705" t="s">
        <v>701</v>
      </c>
      <c r="C3705">
        <v>1664</v>
      </c>
      <c r="D3705" t="s">
        <v>6730</v>
      </c>
      <c r="E3705" t="s">
        <v>706</v>
      </c>
      <c r="F3705">
        <v>4</v>
      </c>
      <c r="G3705">
        <v>1</v>
      </c>
      <c r="H3705" t="s">
        <v>421</v>
      </c>
      <c r="I3705" t="s">
        <v>103</v>
      </c>
      <c r="J3705" t="s">
        <v>105</v>
      </c>
      <c r="K3705" t="s">
        <v>109</v>
      </c>
      <c r="L3705" t="s">
        <v>108</v>
      </c>
      <c r="M3705" t="s">
        <v>165</v>
      </c>
      <c r="N3705" t="s">
        <v>166</v>
      </c>
      <c r="O3705" t="s">
        <v>684</v>
      </c>
      <c r="P3705" t="s">
        <v>683</v>
      </c>
      <c r="Q3705" t="s">
        <v>6730</v>
      </c>
      <c r="R3705" t="s">
        <v>6731</v>
      </c>
    </row>
    <row r="3706" spans="1:18">
      <c r="A3706">
        <v>3089</v>
      </c>
      <c r="B3706" t="s">
        <v>701</v>
      </c>
      <c r="C3706">
        <v>1653</v>
      </c>
      <c r="D3706" t="s">
        <v>6746</v>
      </c>
      <c r="E3706" t="s">
        <v>706</v>
      </c>
      <c r="F3706">
        <v>4</v>
      </c>
      <c r="G3706">
        <v>1</v>
      </c>
      <c r="H3706" t="s">
        <v>421</v>
      </c>
      <c r="I3706" t="s">
        <v>103</v>
      </c>
      <c r="J3706" t="s">
        <v>105</v>
      </c>
      <c r="K3706" t="s">
        <v>109</v>
      </c>
      <c r="L3706" t="s">
        <v>108</v>
      </c>
      <c r="M3706" t="s">
        <v>165</v>
      </c>
      <c r="N3706" t="s">
        <v>166</v>
      </c>
      <c r="O3706" t="s">
        <v>684</v>
      </c>
      <c r="P3706" t="s">
        <v>683</v>
      </c>
      <c r="Q3706" t="s">
        <v>6746</v>
      </c>
      <c r="R3706" t="s">
        <v>6747</v>
      </c>
    </row>
    <row r="3707" spans="1:18">
      <c r="A3707">
        <v>3090</v>
      </c>
      <c r="B3707" t="s">
        <v>701</v>
      </c>
      <c r="C3707">
        <v>1600</v>
      </c>
      <c r="D3707" t="s">
        <v>6748</v>
      </c>
      <c r="E3707" t="s">
        <v>706</v>
      </c>
      <c r="F3707">
        <v>3</v>
      </c>
      <c r="G3707">
        <v>1</v>
      </c>
      <c r="H3707" t="s">
        <v>421</v>
      </c>
      <c r="I3707" t="s">
        <v>103</v>
      </c>
      <c r="J3707" t="s">
        <v>105</v>
      </c>
      <c r="K3707" t="s">
        <v>109</v>
      </c>
      <c r="L3707" t="s">
        <v>108</v>
      </c>
      <c r="M3707" t="s">
        <v>165</v>
      </c>
      <c r="N3707" t="s">
        <v>166</v>
      </c>
      <c r="O3707" t="s">
        <v>684</v>
      </c>
      <c r="P3707" t="s">
        <v>683</v>
      </c>
      <c r="Q3707" t="s">
        <v>6748</v>
      </c>
      <c r="R3707" t="s">
        <v>6749</v>
      </c>
    </row>
    <row r="3708" spans="1:18">
      <c r="A3708">
        <v>3092</v>
      </c>
      <c r="B3708" t="s">
        <v>701</v>
      </c>
      <c r="C3708">
        <v>1662</v>
      </c>
      <c r="D3708" t="s">
        <v>6752</v>
      </c>
      <c r="E3708" t="s">
        <v>706</v>
      </c>
      <c r="F3708">
        <v>4</v>
      </c>
      <c r="G3708">
        <v>1</v>
      </c>
      <c r="H3708" t="s">
        <v>421</v>
      </c>
      <c r="I3708" t="s">
        <v>103</v>
      </c>
      <c r="J3708" t="s">
        <v>105</v>
      </c>
      <c r="K3708" t="s">
        <v>109</v>
      </c>
      <c r="L3708" t="s">
        <v>108</v>
      </c>
      <c r="M3708" t="s">
        <v>165</v>
      </c>
      <c r="N3708" t="s">
        <v>166</v>
      </c>
      <c r="O3708" t="s">
        <v>684</v>
      </c>
      <c r="P3708" t="s">
        <v>683</v>
      </c>
      <c r="Q3708" t="s">
        <v>6752</v>
      </c>
      <c r="R3708" t="s">
        <v>6753</v>
      </c>
    </row>
    <row r="3709" spans="1:18">
      <c r="A3709">
        <v>3094</v>
      </c>
      <c r="B3709" t="s">
        <v>701</v>
      </c>
      <c r="C3709">
        <v>1654</v>
      </c>
      <c r="D3709" t="s">
        <v>6756</v>
      </c>
      <c r="E3709" t="s">
        <v>706</v>
      </c>
      <c r="F3709">
        <v>3</v>
      </c>
      <c r="G3709">
        <v>1</v>
      </c>
      <c r="H3709" t="s">
        <v>421</v>
      </c>
      <c r="I3709" t="s">
        <v>103</v>
      </c>
      <c r="J3709" t="s">
        <v>105</v>
      </c>
      <c r="K3709" t="s">
        <v>109</v>
      </c>
      <c r="L3709" t="s">
        <v>108</v>
      </c>
      <c r="M3709" t="s">
        <v>165</v>
      </c>
      <c r="N3709" t="s">
        <v>166</v>
      </c>
      <c r="O3709" t="s">
        <v>684</v>
      </c>
      <c r="P3709" t="s">
        <v>683</v>
      </c>
      <c r="Q3709" t="s">
        <v>6756</v>
      </c>
      <c r="R3709" t="s">
        <v>6757</v>
      </c>
    </row>
    <row r="3710" spans="1:18">
      <c r="A3710">
        <v>3097</v>
      </c>
      <c r="B3710" t="s">
        <v>701</v>
      </c>
      <c r="C3710">
        <v>1601</v>
      </c>
      <c r="D3710" t="s">
        <v>6762</v>
      </c>
      <c r="E3710" t="s">
        <v>706</v>
      </c>
      <c r="F3710">
        <v>3</v>
      </c>
      <c r="G3710">
        <v>1</v>
      </c>
      <c r="H3710" t="s">
        <v>421</v>
      </c>
      <c r="I3710" t="s">
        <v>103</v>
      </c>
      <c r="J3710" t="s">
        <v>105</v>
      </c>
      <c r="K3710" t="s">
        <v>109</v>
      </c>
      <c r="L3710" t="s">
        <v>108</v>
      </c>
      <c r="M3710" t="s">
        <v>165</v>
      </c>
      <c r="N3710" t="s">
        <v>166</v>
      </c>
      <c r="O3710" t="s">
        <v>684</v>
      </c>
      <c r="P3710" t="s">
        <v>683</v>
      </c>
      <c r="Q3710" t="s">
        <v>6762</v>
      </c>
      <c r="R3710" t="s">
        <v>6763</v>
      </c>
    </row>
    <row r="3711" spans="1:18">
      <c r="A3711">
        <v>3098</v>
      </c>
      <c r="B3711" t="s">
        <v>701</v>
      </c>
      <c r="C3711">
        <v>1648</v>
      </c>
      <c r="D3711" t="s">
        <v>6764</v>
      </c>
      <c r="E3711" t="s">
        <v>706</v>
      </c>
      <c r="F3711">
        <v>3</v>
      </c>
      <c r="G3711">
        <v>1</v>
      </c>
      <c r="H3711" t="s">
        <v>421</v>
      </c>
      <c r="I3711" t="s">
        <v>103</v>
      </c>
      <c r="J3711" t="s">
        <v>105</v>
      </c>
      <c r="K3711" t="s">
        <v>109</v>
      </c>
      <c r="L3711" t="s">
        <v>108</v>
      </c>
      <c r="M3711" t="s">
        <v>165</v>
      </c>
      <c r="N3711" t="s">
        <v>166</v>
      </c>
      <c r="O3711" t="s">
        <v>684</v>
      </c>
      <c r="P3711" t="s">
        <v>683</v>
      </c>
      <c r="Q3711" t="s">
        <v>6764</v>
      </c>
      <c r="R3711" t="s">
        <v>6765</v>
      </c>
    </row>
    <row r="3712" spans="1:18">
      <c r="A3712">
        <v>3100</v>
      </c>
      <c r="B3712" t="s">
        <v>701</v>
      </c>
      <c r="C3712">
        <v>1661</v>
      </c>
      <c r="D3712" t="s">
        <v>6768</v>
      </c>
      <c r="E3712" t="s">
        <v>706</v>
      </c>
      <c r="F3712">
        <v>4</v>
      </c>
      <c r="G3712">
        <v>1</v>
      </c>
      <c r="H3712" t="s">
        <v>421</v>
      </c>
      <c r="I3712" t="s">
        <v>103</v>
      </c>
      <c r="J3712" t="s">
        <v>105</v>
      </c>
      <c r="K3712" t="s">
        <v>109</v>
      </c>
      <c r="L3712" t="s">
        <v>108</v>
      </c>
      <c r="M3712" t="s">
        <v>165</v>
      </c>
      <c r="N3712" t="s">
        <v>166</v>
      </c>
      <c r="O3712" t="s">
        <v>684</v>
      </c>
      <c r="P3712" t="s">
        <v>683</v>
      </c>
      <c r="Q3712" t="s">
        <v>6768</v>
      </c>
      <c r="R3712" t="s">
        <v>6769</v>
      </c>
    </row>
    <row r="3713" spans="1:18">
      <c r="A3713">
        <v>3101</v>
      </c>
      <c r="B3713" t="s">
        <v>701</v>
      </c>
      <c r="C3713">
        <v>1598</v>
      </c>
      <c r="D3713" t="s">
        <v>6770</v>
      </c>
      <c r="E3713" t="s">
        <v>706</v>
      </c>
      <c r="F3713">
        <v>3</v>
      </c>
      <c r="G3713">
        <v>1</v>
      </c>
      <c r="H3713" t="s">
        <v>421</v>
      </c>
      <c r="I3713" t="s">
        <v>103</v>
      </c>
      <c r="J3713" t="s">
        <v>105</v>
      </c>
      <c r="K3713" t="s">
        <v>109</v>
      </c>
      <c r="L3713" t="s">
        <v>108</v>
      </c>
      <c r="M3713" t="s">
        <v>165</v>
      </c>
      <c r="N3713" t="s">
        <v>166</v>
      </c>
      <c r="O3713" t="s">
        <v>684</v>
      </c>
      <c r="P3713" t="s">
        <v>683</v>
      </c>
      <c r="Q3713" t="s">
        <v>6770</v>
      </c>
      <c r="R3713" t="s">
        <v>6771</v>
      </c>
    </row>
    <row r="3714" spans="1:18">
      <c r="A3714">
        <v>3102</v>
      </c>
      <c r="B3714" t="s">
        <v>701</v>
      </c>
      <c r="C3714">
        <v>1603</v>
      </c>
      <c r="D3714" t="s">
        <v>6772</v>
      </c>
      <c r="E3714" t="s">
        <v>706</v>
      </c>
      <c r="F3714">
        <v>5</v>
      </c>
      <c r="G3714">
        <v>1</v>
      </c>
      <c r="H3714" t="s">
        <v>421</v>
      </c>
      <c r="I3714" t="s">
        <v>103</v>
      </c>
      <c r="J3714" t="s">
        <v>105</v>
      </c>
      <c r="K3714" t="s">
        <v>109</v>
      </c>
      <c r="L3714" t="s">
        <v>108</v>
      </c>
      <c r="M3714" t="s">
        <v>165</v>
      </c>
      <c r="N3714" t="s">
        <v>166</v>
      </c>
      <c r="O3714" t="s">
        <v>684</v>
      </c>
      <c r="P3714" t="s">
        <v>683</v>
      </c>
      <c r="Q3714" t="s">
        <v>6772</v>
      </c>
      <c r="R3714" t="s">
        <v>6773</v>
      </c>
    </row>
    <row r="3715" spans="1:18">
      <c r="A3715">
        <v>3103</v>
      </c>
      <c r="B3715" t="s">
        <v>701</v>
      </c>
      <c r="C3715">
        <v>1655</v>
      </c>
      <c r="D3715" t="s">
        <v>6774</v>
      </c>
      <c r="E3715" t="s">
        <v>703</v>
      </c>
      <c r="F3715">
        <v>5</v>
      </c>
      <c r="G3715">
        <v>1</v>
      </c>
      <c r="H3715" t="s">
        <v>421</v>
      </c>
      <c r="I3715" t="s">
        <v>103</v>
      </c>
      <c r="J3715" t="s">
        <v>105</v>
      </c>
      <c r="K3715" t="s">
        <v>109</v>
      </c>
      <c r="L3715" t="s">
        <v>108</v>
      </c>
      <c r="M3715" t="s">
        <v>165</v>
      </c>
      <c r="N3715" t="s">
        <v>166</v>
      </c>
      <c r="O3715" t="s">
        <v>684</v>
      </c>
      <c r="P3715" t="s">
        <v>683</v>
      </c>
      <c r="Q3715" t="s">
        <v>6774</v>
      </c>
      <c r="R3715" t="s">
        <v>6775</v>
      </c>
    </row>
    <row r="3716" spans="1:18">
      <c r="A3716">
        <v>3106</v>
      </c>
      <c r="B3716" t="s">
        <v>701</v>
      </c>
      <c r="C3716">
        <v>1599</v>
      </c>
      <c r="D3716" t="s">
        <v>6780</v>
      </c>
      <c r="E3716" t="s">
        <v>706</v>
      </c>
      <c r="F3716">
        <v>3</v>
      </c>
      <c r="G3716">
        <v>1</v>
      </c>
      <c r="H3716" t="s">
        <v>421</v>
      </c>
      <c r="I3716" t="s">
        <v>103</v>
      </c>
      <c r="J3716" t="s">
        <v>105</v>
      </c>
      <c r="K3716" t="s">
        <v>109</v>
      </c>
      <c r="L3716" t="s">
        <v>108</v>
      </c>
      <c r="M3716" t="s">
        <v>165</v>
      </c>
      <c r="N3716" t="s">
        <v>166</v>
      </c>
      <c r="O3716" t="s">
        <v>684</v>
      </c>
      <c r="P3716" t="s">
        <v>683</v>
      </c>
      <c r="Q3716" t="s">
        <v>6780</v>
      </c>
      <c r="R3716" t="s">
        <v>6781</v>
      </c>
    </row>
    <row r="3717" spans="1:18">
      <c r="A3717">
        <v>3107</v>
      </c>
      <c r="B3717" t="s">
        <v>701</v>
      </c>
      <c r="C3717">
        <v>1657</v>
      </c>
      <c r="D3717" t="s">
        <v>6782</v>
      </c>
      <c r="E3717" t="s">
        <v>706</v>
      </c>
      <c r="F3717">
        <v>4</v>
      </c>
      <c r="G3717">
        <v>1</v>
      </c>
      <c r="H3717" t="s">
        <v>421</v>
      </c>
      <c r="I3717" t="s">
        <v>103</v>
      </c>
      <c r="J3717" t="s">
        <v>105</v>
      </c>
      <c r="K3717" t="s">
        <v>109</v>
      </c>
      <c r="L3717" t="s">
        <v>108</v>
      </c>
      <c r="M3717" t="s">
        <v>165</v>
      </c>
      <c r="N3717" t="s">
        <v>166</v>
      </c>
      <c r="O3717" t="s">
        <v>684</v>
      </c>
      <c r="P3717" t="s">
        <v>683</v>
      </c>
      <c r="Q3717" t="s">
        <v>6782</v>
      </c>
      <c r="R3717" t="s">
        <v>6783</v>
      </c>
    </row>
    <row r="3718" spans="1:18">
      <c r="A3718">
        <v>3108</v>
      </c>
      <c r="B3718" t="s">
        <v>701</v>
      </c>
      <c r="C3718">
        <v>2563</v>
      </c>
      <c r="D3718" t="s">
        <v>6784</v>
      </c>
      <c r="E3718" t="s">
        <v>703</v>
      </c>
      <c r="F3718">
        <v>5</v>
      </c>
      <c r="G3718">
        <v>1</v>
      </c>
      <c r="H3718" t="s">
        <v>421</v>
      </c>
      <c r="I3718" t="s">
        <v>103</v>
      </c>
      <c r="J3718" t="s">
        <v>105</v>
      </c>
      <c r="K3718" t="s">
        <v>109</v>
      </c>
      <c r="L3718" t="s">
        <v>108</v>
      </c>
      <c r="M3718" t="s">
        <v>165</v>
      </c>
      <c r="N3718" t="s">
        <v>166</v>
      </c>
      <c r="O3718" t="s">
        <v>684</v>
      </c>
      <c r="P3718" t="s">
        <v>683</v>
      </c>
      <c r="Q3718" t="s">
        <v>6784</v>
      </c>
      <c r="R3718" t="s">
        <v>6785</v>
      </c>
    </row>
    <row r="3719" spans="1:18">
      <c r="A3719">
        <v>3110</v>
      </c>
      <c r="B3719" t="s">
        <v>701</v>
      </c>
      <c r="C3719">
        <v>1647</v>
      </c>
      <c r="D3719" t="s">
        <v>6788</v>
      </c>
      <c r="E3719" t="s">
        <v>706</v>
      </c>
      <c r="F3719">
        <v>4</v>
      </c>
      <c r="G3719">
        <v>1</v>
      </c>
      <c r="H3719" t="s">
        <v>421</v>
      </c>
      <c r="I3719" t="s">
        <v>103</v>
      </c>
      <c r="J3719" t="s">
        <v>105</v>
      </c>
      <c r="K3719" t="s">
        <v>109</v>
      </c>
      <c r="L3719" t="s">
        <v>108</v>
      </c>
      <c r="M3719" t="s">
        <v>165</v>
      </c>
      <c r="N3719" t="s">
        <v>166</v>
      </c>
      <c r="O3719" t="s">
        <v>684</v>
      </c>
      <c r="P3719" t="s">
        <v>683</v>
      </c>
      <c r="Q3719" t="s">
        <v>6788</v>
      </c>
      <c r="R3719" t="s">
        <v>6789</v>
      </c>
    </row>
    <row r="3720" spans="1:18">
      <c r="A3720">
        <v>3116</v>
      </c>
      <c r="B3720" t="s">
        <v>701</v>
      </c>
      <c r="C3720">
        <v>1656</v>
      </c>
      <c r="D3720" t="s">
        <v>6800</v>
      </c>
      <c r="E3720" t="s">
        <v>706</v>
      </c>
      <c r="F3720">
        <v>4</v>
      </c>
      <c r="G3720">
        <v>1</v>
      </c>
      <c r="H3720" t="s">
        <v>421</v>
      </c>
      <c r="I3720" t="s">
        <v>103</v>
      </c>
      <c r="J3720" t="s">
        <v>105</v>
      </c>
      <c r="K3720" t="s">
        <v>109</v>
      </c>
      <c r="L3720" t="s">
        <v>108</v>
      </c>
      <c r="M3720" t="s">
        <v>165</v>
      </c>
      <c r="N3720" t="s">
        <v>166</v>
      </c>
      <c r="O3720" t="s">
        <v>684</v>
      </c>
      <c r="P3720" t="s">
        <v>683</v>
      </c>
      <c r="Q3720" t="s">
        <v>6800</v>
      </c>
      <c r="R3720" t="s">
        <v>6801</v>
      </c>
    </row>
    <row r="3721" spans="1:18">
      <c r="A3721">
        <v>3125</v>
      </c>
      <c r="B3721" t="s">
        <v>701</v>
      </c>
      <c r="C3721">
        <v>1646</v>
      </c>
      <c r="D3721" t="s">
        <v>6818</v>
      </c>
      <c r="E3721" t="s">
        <v>706</v>
      </c>
      <c r="F3721">
        <v>3</v>
      </c>
      <c r="G3721">
        <v>1</v>
      </c>
      <c r="H3721" t="s">
        <v>421</v>
      </c>
      <c r="I3721" t="s">
        <v>103</v>
      </c>
      <c r="J3721" t="s">
        <v>105</v>
      </c>
      <c r="K3721" t="s">
        <v>109</v>
      </c>
      <c r="L3721" t="s">
        <v>108</v>
      </c>
      <c r="M3721" t="s">
        <v>165</v>
      </c>
      <c r="N3721" t="s">
        <v>166</v>
      </c>
      <c r="O3721" t="s">
        <v>684</v>
      </c>
      <c r="P3721" t="s">
        <v>683</v>
      </c>
      <c r="Q3721" t="s">
        <v>6818</v>
      </c>
      <c r="R3721" t="s">
        <v>6819</v>
      </c>
    </row>
    <row r="3722" spans="1:18">
      <c r="A3722">
        <v>3127</v>
      </c>
      <c r="B3722" t="s">
        <v>701</v>
      </c>
      <c r="C3722">
        <v>1645</v>
      </c>
      <c r="D3722" t="s">
        <v>6822</v>
      </c>
      <c r="E3722" t="s">
        <v>706</v>
      </c>
      <c r="F3722">
        <v>4</v>
      </c>
      <c r="G3722">
        <v>1</v>
      </c>
      <c r="H3722" t="s">
        <v>421</v>
      </c>
      <c r="I3722" t="s">
        <v>103</v>
      </c>
      <c r="J3722" t="s">
        <v>105</v>
      </c>
      <c r="K3722" t="s">
        <v>109</v>
      </c>
      <c r="L3722" t="s">
        <v>108</v>
      </c>
      <c r="M3722" t="s">
        <v>165</v>
      </c>
      <c r="N3722" t="s">
        <v>166</v>
      </c>
      <c r="O3722" t="s">
        <v>684</v>
      </c>
      <c r="P3722" t="s">
        <v>683</v>
      </c>
      <c r="Q3722" t="s">
        <v>6822</v>
      </c>
      <c r="R3722" t="s">
        <v>6823</v>
      </c>
    </row>
    <row r="3723" spans="1:18">
      <c r="A3723">
        <v>3129</v>
      </c>
      <c r="B3723" t="s">
        <v>701</v>
      </c>
      <c r="C3723">
        <v>1643</v>
      </c>
      <c r="D3723" t="s">
        <v>6826</v>
      </c>
      <c r="E3723" t="s">
        <v>706</v>
      </c>
      <c r="F3723">
        <v>4</v>
      </c>
      <c r="G3723">
        <v>1</v>
      </c>
      <c r="H3723" t="s">
        <v>421</v>
      </c>
      <c r="I3723" t="s">
        <v>103</v>
      </c>
      <c r="J3723" t="s">
        <v>105</v>
      </c>
      <c r="K3723" t="s">
        <v>109</v>
      </c>
      <c r="L3723" t="s">
        <v>108</v>
      </c>
      <c r="M3723" t="s">
        <v>165</v>
      </c>
      <c r="N3723" t="s">
        <v>166</v>
      </c>
      <c r="O3723" t="s">
        <v>684</v>
      </c>
      <c r="P3723" t="s">
        <v>683</v>
      </c>
      <c r="Q3723" t="s">
        <v>6826</v>
      </c>
      <c r="R3723" t="s">
        <v>6827</v>
      </c>
    </row>
    <row r="3724" spans="1:18">
      <c r="A3724">
        <v>3131</v>
      </c>
      <c r="B3724" t="s">
        <v>701</v>
      </c>
      <c r="C3724">
        <v>1644</v>
      </c>
      <c r="D3724" t="s">
        <v>6830</v>
      </c>
      <c r="E3724" t="s">
        <v>706</v>
      </c>
      <c r="F3724">
        <v>4</v>
      </c>
      <c r="G3724">
        <v>1</v>
      </c>
      <c r="H3724" t="s">
        <v>421</v>
      </c>
      <c r="I3724" t="s">
        <v>103</v>
      </c>
      <c r="J3724" t="s">
        <v>105</v>
      </c>
      <c r="K3724" t="s">
        <v>109</v>
      </c>
      <c r="L3724" t="s">
        <v>108</v>
      </c>
      <c r="M3724" t="s">
        <v>165</v>
      </c>
      <c r="N3724" t="s">
        <v>166</v>
      </c>
      <c r="O3724" t="s">
        <v>684</v>
      </c>
      <c r="P3724" t="s">
        <v>683</v>
      </c>
      <c r="Q3724" t="s">
        <v>6830</v>
      </c>
      <c r="R3724" t="s">
        <v>6831</v>
      </c>
    </row>
    <row r="3725" spans="1:18">
      <c r="A3725">
        <v>3138</v>
      </c>
      <c r="B3725" t="s">
        <v>701</v>
      </c>
      <c r="C3725">
        <v>1719</v>
      </c>
      <c r="D3725" t="s">
        <v>6844</v>
      </c>
      <c r="E3725" t="s">
        <v>3613</v>
      </c>
      <c r="F3725">
        <v>4</v>
      </c>
      <c r="G3725">
        <v>1</v>
      </c>
      <c r="H3725" t="s">
        <v>421</v>
      </c>
      <c r="I3725" t="s">
        <v>103</v>
      </c>
      <c r="J3725" t="s">
        <v>105</v>
      </c>
      <c r="K3725" t="s">
        <v>109</v>
      </c>
      <c r="L3725" t="s">
        <v>108</v>
      </c>
      <c r="M3725" t="s">
        <v>165</v>
      </c>
      <c r="N3725" t="s">
        <v>166</v>
      </c>
      <c r="O3725" t="s">
        <v>684</v>
      </c>
      <c r="P3725" t="s">
        <v>683</v>
      </c>
      <c r="Q3725" t="s">
        <v>6844</v>
      </c>
      <c r="R3725" t="s">
        <v>6845</v>
      </c>
    </row>
    <row r="3726" spans="1:18">
      <c r="A3726">
        <v>3143</v>
      </c>
      <c r="B3726" t="s">
        <v>701</v>
      </c>
      <c r="C3726">
        <v>2562</v>
      </c>
      <c r="D3726" t="s">
        <v>6854</v>
      </c>
      <c r="E3726" t="s">
        <v>706</v>
      </c>
      <c r="F3726">
        <v>3</v>
      </c>
      <c r="G3726">
        <v>1</v>
      </c>
      <c r="H3726" t="s">
        <v>421</v>
      </c>
      <c r="I3726" t="s">
        <v>103</v>
      </c>
      <c r="J3726" t="s">
        <v>105</v>
      </c>
      <c r="K3726" t="s">
        <v>109</v>
      </c>
      <c r="L3726" t="s">
        <v>108</v>
      </c>
      <c r="M3726" t="s">
        <v>165</v>
      </c>
      <c r="N3726" t="s">
        <v>166</v>
      </c>
      <c r="O3726" t="s">
        <v>684</v>
      </c>
      <c r="P3726" t="s">
        <v>683</v>
      </c>
      <c r="Q3726" t="s">
        <v>6854</v>
      </c>
      <c r="R3726" t="s">
        <v>6855</v>
      </c>
    </row>
    <row r="3727" spans="1:18">
      <c r="A3727">
        <v>3146</v>
      </c>
      <c r="B3727" t="s">
        <v>701</v>
      </c>
      <c r="C3727">
        <v>1642</v>
      </c>
      <c r="D3727" t="s">
        <v>6860</v>
      </c>
      <c r="E3727" t="s">
        <v>706</v>
      </c>
      <c r="F3727">
        <v>4</v>
      </c>
      <c r="G3727">
        <v>1</v>
      </c>
      <c r="H3727" t="s">
        <v>421</v>
      </c>
      <c r="I3727" t="s">
        <v>103</v>
      </c>
      <c r="J3727" t="s">
        <v>105</v>
      </c>
      <c r="K3727" t="s">
        <v>109</v>
      </c>
      <c r="L3727" t="s">
        <v>108</v>
      </c>
      <c r="M3727" t="s">
        <v>165</v>
      </c>
      <c r="N3727" t="s">
        <v>166</v>
      </c>
      <c r="O3727" t="s">
        <v>684</v>
      </c>
      <c r="P3727" t="s">
        <v>683</v>
      </c>
      <c r="Q3727" t="s">
        <v>6860</v>
      </c>
      <c r="R3727" t="s">
        <v>6861</v>
      </c>
    </row>
    <row r="3728" spans="1:18">
      <c r="A3728">
        <v>3157</v>
      </c>
      <c r="B3728" t="s">
        <v>701</v>
      </c>
      <c r="C3728">
        <v>1639</v>
      </c>
      <c r="D3728" t="s">
        <v>6882</v>
      </c>
      <c r="E3728" t="s">
        <v>703</v>
      </c>
      <c r="F3728">
        <v>5</v>
      </c>
      <c r="G3728">
        <v>1</v>
      </c>
      <c r="H3728" t="s">
        <v>421</v>
      </c>
      <c r="I3728" t="s">
        <v>103</v>
      </c>
      <c r="J3728" t="s">
        <v>105</v>
      </c>
      <c r="K3728" t="s">
        <v>109</v>
      </c>
      <c r="L3728" t="s">
        <v>108</v>
      </c>
      <c r="M3728" t="s">
        <v>165</v>
      </c>
      <c r="N3728" t="s">
        <v>166</v>
      </c>
      <c r="O3728" t="s">
        <v>684</v>
      </c>
      <c r="P3728" t="s">
        <v>683</v>
      </c>
      <c r="Q3728" t="s">
        <v>6882</v>
      </c>
      <c r="R3728" t="s">
        <v>6883</v>
      </c>
    </row>
    <row r="3729" spans="1:18">
      <c r="A3729">
        <v>3158</v>
      </c>
      <c r="B3729" t="s">
        <v>701</v>
      </c>
      <c r="C3729">
        <v>2561</v>
      </c>
      <c r="D3729" t="s">
        <v>6884</v>
      </c>
      <c r="E3729" t="s">
        <v>703</v>
      </c>
      <c r="F3729">
        <v>5</v>
      </c>
      <c r="G3729">
        <v>1</v>
      </c>
      <c r="H3729" t="s">
        <v>421</v>
      </c>
      <c r="I3729" t="s">
        <v>103</v>
      </c>
      <c r="J3729" t="s">
        <v>105</v>
      </c>
      <c r="K3729" t="s">
        <v>109</v>
      </c>
      <c r="L3729" t="s">
        <v>108</v>
      </c>
      <c r="M3729" t="s">
        <v>165</v>
      </c>
      <c r="N3729" t="s">
        <v>166</v>
      </c>
      <c r="O3729" t="s">
        <v>684</v>
      </c>
      <c r="P3729" t="s">
        <v>683</v>
      </c>
      <c r="Q3729" t="s">
        <v>6884</v>
      </c>
      <c r="R3729" t="s">
        <v>6885</v>
      </c>
    </row>
    <row r="3730" spans="1:18">
      <c r="A3730">
        <v>3164</v>
      </c>
      <c r="B3730" t="s">
        <v>701</v>
      </c>
      <c r="C3730">
        <v>1638</v>
      </c>
      <c r="D3730" t="s">
        <v>6896</v>
      </c>
      <c r="E3730" t="s">
        <v>706</v>
      </c>
      <c r="F3730">
        <v>4</v>
      </c>
      <c r="G3730">
        <v>1</v>
      </c>
      <c r="H3730" t="s">
        <v>421</v>
      </c>
      <c r="I3730" t="s">
        <v>103</v>
      </c>
      <c r="J3730" t="s">
        <v>105</v>
      </c>
      <c r="K3730" t="s">
        <v>109</v>
      </c>
      <c r="L3730" t="s">
        <v>108</v>
      </c>
      <c r="M3730" t="s">
        <v>165</v>
      </c>
      <c r="N3730" t="s">
        <v>166</v>
      </c>
      <c r="O3730" t="s">
        <v>684</v>
      </c>
      <c r="P3730" t="s">
        <v>683</v>
      </c>
      <c r="Q3730" t="s">
        <v>6896</v>
      </c>
      <c r="R3730" t="s">
        <v>6897</v>
      </c>
    </row>
    <row r="3731" spans="1:18">
      <c r="A3731">
        <v>3165</v>
      </c>
      <c r="B3731" t="s">
        <v>701</v>
      </c>
      <c r="C3731">
        <v>1635</v>
      </c>
      <c r="D3731" t="s">
        <v>6898</v>
      </c>
      <c r="E3731" t="s">
        <v>706</v>
      </c>
      <c r="F3731">
        <v>3</v>
      </c>
      <c r="G3731">
        <v>1</v>
      </c>
      <c r="H3731" t="s">
        <v>421</v>
      </c>
      <c r="I3731" t="s">
        <v>103</v>
      </c>
      <c r="J3731" t="s">
        <v>105</v>
      </c>
      <c r="K3731" t="s">
        <v>109</v>
      </c>
      <c r="L3731" t="s">
        <v>108</v>
      </c>
      <c r="M3731" t="s">
        <v>165</v>
      </c>
      <c r="N3731" t="s">
        <v>166</v>
      </c>
      <c r="O3731" t="s">
        <v>684</v>
      </c>
      <c r="P3731" t="s">
        <v>683</v>
      </c>
      <c r="Q3731" t="s">
        <v>6898</v>
      </c>
      <c r="R3731" t="s">
        <v>6899</v>
      </c>
    </row>
    <row r="3732" spans="1:18">
      <c r="A3732">
        <v>3166</v>
      </c>
      <c r="B3732" t="s">
        <v>701</v>
      </c>
      <c r="C3732">
        <v>1610</v>
      </c>
      <c r="D3732" t="s">
        <v>6900</v>
      </c>
      <c r="E3732" t="s">
        <v>706</v>
      </c>
      <c r="F3732">
        <v>3</v>
      </c>
      <c r="G3732">
        <v>1</v>
      </c>
      <c r="H3732" t="s">
        <v>421</v>
      </c>
      <c r="I3732" t="s">
        <v>103</v>
      </c>
      <c r="J3732" t="s">
        <v>105</v>
      </c>
      <c r="K3732" t="s">
        <v>109</v>
      </c>
      <c r="L3732" t="s">
        <v>108</v>
      </c>
      <c r="M3732" t="s">
        <v>165</v>
      </c>
      <c r="N3732" t="s">
        <v>166</v>
      </c>
      <c r="O3732" t="s">
        <v>684</v>
      </c>
      <c r="P3732" t="s">
        <v>683</v>
      </c>
      <c r="Q3732" t="s">
        <v>6900</v>
      </c>
      <c r="R3732" t="s">
        <v>6901</v>
      </c>
    </row>
    <row r="3733" spans="1:18">
      <c r="A3733">
        <v>3173</v>
      </c>
      <c r="B3733" t="s">
        <v>701</v>
      </c>
      <c r="C3733">
        <v>1631</v>
      </c>
      <c r="D3733" t="s">
        <v>6914</v>
      </c>
      <c r="E3733" t="s">
        <v>706</v>
      </c>
      <c r="F3733">
        <v>3</v>
      </c>
      <c r="G3733">
        <v>1</v>
      </c>
      <c r="H3733" t="s">
        <v>421</v>
      </c>
      <c r="I3733" t="s">
        <v>103</v>
      </c>
      <c r="J3733" t="s">
        <v>105</v>
      </c>
      <c r="K3733" t="s">
        <v>109</v>
      </c>
      <c r="L3733" t="s">
        <v>108</v>
      </c>
      <c r="M3733" t="s">
        <v>165</v>
      </c>
      <c r="N3733" t="s">
        <v>166</v>
      </c>
      <c r="O3733" t="s">
        <v>684</v>
      </c>
      <c r="P3733" t="s">
        <v>683</v>
      </c>
      <c r="Q3733" t="s">
        <v>6914</v>
      </c>
      <c r="R3733" t="s">
        <v>6915</v>
      </c>
    </row>
    <row r="3734" spans="1:18">
      <c r="A3734">
        <v>3175</v>
      </c>
      <c r="B3734" t="s">
        <v>701</v>
      </c>
      <c r="C3734">
        <v>1633</v>
      </c>
      <c r="D3734" t="s">
        <v>6917</v>
      </c>
      <c r="E3734" t="s">
        <v>706</v>
      </c>
      <c r="F3734">
        <v>3</v>
      </c>
      <c r="G3734">
        <v>1</v>
      </c>
      <c r="H3734" t="s">
        <v>421</v>
      </c>
      <c r="I3734" t="s">
        <v>103</v>
      </c>
      <c r="J3734" t="s">
        <v>105</v>
      </c>
      <c r="K3734" t="s">
        <v>109</v>
      </c>
      <c r="L3734" t="s">
        <v>108</v>
      </c>
      <c r="M3734" t="s">
        <v>165</v>
      </c>
      <c r="N3734" t="s">
        <v>166</v>
      </c>
      <c r="O3734" t="s">
        <v>684</v>
      </c>
      <c r="P3734" t="s">
        <v>683</v>
      </c>
      <c r="Q3734" t="s">
        <v>6917</v>
      </c>
      <c r="R3734" t="s">
        <v>6918</v>
      </c>
    </row>
    <row r="3735" spans="1:18">
      <c r="A3735">
        <v>3186</v>
      </c>
      <c r="B3735" t="s">
        <v>701</v>
      </c>
      <c r="C3735">
        <v>1637</v>
      </c>
      <c r="D3735" t="s">
        <v>6939</v>
      </c>
      <c r="E3735" t="s">
        <v>706</v>
      </c>
      <c r="F3735">
        <v>4</v>
      </c>
      <c r="G3735">
        <v>1</v>
      </c>
      <c r="H3735" t="s">
        <v>421</v>
      </c>
      <c r="I3735" t="s">
        <v>103</v>
      </c>
      <c r="J3735" t="s">
        <v>105</v>
      </c>
      <c r="K3735" t="s">
        <v>109</v>
      </c>
      <c r="L3735" t="s">
        <v>108</v>
      </c>
      <c r="M3735" t="s">
        <v>165</v>
      </c>
      <c r="N3735" t="s">
        <v>166</v>
      </c>
      <c r="O3735" t="s">
        <v>684</v>
      </c>
      <c r="P3735" t="s">
        <v>683</v>
      </c>
      <c r="Q3735" t="s">
        <v>6939</v>
      </c>
      <c r="R3735" t="s">
        <v>6940</v>
      </c>
    </row>
    <row r="3736" spans="1:18">
      <c r="A3736">
        <v>3188</v>
      </c>
      <c r="B3736" t="s">
        <v>701</v>
      </c>
      <c r="C3736">
        <v>1634</v>
      </c>
      <c r="D3736" t="s">
        <v>6943</v>
      </c>
      <c r="E3736" t="s">
        <v>706</v>
      </c>
      <c r="F3736">
        <v>4</v>
      </c>
      <c r="G3736">
        <v>1</v>
      </c>
      <c r="H3736" t="s">
        <v>421</v>
      </c>
      <c r="I3736" t="s">
        <v>103</v>
      </c>
      <c r="J3736" t="s">
        <v>105</v>
      </c>
      <c r="K3736" t="s">
        <v>109</v>
      </c>
      <c r="L3736" t="s">
        <v>108</v>
      </c>
      <c r="M3736" t="s">
        <v>165</v>
      </c>
      <c r="N3736" t="s">
        <v>166</v>
      </c>
      <c r="O3736" t="s">
        <v>684</v>
      </c>
      <c r="P3736" t="s">
        <v>683</v>
      </c>
      <c r="Q3736" t="s">
        <v>6943</v>
      </c>
      <c r="R3736" t="s">
        <v>6944</v>
      </c>
    </row>
    <row r="3737" spans="1:18">
      <c r="A3737">
        <v>3194</v>
      </c>
      <c r="B3737" t="s">
        <v>701</v>
      </c>
      <c r="C3737">
        <v>1640</v>
      </c>
      <c r="D3737" t="s">
        <v>6955</v>
      </c>
      <c r="E3737" t="s">
        <v>706</v>
      </c>
      <c r="F3737">
        <v>4</v>
      </c>
      <c r="G3737">
        <v>1</v>
      </c>
      <c r="H3737" t="s">
        <v>421</v>
      </c>
      <c r="I3737" t="s">
        <v>103</v>
      </c>
      <c r="J3737" t="s">
        <v>105</v>
      </c>
      <c r="K3737" t="s">
        <v>109</v>
      </c>
      <c r="L3737" t="s">
        <v>108</v>
      </c>
      <c r="M3737" t="s">
        <v>165</v>
      </c>
      <c r="N3737" t="s">
        <v>166</v>
      </c>
      <c r="O3737" t="s">
        <v>684</v>
      </c>
      <c r="P3737" t="s">
        <v>683</v>
      </c>
      <c r="Q3737" t="s">
        <v>6955</v>
      </c>
      <c r="R3737" t="s">
        <v>6956</v>
      </c>
    </row>
    <row r="3738" spans="1:18">
      <c r="A3738">
        <v>3205</v>
      </c>
      <c r="B3738" t="s">
        <v>701</v>
      </c>
      <c r="C3738">
        <v>1632</v>
      </c>
      <c r="D3738" t="s">
        <v>6977</v>
      </c>
      <c r="E3738" t="s">
        <v>706</v>
      </c>
      <c r="F3738">
        <v>3</v>
      </c>
      <c r="G3738">
        <v>1</v>
      </c>
      <c r="H3738" t="s">
        <v>421</v>
      </c>
      <c r="I3738" t="s">
        <v>103</v>
      </c>
      <c r="J3738" t="s">
        <v>105</v>
      </c>
      <c r="K3738" t="s">
        <v>109</v>
      </c>
      <c r="L3738" t="s">
        <v>108</v>
      </c>
      <c r="M3738" t="s">
        <v>165</v>
      </c>
      <c r="N3738" t="s">
        <v>166</v>
      </c>
      <c r="O3738" t="s">
        <v>684</v>
      </c>
      <c r="P3738" t="s">
        <v>683</v>
      </c>
      <c r="Q3738" t="s">
        <v>6977</v>
      </c>
      <c r="R3738" t="s">
        <v>6978</v>
      </c>
    </row>
    <row r="3739" spans="1:18">
      <c r="A3739">
        <v>3207</v>
      </c>
      <c r="B3739" t="s">
        <v>701</v>
      </c>
      <c r="C3739">
        <v>1636</v>
      </c>
      <c r="D3739" t="s">
        <v>6981</v>
      </c>
      <c r="E3739" t="s">
        <v>706</v>
      </c>
      <c r="F3739">
        <v>4</v>
      </c>
      <c r="G3739">
        <v>1</v>
      </c>
      <c r="H3739" t="s">
        <v>421</v>
      </c>
      <c r="I3739" t="s">
        <v>103</v>
      </c>
      <c r="J3739" t="s">
        <v>105</v>
      </c>
      <c r="K3739" t="s">
        <v>109</v>
      </c>
      <c r="L3739" t="s">
        <v>108</v>
      </c>
      <c r="M3739" t="s">
        <v>165</v>
      </c>
      <c r="N3739" t="s">
        <v>166</v>
      </c>
      <c r="O3739" t="s">
        <v>684</v>
      </c>
      <c r="P3739" t="s">
        <v>683</v>
      </c>
      <c r="Q3739" t="s">
        <v>6981</v>
      </c>
      <c r="R3739" t="s">
        <v>6982</v>
      </c>
    </row>
    <row r="3740" spans="1:18">
      <c r="A3740">
        <v>3210</v>
      </c>
      <c r="B3740" t="s">
        <v>701</v>
      </c>
      <c r="C3740">
        <v>2560</v>
      </c>
      <c r="D3740" t="s">
        <v>6987</v>
      </c>
      <c r="E3740" t="s">
        <v>706</v>
      </c>
      <c r="F3740">
        <v>2</v>
      </c>
      <c r="G3740">
        <v>1</v>
      </c>
      <c r="H3740" t="s">
        <v>421</v>
      </c>
      <c r="I3740" t="s">
        <v>103</v>
      </c>
      <c r="J3740" t="s">
        <v>105</v>
      </c>
      <c r="K3740" t="s">
        <v>109</v>
      </c>
      <c r="L3740" t="s">
        <v>108</v>
      </c>
      <c r="M3740" t="s">
        <v>165</v>
      </c>
      <c r="N3740" t="s">
        <v>166</v>
      </c>
      <c r="O3740" t="s">
        <v>684</v>
      </c>
      <c r="P3740" t="s">
        <v>683</v>
      </c>
      <c r="Q3740" t="s">
        <v>6987</v>
      </c>
      <c r="R3740" t="s">
        <v>6988</v>
      </c>
    </row>
    <row r="3741" spans="1:18">
      <c r="A3741">
        <v>3213</v>
      </c>
      <c r="B3741" t="s">
        <v>701</v>
      </c>
      <c r="C3741">
        <v>1641</v>
      </c>
      <c r="D3741" t="s">
        <v>6993</v>
      </c>
      <c r="E3741" t="s">
        <v>706</v>
      </c>
      <c r="F3741">
        <v>4</v>
      </c>
      <c r="G3741">
        <v>1</v>
      </c>
      <c r="H3741" t="s">
        <v>421</v>
      </c>
      <c r="I3741" t="s">
        <v>103</v>
      </c>
      <c r="J3741" t="s">
        <v>105</v>
      </c>
      <c r="K3741" t="s">
        <v>109</v>
      </c>
      <c r="L3741" t="s">
        <v>108</v>
      </c>
      <c r="M3741" t="s">
        <v>165</v>
      </c>
      <c r="N3741" t="s">
        <v>166</v>
      </c>
      <c r="O3741" t="s">
        <v>684</v>
      </c>
      <c r="P3741" t="s">
        <v>683</v>
      </c>
      <c r="Q3741" t="s">
        <v>6993</v>
      </c>
      <c r="R3741" t="s">
        <v>6994</v>
      </c>
    </row>
    <row r="3742" spans="1:18">
      <c r="A3742">
        <v>3216</v>
      </c>
      <c r="B3742" t="s">
        <v>701</v>
      </c>
      <c r="C3742">
        <v>1630</v>
      </c>
      <c r="D3742" t="s">
        <v>6999</v>
      </c>
      <c r="E3742" t="s">
        <v>706</v>
      </c>
      <c r="F3742">
        <v>3</v>
      </c>
      <c r="G3742">
        <v>1</v>
      </c>
      <c r="H3742" t="s">
        <v>421</v>
      </c>
      <c r="I3742" t="s">
        <v>103</v>
      </c>
      <c r="J3742" t="s">
        <v>105</v>
      </c>
      <c r="K3742" t="s">
        <v>109</v>
      </c>
      <c r="L3742" t="s">
        <v>108</v>
      </c>
      <c r="M3742" t="s">
        <v>165</v>
      </c>
      <c r="N3742" t="s">
        <v>166</v>
      </c>
      <c r="O3742" t="s">
        <v>684</v>
      </c>
      <c r="P3742" t="s">
        <v>683</v>
      </c>
      <c r="Q3742" t="s">
        <v>6999</v>
      </c>
      <c r="R3742" t="s">
        <v>7000</v>
      </c>
    </row>
    <row r="3743" spans="1:18">
      <c r="A3743">
        <v>3235</v>
      </c>
      <c r="B3743" t="s">
        <v>701</v>
      </c>
      <c r="C3743">
        <v>2559</v>
      </c>
      <c r="D3743" t="s">
        <v>7036</v>
      </c>
      <c r="E3743" t="s">
        <v>706</v>
      </c>
      <c r="F3743">
        <v>4</v>
      </c>
      <c r="G3743">
        <v>1</v>
      </c>
      <c r="H3743" t="s">
        <v>421</v>
      </c>
      <c r="I3743" t="s">
        <v>103</v>
      </c>
      <c r="J3743" t="s">
        <v>105</v>
      </c>
      <c r="K3743" t="s">
        <v>109</v>
      </c>
      <c r="L3743" t="s">
        <v>108</v>
      </c>
      <c r="M3743" t="s">
        <v>165</v>
      </c>
      <c r="N3743" t="s">
        <v>166</v>
      </c>
      <c r="O3743" t="s">
        <v>684</v>
      </c>
      <c r="P3743" t="s">
        <v>683</v>
      </c>
      <c r="Q3743" t="s">
        <v>7036</v>
      </c>
      <c r="R3743" t="s">
        <v>7037</v>
      </c>
    </row>
    <row r="3744" spans="1:18">
      <c r="A3744">
        <v>3311</v>
      </c>
      <c r="B3744" t="s">
        <v>701</v>
      </c>
      <c r="C3744">
        <v>2557</v>
      </c>
      <c r="D3744" t="s">
        <v>7185</v>
      </c>
      <c r="E3744" t="s">
        <v>703</v>
      </c>
      <c r="F3744">
        <v>5</v>
      </c>
      <c r="G3744">
        <v>1</v>
      </c>
      <c r="H3744" t="s">
        <v>421</v>
      </c>
      <c r="I3744" t="s">
        <v>103</v>
      </c>
      <c r="J3744" t="s">
        <v>105</v>
      </c>
      <c r="K3744" t="s">
        <v>109</v>
      </c>
      <c r="L3744" t="s">
        <v>108</v>
      </c>
      <c r="M3744" t="s">
        <v>165</v>
      </c>
      <c r="N3744" t="s">
        <v>166</v>
      </c>
      <c r="O3744" t="s">
        <v>684</v>
      </c>
      <c r="P3744" t="s">
        <v>683</v>
      </c>
      <c r="Q3744" t="s">
        <v>7185</v>
      </c>
      <c r="R3744" t="s">
        <v>7186</v>
      </c>
    </row>
    <row r="3745" spans="1:18">
      <c r="A3745">
        <v>3438</v>
      </c>
      <c r="B3745" t="s">
        <v>701</v>
      </c>
      <c r="C3745">
        <v>2709</v>
      </c>
      <c r="D3745" t="s">
        <v>7437</v>
      </c>
      <c r="E3745" t="s">
        <v>706</v>
      </c>
      <c r="F3745">
        <v>2</v>
      </c>
      <c r="G3745">
        <v>1</v>
      </c>
      <c r="H3745" t="s">
        <v>421</v>
      </c>
      <c r="I3745" t="s">
        <v>103</v>
      </c>
      <c r="J3745" t="s">
        <v>105</v>
      </c>
      <c r="K3745" t="s">
        <v>109</v>
      </c>
      <c r="L3745" t="s">
        <v>108</v>
      </c>
      <c r="M3745" t="s">
        <v>165</v>
      </c>
      <c r="N3745" t="s">
        <v>166</v>
      </c>
      <c r="O3745" t="s">
        <v>684</v>
      </c>
      <c r="P3745" t="s">
        <v>683</v>
      </c>
      <c r="Q3745" t="s">
        <v>7437</v>
      </c>
      <c r="R3745" t="s">
        <v>7438</v>
      </c>
    </row>
    <row r="3746" spans="1:18">
      <c r="A3746">
        <v>3443</v>
      </c>
      <c r="B3746" t="s">
        <v>701</v>
      </c>
      <c r="C3746">
        <v>2707</v>
      </c>
      <c r="D3746" t="s">
        <v>7447</v>
      </c>
      <c r="E3746" t="s">
        <v>706</v>
      </c>
      <c r="F3746">
        <v>2</v>
      </c>
      <c r="G3746">
        <v>1</v>
      </c>
      <c r="H3746" t="s">
        <v>421</v>
      </c>
      <c r="I3746" t="s">
        <v>103</v>
      </c>
      <c r="J3746" t="s">
        <v>105</v>
      </c>
      <c r="K3746" t="s">
        <v>109</v>
      </c>
      <c r="L3746" t="s">
        <v>108</v>
      </c>
      <c r="M3746" t="s">
        <v>165</v>
      </c>
      <c r="N3746" t="s">
        <v>166</v>
      </c>
      <c r="O3746" t="s">
        <v>684</v>
      </c>
      <c r="P3746" t="s">
        <v>683</v>
      </c>
      <c r="Q3746" t="s">
        <v>7447</v>
      </c>
      <c r="R3746" t="s">
        <v>7448</v>
      </c>
    </row>
    <row r="3747" spans="1:18">
      <c r="A3747">
        <v>3519</v>
      </c>
      <c r="B3747" t="s">
        <v>701</v>
      </c>
      <c r="C3747">
        <v>2553</v>
      </c>
      <c r="D3747" t="s">
        <v>7593</v>
      </c>
      <c r="E3747" t="s">
        <v>703</v>
      </c>
      <c r="F3747">
        <v>5</v>
      </c>
      <c r="G3747">
        <v>1</v>
      </c>
      <c r="H3747" t="s">
        <v>421</v>
      </c>
      <c r="I3747" t="s">
        <v>103</v>
      </c>
      <c r="J3747" t="s">
        <v>105</v>
      </c>
      <c r="K3747" t="s">
        <v>109</v>
      </c>
      <c r="L3747" t="s">
        <v>108</v>
      </c>
      <c r="M3747" t="s">
        <v>165</v>
      </c>
      <c r="N3747" t="s">
        <v>166</v>
      </c>
      <c r="O3747" t="s">
        <v>684</v>
      </c>
      <c r="P3747" t="s">
        <v>683</v>
      </c>
      <c r="Q3747" t="s">
        <v>7593</v>
      </c>
      <c r="R3747" t="s">
        <v>7594</v>
      </c>
    </row>
    <row r="3748" spans="1:18">
      <c r="A3748">
        <v>3532</v>
      </c>
      <c r="B3748" t="s">
        <v>701</v>
      </c>
      <c r="C3748">
        <v>2555</v>
      </c>
      <c r="D3748" t="s">
        <v>7619</v>
      </c>
      <c r="E3748" t="s">
        <v>706</v>
      </c>
      <c r="F3748">
        <v>4</v>
      </c>
      <c r="G3748">
        <v>1</v>
      </c>
      <c r="H3748" t="s">
        <v>421</v>
      </c>
      <c r="I3748" t="s">
        <v>103</v>
      </c>
      <c r="J3748" t="s">
        <v>105</v>
      </c>
      <c r="K3748" t="s">
        <v>109</v>
      </c>
      <c r="L3748" t="s">
        <v>108</v>
      </c>
      <c r="M3748" t="s">
        <v>165</v>
      </c>
      <c r="N3748" t="s">
        <v>166</v>
      </c>
      <c r="O3748" t="s">
        <v>684</v>
      </c>
      <c r="P3748" t="s">
        <v>683</v>
      </c>
      <c r="Q3748" t="s">
        <v>7619</v>
      </c>
      <c r="R3748" t="s">
        <v>7620</v>
      </c>
    </row>
    <row r="3749" spans="1:18">
      <c r="A3749">
        <v>3535</v>
      </c>
      <c r="B3749" t="s">
        <v>701</v>
      </c>
      <c r="C3749">
        <v>2552</v>
      </c>
      <c r="D3749" t="s">
        <v>7625</v>
      </c>
      <c r="E3749" t="s">
        <v>703</v>
      </c>
      <c r="F3749">
        <v>5</v>
      </c>
      <c r="G3749">
        <v>1</v>
      </c>
      <c r="H3749" t="s">
        <v>421</v>
      </c>
      <c r="I3749" t="s">
        <v>103</v>
      </c>
      <c r="J3749" t="s">
        <v>105</v>
      </c>
      <c r="K3749" t="s">
        <v>109</v>
      </c>
      <c r="L3749" t="s">
        <v>108</v>
      </c>
      <c r="M3749" t="s">
        <v>165</v>
      </c>
      <c r="N3749" t="s">
        <v>166</v>
      </c>
      <c r="O3749" t="s">
        <v>684</v>
      </c>
      <c r="P3749" t="s">
        <v>683</v>
      </c>
      <c r="Q3749" t="s">
        <v>7625</v>
      </c>
      <c r="R3749" t="s">
        <v>7626</v>
      </c>
    </row>
    <row r="3750" spans="1:18">
      <c r="A3750">
        <v>3541</v>
      </c>
      <c r="B3750" t="s">
        <v>701</v>
      </c>
      <c r="C3750">
        <v>2681</v>
      </c>
      <c r="D3750" t="s">
        <v>7637</v>
      </c>
      <c r="E3750" t="s">
        <v>706</v>
      </c>
      <c r="F3750">
        <v>2</v>
      </c>
      <c r="G3750">
        <v>1</v>
      </c>
      <c r="H3750" t="s">
        <v>421</v>
      </c>
      <c r="I3750" t="s">
        <v>103</v>
      </c>
      <c r="J3750" t="s">
        <v>105</v>
      </c>
      <c r="K3750" t="s">
        <v>109</v>
      </c>
      <c r="L3750" t="s">
        <v>108</v>
      </c>
      <c r="M3750" t="s">
        <v>165</v>
      </c>
      <c r="N3750" t="s">
        <v>166</v>
      </c>
      <c r="O3750" t="s">
        <v>684</v>
      </c>
      <c r="P3750" t="s">
        <v>683</v>
      </c>
      <c r="Q3750" t="s">
        <v>7637</v>
      </c>
      <c r="R3750" t="s">
        <v>7638</v>
      </c>
    </row>
    <row r="3751" spans="1:18">
      <c r="A3751">
        <v>3545</v>
      </c>
      <c r="B3751" t="s">
        <v>701</v>
      </c>
      <c r="C3751">
        <v>2711</v>
      </c>
      <c r="D3751" t="s">
        <v>7645</v>
      </c>
      <c r="E3751" t="s">
        <v>706</v>
      </c>
      <c r="F3751">
        <v>4</v>
      </c>
      <c r="G3751">
        <v>1</v>
      </c>
      <c r="H3751" t="s">
        <v>421</v>
      </c>
      <c r="I3751" t="s">
        <v>103</v>
      </c>
      <c r="J3751" t="s">
        <v>105</v>
      </c>
      <c r="K3751" t="s">
        <v>109</v>
      </c>
      <c r="L3751" t="s">
        <v>108</v>
      </c>
      <c r="M3751" t="s">
        <v>165</v>
      </c>
      <c r="N3751" t="s">
        <v>166</v>
      </c>
      <c r="O3751" t="s">
        <v>684</v>
      </c>
      <c r="P3751" t="s">
        <v>683</v>
      </c>
      <c r="Q3751" t="s">
        <v>7645</v>
      </c>
      <c r="R3751" t="s">
        <v>7646</v>
      </c>
    </row>
    <row r="3752" spans="1:18">
      <c r="A3752">
        <v>3546</v>
      </c>
      <c r="B3752" t="s">
        <v>701</v>
      </c>
      <c r="C3752">
        <v>2683</v>
      </c>
      <c r="D3752" t="s">
        <v>7647</v>
      </c>
      <c r="E3752" t="s">
        <v>703</v>
      </c>
      <c r="F3752">
        <v>5</v>
      </c>
      <c r="G3752">
        <v>1</v>
      </c>
      <c r="H3752" t="s">
        <v>421</v>
      </c>
      <c r="I3752" t="s">
        <v>103</v>
      </c>
      <c r="J3752" t="s">
        <v>105</v>
      </c>
      <c r="K3752" t="s">
        <v>109</v>
      </c>
      <c r="L3752" t="s">
        <v>108</v>
      </c>
      <c r="M3752" t="s">
        <v>165</v>
      </c>
      <c r="N3752" t="s">
        <v>166</v>
      </c>
      <c r="O3752" t="s">
        <v>684</v>
      </c>
      <c r="P3752" t="s">
        <v>683</v>
      </c>
      <c r="Q3752" t="s">
        <v>7647</v>
      </c>
      <c r="R3752" t="s">
        <v>7648</v>
      </c>
    </row>
    <row r="3753" spans="1:18">
      <c r="A3753">
        <v>3547</v>
      </c>
      <c r="B3753" t="s">
        <v>701</v>
      </c>
      <c r="C3753">
        <v>2710</v>
      </c>
      <c r="D3753" t="s">
        <v>7649</v>
      </c>
      <c r="E3753" t="s">
        <v>706</v>
      </c>
      <c r="F3753">
        <v>4</v>
      </c>
      <c r="G3753">
        <v>1</v>
      </c>
      <c r="H3753" t="s">
        <v>421</v>
      </c>
      <c r="I3753" t="s">
        <v>103</v>
      </c>
      <c r="J3753" t="s">
        <v>105</v>
      </c>
      <c r="K3753" t="s">
        <v>109</v>
      </c>
      <c r="L3753" t="s">
        <v>108</v>
      </c>
      <c r="M3753" t="s">
        <v>165</v>
      </c>
      <c r="N3753" t="s">
        <v>166</v>
      </c>
      <c r="O3753" t="s">
        <v>684</v>
      </c>
      <c r="P3753" t="s">
        <v>683</v>
      </c>
      <c r="Q3753" t="s">
        <v>7649</v>
      </c>
      <c r="R3753" t="s">
        <v>7650</v>
      </c>
    </row>
    <row r="3754" spans="1:18">
      <c r="A3754">
        <v>3553</v>
      </c>
      <c r="B3754" t="s">
        <v>701</v>
      </c>
      <c r="C3754">
        <v>2682</v>
      </c>
      <c r="D3754" t="s">
        <v>7661</v>
      </c>
      <c r="E3754" t="s">
        <v>706</v>
      </c>
      <c r="F3754">
        <v>4</v>
      </c>
      <c r="G3754">
        <v>1</v>
      </c>
      <c r="H3754" t="s">
        <v>421</v>
      </c>
      <c r="I3754" t="s">
        <v>103</v>
      </c>
      <c r="J3754" t="s">
        <v>105</v>
      </c>
      <c r="K3754" t="s">
        <v>109</v>
      </c>
      <c r="L3754" t="s">
        <v>108</v>
      </c>
      <c r="M3754" t="s">
        <v>165</v>
      </c>
      <c r="N3754" t="s">
        <v>166</v>
      </c>
      <c r="O3754" t="s">
        <v>684</v>
      </c>
      <c r="P3754" t="s">
        <v>683</v>
      </c>
      <c r="Q3754" t="s">
        <v>7661</v>
      </c>
      <c r="R3754" t="s">
        <v>7662</v>
      </c>
    </row>
    <row r="3755" spans="1:18">
      <c r="A3755">
        <v>3554</v>
      </c>
      <c r="B3755" t="s">
        <v>701</v>
      </c>
      <c r="C3755">
        <v>2708</v>
      </c>
      <c r="D3755" t="s">
        <v>7068</v>
      </c>
      <c r="E3755" t="s">
        <v>706</v>
      </c>
      <c r="F3755">
        <v>4</v>
      </c>
      <c r="G3755">
        <v>1</v>
      </c>
      <c r="H3755" t="s">
        <v>421</v>
      </c>
      <c r="I3755" t="s">
        <v>103</v>
      </c>
      <c r="J3755" t="s">
        <v>105</v>
      </c>
      <c r="K3755" t="s">
        <v>109</v>
      </c>
      <c r="L3755" t="s">
        <v>108</v>
      </c>
      <c r="M3755" t="s">
        <v>165</v>
      </c>
      <c r="N3755" t="s">
        <v>166</v>
      </c>
      <c r="O3755" t="s">
        <v>684</v>
      </c>
      <c r="P3755" t="s">
        <v>683</v>
      </c>
      <c r="Q3755" t="s">
        <v>7068</v>
      </c>
      <c r="R3755" t="s">
        <v>7663</v>
      </c>
    </row>
    <row r="3756" spans="1:18">
      <c r="A3756">
        <v>3560</v>
      </c>
      <c r="B3756" t="s">
        <v>701</v>
      </c>
      <c r="C3756">
        <v>2680</v>
      </c>
      <c r="D3756" t="s">
        <v>7674</v>
      </c>
      <c r="E3756" t="s">
        <v>703</v>
      </c>
      <c r="F3756">
        <v>5</v>
      </c>
      <c r="G3756">
        <v>1</v>
      </c>
      <c r="H3756" t="s">
        <v>421</v>
      </c>
      <c r="I3756" t="s">
        <v>103</v>
      </c>
      <c r="J3756" t="s">
        <v>105</v>
      </c>
      <c r="K3756" t="s">
        <v>109</v>
      </c>
      <c r="L3756" t="s">
        <v>108</v>
      </c>
      <c r="M3756" t="s">
        <v>165</v>
      </c>
      <c r="N3756" t="s">
        <v>166</v>
      </c>
      <c r="O3756" t="s">
        <v>684</v>
      </c>
      <c r="P3756" t="s">
        <v>683</v>
      </c>
      <c r="Q3756" t="s">
        <v>7674</v>
      </c>
      <c r="R3756" t="s">
        <v>7675</v>
      </c>
    </row>
    <row r="3757" spans="1:18">
      <c r="A3757">
        <v>3561</v>
      </c>
      <c r="B3757" t="s">
        <v>701</v>
      </c>
      <c r="C3757">
        <v>2717</v>
      </c>
      <c r="D3757" t="s">
        <v>7676</v>
      </c>
      <c r="E3757" t="s">
        <v>706</v>
      </c>
      <c r="F3757">
        <v>3</v>
      </c>
      <c r="G3757">
        <v>1</v>
      </c>
      <c r="H3757" t="s">
        <v>421</v>
      </c>
      <c r="I3757" t="s">
        <v>103</v>
      </c>
      <c r="J3757" t="s">
        <v>105</v>
      </c>
      <c r="K3757" t="s">
        <v>109</v>
      </c>
      <c r="L3757" t="s">
        <v>108</v>
      </c>
      <c r="M3757" t="s">
        <v>165</v>
      </c>
      <c r="N3757" t="s">
        <v>166</v>
      </c>
      <c r="O3757" t="s">
        <v>684</v>
      </c>
      <c r="P3757" t="s">
        <v>683</v>
      </c>
      <c r="Q3757" t="s">
        <v>7676</v>
      </c>
      <c r="R3757" t="s">
        <v>7677</v>
      </c>
    </row>
    <row r="3758" spans="1:18">
      <c r="A3758">
        <v>3569</v>
      </c>
      <c r="B3758" t="s">
        <v>701</v>
      </c>
      <c r="C3758">
        <v>2737</v>
      </c>
      <c r="D3758" t="s">
        <v>7692</v>
      </c>
      <c r="E3758" t="s">
        <v>706</v>
      </c>
      <c r="F3758">
        <v>4</v>
      </c>
      <c r="G3758">
        <v>1</v>
      </c>
      <c r="H3758" t="s">
        <v>421</v>
      </c>
      <c r="I3758" t="s">
        <v>103</v>
      </c>
      <c r="J3758" t="s">
        <v>105</v>
      </c>
      <c r="K3758" t="s">
        <v>109</v>
      </c>
      <c r="L3758" t="s">
        <v>108</v>
      </c>
      <c r="M3758" t="s">
        <v>165</v>
      </c>
      <c r="N3758" t="s">
        <v>166</v>
      </c>
      <c r="O3758" t="s">
        <v>684</v>
      </c>
      <c r="P3758" t="s">
        <v>683</v>
      </c>
      <c r="Q3758" t="s">
        <v>7692</v>
      </c>
      <c r="R3758" t="s">
        <v>7693</v>
      </c>
    </row>
    <row r="3759" spans="1:18">
      <c r="A3759">
        <v>3579</v>
      </c>
      <c r="B3759" t="s">
        <v>701</v>
      </c>
      <c r="C3759">
        <v>2738</v>
      </c>
      <c r="D3759" t="s">
        <v>7712</v>
      </c>
      <c r="E3759" t="s">
        <v>706</v>
      </c>
      <c r="F3759">
        <v>4</v>
      </c>
      <c r="G3759">
        <v>1</v>
      </c>
      <c r="H3759" t="s">
        <v>421</v>
      </c>
      <c r="I3759" t="s">
        <v>103</v>
      </c>
      <c r="J3759" t="s">
        <v>105</v>
      </c>
      <c r="K3759" t="s">
        <v>109</v>
      </c>
      <c r="L3759" t="s">
        <v>108</v>
      </c>
      <c r="M3759" t="s">
        <v>165</v>
      </c>
      <c r="N3759" t="s">
        <v>166</v>
      </c>
      <c r="O3759" t="s">
        <v>684</v>
      </c>
      <c r="P3759" t="s">
        <v>683</v>
      </c>
      <c r="Q3759" t="s">
        <v>7712</v>
      </c>
      <c r="R3759" t="s">
        <v>7713</v>
      </c>
    </row>
    <row r="3760" spans="1:18">
      <c r="A3760">
        <v>3581</v>
      </c>
      <c r="B3760" t="s">
        <v>701</v>
      </c>
      <c r="C3760">
        <v>2727</v>
      </c>
      <c r="D3760" t="s">
        <v>7716</v>
      </c>
      <c r="E3760" t="s">
        <v>706</v>
      </c>
      <c r="F3760">
        <v>2</v>
      </c>
      <c r="G3760">
        <v>1</v>
      </c>
      <c r="H3760" t="s">
        <v>421</v>
      </c>
      <c r="I3760" t="s">
        <v>103</v>
      </c>
      <c r="J3760" t="s">
        <v>105</v>
      </c>
      <c r="K3760" t="s">
        <v>109</v>
      </c>
      <c r="L3760" t="s">
        <v>108</v>
      </c>
      <c r="M3760" t="s">
        <v>165</v>
      </c>
      <c r="N3760" t="s">
        <v>166</v>
      </c>
      <c r="O3760" t="s">
        <v>684</v>
      </c>
      <c r="P3760" t="s">
        <v>683</v>
      </c>
      <c r="Q3760" t="s">
        <v>7716</v>
      </c>
      <c r="R3760" t="s">
        <v>7717</v>
      </c>
    </row>
    <row r="3761" spans="1:18">
      <c r="A3761">
        <v>3630</v>
      </c>
      <c r="B3761" t="s">
        <v>701</v>
      </c>
      <c r="C3761">
        <v>2735</v>
      </c>
      <c r="D3761" t="s">
        <v>7810</v>
      </c>
      <c r="E3761" t="s">
        <v>706</v>
      </c>
      <c r="F3761">
        <v>3</v>
      </c>
      <c r="G3761">
        <v>1</v>
      </c>
      <c r="H3761" t="s">
        <v>421</v>
      </c>
      <c r="I3761" t="s">
        <v>103</v>
      </c>
      <c r="J3761" t="s">
        <v>105</v>
      </c>
      <c r="K3761" t="s">
        <v>109</v>
      </c>
      <c r="L3761" t="s">
        <v>108</v>
      </c>
      <c r="M3761" t="s">
        <v>165</v>
      </c>
      <c r="N3761" t="s">
        <v>166</v>
      </c>
      <c r="O3761" t="s">
        <v>684</v>
      </c>
      <c r="P3761" t="s">
        <v>683</v>
      </c>
      <c r="Q3761" t="s">
        <v>7810</v>
      </c>
      <c r="R3761" t="s">
        <v>7811</v>
      </c>
    </row>
    <row r="3762" spans="1:18">
      <c r="A3762">
        <v>3639</v>
      </c>
      <c r="B3762" t="s">
        <v>701</v>
      </c>
      <c r="C3762">
        <v>2739</v>
      </c>
      <c r="D3762" t="s">
        <v>7828</v>
      </c>
      <c r="E3762" t="s">
        <v>706</v>
      </c>
      <c r="F3762">
        <v>4</v>
      </c>
      <c r="G3762">
        <v>1</v>
      </c>
      <c r="H3762" t="s">
        <v>421</v>
      </c>
      <c r="I3762" t="s">
        <v>103</v>
      </c>
      <c r="J3762" t="s">
        <v>105</v>
      </c>
      <c r="K3762" t="s">
        <v>109</v>
      </c>
      <c r="L3762" t="s">
        <v>108</v>
      </c>
      <c r="M3762" t="s">
        <v>165</v>
      </c>
      <c r="N3762" t="s">
        <v>166</v>
      </c>
      <c r="O3762" t="s">
        <v>684</v>
      </c>
      <c r="P3762" t="s">
        <v>683</v>
      </c>
      <c r="Q3762" t="s">
        <v>7828</v>
      </c>
      <c r="R3762" t="s">
        <v>7829</v>
      </c>
    </row>
    <row r="3763" spans="1:18">
      <c r="A3763">
        <v>3640</v>
      </c>
      <c r="B3763" t="s">
        <v>701</v>
      </c>
      <c r="C3763">
        <v>2726</v>
      </c>
      <c r="D3763" t="s">
        <v>7830</v>
      </c>
      <c r="E3763" t="s">
        <v>703</v>
      </c>
      <c r="F3763">
        <v>5</v>
      </c>
      <c r="G3763">
        <v>1</v>
      </c>
      <c r="H3763" t="s">
        <v>421</v>
      </c>
      <c r="I3763" t="s">
        <v>103</v>
      </c>
      <c r="J3763" t="s">
        <v>105</v>
      </c>
      <c r="K3763" t="s">
        <v>109</v>
      </c>
      <c r="L3763" t="s">
        <v>108</v>
      </c>
      <c r="M3763" t="s">
        <v>165</v>
      </c>
      <c r="N3763" t="s">
        <v>166</v>
      </c>
      <c r="O3763" t="s">
        <v>684</v>
      </c>
      <c r="P3763" t="s">
        <v>683</v>
      </c>
      <c r="Q3763" t="s">
        <v>7830</v>
      </c>
      <c r="R3763" t="s">
        <v>7831</v>
      </c>
    </row>
    <row r="3764" spans="1:18">
      <c r="A3764">
        <v>3663</v>
      </c>
      <c r="B3764" t="s">
        <v>701</v>
      </c>
      <c r="C3764">
        <v>2734</v>
      </c>
      <c r="D3764" t="s">
        <v>7875</v>
      </c>
      <c r="E3764" t="s">
        <v>703</v>
      </c>
      <c r="F3764">
        <v>5</v>
      </c>
      <c r="G3764">
        <v>1</v>
      </c>
      <c r="H3764" t="s">
        <v>421</v>
      </c>
      <c r="I3764" t="s">
        <v>103</v>
      </c>
      <c r="J3764" t="s">
        <v>105</v>
      </c>
      <c r="K3764" t="s">
        <v>109</v>
      </c>
      <c r="L3764" t="s">
        <v>108</v>
      </c>
      <c r="M3764" t="s">
        <v>165</v>
      </c>
      <c r="N3764" t="s">
        <v>166</v>
      </c>
      <c r="O3764" t="s">
        <v>684</v>
      </c>
      <c r="P3764" t="s">
        <v>683</v>
      </c>
      <c r="Q3764" t="s">
        <v>7875</v>
      </c>
      <c r="R3764" t="s">
        <v>7876</v>
      </c>
    </row>
    <row r="3765" spans="1:18">
      <c r="A3765">
        <v>3693</v>
      </c>
      <c r="B3765" t="s">
        <v>701</v>
      </c>
      <c r="C3765">
        <v>2724</v>
      </c>
      <c r="D3765" t="s">
        <v>7935</v>
      </c>
      <c r="E3765" t="s">
        <v>706</v>
      </c>
      <c r="F3765">
        <v>1</v>
      </c>
      <c r="G3765">
        <v>1</v>
      </c>
      <c r="H3765" t="s">
        <v>421</v>
      </c>
      <c r="I3765" t="s">
        <v>103</v>
      </c>
      <c r="J3765" t="s">
        <v>105</v>
      </c>
      <c r="K3765" t="s">
        <v>109</v>
      </c>
      <c r="L3765" t="s">
        <v>108</v>
      </c>
      <c r="M3765" t="s">
        <v>165</v>
      </c>
      <c r="N3765" t="s">
        <v>166</v>
      </c>
      <c r="O3765" t="s">
        <v>684</v>
      </c>
      <c r="P3765" t="s">
        <v>683</v>
      </c>
      <c r="Q3765" t="s">
        <v>7935</v>
      </c>
      <c r="R3765" t="s">
        <v>7936</v>
      </c>
    </row>
    <row r="3766" spans="1:18">
      <c r="A3766">
        <v>3699</v>
      </c>
      <c r="B3766" t="s">
        <v>701</v>
      </c>
      <c r="C3766">
        <v>2725</v>
      </c>
      <c r="D3766" t="s">
        <v>7947</v>
      </c>
      <c r="E3766" t="s">
        <v>706</v>
      </c>
      <c r="F3766">
        <v>4</v>
      </c>
      <c r="G3766">
        <v>1</v>
      </c>
      <c r="H3766" t="s">
        <v>421</v>
      </c>
      <c r="I3766" t="s">
        <v>103</v>
      </c>
      <c r="J3766" t="s">
        <v>105</v>
      </c>
      <c r="K3766" t="s">
        <v>109</v>
      </c>
      <c r="L3766" t="s">
        <v>108</v>
      </c>
      <c r="M3766" t="s">
        <v>165</v>
      </c>
      <c r="N3766" t="s">
        <v>166</v>
      </c>
      <c r="O3766" t="s">
        <v>684</v>
      </c>
      <c r="P3766" t="s">
        <v>683</v>
      </c>
      <c r="Q3766" t="s">
        <v>7947</v>
      </c>
      <c r="R3766" t="s">
        <v>7948</v>
      </c>
    </row>
    <row r="3767" spans="1:18">
      <c r="A3767">
        <v>193</v>
      </c>
      <c r="B3767" t="s">
        <v>701</v>
      </c>
      <c r="C3767">
        <v>1073</v>
      </c>
      <c r="D3767" t="s">
        <v>1090</v>
      </c>
      <c r="E3767" t="s">
        <v>984</v>
      </c>
      <c r="F3767">
        <v>0</v>
      </c>
      <c r="G3767">
        <v>0</v>
      </c>
      <c r="H3767" t="s">
        <v>421</v>
      </c>
      <c r="I3767" t="s">
        <v>103</v>
      </c>
      <c r="J3767" t="s">
        <v>105</v>
      </c>
      <c r="K3767" t="s">
        <v>115</v>
      </c>
      <c r="L3767" t="s">
        <v>114</v>
      </c>
      <c r="M3767" t="s">
        <v>408</v>
      </c>
      <c r="N3767" t="s">
        <v>407</v>
      </c>
      <c r="O3767" t="s">
        <v>686</v>
      </c>
      <c r="P3767" t="s">
        <v>685</v>
      </c>
      <c r="Q3767" t="s">
        <v>1090</v>
      </c>
      <c r="R3767" t="s">
        <v>1091</v>
      </c>
    </row>
    <row r="3768" spans="1:18">
      <c r="A3768">
        <v>204</v>
      </c>
      <c r="B3768" t="s">
        <v>701</v>
      </c>
      <c r="C3768">
        <v>3294</v>
      </c>
      <c r="D3768" t="s">
        <v>1112</v>
      </c>
      <c r="E3768" t="s">
        <v>706</v>
      </c>
      <c r="F3768">
        <v>1</v>
      </c>
      <c r="G3768">
        <v>1</v>
      </c>
      <c r="H3768" t="s">
        <v>421</v>
      </c>
      <c r="I3768" t="s">
        <v>103</v>
      </c>
      <c r="J3768" t="s">
        <v>105</v>
      </c>
      <c r="K3768" t="s">
        <v>115</v>
      </c>
      <c r="L3768" t="s">
        <v>114</v>
      </c>
      <c r="M3768" t="s">
        <v>408</v>
      </c>
      <c r="N3768" t="s">
        <v>407</v>
      </c>
      <c r="O3768" t="s">
        <v>686</v>
      </c>
      <c r="P3768" t="s">
        <v>685</v>
      </c>
      <c r="Q3768" t="s">
        <v>1112</v>
      </c>
      <c r="R3768" t="s">
        <v>1113</v>
      </c>
    </row>
    <row r="3769" spans="1:18">
      <c r="A3769">
        <v>210</v>
      </c>
      <c r="B3769" t="s">
        <v>701</v>
      </c>
      <c r="C3769">
        <v>3317</v>
      </c>
      <c r="D3769" t="s">
        <v>1125</v>
      </c>
      <c r="E3769" t="s">
        <v>706</v>
      </c>
      <c r="F3769">
        <v>4</v>
      </c>
      <c r="G3769">
        <v>1</v>
      </c>
      <c r="H3769" t="s">
        <v>421</v>
      </c>
      <c r="I3769" t="s">
        <v>103</v>
      </c>
      <c r="J3769" t="s">
        <v>105</v>
      </c>
      <c r="K3769" t="s">
        <v>115</v>
      </c>
      <c r="L3769" t="s">
        <v>114</v>
      </c>
      <c r="M3769" t="s">
        <v>408</v>
      </c>
      <c r="N3769" t="s">
        <v>407</v>
      </c>
      <c r="O3769" t="s">
        <v>686</v>
      </c>
      <c r="P3769" t="s">
        <v>685</v>
      </c>
      <c r="Q3769" t="s">
        <v>1125</v>
      </c>
      <c r="R3769" t="s">
        <v>1126</v>
      </c>
    </row>
    <row r="3770" spans="1:18">
      <c r="A3770">
        <v>217</v>
      </c>
      <c r="B3770" t="s">
        <v>701</v>
      </c>
      <c r="C3770">
        <v>3291</v>
      </c>
      <c r="D3770" t="s">
        <v>1138</v>
      </c>
      <c r="E3770" t="s">
        <v>706</v>
      </c>
      <c r="F3770">
        <v>3</v>
      </c>
      <c r="G3770">
        <v>1</v>
      </c>
      <c r="H3770" t="s">
        <v>421</v>
      </c>
      <c r="I3770" t="s">
        <v>103</v>
      </c>
      <c r="J3770" t="s">
        <v>105</v>
      </c>
      <c r="K3770" t="s">
        <v>115</v>
      </c>
      <c r="L3770" t="s">
        <v>114</v>
      </c>
      <c r="M3770" t="s">
        <v>408</v>
      </c>
      <c r="N3770" t="s">
        <v>407</v>
      </c>
      <c r="O3770" t="s">
        <v>686</v>
      </c>
      <c r="P3770" t="s">
        <v>685</v>
      </c>
      <c r="Q3770" t="s">
        <v>1138</v>
      </c>
      <c r="R3770" t="s">
        <v>1139</v>
      </c>
    </row>
    <row r="3771" spans="1:18">
      <c r="A3771">
        <v>229</v>
      </c>
      <c r="B3771" t="s">
        <v>701</v>
      </c>
      <c r="C3771">
        <v>3451</v>
      </c>
      <c r="D3771" t="s">
        <v>1064</v>
      </c>
      <c r="E3771" t="s">
        <v>706</v>
      </c>
      <c r="F3771">
        <v>1</v>
      </c>
      <c r="G3771">
        <v>1</v>
      </c>
      <c r="H3771" t="s">
        <v>421</v>
      </c>
      <c r="I3771" t="s">
        <v>103</v>
      </c>
      <c r="J3771" t="s">
        <v>105</v>
      </c>
      <c r="K3771" t="s">
        <v>115</v>
      </c>
      <c r="L3771" t="s">
        <v>114</v>
      </c>
      <c r="M3771" t="s">
        <v>408</v>
      </c>
      <c r="N3771" t="s">
        <v>407</v>
      </c>
      <c r="O3771" t="s">
        <v>686</v>
      </c>
      <c r="P3771" t="s">
        <v>685</v>
      </c>
      <c r="Q3771" t="s">
        <v>1064</v>
      </c>
      <c r="R3771" t="s">
        <v>1162</v>
      </c>
    </row>
    <row r="3772" spans="1:18">
      <c r="A3772">
        <v>230</v>
      </c>
      <c r="B3772" t="s">
        <v>701</v>
      </c>
      <c r="C3772">
        <v>3290</v>
      </c>
      <c r="D3772" t="s">
        <v>1163</v>
      </c>
      <c r="E3772" t="s">
        <v>706</v>
      </c>
      <c r="F3772">
        <v>3</v>
      </c>
      <c r="G3772">
        <v>1</v>
      </c>
      <c r="H3772" t="s">
        <v>421</v>
      </c>
      <c r="I3772" t="s">
        <v>103</v>
      </c>
      <c r="J3772" t="s">
        <v>105</v>
      </c>
      <c r="K3772" t="s">
        <v>115</v>
      </c>
      <c r="L3772" t="s">
        <v>114</v>
      </c>
      <c r="M3772" t="s">
        <v>408</v>
      </c>
      <c r="N3772" t="s">
        <v>407</v>
      </c>
      <c r="O3772" t="s">
        <v>686</v>
      </c>
      <c r="P3772" t="s">
        <v>685</v>
      </c>
      <c r="Q3772" t="s">
        <v>1163</v>
      </c>
      <c r="R3772" t="s">
        <v>1164</v>
      </c>
    </row>
    <row r="3773" spans="1:18">
      <c r="A3773">
        <v>232</v>
      </c>
      <c r="B3773" t="s">
        <v>701</v>
      </c>
      <c r="C3773">
        <v>3076</v>
      </c>
      <c r="D3773" t="s">
        <v>1167</v>
      </c>
      <c r="E3773" t="s">
        <v>706</v>
      </c>
      <c r="F3773">
        <v>2</v>
      </c>
      <c r="G3773">
        <v>1</v>
      </c>
      <c r="H3773" t="s">
        <v>421</v>
      </c>
      <c r="I3773" t="s">
        <v>103</v>
      </c>
      <c r="J3773" t="s">
        <v>105</v>
      </c>
      <c r="K3773" t="s">
        <v>115</v>
      </c>
      <c r="L3773" t="s">
        <v>114</v>
      </c>
      <c r="M3773" t="s">
        <v>408</v>
      </c>
      <c r="N3773" t="s">
        <v>407</v>
      </c>
      <c r="O3773" t="s">
        <v>686</v>
      </c>
      <c r="P3773" t="s">
        <v>685</v>
      </c>
      <c r="Q3773" t="s">
        <v>1167</v>
      </c>
      <c r="R3773" t="s">
        <v>1168</v>
      </c>
    </row>
    <row r="3774" spans="1:18">
      <c r="A3774">
        <v>235</v>
      </c>
      <c r="B3774" t="s">
        <v>701</v>
      </c>
      <c r="C3774">
        <v>3077</v>
      </c>
      <c r="D3774" t="s">
        <v>1173</v>
      </c>
      <c r="E3774" t="s">
        <v>706</v>
      </c>
      <c r="F3774">
        <v>2</v>
      </c>
      <c r="G3774">
        <v>1</v>
      </c>
      <c r="H3774" t="s">
        <v>421</v>
      </c>
      <c r="I3774" t="s">
        <v>103</v>
      </c>
      <c r="J3774" t="s">
        <v>105</v>
      </c>
      <c r="K3774" t="s">
        <v>115</v>
      </c>
      <c r="L3774" t="s">
        <v>114</v>
      </c>
      <c r="M3774" t="s">
        <v>408</v>
      </c>
      <c r="N3774" t="s">
        <v>407</v>
      </c>
      <c r="O3774" t="s">
        <v>686</v>
      </c>
      <c r="P3774" t="s">
        <v>685</v>
      </c>
      <c r="Q3774" t="s">
        <v>1173</v>
      </c>
      <c r="R3774" t="s">
        <v>1174</v>
      </c>
    </row>
    <row r="3775" spans="1:18">
      <c r="A3775">
        <v>237</v>
      </c>
      <c r="B3775" t="s">
        <v>701</v>
      </c>
      <c r="C3775">
        <v>3075</v>
      </c>
      <c r="D3775" t="s">
        <v>1177</v>
      </c>
      <c r="E3775" t="s">
        <v>706</v>
      </c>
      <c r="F3775">
        <v>2</v>
      </c>
      <c r="G3775">
        <v>1</v>
      </c>
      <c r="H3775" t="s">
        <v>421</v>
      </c>
      <c r="I3775" t="s">
        <v>103</v>
      </c>
      <c r="J3775" t="s">
        <v>105</v>
      </c>
      <c r="K3775" t="s">
        <v>115</v>
      </c>
      <c r="L3775" t="s">
        <v>114</v>
      </c>
      <c r="M3775" t="s">
        <v>408</v>
      </c>
      <c r="N3775" t="s">
        <v>407</v>
      </c>
      <c r="O3775" t="s">
        <v>686</v>
      </c>
      <c r="P3775" t="s">
        <v>685</v>
      </c>
      <c r="Q3775" t="s">
        <v>1177</v>
      </c>
      <c r="R3775" t="s">
        <v>1178</v>
      </c>
    </row>
    <row r="3776" spans="1:18">
      <c r="A3776">
        <v>241</v>
      </c>
      <c r="B3776" t="s">
        <v>701</v>
      </c>
      <c r="C3776">
        <v>3280</v>
      </c>
      <c r="D3776" t="s">
        <v>1185</v>
      </c>
      <c r="E3776" t="s">
        <v>706</v>
      </c>
      <c r="F3776">
        <v>2</v>
      </c>
      <c r="G3776">
        <v>1</v>
      </c>
      <c r="H3776" t="s">
        <v>421</v>
      </c>
      <c r="I3776" t="s">
        <v>103</v>
      </c>
      <c r="J3776" t="s">
        <v>105</v>
      </c>
      <c r="K3776" t="s">
        <v>115</v>
      </c>
      <c r="L3776" t="s">
        <v>114</v>
      </c>
      <c r="M3776" t="s">
        <v>408</v>
      </c>
      <c r="N3776" t="s">
        <v>407</v>
      </c>
      <c r="O3776" t="s">
        <v>686</v>
      </c>
      <c r="P3776" t="s">
        <v>685</v>
      </c>
      <c r="Q3776" t="s">
        <v>1185</v>
      </c>
      <c r="R3776" t="s">
        <v>1186</v>
      </c>
    </row>
    <row r="3777" spans="1:18">
      <c r="A3777">
        <v>249</v>
      </c>
      <c r="B3777" t="s">
        <v>701</v>
      </c>
      <c r="C3777">
        <v>3400</v>
      </c>
      <c r="D3777" t="s">
        <v>1201</v>
      </c>
      <c r="E3777" t="s">
        <v>706</v>
      </c>
      <c r="F3777">
        <v>4</v>
      </c>
      <c r="G3777">
        <v>1</v>
      </c>
      <c r="H3777" t="s">
        <v>421</v>
      </c>
      <c r="I3777" t="s">
        <v>103</v>
      </c>
      <c r="J3777" t="s">
        <v>105</v>
      </c>
      <c r="K3777" t="s">
        <v>115</v>
      </c>
      <c r="L3777" t="s">
        <v>114</v>
      </c>
      <c r="M3777" t="s">
        <v>408</v>
      </c>
      <c r="N3777" t="s">
        <v>407</v>
      </c>
      <c r="O3777" t="s">
        <v>686</v>
      </c>
      <c r="P3777" t="s">
        <v>685</v>
      </c>
      <c r="Q3777" t="s">
        <v>1201</v>
      </c>
      <c r="R3777" t="s">
        <v>1202</v>
      </c>
    </row>
    <row r="3778" spans="1:18">
      <c r="A3778">
        <v>253</v>
      </c>
      <c r="B3778" t="s">
        <v>701</v>
      </c>
      <c r="C3778">
        <v>3289</v>
      </c>
      <c r="D3778" t="s">
        <v>1209</v>
      </c>
      <c r="E3778" t="s">
        <v>706</v>
      </c>
      <c r="F3778">
        <v>3</v>
      </c>
      <c r="G3778">
        <v>1</v>
      </c>
      <c r="H3778" t="s">
        <v>421</v>
      </c>
      <c r="I3778" t="s">
        <v>103</v>
      </c>
      <c r="J3778" t="s">
        <v>105</v>
      </c>
      <c r="K3778" t="s">
        <v>115</v>
      </c>
      <c r="L3778" t="s">
        <v>114</v>
      </c>
      <c r="M3778" t="s">
        <v>408</v>
      </c>
      <c r="N3778" t="s">
        <v>407</v>
      </c>
      <c r="O3778" t="s">
        <v>686</v>
      </c>
      <c r="P3778" t="s">
        <v>685</v>
      </c>
      <c r="Q3778" t="s">
        <v>1209</v>
      </c>
      <c r="R3778" t="s">
        <v>1210</v>
      </c>
    </row>
    <row r="3779" spans="1:18">
      <c r="A3779">
        <v>256</v>
      </c>
      <c r="B3779" t="s">
        <v>701</v>
      </c>
      <c r="C3779">
        <v>3316</v>
      </c>
      <c r="D3779" t="s">
        <v>1215</v>
      </c>
      <c r="E3779" t="s">
        <v>706</v>
      </c>
      <c r="F3779">
        <v>4</v>
      </c>
      <c r="G3779">
        <v>1</v>
      </c>
      <c r="H3779" t="s">
        <v>421</v>
      </c>
      <c r="I3779" t="s">
        <v>103</v>
      </c>
      <c r="J3779" t="s">
        <v>105</v>
      </c>
      <c r="K3779" t="s">
        <v>115</v>
      </c>
      <c r="L3779" t="s">
        <v>114</v>
      </c>
      <c r="M3779" t="s">
        <v>408</v>
      </c>
      <c r="N3779" t="s">
        <v>407</v>
      </c>
      <c r="O3779" t="s">
        <v>686</v>
      </c>
      <c r="P3779" t="s">
        <v>685</v>
      </c>
      <c r="Q3779" t="s">
        <v>1215</v>
      </c>
      <c r="R3779" t="s">
        <v>1216</v>
      </c>
    </row>
    <row r="3780" spans="1:18">
      <c r="A3780">
        <v>257</v>
      </c>
      <c r="B3780" t="s">
        <v>701</v>
      </c>
      <c r="C3780">
        <v>3079</v>
      </c>
      <c r="D3780" t="s">
        <v>1217</v>
      </c>
      <c r="E3780" t="s">
        <v>706</v>
      </c>
      <c r="F3780">
        <v>3</v>
      </c>
      <c r="G3780">
        <v>1</v>
      </c>
      <c r="H3780" t="s">
        <v>421</v>
      </c>
      <c r="I3780" t="s">
        <v>103</v>
      </c>
      <c r="J3780" t="s">
        <v>105</v>
      </c>
      <c r="K3780" t="s">
        <v>115</v>
      </c>
      <c r="L3780" t="s">
        <v>114</v>
      </c>
      <c r="M3780" t="s">
        <v>408</v>
      </c>
      <c r="N3780" t="s">
        <v>407</v>
      </c>
      <c r="O3780" t="s">
        <v>686</v>
      </c>
      <c r="P3780" t="s">
        <v>685</v>
      </c>
      <c r="Q3780" t="s">
        <v>1217</v>
      </c>
      <c r="R3780" t="s">
        <v>1218</v>
      </c>
    </row>
    <row r="3781" spans="1:18">
      <c r="A3781">
        <v>259</v>
      </c>
      <c r="B3781" t="s">
        <v>701</v>
      </c>
      <c r="C3781">
        <v>3272</v>
      </c>
      <c r="D3781" t="s">
        <v>1221</v>
      </c>
      <c r="E3781" t="s">
        <v>706</v>
      </c>
      <c r="F3781">
        <v>4</v>
      </c>
      <c r="G3781">
        <v>1</v>
      </c>
      <c r="H3781" t="s">
        <v>421</v>
      </c>
      <c r="I3781" t="s">
        <v>103</v>
      </c>
      <c r="J3781" t="s">
        <v>105</v>
      </c>
      <c r="K3781" t="s">
        <v>115</v>
      </c>
      <c r="L3781" t="s">
        <v>114</v>
      </c>
      <c r="M3781" t="s">
        <v>408</v>
      </c>
      <c r="N3781" t="s">
        <v>407</v>
      </c>
      <c r="O3781" t="s">
        <v>686</v>
      </c>
      <c r="P3781" t="s">
        <v>685</v>
      </c>
      <c r="Q3781" t="s">
        <v>1221</v>
      </c>
      <c r="R3781" t="s">
        <v>1222</v>
      </c>
    </row>
    <row r="3782" spans="1:18">
      <c r="A3782">
        <v>260</v>
      </c>
      <c r="B3782" t="s">
        <v>701</v>
      </c>
      <c r="C3782">
        <v>3078</v>
      </c>
      <c r="D3782" t="s">
        <v>1223</v>
      </c>
      <c r="E3782" t="s">
        <v>706</v>
      </c>
      <c r="F3782">
        <v>2</v>
      </c>
      <c r="G3782">
        <v>1</v>
      </c>
      <c r="H3782" t="s">
        <v>421</v>
      </c>
      <c r="I3782" t="s">
        <v>103</v>
      </c>
      <c r="J3782" t="s">
        <v>105</v>
      </c>
      <c r="K3782" t="s">
        <v>115</v>
      </c>
      <c r="L3782" t="s">
        <v>114</v>
      </c>
      <c r="M3782" t="s">
        <v>408</v>
      </c>
      <c r="N3782" t="s">
        <v>407</v>
      </c>
      <c r="O3782" t="s">
        <v>686</v>
      </c>
      <c r="P3782" t="s">
        <v>685</v>
      </c>
      <c r="Q3782" t="s">
        <v>1223</v>
      </c>
      <c r="R3782" t="s">
        <v>1224</v>
      </c>
    </row>
    <row r="3783" spans="1:18">
      <c r="A3783">
        <v>261</v>
      </c>
      <c r="B3783" t="s">
        <v>701</v>
      </c>
      <c r="C3783">
        <v>3067</v>
      </c>
      <c r="D3783" t="s">
        <v>1225</v>
      </c>
      <c r="E3783" t="s">
        <v>706</v>
      </c>
      <c r="F3783">
        <v>3</v>
      </c>
      <c r="G3783">
        <v>1</v>
      </c>
      <c r="H3783" t="s">
        <v>421</v>
      </c>
      <c r="I3783" t="s">
        <v>103</v>
      </c>
      <c r="J3783" t="s">
        <v>105</v>
      </c>
      <c r="K3783" t="s">
        <v>115</v>
      </c>
      <c r="L3783" t="s">
        <v>114</v>
      </c>
      <c r="M3783" t="s">
        <v>408</v>
      </c>
      <c r="N3783" t="s">
        <v>407</v>
      </c>
      <c r="O3783" t="s">
        <v>686</v>
      </c>
      <c r="P3783" t="s">
        <v>685</v>
      </c>
      <c r="Q3783" t="s">
        <v>1225</v>
      </c>
      <c r="R3783" t="s">
        <v>1226</v>
      </c>
    </row>
    <row r="3784" spans="1:18">
      <c r="A3784">
        <v>263</v>
      </c>
      <c r="B3784" t="s">
        <v>701</v>
      </c>
      <c r="C3784">
        <v>3279</v>
      </c>
      <c r="D3784" t="s">
        <v>1229</v>
      </c>
      <c r="E3784" t="s">
        <v>706</v>
      </c>
      <c r="F3784">
        <v>4</v>
      </c>
      <c r="G3784">
        <v>1</v>
      </c>
      <c r="H3784" t="s">
        <v>421</v>
      </c>
      <c r="I3784" t="s">
        <v>103</v>
      </c>
      <c r="J3784" t="s">
        <v>105</v>
      </c>
      <c r="K3784" t="s">
        <v>115</v>
      </c>
      <c r="L3784" t="s">
        <v>114</v>
      </c>
      <c r="M3784" t="s">
        <v>408</v>
      </c>
      <c r="N3784" t="s">
        <v>407</v>
      </c>
      <c r="O3784" t="s">
        <v>686</v>
      </c>
      <c r="P3784" t="s">
        <v>685</v>
      </c>
      <c r="Q3784" t="s">
        <v>1229</v>
      </c>
      <c r="R3784" t="s">
        <v>1230</v>
      </c>
    </row>
    <row r="3785" spans="1:18">
      <c r="A3785">
        <v>264</v>
      </c>
      <c r="B3785" t="s">
        <v>701</v>
      </c>
      <c r="C3785">
        <v>3064</v>
      </c>
      <c r="D3785" t="s">
        <v>1231</v>
      </c>
      <c r="E3785" t="s">
        <v>706</v>
      </c>
      <c r="F3785">
        <v>3</v>
      </c>
      <c r="G3785">
        <v>1</v>
      </c>
      <c r="H3785" t="s">
        <v>421</v>
      </c>
      <c r="I3785" t="s">
        <v>103</v>
      </c>
      <c r="J3785" t="s">
        <v>105</v>
      </c>
      <c r="K3785" t="s">
        <v>115</v>
      </c>
      <c r="L3785" t="s">
        <v>114</v>
      </c>
      <c r="M3785" t="s">
        <v>408</v>
      </c>
      <c r="N3785" t="s">
        <v>407</v>
      </c>
      <c r="O3785" t="s">
        <v>686</v>
      </c>
      <c r="P3785" t="s">
        <v>685</v>
      </c>
      <c r="Q3785" t="s">
        <v>1231</v>
      </c>
      <c r="R3785" t="s">
        <v>1232</v>
      </c>
    </row>
    <row r="3786" spans="1:18">
      <c r="A3786">
        <v>265</v>
      </c>
      <c r="B3786" t="s">
        <v>701</v>
      </c>
      <c r="C3786">
        <v>3421</v>
      </c>
      <c r="D3786" t="s">
        <v>1233</v>
      </c>
      <c r="E3786" t="s">
        <v>706</v>
      </c>
      <c r="F3786">
        <v>4</v>
      </c>
      <c r="G3786">
        <v>1</v>
      </c>
      <c r="H3786" t="s">
        <v>421</v>
      </c>
      <c r="I3786" t="s">
        <v>103</v>
      </c>
      <c r="J3786" t="s">
        <v>105</v>
      </c>
      <c r="K3786" t="s">
        <v>115</v>
      </c>
      <c r="L3786" t="s">
        <v>114</v>
      </c>
      <c r="M3786" t="s">
        <v>408</v>
      </c>
      <c r="N3786" t="s">
        <v>407</v>
      </c>
      <c r="O3786" t="s">
        <v>686</v>
      </c>
      <c r="P3786" t="s">
        <v>685</v>
      </c>
      <c r="Q3786" t="s">
        <v>1233</v>
      </c>
      <c r="R3786" t="s">
        <v>1234</v>
      </c>
    </row>
    <row r="3787" spans="1:18">
      <c r="A3787">
        <v>266</v>
      </c>
      <c r="B3787" t="s">
        <v>701</v>
      </c>
      <c r="C3787">
        <v>1072</v>
      </c>
      <c r="D3787" t="s">
        <v>1223</v>
      </c>
      <c r="E3787" t="s">
        <v>1235</v>
      </c>
      <c r="F3787">
        <v>3</v>
      </c>
      <c r="G3787">
        <v>0</v>
      </c>
      <c r="H3787" t="s">
        <v>421</v>
      </c>
      <c r="I3787" t="s">
        <v>103</v>
      </c>
      <c r="J3787" t="s">
        <v>105</v>
      </c>
      <c r="K3787" t="s">
        <v>115</v>
      </c>
      <c r="L3787" t="s">
        <v>114</v>
      </c>
      <c r="M3787" t="s">
        <v>408</v>
      </c>
      <c r="N3787" t="s">
        <v>407</v>
      </c>
      <c r="O3787" t="s">
        <v>686</v>
      </c>
      <c r="P3787" t="s">
        <v>685</v>
      </c>
      <c r="Q3787" t="s">
        <v>1223</v>
      </c>
      <c r="R3787" t="s">
        <v>1236</v>
      </c>
    </row>
    <row r="3788" spans="1:18">
      <c r="A3788">
        <v>267</v>
      </c>
      <c r="B3788" t="s">
        <v>701</v>
      </c>
      <c r="C3788">
        <v>3345</v>
      </c>
      <c r="D3788" t="s">
        <v>1237</v>
      </c>
      <c r="E3788" t="s">
        <v>706</v>
      </c>
      <c r="F3788">
        <v>2</v>
      </c>
      <c r="G3788">
        <v>1</v>
      </c>
      <c r="H3788" t="s">
        <v>421</v>
      </c>
      <c r="I3788" t="s">
        <v>103</v>
      </c>
      <c r="J3788" t="s">
        <v>105</v>
      </c>
      <c r="K3788" t="s">
        <v>115</v>
      </c>
      <c r="L3788" t="s">
        <v>114</v>
      </c>
      <c r="M3788" t="s">
        <v>408</v>
      </c>
      <c r="N3788" t="s">
        <v>407</v>
      </c>
      <c r="O3788" t="s">
        <v>686</v>
      </c>
      <c r="P3788" t="s">
        <v>685</v>
      </c>
      <c r="Q3788" t="s">
        <v>1237</v>
      </c>
      <c r="R3788" t="s">
        <v>1238</v>
      </c>
    </row>
    <row r="3789" spans="1:18">
      <c r="A3789">
        <v>268</v>
      </c>
      <c r="B3789" t="s">
        <v>701</v>
      </c>
      <c r="C3789">
        <v>3320</v>
      </c>
      <c r="D3789" t="s">
        <v>1239</v>
      </c>
      <c r="E3789" t="s">
        <v>706</v>
      </c>
      <c r="F3789">
        <v>4</v>
      </c>
      <c r="G3789">
        <v>1</v>
      </c>
      <c r="H3789" t="s">
        <v>421</v>
      </c>
      <c r="I3789" t="s">
        <v>103</v>
      </c>
      <c r="J3789" t="s">
        <v>105</v>
      </c>
      <c r="K3789" t="s">
        <v>115</v>
      </c>
      <c r="L3789" t="s">
        <v>114</v>
      </c>
      <c r="M3789" t="s">
        <v>408</v>
      </c>
      <c r="N3789" t="s">
        <v>407</v>
      </c>
      <c r="O3789" t="s">
        <v>686</v>
      </c>
      <c r="P3789" t="s">
        <v>685</v>
      </c>
      <c r="Q3789" t="s">
        <v>1239</v>
      </c>
      <c r="R3789" t="s">
        <v>1240</v>
      </c>
    </row>
    <row r="3790" spans="1:18">
      <c r="A3790">
        <v>269</v>
      </c>
      <c r="B3790" t="s">
        <v>701</v>
      </c>
      <c r="C3790">
        <v>3065</v>
      </c>
      <c r="D3790" t="s">
        <v>1241</v>
      </c>
      <c r="E3790" t="s">
        <v>706</v>
      </c>
      <c r="F3790">
        <v>3</v>
      </c>
      <c r="G3790">
        <v>1</v>
      </c>
      <c r="H3790" t="s">
        <v>421</v>
      </c>
      <c r="I3790" t="s">
        <v>103</v>
      </c>
      <c r="J3790" t="s">
        <v>105</v>
      </c>
      <c r="K3790" t="s">
        <v>115</v>
      </c>
      <c r="L3790" t="s">
        <v>114</v>
      </c>
      <c r="M3790" t="s">
        <v>408</v>
      </c>
      <c r="N3790" t="s">
        <v>407</v>
      </c>
      <c r="O3790" t="s">
        <v>686</v>
      </c>
      <c r="P3790" t="s">
        <v>685</v>
      </c>
      <c r="Q3790" t="s">
        <v>1241</v>
      </c>
      <c r="R3790" t="s">
        <v>1242</v>
      </c>
    </row>
    <row r="3791" spans="1:18">
      <c r="A3791">
        <v>270</v>
      </c>
      <c r="B3791" t="s">
        <v>701</v>
      </c>
      <c r="C3791">
        <v>3270</v>
      </c>
      <c r="D3791" t="s">
        <v>1243</v>
      </c>
      <c r="E3791" t="s">
        <v>706</v>
      </c>
      <c r="F3791">
        <v>4</v>
      </c>
      <c r="G3791">
        <v>1</v>
      </c>
      <c r="H3791" t="s">
        <v>421</v>
      </c>
      <c r="I3791" t="s">
        <v>103</v>
      </c>
      <c r="J3791" t="s">
        <v>105</v>
      </c>
      <c r="K3791" t="s">
        <v>115</v>
      </c>
      <c r="L3791" t="s">
        <v>114</v>
      </c>
      <c r="M3791" t="s">
        <v>408</v>
      </c>
      <c r="N3791" t="s">
        <v>407</v>
      </c>
      <c r="O3791" t="s">
        <v>686</v>
      </c>
      <c r="P3791" t="s">
        <v>685</v>
      </c>
      <c r="Q3791" t="s">
        <v>1243</v>
      </c>
      <c r="R3791" t="s">
        <v>1244</v>
      </c>
    </row>
    <row r="3792" spans="1:18">
      <c r="A3792">
        <v>271</v>
      </c>
      <c r="B3792" t="s">
        <v>701</v>
      </c>
      <c r="C3792">
        <v>3068</v>
      </c>
      <c r="D3792" t="s">
        <v>1245</v>
      </c>
      <c r="E3792" t="s">
        <v>706</v>
      </c>
      <c r="F3792">
        <v>3</v>
      </c>
      <c r="G3792">
        <v>1</v>
      </c>
      <c r="H3792" t="s">
        <v>421</v>
      </c>
      <c r="I3792" t="s">
        <v>103</v>
      </c>
      <c r="J3792" t="s">
        <v>105</v>
      </c>
      <c r="K3792" t="s">
        <v>115</v>
      </c>
      <c r="L3792" t="s">
        <v>114</v>
      </c>
      <c r="M3792" t="s">
        <v>408</v>
      </c>
      <c r="N3792" t="s">
        <v>407</v>
      </c>
      <c r="O3792" t="s">
        <v>686</v>
      </c>
      <c r="P3792" t="s">
        <v>685</v>
      </c>
      <c r="Q3792" t="s">
        <v>1245</v>
      </c>
      <c r="R3792" t="s">
        <v>1246</v>
      </c>
    </row>
    <row r="3793" spans="1:18">
      <c r="A3793">
        <v>272</v>
      </c>
      <c r="B3793" t="s">
        <v>701</v>
      </c>
      <c r="C3793">
        <v>3321</v>
      </c>
      <c r="D3793" t="s">
        <v>1247</v>
      </c>
      <c r="E3793" t="s">
        <v>706</v>
      </c>
      <c r="F3793">
        <v>3</v>
      </c>
      <c r="G3793">
        <v>1</v>
      </c>
      <c r="H3793" t="s">
        <v>421</v>
      </c>
      <c r="I3793" t="s">
        <v>103</v>
      </c>
      <c r="J3793" t="s">
        <v>105</v>
      </c>
      <c r="K3793" t="s">
        <v>115</v>
      </c>
      <c r="L3793" t="s">
        <v>114</v>
      </c>
      <c r="M3793" t="s">
        <v>408</v>
      </c>
      <c r="N3793" t="s">
        <v>407</v>
      </c>
      <c r="O3793" t="s">
        <v>686</v>
      </c>
      <c r="P3793" t="s">
        <v>685</v>
      </c>
      <c r="Q3793" t="s">
        <v>1247</v>
      </c>
      <c r="R3793" t="s">
        <v>1248</v>
      </c>
    </row>
    <row r="3794" spans="1:18">
      <c r="A3794">
        <v>275</v>
      </c>
      <c r="B3794" t="s">
        <v>701</v>
      </c>
      <c r="C3794">
        <v>3344</v>
      </c>
      <c r="D3794" t="s">
        <v>1253</v>
      </c>
      <c r="E3794" t="s">
        <v>706</v>
      </c>
      <c r="F3794">
        <v>1</v>
      </c>
      <c r="G3794">
        <v>1</v>
      </c>
      <c r="H3794" t="s">
        <v>421</v>
      </c>
      <c r="I3794" t="s">
        <v>103</v>
      </c>
      <c r="J3794" t="s">
        <v>105</v>
      </c>
      <c r="K3794" t="s">
        <v>115</v>
      </c>
      <c r="L3794" t="s">
        <v>114</v>
      </c>
      <c r="M3794" t="s">
        <v>408</v>
      </c>
      <c r="N3794" t="s">
        <v>407</v>
      </c>
      <c r="O3794" t="s">
        <v>686</v>
      </c>
      <c r="P3794" t="s">
        <v>685</v>
      </c>
      <c r="Q3794" t="s">
        <v>1253</v>
      </c>
      <c r="R3794" t="s">
        <v>1254</v>
      </c>
    </row>
    <row r="3795" spans="1:18">
      <c r="A3795">
        <v>276</v>
      </c>
      <c r="B3795" t="s">
        <v>701</v>
      </c>
      <c r="C3795">
        <v>3069</v>
      </c>
      <c r="D3795" t="s">
        <v>1255</v>
      </c>
      <c r="E3795" t="s">
        <v>706</v>
      </c>
      <c r="F3795">
        <v>3</v>
      </c>
      <c r="G3795">
        <v>1</v>
      </c>
      <c r="H3795" t="s">
        <v>421</v>
      </c>
      <c r="I3795" t="s">
        <v>103</v>
      </c>
      <c r="J3795" t="s">
        <v>105</v>
      </c>
      <c r="K3795" t="s">
        <v>115</v>
      </c>
      <c r="L3795" t="s">
        <v>114</v>
      </c>
      <c r="M3795" t="s">
        <v>408</v>
      </c>
      <c r="N3795" t="s">
        <v>407</v>
      </c>
      <c r="O3795" t="s">
        <v>686</v>
      </c>
      <c r="P3795" t="s">
        <v>685</v>
      </c>
      <c r="Q3795" t="s">
        <v>1255</v>
      </c>
      <c r="R3795" t="s">
        <v>1256</v>
      </c>
    </row>
    <row r="3796" spans="1:18">
      <c r="A3796">
        <v>277</v>
      </c>
      <c r="B3796" t="s">
        <v>701</v>
      </c>
      <c r="C3796">
        <v>3419</v>
      </c>
      <c r="D3796" t="s">
        <v>1257</v>
      </c>
      <c r="E3796" t="s">
        <v>706</v>
      </c>
      <c r="F3796">
        <v>4</v>
      </c>
      <c r="G3796">
        <v>1</v>
      </c>
      <c r="H3796" t="s">
        <v>421</v>
      </c>
      <c r="I3796" t="s">
        <v>103</v>
      </c>
      <c r="J3796" t="s">
        <v>105</v>
      </c>
      <c r="K3796" t="s">
        <v>115</v>
      </c>
      <c r="L3796" t="s">
        <v>114</v>
      </c>
      <c r="M3796" t="s">
        <v>408</v>
      </c>
      <c r="N3796" t="s">
        <v>407</v>
      </c>
      <c r="O3796" t="s">
        <v>686</v>
      </c>
      <c r="P3796" t="s">
        <v>685</v>
      </c>
      <c r="Q3796" t="s">
        <v>1257</v>
      </c>
      <c r="R3796" t="s">
        <v>1258</v>
      </c>
    </row>
    <row r="3797" spans="1:18">
      <c r="A3797">
        <v>278</v>
      </c>
      <c r="B3797" t="s">
        <v>701</v>
      </c>
      <c r="C3797">
        <v>3436</v>
      </c>
      <c r="D3797" t="s">
        <v>1259</v>
      </c>
      <c r="E3797" t="s">
        <v>802</v>
      </c>
      <c r="F3797">
        <v>4</v>
      </c>
      <c r="G3797">
        <v>1</v>
      </c>
      <c r="H3797" t="s">
        <v>421</v>
      </c>
      <c r="I3797" t="s">
        <v>103</v>
      </c>
      <c r="J3797" t="s">
        <v>105</v>
      </c>
      <c r="K3797" t="s">
        <v>115</v>
      </c>
      <c r="L3797" t="s">
        <v>114</v>
      </c>
      <c r="M3797" t="s">
        <v>408</v>
      </c>
      <c r="N3797" t="s">
        <v>407</v>
      </c>
      <c r="O3797" t="s">
        <v>686</v>
      </c>
      <c r="P3797" t="s">
        <v>685</v>
      </c>
      <c r="Q3797" t="s">
        <v>1259</v>
      </c>
      <c r="R3797" t="s">
        <v>1260</v>
      </c>
    </row>
    <row r="3798" spans="1:18">
      <c r="A3798">
        <v>279</v>
      </c>
      <c r="B3798" t="s">
        <v>701</v>
      </c>
      <c r="C3798">
        <v>3420</v>
      </c>
      <c r="D3798" t="s">
        <v>1261</v>
      </c>
      <c r="E3798" t="s">
        <v>706</v>
      </c>
      <c r="F3798">
        <v>4</v>
      </c>
      <c r="G3798">
        <v>1</v>
      </c>
      <c r="H3798" t="s">
        <v>421</v>
      </c>
      <c r="I3798" t="s">
        <v>103</v>
      </c>
      <c r="J3798" t="s">
        <v>105</v>
      </c>
      <c r="K3798" t="s">
        <v>115</v>
      </c>
      <c r="L3798" t="s">
        <v>114</v>
      </c>
      <c r="M3798" t="s">
        <v>408</v>
      </c>
      <c r="N3798" t="s">
        <v>407</v>
      </c>
      <c r="O3798" t="s">
        <v>686</v>
      </c>
      <c r="P3798" t="s">
        <v>685</v>
      </c>
      <c r="Q3798" t="s">
        <v>1261</v>
      </c>
      <c r="R3798" t="s">
        <v>1262</v>
      </c>
    </row>
    <row r="3799" spans="1:18">
      <c r="A3799">
        <v>282</v>
      </c>
      <c r="B3799" t="s">
        <v>701</v>
      </c>
      <c r="C3799">
        <v>3278</v>
      </c>
      <c r="D3799" t="s">
        <v>1267</v>
      </c>
      <c r="E3799" t="s">
        <v>706</v>
      </c>
      <c r="F3799">
        <v>3</v>
      </c>
      <c r="G3799">
        <v>1</v>
      </c>
      <c r="H3799" t="s">
        <v>421</v>
      </c>
      <c r="I3799" t="s">
        <v>103</v>
      </c>
      <c r="J3799" t="s">
        <v>105</v>
      </c>
      <c r="K3799" t="s">
        <v>115</v>
      </c>
      <c r="L3799" t="s">
        <v>114</v>
      </c>
      <c r="M3799" t="s">
        <v>408</v>
      </c>
      <c r="N3799" t="s">
        <v>407</v>
      </c>
      <c r="O3799" t="s">
        <v>686</v>
      </c>
      <c r="P3799" t="s">
        <v>685</v>
      </c>
      <c r="Q3799" t="s">
        <v>1267</v>
      </c>
      <c r="R3799" t="s">
        <v>1268</v>
      </c>
    </row>
    <row r="3800" spans="1:18">
      <c r="A3800">
        <v>284</v>
      </c>
      <c r="B3800" t="s">
        <v>701</v>
      </c>
      <c r="C3800">
        <v>3070</v>
      </c>
      <c r="D3800" t="s">
        <v>1259</v>
      </c>
      <c r="E3800" t="s">
        <v>706</v>
      </c>
      <c r="F3800">
        <v>2</v>
      </c>
      <c r="G3800">
        <v>1</v>
      </c>
      <c r="H3800" t="s">
        <v>421</v>
      </c>
      <c r="I3800" t="s">
        <v>103</v>
      </c>
      <c r="J3800" t="s">
        <v>105</v>
      </c>
      <c r="K3800" t="s">
        <v>115</v>
      </c>
      <c r="L3800" t="s">
        <v>114</v>
      </c>
      <c r="M3800" t="s">
        <v>408</v>
      </c>
      <c r="N3800" t="s">
        <v>407</v>
      </c>
      <c r="O3800" t="s">
        <v>686</v>
      </c>
      <c r="P3800" t="s">
        <v>685</v>
      </c>
      <c r="Q3800" t="s">
        <v>1259</v>
      </c>
      <c r="R3800" t="s">
        <v>1270</v>
      </c>
    </row>
    <row r="3801" spans="1:18">
      <c r="A3801">
        <v>288</v>
      </c>
      <c r="B3801" t="s">
        <v>701</v>
      </c>
      <c r="C3801">
        <v>3304</v>
      </c>
      <c r="D3801" t="s">
        <v>1277</v>
      </c>
      <c r="E3801" t="s">
        <v>706</v>
      </c>
      <c r="F3801">
        <v>3</v>
      </c>
      <c r="G3801">
        <v>1</v>
      </c>
      <c r="H3801" t="s">
        <v>421</v>
      </c>
      <c r="I3801" t="s">
        <v>103</v>
      </c>
      <c r="J3801" t="s">
        <v>105</v>
      </c>
      <c r="K3801" t="s">
        <v>115</v>
      </c>
      <c r="L3801" t="s">
        <v>114</v>
      </c>
      <c r="M3801" t="s">
        <v>408</v>
      </c>
      <c r="N3801" t="s">
        <v>407</v>
      </c>
      <c r="O3801" t="s">
        <v>686</v>
      </c>
      <c r="P3801" t="s">
        <v>685</v>
      </c>
      <c r="Q3801" t="s">
        <v>1277</v>
      </c>
      <c r="R3801" t="s">
        <v>1278</v>
      </c>
    </row>
    <row r="3802" spans="1:18">
      <c r="A3802">
        <v>289</v>
      </c>
      <c r="B3802" t="s">
        <v>701</v>
      </c>
      <c r="C3802">
        <v>3343</v>
      </c>
      <c r="D3802" t="s">
        <v>1279</v>
      </c>
      <c r="E3802" t="s">
        <v>706</v>
      </c>
      <c r="F3802">
        <v>3</v>
      </c>
      <c r="G3802">
        <v>1</v>
      </c>
      <c r="H3802" t="s">
        <v>421</v>
      </c>
      <c r="I3802" t="s">
        <v>103</v>
      </c>
      <c r="J3802" t="s">
        <v>105</v>
      </c>
      <c r="K3802" t="s">
        <v>115</v>
      </c>
      <c r="L3802" t="s">
        <v>114</v>
      </c>
      <c r="M3802" t="s">
        <v>408</v>
      </c>
      <c r="N3802" t="s">
        <v>407</v>
      </c>
      <c r="O3802" t="s">
        <v>686</v>
      </c>
      <c r="P3802" t="s">
        <v>685</v>
      </c>
      <c r="Q3802" t="s">
        <v>1279</v>
      </c>
      <c r="R3802" t="s">
        <v>1280</v>
      </c>
    </row>
    <row r="3803" spans="1:18">
      <c r="A3803">
        <v>291</v>
      </c>
      <c r="B3803" t="s">
        <v>701</v>
      </c>
      <c r="C3803">
        <v>3092</v>
      </c>
      <c r="D3803" t="s">
        <v>1283</v>
      </c>
      <c r="E3803" t="s">
        <v>706</v>
      </c>
      <c r="F3803">
        <v>2</v>
      </c>
      <c r="G3803">
        <v>1</v>
      </c>
      <c r="H3803" t="s">
        <v>421</v>
      </c>
      <c r="I3803" t="s">
        <v>103</v>
      </c>
      <c r="J3803" t="s">
        <v>105</v>
      </c>
      <c r="K3803" t="s">
        <v>115</v>
      </c>
      <c r="L3803" t="s">
        <v>114</v>
      </c>
      <c r="M3803" t="s">
        <v>408</v>
      </c>
      <c r="N3803" t="s">
        <v>407</v>
      </c>
      <c r="O3803" t="s">
        <v>686</v>
      </c>
      <c r="P3803" t="s">
        <v>685</v>
      </c>
      <c r="Q3803" t="s">
        <v>1283</v>
      </c>
      <c r="R3803" t="s">
        <v>1284</v>
      </c>
    </row>
    <row r="3804" spans="1:18">
      <c r="A3804">
        <v>293</v>
      </c>
      <c r="B3804" t="s">
        <v>701</v>
      </c>
      <c r="C3804">
        <v>3071</v>
      </c>
      <c r="D3804" t="s">
        <v>1287</v>
      </c>
      <c r="E3804" t="s">
        <v>706</v>
      </c>
      <c r="F3804">
        <v>3</v>
      </c>
      <c r="G3804">
        <v>1</v>
      </c>
      <c r="H3804" t="s">
        <v>421</v>
      </c>
      <c r="I3804" t="s">
        <v>103</v>
      </c>
      <c r="J3804" t="s">
        <v>105</v>
      </c>
      <c r="K3804" t="s">
        <v>115</v>
      </c>
      <c r="L3804" t="s">
        <v>114</v>
      </c>
      <c r="M3804" t="s">
        <v>408</v>
      </c>
      <c r="N3804" t="s">
        <v>407</v>
      </c>
      <c r="O3804" t="s">
        <v>686</v>
      </c>
      <c r="P3804" t="s">
        <v>685</v>
      </c>
      <c r="Q3804" t="s">
        <v>1287</v>
      </c>
      <c r="R3804" t="s">
        <v>1288</v>
      </c>
    </row>
    <row r="3805" spans="1:18">
      <c r="A3805">
        <v>294</v>
      </c>
      <c r="B3805" t="s">
        <v>701</v>
      </c>
      <c r="C3805">
        <v>3256</v>
      </c>
      <c r="D3805" t="s">
        <v>1289</v>
      </c>
      <c r="E3805" t="s">
        <v>706</v>
      </c>
      <c r="F3805">
        <v>4</v>
      </c>
      <c r="G3805">
        <v>1</v>
      </c>
      <c r="H3805" t="s">
        <v>421</v>
      </c>
      <c r="I3805" t="s">
        <v>103</v>
      </c>
      <c r="J3805" t="s">
        <v>105</v>
      </c>
      <c r="K3805" t="s">
        <v>115</v>
      </c>
      <c r="L3805" t="s">
        <v>114</v>
      </c>
      <c r="M3805" t="s">
        <v>408</v>
      </c>
      <c r="N3805" t="s">
        <v>407</v>
      </c>
      <c r="O3805" t="s">
        <v>686</v>
      </c>
      <c r="P3805" t="s">
        <v>685</v>
      </c>
      <c r="Q3805" t="s">
        <v>1289</v>
      </c>
      <c r="R3805" t="s">
        <v>1290</v>
      </c>
    </row>
    <row r="3806" spans="1:18">
      <c r="A3806">
        <v>295</v>
      </c>
      <c r="B3806" t="s">
        <v>701</v>
      </c>
      <c r="C3806">
        <v>3074</v>
      </c>
      <c r="D3806" t="s">
        <v>1291</v>
      </c>
      <c r="E3806" t="s">
        <v>706</v>
      </c>
      <c r="F3806">
        <v>4</v>
      </c>
      <c r="G3806">
        <v>1</v>
      </c>
      <c r="H3806" t="s">
        <v>421</v>
      </c>
      <c r="I3806" t="s">
        <v>103</v>
      </c>
      <c r="J3806" t="s">
        <v>105</v>
      </c>
      <c r="K3806" t="s">
        <v>115</v>
      </c>
      <c r="L3806" t="s">
        <v>114</v>
      </c>
      <c r="M3806" t="s">
        <v>408</v>
      </c>
      <c r="N3806" t="s">
        <v>407</v>
      </c>
      <c r="O3806" t="s">
        <v>686</v>
      </c>
      <c r="P3806" t="s">
        <v>685</v>
      </c>
      <c r="Q3806" t="s">
        <v>1291</v>
      </c>
      <c r="R3806" t="s">
        <v>1292</v>
      </c>
    </row>
    <row r="3807" spans="1:18">
      <c r="A3807">
        <v>298</v>
      </c>
      <c r="B3807" t="s">
        <v>701</v>
      </c>
      <c r="C3807">
        <v>3437</v>
      </c>
      <c r="D3807" t="s">
        <v>1297</v>
      </c>
      <c r="E3807" t="s">
        <v>703</v>
      </c>
      <c r="F3807">
        <v>5</v>
      </c>
      <c r="G3807">
        <v>1</v>
      </c>
      <c r="H3807" t="s">
        <v>421</v>
      </c>
      <c r="I3807" t="s">
        <v>103</v>
      </c>
      <c r="J3807" t="s">
        <v>105</v>
      </c>
      <c r="K3807" t="s">
        <v>115</v>
      </c>
      <c r="L3807" t="s">
        <v>114</v>
      </c>
      <c r="M3807" t="s">
        <v>408</v>
      </c>
      <c r="N3807" t="s">
        <v>407</v>
      </c>
      <c r="O3807" t="s">
        <v>686</v>
      </c>
      <c r="P3807" t="s">
        <v>685</v>
      </c>
      <c r="Q3807" t="s">
        <v>1297</v>
      </c>
      <c r="R3807" t="s">
        <v>1298</v>
      </c>
    </row>
    <row r="3808" spans="1:18">
      <c r="A3808">
        <v>299</v>
      </c>
      <c r="B3808" t="s">
        <v>701</v>
      </c>
      <c r="C3808">
        <v>3095</v>
      </c>
      <c r="D3808" t="s">
        <v>1299</v>
      </c>
      <c r="E3808" t="s">
        <v>706</v>
      </c>
      <c r="F3808">
        <v>2</v>
      </c>
      <c r="G3808">
        <v>1</v>
      </c>
      <c r="H3808" t="s">
        <v>421</v>
      </c>
      <c r="I3808" t="s">
        <v>103</v>
      </c>
      <c r="J3808" t="s">
        <v>105</v>
      </c>
      <c r="K3808" t="s">
        <v>115</v>
      </c>
      <c r="L3808" t="s">
        <v>114</v>
      </c>
      <c r="M3808" t="s">
        <v>408</v>
      </c>
      <c r="N3808" t="s">
        <v>407</v>
      </c>
      <c r="O3808" t="s">
        <v>686</v>
      </c>
      <c r="P3808" t="s">
        <v>685</v>
      </c>
      <c r="Q3808" t="s">
        <v>1299</v>
      </c>
      <c r="R3808" t="s">
        <v>1300</v>
      </c>
    </row>
    <row r="3809" spans="1:18">
      <c r="A3809">
        <v>300</v>
      </c>
      <c r="B3809" t="s">
        <v>701</v>
      </c>
      <c r="C3809">
        <v>3073</v>
      </c>
      <c r="D3809" t="s">
        <v>1301</v>
      </c>
      <c r="E3809" t="s">
        <v>706</v>
      </c>
      <c r="F3809">
        <v>3</v>
      </c>
      <c r="G3809">
        <v>1</v>
      </c>
      <c r="H3809" t="s">
        <v>421</v>
      </c>
      <c r="I3809" t="s">
        <v>103</v>
      </c>
      <c r="J3809" t="s">
        <v>105</v>
      </c>
      <c r="K3809" t="s">
        <v>115</v>
      </c>
      <c r="L3809" t="s">
        <v>114</v>
      </c>
      <c r="M3809" t="s">
        <v>408</v>
      </c>
      <c r="N3809" t="s">
        <v>407</v>
      </c>
      <c r="O3809" t="s">
        <v>686</v>
      </c>
      <c r="P3809" t="s">
        <v>685</v>
      </c>
      <c r="Q3809" t="s">
        <v>1301</v>
      </c>
      <c r="R3809" t="s">
        <v>1302</v>
      </c>
    </row>
    <row r="3810" spans="1:18">
      <c r="A3810">
        <v>301</v>
      </c>
      <c r="B3810" t="s">
        <v>701</v>
      </c>
      <c r="C3810">
        <v>3072</v>
      </c>
      <c r="D3810" t="s">
        <v>1303</v>
      </c>
      <c r="E3810" t="s">
        <v>706</v>
      </c>
      <c r="F3810">
        <v>3</v>
      </c>
      <c r="G3810">
        <v>1</v>
      </c>
      <c r="H3810" t="s">
        <v>421</v>
      </c>
      <c r="I3810" t="s">
        <v>103</v>
      </c>
      <c r="J3810" t="s">
        <v>105</v>
      </c>
      <c r="K3810" t="s">
        <v>115</v>
      </c>
      <c r="L3810" t="s">
        <v>114</v>
      </c>
      <c r="M3810" t="s">
        <v>408</v>
      </c>
      <c r="N3810" t="s">
        <v>407</v>
      </c>
      <c r="O3810" t="s">
        <v>686</v>
      </c>
      <c r="P3810" t="s">
        <v>685</v>
      </c>
      <c r="Q3810" t="s">
        <v>1303</v>
      </c>
      <c r="R3810" t="s">
        <v>1304</v>
      </c>
    </row>
    <row r="3811" spans="1:18">
      <c r="A3811">
        <v>302</v>
      </c>
      <c r="B3811" t="s">
        <v>701</v>
      </c>
      <c r="C3811">
        <v>3269</v>
      </c>
      <c r="D3811" t="s">
        <v>1305</v>
      </c>
      <c r="E3811" t="s">
        <v>706</v>
      </c>
      <c r="F3811">
        <v>2</v>
      </c>
      <c r="G3811">
        <v>1</v>
      </c>
      <c r="H3811" t="s">
        <v>421</v>
      </c>
      <c r="I3811" t="s">
        <v>103</v>
      </c>
      <c r="J3811" t="s">
        <v>105</v>
      </c>
      <c r="K3811" t="s">
        <v>115</v>
      </c>
      <c r="L3811" t="s">
        <v>114</v>
      </c>
      <c r="M3811" t="s">
        <v>408</v>
      </c>
      <c r="N3811" t="s">
        <v>407</v>
      </c>
      <c r="O3811" t="s">
        <v>686</v>
      </c>
      <c r="P3811" t="s">
        <v>685</v>
      </c>
      <c r="Q3811" t="s">
        <v>1305</v>
      </c>
      <c r="R3811" t="s">
        <v>1306</v>
      </c>
    </row>
    <row r="3812" spans="1:18">
      <c r="A3812">
        <v>303</v>
      </c>
      <c r="B3812" t="s">
        <v>701</v>
      </c>
      <c r="C3812">
        <v>3341</v>
      </c>
      <c r="D3812" t="s">
        <v>1307</v>
      </c>
      <c r="E3812" t="s">
        <v>706</v>
      </c>
      <c r="F3812">
        <v>4</v>
      </c>
      <c r="G3812">
        <v>1</v>
      </c>
      <c r="H3812" t="s">
        <v>421</v>
      </c>
      <c r="I3812" t="s">
        <v>103</v>
      </c>
      <c r="J3812" t="s">
        <v>105</v>
      </c>
      <c r="K3812" t="s">
        <v>115</v>
      </c>
      <c r="L3812" t="s">
        <v>114</v>
      </c>
      <c r="M3812" t="s">
        <v>408</v>
      </c>
      <c r="N3812" t="s">
        <v>407</v>
      </c>
      <c r="O3812" t="s">
        <v>686</v>
      </c>
      <c r="P3812" t="s">
        <v>685</v>
      </c>
      <c r="Q3812" t="s">
        <v>1307</v>
      </c>
      <c r="R3812" t="s">
        <v>1308</v>
      </c>
    </row>
    <row r="3813" spans="1:18">
      <c r="A3813">
        <v>304</v>
      </c>
      <c r="B3813" t="s">
        <v>701</v>
      </c>
      <c r="C3813">
        <v>3305</v>
      </c>
      <c r="D3813" t="s">
        <v>1309</v>
      </c>
      <c r="E3813" t="s">
        <v>706</v>
      </c>
      <c r="F3813">
        <v>2</v>
      </c>
      <c r="G3813">
        <v>1</v>
      </c>
      <c r="H3813" t="s">
        <v>421</v>
      </c>
      <c r="I3813" t="s">
        <v>103</v>
      </c>
      <c r="J3813" t="s">
        <v>105</v>
      </c>
      <c r="K3813" t="s">
        <v>115</v>
      </c>
      <c r="L3813" t="s">
        <v>114</v>
      </c>
      <c r="M3813" t="s">
        <v>408</v>
      </c>
      <c r="N3813" t="s">
        <v>407</v>
      </c>
      <c r="O3813" t="s">
        <v>686</v>
      </c>
      <c r="P3813" t="s">
        <v>685</v>
      </c>
      <c r="Q3813" t="s">
        <v>1309</v>
      </c>
      <c r="R3813" t="s">
        <v>1310</v>
      </c>
    </row>
    <row r="3814" spans="1:18">
      <c r="A3814">
        <v>306</v>
      </c>
      <c r="B3814" t="s">
        <v>701</v>
      </c>
      <c r="C3814">
        <v>3096</v>
      </c>
      <c r="D3814" t="s">
        <v>1313</v>
      </c>
      <c r="E3814" t="s">
        <v>706</v>
      </c>
      <c r="F3814">
        <v>4</v>
      </c>
      <c r="G3814">
        <v>1</v>
      </c>
      <c r="H3814" t="s">
        <v>421</v>
      </c>
      <c r="I3814" t="s">
        <v>103</v>
      </c>
      <c r="J3814" t="s">
        <v>105</v>
      </c>
      <c r="K3814" t="s">
        <v>115</v>
      </c>
      <c r="L3814" t="s">
        <v>114</v>
      </c>
      <c r="M3814" t="s">
        <v>408</v>
      </c>
      <c r="N3814" t="s">
        <v>407</v>
      </c>
      <c r="O3814" t="s">
        <v>686</v>
      </c>
      <c r="P3814" t="s">
        <v>685</v>
      </c>
      <c r="Q3814" t="s">
        <v>1313</v>
      </c>
      <c r="R3814" t="s">
        <v>1314</v>
      </c>
    </row>
    <row r="3815" spans="1:18">
      <c r="A3815">
        <v>308</v>
      </c>
      <c r="B3815" t="s">
        <v>701</v>
      </c>
      <c r="C3815">
        <v>3342</v>
      </c>
      <c r="D3815" t="s">
        <v>1317</v>
      </c>
      <c r="E3815" t="s">
        <v>706</v>
      </c>
      <c r="F3815">
        <v>2</v>
      </c>
      <c r="G3815">
        <v>1</v>
      </c>
      <c r="H3815" t="s">
        <v>421</v>
      </c>
      <c r="I3815" t="s">
        <v>103</v>
      </c>
      <c r="J3815" t="s">
        <v>105</v>
      </c>
      <c r="K3815" t="s">
        <v>115</v>
      </c>
      <c r="L3815" t="s">
        <v>114</v>
      </c>
      <c r="M3815" t="s">
        <v>408</v>
      </c>
      <c r="N3815" t="s">
        <v>407</v>
      </c>
      <c r="O3815" t="s">
        <v>686</v>
      </c>
      <c r="P3815" t="s">
        <v>685</v>
      </c>
      <c r="Q3815" t="s">
        <v>1317</v>
      </c>
      <c r="R3815" t="s">
        <v>1318</v>
      </c>
    </row>
    <row r="3816" spans="1:18">
      <c r="A3816">
        <v>309</v>
      </c>
      <c r="B3816" t="s">
        <v>701</v>
      </c>
      <c r="C3816">
        <v>3340</v>
      </c>
      <c r="D3816" t="s">
        <v>1319</v>
      </c>
      <c r="E3816" t="s">
        <v>706</v>
      </c>
      <c r="F3816">
        <v>3</v>
      </c>
      <c r="G3816">
        <v>1</v>
      </c>
      <c r="H3816" t="s">
        <v>421</v>
      </c>
      <c r="I3816" t="s">
        <v>103</v>
      </c>
      <c r="J3816" t="s">
        <v>105</v>
      </c>
      <c r="K3816" t="s">
        <v>115</v>
      </c>
      <c r="L3816" t="s">
        <v>114</v>
      </c>
      <c r="M3816" t="s">
        <v>408</v>
      </c>
      <c r="N3816" t="s">
        <v>407</v>
      </c>
      <c r="O3816" t="s">
        <v>686</v>
      </c>
      <c r="P3816" t="s">
        <v>685</v>
      </c>
      <c r="Q3816" t="s">
        <v>1319</v>
      </c>
      <c r="R3816" t="s">
        <v>1320</v>
      </c>
    </row>
    <row r="3817" spans="1:18">
      <c r="A3817">
        <v>313</v>
      </c>
      <c r="B3817" t="s">
        <v>701</v>
      </c>
      <c r="C3817">
        <v>3307</v>
      </c>
      <c r="D3817" t="s">
        <v>1328</v>
      </c>
      <c r="E3817" t="s">
        <v>706</v>
      </c>
      <c r="F3817">
        <v>2</v>
      </c>
      <c r="G3817">
        <v>1</v>
      </c>
      <c r="H3817" t="s">
        <v>421</v>
      </c>
      <c r="I3817" t="s">
        <v>103</v>
      </c>
      <c r="J3817" t="s">
        <v>105</v>
      </c>
      <c r="K3817" t="s">
        <v>115</v>
      </c>
      <c r="L3817" t="s">
        <v>114</v>
      </c>
      <c r="M3817" t="s">
        <v>408</v>
      </c>
      <c r="N3817" t="s">
        <v>407</v>
      </c>
      <c r="O3817" t="s">
        <v>686</v>
      </c>
      <c r="P3817" t="s">
        <v>685</v>
      </c>
      <c r="Q3817" t="s">
        <v>1328</v>
      </c>
      <c r="R3817" t="s">
        <v>1329</v>
      </c>
    </row>
    <row r="3818" spans="1:18">
      <c r="A3818">
        <v>315</v>
      </c>
      <c r="B3818" t="s">
        <v>701</v>
      </c>
      <c r="C3818">
        <v>3433</v>
      </c>
      <c r="D3818" t="s">
        <v>1332</v>
      </c>
      <c r="E3818" t="s">
        <v>706</v>
      </c>
      <c r="F3818">
        <v>4</v>
      </c>
      <c r="G3818">
        <v>1</v>
      </c>
      <c r="H3818" t="s">
        <v>421</v>
      </c>
      <c r="I3818" t="s">
        <v>103</v>
      </c>
      <c r="J3818" t="s">
        <v>105</v>
      </c>
      <c r="K3818" t="s">
        <v>115</v>
      </c>
      <c r="L3818" t="s">
        <v>114</v>
      </c>
      <c r="M3818" t="s">
        <v>408</v>
      </c>
      <c r="N3818" t="s">
        <v>407</v>
      </c>
      <c r="O3818" t="s">
        <v>686</v>
      </c>
      <c r="P3818" t="s">
        <v>685</v>
      </c>
      <c r="Q3818" t="s">
        <v>1332</v>
      </c>
      <c r="R3818" t="s">
        <v>1333</v>
      </c>
    </row>
    <row r="3819" spans="1:18">
      <c r="A3819">
        <v>317</v>
      </c>
      <c r="B3819" t="s">
        <v>701</v>
      </c>
      <c r="C3819">
        <v>3094</v>
      </c>
      <c r="D3819" t="s">
        <v>1336</v>
      </c>
      <c r="E3819" t="s">
        <v>706</v>
      </c>
      <c r="F3819">
        <v>3</v>
      </c>
      <c r="G3819">
        <v>1</v>
      </c>
      <c r="H3819" t="s">
        <v>421</v>
      </c>
      <c r="I3819" t="s">
        <v>103</v>
      </c>
      <c r="J3819" t="s">
        <v>105</v>
      </c>
      <c r="K3819" t="s">
        <v>115</v>
      </c>
      <c r="L3819" t="s">
        <v>114</v>
      </c>
      <c r="M3819" t="s">
        <v>408</v>
      </c>
      <c r="N3819" t="s">
        <v>407</v>
      </c>
      <c r="O3819" t="s">
        <v>686</v>
      </c>
      <c r="P3819" t="s">
        <v>685</v>
      </c>
      <c r="Q3819" t="s">
        <v>1336</v>
      </c>
      <c r="R3819" t="s">
        <v>1337</v>
      </c>
    </row>
    <row r="3820" spans="1:18">
      <c r="A3820">
        <v>318</v>
      </c>
      <c r="B3820" t="s">
        <v>701</v>
      </c>
      <c r="C3820">
        <v>3247</v>
      </c>
      <c r="D3820" t="s">
        <v>1338</v>
      </c>
      <c r="E3820" t="s">
        <v>832</v>
      </c>
      <c r="F3820">
        <v>4</v>
      </c>
      <c r="G3820">
        <v>1</v>
      </c>
      <c r="H3820" t="s">
        <v>421</v>
      </c>
      <c r="I3820" t="s">
        <v>103</v>
      </c>
      <c r="J3820" t="s">
        <v>105</v>
      </c>
      <c r="K3820" t="s">
        <v>115</v>
      </c>
      <c r="L3820" t="s">
        <v>114</v>
      </c>
      <c r="M3820" t="s">
        <v>408</v>
      </c>
      <c r="N3820" t="s">
        <v>407</v>
      </c>
      <c r="O3820" t="s">
        <v>686</v>
      </c>
      <c r="P3820" t="s">
        <v>685</v>
      </c>
      <c r="Q3820" t="s">
        <v>1338</v>
      </c>
      <c r="R3820" t="s">
        <v>1339</v>
      </c>
    </row>
    <row r="3821" spans="1:18">
      <c r="A3821">
        <v>319</v>
      </c>
      <c r="B3821" t="s">
        <v>701</v>
      </c>
      <c r="C3821">
        <v>3258</v>
      </c>
      <c r="D3821" t="s">
        <v>1340</v>
      </c>
      <c r="E3821" t="s">
        <v>706</v>
      </c>
      <c r="F3821">
        <v>3</v>
      </c>
      <c r="G3821">
        <v>1</v>
      </c>
      <c r="H3821" t="s">
        <v>421</v>
      </c>
      <c r="I3821" t="s">
        <v>103</v>
      </c>
      <c r="J3821" t="s">
        <v>105</v>
      </c>
      <c r="K3821" t="s">
        <v>115</v>
      </c>
      <c r="L3821" t="s">
        <v>114</v>
      </c>
      <c r="M3821" t="s">
        <v>408</v>
      </c>
      <c r="N3821" t="s">
        <v>407</v>
      </c>
      <c r="O3821" t="s">
        <v>686</v>
      </c>
      <c r="P3821" t="s">
        <v>685</v>
      </c>
      <c r="Q3821" t="s">
        <v>1340</v>
      </c>
      <c r="R3821" t="s">
        <v>1341</v>
      </c>
    </row>
    <row r="3822" spans="1:18">
      <c r="A3822">
        <v>320</v>
      </c>
      <c r="B3822" t="s">
        <v>701</v>
      </c>
      <c r="C3822">
        <v>3257</v>
      </c>
      <c r="D3822" t="s">
        <v>1342</v>
      </c>
      <c r="E3822" t="s">
        <v>802</v>
      </c>
      <c r="F3822">
        <v>4</v>
      </c>
      <c r="G3822">
        <v>1</v>
      </c>
      <c r="H3822" t="s">
        <v>421</v>
      </c>
      <c r="I3822" t="s">
        <v>103</v>
      </c>
      <c r="J3822" t="s">
        <v>105</v>
      </c>
      <c r="K3822" t="s">
        <v>115</v>
      </c>
      <c r="L3822" t="s">
        <v>114</v>
      </c>
      <c r="M3822" t="s">
        <v>408</v>
      </c>
      <c r="N3822" t="s">
        <v>407</v>
      </c>
      <c r="O3822" t="s">
        <v>686</v>
      </c>
      <c r="P3822" t="s">
        <v>685</v>
      </c>
      <c r="Q3822" t="s">
        <v>1342</v>
      </c>
      <c r="R3822" t="s">
        <v>1343</v>
      </c>
    </row>
    <row r="3823" spans="1:18">
      <c r="A3823">
        <v>321</v>
      </c>
      <c r="B3823" t="s">
        <v>701</v>
      </c>
      <c r="C3823">
        <v>3195</v>
      </c>
      <c r="D3823" t="s">
        <v>1344</v>
      </c>
      <c r="E3823" t="s">
        <v>706</v>
      </c>
      <c r="F3823">
        <v>1</v>
      </c>
      <c r="G3823">
        <v>1</v>
      </c>
      <c r="H3823" t="s">
        <v>421</v>
      </c>
      <c r="I3823" t="s">
        <v>103</v>
      </c>
      <c r="J3823" t="s">
        <v>105</v>
      </c>
      <c r="K3823" t="s">
        <v>115</v>
      </c>
      <c r="L3823" t="s">
        <v>114</v>
      </c>
      <c r="M3823" t="s">
        <v>408</v>
      </c>
      <c r="N3823" t="s">
        <v>407</v>
      </c>
      <c r="O3823" t="s">
        <v>686</v>
      </c>
      <c r="P3823" t="s">
        <v>685</v>
      </c>
      <c r="Q3823" t="s">
        <v>1344</v>
      </c>
      <c r="R3823" t="s">
        <v>1345</v>
      </c>
    </row>
    <row r="3824" spans="1:18">
      <c r="A3824">
        <v>322</v>
      </c>
      <c r="B3824" t="s">
        <v>701</v>
      </c>
      <c r="C3824">
        <v>3194</v>
      </c>
      <c r="D3824" t="s">
        <v>1346</v>
      </c>
      <c r="E3824" t="s">
        <v>706</v>
      </c>
      <c r="F3824">
        <v>3</v>
      </c>
      <c r="G3824">
        <v>1</v>
      </c>
      <c r="H3824" t="s">
        <v>421</v>
      </c>
      <c r="I3824" t="s">
        <v>103</v>
      </c>
      <c r="J3824" t="s">
        <v>105</v>
      </c>
      <c r="K3824" t="s">
        <v>115</v>
      </c>
      <c r="L3824" t="s">
        <v>114</v>
      </c>
      <c r="M3824" t="s">
        <v>408</v>
      </c>
      <c r="N3824" t="s">
        <v>407</v>
      </c>
      <c r="O3824" t="s">
        <v>686</v>
      </c>
      <c r="P3824" t="s">
        <v>685</v>
      </c>
      <c r="Q3824" t="s">
        <v>1346</v>
      </c>
      <c r="R3824" t="s">
        <v>1347</v>
      </c>
    </row>
    <row r="3825" spans="1:18">
      <c r="A3825">
        <v>324</v>
      </c>
      <c r="B3825" t="s">
        <v>701</v>
      </c>
      <c r="C3825">
        <v>3339</v>
      </c>
      <c r="D3825" t="s">
        <v>1350</v>
      </c>
      <c r="E3825" t="s">
        <v>706</v>
      </c>
      <c r="F3825">
        <v>2</v>
      </c>
      <c r="G3825">
        <v>1</v>
      </c>
      <c r="H3825" t="s">
        <v>421</v>
      </c>
      <c r="I3825" t="s">
        <v>103</v>
      </c>
      <c r="J3825" t="s">
        <v>105</v>
      </c>
      <c r="K3825" t="s">
        <v>115</v>
      </c>
      <c r="L3825" t="s">
        <v>114</v>
      </c>
      <c r="M3825" t="s">
        <v>408</v>
      </c>
      <c r="N3825" t="s">
        <v>407</v>
      </c>
      <c r="O3825" t="s">
        <v>686</v>
      </c>
      <c r="P3825" t="s">
        <v>685</v>
      </c>
      <c r="Q3825" t="s">
        <v>1350</v>
      </c>
      <c r="R3825" t="s">
        <v>1351</v>
      </c>
    </row>
    <row r="3826" spans="1:18">
      <c r="A3826">
        <v>325</v>
      </c>
      <c r="B3826" t="s">
        <v>701</v>
      </c>
      <c r="C3826">
        <v>3308</v>
      </c>
      <c r="D3826" t="s">
        <v>1352</v>
      </c>
      <c r="E3826" t="s">
        <v>706</v>
      </c>
      <c r="F3826">
        <v>4</v>
      </c>
      <c r="G3826">
        <v>1</v>
      </c>
      <c r="H3826" t="s">
        <v>421</v>
      </c>
      <c r="I3826" t="s">
        <v>103</v>
      </c>
      <c r="J3826" t="s">
        <v>105</v>
      </c>
      <c r="K3826" t="s">
        <v>115</v>
      </c>
      <c r="L3826" t="s">
        <v>114</v>
      </c>
      <c r="M3826" t="s">
        <v>408</v>
      </c>
      <c r="N3826" t="s">
        <v>407</v>
      </c>
      <c r="O3826" t="s">
        <v>686</v>
      </c>
      <c r="P3826" t="s">
        <v>685</v>
      </c>
      <c r="Q3826" t="s">
        <v>1352</v>
      </c>
      <c r="R3826" t="s">
        <v>1353</v>
      </c>
    </row>
    <row r="3827" spans="1:18">
      <c r="A3827">
        <v>327</v>
      </c>
      <c r="B3827" t="s">
        <v>701</v>
      </c>
      <c r="C3827">
        <v>1494</v>
      </c>
      <c r="D3827" t="s">
        <v>1356</v>
      </c>
      <c r="E3827" t="s">
        <v>1123</v>
      </c>
      <c r="F3827">
        <v>0</v>
      </c>
      <c r="G3827">
        <v>0</v>
      </c>
      <c r="H3827" t="s">
        <v>421</v>
      </c>
      <c r="I3827" t="s">
        <v>103</v>
      </c>
      <c r="J3827" t="s">
        <v>105</v>
      </c>
      <c r="K3827" t="s">
        <v>115</v>
      </c>
      <c r="L3827" t="s">
        <v>114</v>
      </c>
      <c r="M3827" t="s">
        <v>408</v>
      </c>
      <c r="N3827" t="s">
        <v>407</v>
      </c>
      <c r="O3827" t="s">
        <v>686</v>
      </c>
      <c r="P3827" t="s">
        <v>685</v>
      </c>
      <c r="Q3827" t="s">
        <v>1356</v>
      </c>
      <c r="R3827" t="s">
        <v>1357</v>
      </c>
    </row>
    <row r="3828" spans="1:18">
      <c r="A3828">
        <v>328</v>
      </c>
      <c r="B3828" t="s">
        <v>701</v>
      </c>
      <c r="C3828">
        <v>3306</v>
      </c>
      <c r="D3828" t="s">
        <v>1358</v>
      </c>
      <c r="E3828" t="s">
        <v>706</v>
      </c>
      <c r="F3828">
        <v>2</v>
      </c>
      <c r="G3828">
        <v>1</v>
      </c>
      <c r="H3828" t="s">
        <v>421</v>
      </c>
      <c r="I3828" t="s">
        <v>103</v>
      </c>
      <c r="J3828" t="s">
        <v>105</v>
      </c>
      <c r="K3828" t="s">
        <v>115</v>
      </c>
      <c r="L3828" t="s">
        <v>114</v>
      </c>
      <c r="M3828" t="s">
        <v>408</v>
      </c>
      <c r="N3828" t="s">
        <v>407</v>
      </c>
      <c r="O3828" t="s">
        <v>686</v>
      </c>
      <c r="P3828" t="s">
        <v>685</v>
      </c>
      <c r="Q3828" t="s">
        <v>1358</v>
      </c>
      <c r="R3828" t="s">
        <v>1359</v>
      </c>
    </row>
    <row r="3829" spans="1:18">
      <c r="A3829">
        <v>329</v>
      </c>
      <c r="B3829" t="s">
        <v>701</v>
      </c>
      <c r="C3829">
        <v>3237</v>
      </c>
      <c r="D3829" t="s">
        <v>1360</v>
      </c>
      <c r="E3829" t="s">
        <v>706</v>
      </c>
      <c r="F3829">
        <v>2</v>
      </c>
      <c r="G3829">
        <v>1</v>
      </c>
      <c r="H3829" t="s">
        <v>421</v>
      </c>
      <c r="I3829" t="s">
        <v>103</v>
      </c>
      <c r="J3829" t="s">
        <v>105</v>
      </c>
      <c r="K3829" t="s">
        <v>115</v>
      </c>
      <c r="L3829" t="s">
        <v>114</v>
      </c>
      <c r="M3829" t="s">
        <v>408</v>
      </c>
      <c r="N3829" t="s">
        <v>407</v>
      </c>
      <c r="O3829" t="s">
        <v>686</v>
      </c>
      <c r="P3829" t="s">
        <v>685</v>
      </c>
      <c r="Q3829" t="s">
        <v>1360</v>
      </c>
      <c r="R3829" t="s">
        <v>1361</v>
      </c>
    </row>
    <row r="3830" spans="1:18">
      <c r="A3830">
        <v>330</v>
      </c>
      <c r="B3830" t="s">
        <v>701</v>
      </c>
      <c r="C3830">
        <v>1493</v>
      </c>
      <c r="D3830" t="s">
        <v>1362</v>
      </c>
      <c r="E3830" t="s">
        <v>1363</v>
      </c>
      <c r="F3830">
        <v>0</v>
      </c>
      <c r="G3830">
        <v>0</v>
      </c>
      <c r="H3830" t="s">
        <v>421</v>
      </c>
      <c r="I3830" t="s">
        <v>103</v>
      </c>
      <c r="J3830" t="s">
        <v>105</v>
      </c>
      <c r="K3830" t="s">
        <v>115</v>
      </c>
      <c r="L3830" t="s">
        <v>114</v>
      </c>
      <c r="M3830" t="s">
        <v>408</v>
      </c>
      <c r="N3830" t="s">
        <v>407</v>
      </c>
      <c r="O3830" t="s">
        <v>686</v>
      </c>
      <c r="P3830" t="s">
        <v>685</v>
      </c>
      <c r="Q3830" t="s">
        <v>1362</v>
      </c>
      <c r="R3830" t="s">
        <v>1364</v>
      </c>
    </row>
    <row r="3831" spans="1:18">
      <c r="A3831">
        <v>333</v>
      </c>
      <c r="B3831" t="s">
        <v>701</v>
      </c>
      <c r="C3831">
        <v>3435</v>
      </c>
      <c r="D3831" t="s">
        <v>1369</v>
      </c>
      <c r="E3831" t="s">
        <v>832</v>
      </c>
      <c r="F3831">
        <v>4</v>
      </c>
      <c r="G3831">
        <v>1</v>
      </c>
      <c r="H3831" t="s">
        <v>421</v>
      </c>
      <c r="I3831" t="s">
        <v>103</v>
      </c>
      <c r="J3831" t="s">
        <v>105</v>
      </c>
      <c r="K3831" t="s">
        <v>115</v>
      </c>
      <c r="L3831" t="s">
        <v>114</v>
      </c>
      <c r="M3831" t="s">
        <v>408</v>
      </c>
      <c r="N3831" t="s">
        <v>407</v>
      </c>
      <c r="O3831" t="s">
        <v>686</v>
      </c>
      <c r="P3831" t="s">
        <v>685</v>
      </c>
      <c r="Q3831" t="s">
        <v>1369</v>
      </c>
      <c r="R3831" t="s">
        <v>1370</v>
      </c>
    </row>
    <row r="3832" spans="1:18">
      <c r="A3832">
        <v>335</v>
      </c>
      <c r="B3832" t="s">
        <v>701</v>
      </c>
      <c r="C3832">
        <v>3432</v>
      </c>
      <c r="D3832" t="s">
        <v>1373</v>
      </c>
      <c r="E3832" t="s">
        <v>706</v>
      </c>
      <c r="F3832">
        <v>3</v>
      </c>
      <c r="G3832">
        <v>1</v>
      </c>
      <c r="H3832" t="s">
        <v>421</v>
      </c>
      <c r="I3832" t="s">
        <v>103</v>
      </c>
      <c r="J3832" t="s">
        <v>105</v>
      </c>
      <c r="K3832" t="s">
        <v>115</v>
      </c>
      <c r="L3832" t="s">
        <v>114</v>
      </c>
      <c r="M3832" t="s">
        <v>408</v>
      </c>
      <c r="N3832" t="s">
        <v>407</v>
      </c>
      <c r="O3832" t="s">
        <v>686</v>
      </c>
      <c r="P3832" t="s">
        <v>685</v>
      </c>
      <c r="Q3832" t="s">
        <v>1373</v>
      </c>
      <c r="R3832" t="s">
        <v>1374</v>
      </c>
    </row>
    <row r="3833" spans="1:18">
      <c r="A3833">
        <v>336</v>
      </c>
      <c r="B3833" t="s">
        <v>701</v>
      </c>
      <c r="C3833">
        <v>3430</v>
      </c>
      <c r="D3833" t="s">
        <v>1375</v>
      </c>
      <c r="E3833" t="s">
        <v>706</v>
      </c>
      <c r="F3833">
        <v>4</v>
      </c>
      <c r="G3833">
        <v>1</v>
      </c>
      <c r="H3833" t="s">
        <v>421</v>
      </c>
      <c r="I3833" t="s">
        <v>103</v>
      </c>
      <c r="J3833" t="s">
        <v>105</v>
      </c>
      <c r="K3833" t="s">
        <v>115</v>
      </c>
      <c r="L3833" t="s">
        <v>114</v>
      </c>
      <c r="M3833" t="s">
        <v>408</v>
      </c>
      <c r="N3833" t="s">
        <v>407</v>
      </c>
      <c r="O3833" t="s">
        <v>686</v>
      </c>
      <c r="P3833" t="s">
        <v>685</v>
      </c>
      <c r="Q3833" t="s">
        <v>1375</v>
      </c>
      <c r="R3833" t="s">
        <v>1376</v>
      </c>
    </row>
    <row r="3834" spans="1:18">
      <c r="A3834">
        <v>338</v>
      </c>
      <c r="B3834" t="s">
        <v>701</v>
      </c>
      <c r="C3834">
        <v>3238</v>
      </c>
      <c r="D3834" t="s">
        <v>1379</v>
      </c>
      <c r="E3834" t="s">
        <v>706</v>
      </c>
      <c r="F3834">
        <v>2</v>
      </c>
      <c r="G3834">
        <v>1</v>
      </c>
      <c r="H3834" t="s">
        <v>421</v>
      </c>
      <c r="I3834" t="s">
        <v>103</v>
      </c>
      <c r="J3834" t="s">
        <v>105</v>
      </c>
      <c r="K3834" t="s">
        <v>115</v>
      </c>
      <c r="L3834" t="s">
        <v>114</v>
      </c>
      <c r="M3834" t="s">
        <v>408</v>
      </c>
      <c r="N3834" t="s">
        <v>407</v>
      </c>
      <c r="O3834" t="s">
        <v>686</v>
      </c>
      <c r="P3834" t="s">
        <v>685</v>
      </c>
      <c r="Q3834" t="s">
        <v>1379</v>
      </c>
      <c r="R3834" t="s">
        <v>1380</v>
      </c>
    </row>
    <row r="3835" spans="1:18">
      <c r="A3835">
        <v>340</v>
      </c>
      <c r="B3835" t="s">
        <v>701</v>
      </c>
      <c r="C3835">
        <v>3360</v>
      </c>
      <c r="D3835" t="s">
        <v>1383</v>
      </c>
      <c r="E3835" t="s">
        <v>706</v>
      </c>
      <c r="F3835">
        <v>3</v>
      </c>
      <c r="G3835">
        <v>1</v>
      </c>
      <c r="H3835" t="s">
        <v>421</v>
      </c>
      <c r="I3835" t="s">
        <v>103</v>
      </c>
      <c r="J3835" t="s">
        <v>105</v>
      </c>
      <c r="K3835" t="s">
        <v>115</v>
      </c>
      <c r="L3835" t="s">
        <v>114</v>
      </c>
      <c r="M3835" t="s">
        <v>408</v>
      </c>
      <c r="N3835" t="s">
        <v>407</v>
      </c>
      <c r="O3835" t="s">
        <v>686</v>
      </c>
      <c r="P3835" t="s">
        <v>685</v>
      </c>
      <c r="Q3835" t="s">
        <v>1383</v>
      </c>
      <c r="R3835" t="s">
        <v>1384</v>
      </c>
    </row>
    <row r="3836" spans="1:18">
      <c r="A3836">
        <v>341</v>
      </c>
      <c r="B3836" t="s">
        <v>701</v>
      </c>
      <c r="C3836">
        <v>3361</v>
      </c>
      <c r="D3836" t="s">
        <v>1385</v>
      </c>
      <c r="E3836" t="s">
        <v>706</v>
      </c>
      <c r="F3836">
        <v>3</v>
      </c>
      <c r="G3836">
        <v>1</v>
      </c>
      <c r="H3836" t="s">
        <v>421</v>
      </c>
      <c r="I3836" t="s">
        <v>103</v>
      </c>
      <c r="J3836" t="s">
        <v>105</v>
      </c>
      <c r="K3836" t="s">
        <v>115</v>
      </c>
      <c r="L3836" t="s">
        <v>114</v>
      </c>
      <c r="M3836" t="s">
        <v>408</v>
      </c>
      <c r="N3836" t="s">
        <v>407</v>
      </c>
      <c r="O3836" t="s">
        <v>686</v>
      </c>
      <c r="P3836" t="s">
        <v>685</v>
      </c>
      <c r="Q3836" t="s">
        <v>1385</v>
      </c>
      <c r="R3836" t="s">
        <v>1386</v>
      </c>
    </row>
    <row r="3837" spans="1:18">
      <c r="A3837">
        <v>344</v>
      </c>
      <c r="B3837" t="s">
        <v>701</v>
      </c>
      <c r="C3837">
        <v>3239</v>
      </c>
      <c r="D3837" t="s">
        <v>1391</v>
      </c>
      <c r="E3837" t="s">
        <v>706</v>
      </c>
      <c r="F3837">
        <v>1</v>
      </c>
      <c r="G3837">
        <v>1</v>
      </c>
      <c r="H3837" t="s">
        <v>421</v>
      </c>
      <c r="I3837" t="s">
        <v>103</v>
      </c>
      <c r="J3837" t="s">
        <v>105</v>
      </c>
      <c r="K3837" t="s">
        <v>115</v>
      </c>
      <c r="L3837" t="s">
        <v>114</v>
      </c>
      <c r="M3837" t="s">
        <v>408</v>
      </c>
      <c r="N3837" t="s">
        <v>407</v>
      </c>
      <c r="O3837" t="s">
        <v>686</v>
      </c>
      <c r="P3837" t="s">
        <v>685</v>
      </c>
      <c r="Q3837" t="s">
        <v>1391</v>
      </c>
      <c r="R3837" t="s">
        <v>1392</v>
      </c>
    </row>
    <row r="3838" spans="1:18">
      <c r="A3838">
        <v>345</v>
      </c>
      <c r="B3838" t="s">
        <v>701</v>
      </c>
      <c r="C3838">
        <v>3191</v>
      </c>
      <c r="D3838" t="s">
        <v>1393</v>
      </c>
      <c r="E3838" t="s">
        <v>706</v>
      </c>
      <c r="F3838">
        <v>2</v>
      </c>
      <c r="G3838">
        <v>1</v>
      </c>
      <c r="H3838" t="s">
        <v>421</v>
      </c>
      <c r="I3838" t="s">
        <v>103</v>
      </c>
      <c r="J3838" t="s">
        <v>105</v>
      </c>
      <c r="K3838" t="s">
        <v>115</v>
      </c>
      <c r="L3838" t="s">
        <v>114</v>
      </c>
      <c r="M3838" t="s">
        <v>408</v>
      </c>
      <c r="N3838" t="s">
        <v>407</v>
      </c>
      <c r="O3838" t="s">
        <v>686</v>
      </c>
      <c r="P3838" t="s">
        <v>685</v>
      </c>
      <c r="Q3838" t="s">
        <v>1393</v>
      </c>
      <c r="R3838" t="s">
        <v>1394</v>
      </c>
    </row>
    <row r="3839" spans="1:18">
      <c r="A3839">
        <v>346</v>
      </c>
      <c r="B3839" t="s">
        <v>701</v>
      </c>
      <c r="C3839">
        <v>3192</v>
      </c>
      <c r="D3839" t="s">
        <v>1395</v>
      </c>
      <c r="E3839" t="s">
        <v>706</v>
      </c>
      <c r="F3839">
        <v>1</v>
      </c>
      <c r="G3839">
        <v>1</v>
      </c>
      <c r="H3839" t="s">
        <v>421</v>
      </c>
      <c r="I3839" t="s">
        <v>103</v>
      </c>
      <c r="J3839" t="s">
        <v>105</v>
      </c>
      <c r="K3839" t="s">
        <v>115</v>
      </c>
      <c r="L3839" t="s">
        <v>114</v>
      </c>
      <c r="M3839" t="s">
        <v>408</v>
      </c>
      <c r="N3839" t="s">
        <v>407</v>
      </c>
      <c r="O3839" t="s">
        <v>686</v>
      </c>
      <c r="P3839" t="s">
        <v>685</v>
      </c>
      <c r="Q3839" t="s">
        <v>1395</v>
      </c>
      <c r="R3839" t="s">
        <v>1396</v>
      </c>
    </row>
    <row r="3840" spans="1:18">
      <c r="A3840">
        <v>347</v>
      </c>
      <c r="B3840" t="s">
        <v>701</v>
      </c>
      <c r="C3840">
        <v>3359</v>
      </c>
      <c r="D3840" t="s">
        <v>1397</v>
      </c>
      <c r="E3840" t="s">
        <v>706</v>
      </c>
      <c r="F3840">
        <v>2</v>
      </c>
      <c r="G3840">
        <v>1</v>
      </c>
      <c r="H3840" t="s">
        <v>421</v>
      </c>
      <c r="I3840" t="s">
        <v>103</v>
      </c>
      <c r="J3840" t="s">
        <v>105</v>
      </c>
      <c r="K3840" t="s">
        <v>115</v>
      </c>
      <c r="L3840" t="s">
        <v>114</v>
      </c>
      <c r="M3840" t="s">
        <v>408</v>
      </c>
      <c r="N3840" t="s">
        <v>407</v>
      </c>
      <c r="O3840" t="s">
        <v>686</v>
      </c>
      <c r="P3840" t="s">
        <v>685</v>
      </c>
      <c r="Q3840" t="s">
        <v>1397</v>
      </c>
      <c r="R3840" t="s">
        <v>1398</v>
      </c>
    </row>
    <row r="3841" spans="1:18">
      <c r="A3841">
        <v>348</v>
      </c>
      <c r="B3841" t="s">
        <v>701</v>
      </c>
      <c r="C3841">
        <v>3240</v>
      </c>
      <c r="D3841" t="s">
        <v>1399</v>
      </c>
      <c r="E3841" t="s">
        <v>706</v>
      </c>
      <c r="F3841">
        <v>3</v>
      </c>
      <c r="G3841">
        <v>1</v>
      </c>
      <c r="H3841" t="s">
        <v>421</v>
      </c>
      <c r="I3841" t="s">
        <v>103</v>
      </c>
      <c r="J3841" t="s">
        <v>105</v>
      </c>
      <c r="K3841" t="s">
        <v>115</v>
      </c>
      <c r="L3841" t="s">
        <v>114</v>
      </c>
      <c r="M3841" t="s">
        <v>408</v>
      </c>
      <c r="N3841" t="s">
        <v>407</v>
      </c>
      <c r="O3841" t="s">
        <v>686</v>
      </c>
      <c r="P3841" t="s">
        <v>685</v>
      </c>
      <c r="Q3841" t="s">
        <v>1399</v>
      </c>
      <c r="R3841" t="s">
        <v>1400</v>
      </c>
    </row>
    <row r="3842" spans="1:18">
      <c r="A3842">
        <v>349</v>
      </c>
      <c r="B3842" t="s">
        <v>701</v>
      </c>
      <c r="C3842">
        <v>3356</v>
      </c>
      <c r="D3842" t="s">
        <v>1401</v>
      </c>
      <c r="E3842" t="s">
        <v>706</v>
      </c>
      <c r="F3842">
        <v>3</v>
      </c>
      <c r="G3842">
        <v>1</v>
      </c>
      <c r="H3842" t="s">
        <v>421</v>
      </c>
      <c r="I3842" t="s">
        <v>103</v>
      </c>
      <c r="J3842" t="s">
        <v>105</v>
      </c>
      <c r="K3842" t="s">
        <v>115</v>
      </c>
      <c r="L3842" t="s">
        <v>114</v>
      </c>
      <c r="M3842" t="s">
        <v>408</v>
      </c>
      <c r="N3842" t="s">
        <v>407</v>
      </c>
      <c r="O3842" t="s">
        <v>686</v>
      </c>
      <c r="P3842" t="s">
        <v>685</v>
      </c>
      <c r="Q3842" t="s">
        <v>1401</v>
      </c>
      <c r="R3842" t="s">
        <v>1402</v>
      </c>
    </row>
    <row r="3843" spans="1:18">
      <c r="A3843">
        <v>351</v>
      </c>
      <c r="B3843" t="s">
        <v>701</v>
      </c>
      <c r="C3843">
        <v>3418</v>
      </c>
      <c r="D3843" t="s">
        <v>1405</v>
      </c>
      <c r="E3843" t="s">
        <v>706</v>
      </c>
      <c r="F3843">
        <v>4</v>
      </c>
      <c r="G3843">
        <v>1</v>
      </c>
      <c r="H3843" t="s">
        <v>421</v>
      </c>
      <c r="I3843" t="s">
        <v>103</v>
      </c>
      <c r="J3843" t="s">
        <v>105</v>
      </c>
      <c r="K3843" t="s">
        <v>115</v>
      </c>
      <c r="L3843" t="s">
        <v>114</v>
      </c>
      <c r="M3843" t="s">
        <v>408</v>
      </c>
      <c r="N3843" t="s">
        <v>407</v>
      </c>
      <c r="O3843" t="s">
        <v>686</v>
      </c>
      <c r="P3843" t="s">
        <v>685</v>
      </c>
      <c r="Q3843" t="s">
        <v>1405</v>
      </c>
      <c r="R3843" t="s">
        <v>1406</v>
      </c>
    </row>
    <row r="3844" spans="1:18">
      <c r="A3844">
        <v>352</v>
      </c>
      <c r="B3844" t="s">
        <v>701</v>
      </c>
      <c r="C3844">
        <v>3193</v>
      </c>
      <c r="D3844" t="s">
        <v>1407</v>
      </c>
      <c r="E3844" t="s">
        <v>706</v>
      </c>
      <c r="F3844">
        <v>1</v>
      </c>
      <c r="G3844">
        <v>1</v>
      </c>
      <c r="H3844" t="s">
        <v>421</v>
      </c>
      <c r="I3844" t="s">
        <v>103</v>
      </c>
      <c r="J3844" t="s">
        <v>105</v>
      </c>
      <c r="K3844" t="s">
        <v>115</v>
      </c>
      <c r="L3844" t="s">
        <v>114</v>
      </c>
      <c r="M3844" t="s">
        <v>408</v>
      </c>
      <c r="N3844" t="s">
        <v>407</v>
      </c>
      <c r="O3844" t="s">
        <v>686</v>
      </c>
      <c r="P3844" t="s">
        <v>685</v>
      </c>
      <c r="Q3844" t="s">
        <v>1407</v>
      </c>
      <c r="R3844" t="s">
        <v>1408</v>
      </c>
    </row>
    <row r="3845" spans="1:18">
      <c r="A3845">
        <v>354</v>
      </c>
      <c r="B3845" t="s">
        <v>701</v>
      </c>
      <c r="C3845">
        <v>3259</v>
      </c>
      <c r="D3845" t="s">
        <v>1411</v>
      </c>
      <c r="E3845" t="s">
        <v>706</v>
      </c>
      <c r="F3845">
        <v>4</v>
      </c>
      <c r="G3845">
        <v>1</v>
      </c>
      <c r="H3845" t="s">
        <v>421</v>
      </c>
      <c r="I3845" t="s">
        <v>103</v>
      </c>
      <c r="J3845" t="s">
        <v>105</v>
      </c>
      <c r="K3845" t="s">
        <v>115</v>
      </c>
      <c r="L3845" t="s">
        <v>114</v>
      </c>
      <c r="M3845" t="s">
        <v>408</v>
      </c>
      <c r="N3845" t="s">
        <v>407</v>
      </c>
      <c r="O3845" t="s">
        <v>686</v>
      </c>
      <c r="P3845" t="s">
        <v>685</v>
      </c>
      <c r="Q3845" t="s">
        <v>1411</v>
      </c>
      <c r="R3845" t="s">
        <v>1412</v>
      </c>
    </row>
    <row r="3846" spans="1:18">
      <c r="A3846">
        <v>355</v>
      </c>
      <c r="B3846" t="s">
        <v>701</v>
      </c>
      <c r="C3846">
        <v>3453</v>
      </c>
      <c r="D3846" t="s">
        <v>1413</v>
      </c>
      <c r="E3846" t="s">
        <v>706</v>
      </c>
      <c r="F3846">
        <v>4</v>
      </c>
      <c r="G3846">
        <v>1</v>
      </c>
      <c r="H3846" t="s">
        <v>421</v>
      </c>
      <c r="I3846" t="s">
        <v>103</v>
      </c>
      <c r="J3846" t="s">
        <v>105</v>
      </c>
      <c r="K3846" t="s">
        <v>115</v>
      </c>
      <c r="L3846" t="s">
        <v>114</v>
      </c>
      <c r="M3846" t="s">
        <v>408</v>
      </c>
      <c r="N3846" t="s">
        <v>407</v>
      </c>
      <c r="O3846" t="s">
        <v>686</v>
      </c>
      <c r="P3846" t="s">
        <v>685</v>
      </c>
      <c r="Q3846" t="s">
        <v>1413</v>
      </c>
      <c r="R3846" t="s">
        <v>1414</v>
      </c>
    </row>
    <row r="3847" spans="1:18">
      <c r="A3847">
        <v>356</v>
      </c>
      <c r="B3847" t="s">
        <v>701</v>
      </c>
      <c r="C3847">
        <v>3355</v>
      </c>
      <c r="D3847" t="s">
        <v>1415</v>
      </c>
      <c r="E3847" t="s">
        <v>706</v>
      </c>
      <c r="F3847">
        <v>2</v>
      </c>
      <c r="G3847">
        <v>1</v>
      </c>
      <c r="H3847" t="s">
        <v>421</v>
      </c>
      <c r="I3847" t="s">
        <v>103</v>
      </c>
      <c r="J3847" t="s">
        <v>105</v>
      </c>
      <c r="K3847" t="s">
        <v>115</v>
      </c>
      <c r="L3847" t="s">
        <v>114</v>
      </c>
      <c r="M3847" t="s">
        <v>408</v>
      </c>
      <c r="N3847" t="s">
        <v>407</v>
      </c>
      <c r="O3847" t="s">
        <v>686</v>
      </c>
      <c r="P3847" t="s">
        <v>685</v>
      </c>
      <c r="Q3847" t="s">
        <v>1415</v>
      </c>
      <c r="R3847" t="s">
        <v>1416</v>
      </c>
    </row>
    <row r="3848" spans="1:18">
      <c r="A3848">
        <v>358</v>
      </c>
      <c r="B3848" t="s">
        <v>701</v>
      </c>
      <c r="C3848">
        <v>3358</v>
      </c>
      <c r="D3848" t="s">
        <v>1419</v>
      </c>
      <c r="E3848" t="s">
        <v>706</v>
      </c>
      <c r="F3848">
        <v>3</v>
      </c>
      <c r="G3848">
        <v>1</v>
      </c>
      <c r="H3848" t="s">
        <v>421</v>
      </c>
      <c r="I3848" t="s">
        <v>103</v>
      </c>
      <c r="J3848" t="s">
        <v>105</v>
      </c>
      <c r="K3848" t="s">
        <v>115</v>
      </c>
      <c r="L3848" t="s">
        <v>114</v>
      </c>
      <c r="M3848" t="s">
        <v>408</v>
      </c>
      <c r="N3848" t="s">
        <v>407</v>
      </c>
      <c r="O3848" t="s">
        <v>686</v>
      </c>
      <c r="P3848" t="s">
        <v>685</v>
      </c>
      <c r="Q3848" t="s">
        <v>1419</v>
      </c>
      <c r="R3848" t="s">
        <v>1420</v>
      </c>
    </row>
    <row r="3849" spans="1:18">
      <c r="A3849">
        <v>359</v>
      </c>
      <c r="B3849" t="s">
        <v>701</v>
      </c>
      <c r="C3849">
        <v>3354</v>
      </c>
      <c r="D3849" t="s">
        <v>1421</v>
      </c>
      <c r="E3849" t="s">
        <v>706</v>
      </c>
      <c r="F3849">
        <v>3</v>
      </c>
      <c r="G3849">
        <v>1</v>
      </c>
      <c r="H3849" t="s">
        <v>421</v>
      </c>
      <c r="I3849" t="s">
        <v>103</v>
      </c>
      <c r="J3849" t="s">
        <v>105</v>
      </c>
      <c r="K3849" t="s">
        <v>115</v>
      </c>
      <c r="L3849" t="s">
        <v>114</v>
      </c>
      <c r="M3849" t="s">
        <v>408</v>
      </c>
      <c r="N3849" t="s">
        <v>407</v>
      </c>
      <c r="O3849" t="s">
        <v>686</v>
      </c>
      <c r="P3849" t="s">
        <v>685</v>
      </c>
      <c r="Q3849" t="s">
        <v>1421</v>
      </c>
      <c r="R3849" t="s">
        <v>1422</v>
      </c>
    </row>
    <row r="3850" spans="1:18">
      <c r="A3850">
        <v>360</v>
      </c>
      <c r="B3850" t="s">
        <v>701</v>
      </c>
      <c r="C3850">
        <v>3352</v>
      </c>
      <c r="D3850" t="s">
        <v>1423</v>
      </c>
      <c r="E3850" t="s">
        <v>706</v>
      </c>
      <c r="F3850">
        <v>4</v>
      </c>
      <c r="G3850">
        <v>1</v>
      </c>
      <c r="H3850" t="s">
        <v>421</v>
      </c>
      <c r="I3850" t="s">
        <v>103</v>
      </c>
      <c r="J3850" t="s">
        <v>105</v>
      </c>
      <c r="K3850" t="s">
        <v>115</v>
      </c>
      <c r="L3850" t="s">
        <v>114</v>
      </c>
      <c r="M3850" t="s">
        <v>408</v>
      </c>
      <c r="N3850" t="s">
        <v>407</v>
      </c>
      <c r="O3850" t="s">
        <v>686</v>
      </c>
      <c r="P3850" t="s">
        <v>685</v>
      </c>
      <c r="Q3850" t="s">
        <v>1423</v>
      </c>
      <c r="R3850" t="s">
        <v>1424</v>
      </c>
    </row>
    <row r="3851" spans="1:18">
      <c r="A3851">
        <v>362</v>
      </c>
      <c r="B3851" t="s">
        <v>701</v>
      </c>
      <c r="C3851">
        <v>3434</v>
      </c>
      <c r="D3851" t="s">
        <v>1427</v>
      </c>
      <c r="E3851" t="s">
        <v>706</v>
      </c>
      <c r="F3851">
        <v>4</v>
      </c>
      <c r="G3851">
        <v>1</v>
      </c>
      <c r="H3851" t="s">
        <v>421</v>
      </c>
      <c r="I3851" t="s">
        <v>103</v>
      </c>
      <c r="J3851" t="s">
        <v>105</v>
      </c>
      <c r="K3851" t="s">
        <v>115</v>
      </c>
      <c r="L3851" t="s">
        <v>114</v>
      </c>
      <c r="M3851" t="s">
        <v>408</v>
      </c>
      <c r="N3851" t="s">
        <v>407</v>
      </c>
      <c r="O3851" t="s">
        <v>686</v>
      </c>
      <c r="P3851" t="s">
        <v>685</v>
      </c>
      <c r="Q3851" t="s">
        <v>1427</v>
      </c>
      <c r="R3851" t="s">
        <v>1428</v>
      </c>
    </row>
    <row r="3852" spans="1:18">
      <c r="A3852">
        <v>363</v>
      </c>
      <c r="B3852" t="s">
        <v>701</v>
      </c>
      <c r="C3852">
        <v>3351</v>
      </c>
      <c r="D3852" t="s">
        <v>1429</v>
      </c>
      <c r="E3852" t="s">
        <v>706</v>
      </c>
      <c r="F3852">
        <v>1</v>
      </c>
      <c r="G3852">
        <v>1</v>
      </c>
      <c r="H3852" t="s">
        <v>421</v>
      </c>
      <c r="I3852" t="s">
        <v>103</v>
      </c>
      <c r="J3852" t="s">
        <v>105</v>
      </c>
      <c r="K3852" t="s">
        <v>115</v>
      </c>
      <c r="L3852" t="s">
        <v>114</v>
      </c>
      <c r="M3852" t="s">
        <v>408</v>
      </c>
      <c r="N3852" t="s">
        <v>407</v>
      </c>
      <c r="O3852" t="s">
        <v>686</v>
      </c>
      <c r="P3852" t="s">
        <v>685</v>
      </c>
      <c r="Q3852" t="s">
        <v>1429</v>
      </c>
      <c r="R3852" t="s">
        <v>1430</v>
      </c>
    </row>
    <row r="3853" spans="1:18">
      <c r="A3853">
        <v>364</v>
      </c>
      <c r="B3853" t="s">
        <v>701</v>
      </c>
      <c r="C3853">
        <v>3353</v>
      </c>
      <c r="D3853" t="s">
        <v>1431</v>
      </c>
      <c r="E3853" t="s">
        <v>706</v>
      </c>
      <c r="F3853">
        <v>1</v>
      </c>
      <c r="G3853">
        <v>1</v>
      </c>
      <c r="H3853" t="s">
        <v>421</v>
      </c>
      <c r="I3853" t="s">
        <v>103</v>
      </c>
      <c r="J3853" t="s">
        <v>105</v>
      </c>
      <c r="K3853" t="s">
        <v>115</v>
      </c>
      <c r="L3853" t="s">
        <v>114</v>
      </c>
      <c r="M3853" t="s">
        <v>408</v>
      </c>
      <c r="N3853" t="s">
        <v>407</v>
      </c>
      <c r="O3853" t="s">
        <v>686</v>
      </c>
      <c r="P3853" t="s">
        <v>685</v>
      </c>
      <c r="Q3853" t="s">
        <v>1431</v>
      </c>
      <c r="R3853" t="s">
        <v>1432</v>
      </c>
    </row>
    <row r="3854" spans="1:18">
      <c r="A3854">
        <v>365</v>
      </c>
      <c r="B3854" t="s">
        <v>701</v>
      </c>
      <c r="C3854">
        <v>3350</v>
      </c>
      <c r="D3854" t="s">
        <v>1433</v>
      </c>
      <c r="E3854" t="s">
        <v>706</v>
      </c>
      <c r="F3854">
        <v>3</v>
      </c>
      <c r="G3854">
        <v>1</v>
      </c>
      <c r="H3854" t="s">
        <v>421</v>
      </c>
      <c r="I3854" t="s">
        <v>103</v>
      </c>
      <c r="J3854" t="s">
        <v>105</v>
      </c>
      <c r="K3854" t="s">
        <v>115</v>
      </c>
      <c r="L3854" t="s">
        <v>114</v>
      </c>
      <c r="M3854" t="s">
        <v>408</v>
      </c>
      <c r="N3854" t="s">
        <v>407</v>
      </c>
      <c r="O3854" t="s">
        <v>686</v>
      </c>
      <c r="P3854" t="s">
        <v>685</v>
      </c>
      <c r="Q3854" t="s">
        <v>1433</v>
      </c>
      <c r="R3854" t="s">
        <v>1434</v>
      </c>
    </row>
    <row r="3855" spans="1:18">
      <c r="A3855">
        <v>367</v>
      </c>
      <c r="B3855" t="s">
        <v>701</v>
      </c>
      <c r="C3855">
        <v>3242</v>
      </c>
      <c r="D3855" t="s">
        <v>1437</v>
      </c>
      <c r="E3855" t="s">
        <v>706</v>
      </c>
      <c r="F3855">
        <v>2</v>
      </c>
      <c r="G3855">
        <v>1</v>
      </c>
      <c r="H3855" t="s">
        <v>421</v>
      </c>
      <c r="I3855" t="s">
        <v>103</v>
      </c>
      <c r="J3855" t="s">
        <v>105</v>
      </c>
      <c r="K3855" t="s">
        <v>115</v>
      </c>
      <c r="L3855" t="s">
        <v>114</v>
      </c>
      <c r="M3855" t="s">
        <v>408</v>
      </c>
      <c r="N3855" t="s">
        <v>407</v>
      </c>
      <c r="O3855" t="s">
        <v>686</v>
      </c>
      <c r="P3855" t="s">
        <v>685</v>
      </c>
      <c r="Q3855" t="s">
        <v>1437</v>
      </c>
      <c r="R3855" t="s">
        <v>1438</v>
      </c>
    </row>
    <row r="3856" spans="1:18">
      <c r="A3856">
        <v>368</v>
      </c>
      <c r="B3856" t="s">
        <v>701</v>
      </c>
      <c r="C3856">
        <v>3357</v>
      </c>
      <c r="D3856" t="s">
        <v>1439</v>
      </c>
      <c r="E3856" t="s">
        <v>706</v>
      </c>
      <c r="F3856">
        <v>3</v>
      </c>
      <c r="G3856">
        <v>1</v>
      </c>
      <c r="H3856" t="s">
        <v>421</v>
      </c>
      <c r="I3856" t="s">
        <v>103</v>
      </c>
      <c r="J3856" t="s">
        <v>105</v>
      </c>
      <c r="K3856" t="s">
        <v>115</v>
      </c>
      <c r="L3856" t="s">
        <v>114</v>
      </c>
      <c r="M3856" t="s">
        <v>408</v>
      </c>
      <c r="N3856" t="s">
        <v>407</v>
      </c>
      <c r="O3856" t="s">
        <v>686</v>
      </c>
      <c r="P3856" t="s">
        <v>685</v>
      </c>
      <c r="Q3856" t="s">
        <v>1439</v>
      </c>
      <c r="R3856" t="s">
        <v>1440</v>
      </c>
    </row>
    <row r="3857" spans="1:18">
      <c r="A3857">
        <v>369</v>
      </c>
      <c r="B3857" t="s">
        <v>701</v>
      </c>
      <c r="C3857">
        <v>3310</v>
      </c>
      <c r="D3857" t="s">
        <v>1441</v>
      </c>
      <c r="E3857" t="s">
        <v>706</v>
      </c>
      <c r="F3857">
        <v>3</v>
      </c>
      <c r="G3857">
        <v>1</v>
      </c>
      <c r="H3857" t="s">
        <v>421</v>
      </c>
      <c r="I3857" t="s">
        <v>103</v>
      </c>
      <c r="J3857" t="s">
        <v>105</v>
      </c>
      <c r="K3857" t="s">
        <v>115</v>
      </c>
      <c r="L3857" t="s">
        <v>114</v>
      </c>
      <c r="M3857" t="s">
        <v>408</v>
      </c>
      <c r="N3857" t="s">
        <v>407</v>
      </c>
      <c r="O3857" t="s">
        <v>686</v>
      </c>
      <c r="P3857" t="s">
        <v>685</v>
      </c>
      <c r="Q3857" t="s">
        <v>1441</v>
      </c>
      <c r="R3857" t="s">
        <v>1442</v>
      </c>
    </row>
    <row r="3858" spans="1:18">
      <c r="A3858">
        <v>371</v>
      </c>
      <c r="B3858" t="s">
        <v>701</v>
      </c>
      <c r="C3858">
        <v>3243</v>
      </c>
      <c r="D3858" t="s">
        <v>1445</v>
      </c>
      <c r="E3858" t="s">
        <v>706</v>
      </c>
      <c r="F3858">
        <v>2</v>
      </c>
      <c r="G3858">
        <v>1</v>
      </c>
      <c r="H3858" t="s">
        <v>421</v>
      </c>
      <c r="I3858" t="s">
        <v>103</v>
      </c>
      <c r="J3858" t="s">
        <v>105</v>
      </c>
      <c r="K3858" t="s">
        <v>115</v>
      </c>
      <c r="L3858" t="s">
        <v>114</v>
      </c>
      <c r="M3858" t="s">
        <v>408</v>
      </c>
      <c r="N3858" t="s">
        <v>407</v>
      </c>
      <c r="O3858" t="s">
        <v>686</v>
      </c>
      <c r="P3858" t="s">
        <v>685</v>
      </c>
      <c r="Q3858" t="s">
        <v>1445</v>
      </c>
      <c r="R3858" t="s">
        <v>1446</v>
      </c>
    </row>
    <row r="3859" spans="1:18">
      <c r="A3859">
        <v>373</v>
      </c>
      <c r="B3859" t="s">
        <v>701</v>
      </c>
      <c r="C3859">
        <v>3349</v>
      </c>
      <c r="D3859" t="s">
        <v>1167</v>
      </c>
      <c r="E3859" t="s">
        <v>706</v>
      </c>
      <c r="F3859">
        <v>2</v>
      </c>
      <c r="G3859">
        <v>1</v>
      </c>
      <c r="H3859" t="s">
        <v>421</v>
      </c>
      <c r="I3859" t="s">
        <v>103</v>
      </c>
      <c r="J3859" t="s">
        <v>105</v>
      </c>
      <c r="K3859" t="s">
        <v>115</v>
      </c>
      <c r="L3859" t="s">
        <v>114</v>
      </c>
      <c r="M3859" t="s">
        <v>408</v>
      </c>
      <c r="N3859" t="s">
        <v>407</v>
      </c>
      <c r="O3859" t="s">
        <v>686</v>
      </c>
      <c r="P3859" t="s">
        <v>685</v>
      </c>
      <c r="Q3859" t="s">
        <v>1167</v>
      </c>
      <c r="R3859" t="s">
        <v>1449</v>
      </c>
    </row>
    <row r="3860" spans="1:18">
      <c r="A3860">
        <v>374</v>
      </c>
      <c r="B3860" t="s">
        <v>701</v>
      </c>
      <c r="C3860">
        <v>3346</v>
      </c>
      <c r="D3860" t="s">
        <v>1450</v>
      </c>
      <c r="E3860" t="s">
        <v>706</v>
      </c>
      <c r="F3860">
        <v>2</v>
      </c>
      <c r="G3860">
        <v>1</v>
      </c>
      <c r="H3860" t="s">
        <v>421</v>
      </c>
      <c r="I3860" t="s">
        <v>103</v>
      </c>
      <c r="J3860" t="s">
        <v>105</v>
      </c>
      <c r="K3860" t="s">
        <v>115</v>
      </c>
      <c r="L3860" t="s">
        <v>114</v>
      </c>
      <c r="M3860" t="s">
        <v>408</v>
      </c>
      <c r="N3860" t="s">
        <v>407</v>
      </c>
      <c r="O3860" t="s">
        <v>686</v>
      </c>
      <c r="P3860" t="s">
        <v>685</v>
      </c>
      <c r="Q3860" t="s">
        <v>1450</v>
      </c>
      <c r="R3860" t="s">
        <v>1451</v>
      </c>
    </row>
    <row r="3861" spans="1:18">
      <c r="A3861">
        <v>375</v>
      </c>
      <c r="B3861" t="s">
        <v>701</v>
      </c>
      <c r="C3861">
        <v>3271</v>
      </c>
      <c r="D3861" t="s">
        <v>1452</v>
      </c>
      <c r="E3861" t="s">
        <v>802</v>
      </c>
      <c r="F3861">
        <v>4</v>
      </c>
      <c r="G3861">
        <v>1</v>
      </c>
      <c r="H3861" t="s">
        <v>421</v>
      </c>
      <c r="I3861" t="s">
        <v>103</v>
      </c>
      <c r="J3861" t="s">
        <v>105</v>
      </c>
      <c r="K3861" t="s">
        <v>115</v>
      </c>
      <c r="L3861" t="s">
        <v>114</v>
      </c>
      <c r="M3861" t="s">
        <v>408</v>
      </c>
      <c r="N3861" t="s">
        <v>407</v>
      </c>
      <c r="O3861" t="s">
        <v>686</v>
      </c>
      <c r="P3861" t="s">
        <v>685</v>
      </c>
      <c r="Q3861" t="s">
        <v>1452</v>
      </c>
      <c r="R3861" t="s">
        <v>1453</v>
      </c>
    </row>
    <row r="3862" spans="1:18">
      <c r="A3862">
        <v>377</v>
      </c>
      <c r="B3862" t="s">
        <v>701</v>
      </c>
      <c r="C3862">
        <v>3329</v>
      </c>
      <c r="D3862" t="s">
        <v>1456</v>
      </c>
      <c r="E3862" t="s">
        <v>706</v>
      </c>
      <c r="F3862">
        <v>4</v>
      </c>
      <c r="G3862">
        <v>1</v>
      </c>
      <c r="H3862" t="s">
        <v>421</v>
      </c>
      <c r="I3862" t="s">
        <v>103</v>
      </c>
      <c r="J3862" t="s">
        <v>105</v>
      </c>
      <c r="K3862" t="s">
        <v>115</v>
      </c>
      <c r="L3862" t="s">
        <v>114</v>
      </c>
      <c r="M3862" t="s">
        <v>408</v>
      </c>
      <c r="N3862" t="s">
        <v>407</v>
      </c>
      <c r="O3862" t="s">
        <v>686</v>
      </c>
      <c r="P3862" t="s">
        <v>685</v>
      </c>
      <c r="Q3862" t="s">
        <v>1456</v>
      </c>
      <c r="R3862" t="s">
        <v>1457</v>
      </c>
    </row>
    <row r="3863" spans="1:18">
      <c r="A3863">
        <v>378</v>
      </c>
      <c r="B3863" t="s">
        <v>701</v>
      </c>
      <c r="C3863">
        <v>3312</v>
      </c>
      <c r="D3863" t="s">
        <v>1458</v>
      </c>
      <c r="E3863" t="s">
        <v>706</v>
      </c>
      <c r="F3863">
        <v>2</v>
      </c>
      <c r="G3863">
        <v>1</v>
      </c>
      <c r="H3863" t="s">
        <v>421</v>
      </c>
      <c r="I3863" t="s">
        <v>103</v>
      </c>
      <c r="J3863" t="s">
        <v>105</v>
      </c>
      <c r="K3863" t="s">
        <v>115</v>
      </c>
      <c r="L3863" t="s">
        <v>114</v>
      </c>
      <c r="M3863" t="s">
        <v>408</v>
      </c>
      <c r="N3863" t="s">
        <v>407</v>
      </c>
      <c r="O3863" t="s">
        <v>686</v>
      </c>
      <c r="P3863" t="s">
        <v>685</v>
      </c>
      <c r="Q3863" t="s">
        <v>1458</v>
      </c>
      <c r="R3863" t="s">
        <v>1459</v>
      </c>
    </row>
    <row r="3864" spans="1:18">
      <c r="A3864">
        <v>379</v>
      </c>
      <c r="B3864" t="s">
        <v>701</v>
      </c>
      <c r="C3864">
        <v>3348</v>
      </c>
      <c r="D3864" t="s">
        <v>1460</v>
      </c>
      <c r="E3864" t="s">
        <v>706</v>
      </c>
      <c r="F3864">
        <v>3</v>
      </c>
      <c r="G3864">
        <v>1</v>
      </c>
      <c r="H3864" t="s">
        <v>421</v>
      </c>
      <c r="I3864" t="s">
        <v>103</v>
      </c>
      <c r="J3864" t="s">
        <v>105</v>
      </c>
      <c r="K3864" t="s">
        <v>115</v>
      </c>
      <c r="L3864" t="s">
        <v>114</v>
      </c>
      <c r="M3864" t="s">
        <v>408</v>
      </c>
      <c r="N3864" t="s">
        <v>407</v>
      </c>
      <c r="O3864" t="s">
        <v>686</v>
      </c>
      <c r="P3864" t="s">
        <v>685</v>
      </c>
      <c r="Q3864" t="s">
        <v>1460</v>
      </c>
      <c r="R3864" t="s">
        <v>1461</v>
      </c>
    </row>
    <row r="3865" spans="1:18">
      <c r="A3865">
        <v>380</v>
      </c>
      <c r="B3865" t="s">
        <v>701</v>
      </c>
      <c r="C3865">
        <v>3311</v>
      </c>
      <c r="D3865" t="s">
        <v>1462</v>
      </c>
      <c r="E3865" t="s">
        <v>706</v>
      </c>
      <c r="F3865">
        <v>3</v>
      </c>
      <c r="G3865">
        <v>1</v>
      </c>
      <c r="H3865" t="s">
        <v>421</v>
      </c>
      <c r="I3865" t="s">
        <v>103</v>
      </c>
      <c r="J3865" t="s">
        <v>105</v>
      </c>
      <c r="K3865" t="s">
        <v>115</v>
      </c>
      <c r="L3865" t="s">
        <v>114</v>
      </c>
      <c r="M3865" t="s">
        <v>408</v>
      </c>
      <c r="N3865" t="s">
        <v>407</v>
      </c>
      <c r="O3865" t="s">
        <v>686</v>
      </c>
      <c r="P3865" t="s">
        <v>685</v>
      </c>
      <c r="Q3865" t="s">
        <v>1462</v>
      </c>
      <c r="R3865" t="s">
        <v>1463</v>
      </c>
    </row>
    <row r="3866" spans="1:18">
      <c r="A3866">
        <v>381</v>
      </c>
      <c r="B3866" t="s">
        <v>701</v>
      </c>
      <c r="C3866">
        <v>3143</v>
      </c>
      <c r="D3866" t="s">
        <v>1464</v>
      </c>
      <c r="E3866" t="s">
        <v>706</v>
      </c>
      <c r="F3866">
        <v>3</v>
      </c>
      <c r="G3866">
        <v>1</v>
      </c>
      <c r="H3866" t="s">
        <v>421</v>
      </c>
      <c r="I3866" t="s">
        <v>103</v>
      </c>
      <c r="J3866" t="s">
        <v>105</v>
      </c>
      <c r="K3866" t="s">
        <v>115</v>
      </c>
      <c r="L3866" t="s">
        <v>114</v>
      </c>
      <c r="M3866" t="s">
        <v>408</v>
      </c>
      <c r="N3866" t="s">
        <v>407</v>
      </c>
      <c r="O3866" t="s">
        <v>686</v>
      </c>
      <c r="P3866" t="s">
        <v>685</v>
      </c>
      <c r="Q3866" t="s">
        <v>1464</v>
      </c>
      <c r="R3866" t="s">
        <v>1465</v>
      </c>
    </row>
    <row r="3867" spans="1:18">
      <c r="A3867">
        <v>382</v>
      </c>
      <c r="B3867" t="s">
        <v>701</v>
      </c>
      <c r="C3867">
        <v>3347</v>
      </c>
      <c r="D3867" t="s">
        <v>1466</v>
      </c>
      <c r="E3867" t="s">
        <v>706</v>
      </c>
      <c r="F3867">
        <v>4</v>
      </c>
      <c r="G3867">
        <v>1</v>
      </c>
      <c r="H3867" t="s">
        <v>421</v>
      </c>
      <c r="I3867" t="s">
        <v>103</v>
      </c>
      <c r="J3867" t="s">
        <v>105</v>
      </c>
      <c r="K3867" t="s">
        <v>115</v>
      </c>
      <c r="L3867" t="s">
        <v>114</v>
      </c>
      <c r="M3867" t="s">
        <v>408</v>
      </c>
      <c r="N3867" t="s">
        <v>407</v>
      </c>
      <c r="O3867" t="s">
        <v>686</v>
      </c>
      <c r="P3867" t="s">
        <v>685</v>
      </c>
      <c r="Q3867" t="s">
        <v>1466</v>
      </c>
      <c r="R3867" t="s">
        <v>1467</v>
      </c>
    </row>
    <row r="3868" spans="1:18">
      <c r="A3868">
        <v>383</v>
      </c>
      <c r="B3868" t="s">
        <v>701</v>
      </c>
      <c r="C3868">
        <v>3372</v>
      </c>
      <c r="D3868" t="s">
        <v>1468</v>
      </c>
      <c r="E3868" t="s">
        <v>706</v>
      </c>
      <c r="F3868">
        <v>1</v>
      </c>
      <c r="G3868">
        <v>1</v>
      </c>
      <c r="H3868" t="s">
        <v>421</v>
      </c>
      <c r="I3868" t="s">
        <v>103</v>
      </c>
      <c r="J3868" t="s">
        <v>105</v>
      </c>
      <c r="K3868" t="s">
        <v>115</v>
      </c>
      <c r="L3868" t="s">
        <v>114</v>
      </c>
      <c r="M3868" t="s">
        <v>408</v>
      </c>
      <c r="N3868" t="s">
        <v>407</v>
      </c>
      <c r="O3868" t="s">
        <v>686</v>
      </c>
      <c r="P3868" t="s">
        <v>685</v>
      </c>
      <c r="Q3868" t="s">
        <v>1468</v>
      </c>
      <c r="R3868" t="s">
        <v>1469</v>
      </c>
    </row>
    <row r="3869" spans="1:18">
      <c r="A3869">
        <v>386</v>
      </c>
      <c r="B3869" t="s">
        <v>701</v>
      </c>
      <c r="C3869">
        <v>3452</v>
      </c>
      <c r="D3869" t="s">
        <v>1473</v>
      </c>
      <c r="E3869" t="s">
        <v>802</v>
      </c>
      <c r="F3869">
        <v>4</v>
      </c>
      <c r="G3869">
        <v>1</v>
      </c>
      <c r="H3869" t="s">
        <v>421</v>
      </c>
      <c r="I3869" t="s">
        <v>103</v>
      </c>
      <c r="J3869" t="s">
        <v>105</v>
      </c>
      <c r="K3869" t="s">
        <v>115</v>
      </c>
      <c r="L3869" t="s">
        <v>114</v>
      </c>
      <c r="M3869" t="s">
        <v>408</v>
      </c>
      <c r="N3869" t="s">
        <v>407</v>
      </c>
      <c r="O3869" t="s">
        <v>686</v>
      </c>
      <c r="P3869" t="s">
        <v>685</v>
      </c>
      <c r="Q3869" t="s">
        <v>1473</v>
      </c>
      <c r="R3869" t="s">
        <v>1474</v>
      </c>
    </row>
    <row r="3870" spans="1:18">
      <c r="A3870">
        <v>387</v>
      </c>
      <c r="B3870" t="s">
        <v>701</v>
      </c>
      <c r="C3870">
        <v>3431</v>
      </c>
      <c r="D3870" t="s">
        <v>1475</v>
      </c>
      <c r="E3870" t="s">
        <v>703</v>
      </c>
      <c r="F3870" t="s">
        <v>421</v>
      </c>
      <c r="G3870">
        <v>1</v>
      </c>
      <c r="H3870" t="s">
        <v>421</v>
      </c>
      <c r="I3870" t="s">
        <v>103</v>
      </c>
      <c r="J3870" t="s">
        <v>105</v>
      </c>
      <c r="K3870" t="s">
        <v>115</v>
      </c>
      <c r="L3870" t="s">
        <v>114</v>
      </c>
      <c r="M3870" t="s">
        <v>408</v>
      </c>
      <c r="N3870" t="s">
        <v>407</v>
      </c>
      <c r="O3870" t="s">
        <v>686</v>
      </c>
      <c r="P3870" t="s">
        <v>685</v>
      </c>
      <c r="Q3870" t="s">
        <v>1475</v>
      </c>
      <c r="R3870" t="s">
        <v>1476</v>
      </c>
    </row>
    <row r="3871" spans="1:18">
      <c r="A3871">
        <v>388</v>
      </c>
      <c r="B3871" t="s">
        <v>701</v>
      </c>
      <c r="C3871">
        <v>3374</v>
      </c>
      <c r="D3871" t="s">
        <v>1477</v>
      </c>
      <c r="E3871" t="s">
        <v>706</v>
      </c>
      <c r="F3871">
        <v>4</v>
      </c>
      <c r="G3871">
        <v>1</v>
      </c>
      <c r="H3871" t="s">
        <v>421</v>
      </c>
      <c r="I3871" t="s">
        <v>103</v>
      </c>
      <c r="J3871" t="s">
        <v>105</v>
      </c>
      <c r="K3871" t="s">
        <v>115</v>
      </c>
      <c r="L3871" t="s">
        <v>114</v>
      </c>
      <c r="M3871" t="s">
        <v>408</v>
      </c>
      <c r="N3871" t="s">
        <v>407</v>
      </c>
      <c r="O3871" t="s">
        <v>686</v>
      </c>
      <c r="P3871" t="s">
        <v>685</v>
      </c>
      <c r="Q3871" t="s">
        <v>1477</v>
      </c>
      <c r="R3871" t="s">
        <v>1478</v>
      </c>
    </row>
    <row r="3872" spans="1:18">
      <c r="A3872">
        <v>391</v>
      </c>
      <c r="B3872" t="s">
        <v>701</v>
      </c>
      <c r="C3872">
        <v>3099</v>
      </c>
      <c r="D3872" t="s">
        <v>1483</v>
      </c>
      <c r="E3872" t="s">
        <v>706</v>
      </c>
      <c r="F3872">
        <v>4</v>
      </c>
      <c r="G3872">
        <v>1</v>
      </c>
      <c r="H3872" t="s">
        <v>421</v>
      </c>
      <c r="I3872" t="s">
        <v>103</v>
      </c>
      <c r="J3872" t="s">
        <v>105</v>
      </c>
      <c r="K3872" t="s">
        <v>115</v>
      </c>
      <c r="L3872" t="s">
        <v>114</v>
      </c>
      <c r="M3872" t="s">
        <v>408</v>
      </c>
      <c r="N3872" t="s">
        <v>407</v>
      </c>
      <c r="O3872" t="s">
        <v>686</v>
      </c>
      <c r="P3872" t="s">
        <v>685</v>
      </c>
      <c r="Q3872" t="s">
        <v>1483</v>
      </c>
      <c r="R3872" t="s">
        <v>1484</v>
      </c>
    </row>
    <row r="3873" spans="1:18">
      <c r="A3873">
        <v>393</v>
      </c>
      <c r="B3873" t="s">
        <v>701</v>
      </c>
      <c r="C3873">
        <v>3371</v>
      </c>
      <c r="D3873" t="s">
        <v>1487</v>
      </c>
      <c r="E3873" t="s">
        <v>706</v>
      </c>
      <c r="F3873">
        <v>3</v>
      </c>
      <c r="G3873">
        <v>1</v>
      </c>
      <c r="H3873" t="s">
        <v>421</v>
      </c>
      <c r="I3873" t="s">
        <v>103</v>
      </c>
      <c r="J3873" t="s">
        <v>105</v>
      </c>
      <c r="K3873" t="s">
        <v>115</v>
      </c>
      <c r="L3873" t="s">
        <v>114</v>
      </c>
      <c r="M3873" t="s">
        <v>408</v>
      </c>
      <c r="N3873" t="s">
        <v>407</v>
      </c>
      <c r="O3873" t="s">
        <v>686</v>
      </c>
      <c r="P3873" t="s">
        <v>685</v>
      </c>
      <c r="Q3873" t="s">
        <v>1487</v>
      </c>
      <c r="R3873" t="s">
        <v>1488</v>
      </c>
    </row>
    <row r="3874" spans="1:18">
      <c r="A3874">
        <v>396</v>
      </c>
      <c r="B3874" t="s">
        <v>701</v>
      </c>
      <c r="C3874">
        <v>3373</v>
      </c>
      <c r="D3874" t="s">
        <v>1493</v>
      </c>
      <c r="E3874" t="s">
        <v>706</v>
      </c>
      <c r="F3874">
        <v>4</v>
      </c>
      <c r="G3874">
        <v>1</v>
      </c>
      <c r="H3874" t="s">
        <v>421</v>
      </c>
      <c r="I3874" t="s">
        <v>103</v>
      </c>
      <c r="J3874" t="s">
        <v>105</v>
      </c>
      <c r="K3874" t="s">
        <v>115</v>
      </c>
      <c r="L3874" t="s">
        <v>114</v>
      </c>
      <c r="M3874" t="s">
        <v>408</v>
      </c>
      <c r="N3874" t="s">
        <v>407</v>
      </c>
      <c r="O3874" t="s">
        <v>686</v>
      </c>
      <c r="P3874" t="s">
        <v>685</v>
      </c>
      <c r="Q3874" t="s">
        <v>1493</v>
      </c>
      <c r="R3874" t="s">
        <v>1494</v>
      </c>
    </row>
    <row r="3875" spans="1:18">
      <c r="A3875">
        <v>397</v>
      </c>
      <c r="B3875" t="s">
        <v>701</v>
      </c>
      <c r="C3875">
        <v>3370</v>
      </c>
      <c r="D3875" t="s">
        <v>1495</v>
      </c>
      <c r="E3875" t="s">
        <v>706</v>
      </c>
      <c r="F3875">
        <v>3</v>
      </c>
      <c r="G3875">
        <v>1</v>
      </c>
      <c r="H3875" t="s">
        <v>421</v>
      </c>
      <c r="I3875" t="s">
        <v>103</v>
      </c>
      <c r="J3875" t="s">
        <v>105</v>
      </c>
      <c r="K3875" t="s">
        <v>115</v>
      </c>
      <c r="L3875" t="s">
        <v>114</v>
      </c>
      <c r="M3875" t="s">
        <v>408</v>
      </c>
      <c r="N3875" t="s">
        <v>407</v>
      </c>
      <c r="O3875" t="s">
        <v>686</v>
      </c>
      <c r="P3875" t="s">
        <v>685</v>
      </c>
      <c r="Q3875" t="s">
        <v>1495</v>
      </c>
      <c r="R3875" t="s">
        <v>1496</v>
      </c>
    </row>
    <row r="3876" spans="1:18">
      <c r="A3876">
        <v>401</v>
      </c>
      <c r="B3876" t="s">
        <v>701</v>
      </c>
      <c r="C3876">
        <v>3427</v>
      </c>
      <c r="D3876" t="s">
        <v>1503</v>
      </c>
      <c r="E3876" t="s">
        <v>802</v>
      </c>
      <c r="F3876">
        <v>4</v>
      </c>
      <c r="G3876">
        <v>1</v>
      </c>
      <c r="H3876" t="s">
        <v>421</v>
      </c>
      <c r="I3876" t="s">
        <v>103</v>
      </c>
      <c r="J3876" t="s">
        <v>105</v>
      </c>
      <c r="K3876" t="s">
        <v>115</v>
      </c>
      <c r="L3876" t="s">
        <v>114</v>
      </c>
      <c r="M3876" t="s">
        <v>408</v>
      </c>
      <c r="N3876" t="s">
        <v>407</v>
      </c>
      <c r="O3876" t="s">
        <v>686</v>
      </c>
      <c r="P3876" t="s">
        <v>685</v>
      </c>
      <c r="Q3876" t="s">
        <v>1503</v>
      </c>
      <c r="R3876" t="s">
        <v>1504</v>
      </c>
    </row>
    <row r="3877" spans="1:18">
      <c r="A3877">
        <v>405</v>
      </c>
      <c r="B3877" t="s">
        <v>701</v>
      </c>
      <c r="C3877">
        <v>3368</v>
      </c>
      <c r="D3877" t="s">
        <v>1379</v>
      </c>
      <c r="E3877" t="s">
        <v>706</v>
      </c>
      <c r="F3877">
        <v>2</v>
      </c>
      <c r="G3877">
        <v>1</v>
      </c>
      <c r="H3877" t="s">
        <v>421</v>
      </c>
      <c r="I3877" t="s">
        <v>103</v>
      </c>
      <c r="J3877" t="s">
        <v>105</v>
      </c>
      <c r="K3877" t="s">
        <v>115</v>
      </c>
      <c r="L3877" t="s">
        <v>114</v>
      </c>
      <c r="M3877" t="s">
        <v>408</v>
      </c>
      <c r="N3877" t="s">
        <v>407</v>
      </c>
      <c r="O3877" t="s">
        <v>686</v>
      </c>
      <c r="P3877" t="s">
        <v>685</v>
      </c>
      <c r="Q3877" t="s">
        <v>1379</v>
      </c>
      <c r="R3877" t="s">
        <v>1511</v>
      </c>
    </row>
    <row r="3878" spans="1:18">
      <c r="A3878">
        <v>407</v>
      </c>
      <c r="B3878" t="s">
        <v>701</v>
      </c>
      <c r="C3878">
        <v>3369</v>
      </c>
      <c r="D3878" t="s">
        <v>1283</v>
      </c>
      <c r="E3878" t="s">
        <v>706</v>
      </c>
      <c r="F3878">
        <v>3</v>
      </c>
      <c r="G3878">
        <v>1</v>
      </c>
      <c r="H3878" t="s">
        <v>421</v>
      </c>
      <c r="I3878" t="s">
        <v>103</v>
      </c>
      <c r="J3878" t="s">
        <v>105</v>
      </c>
      <c r="K3878" t="s">
        <v>115</v>
      </c>
      <c r="L3878" t="s">
        <v>114</v>
      </c>
      <c r="M3878" t="s">
        <v>408</v>
      </c>
      <c r="N3878" t="s">
        <v>407</v>
      </c>
      <c r="O3878" t="s">
        <v>686</v>
      </c>
      <c r="P3878" t="s">
        <v>685</v>
      </c>
      <c r="Q3878" t="s">
        <v>1283</v>
      </c>
      <c r="R3878" t="s">
        <v>1514</v>
      </c>
    </row>
    <row r="3879" spans="1:18">
      <c r="A3879">
        <v>408</v>
      </c>
      <c r="B3879" t="s">
        <v>701</v>
      </c>
      <c r="C3879">
        <v>3100</v>
      </c>
      <c r="D3879" t="s">
        <v>1515</v>
      </c>
      <c r="E3879" t="s">
        <v>706</v>
      </c>
      <c r="F3879">
        <v>4</v>
      </c>
      <c r="G3879">
        <v>1</v>
      </c>
      <c r="H3879" t="s">
        <v>421</v>
      </c>
      <c r="I3879" t="s">
        <v>103</v>
      </c>
      <c r="J3879" t="s">
        <v>105</v>
      </c>
      <c r="K3879" t="s">
        <v>115</v>
      </c>
      <c r="L3879" t="s">
        <v>114</v>
      </c>
      <c r="M3879" t="s">
        <v>408</v>
      </c>
      <c r="N3879" t="s">
        <v>407</v>
      </c>
      <c r="O3879" t="s">
        <v>686</v>
      </c>
      <c r="P3879" t="s">
        <v>685</v>
      </c>
      <c r="Q3879" t="s">
        <v>1515</v>
      </c>
      <c r="R3879" t="s">
        <v>1516</v>
      </c>
    </row>
    <row r="3880" spans="1:18">
      <c r="A3880">
        <v>409</v>
      </c>
      <c r="B3880" t="s">
        <v>701</v>
      </c>
      <c r="C3880">
        <v>3331</v>
      </c>
      <c r="D3880" t="s">
        <v>1517</v>
      </c>
      <c r="E3880" t="s">
        <v>706</v>
      </c>
      <c r="F3880">
        <v>4</v>
      </c>
      <c r="G3880">
        <v>1</v>
      </c>
      <c r="H3880" t="s">
        <v>421</v>
      </c>
      <c r="I3880" t="s">
        <v>103</v>
      </c>
      <c r="J3880" t="s">
        <v>105</v>
      </c>
      <c r="K3880" t="s">
        <v>115</v>
      </c>
      <c r="L3880" t="s">
        <v>114</v>
      </c>
      <c r="M3880" t="s">
        <v>408</v>
      </c>
      <c r="N3880" t="s">
        <v>407</v>
      </c>
      <c r="O3880" t="s">
        <v>686</v>
      </c>
      <c r="P3880" t="s">
        <v>685</v>
      </c>
      <c r="Q3880" t="s">
        <v>1517</v>
      </c>
      <c r="R3880" t="s">
        <v>1518</v>
      </c>
    </row>
    <row r="3881" spans="1:18">
      <c r="A3881">
        <v>410</v>
      </c>
      <c r="B3881" t="s">
        <v>701</v>
      </c>
      <c r="C3881">
        <v>3330</v>
      </c>
      <c r="D3881" t="s">
        <v>1519</v>
      </c>
      <c r="E3881" t="s">
        <v>706</v>
      </c>
      <c r="F3881">
        <v>3</v>
      </c>
      <c r="G3881">
        <v>1</v>
      </c>
      <c r="H3881" t="s">
        <v>421</v>
      </c>
      <c r="I3881" t="s">
        <v>103</v>
      </c>
      <c r="J3881" t="s">
        <v>105</v>
      </c>
      <c r="K3881" t="s">
        <v>115</v>
      </c>
      <c r="L3881" t="s">
        <v>114</v>
      </c>
      <c r="M3881" t="s">
        <v>408</v>
      </c>
      <c r="N3881" t="s">
        <v>407</v>
      </c>
      <c r="O3881" t="s">
        <v>686</v>
      </c>
      <c r="P3881" t="s">
        <v>685</v>
      </c>
      <c r="Q3881" t="s">
        <v>1519</v>
      </c>
      <c r="R3881" t="s">
        <v>1520</v>
      </c>
    </row>
    <row r="3882" spans="1:18">
      <c r="A3882">
        <v>413</v>
      </c>
      <c r="B3882" t="s">
        <v>701</v>
      </c>
      <c r="C3882">
        <v>3428</v>
      </c>
      <c r="D3882" t="s">
        <v>1525</v>
      </c>
      <c r="E3882" t="s">
        <v>706</v>
      </c>
      <c r="F3882">
        <v>4</v>
      </c>
      <c r="G3882">
        <v>1</v>
      </c>
      <c r="H3882" t="s">
        <v>421</v>
      </c>
      <c r="I3882" t="s">
        <v>103</v>
      </c>
      <c r="J3882" t="s">
        <v>105</v>
      </c>
      <c r="K3882" t="s">
        <v>115</v>
      </c>
      <c r="L3882" t="s">
        <v>114</v>
      </c>
      <c r="M3882" t="s">
        <v>408</v>
      </c>
      <c r="N3882" t="s">
        <v>407</v>
      </c>
      <c r="O3882" t="s">
        <v>686</v>
      </c>
      <c r="P3882" t="s">
        <v>685</v>
      </c>
      <c r="Q3882" t="s">
        <v>1525</v>
      </c>
      <c r="R3882" t="s">
        <v>1526</v>
      </c>
    </row>
    <row r="3883" spans="1:18">
      <c r="A3883">
        <v>417</v>
      </c>
      <c r="B3883" t="s">
        <v>701</v>
      </c>
      <c r="C3883">
        <v>3366</v>
      </c>
      <c r="D3883" t="s">
        <v>1533</v>
      </c>
      <c r="E3883" t="s">
        <v>706</v>
      </c>
      <c r="F3883">
        <v>3</v>
      </c>
      <c r="G3883">
        <v>1</v>
      </c>
      <c r="H3883" t="s">
        <v>421</v>
      </c>
      <c r="I3883" t="s">
        <v>103</v>
      </c>
      <c r="J3883" t="s">
        <v>105</v>
      </c>
      <c r="K3883" t="s">
        <v>115</v>
      </c>
      <c r="L3883" t="s">
        <v>114</v>
      </c>
      <c r="M3883" t="s">
        <v>408</v>
      </c>
      <c r="N3883" t="s">
        <v>407</v>
      </c>
      <c r="O3883" t="s">
        <v>686</v>
      </c>
      <c r="P3883" t="s">
        <v>685</v>
      </c>
      <c r="Q3883" t="s">
        <v>1533</v>
      </c>
      <c r="R3883" t="s">
        <v>1534</v>
      </c>
    </row>
    <row r="3884" spans="1:18">
      <c r="A3884">
        <v>420</v>
      </c>
      <c r="B3884" t="s">
        <v>701</v>
      </c>
      <c r="C3884">
        <v>3367</v>
      </c>
      <c r="D3884" t="s">
        <v>1539</v>
      </c>
      <c r="E3884" t="s">
        <v>706</v>
      </c>
      <c r="F3884">
        <v>1</v>
      </c>
      <c r="G3884">
        <v>1</v>
      </c>
      <c r="H3884" t="s">
        <v>421</v>
      </c>
      <c r="I3884" t="s">
        <v>103</v>
      </c>
      <c r="J3884" t="s">
        <v>105</v>
      </c>
      <c r="K3884" t="s">
        <v>115</v>
      </c>
      <c r="L3884" t="s">
        <v>114</v>
      </c>
      <c r="M3884" t="s">
        <v>408</v>
      </c>
      <c r="N3884" t="s">
        <v>407</v>
      </c>
      <c r="O3884" t="s">
        <v>686</v>
      </c>
      <c r="P3884" t="s">
        <v>685</v>
      </c>
      <c r="Q3884" t="s">
        <v>1539</v>
      </c>
      <c r="R3884" t="s">
        <v>1540</v>
      </c>
    </row>
    <row r="3885" spans="1:18">
      <c r="A3885">
        <v>422</v>
      </c>
      <c r="B3885" t="s">
        <v>701</v>
      </c>
      <c r="C3885">
        <v>3332</v>
      </c>
      <c r="D3885" t="s">
        <v>1543</v>
      </c>
      <c r="E3885" t="s">
        <v>802</v>
      </c>
      <c r="F3885">
        <v>4</v>
      </c>
      <c r="G3885">
        <v>1</v>
      </c>
      <c r="H3885" t="s">
        <v>421</v>
      </c>
      <c r="I3885" t="s">
        <v>103</v>
      </c>
      <c r="J3885" t="s">
        <v>105</v>
      </c>
      <c r="K3885" t="s">
        <v>115</v>
      </c>
      <c r="L3885" t="s">
        <v>114</v>
      </c>
      <c r="M3885" t="s">
        <v>408</v>
      </c>
      <c r="N3885" t="s">
        <v>407</v>
      </c>
      <c r="O3885" t="s">
        <v>686</v>
      </c>
      <c r="P3885" t="s">
        <v>685</v>
      </c>
      <c r="Q3885" t="s">
        <v>1543</v>
      </c>
      <c r="R3885" t="s">
        <v>1544</v>
      </c>
    </row>
    <row r="3886" spans="1:18">
      <c r="A3886">
        <v>425</v>
      </c>
      <c r="B3886" t="s">
        <v>701</v>
      </c>
      <c r="C3886">
        <v>3364</v>
      </c>
      <c r="D3886" t="s">
        <v>1549</v>
      </c>
      <c r="E3886" t="s">
        <v>706</v>
      </c>
      <c r="F3886">
        <v>2</v>
      </c>
      <c r="G3886">
        <v>1</v>
      </c>
      <c r="H3886" t="s">
        <v>421</v>
      </c>
      <c r="I3886" t="s">
        <v>103</v>
      </c>
      <c r="J3886" t="s">
        <v>105</v>
      </c>
      <c r="K3886" t="s">
        <v>115</v>
      </c>
      <c r="L3886" t="s">
        <v>114</v>
      </c>
      <c r="M3886" t="s">
        <v>408</v>
      </c>
      <c r="N3886" t="s">
        <v>407</v>
      </c>
      <c r="O3886" t="s">
        <v>686</v>
      </c>
      <c r="P3886" t="s">
        <v>685</v>
      </c>
      <c r="Q3886" t="s">
        <v>1549</v>
      </c>
      <c r="R3886" t="s">
        <v>1550</v>
      </c>
    </row>
    <row r="3887" spans="1:18">
      <c r="A3887">
        <v>428</v>
      </c>
      <c r="B3887" t="s">
        <v>701</v>
      </c>
      <c r="C3887">
        <v>3098</v>
      </c>
      <c r="D3887" t="s">
        <v>1555</v>
      </c>
      <c r="E3887" t="s">
        <v>802</v>
      </c>
      <c r="F3887">
        <v>3</v>
      </c>
      <c r="G3887">
        <v>1</v>
      </c>
      <c r="H3887" t="s">
        <v>421</v>
      </c>
      <c r="I3887" t="s">
        <v>103</v>
      </c>
      <c r="J3887" t="s">
        <v>105</v>
      </c>
      <c r="K3887" t="s">
        <v>115</v>
      </c>
      <c r="L3887" t="s">
        <v>114</v>
      </c>
      <c r="M3887" t="s">
        <v>408</v>
      </c>
      <c r="N3887" t="s">
        <v>407</v>
      </c>
      <c r="O3887" t="s">
        <v>686</v>
      </c>
      <c r="P3887" t="s">
        <v>685</v>
      </c>
      <c r="Q3887" t="s">
        <v>1555</v>
      </c>
      <c r="R3887" t="s">
        <v>1556</v>
      </c>
    </row>
    <row r="3888" spans="1:18">
      <c r="A3888">
        <v>430</v>
      </c>
      <c r="B3888" t="s">
        <v>701</v>
      </c>
      <c r="C3888">
        <v>3365</v>
      </c>
      <c r="D3888" t="s">
        <v>1559</v>
      </c>
      <c r="E3888" t="s">
        <v>706</v>
      </c>
      <c r="F3888">
        <v>2</v>
      </c>
      <c r="G3888">
        <v>1</v>
      </c>
      <c r="H3888" t="s">
        <v>421</v>
      </c>
      <c r="I3888" t="s">
        <v>103</v>
      </c>
      <c r="J3888" t="s">
        <v>105</v>
      </c>
      <c r="K3888" t="s">
        <v>115</v>
      </c>
      <c r="L3888" t="s">
        <v>114</v>
      </c>
      <c r="M3888" t="s">
        <v>408</v>
      </c>
      <c r="N3888" t="s">
        <v>407</v>
      </c>
      <c r="O3888" t="s">
        <v>686</v>
      </c>
      <c r="P3888" t="s">
        <v>685</v>
      </c>
      <c r="Q3888" t="s">
        <v>1559</v>
      </c>
      <c r="R3888" t="s">
        <v>1560</v>
      </c>
    </row>
    <row r="3889" spans="1:18">
      <c r="A3889">
        <v>431</v>
      </c>
      <c r="B3889" t="s">
        <v>701</v>
      </c>
      <c r="C3889">
        <v>3429</v>
      </c>
      <c r="D3889" t="s">
        <v>1561</v>
      </c>
      <c r="E3889" t="s">
        <v>706</v>
      </c>
      <c r="F3889">
        <v>4</v>
      </c>
      <c r="G3889">
        <v>1</v>
      </c>
      <c r="H3889" t="s">
        <v>421</v>
      </c>
      <c r="I3889" t="s">
        <v>103</v>
      </c>
      <c r="J3889" t="s">
        <v>105</v>
      </c>
      <c r="K3889" t="s">
        <v>115</v>
      </c>
      <c r="L3889" t="s">
        <v>114</v>
      </c>
      <c r="M3889" t="s">
        <v>408</v>
      </c>
      <c r="N3889" t="s">
        <v>407</v>
      </c>
      <c r="O3889" t="s">
        <v>686</v>
      </c>
      <c r="P3889" t="s">
        <v>685</v>
      </c>
      <c r="Q3889" t="s">
        <v>1561</v>
      </c>
      <c r="R3889" t="s">
        <v>1562</v>
      </c>
    </row>
    <row r="3890" spans="1:18">
      <c r="A3890">
        <v>435</v>
      </c>
      <c r="B3890" t="s">
        <v>701</v>
      </c>
      <c r="C3890">
        <v>3093</v>
      </c>
      <c r="D3890" t="s">
        <v>1569</v>
      </c>
      <c r="E3890" t="s">
        <v>706</v>
      </c>
      <c r="F3890">
        <v>4</v>
      </c>
      <c r="G3890">
        <v>1</v>
      </c>
      <c r="H3890" t="s">
        <v>421</v>
      </c>
      <c r="I3890" t="s">
        <v>103</v>
      </c>
      <c r="J3890" t="s">
        <v>105</v>
      </c>
      <c r="K3890" t="s">
        <v>115</v>
      </c>
      <c r="L3890" t="s">
        <v>114</v>
      </c>
      <c r="M3890" t="s">
        <v>408</v>
      </c>
      <c r="N3890" t="s">
        <v>407</v>
      </c>
      <c r="O3890" t="s">
        <v>686</v>
      </c>
      <c r="P3890" t="s">
        <v>685</v>
      </c>
      <c r="Q3890" t="s">
        <v>1569</v>
      </c>
      <c r="R3890" t="s">
        <v>1570</v>
      </c>
    </row>
    <row r="3891" spans="1:18">
      <c r="A3891">
        <v>443</v>
      </c>
      <c r="B3891" t="s">
        <v>701</v>
      </c>
      <c r="C3891">
        <v>3262</v>
      </c>
      <c r="D3891" t="s">
        <v>1585</v>
      </c>
      <c r="E3891" t="s">
        <v>706</v>
      </c>
      <c r="F3891">
        <v>4</v>
      </c>
      <c r="G3891">
        <v>1</v>
      </c>
      <c r="H3891" t="s">
        <v>421</v>
      </c>
      <c r="I3891" t="s">
        <v>103</v>
      </c>
      <c r="J3891" t="s">
        <v>105</v>
      </c>
      <c r="K3891" t="s">
        <v>115</v>
      </c>
      <c r="L3891" t="s">
        <v>114</v>
      </c>
      <c r="M3891" t="s">
        <v>408</v>
      </c>
      <c r="N3891" t="s">
        <v>407</v>
      </c>
      <c r="O3891" t="s">
        <v>686</v>
      </c>
      <c r="P3891" t="s">
        <v>685</v>
      </c>
      <c r="Q3891" t="s">
        <v>1585</v>
      </c>
      <c r="R3891" t="s">
        <v>1586</v>
      </c>
    </row>
    <row r="3892" spans="1:18">
      <c r="A3892">
        <v>445</v>
      </c>
      <c r="B3892" t="s">
        <v>701</v>
      </c>
      <c r="C3892">
        <v>3363</v>
      </c>
      <c r="D3892" t="s">
        <v>1589</v>
      </c>
      <c r="E3892" t="s">
        <v>706</v>
      </c>
      <c r="F3892">
        <v>3</v>
      </c>
      <c r="G3892">
        <v>1</v>
      </c>
      <c r="H3892" t="s">
        <v>421</v>
      </c>
      <c r="I3892" t="s">
        <v>103</v>
      </c>
      <c r="J3892" t="s">
        <v>105</v>
      </c>
      <c r="K3892" t="s">
        <v>115</v>
      </c>
      <c r="L3892" t="s">
        <v>114</v>
      </c>
      <c r="M3892" t="s">
        <v>408</v>
      </c>
      <c r="N3892" t="s">
        <v>407</v>
      </c>
      <c r="O3892" t="s">
        <v>686</v>
      </c>
      <c r="P3892" t="s">
        <v>685</v>
      </c>
      <c r="Q3892" t="s">
        <v>1589</v>
      </c>
      <c r="R3892" t="s">
        <v>1590</v>
      </c>
    </row>
    <row r="3893" spans="1:18">
      <c r="A3893">
        <v>449</v>
      </c>
      <c r="B3893" t="s">
        <v>701</v>
      </c>
      <c r="C3893">
        <v>3263</v>
      </c>
      <c r="D3893" t="s">
        <v>1597</v>
      </c>
      <c r="E3893" t="s">
        <v>706</v>
      </c>
      <c r="F3893">
        <v>4</v>
      </c>
      <c r="G3893">
        <v>1</v>
      </c>
      <c r="H3893" t="s">
        <v>421</v>
      </c>
      <c r="I3893" t="s">
        <v>103</v>
      </c>
      <c r="J3893" t="s">
        <v>105</v>
      </c>
      <c r="K3893" t="s">
        <v>115</v>
      </c>
      <c r="L3893" t="s">
        <v>114</v>
      </c>
      <c r="M3893" t="s">
        <v>408</v>
      </c>
      <c r="N3893" t="s">
        <v>407</v>
      </c>
      <c r="O3893" t="s">
        <v>686</v>
      </c>
      <c r="P3893" t="s">
        <v>685</v>
      </c>
      <c r="Q3893" t="s">
        <v>1597</v>
      </c>
      <c r="R3893" t="s">
        <v>1598</v>
      </c>
    </row>
    <row r="3894" spans="1:18">
      <c r="A3894">
        <v>450</v>
      </c>
      <c r="B3894" t="s">
        <v>701</v>
      </c>
      <c r="C3894">
        <v>3362</v>
      </c>
      <c r="D3894" t="s">
        <v>1599</v>
      </c>
      <c r="E3894" t="s">
        <v>706</v>
      </c>
      <c r="F3894">
        <v>4</v>
      </c>
      <c r="G3894">
        <v>1</v>
      </c>
      <c r="H3894" t="s">
        <v>421</v>
      </c>
      <c r="I3894" t="s">
        <v>103</v>
      </c>
      <c r="J3894" t="s">
        <v>105</v>
      </c>
      <c r="K3894" t="s">
        <v>115</v>
      </c>
      <c r="L3894" t="s">
        <v>114</v>
      </c>
      <c r="M3894" t="s">
        <v>408</v>
      </c>
      <c r="N3894" t="s">
        <v>407</v>
      </c>
      <c r="O3894" t="s">
        <v>686</v>
      </c>
      <c r="P3894" t="s">
        <v>685</v>
      </c>
      <c r="Q3894" t="s">
        <v>1599</v>
      </c>
      <c r="R3894" t="s">
        <v>1600</v>
      </c>
    </row>
    <row r="3895" spans="1:18">
      <c r="A3895">
        <v>453</v>
      </c>
      <c r="B3895" t="s">
        <v>701</v>
      </c>
      <c r="C3895">
        <v>3386</v>
      </c>
      <c r="D3895" t="s">
        <v>1605</v>
      </c>
      <c r="E3895" t="s">
        <v>706</v>
      </c>
      <c r="F3895">
        <v>4</v>
      </c>
      <c r="G3895">
        <v>1</v>
      </c>
      <c r="H3895" t="s">
        <v>421</v>
      </c>
      <c r="I3895" t="s">
        <v>103</v>
      </c>
      <c r="J3895" t="s">
        <v>105</v>
      </c>
      <c r="K3895" t="s">
        <v>115</v>
      </c>
      <c r="L3895" t="s">
        <v>114</v>
      </c>
      <c r="M3895" t="s">
        <v>408</v>
      </c>
      <c r="N3895" t="s">
        <v>407</v>
      </c>
      <c r="O3895" t="s">
        <v>686</v>
      </c>
      <c r="P3895" t="s">
        <v>685</v>
      </c>
      <c r="Q3895" t="s">
        <v>1605</v>
      </c>
      <c r="R3895" t="s">
        <v>1606</v>
      </c>
    </row>
    <row r="3896" spans="1:18">
      <c r="A3896">
        <v>454</v>
      </c>
      <c r="B3896" t="s">
        <v>701</v>
      </c>
      <c r="C3896">
        <v>3385</v>
      </c>
      <c r="D3896" t="s">
        <v>1607</v>
      </c>
      <c r="E3896" t="s">
        <v>703</v>
      </c>
      <c r="F3896" t="s">
        <v>421</v>
      </c>
      <c r="G3896">
        <v>1</v>
      </c>
      <c r="H3896" t="s">
        <v>421</v>
      </c>
      <c r="I3896" t="s">
        <v>103</v>
      </c>
      <c r="J3896" t="s">
        <v>105</v>
      </c>
      <c r="K3896" t="s">
        <v>115</v>
      </c>
      <c r="L3896" t="s">
        <v>114</v>
      </c>
      <c r="M3896" t="s">
        <v>408</v>
      </c>
      <c r="N3896" t="s">
        <v>407</v>
      </c>
      <c r="O3896" t="s">
        <v>686</v>
      </c>
      <c r="P3896" t="s">
        <v>685</v>
      </c>
      <c r="Q3896" t="s">
        <v>1607</v>
      </c>
      <c r="R3896" t="s">
        <v>1608</v>
      </c>
    </row>
    <row r="3897" spans="1:18">
      <c r="A3897">
        <v>464</v>
      </c>
      <c r="B3897" t="s">
        <v>701</v>
      </c>
      <c r="C3897">
        <v>3383</v>
      </c>
      <c r="D3897" t="s">
        <v>1627</v>
      </c>
      <c r="E3897" t="s">
        <v>706</v>
      </c>
      <c r="F3897">
        <v>3</v>
      </c>
      <c r="G3897">
        <v>1</v>
      </c>
      <c r="H3897" t="s">
        <v>421</v>
      </c>
      <c r="I3897" t="s">
        <v>103</v>
      </c>
      <c r="J3897" t="s">
        <v>105</v>
      </c>
      <c r="K3897" t="s">
        <v>115</v>
      </c>
      <c r="L3897" t="s">
        <v>114</v>
      </c>
      <c r="M3897" t="s">
        <v>408</v>
      </c>
      <c r="N3897" t="s">
        <v>407</v>
      </c>
      <c r="O3897" t="s">
        <v>686</v>
      </c>
      <c r="P3897" t="s">
        <v>685</v>
      </c>
      <c r="Q3897" t="s">
        <v>1627</v>
      </c>
      <c r="R3897" t="s">
        <v>1628</v>
      </c>
    </row>
    <row r="3898" spans="1:18">
      <c r="A3898">
        <v>474</v>
      </c>
      <c r="B3898" t="s">
        <v>701</v>
      </c>
      <c r="C3898">
        <v>3382</v>
      </c>
      <c r="D3898" t="s">
        <v>1647</v>
      </c>
      <c r="E3898" t="s">
        <v>706</v>
      </c>
      <c r="F3898">
        <v>4</v>
      </c>
      <c r="G3898">
        <v>1</v>
      </c>
      <c r="H3898" t="s">
        <v>421</v>
      </c>
      <c r="I3898" t="s">
        <v>103</v>
      </c>
      <c r="J3898" t="s">
        <v>105</v>
      </c>
      <c r="K3898" t="s">
        <v>115</v>
      </c>
      <c r="L3898" t="s">
        <v>114</v>
      </c>
      <c r="M3898" t="s">
        <v>408</v>
      </c>
      <c r="N3898" t="s">
        <v>407</v>
      </c>
      <c r="O3898" t="s">
        <v>686</v>
      </c>
      <c r="P3898" t="s">
        <v>685</v>
      </c>
      <c r="Q3898" t="s">
        <v>1647</v>
      </c>
      <c r="R3898" t="s">
        <v>1648</v>
      </c>
    </row>
    <row r="3899" spans="1:18">
      <c r="A3899">
        <v>475</v>
      </c>
      <c r="B3899" t="s">
        <v>701</v>
      </c>
      <c r="C3899">
        <v>3384</v>
      </c>
      <c r="D3899" t="s">
        <v>1649</v>
      </c>
      <c r="E3899" t="s">
        <v>706</v>
      </c>
      <c r="F3899">
        <v>2</v>
      </c>
      <c r="G3899">
        <v>1</v>
      </c>
      <c r="H3899" t="s">
        <v>421</v>
      </c>
      <c r="I3899" t="s">
        <v>103</v>
      </c>
      <c r="J3899" t="s">
        <v>105</v>
      </c>
      <c r="K3899" t="s">
        <v>115</v>
      </c>
      <c r="L3899" t="s">
        <v>114</v>
      </c>
      <c r="M3899" t="s">
        <v>408</v>
      </c>
      <c r="N3899" t="s">
        <v>407</v>
      </c>
      <c r="O3899" t="s">
        <v>686</v>
      </c>
      <c r="P3899" t="s">
        <v>685</v>
      </c>
      <c r="Q3899" t="s">
        <v>1649</v>
      </c>
      <c r="R3899" t="s">
        <v>1650</v>
      </c>
    </row>
    <row r="3900" spans="1:18">
      <c r="A3900">
        <v>478</v>
      </c>
      <c r="B3900" t="s">
        <v>701</v>
      </c>
      <c r="C3900">
        <v>3333</v>
      </c>
      <c r="D3900" t="s">
        <v>1649</v>
      </c>
      <c r="E3900" t="s">
        <v>802</v>
      </c>
      <c r="F3900">
        <v>4</v>
      </c>
      <c r="G3900">
        <v>1</v>
      </c>
      <c r="H3900" t="s">
        <v>421</v>
      </c>
      <c r="I3900" t="s">
        <v>103</v>
      </c>
      <c r="J3900" t="s">
        <v>105</v>
      </c>
      <c r="K3900" t="s">
        <v>115</v>
      </c>
      <c r="L3900" t="s">
        <v>114</v>
      </c>
      <c r="M3900" t="s">
        <v>408</v>
      </c>
      <c r="N3900" t="s">
        <v>407</v>
      </c>
      <c r="O3900" t="s">
        <v>686</v>
      </c>
      <c r="P3900" t="s">
        <v>685</v>
      </c>
      <c r="Q3900" t="s">
        <v>1649</v>
      </c>
      <c r="R3900" t="s">
        <v>1655</v>
      </c>
    </row>
    <row r="3901" spans="1:18">
      <c r="A3901">
        <v>498</v>
      </c>
      <c r="B3901" t="s">
        <v>701</v>
      </c>
      <c r="C3901">
        <v>3264</v>
      </c>
      <c r="D3901" t="s">
        <v>1694</v>
      </c>
      <c r="E3901" t="s">
        <v>706</v>
      </c>
      <c r="F3901">
        <v>3</v>
      </c>
      <c r="G3901">
        <v>1</v>
      </c>
      <c r="H3901" t="s">
        <v>421</v>
      </c>
      <c r="I3901" t="s">
        <v>103</v>
      </c>
      <c r="J3901" t="s">
        <v>105</v>
      </c>
      <c r="K3901" t="s">
        <v>115</v>
      </c>
      <c r="L3901" t="s">
        <v>114</v>
      </c>
      <c r="M3901" t="s">
        <v>408</v>
      </c>
      <c r="N3901" t="s">
        <v>407</v>
      </c>
      <c r="O3901" t="s">
        <v>686</v>
      </c>
      <c r="P3901" t="s">
        <v>685</v>
      </c>
      <c r="Q3901" t="s">
        <v>1694</v>
      </c>
      <c r="R3901" t="s">
        <v>1695</v>
      </c>
    </row>
    <row r="3902" spans="1:18">
      <c r="A3902">
        <v>504</v>
      </c>
      <c r="B3902" t="s">
        <v>701</v>
      </c>
      <c r="C3902">
        <v>3334</v>
      </c>
      <c r="D3902" t="s">
        <v>1249</v>
      </c>
      <c r="E3902" t="s">
        <v>802</v>
      </c>
      <c r="F3902">
        <v>4</v>
      </c>
      <c r="G3902">
        <v>1</v>
      </c>
      <c r="H3902" t="s">
        <v>421</v>
      </c>
      <c r="I3902" t="s">
        <v>103</v>
      </c>
      <c r="J3902" t="s">
        <v>105</v>
      </c>
      <c r="K3902" t="s">
        <v>115</v>
      </c>
      <c r="L3902" t="s">
        <v>114</v>
      </c>
      <c r="M3902" t="s">
        <v>408</v>
      </c>
      <c r="N3902" t="s">
        <v>407</v>
      </c>
      <c r="O3902" t="s">
        <v>686</v>
      </c>
      <c r="P3902" t="s">
        <v>685</v>
      </c>
      <c r="Q3902" t="s">
        <v>1249</v>
      </c>
      <c r="R3902" t="s">
        <v>1706</v>
      </c>
    </row>
    <row r="3903" spans="1:18">
      <c r="A3903">
        <v>508</v>
      </c>
      <c r="B3903" t="s">
        <v>701</v>
      </c>
      <c r="C3903">
        <v>3381</v>
      </c>
      <c r="D3903" t="s">
        <v>1713</v>
      </c>
      <c r="E3903" t="s">
        <v>706</v>
      </c>
      <c r="F3903">
        <v>3</v>
      </c>
      <c r="G3903">
        <v>1</v>
      </c>
      <c r="H3903" t="s">
        <v>421</v>
      </c>
      <c r="I3903" t="s">
        <v>103</v>
      </c>
      <c r="J3903" t="s">
        <v>105</v>
      </c>
      <c r="K3903" t="s">
        <v>115</v>
      </c>
      <c r="L3903" t="s">
        <v>114</v>
      </c>
      <c r="M3903" t="s">
        <v>408</v>
      </c>
      <c r="N3903" t="s">
        <v>407</v>
      </c>
      <c r="O3903" t="s">
        <v>686</v>
      </c>
      <c r="P3903" t="s">
        <v>685</v>
      </c>
      <c r="Q3903" t="s">
        <v>1713</v>
      </c>
      <c r="R3903" t="s">
        <v>1714</v>
      </c>
    </row>
    <row r="3904" spans="1:18">
      <c r="A3904">
        <v>509</v>
      </c>
      <c r="B3904" t="s">
        <v>701</v>
      </c>
      <c r="C3904">
        <v>3265</v>
      </c>
      <c r="D3904" t="s">
        <v>1715</v>
      </c>
      <c r="E3904" t="s">
        <v>706</v>
      </c>
      <c r="F3904">
        <v>4</v>
      </c>
      <c r="G3904">
        <v>1</v>
      </c>
      <c r="H3904" t="s">
        <v>421</v>
      </c>
      <c r="I3904" t="s">
        <v>103</v>
      </c>
      <c r="J3904" t="s">
        <v>105</v>
      </c>
      <c r="K3904" t="s">
        <v>115</v>
      </c>
      <c r="L3904" t="s">
        <v>114</v>
      </c>
      <c r="M3904" t="s">
        <v>408</v>
      </c>
      <c r="N3904" t="s">
        <v>407</v>
      </c>
      <c r="O3904" t="s">
        <v>686</v>
      </c>
      <c r="P3904" t="s">
        <v>685</v>
      </c>
      <c r="Q3904" t="s">
        <v>1715</v>
      </c>
      <c r="R3904" t="s">
        <v>1716</v>
      </c>
    </row>
    <row r="3905" spans="1:18">
      <c r="A3905">
        <v>515</v>
      </c>
      <c r="B3905" t="s">
        <v>701</v>
      </c>
      <c r="C3905">
        <v>3380</v>
      </c>
      <c r="D3905" t="s">
        <v>1727</v>
      </c>
      <c r="E3905" t="s">
        <v>706</v>
      </c>
      <c r="F3905">
        <v>3</v>
      </c>
      <c r="G3905">
        <v>1</v>
      </c>
      <c r="H3905" t="s">
        <v>421</v>
      </c>
      <c r="I3905" t="s">
        <v>103</v>
      </c>
      <c r="J3905" t="s">
        <v>105</v>
      </c>
      <c r="K3905" t="s">
        <v>115</v>
      </c>
      <c r="L3905" t="s">
        <v>114</v>
      </c>
      <c r="M3905" t="s">
        <v>408</v>
      </c>
      <c r="N3905" t="s">
        <v>407</v>
      </c>
      <c r="O3905" t="s">
        <v>686</v>
      </c>
      <c r="P3905" t="s">
        <v>685</v>
      </c>
      <c r="Q3905" t="s">
        <v>1727</v>
      </c>
      <c r="R3905" t="s">
        <v>1728</v>
      </c>
    </row>
    <row r="3906" spans="1:18">
      <c r="A3906">
        <v>535</v>
      </c>
      <c r="B3906" t="s">
        <v>701</v>
      </c>
      <c r="C3906">
        <v>3379</v>
      </c>
      <c r="D3906" t="s">
        <v>1767</v>
      </c>
      <c r="E3906" t="s">
        <v>706</v>
      </c>
      <c r="F3906">
        <v>2</v>
      </c>
      <c r="G3906">
        <v>1</v>
      </c>
      <c r="H3906" t="s">
        <v>421</v>
      </c>
      <c r="I3906" t="s">
        <v>103</v>
      </c>
      <c r="J3906" t="s">
        <v>105</v>
      </c>
      <c r="K3906" t="s">
        <v>115</v>
      </c>
      <c r="L3906" t="s">
        <v>114</v>
      </c>
      <c r="M3906" t="s">
        <v>408</v>
      </c>
      <c r="N3906" t="s">
        <v>407</v>
      </c>
      <c r="O3906" t="s">
        <v>686</v>
      </c>
      <c r="P3906" t="s">
        <v>685</v>
      </c>
      <c r="Q3906" t="s">
        <v>1767</v>
      </c>
      <c r="R3906" t="s">
        <v>1768</v>
      </c>
    </row>
    <row r="3907" spans="1:18">
      <c r="A3907">
        <v>537</v>
      </c>
      <c r="B3907" t="s">
        <v>701</v>
      </c>
      <c r="C3907">
        <v>3097</v>
      </c>
      <c r="D3907" t="s">
        <v>1767</v>
      </c>
      <c r="E3907" t="s">
        <v>802</v>
      </c>
      <c r="F3907">
        <v>4</v>
      </c>
      <c r="G3907">
        <v>1</v>
      </c>
      <c r="H3907" t="s">
        <v>421</v>
      </c>
      <c r="I3907" t="s">
        <v>103</v>
      </c>
      <c r="J3907" t="s">
        <v>105</v>
      </c>
      <c r="K3907" t="s">
        <v>115</v>
      </c>
      <c r="L3907" t="s">
        <v>114</v>
      </c>
      <c r="M3907" t="s">
        <v>408</v>
      </c>
      <c r="N3907" t="s">
        <v>407</v>
      </c>
      <c r="O3907" t="s">
        <v>686</v>
      </c>
      <c r="P3907" t="s">
        <v>685</v>
      </c>
      <c r="Q3907" t="s">
        <v>1767</v>
      </c>
      <c r="R3907" t="s">
        <v>1770</v>
      </c>
    </row>
    <row r="3908" spans="1:18">
      <c r="A3908">
        <v>541</v>
      </c>
      <c r="B3908" t="s">
        <v>701</v>
      </c>
      <c r="C3908">
        <v>3378</v>
      </c>
      <c r="D3908" t="s">
        <v>1777</v>
      </c>
      <c r="E3908" t="s">
        <v>706</v>
      </c>
      <c r="F3908">
        <v>3</v>
      </c>
      <c r="G3908">
        <v>1</v>
      </c>
      <c r="H3908" t="s">
        <v>421</v>
      </c>
      <c r="I3908" t="s">
        <v>103</v>
      </c>
      <c r="J3908" t="s">
        <v>105</v>
      </c>
      <c r="K3908" t="s">
        <v>115</v>
      </c>
      <c r="L3908" t="s">
        <v>114</v>
      </c>
      <c r="M3908" t="s">
        <v>408</v>
      </c>
      <c r="N3908" t="s">
        <v>407</v>
      </c>
      <c r="O3908" t="s">
        <v>686</v>
      </c>
      <c r="P3908" t="s">
        <v>685</v>
      </c>
      <c r="Q3908" t="s">
        <v>1777</v>
      </c>
      <c r="R3908" t="s">
        <v>1778</v>
      </c>
    </row>
    <row r="3909" spans="1:18">
      <c r="A3909">
        <v>545</v>
      </c>
      <c r="B3909" t="s">
        <v>701</v>
      </c>
      <c r="C3909">
        <v>3377</v>
      </c>
      <c r="D3909" t="s">
        <v>1468</v>
      </c>
      <c r="E3909" t="s">
        <v>706</v>
      </c>
      <c r="F3909">
        <v>3</v>
      </c>
      <c r="G3909">
        <v>1</v>
      </c>
      <c r="H3909" t="s">
        <v>421</v>
      </c>
      <c r="I3909" t="s">
        <v>103</v>
      </c>
      <c r="J3909" t="s">
        <v>105</v>
      </c>
      <c r="K3909" t="s">
        <v>115</v>
      </c>
      <c r="L3909" t="s">
        <v>114</v>
      </c>
      <c r="M3909" t="s">
        <v>408</v>
      </c>
      <c r="N3909" t="s">
        <v>407</v>
      </c>
      <c r="O3909" t="s">
        <v>686</v>
      </c>
      <c r="P3909" t="s">
        <v>685</v>
      </c>
      <c r="Q3909" t="s">
        <v>1468</v>
      </c>
      <c r="R3909" t="s">
        <v>1785</v>
      </c>
    </row>
    <row r="3910" spans="1:18">
      <c r="A3910">
        <v>573</v>
      </c>
      <c r="B3910" t="s">
        <v>701</v>
      </c>
      <c r="C3910">
        <v>3376</v>
      </c>
      <c r="D3910" t="s">
        <v>1839</v>
      </c>
      <c r="E3910" t="s">
        <v>703</v>
      </c>
      <c r="F3910" t="s">
        <v>421</v>
      </c>
      <c r="G3910">
        <v>1</v>
      </c>
      <c r="H3910" t="s">
        <v>421</v>
      </c>
      <c r="I3910" t="s">
        <v>103</v>
      </c>
      <c r="J3910" t="s">
        <v>105</v>
      </c>
      <c r="K3910" t="s">
        <v>115</v>
      </c>
      <c r="L3910" t="s">
        <v>114</v>
      </c>
      <c r="M3910" t="s">
        <v>408</v>
      </c>
      <c r="N3910" t="s">
        <v>407</v>
      </c>
      <c r="O3910" t="s">
        <v>686</v>
      </c>
      <c r="P3910" t="s">
        <v>685</v>
      </c>
      <c r="Q3910" t="s">
        <v>1839</v>
      </c>
      <c r="R3910" t="s">
        <v>1840</v>
      </c>
    </row>
    <row r="3911" spans="1:18">
      <c r="A3911">
        <v>585</v>
      </c>
      <c r="B3911" t="s">
        <v>701</v>
      </c>
      <c r="C3911">
        <v>3375</v>
      </c>
      <c r="D3911" t="s">
        <v>1862</v>
      </c>
      <c r="E3911" t="s">
        <v>421</v>
      </c>
      <c r="F3911">
        <v>4</v>
      </c>
      <c r="G3911">
        <v>1</v>
      </c>
      <c r="H3911" t="s">
        <v>421</v>
      </c>
      <c r="I3911" t="s">
        <v>103</v>
      </c>
      <c r="J3911" t="s">
        <v>105</v>
      </c>
      <c r="K3911" t="s">
        <v>115</v>
      </c>
      <c r="L3911" t="s">
        <v>114</v>
      </c>
      <c r="M3911" t="s">
        <v>408</v>
      </c>
      <c r="N3911" t="s">
        <v>407</v>
      </c>
      <c r="O3911" t="s">
        <v>686</v>
      </c>
      <c r="P3911" t="s">
        <v>685</v>
      </c>
      <c r="Q3911" t="s">
        <v>1862</v>
      </c>
      <c r="R3911" t="s">
        <v>1863</v>
      </c>
    </row>
    <row r="3912" spans="1:18">
      <c r="A3912">
        <v>594</v>
      </c>
      <c r="B3912" t="s">
        <v>701</v>
      </c>
      <c r="C3912">
        <v>3388</v>
      </c>
      <c r="D3912" t="s">
        <v>1879</v>
      </c>
      <c r="E3912" t="s">
        <v>706</v>
      </c>
      <c r="F3912">
        <v>4</v>
      </c>
      <c r="G3912">
        <v>1</v>
      </c>
      <c r="H3912" t="s">
        <v>421</v>
      </c>
      <c r="I3912" t="s">
        <v>103</v>
      </c>
      <c r="J3912" t="s">
        <v>105</v>
      </c>
      <c r="K3912" t="s">
        <v>115</v>
      </c>
      <c r="L3912" t="s">
        <v>114</v>
      </c>
      <c r="M3912" t="s">
        <v>408</v>
      </c>
      <c r="N3912" t="s">
        <v>407</v>
      </c>
      <c r="O3912" t="s">
        <v>686</v>
      </c>
      <c r="P3912" t="s">
        <v>685</v>
      </c>
      <c r="Q3912" t="s">
        <v>1879</v>
      </c>
      <c r="R3912" t="s">
        <v>1880</v>
      </c>
    </row>
    <row r="3913" spans="1:18">
      <c r="A3913">
        <v>596</v>
      </c>
      <c r="B3913" t="s">
        <v>701</v>
      </c>
      <c r="C3913">
        <v>3455</v>
      </c>
      <c r="D3913" t="s">
        <v>1883</v>
      </c>
      <c r="E3913" t="s">
        <v>706</v>
      </c>
      <c r="F3913">
        <v>3</v>
      </c>
      <c r="G3913">
        <v>1</v>
      </c>
      <c r="H3913" t="s">
        <v>421</v>
      </c>
      <c r="I3913" t="s">
        <v>103</v>
      </c>
      <c r="J3913" t="s">
        <v>105</v>
      </c>
      <c r="K3913" t="s">
        <v>115</v>
      </c>
      <c r="L3913" t="s">
        <v>114</v>
      </c>
      <c r="M3913" t="s">
        <v>408</v>
      </c>
      <c r="N3913" t="s">
        <v>407</v>
      </c>
      <c r="O3913" t="s">
        <v>686</v>
      </c>
      <c r="P3913" t="s">
        <v>685</v>
      </c>
      <c r="Q3913" t="s">
        <v>1883</v>
      </c>
      <c r="R3913" t="s">
        <v>1884</v>
      </c>
    </row>
    <row r="3914" spans="1:18">
      <c r="A3914">
        <v>597</v>
      </c>
      <c r="B3914" t="s">
        <v>701</v>
      </c>
      <c r="C3914">
        <v>3387</v>
      </c>
      <c r="D3914" t="s">
        <v>1885</v>
      </c>
      <c r="E3914" t="s">
        <v>706</v>
      </c>
      <c r="F3914">
        <v>3</v>
      </c>
      <c r="G3914">
        <v>1</v>
      </c>
      <c r="H3914" t="s">
        <v>421</v>
      </c>
      <c r="I3914" t="s">
        <v>103</v>
      </c>
      <c r="J3914" t="s">
        <v>105</v>
      </c>
      <c r="K3914" t="s">
        <v>115</v>
      </c>
      <c r="L3914" t="s">
        <v>114</v>
      </c>
      <c r="M3914" t="s">
        <v>408</v>
      </c>
      <c r="N3914" t="s">
        <v>407</v>
      </c>
      <c r="O3914" t="s">
        <v>686</v>
      </c>
      <c r="P3914" t="s">
        <v>685</v>
      </c>
      <c r="Q3914" t="s">
        <v>1885</v>
      </c>
      <c r="R3914" t="s">
        <v>1886</v>
      </c>
    </row>
    <row r="3915" spans="1:18">
      <c r="A3915">
        <v>600</v>
      </c>
      <c r="B3915" t="s">
        <v>701</v>
      </c>
      <c r="C3915">
        <v>3003</v>
      </c>
      <c r="D3915" t="s">
        <v>1891</v>
      </c>
      <c r="E3915" t="s">
        <v>706</v>
      </c>
      <c r="F3915">
        <v>4</v>
      </c>
      <c r="G3915">
        <v>1</v>
      </c>
      <c r="H3915" t="s">
        <v>421</v>
      </c>
      <c r="I3915" t="s">
        <v>103</v>
      </c>
      <c r="J3915" t="s">
        <v>105</v>
      </c>
      <c r="K3915" t="s">
        <v>115</v>
      </c>
      <c r="L3915" t="s">
        <v>114</v>
      </c>
      <c r="M3915" t="s">
        <v>408</v>
      </c>
      <c r="N3915" t="s">
        <v>407</v>
      </c>
      <c r="O3915" t="s">
        <v>686</v>
      </c>
      <c r="P3915" t="s">
        <v>685</v>
      </c>
      <c r="Q3915" t="s">
        <v>1891</v>
      </c>
      <c r="R3915" t="s">
        <v>1892</v>
      </c>
    </row>
    <row r="3916" spans="1:18">
      <c r="A3916">
        <v>612</v>
      </c>
      <c r="B3916" t="s">
        <v>701</v>
      </c>
      <c r="C3916">
        <v>2999</v>
      </c>
      <c r="D3916" t="s">
        <v>1913</v>
      </c>
      <c r="E3916" t="s">
        <v>703</v>
      </c>
      <c r="F3916" t="s">
        <v>421</v>
      </c>
      <c r="G3916">
        <v>1</v>
      </c>
      <c r="H3916" t="s">
        <v>421</v>
      </c>
      <c r="I3916" t="s">
        <v>103</v>
      </c>
      <c r="J3916" t="s">
        <v>105</v>
      </c>
      <c r="K3916" t="s">
        <v>115</v>
      </c>
      <c r="L3916" t="s">
        <v>114</v>
      </c>
      <c r="M3916" t="s">
        <v>408</v>
      </c>
      <c r="N3916" t="s">
        <v>407</v>
      </c>
      <c r="O3916" t="s">
        <v>686</v>
      </c>
      <c r="P3916" t="s">
        <v>685</v>
      </c>
      <c r="Q3916" t="s">
        <v>1913</v>
      </c>
      <c r="R3916" t="s">
        <v>1914</v>
      </c>
    </row>
    <row r="3917" spans="1:18">
      <c r="A3917">
        <v>615</v>
      </c>
      <c r="B3917" t="s">
        <v>701</v>
      </c>
      <c r="C3917">
        <v>2998</v>
      </c>
      <c r="D3917" t="s">
        <v>1919</v>
      </c>
      <c r="E3917" t="s">
        <v>706</v>
      </c>
      <c r="F3917">
        <v>4</v>
      </c>
      <c r="G3917">
        <v>1</v>
      </c>
      <c r="H3917" t="s">
        <v>421</v>
      </c>
      <c r="I3917" t="s">
        <v>103</v>
      </c>
      <c r="J3917" t="s">
        <v>105</v>
      </c>
      <c r="K3917" t="s">
        <v>115</v>
      </c>
      <c r="L3917" t="s">
        <v>114</v>
      </c>
      <c r="M3917" t="s">
        <v>408</v>
      </c>
      <c r="N3917" t="s">
        <v>407</v>
      </c>
      <c r="O3917" t="s">
        <v>686</v>
      </c>
      <c r="P3917" t="s">
        <v>685</v>
      </c>
      <c r="Q3917" t="s">
        <v>1919</v>
      </c>
      <c r="R3917" t="s">
        <v>1920</v>
      </c>
    </row>
    <row r="3918" spans="1:18">
      <c r="A3918">
        <v>137</v>
      </c>
      <c r="B3918" t="s">
        <v>701</v>
      </c>
      <c r="C3918">
        <v>4134</v>
      </c>
      <c r="D3918" t="s">
        <v>977</v>
      </c>
      <c r="E3918" t="s">
        <v>706</v>
      </c>
      <c r="F3918">
        <v>4</v>
      </c>
      <c r="G3918">
        <v>0</v>
      </c>
      <c r="H3918" t="s">
        <v>421</v>
      </c>
      <c r="I3918" t="s">
        <v>103</v>
      </c>
      <c r="J3918" t="s">
        <v>105</v>
      </c>
      <c r="K3918" t="s">
        <v>115</v>
      </c>
      <c r="L3918" t="s">
        <v>114</v>
      </c>
      <c r="M3918" t="s">
        <v>408</v>
      </c>
      <c r="N3918" t="s">
        <v>407</v>
      </c>
      <c r="O3918" t="s">
        <v>688</v>
      </c>
      <c r="P3918" t="s">
        <v>687</v>
      </c>
      <c r="Q3918" t="s">
        <v>977</v>
      </c>
      <c r="R3918" t="s">
        <v>978</v>
      </c>
    </row>
    <row r="3919" spans="1:18">
      <c r="A3919">
        <v>141</v>
      </c>
      <c r="B3919" t="s">
        <v>701</v>
      </c>
      <c r="C3919">
        <v>4109</v>
      </c>
      <c r="D3919" t="s">
        <v>986</v>
      </c>
      <c r="E3919" t="s">
        <v>706</v>
      </c>
      <c r="F3919">
        <v>3</v>
      </c>
      <c r="G3919">
        <v>0</v>
      </c>
      <c r="H3919" t="s">
        <v>421</v>
      </c>
      <c r="I3919" t="s">
        <v>103</v>
      </c>
      <c r="J3919" t="s">
        <v>105</v>
      </c>
      <c r="K3919" t="s">
        <v>115</v>
      </c>
      <c r="L3919" t="s">
        <v>114</v>
      </c>
      <c r="M3919" t="s">
        <v>408</v>
      </c>
      <c r="N3919" t="s">
        <v>407</v>
      </c>
      <c r="O3919" t="s">
        <v>688</v>
      </c>
      <c r="P3919" t="s">
        <v>687</v>
      </c>
      <c r="Q3919" t="s">
        <v>986</v>
      </c>
      <c r="R3919" t="s">
        <v>987</v>
      </c>
    </row>
    <row r="3920" spans="1:18">
      <c r="A3920">
        <v>148</v>
      </c>
      <c r="B3920" t="s">
        <v>701</v>
      </c>
      <c r="C3920">
        <v>3531</v>
      </c>
      <c r="D3920" t="s">
        <v>1000</v>
      </c>
      <c r="E3920" t="s">
        <v>706</v>
      </c>
      <c r="F3920">
        <v>3</v>
      </c>
      <c r="G3920">
        <v>0</v>
      </c>
      <c r="H3920" t="s">
        <v>421</v>
      </c>
      <c r="I3920" t="s">
        <v>103</v>
      </c>
      <c r="J3920" t="s">
        <v>105</v>
      </c>
      <c r="K3920" t="s">
        <v>115</v>
      </c>
      <c r="L3920" t="s">
        <v>114</v>
      </c>
      <c r="M3920" t="s">
        <v>408</v>
      </c>
      <c r="N3920" t="s">
        <v>407</v>
      </c>
      <c r="O3920" t="s">
        <v>688</v>
      </c>
      <c r="P3920" t="s">
        <v>687</v>
      </c>
      <c r="Q3920" t="s">
        <v>1000</v>
      </c>
      <c r="R3920" t="s">
        <v>1001</v>
      </c>
    </row>
    <row r="3921" spans="1:18">
      <c r="A3921">
        <v>150</v>
      </c>
      <c r="B3921" t="s">
        <v>701</v>
      </c>
      <c r="C3921">
        <v>3530</v>
      </c>
      <c r="D3921" t="s">
        <v>1004</v>
      </c>
      <c r="E3921" t="s">
        <v>706</v>
      </c>
      <c r="F3921">
        <v>3</v>
      </c>
      <c r="G3921">
        <v>0</v>
      </c>
      <c r="H3921" t="s">
        <v>421</v>
      </c>
      <c r="I3921" t="s">
        <v>103</v>
      </c>
      <c r="J3921" t="s">
        <v>105</v>
      </c>
      <c r="K3921" t="s">
        <v>115</v>
      </c>
      <c r="L3921" t="s">
        <v>114</v>
      </c>
      <c r="M3921" t="s">
        <v>408</v>
      </c>
      <c r="N3921" t="s">
        <v>407</v>
      </c>
      <c r="O3921" t="s">
        <v>688</v>
      </c>
      <c r="P3921" t="s">
        <v>687</v>
      </c>
      <c r="Q3921" t="s">
        <v>1004</v>
      </c>
      <c r="R3921" t="s">
        <v>1005</v>
      </c>
    </row>
    <row r="3922" spans="1:18">
      <c r="A3922">
        <v>155</v>
      </c>
      <c r="B3922" t="s">
        <v>701</v>
      </c>
      <c r="C3922">
        <v>3527</v>
      </c>
      <c r="D3922" t="s">
        <v>1014</v>
      </c>
      <c r="E3922" t="s">
        <v>706</v>
      </c>
      <c r="F3922">
        <v>3</v>
      </c>
      <c r="G3922">
        <v>0</v>
      </c>
      <c r="H3922" t="s">
        <v>421</v>
      </c>
      <c r="I3922" t="s">
        <v>103</v>
      </c>
      <c r="J3922" t="s">
        <v>105</v>
      </c>
      <c r="K3922" t="s">
        <v>115</v>
      </c>
      <c r="L3922" t="s">
        <v>114</v>
      </c>
      <c r="M3922" t="s">
        <v>408</v>
      </c>
      <c r="N3922" t="s">
        <v>407</v>
      </c>
      <c r="O3922" t="s">
        <v>688</v>
      </c>
      <c r="P3922" t="s">
        <v>687</v>
      </c>
      <c r="Q3922" t="s">
        <v>1014</v>
      </c>
      <c r="R3922" t="s">
        <v>1015</v>
      </c>
    </row>
    <row r="3923" spans="1:18">
      <c r="A3923">
        <v>156</v>
      </c>
      <c r="B3923" t="s">
        <v>701</v>
      </c>
      <c r="C3923">
        <v>3528</v>
      </c>
      <c r="D3923" t="s">
        <v>1016</v>
      </c>
      <c r="E3923" t="s">
        <v>706</v>
      </c>
      <c r="F3923">
        <v>4</v>
      </c>
      <c r="G3923">
        <v>0</v>
      </c>
      <c r="H3923" t="s">
        <v>421</v>
      </c>
      <c r="I3923" t="s">
        <v>103</v>
      </c>
      <c r="J3923" t="s">
        <v>105</v>
      </c>
      <c r="K3923" t="s">
        <v>115</v>
      </c>
      <c r="L3923" t="s">
        <v>114</v>
      </c>
      <c r="M3923" t="s">
        <v>408</v>
      </c>
      <c r="N3923" t="s">
        <v>407</v>
      </c>
      <c r="O3923" t="s">
        <v>688</v>
      </c>
      <c r="P3923" t="s">
        <v>687</v>
      </c>
      <c r="Q3923" t="s">
        <v>1016</v>
      </c>
      <c r="R3923" t="s">
        <v>1017</v>
      </c>
    </row>
    <row r="3924" spans="1:18">
      <c r="A3924">
        <v>157</v>
      </c>
      <c r="B3924" t="s">
        <v>701</v>
      </c>
      <c r="C3924">
        <v>3529</v>
      </c>
      <c r="D3924" t="s">
        <v>1018</v>
      </c>
      <c r="E3924" t="s">
        <v>706</v>
      </c>
      <c r="F3924">
        <v>3</v>
      </c>
      <c r="G3924">
        <v>0</v>
      </c>
      <c r="H3924" t="s">
        <v>421</v>
      </c>
      <c r="I3924" t="s">
        <v>103</v>
      </c>
      <c r="J3924" t="s">
        <v>105</v>
      </c>
      <c r="K3924" t="s">
        <v>115</v>
      </c>
      <c r="L3924" t="s">
        <v>114</v>
      </c>
      <c r="M3924" t="s">
        <v>408</v>
      </c>
      <c r="N3924" t="s">
        <v>407</v>
      </c>
      <c r="O3924" t="s">
        <v>688</v>
      </c>
      <c r="P3924" t="s">
        <v>687</v>
      </c>
      <c r="Q3924" t="s">
        <v>1018</v>
      </c>
      <c r="R3924" t="s">
        <v>1019</v>
      </c>
    </row>
    <row r="3925" spans="1:18">
      <c r="A3925">
        <v>160</v>
      </c>
      <c r="B3925" t="s">
        <v>701</v>
      </c>
      <c r="C3925">
        <v>3524</v>
      </c>
      <c r="D3925" t="s">
        <v>1024</v>
      </c>
      <c r="E3925" t="s">
        <v>706</v>
      </c>
      <c r="F3925">
        <v>3</v>
      </c>
      <c r="G3925">
        <v>0</v>
      </c>
      <c r="H3925" t="s">
        <v>421</v>
      </c>
      <c r="I3925" t="s">
        <v>103</v>
      </c>
      <c r="J3925" t="s">
        <v>105</v>
      </c>
      <c r="K3925" t="s">
        <v>115</v>
      </c>
      <c r="L3925" t="s">
        <v>114</v>
      </c>
      <c r="M3925" t="s">
        <v>408</v>
      </c>
      <c r="N3925" t="s">
        <v>407</v>
      </c>
      <c r="O3925" t="s">
        <v>688</v>
      </c>
      <c r="P3925" t="s">
        <v>687</v>
      </c>
      <c r="Q3925" t="s">
        <v>1024</v>
      </c>
      <c r="R3925" t="s">
        <v>1025</v>
      </c>
    </row>
    <row r="3926" spans="1:18">
      <c r="A3926">
        <v>161</v>
      </c>
      <c r="B3926" t="s">
        <v>701</v>
      </c>
      <c r="C3926">
        <v>3526</v>
      </c>
      <c r="D3926" t="s">
        <v>1026</v>
      </c>
      <c r="E3926" t="s">
        <v>706</v>
      </c>
      <c r="F3926">
        <v>2</v>
      </c>
      <c r="G3926">
        <v>0</v>
      </c>
      <c r="H3926" t="s">
        <v>421</v>
      </c>
      <c r="I3926" t="s">
        <v>103</v>
      </c>
      <c r="J3926" t="s">
        <v>105</v>
      </c>
      <c r="K3926" t="s">
        <v>115</v>
      </c>
      <c r="L3926" t="s">
        <v>114</v>
      </c>
      <c r="M3926" t="s">
        <v>408</v>
      </c>
      <c r="N3926" t="s">
        <v>407</v>
      </c>
      <c r="O3926" t="s">
        <v>688</v>
      </c>
      <c r="P3926" t="s">
        <v>687</v>
      </c>
      <c r="Q3926" t="s">
        <v>1026</v>
      </c>
      <c r="R3926" t="s">
        <v>1027</v>
      </c>
    </row>
    <row r="3927" spans="1:18">
      <c r="A3927">
        <v>164</v>
      </c>
      <c r="B3927" t="s">
        <v>701</v>
      </c>
      <c r="C3927">
        <v>3523</v>
      </c>
      <c r="D3927" t="s">
        <v>1032</v>
      </c>
      <c r="E3927" t="s">
        <v>706</v>
      </c>
      <c r="F3927">
        <v>2</v>
      </c>
      <c r="G3927">
        <v>0</v>
      </c>
      <c r="H3927" t="s">
        <v>421</v>
      </c>
      <c r="I3927" t="s">
        <v>103</v>
      </c>
      <c r="J3927" t="s">
        <v>105</v>
      </c>
      <c r="K3927" t="s">
        <v>115</v>
      </c>
      <c r="L3927" t="s">
        <v>114</v>
      </c>
      <c r="M3927" t="s">
        <v>408</v>
      </c>
      <c r="N3927" t="s">
        <v>407</v>
      </c>
      <c r="O3927" t="s">
        <v>688</v>
      </c>
      <c r="P3927" t="s">
        <v>687</v>
      </c>
      <c r="Q3927" t="s">
        <v>1032</v>
      </c>
      <c r="R3927" t="s">
        <v>1033</v>
      </c>
    </row>
    <row r="3928" spans="1:18">
      <c r="A3928">
        <v>165</v>
      </c>
      <c r="B3928" t="s">
        <v>701</v>
      </c>
      <c r="C3928">
        <v>1067</v>
      </c>
      <c r="D3928" t="s">
        <v>1034</v>
      </c>
      <c r="E3928" t="s">
        <v>706</v>
      </c>
      <c r="F3928">
        <v>3</v>
      </c>
      <c r="G3928">
        <v>0</v>
      </c>
      <c r="H3928" t="s">
        <v>421</v>
      </c>
      <c r="I3928" t="s">
        <v>103</v>
      </c>
      <c r="J3928" t="s">
        <v>105</v>
      </c>
      <c r="K3928" t="s">
        <v>115</v>
      </c>
      <c r="L3928" t="s">
        <v>114</v>
      </c>
      <c r="M3928" t="s">
        <v>408</v>
      </c>
      <c r="N3928" t="s">
        <v>407</v>
      </c>
      <c r="O3928" t="s">
        <v>688</v>
      </c>
      <c r="P3928" t="s">
        <v>687</v>
      </c>
      <c r="Q3928" t="s">
        <v>1034</v>
      </c>
      <c r="R3928" t="s">
        <v>1035</v>
      </c>
    </row>
    <row r="3929" spans="1:18">
      <c r="A3929">
        <v>167</v>
      </c>
      <c r="B3929" t="s">
        <v>701</v>
      </c>
      <c r="C3929">
        <v>3521</v>
      </c>
      <c r="D3929" t="s">
        <v>1038</v>
      </c>
      <c r="E3929" t="s">
        <v>706</v>
      </c>
      <c r="F3929">
        <v>3</v>
      </c>
      <c r="G3929">
        <v>0</v>
      </c>
      <c r="H3929" t="s">
        <v>421</v>
      </c>
      <c r="I3929" t="s">
        <v>103</v>
      </c>
      <c r="J3929" t="s">
        <v>105</v>
      </c>
      <c r="K3929" t="s">
        <v>115</v>
      </c>
      <c r="L3929" t="s">
        <v>114</v>
      </c>
      <c r="M3929" t="s">
        <v>408</v>
      </c>
      <c r="N3929" t="s">
        <v>407</v>
      </c>
      <c r="O3929" t="s">
        <v>688</v>
      </c>
      <c r="P3929" t="s">
        <v>687</v>
      </c>
      <c r="Q3929" t="s">
        <v>1038</v>
      </c>
      <c r="R3929" t="s">
        <v>1039</v>
      </c>
    </row>
    <row r="3930" spans="1:18">
      <c r="A3930">
        <v>168</v>
      </c>
      <c r="B3930" t="s">
        <v>701</v>
      </c>
      <c r="C3930">
        <v>4160</v>
      </c>
      <c r="D3930" t="s">
        <v>1040</v>
      </c>
      <c r="E3930" t="s">
        <v>706</v>
      </c>
      <c r="F3930">
        <v>3</v>
      </c>
      <c r="G3930">
        <v>0</v>
      </c>
      <c r="H3930" t="s">
        <v>421</v>
      </c>
      <c r="I3930" t="s">
        <v>103</v>
      </c>
      <c r="J3930" t="s">
        <v>105</v>
      </c>
      <c r="K3930" t="s">
        <v>115</v>
      </c>
      <c r="L3930" t="s">
        <v>114</v>
      </c>
      <c r="M3930" t="s">
        <v>408</v>
      </c>
      <c r="N3930" t="s">
        <v>407</v>
      </c>
      <c r="O3930" t="s">
        <v>688</v>
      </c>
      <c r="P3930" t="s">
        <v>687</v>
      </c>
      <c r="Q3930" t="s">
        <v>1040</v>
      </c>
      <c r="R3930" t="s">
        <v>1041</v>
      </c>
    </row>
    <row r="3931" spans="1:18">
      <c r="A3931">
        <v>169</v>
      </c>
      <c r="B3931" t="s">
        <v>701</v>
      </c>
      <c r="C3931">
        <v>3522</v>
      </c>
      <c r="D3931" t="s">
        <v>1042</v>
      </c>
      <c r="E3931" t="s">
        <v>706</v>
      </c>
      <c r="F3931">
        <v>3</v>
      </c>
      <c r="G3931">
        <v>0</v>
      </c>
      <c r="H3931" t="s">
        <v>421</v>
      </c>
      <c r="I3931" t="s">
        <v>103</v>
      </c>
      <c r="J3931" t="s">
        <v>105</v>
      </c>
      <c r="K3931" t="s">
        <v>115</v>
      </c>
      <c r="L3931" t="s">
        <v>114</v>
      </c>
      <c r="M3931" t="s">
        <v>408</v>
      </c>
      <c r="N3931" t="s">
        <v>407</v>
      </c>
      <c r="O3931" t="s">
        <v>688</v>
      </c>
      <c r="P3931" t="s">
        <v>687</v>
      </c>
      <c r="Q3931" t="s">
        <v>1042</v>
      </c>
      <c r="R3931" t="s">
        <v>1043</v>
      </c>
    </row>
    <row r="3932" spans="1:18">
      <c r="A3932">
        <v>171</v>
      </c>
      <c r="B3932" t="s">
        <v>701</v>
      </c>
      <c r="C3932">
        <v>4161</v>
      </c>
      <c r="D3932" t="s">
        <v>1046</v>
      </c>
      <c r="E3932" t="s">
        <v>706</v>
      </c>
      <c r="F3932">
        <v>4</v>
      </c>
      <c r="G3932">
        <v>0</v>
      </c>
      <c r="H3932" t="s">
        <v>421</v>
      </c>
      <c r="I3932" t="s">
        <v>103</v>
      </c>
      <c r="J3932" t="s">
        <v>105</v>
      </c>
      <c r="K3932" t="s">
        <v>115</v>
      </c>
      <c r="L3932" t="s">
        <v>114</v>
      </c>
      <c r="M3932" t="s">
        <v>408</v>
      </c>
      <c r="N3932" t="s">
        <v>407</v>
      </c>
      <c r="O3932" t="s">
        <v>688</v>
      </c>
      <c r="P3932" t="s">
        <v>687</v>
      </c>
      <c r="Q3932" t="s">
        <v>1046</v>
      </c>
      <c r="R3932" t="s">
        <v>1047</v>
      </c>
    </row>
    <row r="3933" spans="1:18">
      <c r="A3933">
        <v>173</v>
      </c>
      <c r="B3933" t="s">
        <v>701</v>
      </c>
      <c r="C3933">
        <v>3525</v>
      </c>
      <c r="D3933" t="s">
        <v>1050</v>
      </c>
      <c r="E3933" t="s">
        <v>706</v>
      </c>
      <c r="F3933">
        <v>3</v>
      </c>
      <c r="G3933">
        <v>0</v>
      </c>
      <c r="H3933" t="s">
        <v>421</v>
      </c>
      <c r="I3933" t="s">
        <v>103</v>
      </c>
      <c r="J3933" t="s">
        <v>105</v>
      </c>
      <c r="K3933" t="s">
        <v>115</v>
      </c>
      <c r="L3933" t="s">
        <v>114</v>
      </c>
      <c r="M3933" t="s">
        <v>408</v>
      </c>
      <c r="N3933" t="s">
        <v>407</v>
      </c>
      <c r="O3933" t="s">
        <v>688</v>
      </c>
      <c r="P3933" t="s">
        <v>687</v>
      </c>
      <c r="Q3933" t="s">
        <v>1050</v>
      </c>
      <c r="R3933" t="s">
        <v>1051</v>
      </c>
    </row>
    <row r="3934" spans="1:18">
      <c r="A3934">
        <v>176</v>
      </c>
      <c r="B3934" t="s">
        <v>701</v>
      </c>
      <c r="C3934">
        <v>3519</v>
      </c>
      <c r="D3934" t="s">
        <v>1056</v>
      </c>
      <c r="E3934" t="s">
        <v>706</v>
      </c>
      <c r="F3934">
        <v>3</v>
      </c>
      <c r="G3934">
        <v>0</v>
      </c>
      <c r="H3934" t="s">
        <v>421</v>
      </c>
      <c r="I3934" t="s">
        <v>103</v>
      </c>
      <c r="J3934" t="s">
        <v>105</v>
      </c>
      <c r="K3934" t="s">
        <v>115</v>
      </c>
      <c r="L3934" t="s">
        <v>114</v>
      </c>
      <c r="M3934" t="s">
        <v>408</v>
      </c>
      <c r="N3934" t="s">
        <v>407</v>
      </c>
      <c r="O3934" t="s">
        <v>688</v>
      </c>
      <c r="P3934" t="s">
        <v>687</v>
      </c>
      <c r="Q3934" t="s">
        <v>1056</v>
      </c>
      <c r="R3934" t="s">
        <v>1057</v>
      </c>
    </row>
    <row r="3935" spans="1:18">
      <c r="A3935">
        <v>181</v>
      </c>
      <c r="B3935" t="s">
        <v>701</v>
      </c>
      <c r="C3935">
        <v>4135</v>
      </c>
      <c r="D3935" t="s">
        <v>1066</v>
      </c>
      <c r="E3935" t="s">
        <v>706</v>
      </c>
      <c r="F3935">
        <v>4</v>
      </c>
      <c r="G3935">
        <v>0</v>
      </c>
      <c r="H3935" t="s">
        <v>421</v>
      </c>
      <c r="I3935" t="s">
        <v>103</v>
      </c>
      <c r="J3935" t="s">
        <v>105</v>
      </c>
      <c r="K3935" t="s">
        <v>115</v>
      </c>
      <c r="L3935" t="s">
        <v>114</v>
      </c>
      <c r="M3935" t="s">
        <v>408</v>
      </c>
      <c r="N3935" t="s">
        <v>407</v>
      </c>
      <c r="O3935" t="s">
        <v>688</v>
      </c>
      <c r="P3935" t="s">
        <v>687</v>
      </c>
      <c r="Q3935" t="s">
        <v>1066</v>
      </c>
      <c r="R3935" t="s">
        <v>1067</v>
      </c>
    </row>
    <row r="3936" spans="1:18">
      <c r="A3936">
        <v>183</v>
      </c>
      <c r="B3936" t="s">
        <v>701</v>
      </c>
      <c r="C3936">
        <v>3518</v>
      </c>
      <c r="D3936" t="s">
        <v>1070</v>
      </c>
      <c r="E3936" t="s">
        <v>706</v>
      </c>
      <c r="F3936">
        <v>4</v>
      </c>
      <c r="G3936">
        <v>0</v>
      </c>
      <c r="H3936" t="s">
        <v>421</v>
      </c>
      <c r="I3936" t="s">
        <v>103</v>
      </c>
      <c r="J3936" t="s">
        <v>105</v>
      </c>
      <c r="K3936" t="s">
        <v>115</v>
      </c>
      <c r="L3936" t="s">
        <v>114</v>
      </c>
      <c r="M3936" t="s">
        <v>408</v>
      </c>
      <c r="N3936" t="s">
        <v>407</v>
      </c>
      <c r="O3936" t="s">
        <v>688</v>
      </c>
      <c r="P3936" t="s">
        <v>687</v>
      </c>
      <c r="Q3936" t="s">
        <v>1070</v>
      </c>
      <c r="R3936" t="s">
        <v>1071</v>
      </c>
    </row>
    <row r="3937" spans="1:18">
      <c r="A3937">
        <v>185</v>
      </c>
      <c r="B3937" t="s">
        <v>701</v>
      </c>
      <c r="C3937">
        <v>3520</v>
      </c>
      <c r="D3937" t="s">
        <v>1074</v>
      </c>
      <c r="E3937" t="s">
        <v>706</v>
      </c>
      <c r="F3937">
        <v>3</v>
      </c>
      <c r="G3937">
        <v>0</v>
      </c>
      <c r="H3937" t="s">
        <v>421</v>
      </c>
      <c r="I3937" t="s">
        <v>103</v>
      </c>
      <c r="J3937" t="s">
        <v>105</v>
      </c>
      <c r="K3937" t="s">
        <v>115</v>
      </c>
      <c r="L3937" t="s">
        <v>114</v>
      </c>
      <c r="M3937" t="s">
        <v>408</v>
      </c>
      <c r="N3937" t="s">
        <v>407</v>
      </c>
      <c r="O3937" t="s">
        <v>688</v>
      </c>
      <c r="P3937" t="s">
        <v>687</v>
      </c>
      <c r="Q3937" t="s">
        <v>1074</v>
      </c>
      <c r="R3937" t="s">
        <v>1075</v>
      </c>
    </row>
    <row r="3938" spans="1:18">
      <c r="A3938">
        <v>188</v>
      </c>
      <c r="B3938" t="s">
        <v>701</v>
      </c>
      <c r="C3938">
        <v>4162</v>
      </c>
      <c r="D3938" t="s">
        <v>1080</v>
      </c>
      <c r="E3938" t="s">
        <v>706</v>
      </c>
      <c r="F3938">
        <v>4</v>
      </c>
      <c r="G3938">
        <v>0</v>
      </c>
      <c r="H3938" t="s">
        <v>421</v>
      </c>
      <c r="I3938" t="s">
        <v>103</v>
      </c>
      <c r="J3938" t="s">
        <v>105</v>
      </c>
      <c r="K3938" t="s">
        <v>115</v>
      </c>
      <c r="L3938" t="s">
        <v>114</v>
      </c>
      <c r="M3938" t="s">
        <v>408</v>
      </c>
      <c r="N3938" t="s">
        <v>407</v>
      </c>
      <c r="O3938" t="s">
        <v>688</v>
      </c>
      <c r="P3938" t="s">
        <v>687</v>
      </c>
      <c r="Q3938" t="s">
        <v>1080</v>
      </c>
      <c r="R3938" t="s">
        <v>1081</v>
      </c>
    </row>
    <row r="3939" spans="1:18">
      <c r="A3939">
        <v>190</v>
      </c>
      <c r="B3939" t="s">
        <v>701</v>
      </c>
      <c r="C3939">
        <v>4140</v>
      </c>
      <c r="D3939" t="s">
        <v>1084</v>
      </c>
      <c r="E3939" t="s">
        <v>706</v>
      </c>
      <c r="F3939">
        <v>4</v>
      </c>
      <c r="G3939">
        <v>0</v>
      </c>
      <c r="H3939" t="s">
        <v>421</v>
      </c>
      <c r="I3939" t="s">
        <v>103</v>
      </c>
      <c r="J3939" t="s">
        <v>105</v>
      </c>
      <c r="K3939" t="s">
        <v>115</v>
      </c>
      <c r="L3939" t="s">
        <v>114</v>
      </c>
      <c r="M3939" t="s">
        <v>408</v>
      </c>
      <c r="N3939" t="s">
        <v>407</v>
      </c>
      <c r="O3939" t="s">
        <v>688</v>
      </c>
      <c r="P3939" t="s">
        <v>687</v>
      </c>
      <c r="Q3939" t="s">
        <v>1084</v>
      </c>
      <c r="R3939" t="s">
        <v>1085</v>
      </c>
    </row>
    <row r="3940" spans="1:18">
      <c r="A3940">
        <v>191</v>
      </c>
      <c r="B3940" t="s">
        <v>701</v>
      </c>
      <c r="C3940">
        <v>4163</v>
      </c>
      <c r="D3940" t="s">
        <v>1086</v>
      </c>
      <c r="E3940" t="s">
        <v>706</v>
      </c>
      <c r="F3940">
        <v>4</v>
      </c>
      <c r="G3940">
        <v>0</v>
      </c>
      <c r="H3940" t="s">
        <v>421</v>
      </c>
      <c r="I3940" t="s">
        <v>103</v>
      </c>
      <c r="J3940" t="s">
        <v>105</v>
      </c>
      <c r="K3940" t="s">
        <v>115</v>
      </c>
      <c r="L3940" t="s">
        <v>114</v>
      </c>
      <c r="M3940" t="s">
        <v>408</v>
      </c>
      <c r="N3940" t="s">
        <v>407</v>
      </c>
      <c r="O3940" t="s">
        <v>688</v>
      </c>
      <c r="P3940" t="s">
        <v>687</v>
      </c>
      <c r="Q3940" t="s">
        <v>1086</v>
      </c>
      <c r="R3940" t="s">
        <v>1087</v>
      </c>
    </row>
    <row r="3941" spans="1:18">
      <c r="A3941">
        <v>196</v>
      </c>
      <c r="B3941" t="s">
        <v>701</v>
      </c>
      <c r="C3941">
        <v>3537</v>
      </c>
      <c r="D3941" t="s">
        <v>1096</v>
      </c>
      <c r="E3941" t="s">
        <v>706</v>
      </c>
      <c r="F3941">
        <v>3</v>
      </c>
      <c r="G3941">
        <v>0</v>
      </c>
      <c r="H3941" t="s">
        <v>421</v>
      </c>
      <c r="I3941" t="s">
        <v>103</v>
      </c>
      <c r="J3941" t="s">
        <v>105</v>
      </c>
      <c r="K3941" t="s">
        <v>115</v>
      </c>
      <c r="L3941" t="s">
        <v>114</v>
      </c>
      <c r="M3941" t="s">
        <v>408</v>
      </c>
      <c r="N3941" t="s">
        <v>407</v>
      </c>
      <c r="O3941" t="s">
        <v>688</v>
      </c>
      <c r="P3941" t="s">
        <v>687</v>
      </c>
      <c r="Q3941" t="s">
        <v>1096</v>
      </c>
      <c r="R3941" t="s">
        <v>1097</v>
      </c>
    </row>
    <row r="3942" spans="1:18">
      <c r="A3942">
        <v>197</v>
      </c>
      <c r="B3942" t="s">
        <v>701</v>
      </c>
      <c r="C3942">
        <v>3538</v>
      </c>
      <c r="D3942" t="s">
        <v>1098</v>
      </c>
      <c r="E3942" t="s">
        <v>706</v>
      </c>
      <c r="F3942">
        <v>3</v>
      </c>
      <c r="G3942">
        <v>0</v>
      </c>
      <c r="H3942" t="s">
        <v>421</v>
      </c>
      <c r="I3942" t="s">
        <v>103</v>
      </c>
      <c r="J3942" t="s">
        <v>105</v>
      </c>
      <c r="K3942" t="s">
        <v>115</v>
      </c>
      <c r="L3942" t="s">
        <v>114</v>
      </c>
      <c r="M3942" t="s">
        <v>408</v>
      </c>
      <c r="N3942" t="s">
        <v>407</v>
      </c>
      <c r="O3942" t="s">
        <v>688</v>
      </c>
      <c r="P3942" t="s">
        <v>687</v>
      </c>
      <c r="Q3942" t="s">
        <v>1098</v>
      </c>
      <c r="R3942" t="s">
        <v>1099</v>
      </c>
    </row>
    <row r="3943" spans="1:18">
      <c r="A3943">
        <v>201</v>
      </c>
      <c r="B3943" t="s">
        <v>701</v>
      </c>
      <c r="C3943">
        <v>3539</v>
      </c>
      <c r="D3943" t="s">
        <v>1106</v>
      </c>
      <c r="E3943" t="s">
        <v>706</v>
      </c>
      <c r="F3943">
        <v>4</v>
      </c>
      <c r="G3943">
        <v>0</v>
      </c>
      <c r="H3943" t="s">
        <v>421</v>
      </c>
      <c r="I3943" t="s">
        <v>103</v>
      </c>
      <c r="J3943" t="s">
        <v>105</v>
      </c>
      <c r="K3943" t="s">
        <v>115</v>
      </c>
      <c r="L3943" t="s">
        <v>114</v>
      </c>
      <c r="M3943" t="s">
        <v>408</v>
      </c>
      <c r="N3943" t="s">
        <v>407</v>
      </c>
      <c r="O3943" t="s">
        <v>688</v>
      </c>
      <c r="P3943" t="s">
        <v>687</v>
      </c>
      <c r="Q3943" t="s">
        <v>1106</v>
      </c>
      <c r="R3943" t="s">
        <v>1107</v>
      </c>
    </row>
    <row r="3944" spans="1:18">
      <c r="A3944">
        <v>203</v>
      </c>
      <c r="B3944" t="s">
        <v>701</v>
      </c>
      <c r="C3944">
        <v>3125</v>
      </c>
      <c r="D3944" t="s">
        <v>1110</v>
      </c>
      <c r="E3944" t="s">
        <v>706</v>
      </c>
      <c r="F3944">
        <v>4</v>
      </c>
      <c r="G3944">
        <v>1</v>
      </c>
      <c r="H3944" t="s">
        <v>421</v>
      </c>
      <c r="I3944" t="s">
        <v>103</v>
      </c>
      <c r="J3944" t="s">
        <v>105</v>
      </c>
      <c r="K3944" t="s">
        <v>115</v>
      </c>
      <c r="L3944" t="s">
        <v>114</v>
      </c>
      <c r="M3944" t="s">
        <v>408</v>
      </c>
      <c r="N3944" t="s">
        <v>407</v>
      </c>
      <c r="O3944" t="s">
        <v>688</v>
      </c>
      <c r="P3944" t="s">
        <v>687</v>
      </c>
      <c r="Q3944" t="s">
        <v>1110</v>
      </c>
      <c r="R3944" t="s">
        <v>1111</v>
      </c>
    </row>
    <row r="3945" spans="1:18">
      <c r="A3945">
        <v>206</v>
      </c>
      <c r="B3945" t="s">
        <v>701</v>
      </c>
      <c r="C3945">
        <v>4143</v>
      </c>
      <c r="D3945" t="s">
        <v>1116</v>
      </c>
      <c r="E3945" t="s">
        <v>706</v>
      </c>
      <c r="F3945">
        <v>4</v>
      </c>
      <c r="G3945">
        <v>0</v>
      </c>
      <c r="H3945" t="s">
        <v>421</v>
      </c>
      <c r="I3945" t="s">
        <v>103</v>
      </c>
      <c r="J3945" t="s">
        <v>105</v>
      </c>
      <c r="K3945" t="s">
        <v>115</v>
      </c>
      <c r="L3945" t="s">
        <v>114</v>
      </c>
      <c r="M3945" t="s">
        <v>408</v>
      </c>
      <c r="N3945" t="s">
        <v>407</v>
      </c>
      <c r="O3945" t="s">
        <v>688</v>
      </c>
      <c r="P3945" t="s">
        <v>687</v>
      </c>
      <c r="Q3945" t="s">
        <v>1116</v>
      </c>
      <c r="R3945" t="s">
        <v>1117</v>
      </c>
    </row>
    <row r="3946" spans="1:18">
      <c r="A3946">
        <v>207</v>
      </c>
      <c r="B3946" t="s">
        <v>701</v>
      </c>
      <c r="C3946">
        <v>3534</v>
      </c>
      <c r="D3946" t="s">
        <v>1118</v>
      </c>
      <c r="E3946" t="s">
        <v>706</v>
      </c>
      <c r="F3946">
        <v>3</v>
      </c>
      <c r="G3946">
        <v>0</v>
      </c>
      <c r="H3946" t="s">
        <v>421</v>
      </c>
      <c r="I3946" t="s">
        <v>103</v>
      </c>
      <c r="J3946" t="s">
        <v>105</v>
      </c>
      <c r="K3946" t="s">
        <v>115</v>
      </c>
      <c r="L3946" t="s">
        <v>114</v>
      </c>
      <c r="M3946" t="s">
        <v>408</v>
      </c>
      <c r="N3946" t="s">
        <v>407</v>
      </c>
      <c r="O3946" t="s">
        <v>688</v>
      </c>
      <c r="P3946" t="s">
        <v>687</v>
      </c>
      <c r="Q3946" t="s">
        <v>1118</v>
      </c>
      <c r="R3946" t="s">
        <v>1119</v>
      </c>
    </row>
    <row r="3947" spans="1:18">
      <c r="A3947">
        <v>209</v>
      </c>
      <c r="B3947" t="s">
        <v>701</v>
      </c>
      <c r="C3947">
        <v>1487</v>
      </c>
      <c r="D3947" t="s">
        <v>1122</v>
      </c>
      <c r="E3947" t="s">
        <v>1123</v>
      </c>
      <c r="F3947">
        <v>0</v>
      </c>
      <c r="G3947">
        <v>0</v>
      </c>
      <c r="H3947" t="s">
        <v>421</v>
      </c>
      <c r="I3947" t="s">
        <v>103</v>
      </c>
      <c r="J3947" t="s">
        <v>105</v>
      </c>
      <c r="K3947" t="s">
        <v>115</v>
      </c>
      <c r="L3947" t="s">
        <v>114</v>
      </c>
      <c r="M3947" t="s">
        <v>408</v>
      </c>
      <c r="N3947" t="s">
        <v>407</v>
      </c>
      <c r="O3947" t="s">
        <v>688</v>
      </c>
      <c r="P3947" t="s">
        <v>687</v>
      </c>
      <c r="Q3947" t="s">
        <v>1122</v>
      </c>
      <c r="R3947" t="s">
        <v>1124</v>
      </c>
    </row>
    <row r="3948" spans="1:18">
      <c r="A3948">
        <v>211</v>
      </c>
      <c r="B3948" t="s">
        <v>701</v>
      </c>
      <c r="C3948">
        <v>4121</v>
      </c>
      <c r="D3948" t="s">
        <v>1122</v>
      </c>
      <c r="E3948" t="s">
        <v>706</v>
      </c>
      <c r="F3948">
        <v>4</v>
      </c>
      <c r="G3948">
        <v>0</v>
      </c>
      <c r="H3948" t="s">
        <v>421</v>
      </c>
      <c r="I3948" t="s">
        <v>103</v>
      </c>
      <c r="J3948" t="s">
        <v>105</v>
      </c>
      <c r="K3948" t="s">
        <v>115</v>
      </c>
      <c r="L3948" t="s">
        <v>114</v>
      </c>
      <c r="M3948" t="s">
        <v>408</v>
      </c>
      <c r="N3948" t="s">
        <v>407</v>
      </c>
      <c r="O3948" t="s">
        <v>688</v>
      </c>
      <c r="P3948" t="s">
        <v>687</v>
      </c>
      <c r="Q3948" t="s">
        <v>1122</v>
      </c>
      <c r="R3948" t="s">
        <v>1127</v>
      </c>
    </row>
    <row r="3949" spans="1:18">
      <c r="A3949">
        <v>214</v>
      </c>
      <c r="B3949" t="s">
        <v>701</v>
      </c>
      <c r="C3949">
        <v>1488</v>
      </c>
      <c r="D3949" t="s">
        <v>1132</v>
      </c>
      <c r="E3949" t="s">
        <v>1123</v>
      </c>
      <c r="F3949">
        <v>0</v>
      </c>
      <c r="G3949">
        <v>0</v>
      </c>
      <c r="H3949" t="s">
        <v>421</v>
      </c>
      <c r="I3949" t="s">
        <v>103</v>
      </c>
      <c r="J3949" t="s">
        <v>105</v>
      </c>
      <c r="K3949" t="s">
        <v>115</v>
      </c>
      <c r="L3949" t="s">
        <v>114</v>
      </c>
      <c r="M3949" t="s">
        <v>408</v>
      </c>
      <c r="N3949" t="s">
        <v>407</v>
      </c>
      <c r="O3949" t="s">
        <v>688</v>
      </c>
      <c r="P3949" t="s">
        <v>687</v>
      </c>
      <c r="Q3949" t="s">
        <v>1132</v>
      </c>
      <c r="R3949" t="s">
        <v>1133</v>
      </c>
    </row>
    <row r="3950" spans="1:18">
      <c r="A3950">
        <v>218</v>
      </c>
      <c r="B3950" t="s">
        <v>701</v>
      </c>
      <c r="C3950">
        <v>3536</v>
      </c>
      <c r="D3950" t="s">
        <v>1140</v>
      </c>
      <c r="E3950" t="s">
        <v>706</v>
      </c>
      <c r="F3950">
        <v>3</v>
      </c>
      <c r="G3950">
        <v>0</v>
      </c>
      <c r="H3950" t="s">
        <v>421</v>
      </c>
      <c r="I3950" t="s">
        <v>103</v>
      </c>
      <c r="J3950" t="s">
        <v>105</v>
      </c>
      <c r="K3950" t="s">
        <v>115</v>
      </c>
      <c r="L3950" t="s">
        <v>114</v>
      </c>
      <c r="M3950" t="s">
        <v>408</v>
      </c>
      <c r="N3950" t="s">
        <v>407</v>
      </c>
      <c r="O3950" t="s">
        <v>688</v>
      </c>
      <c r="P3950" t="s">
        <v>687</v>
      </c>
      <c r="Q3950" t="s">
        <v>1140</v>
      </c>
      <c r="R3950" t="s">
        <v>1141</v>
      </c>
    </row>
    <row r="3951" spans="1:18">
      <c r="A3951">
        <v>233</v>
      </c>
      <c r="B3951" t="s">
        <v>701</v>
      </c>
      <c r="C3951">
        <v>3124</v>
      </c>
      <c r="D3951" t="s">
        <v>1169</v>
      </c>
      <c r="E3951" t="s">
        <v>706</v>
      </c>
      <c r="F3951">
        <v>2</v>
      </c>
      <c r="G3951">
        <v>1</v>
      </c>
      <c r="H3951" t="s">
        <v>421</v>
      </c>
      <c r="I3951" t="s">
        <v>103</v>
      </c>
      <c r="J3951" t="s">
        <v>105</v>
      </c>
      <c r="K3951" t="s">
        <v>115</v>
      </c>
      <c r="L3951" t="s">
        <v>114</v>
      </c>
      <c r="M3951" t="s">
        <v>408</v>
      </c>
      <c r="N3951" t="s">
        <v>407</v>
      </c>
      <c r="O3951" t="s">
        <v>688</v>
      </c>
      <c r="P3951" t="s">
        <v>687</v>
      </c>
      <c r="Q3951" t="s">
        <v>1169</v>
      </c>
      <c r="R3951" t="s">
        <v>1170</v>
      </c>
    </row>
    <row r="3952" spans="1:18">
      <c r="A3952">
        <v>246</v>
      </c>
      <c r="B3952" t="s">
        <v>701</v>
      </c>
      <c r="C3952">
        <v>4128</v>
      </c>
      <c r="D3952" t="s">
        <v>1195</v>
      </c>
      <c r="E3952" t="s">
        <v>832</v>
      </c>
      <c r="F3952">
        <v>4</v>
      </c>
      <c r="G3952">
        <v>0</v>
      </c>
      <c r="H3952" t="s">
        <v>421</v>
      </c>
      <c r="I3952" t="s">
        <v>103</v>
      </c>
      <c r="J3952" t="s">
        <v>105</v>
      </c>
      <c r="K3952" t="s">
        <v>115</v>
      </c>
      <c r="L3952" t="s">
        <v>114</v>
      </c>
      <c r="M3952" t="s">
        <v>408</v>
      </c>
      <c r="N3952" t="s">
        <v>407</v>
      </c>
      <c r="O3952" t="s">
        <v>688</v>
      </c>
      <c r="P3952" t="s">
        <v>687</v>
      </c>
      <c r="Q3952" t="s">
        <v>1195</v>
      </c>
      <c r="R3952" t="s">
        <v>1196</v>
      </c>
    </row>
    <row r="3953" spans="1:18">
      <c r="A3953">
        <v>251</v>
      </c>
      <c r="B3953" t="s">
        <v>701</v>
      </c>
      <c r="C3953">
        <v>3123</v>
      </c>
      <c r="D3953" t="s">
        <v>1205</v>
      </c>
      <c r="E3953" t="s">
        <v>706</v>
      </c>
      <c r="F3953">
        <v>3</v>
      </c>
      <c r="G3953">
        <v>1</v>
      </c>
      <c r="H3953" t="s">
        <v>421</v>
      </c>
      <c r="I3953" t="s">
        <v>103</v>
      </c>
      <c r="J3953" t="s">
        <v>105</v>
      </c>
      <c r="K3953" t="s">
        <v>115</v>
      </c>
      <c r="L3953" t="s">
        <v>114</v>
      </c>
      <c r="M3953" t="s">
        <v>408</v>
      </c>
      <c r="N3953" t="s">
        <v>407</v>
      </c>
      <c r="O3953" t="s">
        <v>688</v>
      </c>
      <c r="P3953" t="s">
        <v>687</v>
      </c>
      <c r="Q3953" t="s">
        <v>1205</v>
      </c>
      <c r="R3953" t="s">
        <v>1206</v>
      </c>
    </row>
    <row r="3954" spans="1:18">
      <c r="A3954">
        <v>262</v>
      </c>
      <c r="B3954" t="s">
        <v>701</v>
      </c>
      <c r="C3954">
        <v>3535</v>
      </c>
      <c r="D3954" t="s">
        <v>1227</v>
      </c>
      <c r="E3954" t="s">
        <v>706</v>
      </c>
      <c r="F3954">
        <v>3</v>
      </c>
      <c r="G3954">
        <v>0</v>
      </c>
      <c r="H3954" t="s">
        <v>421</v>
      </c>
      <c r="I3954" t="s">
        <v>103</v>
      </c>
      <c r="J3954" t="s">
        <v>105</v>
      </c>
      <c r="K3954" t="s">
        <v>115</v>
      </c>
      <c r="L3954" t="s">
        <v>114</v>
      </c>
      <c r="M3954" t="s">
        <v>408</v>
      </c>
      <c r="N3954" t="s">
        <v>407</v>
      </c>
      <c r="O3954" t="s">
        <v>688</v>
      </c>
      <c r="P3954" t="s">
        <v>687</v>
      </c>
      <c r="Q3954" t="s">
        <v>1227</v>
      </c>
      <c r="R3954" t="s">
        <v>1228</v>
      </c>
    </row>
    <row r="3955" spans="1:18">
      <c r="A3955">
        <v>273</v>
      </c>
      <c r="B3955" t="s">
        <v>701</v>
      </c>
      <c r="C3955">
        <v>3129</v>
      </c>
      <c r="D3955" t="s">
        <v>1249</v>
      </c>
      <c r="E3955" t="s">
        <v>706</v>
      </c>
      <c r="F3955">
        <v>3</v>
      </c>
      <c r="G3955">
        <v>1</v>
      </c>
      <c r="H3955" t="s">
        <v>421</v>
      </c>
      <c r="I3955" t="s">
        <v>103</v>
      </c>
      <c r="J3955" t="s">
        <v>105</v>
      </c>
      <c r="K3955" t="s">
        <v>115</v>
      </c>
      <c r="L3955" t="s">
        <v>114</v>
      </c>
      <c r="M3955" t="s">
        <v>408</v>
      </c>
      <c r="N3955" t="s">
        <v>407</v>
      </c>
      <c r="O3955" t="s">
        <v>688</v>
      </c>
      <c r="P3955" t="s">
        <v>687</v>
      </c>
      <c r="Q3955" t="s">
        <v>1249</v>
      </c>
      <c r="R3955" t="s">
        <v>1250</v>
      </c>
    </row>
    <row r="3956" spans="1:18">
      <c r="A3956">
        <v>274</v>
      </c>
      <c r="B3956" t="s">
        <v>701</v>
      </c>
      <c r="C3956">
        <v>3543</v>
      </c>
      <c r="D3956" t="s">
        <v>1251</v>
      </c>
      <c r="E3956" t="s">
        <v>703</v>
      </c>
      <c r="F3956">
        <v>0</v>
      </c>
      <c r="G3956">
        <v>0</v>
      </c>
      <c r="H3956" t="s">
        <v>421</v>
      </c>
      <c r="I3956" t="s">
        <v>103</v>
      </c>
      <c r="J3956" t="s">
        <v>105</v>
      </c>
      <c r="K3956" t="s">
        <v>115</v>
      </c>
      <c r="L3956" t="s">
        <v>114</v>
      </c>
      <c r="M3956" t="s">
        <v>408</v>
      </c>
      <c r="N3956" t="s">
        <v>407</v>
      </c>
      <c r="O3956" t="s">
        <v>688</v>
      </c>
      <c r="P3956" t="s">
        <v>687</v>
      </c>
      <c r="Q3956" t="s">
        <v>1251</v>
      </c>
      <c r="R3956" t="s">
        <v>1252</v>
      </c>
    </row>
    <row r="3957" spans="1:18">
      <c r="A3957">
        <v>280</v>
      </c>
      <c r="B3957" t="s">
        <v>701</v>
      </c>
      <c r="C3957">
        <v>3533</v>
      </c>
      <c r="D3957" t="s">
        <v>1263</v>
      </c>
      <c r="E3957" t="s">
        <v>706</v>
      </c>
      <c r="F3957">
        <v>3</v>
      </c>
      <c r="G3957">
        <v>0</v>
      </c>
      <c r="H3957" t="s">
        <v>421</v>
      </c>
      <c r="I3957" t="s">
        <v>103</v>
      </c>
      <c r="J3957" t="s">
        <v>105</v>
      </c>
      <c r="K3957" t="s">
        <v>115</v>
      </c>
      <c r="L3957" t="s">
        <v>114</v>
      </c>
      <c r="M3957" t="s">
        <v>408</v>
      </c>
      <c r="N3957" t="s">
        <v>407</v>
      </c>
      <c r="O3957" t="s">
        <v>688</v>
      </c>
      <c r="P3957" t="s">
        <v>687</v>
      </c>
      <c r="Q3957" t="s">
        <v>1263</v>
      </c>
      <c r="R3957" t="s">
        <v>1264</v>
      </c>
    </row>
    <row r="3958" spans="1:18">
      <c r="A3958">
        <v>287</v>
      </c>
      <c r="B3958" t="s">
        <v>701</v>
      </c>
      <c r="C3958">
        <v>3130</v>
      </c>
      <c r="D3958" t="s">
        <v>1275</v>
      </c>
      <c r="E3958" t="s">
        <v>706</v>
      </c>
      <c r="F3958">
        <v>2</v>
      </c>
      <c r="G3958">
        <v>1</v>
      </c>
      <c r="H3958" t="s">
        <v>421</v>
      </c>
      <c r="I3958" t="s">
        <v>103</v>
      </c>
      <c r="J3958" t="s">
        <v>105</v>
      </c>
      <c r="K3958" t="s">
        <v>115</v>
      </c>
      <c r="L3958" t="s">
        <v>114</v>
      </c>
      <c r="M3958" t="s">
        <v>408</v>
      </c>
      <c r="N3958" t="s">
        <v>407</v>
      </c>
      <c r="O3958" t="s">
        <v>688</v>
      </c>
      <c r="P3958" t="s">
        <v>687</v>
      </c>
      <c r="Q3958" t="s">
        <v>1275</v>
      </c>
      <c r="R3958" t="s">
        <v>1276</v>
      </c>
    </row>
    <row r="3959" spans="1:18">
      <c r="A3959">
        <v>296</v>
      </c>
      <c r="B3959" t="s">
        <v>701</v>
      </c>
      <c r="C3959">
        <v>3532</v>
      </c>
      <c r="D3959" t="s">
        <v>1293</v>
      </c>
      <c r="E3959" t="s">
        <v>706</v>
      </c>
      <c r="F3959">
        <v>4</v>
      </c>
      <c r="G3959">
        <v>0</v>
      </c>
      <c r="H3959" t="s">
        <v>421</v>
      </c>
      <c r="I3959" t="s">
        <v>103</v>
      </c>
      <c r="J3959" t="s">
        <v>105</v>
      </c>
      <c r="K3959" t="s">
        <v>115</v>
      </c>
      <c r="L3959" t="s">
        <v>114</v>
      </c>
      <c r="M3959" t="s">
        <v>408</v>
      </c>
      <c r="N3959" t="s">
        <v>407</v>
      </c>
      <c r="O3959" t="s">
        <v>688</v>
      </c>
      <c r="P3959" t="s">
        <v>687</v>
      </c>
      <c r="Q3959" t="s">
        <v>1293</v>
      </c>
      <c r="R3959" t="s">
        <v>1294</v>
      </c>
    </row>
    <row r="3960" spans="1:18">
      <c r="A3960">
        <v>305</v>
      </c>
      <c r="B3960" t="s">
        <v>701</v>
      </c>
      <c r="C3960">
        <v>3542</v>
      </c>
      <c r="D3960" t="s">
        <v>1311</v>
      </c>
      <c r="E3960" t="s">
        <v>706</v>
      </c>
      <c r="F3960">
        <v>1</v>
      </c>
      <c r="G3960">
        <v>0</v>
      </c>
      <c r="H3960" t="s">
        <v>421</v>
      </c>
      <c r="I3960" t="s">
        <v>103</v>
      </c>
      <c r="J3960" t="s">
        <v>105</v>
      </c>
      <c r="K3960" t="s">
        <v>115</v>
      </c>
      <c r="L3960" t="s">
        <v>114</v>
      </c>
      <c r="M3960" t="s">
        <v>408</v>
      </c>
      <c r="N3960" t="s">
        <v>407</v>
      </c>
      <c r="O3960" t="s">
        <v>688</v>
      </c>
      <c r="P3960" t="s">
        <v>687</v>
      </c>
      <c r="Q3960" t="s">
        <v>1311</v>
      </c>
      <c r="R3960" t="s">
        <v>1312</v>
      </c>
    </row>
    <row r="3961" spans="1:18">
      <c r="A3961">
        <v>307</v>
      </c>
      <c r="B3961" t="s">
        <v>701</v>
      </c>
      <c r="C3961">
        <v>3128</v>
      </c>
      <c r="D3961" t="s">
        <v>1315</v>
      </c>
      <c r="E3961" t="s">
        <v>706</v>
      </c>
      <c r="F3961">
        <v>2</v>
      </c>
      <c r="G3961">
        <v>1</v>
      </c>
      <c r="H3961" t="s">
        <v>421</v>
      </c>
      <c r="I3961" t="s">
        <v>103</v>
      </c>
      <c r="J3961" t="s">
        <v>105</v>
      </c>
      <c r="K3961" t="s">
        <v>115</v>
      </c>
      <c r="L3961" t="s">
        <v>114</v>
      </c>
      <c r="M3961" t="s">
        <v>408</v>
      </c>
      <c r="N3961" t="s">
        <v>407</v>
      </c>
      <c r="O3961" t="s">
        <v>688</v>
      </c>
      <c r="P3961" t="s">
        <v>687</v>
      </c>
      <c r="Q3961" t="s">
        <v>1315</v>
      </c>
      <c r="R3961" t="s">
        <v>1316</v>
      </c>
    </row>
    <row r="3962" spans="1:18">
      <c r="A3962">
        <v>343</v>
      </c>
      <c r="B3962" t="s">
        <v>701</v>
      </c>
      <c r="C3962">
        <v>4150</v>
      </c>
      <c r="D3962" t="s">
        <v>1389</v>
      </c>
      <c r="E3962" t="s">
        <v>706</v>
      </c>
      <c r="F3962">
        <v>1</v>
      </c>
      <c r="G3962">
        <v>0</v>
      </c>
      <c r="H3962" t="s">
        <v>421</v>
      </c>
      <c r="I3962" t="s">
        <v>103</v>
      </c>
      <c r="J3962" t="s">
        <v>105</v>
      </c>
      <c r="K3962" t="s">
        <v>115</v>
      </c>
      <c r="L3962" t="s">
        <v>114</v>
      </c>
      <c r="M3962" t="s">
        <v>408</v>
      </c>
      <c r="N3962" t="s">
        <v>407</v>
      </c>
      <c r="O3962" t="s">
        <v>688</v>
      </c>
      <c r="P3962" t="s">
        <v>687</v>
      </c>
      <c r="Q3962" t="s">
        <v>1389</v>
      </c>
      <c r="R3962" t="s">
        <v>1390</v>
      </c>
    </row>
    <row r="3963" spans="1:18">
      <c r="A3963">
        <v>353</v>
      </c>
      <c r="B3963" t="s">
        <v>701</v>
      </c>
      <c r="C3963">
        <v>4151</v>
      </c>
      <c r="D3963" t="s">
        <v>1409</v>
      </c>
      <c r="E3963" t="s">
        <v>802</v>
      </c>
      <c r="F3963">
        <v>4</v>
      </c>
      <c r="G3963">
        <v>0</v>
      </c>
      <c r="H3963" t="s">
        <v>421</v>
      </c>
      <c r="I3963" t="s">
        <v>103</v>
      </c>
      <c r="J3963" t="s">
        <v>105</v>
      </c>
      <c r="K3963" t="s">
        <v>115</v>
      </c>
      <c r="L3963" t="s">
        <v>114</v>
      </c>
      <c r="M3963" t="s">
        <v>408</v>
      </c>
      <c r="N3963" t="s">
        <v>407</v>
      </c>
      <c r="O3963" t="s">
        <v>688</v>
      </c>
      <c r="P3963" t="s">
        <v>687</v>
      </c>
      <c r="Q3963" t="s">
        <v>1409</v>
      </c>
      <c r="R3963" t="s">
        <v>1410</v>
      </c>
    </row>
    <row r="3964" spans="1:18">
      <c r="A3964">
        <v>357</v>
      </c>
      <c r="B3964" t="s">
        <v>701</v>
      </c>
      <c r="C3964">
        <v>3541</v>
      </c>
      <c r="D3964" t="s">
        <v>1417</v>
      </c>
      <c r="E3964" t="s">
        <v>706</v>
      </c>
      <c r="F3964">
        <v>3</v>
      </c>
      <c r="G3964">
        <v>0</v>
      </c>
      <c r="H3964" t="s">
        <v>421</v>
      </c>
      <c r="I3964" t="s">
        <v>103</v>
      </c>
      <c r="J3964" t="s">
        <v>105</v>
      </c>
      <c r="K3964" t="s">
        <v>115</v>
      </c>
      <c r="L3964" t="s">
        <v>114</v>
      </c>
      <c r="M3964" t="s">
        <v>408</v>
      </c>
      <c r="N3964" t="s">
        <v>407</v>
      </c>
      <c r="O3964" t="s">
        <v>688</v>
      </c>
      <c r="P3964" t="s">
        <v>687</v>
      </c>
      <c r="Q3964" t="s">
        <v>1417</v>
      </c>
      <c r="R3964" t="s">
        <v>1418</v>
      </c>
    </row>
    <row r="3965" spans="1:18">
      <c r="A3965">
        <v>361</v>
      </c>
      <c r="B3965" t="s">
        <v>701</v>
      </c>
      <c r="C3965">
        <v>3540</v>
      </c>
      <c r="D3965" t="s">
        <v>1425</v>
      </c>
      <c r="E3965" t="s">
        <v>706</v>
      </c>
      <c r="F3965">
        <v>3</v>
      </c>
      <c r="G3965">
        <v>0</v>
      </c>
      <c r="H3965" t="s">
        <v>421</v>
      </c>
      <c r="I3965" t="s">
        <v>103</v>
      </c>
      <c r="J3965" t="s">
        <v>105</v>
      </c>
      <c r="K3965" t="s">
        <v>115</v>
      </c>
      <c r="L3965" t="s">
        <v>114</v>
      </c>
      <c r="M3965" t="s">
        <v>408</v>
      </c>
      <c r="N3965" t="s">
        <v>407</v>
      </c>
      <c r="O3965" t="s">
        <v>688</v>
      </c>
      <c r="P3965" t="s">
        <v>687</v>
      </c>
      <c r="Q3965" t="s">
        <v>1425</v>
      </c>
      <c r="R3965" t="s">
        <v>1426</v>
      </c>
    </row>
    <row r="3966" spans="1:18">
      <c r="A3966">
        <v>366</v>
      </c>
      <c r="B3966" t="s">
        <v>701</v>
      </c>
      <c r="C3966">
        <v>4152</v>
      </c>
      <c r="D3966" t="s">
        <v>1435</v>
      </c>
      <c r="E3966" t="s">
        <v>706</v>
      </c>
      <c r="F3966">
        <v>4</v>
      </c>
      <c r="G3966">
        <v>0</v>
      </c>
      <c r="H3966" t="s">
        <v>421</v>
      </c>
      <c r="I3966" t="s">
        <v>103</v>
      </c>
      <c r="J3966" t="s">
        <v>105</v>
      </c>
      <c r="K3966" t="s">
        <v>115</v>
      </c>
      <c r="L3966" t="s">
        <v>114</v>
      </c>
      <c r="M3966" t="s">
        <v>408</v>
      </c>
      <c r="N3966" t="s">
        <v>407</v>
      </c>
      <c r="O3966" t="s">
        <v>688</v>
      </c>
      <c r="P3966" t="s">
        <v>687</v>
      </c>
      <c r="Q3966" t="s">
        <v>1435</v>
      </c>
      <c r="R3966" t="s">
        <v>1436</v>
      </c>
    </row>
    <row r="3967" spans="1:18">
      <c r="A3967">
        <v>370</v>
      </c>
      <c r="B3967" t="s">
        <v>701</v>
      </c>
      <c r="C3967">
        <v>4158</v>
      </c>
      <c r="D3967" t="s">
        <v>1443</v>
      </c>
      <c r="E3967" t="s">
        <v>706</v>
      </c>
      <c r="F3967">
        <v>4</v>
      </c>
      <c r="G3967">
        <v>0</v>
      </c>
      <c r="H3967" t="s">
        <v>421</v>
      </c>
      <c r="I3967" t="s">
        <v>103</v>
      </c>
      <c r="J3967" t="s">
        <v>105</v>
      </c>
      <c r="K3967" t="s">
        <v>115</v>
      </c>
      <c r="L3967" t="s">
        <v>114</v>
      </c>
      <c r="M3967" t="s">
        <v>408</v>
      </c>
      <c r="N3967" t="s">
        <v>407</v>
      </c>
      <c r="O3967" t="s">
        <v>688</v>
      </c>
      <c r="P3967" t="s">
        <v>687</v>
      </c>
      <c r="Q3967" t="s">
        <v>1443</v>
      </c>
      <c r="R3967" t="s">
        <v>1444</v>
      </c>
    </row>
    <row r="3968" spans="1:18">
      <c r="A3968">
        <v>372</v>
      </c>
      <c r="B3968" t="s">
        <v>701</v>
      </c>
      <c r="C3968">
        <v>3553</v>
      </c>
      <c r="D3968" t="s">
        <v>1447</v>
      </c>
      <c r="E3968" t="s">
        <v>706</v>
      </c>
      <c r="F3968">
        <v>2</v>
      </c>
      <c r="G3968">
        <v>0</v>
      </c>
      <c r="H3968" t="s">
        <v>421</v>
      </c>
      <c r="I3968" t="s">
        <v>103</v>
      </c>
      <c r="J3968" t="s">
        <v>105</v>
      </c>
      <c r="K3968" t="s">
        <v>115</v>
      </c>
      <c r="L3968" t="s">
        <v>114</v>
      </c>
      <c r="M3968" t="s">
        <v>408</v>
      </c>
      <c r="N3968" t="s">
        <v>407</v>
      </c>
      <c r="O3968" t="s">
        <v>688</v>
      </c>
      <c r="P3968" t="s">
        <v>687</v>
      </c>
      <c r="Q3968" t="s">
        <v>1447</v>
      </c>
      <c r="R3968" t="s">
        <v>1448</v>
      </c>
    </row>
    <row r="3969" spans="1:18">
      <c r="A3969">
        <v>376</v>
      </c>
      <c r="B3969" t="s">
        <v>701</v>
      </c>
      <c r="C3969">
        <v>3552</v>
      </c>
      <c r="D3969" t="s">
        <v>1454</v>
      </c>
      <c r="E3969" t="s">
        <v>706</v>
      </c>
      <c r="F3969">
        <v>4</v>
      </c>
      <c r="G3969">
        <v>0</v>
      </c>
      <c r="H3969" t="s">
        <v>421</v>
      </c>
      <c r="I3969" t="s">
        <v>103</v>
      </c>
      <c r="J3969" t="s">
        <v>105</v>
      </c>
      <c r="K3969" t="s">
        <v>115</v>
      </c>
      <c r="L3969" t="s">
        <v>114</v>
      </c>
      <c r="M3969" t="s">
        <v>408</v>
      </c>
      <c r="N3969" t="s">
        <v>407</v>
      </c>
      <c r="O3969" t="s">
        <v>688</v>
      </c>
      <c r="P3969" t="s">
        <v>687</v>
      </c>
      <c r="Q3969" t="s">
        <v>1454</v>
      </c>
      <c r="R3969" t="s">
        <v>1455</v>
      </c>
    </row>
    <row r="3970" spans="1:18">
      <c r="A3970">
        <v>384</v>
      </c>
      <c r="B3970" t="s">
        <v>701</v>
      </c>
      <c r="C3970">
        <v>3551</v>
      </c>
      <c r="D3970" t="s">
        <v>1387</v>
      </c>
      <c r="E3970" t="s">
        <v>706</v>
      </c>
      <c r="F3970">
        <v>3</v>
      </c>
      <c r="G3970">
        <v>0</v>
      </c>
      <c r="H3970" t="s">
        <v>421</v>
      </c>
      <c r="I3970" t="s">
        <v>103</v>
      </c>
      <c r="J3970" t="s">
        <v>105</v>
      </c>
      <c r="K3970" t="s">
        <v>115</v>
      </c>
      <c r="L3970" t="s">
        <v>114</v>
      </c>
      <c r="M3970" t="s">
        <v>408</v>
      </c>
      <c r="N3970" t="s">
        <v>407</v>
      </c>
      <c r="O3970" t="s">
        <v>688</v>
      </c>
      <c r="P3970" t="s">
        <v>687</v>
      </c>
      <c r="Q3970" t="s">
        <v>1387</v>
      </c>
      <c r="R3970" t="s">
        <v>1470</v>
      </c>
    </row>
    <row r="3971" spans="1:18">
      <c r="A3971">
        <v>385</v>
      </c>
      <c r="B3971" t="s">
        <v>701</v>
      </c>
      <c r="C3971">
        <v>3546</v>
      </c>
      <c r="D3971" t="s">
        <v>1471</v>
      </c>
      <c r="E3971" t="s">
        <v>706</v>
      </c>
      <c r="F3971">
        <v>3</v>
      </c>
      <c r="G3971">
        <v>0</v>
      </c>
      <c r="H3971" t="s">
        <v>421</v>
      </c>
      <c r="I3971" t="s">
        <v>103</v>
      </c>
      <c r="J3971" t="s">
        <v>105</v>
      </c>
      <c r="K3971" t="s">
        <v>115</v>
      </c>
      <c r="L3971" t="s">
        <v>114</v>
      </c>
      <c r="M3971" t="s">
        <v>408</v>
      </c>
      <c r="N3971" t="s">
        <v>407</v>
      </c>
      <c r="O3971" t="s">
        <v>688</v>
      </c>
      <c r="P3971" t="s">
        <v>687</v>
      </c>
      <c r="Q3971" t="s">
        <v>1471</v>
      </c>
      <c r="R3971" t="s">
        <v>1472</v>
      </c>
    </row>
    <row r="3972" spans="1:18">
      <c r="A3972">
        <v>389</v>
      </c>
      <c r="B3972" t="s">
        <v>701</v>
      </c>
      <c r="C3972">
        <v>3550</v>
      </c>
      <c r="D3972" t="s">
        <v>1479</v>
      </c>
      <c r="E3972" t="s">
        <v>706</v>
      </c>
      <c r="F3972">
        <v>2</v>
      </c>
      <c r="G3972">
        <v>0</v>
      </c>
      <c r="H3972" t="s">
        <v>421</v>
      </c>
      <c r="I3972" t="s">
        <v>103</v>
      </c>
      <c r="J3972" t="s">
        <v>105</v>
      </c>
      <c r="K3972" t="s">
        <v>115</v>
      </c>
      <c r="L3972" t="s">
        <v>114</v>
      </c>
      <c r="M3972" t="s">
        <v>408</v>
      </c>
      <c r="N3972" t="s">
        <v>407</v>
      </c>
      <c r="O3972" t="s">
        <v>688</v>
      </c>
      <c r="P3972" t="s">
        <v>687</v>
      </c>
      <c r="Q3972" t="s">
        <v>1479</v>
      </c>
      <c r="R3972" t="s">
        <v>1480</v>
      </c>
    </row>
    <row r="3973" spans="1:18">
      <c r="A3973">
        <v>390</v>
      </c>
      <c r="B3973" t="s">
        <v>701</v>
      </c>
      <c r="C3973">
        <v>3549</v>
      </c>
      <c r="D3973" t="s">
        <v>1481</v>
      </c>
      <c r="E3973" t="s">
        <v>706</v>
      </c>
      <c r="F3973">
        <v>2</v>
      </c>
      <c r="G3973">
        <v>0</v>
      </c>
      <c r="H3973" t="s">
        <v>421</v>
      </c>
      <c r="I3973" t="s">
        <v>103</v>
      </c>
      <c r="J3973" t="s">
        <v>105</v>
      </c>
      <c r="K3973" t="s">
        <v>115</v>
      </c>
      <c r="L3973" t="s">
        <v>114</v>
      </c>
      <c r="M3973" t="s">
        <v>408</v>
      </c>
      <c r="N3973" t="s">
        <v>407</v>
      </c>
      <c r="O3973" t="s">
        <v>688</v>
      </c>
      <c r="P3973" t="s">
        <v>687</v>
      </c>
      <c r="Q3973" t="s">
        <v>1481</v>
      </c>
      <c r="R3973" t="s">
        <v>1482</v>
      </c>
    </row>
    <row r="3974" spans="1:18">
      <c r="A3974">
        <v>394</v>
      </c>
      <c r="B3974" t="s">
        <v>701</v>
      </c>
      <c r="C3974">
        <v>3548</v>
      </c>
      <c r="D3974" t="s">
        <v>1489</v>
      </c>
      <c r="E3974" t="s">
        <v>706</v>
      </c>
      <c r="F3974">
        <v>3</v>
      </c>
      <c r="G3974">
        <v>0</v>
      </c>
      <c r="H3974" t="s">
        <v>421</v>
      </c>
      <c r="I3974" t="s">
        <v>103</v>
      </c>
      <c r="J3974" t="s">
        <v>105</v>
      </c>
      <c r="K3974" t="s">
        <v>115</v>
      </c>
      <c r="L3974" t="s">
        <v>114</v>
      </c>
      <c r="M3974" t="s">
        <v>408</v>
      </c>
      <c r="N3974" t="s">
        <v>407</v>
      </c>
      <c r="O3974" t="s">
        <v>688</v>
      </c>
      <c r="P3974" t="s">
        <v>687</v>
      </c>
      <c r="Q3974" t="s">
        <v>1489</v>
      </c>
      <c r="R3974" t="s">
        <v>1490</v>
      </c>
    </row>
    <row r="3975" spans="1:18">
      <c r="A3975">
        <v>395</v>
      </c>
      <c r="B3975" t="s">
        <v>701</v>
      </c>
      <c r="C3975">
        <v>3545</v>
      </c>
      <c r="D3975" t="s">
        <v>1491</v>
      </c>
      <c r="E3975" t="s">
        <v>706</v>
      </c>
      <c r="F3975">
        <v>1</v>
      </c>
      <c r="G3975">
        <v>0</v>
      </c>
      <c r="H3975" t="s">
        <v>421</v>
      </c>
      <c r="I3975" t="s">
        <v>103</v>
      </c>
      <c r="J3975" t="s">
        <v>105</v>
      </c>
      <c r="K3975" t="s">
        <v>115</v>
      </c>
      <c r="L3975" t="s">
        <v>114</v>
      </c>
      <c r="M3975" t="s">
        <v>408</v>
      </c>
      <c r="N3975" t="s">
        <v>407</v>
      </c>
      <c r="O3975" t="s">
        <v>688</v>
      </c>
      <c r="P3975" t="s">
        <v>687</v>
      </c>
      <c r="Q3975" t="s">
        <v>1491</v>
      </c>
      <c r="R3975" t="s">
        <v>1492</v>
      </c>
    </row>
    <row r="3976" spans="1:18">
      <c r="A3976">
        <v>398</v>
      </c>
      <c r="B3976" t="s">
        <v>701</v>
      </c>
      <c r="C3976">
        <v>4159</v>
      </c>
      <c r="D3976" t="s">
        <v>1497</v>
      </c>
      <c r="E3976" t="s">
        <v>706</v>
      </c>
      <c r="F3976">
        <v>4</v>
      </c>
      <c r="G3976">
        <v>0</v>
      </c>
      <c r="H3976" t="s">
        <v>421</v>
      </c>
      <c r="I3976" t="s">
        <v>103</v>
      </c>
      <c r="J3976" t="s">
        <v>105</v>
      </c>
      <c r="K3976" t="s">
        <v>115</v>
      </c>
      <c r="L3976" t="s">
        <v>114</v>
      </c>
      <c r="M3976" t="s">
        <v>408</v>
      </c>
      <c r="N3976" t="s">
        <v>407</v>
      </c>
      <c r="O3976" t="s">
        <v>688</v>
      </c>
      <c r="P3976" t="s">
        <v>687</v>
      </c>
      <c r="Q3976" t="s">
        <v>1497</v>
      </c>
      <c r="R3976" t="s">
        <v>1498</v>
      </c>
    </row>
    <row r="3977" spans="1:18">
      <c r="A3977">
        <v>404</v>
      </c>
      <c r="B3977" t="s">
        <v>701</v>
      </c>
      <c r="C3977">
        <v>3547</v>
      </c>
      <c r="D3977" t="s">
        <v>1509</v>
      </c>
      <c r="E3977" t="s">
        <v>706</v>
      </c>
      <c r="F3977">
        <v>1</v>
      </c>
      <c r="G3977">
        <v>0</v>
      </c>
      <c r="H3977" t="s">
        <v>421</v>
      </c>
      <c r="I3977" t="s">
        <v>103</v>
      </c>
      <c r="J3977" t="s">
        <v>105</v>
      </c>
      <c r="K3977" t="s">
        <v>115</v>
      </c>
      <c r="L3977" t="s">
        <v>114</v>
      </c>
      <c r="M3977" t="s">
        <v>408</v>
      </c>
      <c r="N3977" t="s">
        <v>407</v>
      </c>
      <c r="O3977" t="s">
        <v>688</v>
      </c>
      <c r="P3977" t="s">
        <v>687</v>
      </c>
      <c r="Q3977" t="s">
        <v>1509</v>
      </c>
      <c r="R3977" t="s">
        <v>1510</v>
      </c>
    </row>
    <row r="3978" spans="1:18">
      <c r="A3978">
        <v>414</v>
      </c>
      <c r="B3978" t="s">
        <v>701</v>
      </c>
      <c r="C3978">
        <v>3126</v>
      </c>
      <c r="D3978" t="s">
        <v>1527</v>
      </c>
      <c r="E3978" t="s">
        <v>706</v>
      </c>
      <c r="F3978">
        <v>3</v>
      </c>
      <c r="G3978">
        <v>1</v>
      </c>
      <c r="H3978" t="s">
        <v>421</v>
      </c>
      <c r="I3978" t="s">
        <v>103</v>
      </c>
      <c r="J3978" t="s">
        <v>105</v>
      </c>
      <c r="K3978" t="s">
        <v>115</v>
      </c>
      <c r="L3978" t="s">
        <v>114</v>
      </c>
      <c r="M3978" t="s">
        <v>408</v>
      </c>
      <c r="N3978" t="s">
        <v>407</v>
      </c>
      <c r="O3978" t="s">
        <v>688</v>
      </c>
      <c r="P3978" t="s">
        <v>687</v>
      </c>
      <c r="Q3978" t="s">
        <v>1527</v>
      </c>
      <c r="R3978" t="s">
        <v>1528</v>
      </c>
    </row>
    <row r="3979" spans="1:18">
      <c r="A3979">
        <v>415</v>
      </c>
      <c r="B3979" t="s">
        <v>701</v>
      </c>
      <c r="C3979">
        <v>4124</v>
      </c>
      <c r="D3979" t="s">
        <v>1529</v>
      </c>
      <c r="E3979" t="s">
        <v>706</v>
      </c>
      <c r="F3979">
        <v>4</v>
      </c>
      <c r="G3979">
        <v>0</v>
      </c>
      <c r="H3979" t="s">
        <v>421</v>
      </c>
      <c r="I3979" t="s">
        <v>103</v>
      </c>
      <c r="J3979" t="s">
        <v>105</v>
      </c>
      <c r="K3979" t="s">
        <v>115</v>
      </c>
      <c r="L3979" t="s">
        <v>114</v>
      </c>
      <c r="M3979" t="s">
        <v>408</v>
      </c>
      <c r="N3979" t="s">
        <v>407</v>
      </c>
      <c r="O3979" t="s">
        <v>688</v>
      </c>
      <c r="P3979" t="s">
        <v>687</v>
      </c>
      <c r="Q3979" t="s">
        <v>1529</v>
      </c>
      <c r="R3979" t="s">
        <v>1530</v>
      </c>
    </row>
    <row r="3980" spans="1:18">
      <c r="A3980">
        <v>418</v>
      </c>
      <c r="B3980" t="s">
        <v>701</v>
      </c>
      <c r="C3980">
        <v>3134</v>
      </c>
      <c r="D3980" t="s">
        <v>1535</v>
      </c>
      <c r="E3980" t="s">
        <v>706</v>
      </c>
      <c r="F3980">
        <v>3</v>
      </c>
      <c r="G3980">
        <v>1</v>
      </c>
      <c r="H3980" t="s">
        <v>421</v>
      </c>
      <c r="I3980" t="s">
        <v>103</v>
      </c>
      <c r="J3980" t="s">
        <v>105</v>
      </c>
      <c r="K3980" t="s">
        <v>115</v>
      </c>
      <c r="L3980" t="s">
        <v>114</v>
      </c>
      <c r="M3980" t="s">
        <v>408</v>
      </c>
      <c r="N3980" t="s">
        <v>407</v>
      </c>
      <c r="O3980" t="s">
        <v>688</v>
      </c>
      <c r="P3980" t="s">
        <v>687</v>
      </c>
      <c r="Q3980" t="s">
        <v>1535</v>
      </c>
      <c r="R3980" t="s">
        <v>1536</v>
      </c>
    </row>
    <row r="3981" spans="1:18">
      <c r="A3981">
        <v>421</v>
      </c>
      <c r="B3981" t="s">
        <v>701</v>
      </c>
      <c r="C3981">
        <v>3544</v>
      </c>
      <c r="D3981" t="s">
        <v>1541</v>
      </c>
      <c r="E3981" t="s">
        <v>706</v>
      </c>
      <c r="F3981">
        <v>1</v>
      </c>
      <c r="G3981">
        <v>0</v>
      </c>
      <c r="H3981" t="s">
        <v>421</v>
      </c>
      <c r="I3981" t="s">
        <v>103</v>
      </c>
      <c r="J3981" t="s">
        <v>105</v>
      </c>
      <c r="K3981" t="s">
        <v>115</v>
      </c>
      <c r="L3981" t="s">
        <v>114</v>
      </c>
      <c r="M3981" t="s">
        <v>408</v>
      </c>
      <c r="N3981" t="s">
        <v>407</v>
      </c>
      <c r="O3981" t="s">
        <v>688</v>
      </c>
      <c r="P3981" t="s">
        <v>687</v>
      </c>
      <c r="Q3981" t="s">
        <v>1541</v>
      </c>
      <c r="R3981" t="s">
        <v>1542</v>
      </c>
    </row>
    <row r="3982" spans="1:18">
      <c r="A3982">
        <v>423</v>
      </c>
      <c r="B3982" t="s">
        <v>701</v>
      </c>
      <c r="C3982">
        <v>3135</v>
      </c>
      <c r="D3982" t="s">
        <v>1545</v>
      </c>
      <c r="E3982" t="s">
        <v>706</v>
      </c>
      <c r="F3982">
        <v>3</v>
      </c>
      <c r="G3982">
        <v>1</v>
      </c>
      <c r="H3982" t="s">
        <v>421</v>
      </c>
      <c r="I3982" t="s">
        <v>103</v>
      </c>
      <c r="J3982" t="s">
        <v>105</v>
      </c>
      <c r="K3982" t="s">
        <v>115</v>
      </c>
      <c r="L3982" t="s">
        <v>114</v>
      </c>
      <c r="M3982" t="s">
        <v>408</v>
      </c>
      <c r="N3982" t="s">
        <v>407</v>
      </c>
      <c r="O3982" t="s">
        <v>688</v>
      </c>
      <c r="P3982" t="s">
        <v>687</v>
      </c>
      <c r="Q3982" t="s">
        <v>1545</v>
      </c>
      <c r="R3982" t="s">
        <v>1546</v>
      </c>
    </row>
    <row r="3983" spans="1:18">
      <c r="A3983">
        <v>426</v>
      </c>
      <c r="B3983" t="s">
        <v>701</v>
      </c>
      <c r="C3983">
        <v>4123</v>
      </c>
      <c r="D3983" t="s">
        <v>1551</v>
      </c>
      <c r="E3983" t="s">
        <v>706</v>
      </c>
      <c r="F3983">
        <v>3</v>
      </c>
      <c r="G3983">
        <v>0</v>
      </c>
      <c r="H3983" t="s">
        <v>421</v>
      </c>
      <c r="I3983" t="s">
        <v>103</v>
      </c>
      <c r="J3983" t="s">
        <v>105</v>
      </c>
      <c r="K3983" t="s">
        <v>115</v>
      </c>
      <c r="L3983" t="s">
        <v>114</v>
      </c>
      <c r="M3983" t="s">
        <v>408</v>
      </c>
      <c r="N3983" t="s">
        <v>407</v>
      </c>
      <c r="O3983" t="s">
        <v>688</v>
      </c>
      <c r="P3983" t="s">
        <v>687</v>
      </c>
      <c r="Q3983" t="s">
        <v>1551</v>
      </c>
      <c r="R3983" t="s">
        <v>1552</v>
      </c>
    </row>
    <row r="3984" spans="1:18">
      <c r="A3984">
        <v>429</v>
      </c>
      <c r="B3984" t="s">
        <v>701</v>
      </c>
      <c r="C3984">
        <v>3275</v>
      </c>
      <c r="D3984" t="s">
        <v>1557</v>
      </c>
      <c r="E3984" t="s">
        <v>706</v>
      </c>
      <c r="F3984">
        <v>4</v>
      </c>
      <c r="G3984">
        <v>1</v>
      </c>
      <c r="H3984" t="s">
        <v>421</v>
      </c>
      <c r="I3984" t="s">
        <v>103</v>
      </c>
      <c r="J3984" t="s">
        <v>105</v>
      </c>
      <c r="K3984" t="s">
        <v>115</v>
      </c>
      <c r="L3984" t="s">
        <v>114</v>
      </c>
      <c r="M3984" t="s">
        <v>408</v>
      </c>
      <c r="N3984" t="s">
        <v>407</v>
      </c>
      <c r="O3984" t="s">
        <v>688</v>
      </c>
      <c r="P3984" t="s">
        <v>687</v>
      </c>
      <c r="Q3984" t="s">
        <v>1557</v>
      </c>
      <c r="R3984" t="s">
        <v>1558</v>
      </c>
    </row>
    <row r="3985" spans="1:18">
      <c r="A3985">
        <v>432</v>
      </c>
      <c r="B3985" t="s">
        <v>701</v>
      </c>
      <c r="C3985">
        <v>3133</v>
      </c>
      <c r="D3985" t="s">
        <v>1563</v>
      </c>
      <c r="E3985" t="s">
        <v>706</v>
      </c>
      <c r="F3985">
        <v>3</v>
      </c>
      <c r="G3985">
        <v>1</v>
      </c>
      <c r="H3985" t="s">
        <v>421</v>
      </c>
      <c r="I3985" t="s">
        <v>103</v>
      </c>
      <c r="J3985" t="s">
        <v>105</v>
      </c>
      <c r="K3985" t="s">
        <v>115</v>
      </c>
      <c r="L3985" t="s">
        <v>114</v>
      </c>
      <c r="M3985" t="s">
        <v>408</v>
      </c>
      <c r="N3985" t="s">
        <v>407</v>
      </c>
      <c r="O3985" t="s">
        <v>688</v>
      </c>
      <c r="P3985" t="s">
        <v>687</v>
      </c>
      <c r="Q3985" t="s">
        <v>1563</v>
      </c>
      <c r="R3985" t="s">
        <v>1564</v>
      </c>
    </row>
    <row r="3986" spans="1:18">
      <c r="A3986">
        <v>433</v>
      </c>
      <c r="B3986" t="s">
        <v>701</v>
      </c>
      <c r="C3986">
        <v>3132</v>
      </c>
      <c r="D3986" t="s">
        <v>1565</v>
      </c>
      <c r="E3986" t="s">
        <v>706</v>
      </c>
      <c r="F3986">
        <v>3</v>
      </c>
      <c r="G3986">
        <v>1</v>
      </c>
      <c r="H3986" t="s">
        <v>421</v>
      </c>
      <c r="I3986" t="s">
        <v>103</v>
      </c>
      <c r="J3986" t="s">
        <v>105</v>
      </c>
      <c r="K3986" t="s">
        <v>115</v>
      </c>
      <c r="L3986" t="s">
        <v>114</v>
      </c>
      <c r="M3986" t="s">
        <v>408</v>
      </c>
      <c r="N3986" t="s">
        <v>407</v>
      </c>
      <c r="O3986" t="s">
        <v>688</v>
      </c>
      <c r="P3986" t="s">
        <v>687</v>
      </c>
      <c r="Q3986" t="s">
        <v>1565</v>
      </c>
      <c r="R3986" t="s">
        <v>1566</v>
      </c>
    </row>
    <row r="3987" spans="1:18">
      <c r="A3987">
        <v>434</v>
      </c>
      <c r="B3987" t="s">
        <v>701</v>
      </c>
      <c r="C3987">
        <v>3558</v>
      </c>
      <c r="D3987" t="s">
        <v>1567</v>
      </c>
      <c r="E3987" t="s">
        <v>706</v>
      </c>
      <c r="F3987">
        <v>2</v>
      </c>
      <c r="G3987">
        <v>0</v>
      </c>
      <c r="H3987" t="s">
        <v>421</v>
      </c>
      <c r="I3987" t="s">
        <v>103</v>
      </c>
      <c r="J3987" t="s">
        <v>105</v>
      </c>
      <c r="K3987" t="s">
        <v>115</v>
      </c>
      <c r="L3987" t="s">
        <v>114</v>
      </c>
      <c r="M3987" t="s">
        <v>408</v>
      </c>
      <c r="N3987" t="s">
        <v>407</v>
      </c>
      <c r="O3987" t="s">
        <v>688</v>
      </c>
      <c r="P3987" t="s">
        <v>687</v>
      </c>
      <c r="Q3987" t="s">
        <v>1567</v>
      </c>
      <c r="R3987" t="s">
        <v>1568</v>
      </c>
    </row>
    <row r="3988" spans="1:18">
      <c r="A3988">
        <v>436</v>
      </c>
      <c r="B3988" t="s">
        <v>701</v>
      </c>
      <c r="C3988">
        <v>3557</v>
      </c>
      <c r="D3988" t="s">
        <v>1571</v>
      </c>
      <c r="E3988" t="s">
        <v>706</v>
      </c>
      <c r="F3988">
        <v>4</v>
      </c>
      <c r="G3988">
        <v>0</v>
      </c>
      <c r="H3988" t="s">
        <v>421</v>
      </c>
      <c r="I3988" t="s">
        <v>103</v>
      </c>
      <c r="J3988" t="s">
        <v>105</v>
      </c>
      <c r="K3988" t="s">
        <v>115</v>
      </c>
      <c r="L3988" t="s">
        <v>114</v>
      </c>
      <c r="M3988" t="s">
        <v>408</v>
      </c>
      <c r="N3988" t="s">
        <v>407</v>
      </c>
      <c r="O3988" t="s">
        <v>688</v>
      </c>
      <c r="P3988" t="s">
        <v>687</v>
      </c>
      <c r="Q3988" t="s">
        <v>1571</v>
      </c>
      <c r="R3988" t="s">
        <v>1572</v>
      </c>
    </row>
    <row r="3989" spans="1:18">
      <c r="A3989">
        <v>438</v>
      </c>
      <c r="B3989" t="s">
        <v>701</v>
      </c>
      <c r="C3989">
        <v>4122</v>
      </c>
      <c r="D3989" t="s">
        <v>1575</v>
      </c>
      <c r="E3989" t="s">
        <v>706</v>
      </c>
      <c r="F3989">
        <v>4</v>
      </c>
      <c r="G3989">
        <v>0</v>
      </c>
      <c r="H3989" t="s">
        <v>421</v>
      </c>
      <c r="I3989" t="s">
        <v>103</v>
      </c>
      <c r="J3989" t="s">
        <v>105</v>
      </c>
      <c r="K3989" t="s">
        <v>115</v>
      </c>
      <c r="L3989" t="s">
        <v>114</v>
      </c>
      <c r="M3989" t="s">
        <v>408</v>
      </c>
      <c r="N3989" t="s">
        <v>407</v>
      </c>
      <c r="O3989" t="s">
        <v>688</v>
      </c>
      <c r="P3989" t="s">
        <v>687</v>
      </c>
      <c r="Q3989" t="s">
        <v>1575</v>
      </c>
      <c r="R3989" t="s">
        <v>1576</v>
      </c>
    </row>
    <row r="3990" spans="1:18">
      <c r="A3990">
        <v>439</v>
      </c>
      <c r="B3990" t="s">
        <v>701</v>
      </c>
      <c r="C3990">
        <v>3127</v>
      </c>
      <c r="D3990" t="s">
        <v>1577</v>
      </c>
      <c r="E3990" t="s">
        <v>706</v>
      </c>
      <c r="F3990">
        <v>3</v>
      </c>
      <c r="G3990">
        <v>1</v>
      </c>
      <c r="H3990" t="s">
        <v>421</v>
      </c>
      <c r="I3990" t="s">
        <v>103</v>
      </c>
      <c r="J3990" t="s">
        <v>105</v>
      </c>
      <c r="K3990" t="s">
        <v>115</v>
      </c>
      <c r="L3990" t="s">
        <v>114</v>
      </c>
      <c r="M3990" t="s">
        <v>408</v>
      </c>
      <c r="N3990" t="s">
        <v>407</v>
      </c>
      <c r="O3990" t="s">
        <v>688</v>
      </c>
      <c r="P3990" t="s">
        <v>687</v>
      </c>
      <c r="Q3990" t="s">
        <v>1577</v>
      </c>
      <c r="R3990" t="s">
        <v>1578</v>
      </c>
    </row>
    <row r="3991" spans="1:18">
      <c r="A3991">
        <v>440</v>
      </c>
      <c r="B3991" t="s">
        <v>701</v>
      </c>
      <c r="C3991">
        <v>3559</v>
      </c>
      <c r="D3991" t="s">
        <v>1579</v>
      </c>
      <c r="E3991" t="s">
        <v>706</v>
      </c>
      <c r="F3991">
        <v>3</v>
      </c>
      <c r="G3991">
        <v>0</v>
      </c>
      <c r="H3991" t="s">
        <v>421</v>
      </c>
      <c r="I3991" t="s">
        <v>103</v>
      </c>
      <c r="J3991" t="s">
        <v>105</v>
      </c>
      <c r="K3991" t="s">
        <v>115</v>
      </c>
      <c r="L3991" t="s">
        <v>114</v>
      </c>
      <c r="M3991" t="s">
        <v>408</v>
      </c>
      <c r="N3991" t="s">
        <v>407</v>
      </c>
      <c r="O3991" t="s">
        <v>688</v>
      </c>
      <c r="P3991" t="s">
        <v>687</v>
      </c>
      <c r="Q3991" t="s">
        <v>1579</v>
      </c>
      <c r="R3991" t="s">
        <v>1580</v>
      </c>
    </row>
    <row r="3992" spans="1:18">
      <c r="A3992">
        <v>442</v>
      </c>
      <c r="B3992" t="s">
        <v>701</v>
      </c>
      <c r="C3992">
        <v>3450</v>
      </c>
      <c r="D3992" t="s">
        <v>1583</v>
      </c>
      <c r="E3992" t="s">
        <v>706</v>
      </c>
      <c r="F3992">
        <v>4</v>
      </c>
      <c r="G3992">
        <v>1</v>
      </c>
      <c r="H3992" t="s">
        <v>421</v>
      </c>
      <c r="I3992" t="s">
        <v>103</v>
      </c>
      <c r="J3992" t="s">
        <v>105</v>
      </c>
      <c r="K3992" t="s">
        <v>115</v>
      </c>
      <c r="L3992" t="s">
        <v>114</v>
      </c>
      <c r="M3992" t="s">
        <v>408</v>
      </c>
      <c r="N3992" t="s">
        <v>407</v>
      </c>
      <c r="O3992" t="s">
        <v>688</v>
      </c>
      <c r="P3992" t="s">
        <v>687</v>
      </c>
      <c r="Q3992" t="s">
        <v>1583</v>
      </c>
      <c r="R3992" t="s">
        <v>1584</v>
      </c>
    </row>
    <row r="3993" spans="1:18">
      <c r="A3993">
        <v>444</v>
      </c>
      <c r="B3993" t="s">
        <v>701</v>
      </c>
      <c r="C3993">
        <v>3556</v>
      </c>
      <c r="D3993" t="s">
        <v>1587</v>
      </c>
      <c r="E3993" t="s">
        <v>706</v>
      </c>
      <c r="F3993">
        <v>2</v>
      </c>
      <c r="G3993">
        <v>0</v>
      </c>
      <c r="H3993" t="s">
        <v>421</v>
      </c>
      <c r="I3993" t="s">
        <v>103</v>
      </c>
      <c r="J3993" t="s">
        <v>105</v>
      </c>
      <c r="K3993" t="s">
        <v>115</v>
      </c>
      <c r="L3993" t="s">
        <v>114</v>
      </c>
      <c r="M3993" t="s">
        <v>408</v>
      </c>
      <c r="N3993" t="s">
        <v>407</v>
      </c>
      <c r="O3993" t="s">
        <v>688</v>
      </c>
      <c r="P3993" t="s">
        <v>687</v>
      </c>
      <c r="Q3993" t="s">
        <v>1587</v>
      </c>
      <c r="R3993" t="s">
        <v>1588</v>
      </c>
    </row>
    <row r="3994" spans="1:18">
      <c r="A3994">
        <v>447</v>
      </c>
      <c r="B3994" t="s">
        <v>701</v>
      </c>
      <c r="C3994">
        <v>3442</v>
      </c>
      <c r="D3994" t="s">
        <v>1593</v>
      </c>
      <c r="E3994" t="s">
        <v>706</v>
      </c>
      <c r="F3994">
        <v>4</v>
      </c>
      <c r="G3994">
        <v>1</v>
      </c>
      <c r="H3994" t="s">
        <v>421</v>
      </c>
      <c r="I3994" t="s">
        <v>103</v>
      </c>
      <c r="J3994" t="s">
        <v>105</v>
      </c>
      <c r="K3994" t="s">
        <v>115</v>
      </c>
      <c r="L3994" t="s">
        <v>114</v>
      </c>
      <c r="M3994" t="s">
        <v>408</v>
      </c>
      <c r="N3994" t="s">
        <v>407</v>
      </c>
      <c r="O3994" t="s">
        <v>688</v>
      </c>
      <c r="P3994" t="s">
        <v>687</v>
      </c>
      <c r="Q3994" t="s">
        <v>1593</v>
      </c>
      <c r="R3994" t="s">
        <v>1594</v>
      </c>
    </row>
    <row r="3995" spans="1:18">
      <c r="A3995">
        <v>448</v>
      </c>
      <c r="B3995" t="s">
        <v>701</v>
      </c>
      <c r="C3995">
        <v>3560</v>
      </c>
      <c r="D3995" t="s">
        <v>1595</v>
      </c>
      <c r="E3995" t="s">
        <v>706</v>
      </c>
      <c r="F3995">
        <v>3</v>
      </c>
      <c r="G3995">
        <v>0</v>
      </c>
      <c r="H3995" t="s">
        <v>421</v>
      </c>
      <c r="I3995" t="s">
        <v>103</v>
      </c>
      <c r="J3995" t="s">
        <v>105</v>
      </c>
      <c r="K3995" t="s">
        <v>115</v>
      </c>
      <c r="L3995" t="s">
        <v>114</v>
      </c>
      <c r="M3995" t="s">
        <v>408</v>
      </c>
      <c r="N3995" t="s">
        <v>407</v>
      </c>
      <c r="O3995" t="s">
        <v>688</v>
      </c>
      <c r="P3995" t="s">
        <v>687</v>
      </c>
      <c r="Q3995" t="s">
        <v>1595</v>
      </c>
      <c r="R3995" t="s">
        <v>1596</v>
      </c>
    </row>
    <row r="3996" spans="1:18">
      <c r="A3996">
        <v>452</v>
      </c>
      <c r="B3996" t="s">
        <v>701</v>
      </c>
      <c r="C3996">
        <v>3080</v>
      </c>
      <c r="D3996" t="s">
        <v>1603</v>
      </c>
      <c r="E3996" t="s">
        <v>802</v>
      </c>
      <c r="F3996">
        <v>4</v>
      </c>
      <c r="G3996">
        <v>1</v>
      </c>
      <c r="H3996" t="s">
        <v>421</v>
      </c>
      <c r="I3996" t="s">
        <v>103</v>
      </c>
      <c r="J3996" t="s">
        <v>105</v>
      </c>
      <c r="K3996" t="s">
        <v>115</v>
      </c>
      <c r="L3996" t="s">
        <v>114</v>
      </c>
      <c r="M3996" t="s">
        <v>408</v>
      </c>
      <c r="N3996" t="s">
        <v>407</v>
      </c>
      <c r="O3996" t="s">
        <v>688</v>
      </c>
      <c r="P3996" t="s">
        <v>687</v>
      </c>
      <c r="Q3996" t="s">
        <v>1603</v>
      </c>
      <c r="R3996" t="s">
        <v>1604</v>
      </c>
    </row>
    <row r="3997" spans="1:18">
      <c r="A3997">
        <v>455</v>
      </c>
      <c r="B3997" t="s">
        <v>701</v>
      </c>
      <c r="C3997">
        <v>3150</v>
      </c>
      <c r="D3997" t="s">
        <v>1609</v>
      </c>
      <c r="E3997" t="s">
        <v>706</v>
      </c>
      <c r="F3997">
        <v>3</v>
      </c>
      <c r="G3997">
        <v>1</v>
      </c>
      <c r="H3997" t="s">
        <v>421</v>
      </c>
      <c r="I3997" t="s">
        <v>103</v>
      </c>
      <c r="J3997" t="s">
        <v>105</v>
      </c>
      <c r="K3997" t="s">
        <v>115</v>
      </c>
      <c r="L3997" t="s">
        <v>114</v>
      </c>
      <c r="M3997" t="s">
        <v>408</v>
      </c>
      <c r="N3997" t="s">
        <v>407</v>
      </c>
      <c r="O3997" t="s">
        <v>688</v>
      </c>
      <c r="P3997" t="s">
        <v>687</v>
      </c>
      <c r="Q3997" t="s">
        <v>1609</v>
      </c>
      <c r="R3997" t="s">
        <v>1610</v>
      </c>
    </row>
    <row r="3998" spans="1:18">
      <c r="A3998">
        <v>456</v>
      </c>
      <c r="B3998" t="s">
        <v>701</v>
      </c>
      <c r="C3998">
        <v>3137</v>
      </c>
      <c r="D3998" t="s">
        <v>1611</v>
      </c>
      <c r="E3998" t="s">
        <v>706</v>
      </c>
      <c r="F3998">
        <v>2</v>
      </c>
      <c r="G3998">
        <v>1</v>
      </c>
      <c r="H3998" t="s">
        <v>421</v>
      </c>
      <c r="I3998" t="s">
        <v>103</v>
      </c>
      <c r="J3998" t="s">
        <v>105</v>
      </c>
      <c r="K3998" t="s">
        <v>115</v>
      </c>
      <c r="L3998" t="s">
        <v>114</v>
      </c>
      <c r="M3998" t="s">
        <v>408</v>
      </c>
      <c r="N3998" t="s">
        <v>407</v>
      </c>
      <c r="O3998" t="s">
        <v>688</v>
      </c>
      <c r="P3998" t="s">
        <v>687</v>
      </c>
      <c r="Q3998" t="s">
        <v>1611</v>
      </c>
      <c r="R3998" t="s">
        <v>1612</v>
      </c>
    </row>
    <row r="3999" spans="1:18">
      <c r="A3999">
        <v>457</v>
      </c>
      <c r="B3999" t="s">
        <v>701</v>
      </c>
      <c r="C3999">
        <v>3149</v>
      </c>
      <c r="D3999" t="s">
        <v>1613</v>
      </c>
      <c r="E3999" t="s">
        <v>706</v>
      </c>
      <c r="F3999">
        <v>3</v>
      </c>
      <c r="G3999">
        <v>1</v>
      </c>
      <c r="H3999" t="s">
        <v>421</v>
      </c>
      <c r="I3999" t="s">
        <v>103</v>
      </c>
      <c r="J3999" t="s">
        <v>105</v>
      </c>
      <c r="K3999" t="s">
        <v>115</v>
      </c>
      <c r="L3999" t="s">
        <v>114</v>
      </c>
      <c r="M3999" t="s">
        <v>408</v>
      </c>
      <c r="N3999" t="s">
        <v>407</v>
      </c>
      <c r="O3999" t="s">
        <v>688</v>
      </c>
      <c r="P3999" t="s">
        <v>687</v>
      </c>
      <c r="Q3999" t="s">
        <v>1613</v>
      </c>
      <c r="R3999" t="s">
        <v>1614</v>
      </c>
    </row>
    <row r="4000" spans="1:18">
      <c r="A4000">
        <v>459</v>
      </c>
      <c r="B4000" t="s">
        <v>701</v>
      </c>
      <c r="C4000">
        <v>3139</v>
      </c>
      <c r="D4000" t="s">
        <v>1617</v>
      </c>
      <c r="E4000" t="s">
        <v>706</v>
      </c>
      <c r="F4000">
        <v>3</v>
      </c>
      <c r="G4000">
        <v>1</v>
      </c>
      <c r="H4000" t="s">
        <v>421</v>
      </c>
      <c r="I4000" t="s">
        <v>103</v>
      </c>
      <c r="J4000" t="s">
        <v>105</v>
      </c>
      <c r="K4000" t="s">
        <v>115</v>
      </c>
      <c r="L4000" t="s">
        <v>114</v>
      </c>
      <c r="M4000" t="s">
        <v>408</v>
      </c>
      <c r="N4000" t="s">
        <v>407</v>
      </c>
      <c r="O4000" t="s">
        <v>688</v>
      </c>
      <c r="P4000" t="s">
        <v>687</v>
      </c>
      <c r="Q4000" t="s">
        <v>1617</v>
      </c>
      <c r="R4000" t="s">
        <v>1618</v>
      </c>
    </row>
    <row r="4001" spans="1:18">
      <c r="A4001">
        <v>460</v>
      </c>
      <c r="B4001" t="s">
        <v>701</v>
      </c>
      <c r="C4001">
        <v>3555</v>
      </c>
      <c r="D4001" t="s">
        <v>1619</v>
      </c>
      <c r="E4001" t="s">
        <v>706</v>
      </c>
      <c r="F4001">
        <v>2</v>
      </c>
      <c r="G4001">
        <v>0</v>
      </c>
      <c r="H4001" t="s">
        <v>421</v>
      </c>
      <c r="I4001" t="s">
        <v>103</v>
      </c>
      <c r="J4001" t="s">
        <v>105</v>
      </c>
      <c r="K4001" t="s">
        <v>115</v>
      </c>
      <c r="L4001" t="s">
        <v>114</v>
      </c>
      <c r="M4001" t="s">
        <v>408</v>
      </c>
      <c r="N4001" t="s">
        <v>407</v>
      </c>
      <c r="O4001" t="s">
        <v>688</v>
      </c>
      <c r="P4001" t="s">
        <v>687</v>
      </c>
      <c r="Q4001" t="s">
        <v>1619</v>
      </c>
      <c r="R4001" t="s">
        <v>1620</v>
      </c>
    </row>
    <row r="4002" spans="1:18">
      <c r="A4002">
        <v>462</v>
      </c>
      <c r="B4002" t="s">
        <v>701</v>
      </c>
      <c r="C4002">
        <v>3138</v>
      </c>
      <c r="D4002" t="s">
        <v>1623</v>
      </c>
      <c r="E4002" t="s">
        <v>706</v>
      </c>
      <c r="F4002">
        <v>2</v>
      </c>
      <c r="G4002">
        <v>1</v>
      </c>
      <c r="H4002" t="s">
        <v>421</v>
      </c>
      <c r="I4002" t="s">
        <v>103</v>
      </c>
      <c r="J4002" t="s">
        <v>105</v>
      </c>
      <c r="K4002" t="s">
        <v>115</v>
      </c>
      <c r="L4002" t="s">
        <v>114</v>
      </c>
      <c r="M4002" t="s">
        <v>408</v>
      </c>
      <c r="N4002" t="s">
        <v>407</v>
      </c>
      <c r="O4002" t="s">
        <v>688</v>
      </c>
      <c r="P4002" t="s">
        <v>687</v>
      </c>
      <c r="Q4002" t="s">
        <v>1623</v>
      </c>
      <c r="R4002" t="s">
        <v>1624</v>
      </c>
    </row>
    <row r="4003" spans="1:18">
      <c r="A4003">
        <v>463</v>
      </c>
      <c r="B4003" t="s">
        <v>701</v>
      </c>
      <c r="C4003">
        <v>3554</v>
      </c>
      <c r="D4003" t="s">
        <v>1625</v>
      </c>
      <c r="E4003" t="s">
        <v>706</v>
      </c>
      <c r="F4003">
        <v>3</v>
      </c>
      <c r="G4003">
        <v>0</v>
      </c>
      <c r="H4003" t="s">
        <v>421</v>
      </c>
      <c r="I4003" t="s">
        <v>103</v>
      </c>
      <c r="J4003" t="s">
        <v>105</v>
      </c>
      <c r="K4003" t="s">
        <v>115</v>
      </c>
      <c r="L4003" t="s">
        <v>114</v>
      </c>
      <c r="M4003" t="s">
        <v>408</v>
      </c>
      <c r="N4003" t="s">
        <v>407</v>
      </c>
      <c r="O4003" t="s">
        <v>688</v>
      </c>
      <c r="P4003" t="s">
        <v>687</v>
      </c>
      <c r="Q4003" t="s">
        <v>1625</v>
      </c>
      <c r="R4003" t="s">
        <v>1626</v>
      </c>
    </row>
    <row r="4004" spans="1:18">
      <c r="A4004">
        <v>465</v>
      </c>
      <c r="B4004" t="s">
        <v>701</v>
      </c>
      <c r="C4004">
        <v>3148</v>
      </c>
      <c r="D4004" t="s">
        <v>1629</v>
      </c>
      <c r="E4004" t="s">
        <v>706</v>
      </c>
      <c r="F4004">
        <v>1</v>
      </c>
      <c r="G4004">
        <v>1</v>
      </c>
      <c r="H4004" t="s">
        <v>421</v>
      </c>
      <c r="I4004" t="s">
        <v>103</v>
      </c>
      <c r="J4004" t="s">
        <v>105</v>
      </c>
      <c r="K4004" t="s">
        <v>115</v>
      </c>
      <c r="L4004" t="s">
        <v>114</v>
      </c>
      <c r="M4004" t="s">
        <v>408</v>
      </c>
      <c r="N4004" t="s">
        <v>407</v>
      </c>
      <c r="O4004" t="s">
        <v>688</v>
      </c>
      <c r="P4004" t="s">
        <v>687</v>
      </c>
      <c r="Q4004" t="s">
        <v>1629</v>
      </c>
      <c r="R4004" t="s">
        <v>1630</v>
      </c>
    </row>
    <row r="4005" spans="1:18">
      <c r="A4005">
        <v>466</v>
      </c>
      <c r="B4005" t="s">
        <v>701</v>
      </c>
      <c r="C4005">
        <v>3285</v>
      </c>
      <c r="D4005" t="s">
        <v>1631</v>
      </c>
      <c r="E4005" t="s">
        <v>706</v>
      </c>
      <c r="F4005">
        <v>4</v>
      </c>
      <c r="G4005">
        <v>1</v>
      </c>
      <c r="H4005" t="s">
        <v>421</v>
      </c>
      <c r="I4005" t="s">
        <v>103</v>
      </c>
      <c r="J4005" t="s">
        <v>105</v>
      </c>
      <c r="K4005" t="s">
        <v>115</v>
      </c>
      <c r="L4005" t="s">
        <v>114</v>
      </c>
      <c r="M4005" t="s">
        <v>408</v>
      </c>
      <c r="N4005" t="s">
        <v>407</v>
      </c>
      <c r="O4005" t="s">
        <v>688</v>
      </c>
      <c r="P4005" t="s">
        <v>687</v>
      </c>
      <c r="Q4005" t="s">
        <v>1631</v>
      </c>
      <c r="R4005" t="s">
        <v>1632</v>
      </c>
    </row>
    <row r="4006" spans="1:18">
      <c r="A4006">
        <v>467</v>
      </c>
      <c r="B4006" t="s">
        <v>701</v>
      </c>
      <c r="C4006">
        <v>3244</v>
      </c>
      <c r="D4006" t="s">
        <v>1633</v>
      </c>
      <c r="E4006" t="s">
        <v>706</v>
      </c>
      <c r="F4006">
        <v>4</v>
      </c>
      <c r="G4006">
        <v>1</v>
      </c>
      <c r="H4006" t="s">
        <v>421</v>
      </c>
      <c r="I4006" t="s">
        <v>103</v>
      </c>
      <c r="J4006" t="s">
        <v>105</v>
      </c>
      <c r="K4006" t="s">
        <v>115</v>
      </c>
      <c r="L4006" t="s">
        <v>114</v>
      </c>
      <c r="M4006" t="s">
        <v>408</v>
      </c>
      <c r="N4006" t="s">
        <v>407</v>
      </c>
      <c r="O4006" t="s">
        <v>688</v>
      </c>
      <c r="P4006" t="s">
        <v>687</v>
      </c>
      <c r="Q4006" t="s">
        <v>1633</v>
      </c>
      <c r="R4006" t="s">
        <v>1634</v>
      </c>
    </row>
    <row r="4007" spans="1:18">
      <c r="A4007">
        <v>468</v>
      </c>
      <c r="B4007" t="s">
        <v>701</v>
      </c>
      <c r="C4007">
        <v>3136</v>
      </c>
      <c r="D4007" t="s">
        <v>1635</v>
      </c>
      <c r="E4007" t="s">
        <v>706</v>
      </c>
      <c r="F4007">
        <v>4</v>
      </c>
      <c r="G4007">
        <v>1</v>
      </c>
      <c r="H4007" t="s">
        <v>421</v>
      </c>
      <c r="I4007" t="s">
        <v>103</v>
      </c>
      <c r="J4007" t="s">
        <v>105</v>
      </c>
      <c r="K4007" t="s">
        <v>115</v>
      </c>
      <c r="L4007" t="s">
        <v>114</v>
      </c>
      <c r="M4007" t="s">
        <v>408</v>
      </c>
      <c r="N4007" t="s">
        <v>407</v>
      </c>
      <c r="O4007" t="s">
        <v>688</v>
      </c>
      <c r="P4007" t="s">
        <v>687</v>
      </c>
      <c r="Q4007" t="s">
        <v>1635</v>
      </c>
      <c r="R4007" t="s">
        <v>1636</v>
      </c>
    </row>
    <row r="4008" spans="1:18">
      <c r="A4008">
        <v>469</v>
      </c>
      <c r="B4008" t="s">
        <v>701</v>
      </c>
      <c r="C4008">
        <v>3444</v>
      </c>
      <c r="D4008" t="s">
        <v>1637</v>
      </c>
      <c r="E4008" t="s">
        <v>706</v>
      </c>
      <c r="F4008">
        <v>4</v>
      </c>
      <c r="G4008">
        <v>1</v>
      </c>
      <c r="H4008" t="s">
        <v>421</v>
      </c>
      <c r="I4008" t="s">
        <v>103</v>
      </c>
      <c r="J4008" t="s">
        <v>105</v>
      </c>
      <c r="K4008" t="s">
        <v>115</v>
      </c>
      <c r="L4008" t="s">
        <v>114</v>
      </c>
      <c r="M4008" t="s">
        <v>408</v>
      </c>
      <c r="N4008" t="s">
        <v>407</v>
      </c>
      <c r="O4008" t="s">
        <v>688</v>
      </c>
      <c r="P4008" t="s">
        <v>687</v>
      </c>
      <c r="Q4008" t="s">
        <v>1637</v>
      </c>
      <c r="R4008" t="s">
        <v>1638</v>
      </c>
    </row>
    <row r="4009" spans="1:18">
      <c r="A4009">
        <v>470</v>
      </c>
      <c r="B4009" t="s">
        <v>701</v>
      </c>
      <c r="C4009">
        <v>3140</v>
      </c>
      <c r="D4009" t="s">
        <v>1639</v>
      </c>
      <c r="E4009" t="s">
        <v>706</v>
      </c>
      <c r="F4009">
        <v>2</v>
      </c>
      <c r="G4009">
        <v>1</v>
      </c>
      <c r="H4009" t="s">
        <v>421</v>
      </c>
      <c r="I4009" t="s">
        <v>103</v>
      </c>
      <c r="J4009" t="s">
        <v>105</v>
      </c>
      <c r="K4009" t="s">
        <v>115</v>
      </c>
      <c r="L4009" t="s">
        <v>114</v>
      </c>
      <c r="M4009" t="s">
        <v>408</v>
      </c>
      <c r="N4009" t="s">
        <v>407</v>
      </c>
      <c r="O4009" t="s">
        <v>688</v>
      </c>
      <c r="P4009" t="s">
        <v>687</v>
      </c>
      <c r="Q4009" t="s">
        <v>1639</v>
      </c>
      <c r="R4009" t="s">
        <v>1640</v>
      </c>
    </row>
    <row r="4010" spans="1:18">
      <c r="A4010">
        <v>471</v>
      </c>
      <c r="B4010" t="s">
        <v>701</v>
      </c>
      <c r="C4010">
        <v>3482</v>
      </c>
      <c r="D4010" t="s">
        <v>1641</v>
      </c>
      <c r="E4010" t="s">
        <v>706</v>
      </c>
      <c r="F4010">
        <v>3</v>
      </c>
      <c r="G4010">
        <v>0</v>
      </c>
      <c r="H4010" t="s">
        <v>421</v>
      </c>
      <c r="I4010" t="s">
        <v>103</v>
      </c>
      <c r="J4010" t="s">
        <v>105</v>
      </c>
      <c r="K4010" t="s">
        <v>115</v>
      </c>
      <c r="L4010" t="s">
        <v>114</v>
      </c>
      <c r="M4010" t="s">
        <v>408</v>
      </c>
      <c r="N4010" t="s">
        <v>407</v>
      </c>
      <c r="O4010" t="s">
        <v>688</v>
      </c>
      <c r="P4010" t="s">
        <v>687</v>
      </c>
      <c r="Q4010" t="s">
        <v>1641</v>
      </c>
      <c r="R4010" t="s">
        <v>1642</v>
      </c>
    </row>
    <row r="4011" spans="1:18">
      <c r="A4011">
        <v>472</v>
      </c>
      <c r="B4011" t="s">
        <v>701</v>
      </c>
      <c r="C4011">
        <v>3141</v>
      </c>
      <c r="D4011" t="s">
        <v>1643</v>
      </c>
      <c r="E4011" t="s">
        <v>706</v>
      </c>
      <c r="F4011">
        <v>2</v>
      </c>
      <c r="G4011">
        <v>1</v>
      </c>
      <c r="H4011" t="s">
        <v>421</v>
      </c>
      <c r="I4011" t="s">
        <v>103</v>
      </c>
      <c r="J4011" t="s">
        <v>105</v>
      </c>
      <c r="K4011" t="s">
        <v>115</v>
      </c>
      <c r="L4011" t="s">
        <v>114</v>
      </c>
      <c r="M4011" t="s">
        <v>408</v>
      </c>
      <c r="N4011" t="s">
        <v>407</v>
      </c>
      <c r="O4011" t="s">
        <v>688</v>
      </c>
      <c r="P4011" t="s">
        <v>687</v>
      </c>
      <c r="Q4011" t="s">
        <v>1643</v>
      </c>
      <c r="R4011" t="s">
        <v>1644</v>
      </c>
    </row>
    <row r="4012" spans="1:18">
      <c r="A4012">
        <v>473</v>
      </c>
      <c r="B4012" t="s">
        <v>701</v>
      </c>
      <c r="C4012">
        <v>3209</v>
      </c>
      <c r="D4012" t="s">
        <v>1645</v>
      </c>
      <c r="E4012" t="s">
        <v>706</v>
      </c>
      <c r="F4012">
        <v>3</v>
      </c>
      <c r="G4012">
        <v>1</v>
      </c>
      <c r="H4012" t="s">
        <v>421</v>
      </c>
      <c r="I4012" t="s">
        <v>103</v>
      </c>
      <c r="J4012" t="s">
        <v>105</v>
      </c>
      <c r="K4012" t="s">
        <v>115</v>
      </c>
      <c r="L4012" t="s">
        <v>114</v>
      </c>
      <c r="M4012" t="s">
        <v>408</v>
      </c>
      <c r="N4012" t="s">
        <v>407</v>
      </c>
      <c r="O4012" t="s">
        <v>688</v>
      </c>
      <c r="P4012" t="s">
        <v>687</v>
      </c>
      <c r="Q4012" t="s">
        <v>1645</v>
      </c>
      <c r="R4012" t="s">
        <v>1646</v>
      </c>
    </row>
    <row r="4013" spans="1:18">
      <c r="A4013">
        <v>479</v>
      </c>
      <c r="B4013" t="s">
        <v>701</v>
      </c>
      <c r="C4013">
        <v>3210</v>
      </c>
      <c r="D4013" t="s">
        <v>1656</v>
      </c>
      <c r="E4013" t="s">
        <v>706</v>
      </c>
      <c r="F4013">
        <v>3</v>
      </c>
      <c r="G4013">
        <v>1</v>
      </c>
      <c r="H4013" t="s">
        <v>421</v>
      </c>
      <c r="I4013" t="s">
        <v>103</v>
      </c>
      <c r="J4013" t="s">
        <v>105</v>
      </c>
      <c r="K4013" t="s">
        <v>115</v>
      </c>
      <c r="L4013" t="s">
        <v>114</v>
      </c>
      <c r="M4013" t="s">
        <v>408</v>
      </c>
      <c r="N4013" t="s">
        <v>407</v>
      </c>
      <c r="O4013" t="s">
        <v>688</v>
      </c>
      <c r="P4013" t="s">
        <v>687</v>
      </c>
      <c r="Q4013" t="s">
        <v>1656</v>
      </c>
      <c r="R4013" t="s">
        <v>1657</v>
      </c>
    </row>
    <row r="4014" spans="1:18">
      <c r="A4014">
        <v>481</v>
      </c>
      <c r="B4014" t="s">
        <v>701</v>
      </c>
      <c r="C4014">
        <v>3211</v>
      </c>
      <c r="D4014" t="s">
        <v>1660</v>
      </c>
      <c r="E4014" t="s">
        <v>706</v>
      </c>
      <c r="F4014">
        <v>4</v>
      </c>
      <c r="G4014">
        <v>1</v>
      </c>
      <c r="H4014" t="s">
        <v>421</v>
      </c>
      <c r="I4014" t="s">
        <v>103</v>
      </c>
      <c r="J4014" t="s">
        <v>105</v>
      </c>
      <c r="K4014" t="s">
        <v>115</v>
      </c>
      <c r="L4014" t="s">
        <v>114</v>
      </c>
      <c r="M4014" t="s">
        <v>408</v>
      </c>
      <c r="N4014" t="s">
        <v>407</v>
      </c>
      <c r="O4014" t="s">
        <v>688</v>
      </c>
      <c r="P4014" t="s">
        <v>687</v>
      </c>
      <c r="Q4014" t="s">
        <v>1660</v>
      </c>
      <c r="R4014" t="s">
        <v>1661</v>
      </c>
    </row>
    <row r="4015" spans="1:18">
      <c r="A4015">
        <v>482</v>
      </c>
      <c r="B4015" t="s">
        <v>701</v>
      </c>
      <c r="C4015">
        <v>3300</v>
      </c>
      <c r="D4015" t="s">
        <v>1662</v>
      </c>
      <c r="E4015" t="s">
        <v>706</v>
      </c>
      <c r="F4015">
        <v>1</v>
      </c>
      <c r="G4015">
        <v>1</v>
      </c>
      <c r="H4015" t="s">
        <v>421</v>
      </c>
      <c r="I4015" t="s">
        <v>103</v>
      </c>
      <c r="J4015" t="s">
        <v>105</v>
      </c>
      <c r="K4015" t="s">
        <v>115</v>
      </c>
      <c r="L4015" t="s">
        <v>114</v>
      </c>
      <c r="M4015" t="s">
        <v>408</v>
      </c>
      <c r="N4015" t="s">
        <v>407</v>
      </c>
      <c r="O4015" t="s">
        <v>688</v>
      </c>
      <c r="P4015" t="s">
        <v>687</v>
      </c>
      <c r="Q4015" t="s">
        <v>1662</v>
      </c>
      <c r="R4015" t="s">
        <v>1663</v>
      </c>
    </row>
    <row r="4016" spans="1:18">
      <c r="A4016">
        <v>483</v>
      </c>
      <c r="B4016" t="s">
        <v>701</v>
      </c>
      <c r="C4016">
        <v>3577</v>
      </c>
      <c r="D4016" t="s">
        <v>1664</v>
      </c>
      <c r="E4016" t="s">
        <v>706</v>
      </c>
      <c r="F4016">
        <v>3</v>
      </c>
      <c r="G4016">
        <v>0</v>
      </c>
      <c r="H4016" t="s">
        <v>421</v>
      </c>
      <c r="I4016" t="s">
        <v>103</v>
      </c>
      <c r="J4016" t="s">
        <v>105</v>
      </c>
      <c r="K4016" t="s">
        <v>115</v>
      </c>
      <c r="L4016" t="s">
        <v>114</v>
      </c>
      <c r="M4016" t="s">
        <v>408</v>
      </c>
      <c r="N4016" t="s">
        <v>407</v>
      </c>
      <c r="O4016" t="s">
        <v>688</v>
      </c>
      <c r="P4016" t="s">
        <v>687</v>
      </c>
      <c r="Q4016" t="s">
        <v>1664</v>
      </c>
      <c r="R4016" t="s">
        <v>1665</v>
      </c>
    </row>
    <row r="4017" spans="1:18">
      <c r="A4017">
        <v>484</v>
      </c>
      <c r="B4017" t="s">
        <v>701</v>
      </c>
      <c r="C4017">
        <v>3288</v>
      </c>
      <c r="D4017" t="s">
        <v>1666</v>
      </c>
      <c r="E4017" t="s">
        <v>706</v>
      </c>
      <c r="F4017">
        <v>4</v>
      </c>
      <c r="G4017">
        <v>1</v>
      </c>
      <c r="H4017" t="s">
        <v>421</v>
      </c>
      <c r="I4017" t="s">
        <v>103</v>
      </c>
      <c r="J4017" t="s">
        <v>105</v>
      </c>
      <c r="K4017" t="s">
        <v>115</v>
      </c>
      <c r="L4017" t="s">
        <v>114</v>
      </c>
      <c r="M4017" t="s">
        <v>408</v>
      </c>
      <c r="N4017" t="s">
        <v>407</v>
      </c>
      <c r="O4017" t="s">
        <v>688</v>
      </c>
      <c r="P4017" t="s">
        <v>687</v>
      </c>
      <c r="Q4017" t="s">
        <v>1666</v>
      </c>
      <c r="R4017" t="s">
        <v>1667</v>
      </c>
    </row>
    <row r="4018" spans="1:18">
      <c r="A4018">
        <v>486</v>
      </c>
      <c r="B4018" t="s">
        <v>701</v>
      </c>
      <c r="C4018">
        <v>484</v>
      </c>
      <c r="D4018" t="s">
        <v>1670</v>
      </c>
      <c r="E4018" t="s">
        <v>703</v>
      </c>
      <c r="F4018" t="s">
        <v>421</v>
      </c>
      <c r="G4018">
        <v>1</v>
      </c>
      <c r="H4018" t="s">
        <v>421</v>
      </c>
      <c r="I4018" t="s">
        <v>103</v>
      </c>
      <c r="J4018" t="s">
        <v>105</v>
      </c>
      <c r="K4018" t="s">
        <v>115</v>
      </c>
      <c r="L4018" t="s">
        <v>114</v>
      </c>
      <c r="M4018" t="s">
        <v>408</v>
      </c>
      <c r="N4018" t="s">
        <v>407</v>
      </c>
      <c r="O4018" t="s">
        <v>688</v>
      </c>
      <c r="P4018" t="s">
        <v>687</v>
      </c>
      <c r="Q4018" t="s">
        <v>1670</v>
      </c>
      <c r="R4018" t="s">
        <v>1671</v>
      </c>
    </row>
    <row r="4019" spans="1:18">
      <c r="A4019">
        <v>487</v>
      </c>
      <c r="B4019" t="s">
        <v>701</v>
      </c>
      <c r="C4019">
        <v>3089</v>
      </c>
      <c r="D4019" t="s">
        <v>1672</v>
      </c>
      <c r="E4019" t="s">
        <v>706</v>
      </c>
      <c r="F4019">
        <v>4</v>
      </c>
      <c r="G4019">
        <v>1</v>
      </c>
      <c r="H4019" t="s">
        <v>421</v>
      </c>
      <c r="I4019" t="s">
        <v>103</v>
      </c>
      <c r="J4019" t="s">
        <v>105</v>
      </c>
      <c r="K4019" t="s">
        <v>115</v>
      </c>
      <c r="L4019" t="s">
        <v>114</v>
      </c>
      <c r="M4019" t="s">
        <v>408</v>
      </c>
      <c r="N4019" t="s">
        <v>407</v>
      </c>
      <c r="O4019" t="s">
        <v>688</v>
      </c>
      <c r="P4019" t="s">
        <v>687</v>
      </c>
      <c r="Q4019" t="s">
        <v>1672</v>
      </c>
      <c r="R4019" t="s">
        <v>1673</v>
      </c>
    </row>
    <row r="4020" spans="1:18">
      <c r="A4020">
        <v>489</v>
      </c>
      <c r="B4020" t="s">
        <v>701</v>
      </c>
      <c r="C4020">
        <v>3298</v>
      </c>
      <c r="D4020" t="s">
        <v>1676</v>
      </c>
      <c r="E4020" t="s">
        <v>706</v>
      </c>
      <c r="F4020">
        <v>1</v>
      </c>
      <c r="G4020">
        <v>1</v>
      </c>
      <c r="H4020" t="s">
        <v>421</v>
      </c>
      <c r="I4020" t="s">
        <v>103</v>
      </c>
      <c r="J4020" t="s">
        <v>105</v>
      </c>
      <c r="K4020" t="s">
        <v>115</v>
      </c>
      <c r="L4020" t="s">
        <v>114</v>
      </c>
      <c r="M4020" t="s">
        <v>408</v>
      </c>
      <c r="N4020" t="s">
        <v>407</v>
      </c>
      <c r="O4020" t="s">
        <v>688</v>
      </c>
      <c r="P4020" t="s">
        <v>687</v>
      </c>
      <c r="Q4020" t="s">
        <v>1676</v>
      </c>
      <c r="R4020" t="s">
        <v>1677</v>
      </c>
    </row>
    <row r="4021" spans="1:18">
      <c r="A4021">
        <v>490</v>
      </c>
      <c r="B4021" t="s">
        <v>701</v>
      </c>
      <c r="C4021">
        <v>3228</v>
      </c>
      <c r="D4021" t="s">
        <v>1678</v>
      </c>
      <c r="E4021" t="s">
        <v>706</v>
      </c>
      <c r="F4021">
        <v>1</v>
      </c>
      <c r="G4021">
        <v>1</v>
      </c>
      <c r="H4021" t="s">
        <v>421</v>
      </c>
      <c r="I4021" t="s">
        <v>103</v>
      </c>
      <c r="J4021" t="s">
        <v>105</v>
      </c>
      <c r="K4021" t="s">
        <v>115</v>
      </c>
      <c r="L4021" t="s">
        <v>114</v>
      </c>
      <c r="M4021" t="s">
        <v>408</v>
      </c>
      <c r="N4021" t="s">
        <v>407</v>
      </c>
      <c r="O4021" t="s">
        <v>688</v>
      </c>
      <c r="P4021" t="s">
        <v>687</v>
      </c>
      <c r="Q4021" t="s">
        <v>1678</v>
      </c>
      <c r="R4021" t="s">
        <v>1679</v>
      </c>
    </row>
    <row r="4022" spans="1:18">
      <c r="A4022">
        <v>492</v>
      </c>
      <c r="B4022" t="s">
        <v>701</v>
      </c>
      <c r="C4022">
        <v>3267</v>
      </c>
      <c r="D4022" t="s">
        <v>1682</v>
      </c>
      <c r="E4022" t="s">
        <v>706</v>
      </c>
      <c r="F4022">
        <v>3</v>
      </c>
      <c r="G4022">
        <v>1</v>
      </c>
      <c r="H4022" t="s">
        <v>421</v>
      </c>
      <c r="I4022" t="s">
        <v>103</v>
      </c>
      <c r="J4022" t="s">
        <v>105</v>
      </c>
      <c r="K4022" t="s">
        <v>115</v>
      </c>
      <c r="L4022" t="s">
        <v>114</v>
      </c>
      <c r="M4022" t="s">
        <v>408</v>
      </c>
      <c r="N4022" t="s">
        <v>407</v>
      </c>
      <c r="O4022" t="s">
        <v>688</v>
      </c>
      <c r="P4022" t="s">
        <v>687</v>
      </c>
      <c r="Q4022" t="s">
        <v>1682</v>
      </c>
      <c r="R4022" t="s">
        <v>1683</v>
      </c>
    </row>
    <row r="4023" spans="1:18">
      <c r="A4023">
        <v>493</v>
      </c>
      <c r="B4023" t="s">
        <v>701</v>
      </c>
      <c r="C4023">
        <v>3227</v>
      </c>
      <c r="D4023" t="s">
        <v>1684</v>
      </c>
      <c r="E4023" t="s">
        <v>706</v>
      </c>
      <c r="F4023">
        <v>3</v>
      </c>
      <c r="G4023">
        <v>1</v>
      </c>
      <c r="H4023" t="s">
        <v>421</v>
      </c>
      <c r="I4023" t="s">
        <v>103</v>
      </c>
      <c r="J4023" t="s">
        <v>105</v>
      </c>
      <c r="K4023" t="s">
        <v>115</v>
      </c>
      <c r="L4023" t="s">
        <v>114</v>
      </c>
      <c r="M4023" t="s">
        <v>408</v>
      </c>
      <c r="N4023" t="s">
        <v>407</v>
      </c>
      <c r="O4023" t="s">
        <v>688</v>
      </c>
      <c r="P4023" t="s">
        <v>687</v>
      </c>
      <c r="Q4023" t="s">
        <v>1684</v>
      </c>
      <c r="R4023" t="s">
        <v>1685</v>
      </c>
    </row>
    <row r="4024" spans="1:18">
      <c r="A4024">
        <v>494</v>
      </c>
      <c r="B4024" t="s">
        <v>701</v>
      </c>
      <c r="C4024">
        <v>3299</v>
      </c>
      <c r="D4024" t="s">
        <v>1686</v>
      </c>
      <c r="E4024" t="s">
        <v>706</v>
      </c>
      <c r="F4024">
        <v>4</v>
      </c>
      <c r="G4024">
        <v>1</v>
      </c>
      <c r="H4024" t="s">
        <v>421</v>
      </c>
      <c r="I4024" t="s">
        <v>103</v>
      </c>
      <c r="J4024" t="s">
        <v>105</v>
      </c>
      <c r="K4024" t="s">
        <v>115</v>
      </c>
      <c r="L4024" t="s">
        <v>114</v>
      </c>
      <c r="M4024" t="s">
        <v>408</v>
      </c>
      <c r="N4024" t="s">
        <v>407</v>
      </c>
      <c r="O4024" t="s">
        <v>688</v>
      </c>
      <c r="P4024" t="s">
        <v>687</v>
      </c>
      <c r="Q4024" t="s">
        <v>1686</v>
      </c>
      <c r="R4024" t="s">
        <v>1687</v>
      </c>
    </row>
    <row r="4025" spans="1:18">
      <c r="A4025">
        <v>496</v>
      </c>
      <c r="B4025" t="s">
        <v>701</v>
      </c>
      <c r="C4025">
        <v>3090</v>
      </c>
      <c r="D4025" t="s">
        <v>1690</v>
      </c>
      <c r="E4025" t="s">
        <v>706</v>
      </c>
      <c r="F4025">
        <v>3</v>
      </c>
      <c r="G4025">
        <v>1</v>
      </c>
      <c r="H4025" t="s">
        <v>421</v>
      </c>
      <c r="I4025" t="s">
        <v>103</v>
      </c>
      <c r="J4025" t="s">
        <v>105</v>
      </c>
      <c r="K4025" t="s">
        <v>115</v>
      </c>
      <c r="L4025" t="s">
        <v>114</v>
      </c>
      <c r="M4025" t="s">
        <v>408</v>
      </c>
      <c r="N4025" t="s">
        <v>407</v>
      </c>
      <c r="O4025" t="s">
        <v>688</v>
      </c>
      <c r="P4025" t="s">
        <v>687</v>
      </c>
      <c r="Q4025" t="s">
        <v>1690</v>
      </c>
      <c r="R4025" t="s">
        <v>1691</v>
      </c>
    </row>
    <row r="4026" spans="1:18">
      <c r="A4026">
        <v>499</v>
      </c>
      <c r="B4026" t="s">
        <v>701</v>
      </c>
      <c r="C4026">
        <v>3229</v>
      </c>
      <c r="D4026" t="s">
        <v>1696</v>
      </c>
      <c r="E4026" t="s">
        <v>706</v>
      </c>
      <c r="F4026">
        <v>3</v>
      </c>
      <c r="G4026">
        <v>1</v>
      </c>
      <c r="H4026" t="s">
        <v>421</v>
      </c>
      <c r="I4026" t="s">
        <v>103</v>
      </c>
      <c r="J4026" t="s">
        <v>105</v>
      </c>
      <c r="K4026" t="s">
        <v>115</v>
      </c>
      <c r="L4026" t="s">
        <v>114</v>
      </c>
      <c r="M4026" t="s">
        <v>408</v>
      </c>
      <c r="N4026" t="s">
        <v>407</v>
      </c>
      <c r="O4026" t="s">
        <v>688</v>
      </c>
      <c r="P4026" t="s">
        <v>687</v>
      </c>
      <c r="Q4026" t="s">
        <v>1696</v>
      </c>
      <c r="R4026" t="s">
        <v>1697</v>
      </c>
    </row>
    <row r="4027" spans="1:18">
      <c r="A4027">
        <v>502</v>
      </c>
      <c r="B4027" t="s">
        <v>701</v>
      </c>
      <c r="C4027">
        <v>3323</v>
      </c>
      <c r="D4027" t="s">
        <v>1702</v>
      </c>
      <c r="E4027" t="s">
        <v>706</v>
      </c>
      <c r="F4027">
        <v>3</v>
      </c>
      <c r="G4027">
        <v>1</v>
      </c>
      <c r="H4027" t="s">
        <v>421</v>
      </c>
      <c r="I4027" t="s">
        <v>103</v>
      </c>
      <c r="J4027" t="s">
        <v>105</v>
      </c>
      <c r="K4027" t="s">
        <v>115</v>
      </c>
      <c r="L4027" t="s">
        <v>114</v>
      </c>
      <c r="M4027" t="s">
        <v>408</v>
      </c>
      <c r="N4027" t="s">
        <v>407</v>
      </c>
      <c r="O4027" t="s">
        <v>688</v>
      </c>
      <c r="P4027" t="s">
        <v>687</v>
      </c>
      <c r="Q4027" t="s">
        <v>1702</v>
      </c>
      <c r="R4027" t="s">
        <v>1703</v>
      </c>
    </row>
    <row r="4028" spans="1:18">
      <c r="A4028">
        <v>503</v>
      </c>
      <c r="B4028" t="s">
        <v>701</v>
      </c>
      <c r="C4028">
        <v>3301</v>
      </c>
      <c r="D4028" t="s">
        <v>1704</v>
      </c>
      <c r="E4028" t="s">
        <v>706</v>
      </c>
      <c r="F4028">
        <v>1</v>
      </c>
      <c r="G4028">
        <v>1</v>
      </c>
      <c r="H4028" t="s">
        <v>421</v>
      </c>
      <c r="I4028" t="s">
        <v>103</v>
      </c>
      <c r="J4028" t="s">
        <v>105</v>
      </c>
      <c r="K4028" t="s">
        <v>115</v>
      </c>
      <c r="L4028" t="s">
        <v>114</v>
      </c>
      <c r="M4028" t="s">
        <v>408</v>
      </c>
      <c r="N4028" t="s">
        <v>407</v>
      </c>
      <c r="O4028" t="s">
        <v>688</v>
      </c>
      <c r="P4028" t="s">
        <v>687</v>
      </c>
      <c r="Q4028" t="s">
        <v>1704</v>
      </c>
      <c r="R4028" t="s">
        <v>1705</v>
      </c>
    </row>
    <row r="4029" spans="1:18">
      <c r="A4029">
        <v>511</v>
      </c>
      <c r="B4029" t="s">
        <v>701</v>
      </c>
      <c r="C4029">
        <v>3266</v>
      </c>
      <c r="D4029" t="s">
        <v>1719</v>
      </c>
      <c r="E4029" t="s">
        <v>706</v>
      </c>
      <c r="F4029">
        <v>3</v>
      </c>
      <c r="G4029">
        <v>1</v>
      </c>
      <c r="H4029" t="s">
        <v>421</v>
      </c>
      <c r="I4029" t="s">
        <v>103</v>
      </c>
      <c r="J4029" t="s">
        <v>105</v>
      </c>
      <c r="K4029" t="s">
        <v>115</v>
      </c>
      <c r="L4029" t="s">
        <v>114</v>
      </c>
      <c r="M4029" t="s">
        <v>408</v>
      </c>
      <c r="N4029" t="s">
        <v>407</v>
      </c>
      <c r="O4029" t="s">
        <v>688</v>
      </c>
      <c r="P4029" t="s">
        <v>687</v>
      </c>
      <c r="Q4029" t="s">
        <v>1719</v>
      </c>
      <c r="R4029" t="s">
        <v>1720</v>
      </c>
    </row>
    <row r="4030" spans="1:18">
      <c r="A4030">
        <v>512</v>
      </c>
      <c r="B4030" t="s">
        <v>701</v>
      </c>
      <c r="C4030">
        <v>3144</v>
      </c>
      <c r="D4030" t="s">
        <v>1721</v>
      </c>
      <c r="E4030" t="s">
        <v>706</v>
      </c>
      <c r="F4030">
        <v>3</v>
      </c>
      <c r="G4030">
        <v>1</v>
      </c>
      <c r="H4030" t="s">
        <v>421</v>
      </c>
      <c r="I4030" t="s">
        <v>103</v>
      </c>
      <c r="J4030" t="s">
        <v>105</v>
      </c>
      <c r="K4030" t="s">
        <v>115</v>
      </c>
      <c r="L4030" t="s">
        <v>114</v>
      </c>
      <c r="M4030" t="s">
        <v>408</v>
      </c>
      <c r="N4030" t="s">
        <v>407</v>
      </c>
      <c r="O4030" t="s">
        <v>688</v>
      </c>
      <c r="P4030" t="s">
        <v>687</v>
      </c>
      <c r="Q4030" t="s">
        <v>1721</v>
      </c>
      <c r="R4030" t="s">
        <v>1722</v>
      </c>
    </row>
    <row r="4031" spans="1:18">
      <c r="A4031">
        <v>513</v>
      </c>
      <c r="B4031" t="s">
        <v>701</v>
      </c>
      <c r="C4031">
        <v>3207</v>
      </c>
      <c r="D4031" t="s">
        <v>1723</v>
      </c>
      <c r="E4031" t="s">
        <v>706</v>
      </c>
      <c r="F4031">
        <v>2</v>
      </c>
      <c r="G4031">
        <v>1</v>
      </c>
      <c r="H4031" t="s">
        <v>421</v>
      </c>
      <c r="I4031" t="s">
        <v>103</v>
      </c>
      <c r="J4031" t="s">
        <v>105</v>
      </c>
      <c r="K4031" t="s">
        <v>115</v>
      </c>
      <c r="L4031" t="s">
        <v>114</v>
      </c>
      <c r="M4031" t="s">
        <v>408</v>
      </c>
      <c r="N4031" t="s">
        <v>407</v>
      </c>
      <c r="O4031" t="s">
        <v>688</v>
      </c>
      <c r="P4031" t="s">
        <v>687</v>
      </c>
      <c r="Q4031" t="s">
        <v>1723</v>
      </c>
      <c r="R4031" t="s">
        <v>1724</v>
      </c>
    </row>
    <row r="4032" spans="1:18">
      <c r="A4032">
        <v>514</v>
      </c>
      <c r="B4032" t="s">
        <v>701</v>
      </c>
      <c r="C4032">
        <v>3217</v>
      </c>
      <c r="D4032" t="s">
        <v>1725</v>
      </c>
      <c r="E4032" t="s">
        <v>706</v>
      </c>
      <c r="F4032">
        <v>3</v>
      </c>
      <c r="G4032">
        <v>1</v>
      </c>
      <c r="H4032" t="s">
        <v>421</v>
      </c>
      <c r="I4032" t="s">
        <v>103</v>
      </c>
      <c r="J4032" t="s">
        <v>105</v>
      </c>
      <c r="K4032" t="s">
        <v>115</v>
      </c>
      <c r="L4032" t="s">
        <v>114</v>
      </c>
      <c r="M4032" t="s">
        <v>408</v>
      </c>
      <c r="N4032" t="s">
        <v>407</v>
      </c>
      <c r="O4032" t="s">
        <v>688</v>
      </c>
      <c r="P4032" t="s">
        <v>687</v>
      </c>
      <c r="Q4032" t="s">
        <v>1725</v>
      </c>
      <c r="R4032" t="s">
        <v>1726</v>
      </c>
    </row>
    <row r="4033" spans="1:18">
      <c r="A4033">
        <v>518</v>
      </c>
      <c r="B4033" t="s">
        <v>701</v>
      </c>
      <c r="C4033">
        <v>3218</v>
      </c>
      <c r="D4033" t="s">
        <v>1733</v>
      </c>
      <c r="E4033" t="s">
        <v>706</v>
      </c>
      <c r="F4033">
        <v>2</v>
      </c>
      <c r="G4033">
        <v>1</v>
      </c>
      <c r="H4033" t="s">
        <v>421</v>
      </c>
      <c r="I4033" t="s">
        <v>103</v>
      </c>
      <c r="J4033" t="s">
        <v>105</v>
      </c>
      <c r="K4033" t="s">
        <v>115</v>
      </c>
      <c r="L4033" t="s">
        <v>114</v>
      </c>
      <c r="M4033" t="s">
        <v>408</v>
      </c>
      <c r="N4033" t="s">
        <v>407</v>
      </c>
      <c r="O4033" t="s">
        <v>688</v>
      </c>
      <c r="P4033" t="s">
        <v>687</v>
      </c>
      <c r="Q4033" t="s">
        <v>1733</v>
      </c>
      <c r="R4033" t="s">
        <v>1734</v>
      </c>
    </row>
    <row r="4034" spans="1:18">
      <c r="A4034">
        <v>520</v>
      </c>
      <c r="B4034" t="s">
        <v>701</v>
      </c>
      <c r="C4034">
        <v>3449</v>
      </c>
      <c r="D4034" t="s">
        <v>1737</v>
      </c>
      <c r="E4034" t="s">
        <v>706</v>
      </c>
      <c r="F4034">
        <v>4</v>
      </c>
      <c r="G4034">
        <v>1</v>
      </c>
      <c r="H4034" t="s">
        <v>421</v>
      </c>
      <c r="I4034" t="s">
        <v>103</v>
      </c>
      <c r="J4034" t="s">
        <v>105</v>
      </c>
      <c r="K4034" t="s">
        <v>115</v>
      </c>
      <c r="L4034" t="s">
        <v>114</v>
      </c>
      <c r="M4034" t="s">
        <v>408</v>
      </c>
      <c r="N4034" t="s">
        <v>407</v>
      </c>
      <c r="O4034" t="s">
        <v>688</v>
      </c>
      <c r="P4034" t="s">
        <v>687</v>
      </c>
      <c r="Q4034" t="s">
        <v>1737</v>
      </c>
      <c r="R4034" t="s">
        <v>1738</v>
      </c>
    </row>
    <row r="4035" spans="1:18">
      <c r="A4035">
        <v>521</v>
      </c>
      <c r="B4035" t="s">
        <v>701</v>
      </c>
      <c r="C4035">
        <v>3268</v>
      </c>
      <c r="D4035" t="s">
        <v>1739</v>
      </c>
      <c r="E4035" t="s">
        <v>703</v>
      </c>
      <c r="F4035" t="s">
        <v>421</v>
      </c>
      <c r="G4035">
        <v>1</v>
      </c>
      <c r="H4035" t="s">
        <v>421</v>
      </c>
      <c r="I4035" t="s">
        <v>103</v>
      </c>
      <c r="J4035" t="s">
        <v>105</v>
      </c>
      <c r="K4035" t="s">
        <v>115</v>
      </c>
      <c r="L4035" t="s">
        <v>114</v>
      </c>
      <c r="M4035" t="s">
        <v>408</v>
      </c>
      <c r="N4035" t="s">
        <v>407</v>
      </c>
      <c r="O4035" t="s">
        <v>688</v>
      </c>
      <c r="P4035" t="s">
        <v>687</v>
      </c>
      <c r="Q4035" t="s">
        <v>1739</v>
      </c>
      <c r="R4035" t="s">
        <v>1740</v>
      </c>
    </row>
    <row r="4036" spans="1:18">
      <c r="A4036">
        <v>524</v>
      </c>
      <c r="B4036" t="s">
        <v>701</v>
      </c>
      <c r="C4036">
        <v>3219</v>
      </c>
      <c r="D4036" t="s">
        <v>1745</v>
      </c>
      <c r="E4036" t="s">
        <v>706</v>
      </c>
      <c r="F4036">
        <v>3</v>
      </c>
      <c r="G4036">
        <v>1</v>
      </c>
      <c r="H4036" t="s">
        <v>421</v>
      </c>
      <c r="I4036" t="s">
        <v>103</v>
      </c>
      <c r="J4036" t="s">
        <v>105</v>
      </c>
      <c r="K4036" t="s">
        <v>115</v>
      </c>
      <c r="L4036" t="s">
        <v>114</v>
      </c>
      <c r="M4036" t="s">
        <v>408</v>
      </c>
      <c r="N4036" t="s">
        <v>407</v>
      </c>
      <c r="O4036" t="s">
        <v>688</v>
      </c>
      <c r="P4036" t="s">
        <v>687</v>
      </c>
      <c r="Q4036" t="s">
        <v>1745</v>
      </c>
      <c r="R4036" t="s">
        <v>1746</v>
      </c>
    </row>
    <row r="4037" spans="1:18">
      <c r="A4037">
        <v>526</v>
      </c>
      <c r="B4037" t="s">
        <v>701</v>
      </c>
      <c r="C4037">
        <v>3448</v>
      </c>
      <c r="D4037" t="s">
        <v>1749</v>
      </c>
      <c r="E4037" t="s">
        <v>706</v>
      </c>
      <c r="F4037">
        <v>4</v>
      </c>
      <c r="G4037">
        <v>1</v>
      </c>
      <c r="H4037" t="s">
        <v>421</v>
      </c>
      <c r="I4037" t="s">
        <v>103</v>
      </c>
      <c r="J4037" t="s">
        <v>105</v>
      </c>
      <c r="K4037" t="s">
        <v>115</v>
      </c>
      <c r="L4037" t="s">
        <v>114</v>
      </c>
      <c r="M4037" t="s">
        <v>408</v>
      </c>
      <c r="N4037" t="s">
        <v>407</v>
      </c>
      <c r="O4037" t="s">
        <v>688</v>
      </c>
      <c r="P4037" t="s">
        <v>687</v>
      </c>
      <c r="Q4037" t="s">
        <v>1749</v>
      </c>
      <c r="R4037" t="s">
        <v>1750</v>
      </c>
    </row>
    <row r="4038" spans="1:18">
      <c r="A4038">
        <v>534</v>
      </c>
      <c r="B4038" t="s">
        <v>701</v>
      </c>
      <c r="C4038">
        <v>3447</v>
      </c>
      <c r="D4038" t="s">
        <v>1765</v>
      </c>
      <c r="E4038" t="s">
        <v>706</v>
      </c>
      <c r="F4038">
        <v>4</v>
      </c>
      <c r="G4038">
        <v>1</v>
      </c>
      <c r="H4038" t="s">
        <v>421</v>
      </c>
      <c r="I4038" t="s">
        <v>103</v>
      </c>
      <c r="J4038" t="s">
        <v>105</v>
      </c>
      <c r="K4038" t="s">
        <v>115</v>
      </c>
      <c r="L4038" t="s">
        <v>114</v>
      </c>
      <c r="M4038" t="s">
        <v>408</v>
      </c>
      <c r="N4038" t="s">
        <v>407</v>
      </c>
      <c r="O4038" t="s">
        <v>688</v>
      </c>
      <c r="P4038" t="s">
        <v>687</v>
      </c>
      <c r="Q4038" t="s">
        <v>1765</v>
      </c>
      <c r="R4038" t="s">
        <v>1766</v>
      </c>
    </row>
    <row r="4039" spans="1:18">
      <c r="A4039">
        <v>538</v>
      </c>
      <c r="B4039" t="s">
        <v>701</v>
      </c>
      <c r="C4039">
        <v>3446</v>
      </c>
      <c r="D4039" t="s">
        <v>1771</v>
      </c>
      <c r="E4039" t="s">
        <v>706</v>
      </c>
      <c r="F4039">
        <v>4</v>
      </c>
      <c r="G4039">
        <v>1</v>
      </c>
      <c r="H4039" t="s">
        <v>421</v>
      </c>
      <c r="I4039" t="s">
        <v>103</v>
      </c>
      <c r="J4039" t="s">
        <v>105</v>
      </c>
      <c r="K4039" t="s">
        <v>115</v>
      </c>
      <c r="L4039" t="s">
        <v>114</v>
      </c>
      <c r="M4039" t="s">
        <v>408</v>
      </c>
      <c r="N4039" t="s">
        <v>407</v>
      </c>
      <c r="O4039" t="s">
        <v>688</v>
      </c>
      <c r="P4039" t="s">
        <v>687</v>
      </c>
      <c r="Q4039" t="s">
        <v>1771</v>
      </c>
      <c r="R4039" t="s">
        <v>1772</v>
      </c>
    </row>
    <row r="4040" spans="1:18">
      <c r="A4040">
        <v>1101</v>
      </c>
      <c r="B4040" t="s">
        <v>701</v>
      </c>
      <c r="C4040">
        <v>4080</v>
      </c>
      <c r="D4040" t="s">
        <v>2853</v>
      </c>
      <c r="E4040" t="s">
        <v>706</v>
      </c>
      <c r="F4040">
        <v>2</v>
      </c>
      <c r="G4040">
        <v>0</v>
      </c>
      <c r="H4040" t="s">
        <v>421</v>
      </c>
      <c r="I4040" t="s">
        <v>103</v>
      </c>
      <c r="J4040" t="s">
        <v>105</v>
      </c>
      <c r="K4040" t="s">
        <v>113</v>
      </c>
      <c r="L4040" t="s">
        <v>112</v>
      </c>
      <c r="M4040" t="s">
        <v>326</v>
      </c>
      <c r="N4040" t="s">
        <v>325</v>
      </c>
      <c r="O4040" t="s">
        <v>690</v>
      </c>
      <c r="P4040" t="s">
        <v>689</v>
      </c>
      <c r="Q4040" t="s">
        <v>2853</v>
      </c>
      <c r="R4040" t="s">
        <v>2854</v>
      </c>
    </row>
    <row r="4041" spans="1:18">
      <c r="A4041">
        <v>1105</v>
      </c>
      <c r="B4041" t="s">
        <v>701</v>
      </c>
      <c r="C4041">
        <v>4079</v>
      </c>
      <c r="D4041" t="s">
        <v>2859</v>
      </c>
      <c r="E4041" t="s">
        <v>706</v>
      </c>
      <c r="F4041">
        <v>4</v>
      </c>
      <c r="G4041">
        <v>0</v>
      </c>
      <c r="H4041" t="s">
        <v>421</v>
      </c>
      <c r="I4041" t="s">
        <v>103</v>
      </c>
      <c r="J4041" t="s">
        <v>105</v>
      </c>
      <c r="K4041" t="s">
        <v>113</v>
      </c>
      <c r="L4041" t="s">
        <v>112</v>
      </c>
      <c r="M4041" t="s">
        <v>326</v>
      </c>
      <c r="N4041" t="s">
        <v>325</v>
      </c>
      <c r="O4041" t="s">
        <v>690</v>
      </c>
      <c r="P4041" t="s">
        <v>689</v>
      </c>
      <c r="Q4041" t="s">
        <v>2859</v>
      </c>
      <c r="R4041" t="s">
        <v>2860</v>
      </c>
    </row>
    <row r="4042" spans="1:18">
      <c r="A4042">
        <v>1106</v>
      </c>
      <c r="B4042" t="s">
        <v>701</v>
      </c>
      <c r="C4042">
        <v>4078</v>
      </c>
      <c r="D4042" t="s">
        <v>2861</v>
      </c>
      <c r="E4042" t="s">
        <v>706</v>
      </c>
      <c r="F4042">
        <v>3</v>
      </c>
      <c r="G4042">
        <v>0</v>
      </c>
      <c r="H4042" t="s">
        <v>421</v>
      </c>
      <c r="I4042" t="s">
        <v>103</v>
      </c>
      <c r="J4042" t="s">
        <v>105</v>
      </c>
      <c r="K4042" t="s">
        <v>113</v>
      </c>
      <c r="L4042" t="s">
        <v>112</v>
      </c>
      <c r="M4042" t="s">
        <v>326</v>
      </c>
      <c r="N4042" t="s">
        <v>325</v>
      </c>
      <c r="O4042" t="s">
        <v>690</v>
      </c>
      <c r="P4042" t="s">
        <v>689</v>
      </c>
      <c r="Q4042" t="s">
        <v>2861</v>
      </c>
      <c r="R4042" t="s">
        <v>2862</v>
      </c>
    </row>
    <row r="4043" spans="1:18">
      <c r="A4043">
        <v>1108</v>
      </c>
      <c r="B4043" t="s">
        <v>701</v>
      </c>
      <c r="C4043">
        <v>4076</v>
      </c>
      <c r="D4043" t="s">
        <v>2864</v>
      </c>
      <c r="E4043" t="s">
        <v>706</v>
      </c>
      <c r="F4043">
        <v>4</v>
      </c>
      <c r="G4043">
        <v>0</v>
      </c>
      <c r="H4043" t="s">
        <v>421</v>
      </c>
      <c r="I4043" t="s">
        <v>103</v>
      </c>
      <c r="J4043" t="s">
        <v>105</v>
      </c>
      <c r="K4043" t="s">
        <v>113</v>
      </c>
      <c r="L4043" t="s">
        <v>112</v>
      </c>
      <c r="M4043" t="s">
        <v>326</v>
      </c>
      <c r="N4043" t="s">
        <v>325</v>
      </c>
      <c r="O4043" t="s">
        <v>690</v>
      </c>
      <c r="P4043" t="s">
        <v>689</v>
      </c>
      <c r="Q4043" t="s">
        <v>2864</v>
      </c>
      <c r="R4043" t="s">
        <v>2865</v>
      </c>
    </row>
    <row r="4044" spans="1:18">
      <c r="A4044">
        <v>1109</v>
      </c>
      <c r="B4044" t="s">
        <v>701</v>
      </c>
      <c r="C4044">
        <v>4094</v>
      </c>
      <c r="D4044" t="s">
        <v>2866</v>
      </c>
      <c r="E4044" t="s">
        <v>706</v>
      </c>
      <c r="F4044">
        <v>1</v>
      </c>
      <c r="G4044">
        <v>0</v>
      </c>
      <c r="H4044" t="s">
        <v>421</v>
      </c>
      <c r="I4044" t="s">
        <v>103</v>
      </c>
      <c r="J4044" t="s">
        <v>105</v>
      </c>
      <c r="K4044" t="s">
        <v>113</v>
      </c>
      <c r="L4044" t="s">
        <v>112</v>
      </c>
      <c r="M4044" t="s">
        <v>326</v>
      </c>
      <c r="N4044" t="s">
        <v>325</v>
      </c>
      <c r="O4044" t="s">
        <v>690</v>
      </c>
      <c r="P4044" t="s">
        <v>689</v>
      </c>
      <c r="Q4044" t="s">
        <v>2866</v>
      </c>
      <c r="R4044" t="s">
        <v>2867</v>
      </c>
    </row>
    <row r="4045" spans="1:18">
      <c r="A4045">
        <v>1111</v>
      </c>
      <c r="B4045" t="s">
        <v>701</v>
      </c>
      <c r="C4045">
        <v>4077</v>
      </c>
      <c r="D4045" t="s">
        <v>2870</v>
      </c>
      <c r="E4045" t="s">
        <v>706</v>
      </c>
      <c r="F4045">
        <v>3</v>
      </c>
      <c r="G4045">
        <v>0</v>
      </c>
      <c r="H4045" t="s">
        <v>421</v>
      </c>
      <c r="I4045" t="s">
        <v>103</v>
      </c>
      <c r="J4045" t="s">
        <v>105</v>
      </c>
      <c r="K4045" t="s">
        <v>113</v>
      </c>
      <c r="L4045" t="s">
        <v>112</v>
      </c>
      <c r="M4045" t="s">
        <v>326</v>
      </c>
      <c r="N4045" t="s">
        <v>325</v>
      </c>
      <c r="O4045" t="s">
        <v>690</v>
      </c>
      <c r="P4045" t="s">
        <v>689</v>
      </c>
      <c r="Q4045" t="s">
        <v>2870</v>
      </c>
      <c r="R4045" t="s">
        <v>2871</v>
      </c>
    </row>
    <row r="4046" spans="1:18">
      <c r="A4046">
        <v>1115</v>
      </c>
      <c r="B4046" t="s">
        <v>701</v>
      </c>
      <c r="C4046">
        <v>4091</v>
      </c>
      <c r="D4046" t="s">
        <v>2877</v>
      </c>
      <c r="E4046" t="s">
        <v>706</v>
      </c>
      <c r="F4046">
        <v>3</v>
      </c>
      <c r="G4046">
        <v>0</v>
      </c>
      <c r="H4046" t="s">
        <v>421</v>
      </c>
      <c r="I4046" t="s">
        <v>103</v>
      </c>
      <c r="J4046" t="s">
        <v>105</v>
      </c>
      <c r="K4046" t="s">
        <v>113</v>
      </c>
      <c r="L4046" t="s">
        <v>112</v>
      </c>
      <c r="M4046" t="s">
        <v>326</v>
      </c>
      <c r="N4046" t="s">
        <v>325</v>
      </c>
      <c r="O4046" t="s">
        <v>690</v>
      </c>
      <c r="P4046" t="s">
        <v>689</v>
      </c>
      <c r="Q4046" t="s">
        <v>2877</v>
      </c>
      <c r="R4046" t="s">
        <v>2878</v>
      </c>
    </row>
    <row r="4047" spans="1:18">
      <c r="A4047">
        <v>1117</v>
      </c>
      <c r="B4047" t="s">
        <v>701</v>
      </c>
      <c r="C4047">
        <v>4090</v>
      </c>
      <c r="D4047" t="s">
        <v>2881</v>
      </c>
      <c r="E4047" t="s">
        <v>706</v>
      </c>
      <c r="F4047">
        <v>4</v>
      </c>
      <c r="G4047">
        <v>0</v>
      </c>
      <c r="H4047" t="s">
        <v>421</v>
      </c>
      <c r="I4047" t="s">
        <v>103</v>
      </c>
      <c r="J4047" t="s">
        <v>105</v>
      </c>
      <c r="K4047" t="s">
        <v>113</v>
      </c>
      <c r="L4047" t="s">
        <v>112</v>
      </c>
      <c r="M4047" t="s">
        <v>326</v>
      </c>
      <c r="N4047" t="s">
        <v>325</v>
      </c>
      <c r="O4047" t="s">
        <v>690</v>
      </c>
      <c r="P4047" t="s">
        <v>689</v>
      </c>
      <c r="Q4047" t="s">
        <v>2881</v>
      </c>
      <c r="R4047" t="s">
        <v>2882</v>
      </c>
    </row>
    <row r="4048" spans="1:18">
      <c r="A4048">
        <v>1123</v>
      </c>
      <c r="B4048" t="s">
        <v>701</v>
      </c>
      <c r="C4048">
        <v>4089</v>
      </c>
      <c r="D4048" t="s">
        <v>2893</v>
      </c>
      <c r="E4048" t="s">
        <v>706</v>
      </c>
      <c r="F4048">
        <v>3</v>
      </c>
      <c r="G4048">
        <v>0</v>
      </c>
      <c r="H4048" t="s">
        <v>421</v>
      </c>
      <c r="I4048" t="s">
        <v>103</v>
      </c>
      <c r="J4048" t="s">
        <v>105</v>
      </c>
      <c r="K4048" t="s">
        <v>113</v>
      </c>
      <c r="L4048" t="s">
        <v>112</v>
      </c>
      <c r="M4048" t="s">
        <v>326</v>
      </c>
      <c r="N4048" t="s">
        <v>325</v>
      </c>
      <c r="O4048" t="s">
        <v>690</v>
      </c>
      <c r="P4048" t="s">
        <v>689</v>
      </c>
      <c r="Q4048" t="s">
        <v>2893</v>
      </c>
      <c r="R4048" t="s">
        <v>2894</v>
      </c>
    </row>
    <row r="4049" spans="1:18">
      <c r="A4049">
        <v>1124</v>
      </c>
      <c r="B4049" t="s">
        <v>701</v>
      </c>
      <c r="C4049">
        <v>4088</v>
      </c>
      <c r="D4049" t="s">
        <v>2895</v>
      </c>
      <c r="E4049" t="s">
        <v>706</v>
      </c>
      <c r="F4049">
        <v>4</v>
      </c>
      <c r="G4049">
        <v>0</v>
      </c>
      <c r="H4049" t="s">
        <v>421</v>
      </c>
      <c r="I4049" t="s">
        <v>103</v>
      </c>
      <c r="J4049" t="s">
        <v>105</v>
      </c>
      <c r="K4049" t="s">
        <v>113</v>
      </c>
      <c r="L4049" t="s">
        <v>112</v>
      </c>
      <c r="M4049" t="s">
        <v>326</v>
      </c>
      <c r="N4049" t="s">
        <v>325</v>
      </c>
      <c r="O4049" t="s">
        <v>690</v>
      </c>
      <c r="P4049" t="s">
        <v>689</v>
      </c>
      <c r="Q4049" t="s">
        <v>2895</v>
      </c>
      <c r="R4049" t="s">
        <v>2896</v>
      </c>
    </row>
    <row r="4050" spans="1:18">
      <c r="A4050">
        <v>1125</v>
      </c>
      <c r="B4050" t="s">
        <v>701</v>
      </c>
      <c r="C4050">
        <v>4087</v>
      </c>
      <c r="D4050" t="s">
        <v>2897</v>
      </c>
      <c r="E4050" t="s">
        <v>706</v>
      </c>
      <c r="F4050">
        <v>3</v>
      </c>
      <c r="G4050">
        <v>0</v>
      </c>
      <c r="H4050" t="s">
        <v>421</v>
      </c>
      <c r="I4050" t="s">
        <v>103</v>
      </c>
      <c r="J4050" t="s">
        <v>105</v>
      </c>
      <c r="K4050" t="s">
        <v>113</v>
      </c>
      <c r="L4050" t="s">
        <v>112</v>
      </c>
      <c r="M4050" t="s">
        <v>326</v>
      </c>
      <c r="N4050" t="s">
        <v>325</v>
      </c>
      <c r="O4050" t="s">
        <v>690</v>
      </c>
      <c r="P4050" t="s">
        <v>689</v>
      </c>
      <c r="Q4050" t="s">
        <v>2897</v>
      </c>
      <c r="R4050" t="s">
        <v>2898</v>
      </c>
    </row>
    <row r="4051" spans="1:18">
      <c r="A4051">
        <v>1127</v>
      </c>
      <c r="B4051" t="s">
        <v>701</v>
      </c>
      <c r="C4051">
        <v>4086</v>
      </c>
      <c r="D4051" t="s">
        <v>2901</v>
      </c>
      <c r="E4051" t="s">
        <v>706</v>
      </c>
      <c r="F4051">
        <v>3</v>
      </c>
      <c r="G4051">
        <v>0</v>
      </c>
      <c r="H4051" t="s">
        <v>421</v>
      </c>
      <c r="I4051" t="s">
        <v>103</v>
      </c>
      <c r="J4051" t="s">
        <v>105</v>
      </c>
      <c r="K4051" t="s">
        <v>113</v>
      </c>
      <c r="L4051" t="s">
        <v>112</v>
      </c>
      <c r="M4051" t="s">
        <v>326</v>
      </c>
      <c r="N4051" t="s">
        <v>325</v>
      </c>
      <c r="O4051" t="s">
        <v>690</v>
      </c>
      <c r="P4051" t="s">
        <v>689</v>
      </c>
      <c r="Q4051" t="s">
        <v>2901</v>
      </c>
      <c r="R4051" t="s">
        <v>2902</v>
      </c>
    </row>
    <row r="4052" spans="1:18">
      <c r="A4052">
        <v>1130</v>
      </c>
      <c r="B4052" t="s">
        <v>701</v>
      </c>
      <c r="C4052">
        <v>4085</v>
      </c>
      <c r="D4052" t="s">
        <v>2907</v>
      </c>
      <c r="E4052" t="s">
        <v>706</v>
      </c>
      <c r="F4052">
        <v>3</v>
      </c>
      <c r="G4052">
        <v>0</v>
      </c>
      <c r="H4052" t="s">
        <v>421</v>
      </c>
      <c r="I4052" t="s">
        <v>103</v>
      </c>
      <c r="J4052" t="s">
        <v>105</v>
      </c>
      <c r="K4052" t="s">
        <v>113</v>
      </c>
      <c r="L4052" t="s">
        <v>112</v>
      </c>
      <c r="M4052" t="s">
        <v>326</v>
      </c>
      <c r="N4052" t="s">
        <v>325</v>
      </c>
      <c r="O4052" t="s">
        <v>690</v>
      </c>
      <c r="P4052" t="s">
        <v>689</v>
      </c>
      <c r="Q4052" t="s">
        <v>2907</v>
      </c>
      <c r="R4052" t="s">
        <v>2908</v>
      </c>
    </row>
    <row r="4053" spans="1:18">
      <c r="A4053">
        <v>1131</v>
      </c>
      <c r="B4053" t="s">
        <v>701</v>
      </c>
      <c r="C4053">
        <v>4062</v>
      </c>
      <c r="D4053" t="s">
        <v>2909</v>
      </c>
      <c r="E4053" t="s">
        <v>706</v>
      </c>
      <c r="F4053">
        <v>3</v>
      </c>
      <c r="G4053">
        <v>0</v>
      </c>
      <c r="H4053" t="s">
        <v>421</v>
      </c>
      <c r="I4053" t="s">
        <v>103</v>
      </c>
      <c r="J4053" t="s">
        <v>105</v>
      </c>
      <c r="K4053" t="s">
        <v>113</v>
      </c>
      <c r="L4053" t="s">
        <v>112</v>
      </c>
      <c r="M4053" t="s">
        <v>326</v>
      </c>
      <c r="N4053" t="s">
        <v>325</v>
      </c>
      <c r="O4053" t="s">
        <v>690</v>
      </c>
      <c r="P4053" t="s">
        <v>689</v>
      </c>
      <c r="Q4053" t="s">
        <v>2909</v>
      </c>
      <c r="R4053" t="s">
        <v>2910</v>
      </c>
    </row>
    <row r="4054" spans="1:18">
      <c r="A4054">
        <v>1132</v>
      </c>
      <c r="B4054" t="s">
        <v>701</v>
      </c>
      <c r="C4054">
        <v>4063</v>
      </c>
      <c r="D4054" t="s">
        <v>2911</v>
      </c>
      <c r="E4054" t="s">
        <v>706</v>
      </c>
      <c r="F4054">
        <v>2</v>
      </c>
      <c r="G4054">
        <v>0</v>
      </c>
      <c r="H4054" t="s">
        <v>421</v>
      </c>
      <c r="I4054" t="s">
        <v>103</v>
      </c>
      <c r="J4054" t="s">
        <v>105</v>
      </c>
      <c r="K4054" t="s">
        <v>113</v>
      </c>
      <c r="L4054" t="s">
        <v>112</v>
      </c>
      <c r="M4054" t="s">
        <v>326</v>
      </c>
      <c r="N4054" t="s">
        <v>325</v>
      </c>
      <c r="O4054" t="s">
        <v>690</v>
      </c>
      <c r="P4054" t="s">
        <v>689</v>
      </c>
      <c r="Q4054" t="s">
        <v>2911</v>
      </c>
      <c r="R4054" t="s">
        <v>2912</v>
      </c>
    </row>
    <row r="4055" spans="1:18">
      <c r="A4055">
        <v>1134</v>
      </c>
      <c r="B4055" t="s">
        <v>701</v>
      </c>
      <c r="C4055">
        <v>4081</v>
      </c>
      <c r="D4055" t="s">
        <v>2915</v>
      </c>
      <c r="E4055" t="s">
        <v>706</v>
      </c>
      <c r="F4055">
        <v>3</v>
      </c>
      <c r="G4055">
        <v>0</v>
      </c>
      <c r="H4055" t="s">
        <v>421</v>
      </c>
      <c r="I4055" t="s">
        <v>103</v>
      </c>
      <c r="J4055" t="s">
        <v>105</v>
      </c>
      <c r="K4055" t="s">
        <v>113</v>
      </c>
      <c r="L4055" t="s">
        <v>112</v>
      </c>
      <c r="M4055" t="s">
        <v>326</v>
      </c>
      <c r="N4055" t="s">
        <v>325</v>
      </c>
      <c r="O4055" t="s">
        <v>690</v>
      </c>
      <c r="P4055" t="s">
        <v>689</v>
      </c>
      <c r="Q4055" t="s">
        <v>2915</v>
      </c>
      <c r="R4055" t="s">
        <v>2916</v>
      </c>
    </row>
    <row r="4056" spans="1:18">
      <c r="A4056">
        <v>1136</v>
      </c>
      <c r="B4056" t="s">
        <v>701</v>
      </c>
      <c r="C4056">
        <v>4082</v>
      </c>
      <c r="D4056" t="s">
        <v>2919</v>
      </c>
      <c r="E4056" t="s">
        <v>706</v>
      </c>
      <c r="F4056">
        <v>4</v>
      </c>
      <c r="G4056">
        <v>0</v>
      </c>
      <c r="H4056" t="s">
        <v>421</v>
      </c>
      <c r="I4056" t="s">
        <v>103</v>
      </c>
      <c r="J4056" t="s">
        <v>105</v>
      </c>
      <c r="K4056" t="s">
        <v>113</v>
      </c>
      <c r="L4056" t="s">
        <v>112</v>
      </c>
      <c r="M4056" t="s">
        <v>326</v>
      </c>
      <c r="N4056" t="s">
        <v>325</v>
      </c>
      <c r="O4056" t="s">
        <v>690</v>
      </c>
      <c r="P4056" t="s">
        <v>689</v>
      </c>
      <c r="Q4056" t="s">
        <v>2919</v>
      </c>
      <c r="R4056" t="s">
        <v>2920</v>
      </c>
    </row>
    <row r="4057" spans="1:18">
      <c r="A4057">
        <v>1137</v>
      </c>
      <c r="B4057" t="s">
        <v>701</v>
      </c>
      <c r="C4057">
        <v>4083</v>
      </c>
      <c r="D4057" t="s">
        <v>2921</v>
      </c>
      <c r="E4057" t="s">
        <v>706</v>
      </c>
      <c r="F4057">
        <v>1</v>
      </c>
      <c r="G4057">
        <v>0</v>
      </c>
      <c r="H4057" t="s">
        <v>421</v>
      </c>
      <c r="I4057" t="s">
        <v>103</v>
      </c>
      <c r="J4057" t="s">
        <v>105</v>
      </c>
      <c r="K4057" t="s">
        <v>113</v>
      </c>
      <c r="L4057" t="s">
        <v>112</v>
      </c>
      <c r="M4057" t="s">
        <v>326</v>
      </c>
      <c r="N4057" t="s">
        <v>325</v>
      </c>
      <c r="O4057" t="s">
        <v>690</v>
      </c>
      <c r="P4057" t="s">
        <v>689</v>
      </c>
      <c r="Q4057" t="s">
        <v>2921</v>
      </c>
      <c r="R4057" t="s">
        <v>2922</v>
      </c>
    </row>
    <row r="4058" spans="1:18">
      <c r="A4058">
        <v>1138</v>
      </c>
      <c r="B4058" t="s">
        <v>701</v>
      </c>
      <c r="C4058">
        <v>4065</v>
      </c>
      <c r="D4058" t="s">
        <v>2923</v>
      </c>
      <c r="E4058" t="s">
        <v>706</v>
      </c>
      <c r="F4058">
        <v>3</v>
      </c>
      <c r="G4058">
        <v>0</v>
      </c>
      <c r="H4058" t="s">
        <v>421</v>
      </c>
      <c r="I4058" t="s">
        <v>103</v>
      </c>
      <c r="J4058" t="s">
        <v>105</v>
      </c>
      <c r="K4058" t="s">
        <v>113</v>
      </c>
      <c r="L4058" t="s">
        <v>112</v>
      </c>
      <c r="M4058" t="s">
        <v>326</v>
      </c>
      <c r="N4058" t="s">
        <v>325</v>
      </c>
      <c r="O4058" t="s">
        <v>690</v>
      </c>
      <c r="P4058" t="s">
        <v>689</v>
      </c>
      <c r="Q4058" t="s">
        <v>2923</v>
      </c>
      <c r="R4058" t="s">
        <v>2924</v>
      </c>
    </row>
    <row r="4059" spans="1:18">
      <c r="A4059">
        <v>1139</v>
      </c>
      <c r="B4059" t="s">
        <v>701</v>
      </c>
      <c r="C4059">
        <v>4084</v>
      </c>
      <c r="D4059" t="s">
        <v>2925</v>
      </c>
      <c r="E4059" t="s">
        <v>706</v>
      </c>
      <c r="F4059">
        <v>4</v>
      </c>
      <c r="G4059">
        <v>0</v>
      </c>
      <c r="H4059" t="s">
        <v>421</v>
      </c>
      <c r="I4059" t="s">
        <v>103</v>
      </c>
      <c r="J4059" t="s">
        <v>105</v>
      </c>
      <c r="K4059" t="s">
        <v>113</v>
      </c>
      <c r="L4059" t="s">
        <v>112</v>
      </c>
      <c r="M4059" t="s">
        <v>326</v>
      </c>
      <c r="N4059" t="s">
        <v>325</v>
      </c>
      <c r="O4059" t="s">
        <v>690</v>
      </c>
      <c r="P4059" t="s">
        <v>689</v>
      </c>
      <c r="Q4059" t="s">
        <v>2925</v>
      </c>
      <c r="R4059" t="s">
        <v>2926</v>
      </c>
    </row>
    <row r="4060" spans="1:18">
      <c r="A4060">
        <v>1142</v>
      </c>
      <c r="B4060" t="s">
        <v>701</v>
      </c>
      <c r="C4060">
        <v>3469</v>
      </c>
      <c r="D4060" t="s">
        <v>2931</v>
      </c>
      <c r="E4060" t="s">
        <v>706</v>
      </c>
      <c r="F4060">
        <v>4</v>
      </c>
      <c r="G4060">
        <v>1</v>
      </c>
      <c r="H4060" t="s">
        <v>421</v>
      </c>
      <c r="I4060" t="s">
        <v>103</v>
      </c>
      <c r="J4060" t="s">
        <v>105</v>
      </c>
      <c r="K4060" t="s">
        <v>113</v>
      </c>
      <c r="L4060" t="s">
        <v>112</v>
      </c>
      <c r="M4060" t="s">
        <v>326</v>
      </c>
      <c r="N4060" t="s">
        <v>325</v>
      </c>
      <c r="O4060" t="s">
        <v>690</v>
      </c>
      <c r="P4060" t="s">
        <v>689</v>
      </c>
      <c r="Q4060" t="s">
        <v>2931</v>
      </c>
      <c r="R4060" t="s">
        <v>2932</v>
      </c>
    </row>
    <row r="4061" spans="1:18">
      <c r="A4061">
        <v>1102</v>
      </c>
      <c r="B4061" t="s">
        <v>701</v>
      </c>
      <c r="C4061">
        <v>4092</v>
      </c>
      <c r="D4061" t="s">
        <v>357</v>
      </c>
      <c r="E4061" t="s">
        <v>772</v>
      </c>
      <c r="F4061">
        <v>0</v>
      </c>
      <c r="G4061">
        <v>0</v>
      </c>
      <c r="H4061" t="s">
        <v>421</v>
      </c>
      <c r="I4061" t="s">
        <v>103</v>
      </c>
      <c r="J4061" t="s">
        <v>105</v>
      </c>
      <c r="K4061" t="s">
        <v>113</v>
      </c>
      <c r="L4061" t="s">
        <v>112</v>
      </c>
      <c r="M4061" t="s">
        <v>358</v>
      </c>
      <c r="N4061" t="s">
        <v>357</v>
      </c>
      <c r="O4061" t="s">
        <v>692</v>
      </c>
      <c r="P4061" t="s">
        <v>691</v>
      </c>
      <c r="Q4061" t="s">
        <v>357</v>
      </c>
      <c r="R4061" t="s">
        <v>2855</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B44"/>
  <sheetViews>
    <sheetView topLeftCell="A25" workbookViewId="0">
      <selection activeCell="H16" sqref="H16"/>
    </sheetView>
  </sheetViews>
  <sheetFormatPr defaultColWidth="8.85546875" defaultRowHeight="15"/>
  <cols>
    <col min="1" max="1" width="47.42578125" customWidth="1"/>
    <col min="2" max="2" width="15.7109375" customWidth="1"/>
  </cols>
  <sheetData>
    <row r="1" spans="1:2" ht="15.75">
      <c r="A1" s="38" t="s">
        <v>8723</v>
      </c>
      <c r="B1" s="7" t="s">
        <v>8688</v>
      </c>
    </row>
    <row r="2" spans="1:2">
      <c r="A2" s="39" t="s">
        <v>8701</v>
      </c>
      <c r="B2" t="s">
        <v>8730</v>
      </c>
    </row>
    <row r="3" spans="1:2">
      <c r="A3" s="39" t="s">
        <v>8745</v>
      </c>
      <c r="B3" t="s">
        <v>8731</v>
      </c>
    </row>
    <row r="4" spans="1:2">
      <c r="A4" s="39" t="s">
        <v>8695</v>
      </c>
      <c r="B4" t="s">
        <v>8731</v>
      </c>
    </row>
    <row r="5" spans="1:2">
      <c r="A5" s="39" t="s">
        <v>8696</v>
      </c>
      <c r="B5" t="s">
        <v>8731</v>
      </c>
    </row>
    <row r="6" spans="1:2">
      <c r="A6" s="39" t="s">
        <v>8692</v>
      </c>
      <c r="B6" t="s">
        <v>8732</v>
      </c>
    </row>
    <row r="7" spans="1:2">
      <c r="A7" s="39" t="s">
        <v>8715</v>
      </c>
      <c r="B7" t="s">
        <v>8733</v>
      </c>
    </row>
    <row r="8" spans="1:2">
      <c r="A8" s="39" t="s">
        <v>8706</v>
      </c>
      <c r="B8" t="s">
        <v>8733</v>
      </c>
    </row>
    <row r="9" spans="1:2">
      <c r="A9" s="39" t="s">
        <v>8703</v>
      </c>
      <c r="B9" t="s">
        <v>8734</v>
      </c>
    </row>
    <row r="10" spans="1:2">
      <c r="A10" s="39" t="s">
        <v>8697</v>
      </c>
      <c r="B10" t="s">
        <v>8735</v>
      </c>
    </row>
    <row r="11" spans="1:2">
      <c r="A11" s="39" t="s">
        <v>8707</v>
      </c>
      <c r="B11" t="s">
        <v>8736</v>
      </c>
    </row>
    <row r="12" spans="1:2" s="6" customFormat="1">
      <c r="A12" s="41" t="s">
        <v>11326</v>
      </c>
      <c r="B12" s="6" t="s">
        <v>8731</v>
      </c>
    </row>
    <row r="13" spans="1:2">
      <c r="A13" s="39" t="s">
        <v>8708</v>
      </c>
      <c r="B13" s="6" t="s">
        <v>8733</v>
      </c>
    </row>
    <row r="14" spans="1:2">
      <c r="A14" s="39" t="s">
        <v>8722</v>
      </c>
      <c r="B14" t="s">
        <v>8731</v>
      </c>
    </row>
    <row r="15" spans="1:2">
      <c r="A15" s="39" t="s">
        <v>8709</v>
      </c>
      <c r="B15" t="s">
        <v>8731</v>
      </c>
    </row>
    <row r="16" spans="1:2">
      <c r="A16" s="41" t="s">
        <v>8728</v>
      </c>
      <c r="B16" t="s">
        <v>8737</v>
      </c>
    </row>
    <row r="17" spans="1:2">
      <c r="A17" s="39" t="s">
        <v>8716</v>
      </c>
      <c r="B17" t="s">
        <v>8731</v>
      </c>
    </row>
    <row r="18" spans="1:2">
      <c r="A18" s="39" t="s">
        <v>8694</v>
      </c>
      <c r="B18" t="s">
        <v>8733</v>
      </c>
    </row>
    <row r="19" spans="1:2" s="6" customFormat="1">
      <c r="A19" s="41" t="s">
        <v>8833</v>
      </c>
      <c r="B19" s="6" t="s">
        <v>8733</v>
      </c>
    </row>
    <row r="20" spans="1:2">
      <c r="A20" s="39" t="s">
        <v>8698</v>
      </c>
      <c r="B20" t="s">
        <v>8731</v>
      </c>
    </row>
    <row r="21" spans="1:2">
      <c r="A21" s="39" t="s">
        <v>8710</v>
      </c>
      <c r="B21" t="s">
        <v>8731</v>
      </c>
    </row>
    <row r="22" spans="1:2" s="6" customFormat="1">
      <c r="A22" s="41" t="s">
        <v>8841</v>
      </c>
      <c r="B22" s="6" t="s">
        <v>8731</v>
      </c>
    </row>
    <row r="23" spans="1:2">
      <c r="A23" s="40" t="s">
        <v>8711</v>
      </c>
      <c r="B23" t="s">
        <v>8731</v>
      </c>
    </row>
    <row r="24" spans="1:2">
      <c r="A24" s="39" t="s">
        <v>8693</v>
      </c>
      <c r="B24" t="s">
        <v>8731</v>
      </c>
    </row>
    <row r="25" spans="1:2">
      <c r="A25" s="39" t="s">
        <v>8718</v>
      </c>
      <c r="B25" t="s">
        <v>8731</v>
      </c>
    </row>
    <row r="26" spans="1:2" s="6" customFormat="1">
      <c r="A26" s="41" t="s">
        <v>8744</v>
      </c>
      <c r="B26" s="6" t="s">
        <v>8731</v>
      </c>
    </row>
    <row r="27" spans="1:2">
      <c r="A27" s="41" t="s">
        <v>8729</v>
      </c>
      <c r="B27" t="s">
        <v>8737</v>
      </c>
    </row>
    <row r="28" spans="1:2">
      <c r="A28" s="39" t="s">
        <v>8714</v>
      </c>
      <c r="B28" t="s">
        <v>8731</v>
      </c>
    </row>
    <row r="29" spans="1:2">
      <c r="A29" s="39" t="s">
        <v>8719</v>
      </c>
      <c r="B29" t="s">
        <v>8731</v>
      </c>
    </row>
    <row r="30" spans="1:2">
      <c r="A30" s="39" t="s">
        <v>8717</v>
      </c>
      <c r="B30" t="s">
        <v>8731</v>
      </c>
    </row>
    <row r="31" spans="1:2">
      <c r="A31" s="39" t="s">
        <v>8712</v>
      </c>
      <c r="B31" t="s">
        <v>8731</v>
      </c>
    </row>
    <row r="32" spans="1:2">
      <c r="A32" s="39" t="s">
        <v>8713</v>
      </c>
      <c r="B32" s="6" t="s">
        <v>8733</v>
      </c>
    </row>
    <row r="33" spans="1:2">
      <c r="A33" s="39" t="s">
        <v>8727</v>
      </c>
      <c r="B33" t="s">
        <v>8738</v>
      </c>
    </row>
    <row r="34" spans="1:2">
      <c r="A34" s="39" t="s">
        <v>8702</v>
      </c>
      <c r="B34" t="s">
        <v>8739</v>
      </c>
    </row>
    <row r="35" spans="1:2">
      <c r="A35" s="39" t="s">
        <v>8726</v>
      </c>
      <c r="B35" t="s">
        <v>8739</v>
      </c>
    </row>
    <row r="36" spans="1:2">
      <c r="A36" s="39" t="s">
        <v>8699</v>
      </c>
      <c r="B36" t="s">
        <v>8740</v>
      </c>
    </row>
    <row r="37" spans="1:2">
      <c r="A37" s="39" t="s">
        <v>8720</v>
      </c>
      <c r="B37" t="s">
        <v>8731</v>
      </c>
    </row>
    <row r="38" spans="1:2">
      <c r="A38" s="39" t="s">
        <v>8721</v>
      </c>
      <c r="B38" t="s">
        <v>8730</v>
      </c>
    </row>
    <row r="39" spans="1:2">
      <c r="A39" s="39" t="s">
        <v>8700</v>
      </c>
      <c r="B39" t="s">
        <v>8741</v>
      </c>
    </row>
    <row r="40" spans="1:2">
      <c r="A40" s="39" t="s">
        <v>8704</v>
      </c>
      <c r="B40" t="s">
        <v>8742</v>
      </c>
    </row>
    <row r="41" spans="1:2">
      <c r="A41" s="39" t="s">
        <v>8724</v>
      </c>
      <c r="B41" t="s">
        <v>8743</v>
      </c>
    </row>
    <row r="42" spans="1:2">
      <c r="A42" s="39" t="s">
        <v>8725</v>
      </c>
      <c r="B42" t="s">
        <v>8743</v>
      </c>
    </row>
    <row r="43" spans="1:2">
      <c r="A43" s="39" t="s">
        <v>8705</v>
      </c>
      <c r="B43" t="s">
        <v>8738</v>
      </c>
    </row>
    <row r="44" spans="1:2">
      <c r="A44" s="41" t="s">
        <v>8746</v>
      </c>
      <c r="B44" t="s">
        <v>8733</v>
      </c>
    </row>
  </sheetData>
  <autoFilter ref="A1:B1">
    <sortState ref="A2:B39">
      <sortCondition ref="A1"/>
    </sortState>
  </autoFilter>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K273"/>
  <sheetViews>
    <sheetView zoomScale="90" zoomScaleNormal="90" zoomScalePageLayoutView="90" workbookViewId="0">
      <pane ySplit="1" topLeftCell="A2" activePane="bottomLeft" state="frozen"/>
      <selection activeCell="B13" sqref="B13"/>
      <selection pane="bottomLeft" activeCell="A2" sqref="A2"/>
    </sheetView>
  </sheetViews>
  <sheetFormatPr defaultColWidth="9.140625" defaultRowHeight="15"/>
  <cols>
    <col min="1" max="1" width="37.28515625" customWidth="1"/>
    <col min="2" max="2" width="17" customWidth="1"/>
    <col min="3" max="3" width="21.42578125" style="23" customWidth="1"/>
    <col min="4" max="4" width="20.140625" customWidth="1"/>
    <col min="5" max="5" width="10.28515625" style="23" customWidth="1"/>
    <col min="6" max="6" width="10.42578125" style="23" customWidth="1"/>
    <col min="7" max="7" width="67.42578125" customWidth="1"/>
    <col min="8" max="8" width="30.85546875" customWidth="1"/>
    <col min="9" max="9" width="8.7109375" customWidth="1"/>
    <col min="10" max="10" width="34.42578125" customWidth="1"/>
    <col min="11" max="11" width="2.140625" customWidth="1"/>
  </cols>
  <sheetData>
    <row r="1" spans="1:11" s="5" customFormat="1" ht="30">
      <c r="A1" s="4" t="s">
        <v>64</v>
      </c>
      <c r="B1" s="4" t="s">
        <v>65</v>
      </c>
      <c r="C1" s="25" t="s">
        <v>62</v>
      </c>
      <c r="D1" s="4" t="s">
        <v>63</v>
      </c>
      <c r="E1" s="25" t="s">
        <v>60</v>
      </c>
      <c r="F1" s="25" t="s">
        <v>61</v>
      </c>
      <c r="G1" s="3" t="s">
        <v>1</v>
      </c>
      <c r="H1" s="3" t="s">
        <v>0</v>
      </c>
    </row>
    <row r="2" spans="1:11">
      <c r="A2" s="6" t="s">
        <v>609</v>
      </c>
      <c r="B2" s="6" t="s">
        <v>610</v>
      </c>
      <c r="C2" s="22" t="str">
        <f t="shared" ref="C2:C65" ca="1" si="0">OFFSET(OffsetRefAdm2,MATCH(D2,MatchAdm2_Code,0)-1,0)</f>
        <v>Aese</v>
      </c>
      <c r="D2" s="6" t="s">
        <v>165</v>
      </c>
      <c r="E2" s="22" t="str">
        <f t="shared" ref="E2:E33" ca="1" si="1">OFFSET(OffSetRefAdm1,MATCH(F2,MatchAdm1_Code,0)-1,0)</f>
        <v>SANMA</v>
      </c>
      <c r="F2" s="22" t="str">
        <f t="shared" ref="F2:F65" ca="1" si="2">OFFSET(OffsetRefAdm2,MATCH(D2,MatchAdm2_Code,0)-1,3)</f>
        <v>VUT0102</v>
      </c>
      <c r="G2" t="str">
        <f t="shared" ref="G2:G65" ca="1" si="3">CONCATENATE(E2,C2,A2)</f>
        <v>SANMAAeseSouth East Santo (Aese)</v>
      </c>
      <c r="H2" t="str">
        <f t="shared" ref="H2:H65" ca="1" si="4">CONCATENATE(E2,C2)</f>
        <v>SANMAAese</v>
      </c>
      <c r="J2" s="23" t="s">
        <v>89</v>
      </c>
      <c r="K2">
        <f ca="1">MATCH(F2,MatchAdm1_Code,0)</f>
        <v>4</v>
      </c>
    </row>
    <row r="3" spans="1:11">
      <c r="A3" s="6" t="s">
        <v>623</v>
      </c>
      <c r="B3" s="6" t="s">
        <v>624</v>
      </c>
      <c r="C3" s="22" t="str">
        <f t="shared" ca="1" si="0"/>
        <v>Akhamb</v>
      </c>
      <c r="D3" s="6" t="s">
        <v>268</v>
      </c>
      <c r="E3" s="22" t="str">
        <f t="shared" ca="1" si="1"/>
        <v>MALAMPA</v>
      </c>
      <c r="F3" s="22" t="str">
        <f t="shared" ca="1" si="2"/>
        <v>VUT0104</v>
      </c>
      <c r="G3" t="str">
        <f t="shared" ca="1" si="3"/>
        <v>MALAMPAAkhambSouth Malekula (Akhamb)</v>
      </c>
      <c r="H3" t="str">
        <f t="shared" ca="1" si="4"/>
        <v>MALAMPAAkhamb</v>
      </c>
      <c r="I3" s="6"/>
    </row>
    <row r="4" spans="1:11">
      <c r="A4" s="6" t="s">
        <v>467</v>
      </c>
      <c r="B4" s="6" t="s">
        <v>468</v>
      </c>
      <c r="C4" s="22" t="str">
        <f t="shared" ca="1" si="0"/>
        <v>Ambae</v>
      </c>
      <c r="D4" s="6" t="s">
        <v>254</v>
      </c>
      <c r="E4" s="22" t="str">
        <f t="shared" ca="1" si="1"/>
        <v>PENAMA</v>
      </c>
      <c r="F4" s="22" t="str">
        <f t="shared" ca="1" si="2"/>
        <v>VUT0103</v>
      </c>
      <c r="G4" t="str">
        <f t="shared" ca="1" si="3"/>
        <v>PENAMAAmbaeEast Ambae (Ambae)</v>
      </c>
      <c r="H4" t="str">
        <f t="shared" ca="1" si="4"/>
        <v>PENAMAAmbae</v>
      </c>
      <c r="I4" s="6"/>
    </row>
    <row r="5" spans="1:11">
      <c r="A5" s="6" t="s">
        <v>542</v>
      </c>
      <c r="B5" s="6" t="s">
        <v>543</v>
      </c>
      <c r="C5" s="22" t="str">
        <f t="shared" ca="1" si="0"/>
        <v>Ambae</v>
      </c>
      <c r="D5" s="6" t="s">
        <v>254</v>
      </c>
      <c r="E5" s="22" t="str">
        <f t="shared" ca="1" si="1"/>
        <v>PENAMA</v>
      </c>
      <c r="F5" s="22" t="str">
        <f t="shared" ca="1" si="2"/>
        <v>VUT0103</v>
      </c>
      <c r="G5" t="str">
        <f t="shared" ca="1" si="3"/>
        <v>PENAMAAmbaeNorth Ambae (Ambae)</v>
      </c>
      <c r="H5" t="str">
        <f t="shared" ca="1" si="4"/>
        <v>PENAMAAmbae</v>
      </c>
      <c r="I5" s="6"/>
    </row>
    <row r="6" spans="1:11">
      <c r="A6" s="6" t="s">
        <v>601</v>
      </c>
      <c r="B6" s="6" t="s">
        <v>602</v>
      </c>
      <c r="C6" s="22" t="str">
        <f t="shared" ca="1" si="0"/>
        <v>Ambae</v>
      </c>
      <c r="D6" s="6" t="s">
        <v>254</v>
      </c>
      <c r="E6" s="22" t="str">
        <f t="shared" ca="1" si="1"/>
        <v>PENAMA</v>
      </c>
      <c r="F6" s="22" t="str">
        <f t="shared" ca="1" si="2"/>
        <v>VUT0103</v>
      </c>
      <c r="G6" t="str">
        <f t="shared" ca="1" si="3"/>
        <v>PENAMAAmbaeSouth Ambae (Ambae)</v>
      </c>
      <c r="H6" t="str">
        <f t="shared" ca="1" si="4"/>
        <v>PENAMAAmbae</v>
      </c>
      <c r="I6" s="6"/>
    </row>
    <row r="7" spans="1:11">
      <c r="A7" s="6" t="s">
        <v>677</v>
      </c>
      <c r="B7" s="6" t="s">
        <v>678</v>
      </c>
      <c r="C7" s="22" t="str">
        <f t="shared" ca="1" si="0"/>
        <v>Ambae</v>
      </c>
      <c r="D7" s="6" t="s">
        <v>254</v>
      </c>
      <c r="E7" s="22" t="str">
        <f t="shared" ca="1" si="1"/>
        <v>PENAMA</v>
      </c>
      <c r="F7" s="22" t="str">
        <f t="shared" ca="1" si="2"/>
        <v>VUT0103</v>
      </c>
      <c r="G7" t="str">
        <f t="shared" ca="1" si="3"/>
        <v>PENAMAAmbaeWest Ambae (Ambae)</v>
      </c>
      <c r="H7" t="str">
        <f t="shared" ca="1" si="4"/>
        <v>PENAMAAmbae</v>
      </c>
      <c r="I7" s="6"/>
    </row>
    <row r="8" spans="1:11">
      <c r="A8" s="6" t="s">
        <v>544</v>
      </c>
      <c r="B8" s="6" t="s">
        <v>545</v>
      </c>
      <c r="C8" s="22" t="str">
        <f t="shared" ca="1" si="0"/>
        <v>Ambrym</v>
      </c>
      <c r="D8" s="6" t="s">
        <v>260</v>
      </c>
      <c r="E8" s="22" t="str">
        <f t="shared" ca="1" si="1"/>
        <v>MALAMPA</v>
      </c>
      <c r="F8" s="22" t="str">
        <f t="shared" ca="1" si="2"/>
        <v>VUT0104</v>
      </c>
      <c r="G8" t="str">
        <f t="shared" ca="1" si="3"/>
        <v>MALAMPAAmbrymNorth Ambrym (Ambrym)</v>
      </c>
      <c r="H8" t="str">
        <f t="shared" ca="1" si="4"/>
        <v>MALAMPAAmbrym</v>
      </c>
      <c r="I8" s="6"/>
    </row>
    <row r="9" spans="1:11">
      <c r="A9" s="6" t="s">
        <v>603</v>
      </c>
      <c r="B9" s="6" t="s">
        <v>604</v>
      </c>
      <c r="C9" s="22" t="str">
        <f t="shared" ca="1" si="0"/>
        <v>Ambrym</v>
      </c>
      <c r="D9" s="6" t="s">
        <v>260</v>
      </c>
      <c r="E9" s="22" t="str">
        <f t="shared" ca="1" si="1"/>
        <v>MALAMPA</v>
      </c>
      <c r="F9" s="22" t="str">
        <f t="shared" ca="1" si="2"/>
        <v>VUT0104</v>
      </c>
      <c r="G9" t="str">
        <f t="shared" ca="1" si="3"/>
        <v>MALAMPAAmbrymSouth East Ambrym (Ambrym)</v>
      </c>
      <c r="H9" t="str">
        <f t="shared" ca="1" si="4"/>
        <v>MALAMPAAmbrym</v>
      </c>
      <c r="I9" s="6"/>
    </row>
    <row r="10" spans="1:11">
      <c r="A10" s="6" t="s">
        <v>679</v>
      </c>
      <c r="B10" s="6" t="s">
        <v>680</v>
      </c>
      <c r="C10" s="22" t="str">
        <f t="shared" ca="1" si="0"/>
        <v>Ambrym</v>
      </c>
      <c r="D10" s="6" t="s">
        <v>260</v>
      </c>
      <c r="E10" s="22" t="str">
        <f t="shared" ca="1" si="1"/>
        <v>MALAMPA</v>
      </c>
      <c r="F10" s="22" t="str">
        <f t="shared" ca="1" si="2"/>
        <v>VUT0104</v>
      </c>
      <c r="G10" t="str">
        <f t="shared" ca="1" si="3"/>
        <v>MALAMPAAmbrymWest Ambrym (Ambrym)</v>
      </c>
      <c r="H10" t="str">
        <f t="shared" ca="1" si="4"/>
        <v>MALAMPAAmbrym</v>
      </c>
      <c r="I10" s="6"/>
    </row>
    <row r="11" spans="1:11">
      <c r="A11" s="6" t="s">
        <v>422</v>
      </c>
      <c r="B11" s="6" t="s">
        <v>423</v>
      </c>
      <c r="C11" s="22" t="str">
        <f t="shared" ca="1" si="0"/>
        <v>Aneityum</v>
      </c>
      <c r="D11" s="6" t="s">
        <v>400</v>
      </c>
      <c r="E11" s="22" t="str">
        <f t="shared" ca="1" si="1"/>
        <v>TAFEA</v>
      </c>
      <c r="F11" s="22" t="str">
        <f t="shared" ca="1" si="2"/>
        <v>VUT0106</v>
      </c>
      <c r="G11" t="str">
        <f t="shared" ca="1" si="3"/>
        <v>TAFEAAneityumAneityum (Aneityum)</v>
      </c>
      <c r="H11" t="str">
        <f t="shared" ca="1" si="4"/>
        <v>TAFEAAneityum</v>
      </c>
      <c r="I11" s="6"/>
    </row>
    <row r="12" spans="1:11">
      <c r="A12" s="6" t="s">
        <v>424</v>
      </c>
      <c r="B12" s="6" t="s">
        <v>425</v>
      </c>
      <c r="C12" s="22" t="str">
        <f t="shared" ca="1" si="0"/>
        <v>Aniwa</v>
      </c>
      <c r="D12" s="6" t="s">
        <v>402</v>
      </c>
      <c r="E12" s="22" t="str">
        <f t="shared" ca="1" si="1"/>
        <v>TAFEA</v>
      </c>
      <c r="F12" s="22" t="str">
        <f t="shared" ca="1" si="2"/>
        <v>VUT0106</v>
      </c>
      <c r="G12" t="str">
        <f t="shared" ca="1" si="3"/>
        <v>TAFEAAniwaAniwa (Aniwa)</v>
      </c>
      <c r="H12" t="str">
        <f t="shared" ca="1" si="4"/>
        <v>TAFEAAniwa</v>
      </c>
      <c r="I12" s="6"/>
    </row>
    <row r="13" spans="1:11">
      <c r="A13" s="6" t="s">
        <v>428</v>
      </c>
      <c r="B13" s="6" t="s">
        <v>429</v>
      </c>
      <c r="C13" s="22" t="str">
        <f t="shared" ca="1" si="0"/>
        <v>Aore</v>
      </c>
      <c r="D13" s="6" t="s">
        <v>168</v>
      </c>
      <c r="E13" s="22" t="str">
        <f t="shared" ca="1" si="1"/>
        <v>SANMA</v>
      </c>
      <c r="F13" s="22" t="str">
        <f t="shared" ca="1" si="2"/>
        <v>VUT0102</v>
      </c>
      <c r="G13" t="str">
        <f t="shared" ca="1" si="3"/>
        <v>SANMAAoreCanal - Fanafo (Aore)</v>
      </c>
      <c r="H13" t="str">
        <f t="shared" ca="1" si="4"/>
        <v>SANMAAore</v>
      </c>
      <c r="I13" s="6"/>
    </row>
    <row r="14" spans="1:11">
      <c r="A14" s="6" t="s">
        <v>637</v>
      </c>
      <c r="B14" s="6" t="s">
        <v>638</v>
      </c>
      <c r="C14" s="22" t="str">
        <f t="shared" ca="1" si="0"/>
        <v>Araki</v>
      </c>
      <c r="D14" s="6" t="s">
        <v>170</v>
      </c>
      <c r="E14" s="22" t="str">
        <f t="shared" ca="1" si="1"/>
        <v>SANMA</v>
      </c>
      <c r="F14" s="22" t="str">
        <f t="shared" ca="1" si="2"/>
        <v>VUT0102</v>
      </c>
      <c r="G14" t="str">
        <f t="shared" ca="1" si="3"/>
        <v>SANMAArakiSouth Santo (Araki)</v>
      </c>
      <c r="H14" t="str">
        <f t="shared" ca="1" si="4"/>
        <v>SANMAAraki</v>
      </c>
      <c r="I14" s="6"/>
    </row>
    <row r="15" spans="1:11">
      <c r="A15" s="6" t="s">
        <v>554</v>
      </c>
      <c r="B15" s="6" t="s">
        <v>555</v>
      </c>
      <c r="C15" s="22" t="str">
        <f t="shared" ca="1" si="0"/>
        <v>Atchin</v>
      </c>
      <c r="D15" s="6" t="s">
        <v>270</v>
      </c>
      <c r="E15" s="22" t="str">
        <f t="shared" ca="1" si="1"/>
        <v>MALAMPA</v>
      </c>
      <c r="F15" s="22" t="str">
        <f t="shared" ca="1" si="2"/>
        <v>VUT0104</v>
      </c>
      <c r="G15" t="str">
        <f t="shared" ca="1" si="3"/>
        <v>MALAMPAAtchinNorth East Malekula (Atchin)</v>
      </c>
      <c r="H15" t="str">
        <f t="shared" ca="1" si="4"/>
        <v>MALAMPAAtchin</v>
      </c>
      <c r="I15" s="6"/>
    </row>
    <row r="16" spans="1:11">
      <c r="A16" s="6" t="s">
        <v>631</v>
      </c>
      <c r="B16" s="6" t="s">
        <v>632</v>
      </c>
      <c r="C16" s="22" t="str">
        <f t="shared" ca="1" si="0"/>
        <v>Avokh</v>
      </c>
      <c r="D16" s="6" t="s">
        <v>272</v>
      </c>
      <c r="E16" s="22" t="str">
        <f t="shared" ca="1" si="1"/>
        <v>MALAMPA</v>
      </c>
      <c r="F16" s="22" t="str">
        <f t="shared" ca="1" si="2"/>
        <v>VUT0104</v>
      </c>
      <c r="G16" t="str">
        <f t="shared" ca="1" si="3"/>
        <v>MALAMPAAvokhSouth Malekula (Avokh)</v>
      </c>
      <c r="H16" t="str">
        <f t="shared" ca="1" si="4"/>
        <v>MALAMPAAvokh</v>
      </c>
      <c r="I16" s="6"/>
    </row>
    <row r="17" spans="1:9">
      <c r="A17" s="6" t="s">
        <v>625</v>
      </c>
      <c r="B17" s="6" t="s">
        <v>626</v>
      </c>
      <c r="C17" s="22" t="str">
        <f t="shared" ca="1" si="0"/>
        <v>Awei</v>
      </c>
      <c r="D17" s="6" t="s">
        <v>274</v>
      </c>
      <c r="E17" s="22" t="str">
        <f t="shared" ca="1" si="1"/>
        <v>MALAMPA</v>
      </c>
      <c r="F17" s="22" t="str">
        <f t="shared" ca="1" si="2"/>
        <v>VUT0104</v>
      </c>
      <c r="G17" t="str">
        <f t="shared" ca="1" si="3"/>
        <v>MALAMPAAweiSouth Malekula (Awei)</v>
      </c>
      <c r="H17" t="str">
        <f t="shared" ca="1" si="4"/>
        <v>MALAMPAAwei</v>
      </c>
      <c r="I17" s="6"/>
    </row>
    <row r="18" spans="1:9">
      <c r="A18" s="6" t="s">
        <v>432</v>
      </c>
      <c r="B18" s="6" t="s">
        <v>433</v>
      </c>
      <c r="C18" s="22" t="str">
        <f t="shared" ca="1" si="0"/>
        <v>Bokissa</v>
      </c>
      <c r="D18" s="6" t="s">
        <v>172</v>
      </c>
      <c r="E18" s="22" t="str">
        <f t="shared" ca="1" si="1"/>
        <v>SANMA</v>
      </c>
      <c r="F18" s="22" t="str">
        <f t="shared" ca="1" si="2"/>
        <v>VUT0102</v>
      </c>
      <c r="G18" t="str">
        <f t="shared" ca="1" si="3"/>
        <v>SANMABokissaCanal - Fanafo (Bokissa)</v>
      </c>
      <c r="H18" t="str">
        <f t="shared" ca="1" si="4"/>
        <v>SANMABokissa</v>
      </c>
      <c r="I18" s="6"/>
    </row>
    <row r="19" spans="1:9">
      <c r="A19" s="6" t="s">
        <v>667</v>
      </c>
      <c r="B19" s="6" t="s">
        <v>668</v>
      </c>
      <c r="C19" s="22" t="str">
        <f t="shared" ca="1" si="0"/>
        <v>Buninga</v>
      </c>
      <c r="D19" s="6" t="s">
        <v>334</v>
      </c>
      <c r="E19" s="22" t="str">
        <f t="shared" ca="1" si="1"/>
        <v>SHEFA</v>
      </c>
      <c r="F19" s="22" t="str">
        <f t="shared" ca="1" si="2"/>
        <v>VUT0105</v>
      </c>
      <c r="G19" t="str">
        <f t="shared" ca="1" si="3"/>
        <v>SHEFABuningaTongariki (Buninga)</v>
      </c>
      <c r="H19" t="str">
        <f t="shared" ca="1" si="4"/>
        <v>SHEFABuninga</v>
      </c>
      <c r="I19" s="6"/>
    </row>
    <row r="20" spans="1:9">
      <c r="A20" s="6" t="s">
        <v>494</v>
      </c>
      <c r="B20" s="6" t="s">
        <v>495</v>
      </c>
      <c r="C20" s="22" t="str">
        <f t="shared" ca="1" si="0"/>
        <v>Efate</v>
      </c>
      <c r="D20" s="6" t="s">
        <v>322</v>
      </c>
      <c r="E20" s="22" t="str">
        <f t="shared" ca="1" si="1"/>
        <v>SHEFA</v>
      </c>
      <c r="F20" s="22" t="str">
        <f t="shared" ca="1" si="2"/>
        <v>VUT0105</v>
      </c>
      <c r="G20" t="str">
        <f t="shared" ca="1" si="3"/>
        <v>SHEFAEfateErakor (Efate)</v>
      </c>
      <c r="H20" t="str">
        <f t="shared" ca="1" si="4"/>
        <v>SHEFAEfate</v>
      </c>
      <c r="I20" s="6"/>
    </row>
    <row r="21" spans="1:9">
      <c r="A21" s="6" t="s">
        <v>494</v>
      </c>
      <c r="B21" s="6" t="s">
        <v>496</v>
      </c>
      <c r="C21" s="22" t="str">
        <f t="shared" ca="1" si="0"/>
        <v>Efate</v>
      </c>
      <c r="D21" s="6" t="s">
        <v>322</v>
      </c>
      <c r="E21" s="22" t="str">
        <f t="shared" ca="1" si="1"/>
        <v>SHEFA</v>
      </c>
      <c r="F21" s="22" t="str">
        <f t="shared" ca="1" si="2"/>
        <v>VUT0105</v>
      </c>
      <c r="G21" t="str">
        <f t="shared" ca="1" si="3"/>
        <v>SHEFAEfateErakor (Efate)</v>
      </c>
      <c r="H21" t="str">
        <f t="shared" ca="1" si="4"/>
        <v>SHEFAEfate</v>
      </c>
      <c r="I21" s="6"/>
    </row>
    <row r="22" spans="1:9">
      <c r="A22" s="6" t="s">
        <v>497</v>
      </c>
      <c r="B22" s="6" t="s">
        <v>498</v>
      </c>
      <c r="C22" s="22" t="str">
        <f t="shared" ca="1" si="0"/>
        <v>Efate</v>
      </c>
      <c r="D22" s="6" t="s">
        <v>322</v>
      </c>
      <c r="E22" s="22" t="str">
        <f t="shared" ca="1" si="1"/>
        <v>SHEFA</v>
      </c>
      <c r="F22" s="22" t="str">
        <f t="shared" ca="1" si="2"/>
        <v>VUT0105</v>
      </c>
      <c r="G22" t="str">
        <f t="shared" ca="1" si="3"/>
        <v>SHEFAEfateEratap (Efate)</v>
      </c>
      <c r="H22" t="str">
        <f t="shared" ca="1" si="4"/>
        <v>SHEFAEfate</v>
      </c>
      <c r="I22" s="6"/>
    </row>
    <row r="23" spans="1:9">
      <c r="A23" s="6" t="s">
        <v>499</v>
      </c>
      <c r="B23" s="6" t="s">
        <v>500</v>
      </c>
      <c r="C23" s="22" t="str">
        <f t="shared" ca="1" si="0"/>
        <v>Efate</v>
      </c>
      <c r="D23" s="6" t="s">
        <v>322</v>
      </c>
      <c r="E23" s="22" t="str">
        <f t="shared" ca="1" si="1"/>
        <v>SHEFA</v>
      </c>
      <c r="F23" s="22" t="str">
        <f t="shared" ca="1" si="2"/>
        <v>VUT0105</v>
      </c>
      <c r="G23" t="str">
        <f t="shared" ca="1" si="3"/>
        <v>SHEFAEfateEton (Efate)</v>
      </c>
      <c r="H23" t="str">
        <f t="shared" ca="1" si="4"/>
        <v>SHEFAEfate</v>
      </c>
      <c r="I23" s="6"/>
    </row>
    <row r="24" spans="1:9">
      <c r="A24" s="6" t="s">
        <v>504</v>
      </c>
      <c r="B24" s="6" t="s">
        <v>505</v>
      </c>
      <c r="C24" s="22" t="str">
        <f t="shared" ca="1" si="0"/>
        <v>Efate</v>
      </c>
      <c r="D24" s="6" t="s">
        <v>322</v>
      </c>
      <c r="E24" s="22" t="str">
        <f t="shared" ca="1" si="1"/>
        <v>SHEFA</v>
      </c>
      <c r="F24" s="22" t="str">
        <f t="shared" ca="1" si="2"/>
        <v>VUT0105</v>
      </c>
      <c r="G24" t="str">
        <f t="shared" ca="1" si="3"/>
        <v>SHEFAEfateIfira (Efate)</v>
      </c>
      <c r="H24" t="str">
        <f t="shared" ca="1" si="4"/>
        <v>SHEFAEfate</v>
      </c>
      <c r="I24" s="6"/>
    </row>
    <row r="25" spans="1:9">
      <c r="A25" s="6" t="s">
        <v>521</v>
      </c>
      <c r="B25" s="6" t="s">
        <v>522</v>
      </c>
      <c r="C25" s="22" t="str">
        <f t="shared" ca="1" si="0"/>
        <v>Efate</v>
      </c>
      <c r="D25" s="6" t="s">
        <v>322</v>
      </c>
      <c r="E25" s="22" t="str">
        <f t="shared" ca="1" si="1"/>
        <v>SHEFA</v>
      </c>
      <c r="F25" s="22" t="str">
        <f t="shared" ca="1" si="2"/>
        <v>VUT0105</v>
      </c>
      <c r="G25" t="str">
        <f t="shared" ca="1" si="3"/>
        <v>SHEFAEfateMalorua (Efate)</v>
      </c>
      <c r="H25" t="str">
        <f t="shared" ca="1" si="4"/>
        <v>SHEFAEfate</v>
      </c>
    </row>
    <row r="26" spans="1:9">
      <c r="A26" s="6" t="s">
        <v>530</v>
      </c>
      <c r="B26" s="6" t="s">
        <v>531</v>
      </c>
      <c r="C26" s="22" t="str">
        <f t="shared" ca="1" si="0"/>
        <v>Efate</v>
      </c>
      <c r="D26" s="6" t="s">
        <v>322</v>
      </c>
      <c r="E26" s="22" t="str">
        <f t="shared" ca="1" si="1"/>
        <v>SHEFA</v>
      </c>
      <c r="F26" s="22" t="str">
        <f t="shared" ca="1" si="2"/>
        <v>VUT0105</v>
      </c>
      <c r="G26" t="str">
        <f t="shared" ca="1" si="3"/>
        <v>SHEFAEfateMele (Efate)</v>
      </c>
      <c r="H26" t="str">
        <f t="shared" ca="1" si="4"/>
        <v>SHEFAEfate</v>
      </c>
    </row>
    <row r="27" spans="1:9">
      <c r="A27" s="6" t="s">
        <v>556</v>
      </c>
      <c r="B27" s="6" t="s">
        <v>557</v>
      </c>
      <c r="C27" s="22" t="str">
        <f t="shared" ca="1" si="0"/>
        <v>Efate</v>
      </c>
      <c r="D27" s="6" t="s">
        <v>322</v>
      </c>
      <c r="E27" s="22" t="str">
        <f t="shared" ca="1" si="1"/>
        <v>SHEFA</v>
      </c>
      <c r="F27" s="22" t="str">
        <f t="shared" ca="1" si="2"/>
        <v>VUT0105</v>
      </c>
      <c r="G27" t="str">
        <f t="shared" ca="1" si="3"/>
        <v>SHEFAEfateNorth Efate (Efate)</v>
      </c>
      <c r="H27" t="str">
        <f t="shared" ca="1" si="4"/>
        <v>SHEFAEfate</v>
      </c>
    </row>
    <row r="28" spans="1:9">
      <c r="A28" s="6" t="s">
        <v>595</v>
      </c>
      <c r="B28" s="6" t="s">
        <v>596</v>
      </c>
      <c r="C28" s="22" t="str">
        <f t="shared" ca="1" si="0"/>
        <v>Efate</v>
      </c>
      <c r="D28" s="6" t="s">
        <v>322</v>
      </c>
      <c r="E28" s="22" t="str">
        <f t="shared" ca="1" si="1"/>
        <v>SHEFA</v>
      </c>
      <c r="F28" s="22" t="str">
        <f t="shared" ca="1" si="2"/>
        <v>VUT0105</v>
      </c>
      <c r="G28" t="str">
        <f t="shared" ca="1" si="3"/>
        <v>SHEFAEfatePango (Efate)</v>
      </c>
      <c r="H28" t="str">
        <f t="shared" ca="1" si="4"/>
        <v>SHEFAEfate</v>
      </c>
    </row>
    <row r="29" spans="1:9">
      <c r="A29" s="6" t="s">
        <v>647</v>
      </c>
      <c r="B29" s="6" t="s">
        <v>648</v>
      </c>
      <c r="C29" s="22" t="str">
        <f t="shared" ca="1" si="0"/>
        <v>Elia</v>
      </c>
      <c r="D29" s="6" t="s">
        <v>174</v>
      </c>
      <c r="E29" s="22" t="str">
        <f t="shared" ca="1" si="1"/>
        <v>SANMA</v>
      </c>
      <c r="F29" s="22" t="str">
        <f t="shared" ca="1" si="2"/>
        <v>VUT0102</v>
      </c>
      <c r="G29" t="str">
        <f t="shared" ca="1" si="3"/>
        <v>SANMAEliaSouth Santo (Elia)</v>
      </c>
      <c r="H29" t="str">
        <f t="shared" ca="1" si="4"/>
        <v>SANMAElia</v>
      </c>
    </row>
    <row r="30" spans="1:9">
      <c r="A30" s="6" t="s">
        <v>511</v>
      </c>
      <c r="B30" s="6" t="s">
        <v>512</v>
      </c>
      <c r="C30" s="22" t="str">
        <f t="shared" ca="1" si="0"/>
        <v>Emae</v>
      </c>
      <c r="D30" s="6" t="s">
        <v>324</v>
      </c>
      <c r="E30" s="22" t="str">
        <f t="shared" ca="1" si="1"/>
        <v>SHEFA</v>
      </c>
      <c r="F30" s="22" t="str">
        <f t="shared" ca="1" si="2"/>
        <v>VUT0105</v>
      </c>
      <c r="G30" t="str">
        <f t="shared" ca="1" si="3"/>
        <v>SHEFAEmaeMakimae (Emae)</v>
      </c>
      <c r="H30" t="str">
        <f t="shared" ca="1" si="4"/>
        <v>SHEFAEmae</v>
      </c>
    </row>
    <row r="31" spans="1:9">
      <c r="A31" s="6" t="s">
        <v>491</v>
      </c>
      <c r="B31" s="6" t="s">
        <v>492</v>
      </c>
      <c r="C31" s="22" t="str">
        <f t="shared" ca="1" si="0"/>
        <v>Emau</v>
      </c>
      <c r="D31" s="6" t="s">
        <v>336</v>
      </c>
      <c r="E31" s="22" t="str">
        <f t="shared" ca="1" si="1"/>
        <v>SHEFA</v>
      </c>
      <c r="F31" s="22" t="str">
        <f t="shared" ca="1" si="2"/>
        <v>VUT0105</v>
      </c>
      <c r="G31" t="str">
        <f t="shared" ca="1" si="3"/>
        <v>SHEFAEmauEmau (Emau)</v>
      </c>
      <c r="H31" t="str">
        <f t="shared" ca="1" si="4"/>
        <v>SHEFAEmau</v>
      </c>
    </row>
    <row r="32" spans="1:9">
      <c r="A32" s="6" t="s">
        <v>669</v>
      </c>
      <c r="B32" s="6" t="s">
        <v>670</v>
      </c>
      <c r="C32" s="22" t="str">
        <f t="shared" ca="1" si="0"/>
        <v>Epi</v>
      </c>
      <c r="D32" s="6" t="s">
        <v>326</v>
      </c>
      <c r="E32" s="22" t="str">
        <f t="shared" ca="1" si="1"/>
        <v>SHEFA</v>
      </c>
      <c r="F32" s="22" t="str">
        <f t="shared" ca="1" si="2"/>
        <v>VUT0105</v>
      </c>
      <c r="G32" t="str">
        <f t="shared" ca="1" si="3"/>
        <v>SHEFAEpiVarisu (Epi)</v>
      </c>
      <c r="H32" t="str">
        <f t="shared" ca="1" si="4"/>
        <v>SHEFAEpi</v>
      </c>
    </row>
    <row r="33" spans="1:8">
      <c r="A33" s="6" t="s">
        <v>671</v>
      </c>
      <c r="B33" s="6" t="s">
        <v>672</v>
      </c>
      <c r="C33" s="22" t="str">
        <f t="shared" ca="1" si="0"/>
        <v>Epi</v>
      </c>
      <c r="D33" s="6" t="s">
        <v>326</v>
      </c>
      <c r="E33" s="22" t="str">
        <f t="shared" ca="1" si="1"/>
        <v>SHEFA</v>
      </c>
      <c r="F33" s="22" t="str">
        <f t="shared" ca="1" si="2"/>
        <v>VUT0105</v>
      </c>
      <c r="G33" t="str">
        <f t="shared" ca="1" si="3"/>
        <v>SHEFAEpiVermali (Epi)</v>
      </c>
      <c r="H33" t="str">
        <f t="shared" ca="1" si="4"/>
        <v>SHEFAEpi</v>
      </c>
    </row>
    <row r="34" spans="1:8">
      <c r="A34" s="6" t="s">
        <v>675</v>
      </c>
      <c r="B34" s="6" t="s">
        <v>676</v>
      </c>
      <c r="C34" s="22" t="str">
        <f t="shared" ca="1" si="0"/>
        <v>Epi</v>
      </c>
      <c r="D34" s="6" t="s">
        <v>326</v>
      </c>
      <c r="E34" s="22" t="str">
        <f t="shared" ref="E34:E65" ca="1" si="5">OFFSET(OffSetRefAdm1,MATCH(F34,MatchAdm1_Code,0)-1,0)</f>
        <v>SHEFA</v>
      </c>
      <c r="F34" s="22" t="str">
        <f t="shared" ca="1" si="2"/>
        <v>VUT0105</v>
      </c>
      <c r="G34" t="str">
        <f t="shared" ca="1" si="3"/>
        <v>SHEFAEpiVermaul (Epi)</v>
      </c>
      <c r="H34" t="str">
        <f t="shared" ca="1" si="4"/>
        <v>SHEFAEpi</v>
      </c>
    </row>
    <row r="35" spans="1:8">
      <c r="A35" s="6" t="s">
        <v>689</v>
      </c>
      <c r="B35" s="6" t="s">
        <v>690</v>
      </c>
      <c r="C35" s="22" t="str">
        <f t="shared" ca="1" si="0"/>
        <v>Epi</v>
      </c>
      <c r="D35" s="6" t="s">
        <v>326</v>
      </c>
      <c r="E35" s="22" t="str">
        <f t="shared" ca="1" si="5"/>
        <v>SHEFA</v>
      </c>
      <c r="F35" s="22" t="str">
        <f t="shared" ca="1" si="2"/>
        <v>VUT0105</v>
      </c>
      <c r="G35" t="str">
        <f t="shared" ca="1" si="3"/>
        <v>SHEFAEpiYarsu (Epi)</v>
      </c>
      <c r="H35" t="str">
        <f t="shared" ca="1" si="4"/>
        <v>SHEFAEpi</v>
      </c>
    </row>
    <row r="36" spans="1:8">
      <c r="A36" s="6" t="s">
        <v>558</v>
      </c>
      <c r="B36" s="6" t="s">
        <v>559</v>
      </c>
      <c r="C36" s="22" t="str">
        <f t="shared" ca="1" si="0"/>
        <v>Erromango</v>
      </c>
      <c r="D36" s="6" t="s">
        <v>404</v>
      </c>
      <c r="E36" s="22" t="str">
        <f t="shared" ca="1" si="5"/>
        <v>TAFEA</v>
      </c>
      <c r="F36" s="22" t="str">
        <f t="shared" ca="1" si="2"/>
        <v>VUT0106</v>
      </c>
      <c r="G36" t="str">
        <f t="shared" ca="1" si="3"/>
        <v>TAFEAErromangoNorth Erromango (Erromango)</v>
      </c>
      <c r="H36" t="str">
        <f t="shared" ca="1" si="4"/>
        <v>TAFEAErromango</v>
      </c>
    </row>
    <row r="37" spans="1:8">
      <c r="A37" s="6" t="s">
        <v>615</v>
      </c>
      <c r="B37" s="6" t="s">
        <v>616</v>
      </c>
      <c r="C37" s="22" t="str">
        <f t="shared" ca="1" si="0"/>
        <v>Erromango</v>
      </c>
      <c r="D37" s="6" t="s">
        <v>404</v>
      </c>
      <c r="E37" s="22" t="str">
        <f t="shared" ca="1" si="5"/>
        <v>TAFEA</v>
      </c>
      <c r="F37" s="22" t="str">
        <f t="shared" ca="1" si="2"/>
        <v>VUT0106</v>
      </c>
      <c r="G37" t="str">
        <f t="shared" ca="1" si="3"/>
        <v>TAFEAErromangoSouth Erromango (Erromango)</v>
      </c>
      <c r="H37" t="str">
        <f t="shared" ca="1" si="4"/>
        <v>TAFEAErromango</v>
      </c>
    </row>
    <row r="38" spans="1:8">
      <c r="A38" s="6" t="s">
        <v>519</v>
      </c>
      <c r="B38" s="6" t="s">
        <v>520</v>
      </c>
      <c r="C38" s="22" t="str">
        <f t="shared" ca="1" si="0"/>
        <v>Etarik</v>
      </c>
      <c r="D38" s="6" t="s">
        <v>338</v>
      </c>
      <c r="E38" s="22" t="str">
        <f t="shared" ca="1" si="5"/>
        <v>SHEFA</v>
      </c>
      <c r="F38" s="22" t="str">
        <f t="shared" ca="1" si="2"/>
        <v>VUT0105</v>
      </c>
      <c r="G38" t="str">
        <f t="shared" ca="1" si="3"/>
        <v>SHEFAEtarikMakimae (Etarik)</v>
      </c>
      <c r="H38" t="str">
        <f t="shared" ca="1" si="4"/>
        <v>SHEFAEtarik</v>
      </c>
    </row>
    <row r="39" spans="1:8">
      <c r="A39" s="6" t="s">
        <v>502</v>
      </c>
      <c r="B39" s="6" t="s">
        <v>503</v>
      </c>
      <c r="C39" s="22" t="str">
        <f t="shared" ca="1" si="0"/>
        <v>Fortuna</v>
      </c>
      <c r="D39" s="6" t="s">
        <v>406</v>
      </c>
      <c r="E39" s="22" t="str">
        <f t="shared" ca="1" si="5"/>
        <v>TAFEA</v>
      </c>
      <c r="F39" s="22" t="str">
        <f t="shared" ca="1" si="2"/>
        <v>VUT0106</v>
      </c>
      <c r="G39" t="str">
        <f t="shared" ca="1" si="3"/>
        <v>TAFEAFortunaFutuna (Fortuna)</v>
      </c>
      <c r="H39" t="str">
        <f t="shared" ca="1" si="4"/>
        <v>TAFEAFortuna</v>
      </c>
    </row>
    <row r="40" spans="1:8">
      <c r="A40" s="6" t="s">
        <v>661</v>
      </c>
      <c r="B40" s="6" t="s">
        <v>662</v>
      </c>
      <c r="C40" s="22" t="str">
        <f t="shared" ca="1" si="0"/>
        <v>Gaua</v>
      </c>
      <c r="D40" s="6" t="s">
        <v>119</v>
      </c>
      <c r="E40" s="22" t="str">
        <f t="shared" ca="1" si="5"/>
        <v>TORBA</v>
      </c>
      <c r="F40" s="22" t="str">
        <f t="shared" ca="1" si="2"/>
        <v>VUT0101</v>
      </c>
      <c r="G40" t="str">
        <f t="shared" ca="1" si="3"/>
        <v>TORBAGauaSouthern Area Council (Gaua)</v>
      </c>
      <c r="H40" t="str">
        <f t="shared" ca="1" si="4"/>
        <v>TORBAGaua</v>
      </c>
    </row>
    <row r="41" spans="1:8">
      <c r="A41" s="6" t="s">
        <v>532</v>
      </c>
      <c r="B41" s="6" t="s">
        <v>533</v>
      </c>
      <c r="C41" s="22" t="str">
        <f t="shared" ca="1" si="0"/>
        <v>Hideaway</v>
      </c>
      <c r="D41" s="6" t="s">
        <v>340</v>
      </c>
      <c r="E41" s="22" t="str">
        <f t="shared" ca="1" si="5"/>
        <v>SHEFA</v>
      </c>
      <c r="F41" s="22" t="str">
        <f t="shared" ca="1" si="2"/>
        <v>VUT0105</v>
      </c>
      <c r="G41" t="str">
        <f t="shared" ca="1" si="3"/>
        <v>SHEFAHideawayMele (Hideaway)</v>
      </c>
      <c r="H41" t="str">
        <f t="shared" ca="1" si="4"/>
        <v>SHEFAHideaway</v>
      </c>
    </row>
    <row r="42" spans="1:8">
      <c r="A42" s="6" t="s">
        <v>580</v>
      </c>
      <c r="B42" s="6" t="s">
        <v>581</v>
      </c>
      <c r="C42" s="22" t="str">
        <f t="shared" ca="1" si="0"/>
        <v>Hiu</v>
      </c>
      <c r="D42" s="6" t="s">
        <v>121</v>
      </c>
      <c r="E42" s="22" t="str">
        <f t="shared" ca="1" si="5"/>
        <v>TORBA</v>
      </c>
      <c r="F42" s="22" t="str">
        <f t="shared" ca="1" si="2"/>
        <v>VUT0101</v>
      </c>
      <c r="G42" t="str">
        <f t="shared" ca="1" si="3"/>
        <v>TORBAHiuNorthern Area Council (Hiu)</v>
      </c>
      <c r="H42" t="str">
        <f t="shared" ca="1" si="4"/>
        <v>TORBAHiu</v>
      </c>
    </row>
    <row r="43" spans="1:8">
      <c r="A43" s="6" t="s">
        <v>506</v>
      </c>
      <c r="B43" s="6" t="s">
        <v>507</v>
      </c>
      <c r="C43" s="22" t="str">
        <f t="shared" ca="1" si="0"/>
        <v>Ifira</v>
      </c>
      <c r="D43" s="6" t="s">
        <v>342</v>
      </c>
      <c r="E43" s="22" t="str">
        <f t="shared" ca="1" si="5"/>
        <v>SHEFA</v>
      </c>
      <c r="F43" s="22" t="str">
        <f t="shared" ca="1" si="2"/>
        <v>VUT0105</v>
      </c>
      <c r="G43" t="str">
        <f t="shared" ca="1" si="3"/>
        <v>SHEFAIfiraIfira (Ifira)</v>
      </c>
      <c r="H43" t="str">
        <f t="shared" ca="1" si="4"/>
        <v>SHEFAIfira</v>
      </c>
    </row>
    <row r="44" spans="1:8">
      <c r="A44" s="6" t="s">
        <v>599</v>
      </c>
      <c r="B44" s="6" t="s">
        <v>600</v>
      </c>
      <c r="C44" s="22" t="str">
        <f t="shared" ca="1" si="0"/>
        <v>Iririki</v>
      </c>
      <c r="D44" s="6" t="s">
        <v>344</v>
      </c>
      <c r="E44" s="22" t="str">
        <f t="shared" ca="1" si="5"/>
        <v>SHEFA</v>
      </c>
      <c r="F44" s="22" t="str">
        <f t="shared" ca="1" si="2"/>
        <v>VUT0105</v>
      </c>
      <c r="G44" t="str">
        <f t="shared" ca="1" si="3"/>
        <v>SHEFAIririkiPort Vila (Iririki)</v>
      </c>
      <c r="H44" t="str">
        <f t="shared" ca="1" si="4"/>
        <v>SHEFAIririki</v>
      </c>
    </row>
    <row r="45" spans="1:8">
      <c r="A45" s="6" t="s">
        <v>540</v>
      </c>
      <c r="B45" s="6" t="s">
        <v>541</v>
      </c>
      <c r="C45" s="22" t="str">
        <f t="shared" ca="1" si="0"/>
        <v>Kakula</v>
      </c>
      <c r="D45" s="6" t="s">
        <v>346</v>
      </c>
      <c r="E45" s="22" t="str">
        <f t="shared" ca="1" si="5"/>
        <v>SHEFA</v>
      </c>
      <c r="F45" s="22" t="str">
        <f t="shared" ca="1" si="2"/>
        <v>VUT0105</v>
      </c>
      <c r="G45" t="str">
        <f t="shared" ca="1" si="3"/>
        <v>SHEFAKakulaNguna (Kakula)</v>
      </c>
      <c r="H45" t="str">
        <f t="shared" ca="1" si="4"/>
        <v>SHEFAKakula</v>
      </c>
    </row>
    <row r="46" spans="1:8">
      <c r="A46" s="6" t="s">
        <v>445</v>
      </c>
      <c r="B46" s="6" t="s">
        <v>446</v>
      </c>
      <c r="C46" s="22" t="str">
        <f t="shared" ca="1" si="0"/>
        <v>Kwakea</v>
      </c>
      <c r="D46" s="6" t="s">
        <v>137</v>
      </c>
      <c r="E46" s="22" t="str">
        <f t="shared" ca="1" si="5"/>
        <v>TORBA</v>
      </c>
      <c r="F46" s="22" t="str">
        <f t="shared" ca="1" si="2"/>
        <v>VUT0101</v>
      </c>
      <c r="G46" t="str">
        <f t="shared" ca="1" si="3"/>
        <v>TORBAKwakeaCentral Area Council (Kwakea)</v>
      </c>
      <c r="H46" t="str">
        <f t="shared" ca="1" si="4"/>
        <v>TORBAKwakea</v>
      </c>
    </row>
    <row r="47" spans="1:8">
      <c r="A47" s="6" t="s">
        <v>570</v>
      </c>
      <c r="B47" s="6" t="s">
        <v>571</v>
      </c>
      <c r="C47" s="22" t="str">
        <f t="shared" ca="1" si="0"/>
        <v>Laika</v>
      </c>
      <c r="D47" s="6" t="s">
        <v>348</v>
      </c>
      <c r="E47" s="22" t="str">
        <f t="shared" ca="1" si="5"/>
        <v>SHEFA</v>
      </c>
      <c r="F47" s="22" t="str">
        <f t="shared" ca="1" si="2"/>
        <v>VUT0105</v>
      </c>
      <c r="G47" t="str">
        <f t="shared" ca="1" si="3"/>
        <v>SHEFALaikaNorth Tongoa (Laika)</v>
      </c>
      <c r="H47" t="str">
        <f t="shared" ca="1" si="4"/>
        <v>SHEFALaika</v>
      </c>
    </row>
    <row r="48" spans="1:8">
      <c r="A48" s="6" t="s">
        <v>673</v>
      </c>
      <c r="B48" s="6" t="s">
        <v>674</v>
      </c>
      <c r="C48" s="22" t="str">
        <f t="shared" ca="1" si="0"/>
        <v>Lamen</v>
      </c>
      <c r="D48" s="6" t="s">
        <v>350</v>
      </c>
      <c r="E48" s="22" t="str">
        <f t="shared" ca="1" si="5"/>
        <v>SHEFA</v>
      </c>
      <c r="F48" s="22" t="str">
        <f t="shared" ca="1" si="2"/>
        <v>VUT0105</v>
      </c>
      <c r="G48" t="str">
        <f t="shared" ca="1" si="3"/>
        <v>SHEFALamenVermali (Lamen)</v>
      </c>
      <c r="H48" t="str">
        <f t="shared" ca="1" si="4"/>
        <v>SHEFALamen</v>
      </c>
    </row>
    <row r="49" spans="1:8">
      <c r="A49" s="6" t="s">
        <v>479</v>
      </c>
      <c r="B49" s="6" t="s">
        <v>480</v>
      </c>
      <c r="C49" s="22" t="str">
        <f t="shared" ca="1" si="0"/>
        <v>Lataro</v>
      </c>
      <c r="D49" s="6" t="s">
        <v>176</v>
      </c>
      <c r="E49" s="22" t="str">
        <f t="shared" ca="1" si="5"/>
        <v>SANMA</v>
      </c>
      <c r="F49" s="22" t="str">
        <f t="shared" ca="1" si="2"/>
        <v>VUT0102</v>
      </c>
      <c r="G49" t="str">
        <f t="shared" ca="1" si="3"/>
        <v>SANMALataroEast Santo (Lataro)</v>
      </c>
      <c r="H49" t="str">
        <f t="shared" ca="1" si="4"/>
        <v>SANMALataro</v>
      </c>
    </row>
    <row r="50" spans="1:8">
      <c r="A50" s="6" t="s">
        <v>613</v>
      </c>
      <c r="B50" s="6" t="s">
        <v>614</v>
      </c>
      <c r="C50" s="22" t="str">
        <f t="shared" ca="1" si="0"/>
        <v>Lataroa</v>
      </c>
      <c r="D50" s="6" t="s">
        <v>178</v>
      </c>
      <c r="E50" s="22" t="str">
        <f t="shared" ca="1" si="5"/>
        <v>SANMA</v>
      </c>
      <c r="F50" s="22" t="str">
        <f t="shared" ca="1" si="2"/>
        <v>VUT0102</v>
      </c>
      <c r="G50" t="str">
        <f t="shared" ca="1" si="3"/>
        <v>SANMALataroaSouth East Santo (Lataroa)</v>
      </c>
      <c r="H50" t="str">
        <f t="shared" ca="1" si="4"/>
        <v>SANMALataroa</v>
      </c>
    </row>
    <row r="51" spans="1:8">
      <c r="A51" s="6" t="s">
        <v>483</v>
      </c>
      <c r="B51" s="6" t="s">
        <v>484</v>
      </c>
      <c r="C51" s="22" t="str">
        <f t="shared" ca="1" si="0"/>
        <v>Lathu</v>
      </c>
      <c r="D51" s="6" t="s">
        <v>180</v>
      </c>
      <c r="E51" s="22" t="str">
        <f t="shared" ca="1" si="5"/>
        <v>SANMA</v>
      </c>
      <c r="F51" s="22" t="str">
        <f t="shared" ca="1" si="2"/>
        <v>VUT0102</v>
      </c>
      <c r="G51" t="str">
        <f t="shared" ca="1" si="3"/>
        <v>SANMALathuEast Santo (Lathu)</v>
      </c>
      <c r="H51" t="str">
        <f t="shared" ca="1" si="4"/>
        <v>SANMALathu</v>
      </c>
    </row>
    <row r="52" spans="1:8">
      <c r="A52" s="6" t="s">
        <v>525</v>
      </c>
      <c r="B52" s="6" t="s">
        <v>526</v>
      </c>
      <c r="C52" s="22" t="str">
        <f t="shared" ca="1" si="0"/>
        <v>Lelepa</v>
      </c>
      <c r="D52" s="6" t="s">
        <v>352</v>
      </c>
      <c r="E52" s="22" t="str">
        <f t="shared" ca="1" si="5"/>
        <v>SHEFA</v>
      </c>
      <c r="F52" s="22" t="str">
        <f t="shared" ca="1" si="2"/>
        <v>VUT0105</v>
      </c>
      <c r="G52" t="str">
        <f t="shared" ca="1" si="3"/>
        <v>SHEFALelepaMalorua (Lelepa)</v>
      </c>
      <c r="H52" t="str">
        <f t="shared" ca="1" si="4"/>
        <v>SHEFALelepa</v>
      </c>
    </row>
    <row r="53" spans="1:8">
      <c r="A53" s="6" t="s">
        <v>621</v>
      </c>
      <c r="B53" s="6" t="s">
        <v>622</v>
      </c>
      <c r="C53" s="22" t="str">
        <f t="shared" ca="1" si="0"/>
        <v>Lembong</v>
      </c>
      <c r="D53" s="6" t="s">
        <v>276</v>
      </c>
      <c r="E53" s="22" t="str">
        <f t="shared" ca="1" si="5"/>
        <v>MALAMPA</v>
      </c>
      <c r="F53" s="22" t="str">
        <f t="shared" ca="1" si="2"/>
        <v>VUT0104</v>
      </c>
      <c r="G53" t="str">
        <f t="shared" ca="1" si="3"/>
        <v>MALAMPALembongSouth Malekula (Lembong)</v>
      </c>
      <c r="H53" t="str">
        <f t="shared" ca="1" si="4"/>
        <v>MALAMPALembong</v>
      </c>
    </row>
    <row r="54" spans="1:8">
      <c r="A54" s="6" t="s">
        <v>586</v>
      </c>
      <c r="B54" s="6" t="s">
        <v>587</v>
      </c>
      <c r="C54" s="22" t="str">
        <f t="shared" ca="1" si="0"/>
        <v>Loh</v>
      </c>
      <c r="D54" s="6" t="s">
        <v>123</v>
      </c>
      <c r="E54" s="22" t="str">
        <f t="shared" ca="1" si="5"/>
        <v>TORBA</v>
      </c>
      <c r="F54" s="22" t="str">
        <f t="shared" ca="1" si="2"/>
        <v>VUT0101</v>
      </c>
      <c r="G54" t="str">
        <f t="shared" ca="1" si="3"/>
        <v>TORBALohNorthern Area Council (Loh)</v>
      </c>
      <c r="H54" t="str">
        <f t="shared" ca="1" si="4"/>
        <v>TORBALoh</v>
      </c>
    </row>
    <row r="55" spans="1:8">
      <c r="A55" s="6" t="s">
        <v>592</v>
      </c>
      <c r="B55" s="6" t="s">
        <v>593</v>
      </c>
      <c r="C55" s="22" t="str">
        <f t="shared" ca="1" si="0"/>
        <v>Lopevi</v>
      </c>
      <c r="D55" s="6" t="s">
        <v>262</v>
      </c>
      <c r="E55" s="22" t="str">
        <f t="shared" ca="1" si="5"/>
        <v>MALAMPA</v>
      </c>
      <c r="F55" s="22" t="str">
        <f t="shared" ca="1" si="2"/>
        <v>VUT0104</v>
      </c>
      <c r="G55" t="str">
        <f t="shared" ca="1" si="3"/>
        <v>MALAMPALopeviPaama (Lopevi)</v>
      </c>
      <c r="H55" t="str">
        <f t="shared" ca="1" si="4"/>
        <v>MALAMPALopevi</v>
      </c>
    </row>
    <row r="56" spans="1:8">
      <c r="A56" s="6" t="s">
        <v>560</v>
      </c>
      <c r="B56" s="6" t="s">
        <v>561</v>
      </c>
      <c r="C56" s="22" t="str">
        <f t="shared" ca="1" si="0"/>
        <v>Maewo</v>
      </c>
      <c r="D56" s="6" t="s">
        <v>256</v>
      </c>
      <c r="E56" s="22" t="str">
        <f t="shared" ca="1" si="5"/>
        <v>PENAMA</v>
      </c>
      <c r="F56" s="22" t="str">
        <f t="shared" ca="1" si="2"/>
        <v>VUT0103</v>
      </c>
      <c r="G56" t="str">
        <f t="shared" ca="1" si="3"/>
        <v>PENAMAMaewoNorth Maewo (Maewo)</v>
      </c>
      <c r="H56" t="str">
        <f t="shared" ca="1" si="4"/>
        <v>PENAMAMaewo</v>
      </c>
    </row>
    <row r="57" spans="1:8">
      <c r="A57" s="6" t="s">
        <v>617</v>
      </c>
      <c r="B57" s="6" t="s">
        <v>618</v>
      </c>
      <c r="C57" s="22" t="str">
        <f t="shared" ca="1" si="0"/>
        <v>Maewo</v>
      </c>
      <c r="D57" s="6" t="s">
        <v>256</v>
      </c>
      <c r="E57" s="22" t="str">
        <f t="shared" ca="1" si="5"/>
        <v>PENAMA</v>
      </c>
      <c r="F57" s="22" t="str">
        <f t="shared" ca="1" si="2"/>
        <v>VUT0103</v>
      </c>
      <c r="G57" t="str">
        <f t="shared" ca="1" si="3"/>
        <v>PENAMAMaewoSouth Maewo (Maewo)</v>
      </c>
      <c r="H57" t="str">
        <f t="shared" ca="1" si="4"/>
        <v>PENAMAMaewo</v>
      </c>
    </row>
    <row r="58" spans="1:8">
      <c r="A58" s="6" t="s">
        <v>513</v>
      </c>
      <c r="B58" s="6" t="s">
        <v>514</v>
      </c>
      <c r="C58" s="22" t="str">
        <f t="shared" ca="1" si="0"/>
        <v>Makira</v>
      </c>
      <c r="D58" s="6" t="s">
        <v>328</v>
      </c>
      <c r="E58" s="22" t="str">
        <f t="shared" ca="1" si="5"/>
        <v>SHEFA</v>
      </c>
      <c r="F58" s="22" t="str">
        <f t="shared" ca="1" si="2"/>
        <v>VUT0105</v>
      </c>
      <c r="G58" t="str">
        <f t="shared" ca="1" si="3"/>
        <v>SHEFAMakiraMakimae (Makira)</v>
      </c>
      <c r="H58" t="str">
        <f t="shared" ca="1" si="4"/>
        <v>SHEFAMakira</v>
      </c>
    </row>
    <row r="59" spans="1:8">
      <c r="A59" s="6" t="s">
        <v>452</v>
      </c>
      <c r="B59" s="6" t="s">
        <v>453</v>
      </c>
      <c r="C59" s="22" t="str">
        <f t="shared" ca="1" si="0"/>
        <v>Malekula</v>
      </c>
      <c r="D59" s="6" t="s">
        <v>264</v>
      </c>
      <c r="E59" s="22" t="str">
        <f t="shared" ca="1" si="5"/>
        <v>MALAMPA</v>
      </c>
      <c r="F59" s="22" t="str">
        <f t="shared" ca="1" si="2"/>
        <v>VUT0104</v>
      </c>
      <c r="G59" t="str">
        <f t="shared" ca="1" si="3"/>
        <v>MALAMPAMalekulaCentral Malekula (Malekula)</v>
      </c>
      <c r="H59" t="str">
        <f t="shared" ca="1" si="4"/>
        <v>MALAMPAMalekula</v>
      </c>
    </row>
    <row r="60" spans="1:8">
      <c r="A60" s="6" t="s">
        <v>546</v>
      </c>
      <c r="B60" s="6" t="s">
        <v>547</v>
      </c>
      <c r="C60" s="22" t="str">
        <f t="shared" ca="1" si="0"/>
        <v>Malekula</v>
      </c>
      <c r="D60" s="6" t="s">
        <v>264</v>
      </c>
      <c r="E60" s="22" t="str">
        <f t="shared" ca="1" si="5"/>
        <v>MALAMPA</v>
      </c>
      <c r="F60" s="22" t="str">
        <f t="shared" ca="1" si="2"/>
        <v>VUT0104</v>
      </c>
      <c r="G60" t="str">
        <f t="shared" ca="1" si="3"/>
        <v>MALAMPAMalekulaNorth East Malekula (Malekula)</v>
      </c>
      <c r="H60" t="str">
        <f t="shared" ca="1" si="4"/>
        <v>MALAMPAMalekula</v>
      </c>
    </row>
    <row r="61" spans="1:8">
      <c r="A61" s="6" t="s">
        <v>576</v>
      </c>
      <c r="B61" s="6" t="s">
        <v>577</v>
      </c>
      <c r="C61" s="22" t="str">
        <f t="shared" ca="1" si="0"/>
        <v>Malekula</v>
      </c>
      <c r="D61" s="6" t="s">
        <v>264</v>
      </c>
      <c r="E61" s="22" t="str">
        <f t="shared" ca="1" si="5"/>
        <v>MALAMPA</v>
      </c>
      <c r="F61" s="22" t="str">
        <f t="shared" ca="1" si="2"/>
        <v>VUT0104</v>
      </c>
      <c r="G61" t="str">
        <f t="shared" ca="1" si="3"/>
        <v>MALAMPAMalekulaNorth West Malekula (Malekula)</v>
      </c>
      <c r="H61" t="str">
        <f t="shared" ca="1" si="4"/>
        <v>MALAMPAMalekula</v>
      </c>
    </row>
    <row r="62" spans="1:8">
      <c r="A62" s="6" t="s">
        <v>605</v>
      </c>
      <c r="B62" s="6" t="s">
        <v>606</v>
      </c>
      <c r="C62" s="22" t="str">
        <f t="shared" ca="1" si="0"/>
        <v>Malekula</v>
      </c>
      <c r="D62" s="6" t="s">
        <v>264</v>
      </c>
      <c r="E62" s="22" t="str">
        <f t="shared" ca="1" si="5"/>
        <v>MALAMPA</v>
      </c>
      <c r="F62" s="22" t="str">
        <f t="shared" ca="1" si="2"/>
        <v>VUT0104</v>
      </c>
      <c r="G62" t="str">
        <f t="shared" ca="1" si="3"/>
        <v>MALAMPAMalekulaSouth East Malekula (Malekula)</v>
      </c>
      <c r="H62" t="str">
        <f t="shared" ca="1" si="4"/>
        <v>MALAMPAMalekula</v>
      </c>
    </row>
    <row r="63" spans="1:8">
      <c r="A63" s="6" t="s">
        <v>619</v>
      </c>
      <c r="B63" s="6" t="s">
        <v>620</v>
      </c>
      <c r="C63" s="22" t="str">
        <f t="shared" ca="1" si="0"/>
        <v>Malekula</v>
      </c>
      <c r="D63" s="6" t="s">
        <v>264</v>
      </c>
      <c r="E63" s="22" t="str">
        <f t="shared" ca="1" si="5"/>
        <v>MALAMPA</v>
      </c>
      <c r="F63" s="22" t="str">
        <f t="shared" ca="1" si="2"/>
        <v>VUT0104</v>
      </c>
      <c r="G63" t="str">
        <f t="shared" ca="1" si="3"/>
        <v>MALAMPAMalekulaSouth Malekula (Malekula)</v>
      </c>
      <c r="H63" t="str">
        <f t="shared" ca="1" si="4"/>
        <v>MALAMPAMalekula</v>
      </c>
    </row>
    <row r="64" spans="1:8">
      <c r="A64" s="6" t="s">
        <v>655</v>
      </c>
      <c r="B64" s="6" t="s">
        <v>656</v>
      </c>
      <c r="C64" s="22" t="str">
        <f t="shared" ca="1" si="0"/>
        <v>Malekula</v>
      </c>
      <c r="D64" s="6" t="s">
        <v>264</v>
      </c>
      <c r="E64" s="22" t="str">
        <f t="shared" ca="1" si="5"/>
        <v>MALAMPA</v>
      </c>
      <c r="F64" s="22" t="str">
        <f t="shared" ca="1" si="2"/>
        <v>VUT0104</v>
      </c>
      <c r="G64" t="str">
        <f t="shared" ca="1" si="3"/>
        <v>MALAMPAMalekulaSouth West Malekula (Malekula)</v>
      </c>
      <c r="H64" t="str">
        <f t="shared" ca="1" si="4"/>
        <v>MALAMPAMalekula</v>
      </c>
    </row>
    <row r="65" spans="1:8">
      <c r="A65" s="6" t="s">
        <v>485</v>
      </c>
      <c r="B65" s="6" t="s">
        <v>486</v>
      </c>
      <c r="C65" s="22" t="str">
        <f t="shared" ca="1" si="0"/>
        <v>Malheunvol</v>
      </c>
      <c r="D65" s="6" t="s">
        <v>182</v>
      </c>
      <c r="E65" s="22" t="str">
        <f t="shared" ca="1" si="5"/>
        <v>SANMA</v>
      </c>
      <c r="F65" s="22" t="str">
        <f t="shared" ca="1" si="2"/>
        <v>VUT0102</v>
      </c>
      <c r="G65" t="str">
        <f t="shared" ca="1" si="3"/>
        <v>SANMAMalheunvolEast Santo (Malheunvol)</v>
      </c>
      <c r="H65" t="str">
        <f t="shared" ca="1" si="4"/>
        <v>SANMAMalheunvol</v>
      </c>
    </row>
    <row r="66" spans="1:8">
      <c r="A66" s="6" t="s">
        <v>489</v>
      </c>
      <c r="B66" s="6" t="s">
        <v>490</v>
      </c>
      <c r="C66" s="22" t="str">
        <f t="shared" ref="C66:C129" ca="1" si="6">OFFSET(OffsetRefAdm2,MATCH(D66,MatchAdm2_Code,0)-1,0)</f>
        <v>Malleuth</v>
      </c>
      <c r="D66" s="6" t="s">
        <v>184</v>
      </c>
      <c r="E66" s="22" t="str">
        <f t="shared" ref="E66:E73" ca="1" si="7">OFFSET(OffSetRefAdm1,MATCH(F66,MatchAdm1_Code,0)-1,0)</f>
        <v>SANMA</v>
      </c>
      <c r="F66" s="22" t="str">
        <f t="shared" ref="F66:F129" ca="1" si="8">OFFSET(OffsetRefAdm2,MATCH(D66,MatchAdm2_Code,0)-1,3)</f>
        <v>VUT0102</v>
      </c>
      <c r="G66" t="str">
        <f t="shared" ref="G66:G129" ca="1" si="9">CONCATENATE(E66,C66,A66)</f>
        <v>SANMAMalleuthEast Santo (Malleuth)</v>
      </c>
      <c r="H66" t="str">
        <f t="shared" ref="H66:H129" ca="1" si="10">CONCATENATE(E66,C66)</f>
        <v>SANMAMalleuth</v>
      </c>
    </row>
    <row r="67" spans="1:8">
      <c r="A67" s="6" t="s">
        <v>487</v>
      </c>
      <c r="B67" s="6" t="s">
        <v>488</v>
      </c>
      <c r="C67" s="22" t="str">
        <f t="shared" ca="1" si="6"/>
        <v>Malmas</v>
      </c>
      <c r="D67" s="6" t="s">
        <v>186</v>
      </c>
      <c r="E67" s="22" t="str">
        <f t="shared" ca="1" si="7"/>
        <v>SANMA</v>
      </c>
      <c r="F67" s="22" t="str">
        <f t="shared" ca="1" si="8"/>
        <v>VUT0102</v>
      </c>
      <c r="G67" t="str">
        <f t="shared" ca="1" si="9"/>
        <v>SANMAMalmasEast Santo (Malmas)</v>
      </c>
      <c r="H67" t="str">
        <f t="shared" ca="1" si="10"/>
        <v>SANMAMalmas</v>
      </c>
    </row>
    <row r="68" spans="1:8">
      <c r="A68" s="6" t="s">
        <v>469</v>
      </c>
      <c r="B68" s="6" t="s">
        <v>470</v>
      </c>
      <c r="C68" s="22" t="str">
        <f t="shared" ca="1" si="6"/>
        <v>Malo</v>
      </c>
      <c r="D68" s="6" t="s">
        <v>163</v>
      </c>
      <c r="E68" s="22" t="str">
        <f t="shared" ca="1" si="7"/>
        <v>SANMA</v>
      </c>
      <c r="F68" s="22" t="str">
        <f t="shared" ca="1" si="8"/>
        <v>VUT0102</v>
      </c>
      <c r="G68" t="str">
        <f t="shared" ca="1" si="9"/>
        <v>SANMAMaloEast Malo (Malo)</v>
      </c>
      <c r="H68" t="str">
        <f t="shared" ca="1" si="10"/>
        <v>SANMAMalo</v>
      </c>
    </row>
    <row r="69" spans="1:8">
      <c r="A69" s="6" t="s">
        <v>681</v>
      </c>
      <c r="B69" s="6" t="s">
        <v>682</v>
      </c>
      <c r="C69" s="22" t="str">
        <f t="shared" ca="1" si="6"/>
        <v>Malo</v>
      </c>
      <c r="D69" s="6" t="s">
        <v>163</v>
      </c>
      <c r="E69" s="22" t="str">
        <f t="shared" ca="1" si="7"/>
        <v>SANMA</v>
      </c>
      <c r="F69" s="22" t="str">
        <f t="shared" ca="1" si="8"/>
        <v>VUT0102</v>
      </c>
      <c r="G69" t="str">
        <f t="shared" ca="1" si="9"/>
        <v>SANMAMaloWest Malo (Malo)</v>
      </c>
      <c r="H69" t="str">
        <f t="shared" ca="1" si="10"/>
        <v>SANMAMalo</v>
      </c>
    </row>
    <row r="70" spans="1:8">
      <c r="A70" s="6" t="s">
        <v>471</v>
      </c>
      <c r="B70" s="6" t="s">
        <v>472</v>
      </c>
      <c r="C70" s="22" t="str">
        <f t="shared" ca="1" si="6"/>
        <v>Malokilikiki</v>
      </c>
      <c r="D70" s="6" t="s">
        <v>188</v>
      </c>
      <c r="E70" s="22" t="str">
        <f t="shared" ca="1" si="7"/>
        <v>SANMA</v>
      </c>
      <c r="F70" s="22" t="str">
        <f t="shared" ca="1" si="8"/>
        <v>VUT0102</v>
      </c>
      <c r="G70" t="str">
        <f t="shared" ca="1" si="9"/>
        <v>SANMAMalokilikikiEast Malo (Malokilikiki)</v>
      </c>
      <c r="H70" t="str">
        <f t="shared" ca="1" si="10"/>
        <v>SANMAMalokilikiki</v>
      </c>
    </row>
    <row r="71" spans="1:8">
      <c r="A71" s="6" t="s">
        <v>473</v>
      </c>
      <c r="B71" s="6" t="s">
        <v>474</v>
      </c>
      <c r="C71" s="22" t="str">
        <f t="shared" ca="1" si="6"/>
        <v>Malotina</v>
      </c>
      <c r="D71" s="6" t="s">
        <v>190</v>
      </c>
      <c r="E71" s="22" t="str">
        <f t="shared" ca="1" si="7"/>
        <v>SANMA</v>
      </c>
      <c r="F71" s="22" t="str">
        <f t="shared" ca="1" si="8"/>
        <v>VUT0102</v>
      </c>
      <c r="G71" t="str">
        <f t="shared" ca="1" si="9"/>
        <v>SANMAMalotinaEast Malo (Malotina)</v>
      </c>
      <c r="H71" t="str">
        <f t="shared" ca="1" si="10"/>
        <v>SANMAMalotina</v>
      </c>
    </row>
    <row r="72" spans="1:8">
      <c r="A72" s="6" t="s">
        <v>627</v>
      </c>
      <c r="B72" s="6" t="s">
        <v>628</v>
      </c>
      <c r="C72" s="22" t="str">
        <f t="shared" ca="1" si="6"/>
        <v>Maskeylenes - Batghu</v>
      </c>
      <c r="D72" s="6" t="s">
        <v>280</v>
      </c>
      <c r="E72" s="22" t="str">
        <f t="shared" ca="1" si="7"/>
        <v>MALAMPA</v>
      </c>
      <c r="F72" s="22" t="str">
        <f t="shared" ca="1" si="8"/>
        <v>VUT0104</v>
      </c>
      <c r="G72" t="str">
        <f t="shared" ca="1" si="9"/>
        <v>MALAMPAMaskeylenes - BatghuSouth Malekula (Maskeylenes - Batghu)</v>
      </c>
      <c r="H72" t="str">
        <f t="shared" ca="1" si="10"/>
        <v>MALAMPAMaskeylenes - Batghu</v>
      </c>
    </row>
    <row r="73" spans="1:8">
      <c r="A73" s="6" t="s">
        <v>629</v>
      </c>
      <c r="B73" s="6" t="s">
        <v>630</v>
      </c>
      <c r="C73" s="22" t="str">
        <f t="shared" ca="1" si="6"/>
        <v>Maskeylenes - Khunev</v>
      </c>
      <c r="D73" s="6" t="s">
        <v>282</v>
      </c>
      <c r="E73" s="22" t="str">
        <f t="shared" ca="1" si="7"/>
        <v>MALAMPA</v>
      </c>
      <c r="F73" s="22" t="str">
        <f t="shared" ca="1" si="8"/>
        <v>VUT0104</v>
      </c>
      <c r="G73" t="str">
        <f t="shared" ca="1" si="9"/>
        <v>MALAMPAMaskeylenes - KhunevSouth Malekula (Maskeylenes - Khunev)</v>
      </c>
      <c r="H73" t="str">
        <f t="shared" ca="1" si="10"/>
        <v>MALAMPAMaskeylenes - Khunev</v>
      </c>
    </row>
    <row r="74" spans="1:8">
      <c r="A74" s="6" t="s">
        <v>515</v>
      </c>
      <c r="B74" s="6" t="s">
        <v>516</v>
      </c>
      <c r="C74" s="22" t="str">
        <f t="shared" ca="1" si="6"/>
        <v>Mataso - Matah Alam</v>
      </c>
      <c r="D74" s="6" t="s">
        <v>330</v>
      </c>
      <c r="E74" s="22" t="str">
        <f t="shared" ref="E74:E129" ca="1" si="11">OFFSET(OffsetRefAdm2,MATCH(D74,MatchAdm2_Code,0)-1,2)</f>
        <v>SHEFA</v>
      </c>
      <c r="F74" s="22" t="str">
        <f t="shared" ca="1" si="8"/>
        <v>VUT0105</v>
      </c>
      <c r="G74" t="str">
        <f t="shared" ca="1" si="9"/>
        <v>SHEFAMataso - Matah AlamMakimae (Mataso - Matah Alam)</v>
      </c>
      <c r="H74" t="str">
        <f t="shared" ca="1" si="10"/>
        <v>SHEFAMataso - Matah Alam</v>
      </c>
    </row>
    <row r="75" spans="1:8">
      <c r="A75" s="6" t="s">
        <v>517</v>
      </c>
      <c r="B75" s="6" t="s">
        <v>518</v>
      </c>
      <c r="C75" s="22" t="str">
        <f t="shared" ca="1" si="6"/>
        <v>Mataso - Matah Susum</v>
      </c>
      <c r="D75" s="6" t="s">
        <v>354</v>
      </c>
      <c r="E75" s="22" t="str">
        <f t="shared" ca="1" si="11"/>
        <v>SHEFA</v>
      </c>
      <c r="F75" s="22" t="str">
        <f t="shared" ca="1" si="8"/>
        <v>VUT0105</v>
      </c>
      <c r="G75" t="str">
        <f t="shared" ca="1" si="9"/>
        <v>SHEFAMataso - Matah SusumMakimae (Mataso - Matah Susum)</v>
      </c>
      <c r="H75" t="str">
        <f t="shared" ca="1" si="10"/>
        <v>SHEFAMataso - Matah Susum</v>
      </c>
    </row>
    <row r="76" spans="1:8">
      <c r="A76" s="6" t="s">
        <v>611</v>
      </c>
      <c r="B76" s="6" t="s">
        <v>612</v>
      </c>
      <c r="C76" s="22" t="str">
        <f t="shared" ca="1" si="6"/>
        <v>Mavea</v>
      </c>
      <c r="D76" s="6" t="s">
        <v>192</v>
      </c>
      <c r="E76" s="22" t="str">
        <f t="shared" ca="1" si="11"/>
        <v>SANMA</v>
      </c>
      <c r="F76" s="22" t="str">
        <f t="shared" ca="1" si="8"/>
        <v>VUT0102</v>
      </c>
      <c r="G76" t="str">
        <f t="shared" ca="1" si="9"/>
        <v>SANMAMaveaSouth East Santo (Mavea)</v>
      </c>
      <c r="H76" t="str">
        <f t="shared" ca="1" si="10"/>
        <v>SANMAMavea</v>
      </c>
    </row>
    <row r="77" spans="1:8">
      <c r="A77" s="6" t="s">
        <v>651</v>
      </c>
      <c r="B77" s="6" t="s">
        <v>652</v>
      </c>
      <c r="C77" s="22" t="str">
        <f t="shared" ca="1" si="6"/>
        <v>Mere Lava</v>
      </c>
      <c r="D77" s="6" t="s">
        <v>125</v>
      </c>
      <c r="E77" s="22" t="str">
        <f t="shared" ca="1" si="11"/>
        <v>TORBA</v>
      </c>
      <c r="F77" s="22" t="str">
        <f t="shared" ca="1" si="8"/>
        <v>VUT0101</v>
      </c>
      <c r="G77" t="str">
        <f t="shared" ca="1" si="9"/>
        <v>TORBAMere LavaSouth TORBA (Mere Lava)</v>
      </c>
      <c r="H77" t="str">
        <f t="shared" ca="1" si="10"/>
        <v>TORBAMere Lava</v>
      </c>
    </row>
    <row r="78" spans="1:8">
      <c r="A78" s="6" t="s">
        <v>653</v>
      </c>
      <c r="B78" s="6" t="s">
        <v>654</v>
      </c>
      <c r="C78" s="22" t="str">
        <f t="shared" ca="1" si="6"/>
        <v>Merig</v>
      </c>
      <c r="D78" s="6" t="s">
        <v>139</v>
      </c>
      <c r="E78" s="22" t="str">
        <f t="shared" ca="1" si="11"/>
        <v>TORBA</v>
      </c>
      <c r="F78" s="22" t="str">
        <f t="shared" ca="1" si="8"/>
        <v>VUT0101</v>
      </c>
      <c r="G78" t="str">
        <f t="shared" ca="1" si="9"/>
        <v>TORBAMerigSouth TORBA (Merig)</v>
      </c>
      <c r="H78" t="str">
        <f t="shared" ca="1" si="10"/>
        <v>TORBAMerig</v>
      </c>
    </row>
    <row r="79" spans="1:8">
      <c r="A79" s="6" t="s">
        <v>588</v>
      </c>
      <c r="B79" s="6" t="s">
        <v>589</v>
      </c>
      <c r="C79" s="22" t="str">
        <f t="shared" ca="1" si="6"/>
        <v>Metoma</v>
      </c>
      <c r="D79" s="6" t="s">
        <v>141</v>
      </c>
      <c r="E79" s="22" t="str">
        <f t="shared" ca="1" si="11"/>
        <v>TORBA</v>
      </c>
      <c r="F79" s="22" t="str">
        <f t="shared" ca="1" si="8"/>
        <v>VUT0101</v>
      </c>
      <c r="G79" t="str">
        <f t="shared" ca="1" si="9"/>
        <v>TORBAMetomaNorthern Area Council (Metoma)</v>
      </c>
      <c r="H79" t="str">
        <f t="shared" ca="1" si="10"/>
        <v>TORBAMetoma</v>
      </c>
    </row>
    <row r="80" spans="1:8">
      <c r="A80" s="6" t="s">
        <v>523</v>
      </c>
      <c r="B80" s="6" t="s">
        <v>524</v>
      </c>
      <c r="C80" s="22" t="str">
        <f t="shared" ca="1" si="6"/>
        <v>Moso</v>
      </c>
      <c r="D80" s="6" t="s">
        <v>356</v>
      </c>
      <c r="E80" s="22" t="str">
        <f t="shared" ca="1" si="11"/>
        <v>SHEFA</v>
      </c>
      <c r="F80" s="22" t="str">
        <f t="shared" ca="1" si="8"/>
        <v>VUT0105</v>
      </c>
      <c r="G80" t="str">
        <f t="shared" ca="1" si="9"/>
        <v>SHEFAMosoMalorua (Moso)</v>
      </c>
      <c r="H80" t="str">
        <f t="shared" ca="1" si="10"/>
        <v>SHEFAMoso</v>
      </c>
    </row>
    <row r="81" spans="1:8">
      <c r="A81" s="6" t="s">
        <v>523</v>
      </c>
      <c r="B81" s="6" t="s">
        <v>527</v>
      </c>
      <c r="C81" s="22" t="str">
        <f t="shared" ca="1" si="6"/>
        <v>Moso</v>
      </c>
      <c r="D81" s="6" t="s">
        <v>356</v>
      </c>
      <c r="E81" s="22" t="str">
        <f t="shared" ca="1" si="11"/>
        <v>SHEFA</v>
      </c>
      <c r="F81" s="22" t="str">
        <f t="shared" ca="1" si="8"/>
        <v>VUT0105</v>
      </c>
      <c r="G81" t="str">
        <f t="shared" ca="1" si="9"/>
        <v>SHEFAMosoMalorua (Moso)</v>
      </c>
      <c r="H81" t="str">
        <f t="shared" ca="1" si="10"/>
        <v>SHEFAMoso</v>
      </c>
    </row>
    <row r="82" spans="1:8">
      <c r="A82" s="6" t="s">
        <v>523</v>
      </c>
      <c r="B82" s="6" t="s">
        <v>528</v>
      </c>
      <c r="C82" s="22" t="str">
        <f t="shared" ca="1" si="6"/>
        <v>Moso</v>
      </c>
      <c r="D82" s="6" t="s">
        <v>356</v>
      </c>
      <c r="E82" s="22" t="str">
        <f t="shared" ca="1" si="11"/>
        <v>SHEFA</v>
      </c>
      <c r="F82" s="22" t="str">
        <f t="shared" ca="1" si="8"/>
        <v>VUT0105</v>
      </c>
      <c r="G82" t="str">
        <f t="shared" ca="1" si="9"/>
        <v>SHEFAMosoMalorua (Moso)</v>
      </c>
      <c r="H82" t="str">
        <f t="shared" ca="1" si="10"/>
        <v>SHEFAMoso</v>
      </c>
    </row>
    <row r="83" spans="1:8">
      <c r="A83" s="6" t="s">
        <v>443</v>
      </c>
      <c r="B83" s="6" t="s">
        <v>444</v>
      </c>
      <c r="C83" s="22" t="str">
        <f t="shared" ca="1" si="6"/>
        <v>Mota</v>
      </c>
      <c r="D83" s="6" t="s">
        <v>143</v>
      </c>
      <c r="E83" s="22" t="str">
        <f t="shared" ca="1" si="11"/>
        <v>TORBA</v>
      </c>
      <c r="F83" s="22" t="str">
        <f t="shared" ca="1" si="8"/>
        <v>VUT0101</v>
      </c>
      <c r="G83" t="str">
        <f t="shared" ca="1" si="9"/>
        <v>TORBAMotaCentral Area Council (Mota)</v>
      </c>
      <c r="H83" t="str">
        <f t="shared" ca="1" si="10"/>
        <v>TORBAMota</v>
      </c>
    </row>
    <row r="84" spans="1:8">
      <c r="A84" s="6" t="s">
        <v>441</v>
      </c>
      <c r="B84" s="6" t="s">
        <v>442</v>
      </c>
      <c r="C84" s="22" t="str">
        <f t="shared" ca="1" si="6"/>
        <v>Mota Lava</v>
      </c>
      <c r="D84" s="6" t="s">
        <v>127</v>
      </c>
      <c r="E84" s="22" t="str">
        <f t="shared" ca="1" si="11"/>
        <v>TORBA</v>
      </c>
      <c r="F84" s="22" t="str">
        <f t="shared" ca="1" si="8"/>
        <v>VUT0101</v>
      </c>
      <c r="G84" t="str">
        <f t="shared" ca="1" si="9"/>
        <v>TORBAMota LavaCentral Area Council (Mota Lava)</v>
      </c>
      <c r="H84" t="str">
        <f t="shared" ca="1" si="10"/>
        <v>TORBAMota Lava</v>
      </c>
    </row>
    <row r="85" spans="1:8">
      <c r="A85" s="6" t="s">
        <v>691</v>
      </c>
      <c r="B85" s="6" t="s">
        <v>692</v>
      </c>
      <c r="C85" s="22" t="str">
        <f t="shared" ca="1" si="6"/>
        <v>Namuka</v>
      </c>
      <c r="D85" s="6" t="s">
        <v>358</v>
      </c>
      <c r="E85" s="22" t="str">
        <f t="shared" ca="1" si="11"/>
        <v>SHEFA</v>
      </c>
      <c r="F85" s="22" t="str">
        <f t="shared" ca="1" si="8"/>
        <v>VUT0105</v>
      </c>
      <c r="G85" t="str">
        <f t="shared" ca="1" si="9"/>
        <v>SHEFANamukaYarsu (Namuka)</v>
      </c>
      <c r="H85" t="str">
        <f t="shared" ca="1" si="10"/>
        <v>SHEFANamuka</v>
      </c>
    </row>
    <row r="86" spans="1:8">
      <c r="A86" s="6" t="s">
        <v>536</v>
      </c>
      <c r="B86" s="6" t="s">
        <v>537</v>
      </c>
      <c r="C86" s="22" t="str">
        <f t="shared" ca="1" si="6"/>
        <v>Nguna</v>
      </c>
      <c r="D86" s="6" t="s">
        <v>360</v>
      </c>
      <c r="E86" s="22" t="str">
        <f t="shared" ca="1" si="11"/>
        <v>SHEFA</v>
      </c>
      <c r="F86" s="22" t="str">
        <f t="shared" ca="1" si="8"/>
        <v>VUT0105</v>
      </c>
      <c r="G86" t="str">
        <f t="shared" ca="1" si="9"/>
        <v>SHEFANgunaNguna (Nguna)</v>
      </c>
      <c r="H86" t="str">
        <f t="shared" ca="1" si="10"/>
        <v>SHEFANguna</v>
      </c>
    </row>
    <row r="87" spans="1:8">
      <c r="A87" s="6" t="s">
        <v>475</v>
      </c>
      <c r="B87" s="6" t="s">
        <v>476</v>
      </c>
      <c r="C87" s="22" t="str">
        <f t="shared" ca="1" si="6"/>
        <v>Onevutu</v>
      </c>
      <c r="D87" s="6" t="s">
        <v>194</v>
      </c>
      <c r="E87" s="22" t="str">
        <f t="shared" ca="1" si="11"/>
        <v>SANMA</v>
      </c>
      <c r="F87" s="22" t="str">
        <f t="shared" ca="1" si="8"/>
        <v>VUT0102</v>
      </c>
      <c r="G87" t="str">
        <f t="shared" ca="1" si="9"/>
        <v>SANMAOnevutuEast Malo (Onevutu)</v>
      </c>
      <c r="H87" t="str">
        <f t="shared" ca="1" si="10"/>
        <v>SANMAOnevutu</v>
      </c>
    </row>
    <row r="88" spans="1:8">
      <c r="A88" s="6" t="s">
        <v>590</v>
      </c>
      <c r="B88" s="6" t="s">
        <v>591</v>
      </c>
      <c r="C88" s="22" t="str">
        <f t="shared" ca="1" si="6"/>
        <v>Paama</v>
      </c>
      <c r="D88" s="6" t="s">
        <v>266</v>
      </c>
      <c r="E88" s="22" t="str">
        <f t="shared" ca="1" si="11"/>
        <v>MALAMPA</v>
      </c>
      <c r="F88" s="22" t="str">
        <f t="shared" ca="1" si="8"/>
        <v>VUT0104</v>
      </c>
      <c r="G88" t="str">
        <f t="shared" ca="1" si="9"/>
        <v>MALAMPAPaamaPaama (Paama)</v>
      </c>
      <c r="H88" t="str">
        <f t="shared" ca="1" si="10"/>
        <v>MALAMPAPaama</v>
      </c>
    </row>
    <row r="89" spans="1:8">
      <c r="A89" s="6" t="s">
        <v>538</v>
      </c>
      <c r="B89" s="6" t="s">
        <v>539</v>
      </c>
      <c r="C89" s="22" t="str">
        <f t="shared" ca="1" si="6"/>
        <v>Pele</v>
      </c>
      <c r="D89" s="6" t="s">
        <v>362</v>
      </c>
      <c r="E89" s="22" t="str">
        <f t="shared" ca="1" si="11"/>
        <v>SHEFA</v>
      </c>
      <c r="F89" s="22" t="str">
        <f t="shared" ca="1" si="8"/>
        <v>VUT0105</v>
      </c>
      <c r="G89" t="str">
        <f t="shared" ca="1" si="9"/>
        <v>SHEFAPeleNguna (Pele)</v>
      </c>
      <c r="H89" t="str">
        <f t="shared" ca="1" si="10"/>
        <v>SHEFAPele</v>
      </c>
    </row>
    <row r="90" spans="1:8">
      <c r="A90" s="6" t="s">
        <v>462</v>
      </c>
      <c r="B90" s="6" t="s">
        <v>463</v>
      </c>
      <c r="C90" s="22" t="str">
        <f t="shared" ca="1" si="6"/>
        <v>Pentecost</v>
      </c>
      <c r="D90" s="6" t="s">
        <v>258</v>
      </c>
      <c r="E90" s="22" t="str">
        <f t="shared" ca="1" si="11"/>
        <v>PENAMA</v>
      </c>
      <c r="F90" s="22" t="str">
        <f t="shared" ca="1" si="8"/>
        <v>VUT0103</v>
      </c>
      <c r="G90" t="str">
        <f t="shared" ca="1" si="9"/>
        <v>PENAMAPentecostCentral Pentecost 1 (Pentecost)</v>
      </c>
      <c r="H90" t="str">
        <f t="shared" ca="1" si="10"/>
        <v>PENAMAPentecost</v>
      </c>
    </row>
    <row r="91" spans="1:8">
      <c r="A91" s="6" t="s">
        <v>464</v>
      </c>
      <c r="B91" s="6" t="s">
        <v>465</v>
      </c>
      <c r="C91" s="22" t="str">
        <f t="shared" ca="1" si="6"/>
        <v>Pentecost</v>
      </c>
      <c r="D91" s="6" t="s">
        <v>258</v>
      </c>
      <c r="E91" s="22" t="str">
        <f t="shared" ca="1" si="11"/>
        <v>PENAMA</v>
      </c>
      <c r="F91" s="22" t="str">
        <f t="shared" ca="1" si="8"/>
        <v>VUT0103</v>
      </c>
      <c r="G91" t="str">
        <f t="shared" ca="1" si="9"/>
        <v>PENAMAPentecostCentral Pentecost 2 (Pentecost)</v>
      </c>
      <c r="H91" t="str">
        <f t="shared" ca="1" si="10"/>
        <v>PENAMAPentecost</v>
      </c>
    </row>
    <row r="92" spans="1:8">
      <c r="A92" s="6" t="s">
        <v>464</v>
      </c>
      <c r="B92" s="6" t="s">
        <v>466</v>
      </c>
      <c r="C92" s="22" t="str">
        <f t="shared" ca="1" si="6"/>
        <v>Pentecost</v>
      </c>
      <c r="D92" s="6" t="s">
        <v>258</v>
      </c>
      <c r="E92" s="22" t="str">
        <f t="shared" ca="1" si="11"/>
        <v>PENAMA</v>
      </c>
      <c r="F92" s="22" t="str">
        <f t="shared" ca="1" si="8"/>
        <v>VUT0103</v>
      </c>
      <c r="G92" t="str">
        <f t="shared" ca="1" si="9"/>
        <v>PENAMAPentecostCentral Pentecost 2 (Pentecost)</v>
      </c>
      <c r="H92" t="str">
        <f t="shared" ca="1" si="10"/>
        <v>PENAMAPentecost</v>
      </c>
    </row>
    <row r="93" spans="1:8">
      <c r="A93" s="6" t="s">
        <v>562</v>
      </c>
      <c r="B93" s="6" t="s">
        <v>563</v>
      </c>
      <c r="C93" s="22" t="str">
        <f t="shared" ca="1" si="6"/>
        <v>Pentecost</v>
      </c>
      <c r="D93" s="6" t="s">
        <v>258</v>
      </c>
      <c r="E93" s="22" t="str">
        <f t="shared" ca="1" si="11"/>
        <v>PENAMA</v>
      </c>
      <c r="F93" s="22" t="str">
        <f t="shared" ca="1" si="8"/>
        <v>VUT0103</v>
      </c>
      <c r="G93" t="str">
        <f t="shared" ca="1" si="9"/>
        <v>PENAMAPentecostNorth Pentecost (Pentecost)</v>
      </c>
      <c r="H93" t="str">
        <f t="shared" ca="1" si="10"/>
        <v>PENAMAPentecost</v>
      </c>
    </row>
    <row r="94" spans="1:8">
      <c r="A94" s="6" t="s">
        <v>633</v>
      </c>
      <c r="B94" s="6" t="s">
        <v>634</v>
      </c>
      <c r="C94" s="22" t="str">
        <f t="shared" ca="1" si="6"/>
        <v>Pentecost</v>
      </c>
      <c r="D94" s="6" t="s">
        <v>258</v>
      </c>
      <c r="E94" s="22" t="str">
        <f t="shared" ca="1" si="11"/>
        <v>PENAMA</v>
      </c>
      <c r="F94" s="22" t="str">
        <f t="shared" ca="1" si="8"/>
        <v>VUT0103</v>
      </c>
      <c r="G94" t="str">
        <f t="shared" ca="1" si="9"/>
        <v>PENAMAPentecostSouth Pentecost (Pentecost)</v>
      </c>
      <c r="H94" t="str">
        <f t="shared" ca="1" si="10"/>
        <v>PENAMAPentecost</v>
      </c>
    </row>
    <row r="95" spans="1:8">
      <c r="A95" s="6" t="s">
        <v>597</v>
      </c>
      <c r="B95" s="6" t="s">
        <v>598</v>
      </c>
      <c r="C95" s="22" t="str">
        <f t="shared" ca="1" si="6"/>
        <v>Port Vila</v>
      </c>
      <c r="D95" s="6" t="s">
        <v>364</v>
      </c>
      <c r="E95" s="22" t="str">
        <f t="shared" ca="1" si="11"/>
        <v>SHEFA</v>
      </c>
      <c r="F95" s="22" t="str">
        <f t="shared" ca="1" si="8"/>
        <v>VUT0105</v>
      </c>
      <c r="G95" t="str">
        <f t="shared" ca="1" si="9"/>
        <v>SHEFAPort VilaPort Vila (Port Vila)</v>
      </c>
      <c r="H95" t="str">
        <f t="shared" ca="1" si="10"/>
        <v>SHEFAPort Vila</v>
      </c>
    </row>
    <row r="96" spans="1:8">
      <c r="A96" s="6" t="s">
        <v>449</v>
      </c>
      <c r="B96" s="6" t="s">
        <v>450</v>
      </c>
      <c r="C96" s="22" t="str">
        <f t="shared" ca="1" si="6"/>
        <v>Rah</v>
      </c>
      <c r="D96" s="6" t="s">
        <v>145</v>
      </c>
      <c r="E96" s="22" t="str">
        <f t="shared" ca="1" si="11"/>
        <v>TORBA</v>
      </c>
      <c r="F96" s="22" t="str">
        <f t="shared" ca="1" si="8"/>
        <v>VUT0101</v>
      </c>
      <c r="G96" t="str">
        <f t="shared" ca="1" si="9"/>
        <v>TORBARahCentral Area Council (Rah)</v>
      </c>
      <c r="H96" t="str">
        <f t="shared" ca="1" si="10"/>
        <v>TORBARah</v>
      </c>
    </row>
    <row r="97" spans="1:8">
      <c r="A97" s="6" t="s">
        <v>548</v>
      </c>
      <c r="B97" s="6" t="s">
        <v>549</v>
      </c>
      <c r="C97" s="22" t="str">
        <f t="shared" ca="1" si="6"/>
        <v>Rano</v>
      </c>
      <c r="D97" s="6" t="s">
        <v>284</v>
      </c>
      <c r="E97" s="22" t="str">
        <f t="shared" ca="1" si="11"/>
        <v>MALAMPA</v>
      </c>
      <c r="F97" s="22" t="str">
        <f t="shared" ca="1" si="8"/>
        <v>VUT0104</v>
      </c>
      <c r="G97" t="str">
        <f t="shared" ca="1" si="9"/>
        <v>MALAMPARanoNorth East Malekula (Rano)</v>
      </c>
      <c r="H97" t="str">
        <f t="shared" ca="1" si="10"/>
        <v>MALAMPARano</v>
      </c>
    </row>
    <row r="98" spans="1:8">
      <c r="A98" s="6" t="s">
        <v>447</v>
      </c>
      <c r="B98" s="6" t="s">
        <v>448</v>
      </c>
      <c r="C98" s="22" t="str">
        <f t="shared" ca="1" si="6"/>
        <v>Reef</v>
      </c>
      <c r="D98" s="6" t="s">
        <v>147</v>
      </c>
      <c r="E98" s="22" t="str">
        <f t="shared" ca="1" si="11"/>
        <v>TORBA</v>
      </c>
      <c r="F98" s="22" t="str">
        <f t="shared" ca="1" si="8"/>
        <v>VUT0101</v>
      </c>
      <c r="G98" t="str">
        <f t="shared" ca="1" si="9"/>
        <v>TORBAReefCentral Area Council (Reef)</v>
      </c>
      <c r="H98" t="str">
        <f t="shared" ca="1" si="10"/>
        <v>TORBAReef</v>
      </c>
    </row>
    <row r="99" spans="1:8">
      <c r="A99" s="6" t="s">
        <v>447</v>
      </c>
      <c r="B99" s="6" t="s">
        <v>451</v>
      </c>
      <c r="C99" s="22" t="str">
        <f t="shared" ca="1" si="6"/>
        <v>Reef</v>
      </c>
      <c r="D99" s="6" t="s">
        <v>147</v>
      </c>
      <c r="E99" s="22" t="str">
        <f t="shared" ca="1" si="11"/>
        <v>TORBA</v>
      </c>
      <c r="F99" s="22" t="str">
        <f t="shared" ca="1" si="8"/>
        <v>VUT0101</v>
      </c>
      <c r="G99" t="str">
        <f t="shared" ca="1" si="9"/>
        <v>TORBAReefCentral Area Council (Reef)</v>
      </c>
      <c r="H99" t="str">
        <f t="shared" ca="1" si="10"/>
        <v>TORBAReef</v>
      </c>
    </row>
    <row r="100" spans="1:8">
      <c r="A100" s="6" t="s">
        <v>426</v>
      </c>
      <c r="B100" s="6" t="s">
        <v>427</v>
      </c>
      <c r="C100" s="22" t="str">
        <f t="shared" ca="1" si="6"/>
        <v>Aese</v>
      </c>
      <c r="D100" s="6" t="s">
        <v>165</v>
      </c>
      <c r="E100" s="22" t="str">
        <f t="shared" ca="1" si="11"/>
        <v>SANMA</v>
      </c>
      <c r="F100" s="22" t="str">
        <f t="shared" ca="1" si="8"/>
        <v>VUT0102</v>
      </c>
      <c r="G100" t="str">
        <f t="shared" ca="1" si="9"/>
        <v>SANMAAeseCanal - Fanafo (Santo)</v>
      </c>
      <c r="H100" t="str">
        <f t="shared" ca="1" si="10"/>
        <v>SANMAAese</v>
      </c>
    </row>
    <row r="101" spans="1:8">
      <c r="A101" s="6" t="s">
        <v>426</v>
      </c>
      <c r="B101" s="6" t="s">
        <v>434</v>
      </c>
      <c r="C101" s="22" t="str">
        <f t="shared" ca="1" si="6"/>
        <v>Aese</v>
      </c>
      <c r="D101" s="6" t="s">
        <v>165</v>
      </c>
      <c r="E101" s="22" t="str">
        <f t="shared" ca="1" si="11"/>
        <v>SANMA</v>
      </c>
      <c r="F101" s="22" t="str">
        <f t="shared" ca="1" si="8"/>
        <v>VUT0102</v>
      </c>
      <c r="G101" t="str">
        <f t="shared" ca="1" si="9"/>
        <v>SANMAAeseCanal - Fanafo (Santo)</v>
      </c>
      <c r="H101" t="str">
        <f t="shared" ca="1" si="10"/>
        <v>SANMAAese</v>
      </c>
    </row>
    <row r="102" spans="1:8">
      <c r="A102" s="6" t="s">
        <v>477</v>
      </c>
      <c r="B102" s="6" t="s">
        <v>478</v>
      </c>
      <c r="C102" s="22" t="str">
        <f t="shared" ca="1" si="6"/>
        <v>Aese</v>
      </c>
      <c r="D102" s="6" t="s">
        <v>165</v>
      </c>
      <c r="E102" s="22" t="str">
        <f t="shared" ca="1" si="11"/>
        <v>SANMA</v>
      </c>
      <c r="F102" s="22" t="str">
        <f t="shared" ca="1" si="8"/>
        <v>VUT0102</v>
      </c>
      <c r="G102" t="str">
        <f t="shared" ca="1" si="9"/>
        <v>SANMAAeseEast Santo (Santo)</v>
      </c>
      <c r="H102" t="str">
        <f t="shared" ca="1" si="10"/>
        <v>SANMAAese</v>
      </c>
    </row>
    <row r="103" spans="1:8">
      <c r="A103" s="6" t="s">
        <v>508</v>
      </c>
      <c r="B103" s="6" t="s">
        <v>509</v>
      </c>
      <c r="C103" s="22" t="str">
        <f t="shared" ca="1" si="6"/>
        <v>Aese</v>
      </c>
      <c r="D103" s="6" t="s">
        <v>165</v>
      </c>
      <c r="E103" s="22" t="str">
        <f t="shared" ca="1" si="11"/>
        <v>SANMA</v>
      </c>
      <c r="F103" s="22" t="str">
        <f t="shared" ca="1" si="8"/>
        <v>VUT0102</v>
      </c>
      <c r="G103" t="str">
        <f t="shared" ca="1" si="9"/>
        <v>SANMAAeseLuganville (Santo)</v>
      </c>
      <c r="H103" t="str">
        <f t="shared" ca="1" si="10"/>
        <v>SANMAAese</v>
      </c>
    </row>
    <row r="104" spans="1:8">
      <c r="A104" s="6" t="s">
        <v>508</v>
      </c>
      <c r="B104" s="6" t="s">
        <v>510</v>
      </c>
      <c r="C104" s="22" t="str">
        <f t="shared" ca="1" si="6"/>
        <v>Aese</v>
      </c>
      <c r="D104" s="6" t="s">
        <v>165</v>
      </c>
      <c r="E104" s="22" t="str">
        <f t="shared" ca="1" si="11"/>
        <v>SANMA</v>
      </c>
      <c r="F104" s="22" t="str">
        <f t="shared" ca="1" si="8"/>
        <v>VUT0102</v>
      </c>
      <c r="G104" t="str">
        <f t="shared" ca="1" si="9"/>
        <v>SANMAAeseLuganville (Santo)</v>
      </c>
      <c r="H104" t="str">
        <f t="shared" ca="1" si="10"/>
        <v>SANMAAese</v>
      </c>
    </row>
    <row r="105" spans="1:8">
      <c r="A105" s="6" t="s">
        <v>564</v>
      </c>
      <c r="B105" s="6" t="s">
        <v>565</v>
      </c>
      <c r="C105" s="22" t="str">
        <f t="shared" ca="1" si="6"/>
        <v>Aese</v>
      </c>
      <c r="D105" s="6" t="s">
        <v>165</v>
      </c>
      <c r="E105" s="22" t="str">
        <f t="shared" ca="1" si="11"/>
        <v>SANMA</v>
      </c>
      <c r="F105" s="22" t="str">
        <f t="shared" ca="1" si="8"/>
        <v>VUT0102</v>
      </c>
      <c r="G105" t="str">
        <f t="shared" ca="1" si="9"/>
        <v>SANMAAeseNorth Santo (Santo)</v>
      </c>
      <c r="H105" t="str">
        <f t="shared" ca="1" si="10"/>
        <v>SANMAAese</v>
      </c>
    </row>
    <row r="106" spans="1:8">
      <c r="A106" s="6" t="s">
        <v>578</v>
      </c>
      <c r="B106" s="6" t="s">
        <v>579</v>
      </c>
      <c r="C106" s="22" t="str">
        <f t="shared" ca="1" si="6"/>
        <v>Aese</v>
      </c>
      <c r="D106" s="6" t="s">
        <v>165</v>
      </c>
      <c r="E106" s="22" t="str">
        <f t="shared" ca="1" si="11"/>
        <v>SANMA</v>
      </c>
      <c r="F106" s="22" t="str">
        <f t="shared" ca="1" si="8"/>
        <v>VUT0102</v>
      </c>
      <c r="G106" t="str">
        <f t="shared" ca="1" si="9"/>
        <v>SANMAAeseNorth West Santo (Santo)</v>
      </c>
      <c r="H106" t="str">
        <f t="shared" ca="1" si="10"/>
        <v>SANMAAese</v>
      </c>
    </row>
    <row r="107" spans="1:8">
      <c r="A107" s="6" t="s">
        <v>607</v>
      </c>
      <c r="B107" s="6" t="s">
        <v>608</v>
      </c>
      <c r="C107" s="22" t="str">
        <f t="shared" ca="1" si="6"/>
        <v>Aese</v>
      </c>
      <c r="D107" s="6" t="s">
        <v>165</v>
      </c>
      <c r="E107" s="22" t="str">
        <f t="shared" ca="1" si="11"/>
        <v>SANMA</v>
      </c>
      <c r="F107" s="22" t="str">
        <f t="shared" ca="1" si="8"/>
        <v>VUT0102</v>
      </c>
      <c r="G107" t="str">
        <f t="shared" ca="1" si="9"/>
        <v>SANMAAeseSouth East Santo (Santo)</v>
      </c>
      <c r="H107" t="str">
        <f t="shared" ca="1" si="10"/>
        <v>SANMAAese</v>
      </c>
    </row>
    <row r="108" spans="1:8">
      <c r="A108" s="6" t="s">
        <v>635</v>
      </c>
      <c r="B108" s="6" t="s">
        <v>636</v>
      </c>
      <c r="C108" s="22" t="str">
        <f t="shared" ca="1" si="6"/>
        <v>Aese</v>
      </c>
      <c r="D108" s="6" t="s">
        <v>165</v>
      </c>
      <c r="E108" s="22" t="str">
        <f t="shared" ca="1" si="11"/>
        <v>SANMA</v>
      </c>
      <c r="F108" s="22" t="str">
        <f t="shared" ca="1" si="8"/>
        <v>VUT0102</v>
      </c>
      <c r="G108" t="str">
        <f t="shared" ca="1" si="9"/>
        <v>SANMAAeseSouth Santo (Santo)</v>
      </c>
      <c r="H108" t="str">
        <f t="shared" ca="1" si="10"/>
        <v>SANMAAese</v>
      </c>
    </row>
    <row r="109" spans="1:8">
      <c r="A109" s="6" t="s">
        <v>683</v>
      </c>
      <c r="B109" s="6" t="s">
        <v>684</v>
      </c>
      <c r="C109" s="22" t="str">
        <f t="shared" ca="1" si="6"/>
        <v>Aese</v>
      </c>
      <c r="D109" s="6" t="s">
        <v>165</v>
      </c>
      <c r="E109" s="22" t="str">
        <f t="shared" ca="1" si="11"/>
        <v>SANMA</v>
      </c>
      <c r="F109" s="22" t="str">
        <f t="shared" ca="1" si="8"/>
        <v>VUT0102</v>
      </c>
      <c r="G109" t="str">
        <f t="shared" ca="1" si="9"/>
        <v>SANMAAeseWest Santo (Santo)</v>
      </c>
      <c r="H109" t="str">
        <f t="shared" ca="1" si="10"/>
        <v>SANMAAese</v>
      </c>
    </row>
    <row r="110" spans="1:8">
      <c r="A110" s="6" t="s">
        <v>460</v>
      </c>
      <c r="B110" s="6" t="s">
        <v>461</v>
      </c>
      <c r="C110" s="22" t="str">
        <f t="shared" ca="1" si="6"/>
        <v>Sowan</v>
      </c>
      <c r="D110" s="6" t="s">
        <v>286</v>
      </c>
      <c r="E110" s="22" t="str">
        <f t="shared" ca="1" si="11"/>
        <v>MALAMPA</v>
      </c>
      <c r="F110" s="22" t="str">
        <f t="shared" ca="1" si="8"/>
        <v>VUT0104</v>
      </c>
      <c r="G110" t="str">
        <f t="shared" ca="1" si="9"/>
        <v>MALAMPASowanCentral Malekula (Sowan)</v>
      </c>
      <c r="H110" t="str">
        <f t="shared" ca="1" si="10"/>
        <v>MALAMPASowan</v>
      </c>
    </row>
    <row r="111" spans="1:8">
      <c r="A111" s="6" t="s">
        <v>458</v>
      </c>
      <c r="B111" s="6" t="s">
        <v>459</v>
      </c>
      <c r="C111" s="22" t="str">
        <f t="shared" ca="1" si="6"/>
        <v>Staro</v>
      </c>
      <c r="D111" s="6" t="s">
        <v>288</v>
      </c>
      <c r="E111" s="22" t="str">
        <f t="shared" ca="1" si="11"/>
        <v>MALAMPA</v>
      </c>
      <c r="F111" s="22" t="str">
        <f t="shared" ca="1" si="8"/>
        <v>VUT0104</v>
      </c>
      <c r="G111" t="str">
        <f t="shared" ca="1" si="9"/>
        <v>MALAMPAStaroCentral Malekula (Staro)</v>
      </c>
      <c r="H111" t="str">
        <f t="shared" ca="1" si="10"/>
        <v>MALAMPAStaro</v>
      </c>
    </row>
    <row r="112" spans="1:8">
      <c r="A112" s="6" t="s">
        <v>643</v>
      </c>
      <c r="B112" s="6" t="s">
        <v>644</v>
      </c>
      <c r="C112" s="22" t="str">
        <f t="shared" ca="1" si="6"/>
        <v>Tangisi</v>
      </c>
      <c r="D112" s="6" t="s">
        <v>196</v>
      </c>
      <c r="E112" s="22" t="str">
        <f t="shared" ca="1" si="11"/>
        <v>SANMA</v>
      </c>
      <c r="F112" s="22" t="str">
        <f t="shared" ca="1" si="8"/>
        <v>VUT0102</v>
      </c>
      <c r="G112" t="str">
        <f t="shared" ca="1" si="9"/>
        <v>SANMATangisiSouth Santo (Tangisi)</v>
      </c>
      <c r="H112" t="str">
        <f t="shared" ca="1" si="10"/>
        <v>SANMATangisi</v>
      </c>
    </row>
    <row r="113" spans="1:8">
      <c r="A113" s="6" t="s">
        <v>641</v>
      </c>
      <c r="B113" s="6" t="s">
        <v>642</v>
      </c>
      <c r="C113" s="22" t="str">
        <f t="shared" ca="1" si="6"/>
        <v>Tangoa</v>
      </c>
      <c r="D113" s="6" t="s">
        <v>198</v>
      </c>
      <c r="E113" s="22" t="str">
        <f t="shared" ca="1" si="11"/>
        <v>SANMA</v>
      </c>
      <c r="F113" s="22" t="str">
        <f t="shared" ca="1" si="8"/>
        <v>VUT0102</v>
      </c>
      <c r="G113" t="str">
        <f t="shared" ca="1" si="9"/>
        <v>SANMATangoaSouth Santo (Tangoa)</v>
      </c>
      <c r="H113" t="str">
        <f t="shared" ca="1" si="10"/>
        <v>SANMATangoa</v>
      </c>
    </row>
    <row r="114" spans="1:8">
      <c r="A114" s="6" t="s">
        <v>534</v>
      </c>
      <c r="B114" s="6" t="s">
        <v>535</v>
      </c>
      <c r="C114" s="22" t="str">
        <f t="shared" ca="1" si="6"/>
        <v>Tanna</v>
      </c>
      <c r="D114" s="6" t="s">
        <v>408</v>
      </c>
      <c r="E114" s="22" t="str">
        <f t="shared" ca="1" si="11"/>
        <v>TAFEA</v>
      </c>
      <c r="F114" s="22" t="str">
        <f t="shared" ca="1" si="8"/>
        <v>VUT0106</v>
      </c>
      <c r="G114" t="str">
        <f t="shared" ca="1" si="9"/>
        <v>TAFEATannaMiddle Bush Tanna (Tanna)</v>
      </c>
      <c r="H114" t="str">
        <f t="shared" ca="1" si="10"/>
        <v>TAFEATanna</v>
      </c>
    </row>
    <row r="115" spans="1:8">
      <c r="A115" s="6" t="s">
        <v>566</v>
      </c>
      <c r="B115" s="6" t="s">
        <v>567</v>
      </c>
      <c r="C115" s="22" t="str">
        <f t="shared" ca="1" si="6"/>
        <v>Tanna</v>
      </c>
      <c r="D115" s="6" t="s">
        <v>408</v>
      </c>
      <c r="E115" s="22" t="str">
        <f t="shared" ca="1" si="11"/>
        <v>TAFEA</v>
      </c>
      <c r="F115" s="22" t="str">
        <f t="shared" ca="1" si="8"/>
        <v>VUT0106</v>
      </c>
      <c r="G115" t="str">
        <f t="shared" ca="1" si="9"/>
        <v>TAFEATannaNorth Tanna (Tanna)</v>
      </c>
      <c r="H115" t="str">
        <f t="shared" ca="1" si="10"/>
        <v>TAFEATanna</v>
      </c>
    </row>
    <row r="116" spans="1:8">
      <c r="A116" s="6" t="s">
        <v>649</v>
      </c>
      <c r="B116" s="6" t="s">
        <v>650</v>
      </c>
      <c r="C116" s="22" t="str">
        <f t="shared" ca="1" si="6"/>
        <v>Tanna</v>
      </c>
      <c r="D116" s="6" t="s">
        <v>408</v>
      </c>
      <c r="E116" s="22" t="str">
        <f t="shared" ca="1" si="11"/>
        <v>TAFEA</v>
      </c>
      <c r="F116" s="22" t="str">
        <f t="shared" ca="1" si="8"/>
        <v>VUT0106</v>
      </c>
      <c r="G116" t="str">
        <f t="shared" ca="1" si="9"/>
        <v>TAFEATannaSouth Tanna (Tanna)</v>
      </c>
      <c r="H116" t="str">
        <f t="shared" ca="1" si="10"/>
        <v>TAFEATanna</v>
      </c>
    </row>
    <row r="117" spans="1:8">
      <c r="A117" s="6" t="s">
        <v>659</v>
      </c>
      <c r="B117" s="6" t="s">
        <v>660</v>
      </c>
      <c r="C117" s="22" t="str">
        <f t="shared" ca="1" si="6"/>
        <v>Tanna</v>
      </c>
      <c r="D117" s="6" t="s">
        <v>408</v>
      </c>
      <c r="E117" s="22" t="str">
        <f t="shared" ca="1" si="11"/>
        <v>TAFEA</v>
      </c>
      <c r="F117" s="22" t="str">
        <f t="shared" ca="1" si="8"/>
        <v>VUT0106</v>
      </c>
      <c r="G117" t="str">
        <f t="shared" ca="1" si="9"/>
        <v>TAFEATannaSouth West Tanna (Tanna)</v>
      </c>
      <c r="H117" t="str">
        <f t="shared" ca="1" si="10"/>
        <v>TAFEATanna</v>
      </c>
    </row>
    <row r="118" spans="1:8">
      <c r="A118" s="6" t="s">
        <v>685</v>
      </c>
      <c r="B118" s="6" t="s">
        <v>686</v>
      </c>
      <c r="C118" s="22" t="str">
        <f t="shared" ca="1" si="6"/>
        <v>Tanna</v>
      </c>
      <c r="D118" s="6" t="s">
        <v>408</v>
      </c>
      <c r="E118" s="22" t="str">
        <f t="shared" ca="1" si="11"/>
        <v>TAFEA</v>
      </c>
      <c r="F118" s="22" t="str">
        <f t="shared" ca="1" si="8"/>
        <v>VUT0106</v>
      </c>
      <c r="G118" t="str">
        <f t="shared" ca="1" si="9"/>
        <v>TAFEATannaWest Tanna (Tanna)</v>
      </c>
      <c r="H118" t="str">
        <f t="shared" ca="1" si="10"/>
        <v>TAFEATanna</v>
      </c>
    </row>
    <row r="119" spans="1:8">
      <c r="A119" s="6" t="s">
        <v>687</v>
      </c>
      <c r="B119" s="6" t="s">
        <v>688</v>
      </c>
      <c r="C119" s="22" t="str">
        <f t="shared" ca="1" si="6"/>
        <v>Tanna</v>
      </c>
      <c r="D119" s="6" t="s">
        <v>408</v>
      </c>
      <c r="E119" s="22" t="str">
        <f t="shared" ca="1" si="11"/>
        <v>TAFEA</v>
      </c>
      <c r="F119" s="22" t="str">
        <f t="shared" ca="1" si="8"/>
        <v>VUT0106</v>
      </c>
      <c r="G119" t="str">
        <f t="shared" ca="1" si="9"/>
        <v>TAFEATannaWhitesands (Tanna)</v>
      </c>
      <c r="H119" t="str">
        <f t="shared" ca="1" si="10"/>
        <v>TAFEATanna</v>
      </c>
    </row>
    <row r="120" spans="1:8">
      <c r="A120" s="6" t="s">
        <v>582</v>
      </c>
      <c r="B120" s="6" t="s">
        <v>583</v>
      </c>
      <c r="C120" s="22" t="str">
        <f t="shared" ca="1" si="6"/>
        <v>Tegua</v>
      </c>
      <c r="D120" s="6" t="s">
        <v>129</v>
      </c>
      <c r="E120" s="22" t="str">
        <f t="shared" ca="1" si="11"/>
        <v>TORBA</v>
      </c>
      <c r="F120" s="22" t="str">
        <f t="shared" ca="1" si="8"/>
        <v>VUT0101</v>
      </c>
      <c r="G120" t="str">
        <f t="shared" ca="1" si="9"/>
        <v>TORBATeguaNorthern Area Council (Tegua)</v>
      </c>
      <c r="H120" t="str">
        <f t="shared" ca="1" si="10"/>
        <v>TORBATegua</v>
      </c>
    </row>
    <row r="121" spans="1:8">
      <c r="A121" s="6" t="s">
        <v>572</v>
      </c>
      <c r="B121" s="6" t="s">
        <v>573</v>
      </c>
      <c r="C121" s="22" t="str">
        <f t="shared" ca="1" si="6"/>
        <v>Tevala</v>
      </c>
      <c r="D121" s="6" t="s">
        <v>366</v>
      </c>
      <c r="E121" s="22" t="str">
        <f t="shared" ca="1" si="11"/>
        <v>SHEFA</v>
      </c>
      <c r="F121" s="22" t="str">
        <f t="shared" ca="1" si="8"/>
        <v>VUT0105</v>
      </c>
      <c r="G121" t="str">
        <f t="shared" ca="1" si="9"/>
        <v>SHEFATevalaNorth Tongoa (Tevala)</v>
      </c>
      <c r="H121" t="str">
        <f t="shared" ca="1" si="10"/>
        <v>SHEFATevala</v>
      </c>
    </row>
    <row r="122" spans="1:8">
      <c r="A122" s="6" t="s">
        <v>574</v>
      </c>
      <c r="B122" s="6" t="s">
        <v>575</v>
      </c>
      <c r="C122" s="22" t="str">
        <f t="shared" ca="1" si="6"/>
        <v>Tevala Kiki</v>
      </c>
      <c r="D122" s="6" t="s">
        <v>368</v>
      </c>
      <c r="E122" s="22" t="str">
        <f t="shared" ca="1" si="11"/>
        <v>SHEFA</v>
      </c>
      <c r="F122" s="22" t="str">
        <f t="shared" ca="1" si="8"/>
        <v>VUT0105</v>
      </c>
      <c r="G122" t="str">
        <f t="shared" ca="1" si="9"/>
        <v>SHEFATevala KikiNorth Tongoa (Tevala Kiki)</v>
      </c>
      <c r="H122" t="str">
        <f t="shared" ca="1" si="10"/>
        <v>SHEFATevala Kiki</v>
      </c>
    </row>
    <row r="123" spans="1:8">
      <c r="A123" s="6" t="s">
        <v>481</v>
      </c>
      <c r="B123" s="6" t="s">
        <v>482</v>
      </c>
      <c r="C123" s="22" t="str">
        <f t="shared" ca="1" si="6"/>
        <v>Thion</v>
      </c>
      <c r="D123" s="6" t="s">
        <v>200</v>
      </c>
      <c r="E123" s="22" t="str">
        <f t="shared" ca="1" si="11"/>
        <v>SANMA</v>
      </c>
      <c r="F123" s="22" t="str">
        <f t="shared" ca="1" si="8"/>
        <v>VUT0102</v>
      </c>
      <c r="G123" t="str">
        <f t="shared" ca="1" si="9"/>
        <v>SANMAThionEast Santo (Thion)</v>
      </c>
      <c r="H123" t="str">
        <f t="shared" ca="1" si="10"/>
        <v>SANMAThion</v>
      </c>
    </row>
    <row r="124" spans="1:8">
      <c r="A124" s="6" t="s">
        <v>584</v>
      </c>
      <c r="B124" s="6" t="s">
        <v>585</v>
      </c>
      <c r="C124" s="22" t="str">
        <f t="shared" ca="1" si="6"/>
        <v>Toga</v>
      </c>
      <c r="D124" s="6" t="s">
        <v>131</v>
      </c>
      <c r="E124" s="22" t="str">
        <f t="shared" ca="1" si="11"/>
        <v>TORBA</v>
      </c>
      <c r="F124" s="22" t="str">
        <f t="shared" ca="1" si="8"/>
        <v>VUT0101</v>
      </c>
      <c r="G124" t="str">
        <f t="shared" ca="1" si="9"/>
        <v>TORBATogaNorthern Area Council (Toga)</v>
      </c>
      <c r="H124" t="str">
        <f t="shared" ca="1" si="10"/>
        <v>TORBAToga</v>
      </c>
    </row>
    <row r="125" spans="1:8">
      <c r="A125" s="6" t="s">
        <v>657</v>
      </c>
      <c r="B125" s="6" t="s">
        <v>658</v>
      </c>
      <c r="C125" s="22" t="str">
        <f t="shared" ca="1" si="6"/>
        <v>Tomman</v>
      </c>
      <c r="D125" s="6" t="s">
        <v>290</v>
      </c>
      <c r="E125" s="22" t="str">
        <f t="shared" ca="1" si="11"/>
        <v>MALAMPA</v>
      </c>
      <c r="F125" s="22" t="str">
        <f t="shared" ca="1" si="8"/>
        <v>VUT0104</v>
      </c>
      <c r="G125" t="str">
        <f t="shared" ca="1" si="9"/>
        <v>MALAMPATommanSouth West Malekula (Tomman)</v>
      </c>
      <c r="H125" t="str">
        <f t="shared" ca="1" si="10"/>
        <v>MALAMPATomman</v>
      </c>
    </row>
    <row r="126" spans="1:8">
      <c r="A126" s="6" t="s">
        <v>665</v>
      </c>
      <c r="B126" s="6" t="s">
        <v>666</v>
      </c>
      <c r="C126" s="22" t="str">
        <f t="shared" ca="1" si="6"/>
        <v>Tongariki</v>
      </c>
      <c r="D126" s="6" t="s">
        <v>370</v>
      </c>
      <c r="E126" s="22" t="str">
        <f t="shared" ca="1" si="11"/>
        <v>SHEFA</v>
      </c>
      <c r="F126" s="22" t="str">
        <f t="shared" ca="1" si="8"/>
        <v>VUT0105</v>
      </c>
      <c r="G126" t="str">
        <f t="shared" ca="1" si="9"/>
        <v>SHEFATongarikiTongariki (Tongariki)</v>
      </c>
      <c r="H126" t="str">
        <f t="shared" ca="1" si="10"/>
        <v>SHEFATongariki</v>
      </c>
    </row>
    <row r="127" spans="1:8">
      <c r="A127" s="6" t="s">
        <v>568</v>
      </c>
      <c r="B127" s="6" t="s">
        <v>569</v>
      </c>
      <c r="C127" s="22" t="str">
        <f t="shared" ca="1" si="6"/>
        <v>Tongoa</v>
      </c>
      <c r="D127" s="6" t="s">
        <v>332</v>
      </c>
      <c r="E127" s="22" t="str">
        <f t="shared" ca="1" si="11"/>
        <v>SHEFA</v>
      </c>
      <c r="F127" s="22" t="str">
        <f t="shared" ca="1" si="8"/>
        <v>VUT0105</v>
      </c>
      <c r="G127" t="str">
        <f t="shared" ca="1" si="9"/>
        <v>SHEFATongoaNorth Tongoa (Tongoa)</v>
      </c>
      <c r="H127" t="str">
        <f t="shared" ca="1" si="10"/>
        <v>SHEFATongoa</v>
      </c>
    </row>
    <row r="128" spans="1:8">
      <c r="A128" s="6" t="s">
        <v>663</v>
      </c>
      <c r="B128" s="6" t="s">
        <v>664</v>
      </c>
      <c r="C128" s="22" t="str">
        <f t="shared" ca="1" si="6"/>
        <v>Tongoa</v>
      </c>
      <c r="D128" s="6" t="s">
        <v>332</v>
      </c>
      <c r="E128" s="22" t="str">
        <f t="shared" ca="1" si="11"/>
        <v>SHEFA</v>
      </c>
      <c r="F128" s="22" t="str">
        <f t="shared" ca="1" si="8"/>
        <v>VUT0105</v>
      </c>
      <c r="G128" t="str">
        <f t="shared" ca="1" si="9"/>
        <v>SHEFATongoaTongariki (Tongoa)</v>
      </c>
      <c r="H128" t="str">
        <f t="shared" ca="1" si="10"/>
        <v>SHEFATongoa</v>
      </c>
    </row>
    <row r="129" spans="1:8">
      <c r="A129" s="6" t="s">
        <v>430</v>
      </c>
      <c r="B129" s="6" t="s">
        <v>431</v>
      </c>
      <c r="C129" s="22" t="str">
        <f t="shared" ca="1" si="6"/>
        <v>Tutuba</v>
      </c>
      <c r="D129" s="6" t="s">
        <v>202</v>
      </c>
      <c r="E129" s="22" t="str">
        <f t="shared" ca="1" si="11"/>
        <v>SANMA</v>
      </c>
      <c r="F129" s="22" t="str">
        <f t="shared" ca="1" si="8"/>
        <v>VUT0102</v>
      </c>
      <c r="G129" t="str">
        <f t="shared" ca="1" si="9"/>
        <v>SANMATutubaCanal - Fanafo (Tutuba)</v>
      </c>
      <c r="H129" t="str">
        <f t="shared" ca="1" si="10"/>
        <v>SANMATutuba</v>
      </c>
    </row>
    <row r="130" spans="1:8">
      <c r="A130" s="6" t="s">
        <v>645</v>
      </c>
      <c r="B130" s="6" t="s">
        <v>646</v>
      </c>
      <c r="C130" s="22" t="str">
        <f t="shared" ref="C130:C138" ca="1" si="12">OFFSET(OffsetRefAdm2,MATCH(D130,MatchAdm2_Code,0)-1,0)</f>
        <v>Tuvana</v>
      </c>
      <c r="D130" s="6" t="s">
        <v>204</v>
      </c>
      <c r="E130" s="22" t="str">
        <f t="shared" ref="E130:E138" ca="1" si="13">OFFSET(OffsetRefAdm2,MATCH(D130,MatchAdm2_Code,0)-1,2)</f>
        <v>SANMA</v>
      </c>
      <c r="F130" s="22" t="str">
        <f t="shared" ref="F130:F138" ca="1" si="14">OFFSET(OffsetRefAdm2,MATCH(D130,MatchAdm2_Code,0)-1,3)</f>
        <v>VUT0102</v>
      </c>
      <c r="G130" t="str">
        <f t="shared" ref="G130:G193" ca="1" si="15">CONCATENATE(E130,C130,A130)</f>
        <v>SANMATuvanaSouth Santo (Tuvana)</v>
      </c>
      <c r="H130" t="str">
        <f t="shared" ref="H130:H193" ca="1" si="16">CONCATENATE(E130,C130)</f>
        <v>SANMATuvana</v>
      </c>
    </row>
    <row r="131" spans="1:8">
      <c r="A131" s="6" t="s">
        <v>639</v>
      </c>
      <c r="B131" s="6" t="s">
        <v>640</v>
      </c>
      <c r="C131" s="22" t="str">
        <f t="shared" ca="1" si="12"/>
        <v>Urelapa</v>
      </c>
      <c r="D131" s="6" t="s">
        <v>206</v>
      </c>
      <c r="E131" s="22" t="str">
        <f t="shared" ca="1" si="13"/>
        <v>SANMA</v>
      </c>
      <c r="F131" s="22" t="str">
        <f t="shared" ca="1" si="14"/>
        <v>VUT0102</v>
      </c>
      <c r="G131" t="str">
        <f t="shared" ca="1" si="15"/>
        <v>SANMAUrelapaSouth Santo (Urelapa)</v>
      </c>
      <c r="H131" t="str">
        <f t="shared" ca="1" si="16"/>
        <v>SANMAUrelapa</v>
      </c>
    </row>
    <row r="132" spans="1:8">
      <c r="A132" s="6" t="s">
        <v>439</v>
      </c>
      <c r="B132" s="6" t="s">
        <v>440</v>
      </c>
      <c r="C132" s="22" t="str">
        <f t="shared" ca="1" si="12"/>
        <v>Ureparapara</v>
      </c>
      <c r="D132" s="6" t="s">
        <v>133</v>
      </c>
      <c r="E132" s="22" t="str">
        <f t="shared" ca="1" si="13"/>
        <v>TORBA</v>
      </c>
      <c r="F132" s="22" t="str">
        <f t="shared" ca="1" si="14"/>
        <v>VUT0101</v>
      </c>
      <c r="G132" t="str">
        <f t="shared" ca="1" si="15"/>
        <v>TORBAUreparaparaCentral Area Council (Ureparapara)</v>
      </c>
      <c r="H132" t="str">
        <f t="shared" ca="1" si="16"/>
        <v>TORBAUreparapara</v>
      </c>
    </row>
    <row r="133" spans="1:8">
      <c r="A133" s="6" t="s">
        <v>454</v>
      </c>
      <c r="B133" s="6" t="s">
        <v>455</v>
      </c>
      <c r="C133" s="22" t="str">
        <f t="shared" ca="1" si="12"/>
        <v>Uri</v>
      </c>
      <c r="D133" s="6" t="s">
        <v>292</v>
      </c>
      <c r="E133" s="22" t="str">
        <f t="shared" ca="1" si="13"/>
        <v>MALAMPA</v>
      </c>
      <c r="F133" s="22" t="str">
        <f t="shared" ca="1" si="14"/>
        <v>VUT0104</v>
      </c>
      <c r="G133" t="str">
        <f t="shared" ca="1" si="15"/>
        <v>MALAMPAUriCentral Malekula (Uri)</v>
      </c>
      <c r="H133" t="str">
        <f t="shared" ca="1" si="16"/>
        <v>MALAMPAUri</v>
      </c>
    </row>
    <row r="134" spans="1:8">
      <c r="A134" s="6" t="s">
        <v>456</v>
      </c>
      <c r="B134" s="6" t="s">
        <v>457</v>
      </c>
      <c r="C134" s="22" t="str">
        <f t="shared" ca="1" si="12"/>
        <v>Uripiv</v>
      </c>
      <c r="D134" s="6" t="s">
        <v>294</v>
      </c>
      <c r="E134" s="22" t="str">
        <f t="shared" ca="1" si="13"/>
        <v>MALAMPA</v>
      </c>
      <c r="F134" s="22" t="str">
        <f t="shared" ca="1" si="14"/>
        <v>VUT0104</v>
      </c>
      <c r="G134" t="str">
        <f t="shared" ca="1" si="15"/>
        <v>MALAMPAUripivCentral Malekula (Uripiv)</v>
      </c>
      <c r="H134" t="str">
        <f t="shared" ca="1" si="16"/>
        <v>MALAMPAUripiv</v>
      </c>
    </row>
    <row r="135" spans="1:8">
      <c r="A135" s="6" t="s">
        <v>437</v>
      </c>
      <c r="B135" s="6" t="s">
        <v>438</v>
      </c>
      <c r="C135" s="22" t="str">
        <f t="shared" ca="1" si="12"/>
        <v>Vanua Lava</v>
      </c>
      <c r="D135" s="6" t="s">
        <v>135</v>
      </c>
      <c r="E135" s="22" t="str">
        <f t="shared" ca="1" si="13"/>
        <v>TORBA</v>
      </c>
      <c r="F135" s="22" t="str">
        <f t="shared" ca="1" si="14"/>
        <v>VUT0101</v>
      </c>
      <c r="G135" t="str">
        <f t="shared" ca="1" si="15"/>
        <v>TORBAVanua LavaCentral Area Council (Vanua Lava)</v>
      </c>
      <c r="H135" t="str">
        <f t="shared" ca="1" si="16"/>
        <v>TORBAVanua Lava</v>
      </c>
    </row>
    <row r="136" spans="1:8">
      <c r="A136" s="6" t="s">
        <v>550</v>
      </c>
      <c r="B136" s="6" t="s">
        <v>551</v>
      </c>
      <c r="C136" s="22" t="str">
        <f t="shared" ca="1" si="12"/>
        <v>Vao</v>
      </c>
      <c r="D136" s="6" t="s">
        <v>296</v>
      </c>
      <c r="E136" s="22" t="str">
        <f t="shared" ca="1" si="13"/>
        <v>MALAMPA</v>
      </c>
      <c r="F136" s="22" t="str">
        <f t="shared" ca="1" si="14"/>
        <v>VUT0104</v>
      </c>
      <c r="G136" t="str">
        <f t="shared" ca="1" si="15"/>
        <v>MALAMPAVaoNorth East Malekula (Vao)</v>
      </c>
      <c r="H136" t="str">
        <f t="shared" ca="1" si="16"/>
        <v>MALAMPAVao</v>
      </c>
    </row>
    <row r="137" spans="1:8">
      <c r="A137" s="6" t="s">
        <v>435</v>
      </c>
      <c r="B137" s="6" t="s">
        <v>436</v>
      </c>
      <c r="C137" s="22" t="str">
        <f t="shared" ca="1" si="12"/>
        <v>Venue</v>
      </c>
      <c r="D137" s="6" t="s">
        <v>208</v>
      </c>
      <c r="E137" s="22" t="str">
        <f t="shared" ca="1" si="13"/>
        <v>SANMA</v>
      </c>
      <c r="F137" s="22" t="str">
        <f t="shared" ca="1" si="14"/>
        <v>VUT0102</v>
      </c>
      <c r="G137" t="str">
        <f t="shared" ca="1" si="15"/>
        <v>SANMAVenueCanal - Fanafo (Venue)</v>
      </c>
      <c r="H137" t="str">
        <f t="shared" ca="1" si="16"/>
        <v>SANMAVenue</v>
      </c>
    </row>
    <row r="138" spans="1:8">
      <c r="A138" s="6" t="s">
        <v>552</v>
      </c>
      <c r="B138" s="6" t="s">
        <v>553</v>
      </c>
      <c r="C138" s="22" t="str">
        <f t="shared" ca="1" si="12"/>
        <v>Wala</v>
      </c>
      <c r="D138" s="6" t="s">
        <v>298</v>
      </c>
      <c r="E138" s="22" t="str">
        <f t="shared" ca="1" si="13"/>
        <v>MALAMPA</v>
      </c>
      <c r="F138" s="22" t="str">
        <f t="shared" ca="1" si="14"/>
        <v>VUT0104</v>
      </c>
      <c r="G138" t="str">
        <f t="shared" ca="1" si="15"/>
        <v>MALAMPAWalaNorth East Malekula (Wala)</v>
      </c>
      <c r="H138" t="str">
        <f t="shared" ca="1" si="16"/>
        <v>MALAMPAWala</v>
      </c>
    </row>
    <row r="139" spans="1:8">
      <c r="A139" s="2"/>
      <c r="B139" s="2"/>
      <c r="C139" s="22"/>
      <c r="D139" s="2"/>
      <c r="E139" s="22"/>
      <c r="F139" s="22"/>
      <c r="G139" t="str">
        <f t="shared" si="15"/>
        <v/>
      </c>
      <c r="H139" t="str">
        <f t="shared" si="16"/>
        <v/>
      </c>
    </row>
    <row r="140" spans="1:8">
      <c r="A140" s="2"/>
      <c r="B140" s="2"/>
      <c r="C140" s="22"/>
      <c r="D140" s="2"/>
      <c r="E140" s="22"/>
      <c r="F140" s="22"/>
      <c r="G140" t="str">
        <f t="shared" si="15"/>
        <v/>
      </c>
      <c r="H140" t="str">
        <f t="shared" si="16"/>
        <v/>
      </c>
    </row>
    <row r="141" spans="1:8">
      <c r="A141" s="2"/>
      <c r="B141" s="2"/>
      <c r="C141" s="22"/>
      <c r="D141" s="2"/>
      <c r="E141" s="22"/>
      <c r="F141" s="22"/>
      <c r="G141" t="str">
        <f t="shared" si="15"/>
        <v/>
      </c>
      <c r="H141" t="str">
        <f t="shared" si="16"/>
        <v/>
      </c>
    </row>
    <row r="142" spans="1:8">
      <c r="A142" s="2"/>
      <c r="B142" s="2"/>
      <c r="C142" s="22"/>
      <c r="D142" s="2"/>
      <c r="E142" s="22"/>
      <c r="F142" s="22"/>
      <c r="G142" t="str">
        <f t="shared" si="15"/>
        <v/>
      </c>
      <c r="H142" t="str">
        <f t="shared" si="16"/>
        <v/>
      </c>
    </row>
    <row r="143" spans="1:8">
      <c r="A143" s="2"/>
      <c r="B143" s="2"/>
      <c r="C143" s="22"/>
      <c r="D143" s="2"/>
      <c r="E143" s="22"/>
      <c r="F143" s="22"/>
      <c r="G143" t="str">
        <f t="shared" si="15"/>
        <v/>
      </c>
      <c r="H143" t="str">
        <f t="shared" si="16"/>
        <v/>
      </c>
    </row>
    <row r="144" spans="1:8">
      <c r="A144" s="2"/>
      <c r="B144" s="2"/>
      <c r="C144" s="22"/>
      <c r="D144" s="2"/>
      <c r="E144" s="22"/>
      <c r="F144" s="22"/>
      <c r="G144" t="str">
        <f t="shared" si="15"/>
        <v/>
      </c>
      <c r="H144" t="str">
        <f t="shared" si="16"/>
        <v/>
      </c>
    </row>
    <row r="145" spans="1:8">
      <c r="A145" s="2"/>
      <c r="B145" s="2"/>
      <c r="C145" s="22"/>
      <c r="D145" s="2"/>
      <c r="E145" s="22"/>
      <c r="F145" s="22"/>
      <c r="G145" t="str">
        <f t="shared" si="15"/>
        <v/>
      </c>
      <c r="H145" t="str">
        <f t="shared" si="16"/>
        <v/>
      </c>
    </row>
    <row r="146" spans="1:8">
      <c r="A146" s="2"/>
      <c r="B146" s="2"/>
      <c r="C146" s="22"/>
      <c r="D146" s="2"/>
      <c r="E146" s="22"/>
      <c r="F146" s="22"/>
      <c r="G146" t="str">
        <f t="shared" si="15"/>
        <v/>
      </c>
      <c r="H146" t="str">
        <f t="shared" si="16"/>
        <v/>
      </c>
    </row>
    <row r="147" spans="1:8">
      <c r="A147" s="2"/>
      <c r="B147" s="2"/>
      <c r="C147" s="22"/>
      <c r="D147" s="2"/>
      <c r="E147" s="22"/>
      <c r="F147" s="22"/>
      <c r="G147" t="str">
        <f t="shared" si="15"/>
        <v/>
      </c>
      <c r="H147" t="str">
        <f t="shared" si="16"/>
        <v/>
      </c>
    </row>
    <row r="148" spans="1:8">
      <c r="A148" s="2"/>
      <c r="B148" s="2"/>
      <c r="C148" s="22"/>
      <c r="D148" s="2"/>
      <c r="E148" s="22"/>
      <c r="F148" s="22"/>
      <c r="G148" t="str">
        <f t="shared" si="15"/>
        <v/>
      </c>
      <c r="H148" t="str">
        <f t="shared" si="16"/>
        <v/>
      </c>
    </row>
    <row r="149" spans="1:8">
      <c r="A149" s="2"/>
      <c r="B149" s="2"/>
      <c r="C149" s="22"/>
      <c r="D149" s="2"/>
      <c r="E149" s="22"/>
      <c r="F149" s="22"/>
      <c r="G149" t="str">
        <f t="shared" si="15"/>
        <v/>
      </c>
      <c r="H149" t="str">
        <f t="shared" si="16"/>
        <v/>
      </c>
    </row>
    <row r="150" spans="1:8">
      <c r="A150" s="2"/>
      <c r="B150" s="2"/>
      <c r="C150" s="22"/>
      <c r="D150" s="2"/>
      <c r="E150" s="22"/>
      <c r="F150" s="22"/>
      <c r="G150" t="str">
        <f t="shared" si="15"/>
        <v/>
      </c>
      <c r="H150" t="str">
        <f t="shared" si="16"/>
        <v/>
      </c>
    </row>
    <row r="151" spans="1:8">
      <c r="A151" s="2"/>
      <c r="B151" s="2"/>
      <c r="C151" s="22"/>
      <c r="D151" s="2"/>
      <c r="E151" s="22"/>
      <c r="F151" s="22"/>
      <c r="G151" t="str">
        <f t="shared" si="15"/>
        <v/>
      </c>
      <c r="H151" t="str">
        <f t="shared" si="16"/>
        <v/>
      </c>
    </row>
    <row r="152" spans="1:8">
      <c r="A152" s="2"/>
      <c r="B152" s="2"/>
      <c r="C152" s="22"/>
      <c r="D152" s="2"/>
      <c r="E152" s="22"/>
      <c r="F152" s="22"/>
      <c r="G152" t="str">
        <f t="shared" si="15"/>
        <v/>
      </c>
      <c r="H152" t="str">
        <f t="shared" si="16"/>
        <v/>
      </c>
    </row>
    <row r="153" spans="1:8">
      <c r="A153" s="2"/>
      <c r="B153" s="2"/>
      <c r="C153" s="22"/>
      <c r="D153" s="2"/>
      <c r="E153" s="22"/>
      <c r="F153" s="22"/>
      <c r="G153" t="str">
        <f t="shared" si="15"/>
        <v/>
      </c>
      <c r="H153" t="str">
        <f t="shared" si="16"/>
        <v/>
      </c>
    </row>
    <row r="154" spans="1:8">
      <c r="A154" s="2"/>
      <c r="B154" s="2"/>
      <c r="C154" s="22"/>
      <c r="D154" s="2"/>
      <c r="E154" s="22"/>
      <c r="F154" s="22"/>
      <c r="G154" t="str">
        <f t="shared" si="15"/>
        <v/>
      </c>
      <c r="H154" t="str">
        <f t="shared" si="16"/>
        <v/>
      </c>
    </row>
    <row r="155" spans="1:8">
      <c r="A155" s="2"/>
      <c r="B155" s="2"/>
      <c r="C155" s="22"/>
      <c r="D155" s="2"/>
      <c r="E155" s="22"/>
      <c r="F155" s="22"/>
      <c r="G155" t="str">
        <f t="shared" si="15"/>
        <v/>
      </c>
      <c r="H155" t="str">
        <f t="shared" si="16"/>
        <v/>
      </c>
    </row>
    <row r="156" spans="1:8">
      <c r="A156" s="2"/>
      <c r="B156" s="2"/>
      <c r="C156" s="22"/>
      <c r="D156" s="2"/>
      <c r="E156" s="22"/>
      <c r="F156" s="22"/>
      <c r="G156" t="str">
        <f t="shared" si="15"/>
        <v/>
      </c>
      <c r="H156" t="str">
        <f t="shared" si="16"/>
        <v/>
      </c>
    </row>
    <row r="157" spans="1:8">
      <c r="A157" s="2"/>
      <c r="B157" s="2"/>
      <c r="C157" s="22"/>
      <c r="D157" s="2"/>
      <c r="E157" s="22"/>
      <c r="F157" s="22"/>
      <c r="G157" t="str">
        <f t="shared" si="15"/>
        <v/>
      </c>
      <c r="H157" t="str">
        <f t="shared" si="16"/>
        <v/>
      </c>
    </row>
    <row r="158" spans="1:8">
      <c r="A158" s="2"/>
      <c r="B158" s="2"/>
      <c r="C158" s="22"/>
      <c r="D158" s="2"/>
      <c r="E158" s="22"/>
      <c r="F158" s="22"/>
      <c r="G158" t="str">
        <f t="shared" si="15"/>
        <v/>
      </c>
      <c r="H158" t="str">
        <f t="shared" si="16"/>
        <v/>
      </c>
    </row>
    <row r="159" spans="1:8">
      <c r="A159" s="2"/>
      <c r="B159" s="2"/>
      <c r="C159" s="22"/>
      <c r="D159" s="2"/>
      <c r="E159" s="22"/>
      <c r="F159" s="22"/>
      <c r="G159" t="str">
        <f t="shared" si="15"/>
        <v/>
      </c>
      <c r="H159" t="str">
        <f t="shared" si="16"/>
        <v/>
      </c>
    </row>
    <row r="160" spans="1:8">
      <c r="A160" s="2"/>
      <c r="B160" s="2"/>
      <c r="C160" s="22"/>
      <c r="D160" s="2"/>
      <c r="E160" s="22"/>
      <c r="F160" s="22"/>
      <c r="G160" t="str">
        <f t="shared" si="15"/>
        <v/>
      </c>
      <c r="H160" t="str">
        <f t="shared" si="16"/>
        <v/>
      </c>
    </row>
    <row r="161" spans="1:8">
      <c r="A161" s="2"/>
      <c r="B161" s="2"/>
      <c r="C161" s="22"/>
      <c r="D161" s="2"/>
      <c r="E161" s="22"/>
      <c r="F161" s="22"/>
      <c r="G161" t="str">
        <f t="shared" si="15"/>
        <v/>
      </c>
      <c r="H161" t="str">
        <f t="shared" si="16"/>
        <v/>
      </c>
    </row>
    <row r="162" spans="1:8">
      <c r="A162" s="2"/>
      <c r="B162" s="2"/>
      <c r="C162" s="22"/>
      <c r="D162" s="2"/>
      <c r="E162" s="22"/>
      <c r="F162" s="22"/>
      <c r="G162" t="str">
        <f t="shared" si="15"/>
        <v/>
      </c>
      <c r="H162" t="str">
        <f t="shared" si="16"/>
        <v/>
      </c>
    </row>
    <row r="163" spans="1:8">
      <c r="A163" s="2"/>
      <c r="B163" s="2"/>
      <c r="C163" s="22"/>
      <c r="D163" s="2"/>
      <c r="E163" s="22"/>
      <c r="F163" s="22"/>
      <c r="G163" t="str">
        <f t="shared" si="15"/>
        <v/>
      </c>
      <c r="H163" t="str">
        <f t="shared" si="16"/>
        <v/>
      </c>
    </row>
    <row r="164" spans="1:8">
      <c r="A164" s="2"/>
      <c r="B164" s="2"/>
      <c r="C164" s="22"/>
      <c r="D164" s="2"/>
      <c r="E164" s="22"/>
      <c r="F164" s="22"/>
      <c r="G164" t="str">
        <f t="shared" si="15"/>
        <v/>
      </c>
      <c r="H164" t="str">
        <f t="shared" si="16"/>
        <v/>
      </c>
    </row>
    <row r="165" spans="1:8">
      <c r="A165" s="2"/>
      <c r="B165" s="2"/>
      <c r="C165" s="22"/>
      <c r="D165" s="2"/>
      <c r="E165" s="22"/>
      <c r="F165" s="22"/>
      <c r="G165" t="str">
        <f t="shared" si="15"/>
        <v/>
      </c>
      <c r="H165" t="str">
        <f t="shared" si="16"/>
        <v/>
      </c>
    </row>
    <row r="166" spans="1:8">
      <c r="A166" s="2"/>
      <c r="B166" s="2"/>
      <c r="C166" s="22"/>
      <c r="D166" s="2"/>
      <c r="E166" s="22"/>
      <c r="F166" s="22"/>
      <c r="G166" t="str">
        <f t="shared" si="15"/>
        <v/>
      </c>
      <c r="H166" t="str">
        <f t="shared" si="16"/>
        <v/>
      </c>
    </row>
    <row r="167" spans="1:8">
      <c r="A167" s="2"/>
      <c r="B167" s="2"/>
      <c r="C167" s="22"/>
      <c r="D167" s="2"/>
      <c r="E167" s="22"/>
      <c r="F167" s="22"/>
      <c r="G167" t="str">
        <f t="shared" si="15"/>
        <v/>
      </c>
      <c r="H167" t="str">
        <f t="shared" si="16"/>
        <v/>
      </c>
    </row>
    <row r="168" spans="1:8">
      <c r="A168" s="2"/>
      <c r="B168" s="2"/>
      <c r="C168" s="22"/>
      <c r="D168" s="2"/>
      <c r="E168" s="22"/>
      <c r="F168" s="22"/>
      <c r="G168" t="str">
        <f t="shared" si="15"/>
        <v/>
      </c>
      <c r="H168" t="str">
        <f t="shared" si="16"/>
        <v/>
      </c>
    </row>
    <row r="169" spans="1:8">
      <c r="A169" s="2"/>
      <c r="B169" s="2"/>
      <c r="C169" s="22"/>
      <c r="D169" s="2"/>
      <c r="E169" s="22"/>
      <c r="F169" s="22"/>
      <c r="G169" t="str">
        <f t="shared" si="15"/>
        <v/>
      </c>
      <c r="H169" t="str">
        <f t="shared" si="16"/>
        <v/>
      </c>
    </row>
    <row r="170" spans="1:8">
      <c r="A170" s="2"/>
      <c r="B170" s="2"/>
      <c r="C170" s="22"/>
      <c r="D170" s="2"/>
      <c r="E170" s="22"/>
      <c r="F170" s="22"/>
      <c r="G170" t="str">
        <f t="shared" si="15"/>
        <v/>
      </c>
      <c r="H170" t="str">
        <f t="shared" si="16"/>
        <v/>
      </c>
    </row>
    <row r="171" spans="1:8">
      <c r="A171" s="2"/>
      <c r="B171" s="2"/>
      <c r="C171" s="22"/>
      <c r="D171" s="2"/>
      <c r="E171" s="22"/>
      <c r="F171" s="22"/>
      <c r="G171" t="str">
        <f t="shared" si="15"/>
        <v/>
      </c>
      <c r="H171" t="str">
        <f t="shared" si="16"/>
        <v/>
      </c>
    </row>
    <row r="172" spans="1:8">
      <c r="A172" s="2"/>
      <c r="B172" s="2"/>
      <c r="C172" s="22"/>
      <c r="D172" s="2"/>
      <c r="E172" s="22"/>
      <c r="F172" s="22"/>
      <c r="G172" t="str">
        <f t="shared" si="15"/>
        <v/>
      </c>
      <c r="H172" t="str">
        <f t="shared" si="16"/>
        <v/>
      </c>
    </row>
    <row r="173" spans="1:8">
      <c r="A173" s="2"/>
      <c r="B173" s="2"/>
      <c r="C173" s="22"/>
      <c r="D173" s="2"/>
      <c r="E173" s="22"/>
      <c r="F173" s="22"/>
      <c r="G173" t="str">
        <f t="shared" si="15"/>
        <v/>
      </c>
      <c r="H173" t="str">
        <f t="shared" si="16"/>
        <v/>
      </c>
    </row>
    <row r="174" spans="1:8">
      <c r="A174" s="2"/>
      <c r="B174" s="2"/>
      <c r="C174" s="22"/>
      <c r="D174" s="2"/>
      <c r="E174" s="22"/>
      <c r="F174" s="22"/>
      <c r="G174" t="str">
        <f t="shared" si="15"/>
        <v/>
      </c>
      <c r="H174" t="str">
        <f t="shared" si="16"/>
        <v/>
      </c>
    </row>
    <row r="175" spans="1:8">
      <c r="A175" s="2"/>
      <c r="B175" s="2"/>
      <c r="C175" s="22"/>
      <c r="D175" s="2"/>
      <c r="E175" s="22"/>
      <c r="F175" s="22"/>
      <c r="G175" t="str">
        <f t="shared" si="15"/>
        <v/>
      </c>
      <c r="H175" t="str">
        <f t="shared" si="16"/>
        <v/>
      </c>
    </row>
    <row r="176" spans="1:8">
      <c r="A176" s="2"/>
      <c r="B176" s="2"/>
      <c r="C176" s="22"/>
      <c r="D176" s="2"/>
      <c r="E176" s="22"/>
      <c r="F176" s="22"/>
      <c r="G176" t="str">
        <f t="shared" si="15"/>
        <v/>
      </c>
      <c r="H176" t="str">
        <f t="shared" si="16"/>
        <v/>
      </c>
    </row>
    <row r="177" spans="1:8">
      <c r="A177" s="2"/>
      <c r="B177" s="2"/>
      <c r="C177" s="22"/>
      <c r="D177" s="2"/>
      <c r="E177" s="22"/>
      <c r="F177" s="22"/>
      <c r="G177" t="str">
        <f t="shared" si="15"/>
        <v/>
      </c>
      <c r="H177" t="str">
        <f t="shared" si="16"/>
        <v/>
      </c>
    </row>
    <row r="178" spans="1:8">
      <c r="A178" s="2"/>
      <c r="B178" s="2"/>
      <c r="C178" s="22"/>
      <c r="D178" s="2"/>
      <c r="E178" s="22"/>
      <c r="F178" s="22"/>
      <c r="G178" t="str">
        <f t="shared" si="15"/>
        <v/>
      </c>
      <c r="H178" t="str">
        <f t="shared" si="16"/>
        <v/>
      </c>
    </row>
    <row r="179" spans="1:8">
      <c r="A179" s="2"/>
      <c r="B179" s="2"/>
      <c r="C179" s="22"/>
      <c r="D179" s="2"/>
      <c r="E179" s="22"/>
      <c r="F179" s="22"/>
      <c r="G179" t="str">
        <f t="shared" si="15"/>
        <v/>
      </c>
      <c r="H179" t="str">
        <f t="shared" si="16"/>
        <v/>
      </c>
    </row>
    <row r="180" spans="1:8">
      <c r="A180" s="2"/>
      <c r="B180" s="2"/>
      <c r="C180" s="22"/>
      <c r="D180" s="2"/>
      <c r="E180" s="22"/>
      <c r="F180" s="22"/>
      <c r="G180" t="str">
        <f t="shared" si="15"/>
        <v/>
      </c>
      <c r="H180" t="str">
        <f t="shared" si="16"/>
        <v/>
      </c>
    </row>
    <row r="181" spans="1:8">
      <c r="A181" s="2"/>
      <c r="B181" s="2"/>
      <c r="C181" s="22"/>
      <c r="D181" s="2"/>
      <c r="E181" s="22"/>
      <c r="F181" s="22"/>
      <c r="G181" t="str">
        <f t="shared" si="15"/>
        <v/>
      </c>
      <c r="H181" t="str">
        <f t="shared" si="16"/>
        <v/>
      </c>
    </row>
    <row r="182" spans="1:8">
      <c r="A182" s="2"/>
      <c r="B182" s="2"/>
      <c r="C182" s="22"/>
      <c r="D182" s="2"/>
      <c r="E182" s="22"/>
      <c r="F182" s="22"/>
      <c r="G182" t="str">
        <f t="shared" si="15"/>
        <v/>
      </c>
      <c r="H182" t="str">
        <f t="shared" si="16"/>
        <v/>
      </c>
    </row>
    <row r="183" spans="1:8">
      <c r="A183" s="2"/>
      <c r="B183" s="2"/>
      <c r="C183" s="22"/>
      <c r="D183" s="2"/>
      <c r="E183" s="22"/>
      <c r="F183" s="22"/>
      <c r="G183" t="str">
        <f t="shared" si="15"/>
        <v/>
      </c>
      <c r="H183" t="str">
        <f t="shared" si="16"/>
        <v/>
      </c>
    </row>
    <row r="184" spans="1:8">
      <c r="A184" s="2"/>
      <c r="B184" s="2"/>
      <c r="C184" s="22"/>
      <c r="D184" s="2"/>
      <c r="E184" s="22"/>
      <c r="F184" s="22"/>
      <c r="G184" t="str">
        <f t="shared" si="15"/>
        <v/>
      </c>
      <c r="H184" t="str">
        <f t="shared" si="16"/>
        <v/>
      </c>
    </row>
    <row r="185" spans="1:8">
      <c r="A185" s="2"/>
      <c r="B185" s="2"/>
      <c r="C185" s="22"/>
      <c r="D185" s="2"/>
      <c r="E185" s="22"/>
      <c r="F185" s="22"/>
      <c r="G185" t="str">
        <f t="shared" si="15"/>
        <v/>
      </c>
      <c r="H185" t="str">
        <f t="shared" si="16"/>
        <v/>
      </c>
    </row>
    <row r="186" spans="1:8">
      <c r="A186" s="2"/>
      <c r="B186" s="2"/>
      <c r="C186" s="22"/>
      <c r="D186" s="2"/>
      <c r="E186" s="22"/>
      <c r="F186" s="22"/>
      <c r="G186" t="str">
        <f t="shared" si="15"/>
        <v/>
      </c>
      <c r="H186" t="str">
        <f t="shared" si="16"/>
        <v/>
      </c>
    </row>
    <row r="187" spans="1:8">
      <c r="A187" s="2"/>
      <c r="B187" s="2"/>
      <c r="C187" s="22"/>
      <c r="D187" s="2"/>
      <c r="E187" s="22"/>
      <c r="F187" s="22"/>
      <c r="G187" t="str">
        <f t="shared" si="15"/>
        <v/>
      </c>
      <c r="H187" t="str">
        <f t="shared" si="16"/>
        <v/>
      </c>
    </row>
    <row r="188" spans="1:8">
      <c r="A188" s="2"/>
      <c r="B188" s="2"/>
      <c r="C188" s="22"/>
      <c r="D188" s="2"/>
      <c r="E188" s="22"/>
      <c r="F188" s="22"/>
      <c r="G188" t="str">
        <f t="shared" si="15"/>
        <v/>
      </c>
      <c r="H188" t="str">
        <f t="shared" si="16"/>
        <v/>
      </c>
    </row>
    <row r="189" spans="1:8">
      <c r="A189" s="2"/>
      <c r="B189" s="2"/>
      <c r="C189" s="22"/>
      <c r="D189" s="2"/>
      <c r="E189" s="22"/>
      <c r="F189" s="22"/>
      <c r="G189" t="str">
        <f t="shared" si="15"/>
        <v/>
      </c>
      <c r="H189" t="str">
        <f t="shared" si="16"/>
        <v/>
      </c>
    </row>
    <row r="190" spans="1:8">
      <c r="A190" s="2"/>
      <c r="B190" s="2"/>
      <c r="C190" s="22"/>
      <c r="D190" s="2"/>
      <c r="E190" s="22"/>
      <c r="F190" s="22"/>
      <c r="G190" t="str">
        <f t="shared" si="15"/>
        <v/>
      </c>
      <c r="H190" t="str">
        <f t="shared" si="16"/>
        <v/>
      </c>
    </row>
    <row r="191" spans="1:8">
      <c r="A191" s="2"/>
      <c r="B191" s="2"/>
      <c r="C191" s="22"/>
      <c r="D191" s="2"/>
      <c r="E191" s="22"/>
      <c r="F191" s="22"/>
      <c r="G191" t="str">
        <f t="shared" si="15"/>
        <v/>
      </c>
      <c r="H191" t="str">
        <f t="shared" si="16"/>
        <v/>
      </c>
    </row>
    <row r="192" spans="1:8">
      <c r="A192" s="2"/>
      <c r="B192" s="2"/>
      <c r="C192" s="22"/>
      <c r="D192" s="2"/>
      <c r="E192" s="22"/>
      <c r="F192" s="22"/>
      <c r="G192" t="str">
        <f t="shared" si="15"/>
        <v/>
      </c>
      <c r="H192" t="str">
        <f t="shared" si="16"/>
        <v/>
      </c>
    </row>
    <row r="193" spans="1:8">
      <c r="A193" s="2"/>
      <c r="B193" s="2"/>
      <c r="C193" s="22"/>
      <c r="D193" s="2"/>
      <c r="E193" s="22"/>
      <c r="F193" s="22"/>
      <c r="G193" t="str">
        <f t="shared" si="15"/>
        <v/>
      </c>
      <c r="H193" t="str">
        <f t="shared" si="16"/>
        <v/>
      </c>
    </row>
    <row r="194" spans="1:8">
      <c r="A194" s="2"/>
      <c r="B194" s="2"/>
      <c r="C194" s="22"/>
      <c r="D194" s="2"/>
      <c r="E194" s="22"/>
      <c r="F194" s="22"/>
      <c r="G194" t="str">
        <f t="shared" ref="G194:G257" si="17">CONCATENATE(E194,C194,A194)</f>
        <v/>
      </c>
      <c r="H194" t="str">
        <f t="shared" ref="H194:H257" si="18">CONCATENATE(E194,C194)</f>
        <v/>
      </c>
    </row>
    <row r="195" spans="1:8">
      <c r="A195" s="2"/>
      <c r="B195" s="2"/>
      <c r="C195" s="22"/>
      <c r="D195" s="2"/>
      <c r="E195" s="22"/>
      <c r="F195" s="22"/>
      <c r="G195" t="str">
        <f t="shared" si="17"/>
        <v/>
      </c>
      <c r="H195" t="str">
        <f t="shared" si="18"/>
        <v/>
      </c>
    </row>
    <row r="196" spans="1:8">
      <c r="A196" s="2"/>
      <c r="B196" s="2"/>
      <c r="C196" s="22"/>
      <c r="D196" s="2"/>
      <c r="E196" s="22"/>
      <c r="F196" s="22"/>
      <c r="G196" t="str">
        <f t="shared" si="17"/>
        <v/>
      </c>
      <c r="H196" t="str">
        <f t="shared" si="18"/>
        <v/>
      </c>
    </row>
    <row r="197" spans="1:8">
      <c r="A197" s="2"/>
      <c r="B197" s="2"/>
      <c r="C197" s="22"/>
      <c r="D197" s="2"/>
      <c r="E197" s="22"/>
      <c r="F197" s="22"/>
      <c r="G197" t="str">
        <f t="shared" si="17"/>
        <v/>
      </c>
      <c r="H197" t="str">
        <f t="shared" si="18"/>
        <v/>
      </c>
    </row>
    <row r="198" spans="1:8">
      <c r="A198" s="2"/>
      <c r="B198" s="2"/>
      <c r="C198" s="22"/>
      <c r="D198" s="2"/>
      <c r="E198" s="22"/>
      <c r="F198" s="22"/>
      <c r="G198" t="str">
        <f t="shared" si="17"/>
        <v/>
      </c>
      <c r="H198" t="str">
        <f t="shared" si="18"/>
        <v/>
      </c>
    </row>
    <row r="199" spans="1:8">
      <c r="A199" s="2"/>
      <c r="B199" s="2"/>
      <c r="C199" s="22"/>
      <c r="D199" s="2"/>
      <c r="E199" s="22"/>
      <c r="F199" s="22"/>
      <c r="G199" t="str">
        <f t="shared" si="17"/>
        <v/>
      </c>
      <c r="H199" t="str">
        <f t="shared" si="18"/>
        <v/>
      </c>
    </row>
    <row r="200" spans="1:8">
      <c r="A200" s="2"/>
      <c r="B200" s="2"/>
      <c r="C200" s="22"/>
      <c r="D200" s="2"/>
      <c r="E200" s="22"/>
      <c r="F200" s="22"/>
      <c r="G200" t="str">
        <f t="shared" si="17"/>
        <v/>
      </c>
      <c r="H200" t="str">
        <f t="shared" si="18"/>
        <v/>
      </c>
    </row>
    <row r="201" spans="1:8">
      <c r="A201" s="2"/>
      <c r="B201" s="2"/>
      <c r="C201" s="22"/>
      <c r="D201" s="2"/>
      <c r="E201" s="22"/>
      <c r="F201" s="22"/>
      <c r="G201" t="str">
        <f t="shared" si="17"/>
        <v/>
      </c>
      <c r="H201" t="str">
        <f t="shared" si="18"/>
        <v/>
      </c>
    </row>
    <row r="202" spans="1:8">
      <c r="A202" s="2"/>
      <c r="B202" s="2"/>
      <c r="C202" s="22"/>
      <c r="D202" s="2"/>
      <c r="E202" s="22"/>
      <c r="F202" s="22"/>
      <c r="G202" t="str">
        <f t="shared" si="17"/>
        <v/>
      </c>
      <c r="H202" t="str">
        <f t="shared" si="18"/>
        <v/>
      </c>
    </row>
    <row r="203" spans="1:8">
      <c r="A203" s="2"/>
      <c r="B203" s="2"/>
      <c r="C203" s="22"/>
      <c r="D203" s="2"/>
      <c r="E203" s="22"/>
      <c r="F203" s="22"/>
      <c r="G203" t="str">
        <f t="shared" si="17"/>
        <v/>
      </c>
      <c r="H203" t="str">
        <f t="shared" si="18"/>
        <v/>
      </c>
    </row>
    <row r="204" spans="1:8">
      <c r="A204" s="2"/>
      <c r="B204" s="2"/>
      <c r="C204" s="22"/>
      <c r="D204" s="2"/>
      <c r="E204" s="22"/>
      <c r="F204" s="22"/>
      <c r="G204" t="str">
        <f t="shared" si="17"/>
        <v/>
      </c>
      <c r="H204" t="str">
        <f t="shared" si="18"/>
        <v/>
      </c>
    </row>
    <row r="205" spans="1:8">
      <c r="A205" s="2"/>
      <c r="B205" s="2"/>
      <c r="C205" s="22"/>
      <c r="D205" s="2"/>
      <c r="E205" s="22"/>
      <c r="F205" s="22"/>
      <c r="G205" t="str">
        <f t="shared" si="17"/>
        <v/>
      </c>
      <c r="H205" t="str">
        <f t="shared" si="18"/>
        <v/>
      </c>
    </row>
    <row r="206" spans="1:8">
      <c r="A206" s="2"/>
      <c r="B206" s="2"/>
      <c r="C206" s="22"/>
      <c r="D206" s="2"/>
      <c r="E206" s="22"/>
      <c r="F206" s="22"/>
      <c r="G206" t="str">
        <f t="shared" si="17"/>
        <v/>
      </c>
      <c r="H206" t="str">
        <f t="shared" si="18"/>
        <v/>
      </c>
    </row>
    <row r="207" spans="1:8">
      <c r="A207" s="2"/>
      <c r="B207" s="2"/>
      <c r="C207" s="22"/>
      <c r="D207" s="2"/>
      <c r="E207" s="22"/>
      <c r="F207" s="22"/>
      <c r="G207" t="str">
        <f t="shared" si="17"/>
        <v/>
      </c>
      <c r="H207" t="str">
        <f t="shared" si="18"/>
        <v/>
      </c>
    </row>
    <row r="208" spans="1:8">
      <c r="A208" s="2"/>
      <c r="B208" s="2"/>
      <c r="C208" s="22"/>
      <c r="D208" s="2"/>
      <c r="E208" s="22"/>
      <c r="F208" s="22"/>
      <c r="G208" t="str">
        <f t="shared" si="17"/>
        <v/>
      </c>
      <c r="H208" t="str">
        <f t="shared" si="18"/>
        <v/>
      </c>
    </row>
    <row r="209" spans="1:8">
      <c r="A209" s="2"/>
      <c r="B209" s="2"/>
      <c r="C209" s="22"/>
      <c r="D209" s="2"/>
      <c r="E209" s="22"/>
      <c r="F209" s="22"/>
      <c r="G209" t="str">
        <f t="shared" si="17"/>
        <v/>
      </c>
      <c r="H209" t="str">
        <f t="shared" si="18"/>
        <v/>
      </c>
    </row>
    <row r="210" spans="1:8">
      <c r="A210" s="2"/>
      <c r="B210" s="2"/>
      <c r="C210" s="22"/>
      <c r="D210" s="2"/>
      <c r="E210" s="22"/>
      <c r="F210" s="22"/>
      <c r="G210" t="str">
        <f t="shared" si="17"/>
        <v/>
      </c>
      <c r="H210" t="str">
        <f t="shared" si="18"/>
        <v/>
      </c>
    </row>
    <row r="211" spans="1:8">
      <c r="A211" s="2"/>
      <c r="B211" s="2"/>
      <c r="C211" s="22"/>
      <c r="D211" s="2"/>
      <c r="E211" s="22"/>
      <c r="F211" s="22"/>
      <c r="G211" t="str">
        <f t="shared" si="17"/>
        <v/>
      </c>
      <c r="H211" t="str">
        <f t="shared" si="18"/>
        <v/>
      </c>
    </row>
    <row r="212" spans="1:8">
      <c r="A212" s="2"/>
      <c r="B212" s="2"/>
      <c r="C212" s="22"/>
      <c r="D212" s="2"/>
      <c r="E212" s="22"/>
      <c r="F212" s="22"/>
      <c r="G212" t="str">
        <f t="shared" si="17"/>
        <v/>
      </c>
      <c r="H212" t="str">
        <f t="shared" si="18"/>
        <v/>
      </c>
    </row>
    <row r="213" spans="1:8">
      <c r="A213" s="2"/>
      <c r="B213" s="2"/>
      <c r="C213" s="22"/>
      <c r="D213" s="2"/>
      <c r="E213" s="22"/>
      <c r="F213" s="22"/>
      <c r="G213" t="str">
        <f t="shared" si="17"/>
        <v/>
      </c>
      <c r="H213" t="str">
        <f t="shared" si="18"/>
        <v/>
      </c>
    </row>
    <row r="214" spans="1:8">
      <c r="A214" s="2"/>
      <c r="B214" s="2"/>
      <c r="C214" s="22"/>
      <c r="D214" s="2"/>
      <c r="E214" s="22"/>
      <c r="F214" s="22"/>
      <c r="G214" t="str">
        <f t="shared" si="17"/>
        <v/>
      </c>
      <c r="H214" t="str">
        <f t="shared" si="18"/>
        <v/>
      </c>
    </row>
    <row r="215" spans="1:8">
      <c r="A215" s="2"/>
      <c r="B215" s="2"/>
      <c r="C215" s="22"/>
      <c r="D215" s="2"/>
      <c r="E215" s="22"/>
      <c r="F215" s="22"/>
      <c r="G215" t="str">
        <f t="shared" si="17"/>
        <v/>
      </c>
      <c r="H215" t="str">
        <f t="shared" si="18"/>
        <v/>
      </c>
    </row>
    <row r="216" spans="1:8">
      <c r="A216" s="2"/>
      <c r="B216" s="2"/>
      <c r="C216" s="22"/>
      <c r="D216" s="2"/>
      <c r="E216" s="22"/>
      <c r="F216" s="22"/>
      <c r="G216" t="str">
        <f t="shared" si="17"/>
        <v/>
      </c>
      <c r="H216" t="str">
        <f t="shared" si="18"/>
        <v/>
      </c>
    </row>
    <row r="217" spans="1:8">
      <c r="A217" s="2"/>
      <c r="B217" s="2"/>
      <c r="C217" s="22"/>
      <c r="D217" s="2"/>
      <c r="E217" s="22"/>
      <c r="F217" s="22"/>
      <c r="G217" t="str">
        <f t="shared" si="17"/>
        <v/>
      </c>
      <c r="H217" t="str">
        <f t="shared" si="18"/>
        <v/>
      </c>
    </row>
    <row r="218" spans="1:8">
      <c r="A218" s="2"/>
      <c r="B218" s="2"/>
      <c r="C218" s="22"/>
      <c r="D218" s="2"/>
      <c r="E218" s="22"/>
      <c r="F218" s="22"/>
      <c r="G218" t="str">
        <f t="shared" si="17"/>
        <v/>
      </c>
      <c r="H218" t="str">
        <f t="shared" si="18"/>
        <v/>
      </c>
    </row>
    <row r="219" spans="1:8">
      <c r="A219" s="2"/>
      <c r="B219" s="2"/>
      <c r="C219" s="22"/>
      <c r="D219" s="2"/>
      <c r="E219" s="22"/>
      <c r="F219" s="22"/>
      <c r="G219" t="str">
        <f t="shared" si="17"/>
        <v/>
      </c>
      <c r="H219" t="str">
        <f t="shared" si="18"/>
        <v/>
      </c>
    </row>
    <row r="220" spans="1:8">
      <c r="A220" s="2"/>
      <c r="B220" s="2"/>
      <c r="C220" s="22"/>
      <c r="D220" s="2"/>
      <c r="E220" s="22"/>
      <c r="F220" s="22"/>
      <c r="G220" t="str">
        <f t="shared" si="17"/>
        <v/>
      </c>
      <c r="H220" t="str">
        <f t="shared" si="18"/>
        <v/>
      </c>
    </row>
    <row r="221" spans="1:8">
      <c r="A221" s="2"/>
      <c r="B221" s="2"/>
      <c r="C221" s="22"/>
      <c r="D221" s="2"/>
      <c r="E221" s="22"/>
      <c r="F221" s="22"/>
      <c r="G221" t="str">
        <f t="shared" si="17"/>
        <v/>
      </c>
      <c r="H221" t="str">
        <f t="shared" si="18"/>
        <v/>
      </c>
    </row>
    <row r="222" spans="1:8">
      <c r="A222" s="2"/>
      <c r="B222" s="2"/>
      <c r="C222" s="22"/>
      <c r="D222" s="2"/>
      <c r="E222" s="22"/>
      <c r="F222" s="22"/>
      <c r="G222" t="str">
        <f t="shared" si="17"/>
        <v/>
      </c>
      <c r="H222" t="str">
        <f t="shared" si="18"/>
        <v/>
      </c>
    </row>
    <row r="223" spans="1:8">
      <c r="A223" s="2"/>
      <c r="B223" s="2"/>
      <c r="C223" s="22"/>
      <c r="D223" s="2"/>
      <c r="E223" s="22"/>
      <c r="F223" s="22"/>
      <c r="G223" t="str">
        <f t="shared" si="17"/>
        <v/>
      </c>
      <c r="H223" t="str">
        <f t="shared" si="18"/>
        <v/>
      </c>
    </row>
    <row r="224" spans="1:8">
      <c r="A224" s="2"/>
      <c r="B224" s="2"/>
      <c r="C224" s="22"/>
      <c r="D224" s="2"/>
      <c r="E224" s="22"/>
      <c r="F224" s="22"/>
      <c r="G224" t="str">
        <f t="shared" si="17"/>
        <v/>
      </c>
      <c r="H224" t="str">
        <f t="shared" si="18"/>
        <v/>
      </c>
    </row>
    <row r="225" spans="1:8">
      <c r="A225" s="2"/>
      <c r="B225" s="2"/>
      <c r="C225" s="22"/>
      <c r="D225" s="2"/>
      <c r="E225" s="22"/>
      <c r="F225" s="22"/>
      <c r="G225" t="str">
        <f t="shared" si="17"/>
        <v/>
      </c>
      <c r="H225" t="str">
        <f t="shared" si="18"/>
        <v/>
      </c>
    </row>
    <row r="226" spans="1:8">
      <c r="A226" s="2"/>
      <c r="B226" s="2"/>
      <c r="C226" s="22"/>
      <c r="D226" s="2"/>
      <c r="E226" s="22"/>
      <c r="F226" s="22"/>
      <c r="G226" t="str">
        <f t="shared" si="17"/>
        <v/>
      </c>
      <c r="H226" t="str">
        <f t="shared" si="18"/>
        <v/>
      </c>
    </row>
    <row r="227" spans="1:8">
      <c r="A227" s="2"/>
      <c r="B227" s="2"/>
      <c r="C227" s="22"/>
      <c r="D227" s="2"/>
      <c r="E227" s="22"/>
      <c r="F227" s="22"/>
      <c r="G227" t="str">
        <f t="shared" si="17"/>
        <v/>
      </c>
      <c r="H227" t="str">
        <f t="shared" si="18"/>
        <v/>
      </c>
    </row>
    <row r="228" spans="1:8">
      <c r="A228" s="2"/>
      <c r="B228" s="2"/>
      <c r="C228" s="22"/>
      <c r="D228" s="2"/>
      <c r="E228" s="22"/>
      <c r="F228" s="22"/>
      <c r="G228" t="str">
        <f t="shared" si="17"/>
        <v/>
      </c>
      <c r="H228" t="str">
        <f t="shared" si="18"/>
        <v/>
      </c>
    </row>
    <row r="229" spans="1:8">
      <c r="A229" s="2"/>
      <c r="B229" s="2"/>
      <c r="C229" s="22"/>
      <c r="D229" s="2"/>
      <c r="E229" s="22"/>
      <c r="F229" s="22"/>
      <c r="G229" t="str">
        <f t="shared" si="17"/>
        <v/>
      </c>
      <c r="H229" t="str">
        <f t="shared" si="18"/>
        <v/>
      </c>
    </row>
    <row r="230" spans="1:8">
      <c r="A230" s="2"/>
      <c r="B230" s="2"/>
      <c r="C230" s="22"/>
      <c r="D230" s="2"/>
      <c r="E230" s="22"/>
      <c r="F230" s="22"/>
      <c r="G230" t="str">
        <f t="shared" si="17"/>
        <v/>
      </c>
      <c r="H230" t="str">
        <f t="shared" si="18"/>
        <v/>
      </c>
    </row>
    <row r="231" spans="1:8">
      <c r="A231" s="2"/>
      <c r="B231" s="2"/>
      <c r="C231" s="22"/>
      <c r="D231" s="2"/>
      <c r="E231" s="22"/>
      <c r="F231" s="22"/>
      <c r="G231" t="str">
        <f t="shared" si="17"/>
        <v/>
      </c>
      <c r="H231" t="str">
        <f t="shared" si="18"/>
        <v/>
      </c>
    </row>
    <row r="232" spans="1:8">
      <c r="A232" s="2"/>
      <c r="B232" s="2"/>
      <c r="C232" s="22"/>
      <c r="D232" s="2"/>
      <c r="E232" s="22"/>
      <c r="F232" s="22"/>
      <c r="G232" t="str">
        <f t="shared" si="17"/>
        <v/>
      </c>
      <c r="H232" t="str">
        <f t="shared" si="18"/>
        <v/>
      </c>
    </row>
    <row r="233" spans="1:8">
      <c r="A233" s="2"/>
      <c r="B233" s="2"/>
      <c r="C233" s="22"/>
      <c r="D233" s="2"/>
      <c r="E233" s="22"/>
      <c r="F233" s="22"/>
      <c r="G233" t="str">
        <f t="shared" si="17"/>
        <v/>
      </c>
      <c r="H233" t="str">
        <f t="shared" si="18"/>
        <v/>
      </c>
    </row>
    <row r="234" spans="1:8">
      <c r="A234" s="2"/>
      <c r="B234" s="2"/>
      <c r="C234" s="22"/>
      <c r="D234" s="2"/>
      <c r="E234" s="22"/>
      <c r="F234" s="22"/>
      <c r="G234" t="str">
        <f t="shared" si="17"/>
        <v/>
      </c>
      <c r="H234" t="str">
        <f t="shared" si="18"/>
        <v/>
      </c>
    </row>
    <row r="235" spans="1:8">
      <c r="A235" s="2"/>
      <c r="B235" s="2"/>
      <c r="C235" s="22"/>
      <c r="D235" s="2"/>
      <c r="E235" s="22"/>
      <c r="F235" s="22"/>
      <c r="G235" t="str">
        <f t="shared" si="17"/>
        <v/>
      </c>
      <c r="H235" t="str">
        <f t="shared" si="18"/>
        <v/>
      </c>
    </row>
    <row r="236" spans="1:8">
      <c r="A236" s="2"/>
      <c r="B236" s="2"/>
      <c r="C236" s="22"/>
      <c r="D236" s="2"/>
      <c r="E236" s="22"/>
      <c r="F236" s="22"/>
      <c r="G236" t="str">
        <f t="shared" si="17"/>
        <v/>
      </c>
      <c r="H236" t="str">
        <f t="shared" si="18"/>
        <v/>
      </c>
    </row>
    <row r="237" spans="1:8">
      <c r="A237" s="2"/>
      <c r="B237" s="2"/>
      <c r="C237" s="22"/>
      <c r="D237" s="2"/>
      <c r="E237" s="22"/>
      <c r="F237" s="22"/>
      <c r="G237" t="str">
        <f t="shared" si="17"/>
        <v/>
      </c>
      <c r="H237" t="str">
        <f t="shared" si="18"/>
        <v/>
      </c>
    </row>
    <row r="238" spans="1:8">
      <c r="A238" s="2"/>
      <c r="B238" s="2"/>
      <c r="C238" s="22"/>
      <c r="D238" s="2"/>
      <c r="E238" s="22"/>
      <c r="F238" s="22"/>
      <c r="G238" t="str">
        <f t="shared" si="17"/>
        <v/>
      </c>
      <c r="H238" t="str">
        <f t="shared" si="18"/>
        <v/>
      </c>
    </row>
    <row r="239" spans="1:8">
      <c r="A239" s="2"/>
      <c r="B239" s="2"/>
      <c r="C239" s="22"/>
      <c r="D239" s="2"/>
      <c r="E239" s="22"/>
      <c r="F239" s="22"/>
      <c r="G239" t="str">
        <f t="shared" si="17"/>
        <v/>
      </c>
      <c r="H239" t="str">
        <f t="shared" si="18"/>
        <v/>
      </c>
    </row>
    <row r="240" spans="1:8">
      <c r="A240" s="2"/>
      <c r="B240" s="2"/>
      <c r="C240" s="22"/>
      <c r="D240" s="2"/>
      <c r="E240" s="22"/>
      <c r="F240" s="22"/>
      <c r="G240" t="str">
        <f t="shared" si="17"/>
        <v/>
      </c>
      <c r="H240" t="str">
        <f t="shared" si="18"/>
        <v/>
      </c>
    </row>
    <row r="241" spans="1:8">
      <c r="A241" s="2"/>
      <c r="B241" s="2"/>
      <c r="C241" s="22"/>
      <c r="D241" s="2"/>
      <c r="E241" s="22"/>
      <c r="F241" s="22"/>
      <c r="G241" t="str">
        <f t="shared" si="17"/>
        <v/>
      </c>
      <c r="H241" t="str">
        <f t="shared" si="18"/>
        <v/>
      </c>
    </row>
    <row r="242" spans="1:8">
      <c r="A242" s="2"/>
      <c r="B242" s="2"/>
      <c r="C242" s="22"/>
      <c r="D242" s="2"/>
      <c r="E242" s="22"/>
      <c r="F242" s="22"/>
      <c r="G242" t="str">
        <f t="shared" si="17"/>
        <v/>
      </c>
      <c r="H242" t="str">
        <f t="shared" si="18"/>
        <v/>
      </c>
    </row>
    <row r="243" spans="1:8">
      <c r="A243" s="2"/>
      <c r="B243" s="2"/>
      <c r="C243" s="22"/>
      <c r="D243" s="2"/>
      <c r="E243" s="22"/>
      <c r="F243" s="22"/>
      <c r="G243" t="str">
        <f t="shared" si="17"/>
        <v/>
      </c>
      <c r="H243" t="str">
        <f t="shared" si="18"/>
        <v/>
      </c>
    </row>
    <row r="244" spans="1:8">
      <c r="A244" s="2"/>
      <c r="B244" s="2"/>
      <c r="C244" s="22"/>
      <c r="D244" s="2"/>
      <c r="E244" s="22"/>
      <c r="F244" s="22"/>
      <c r="G244" t="str">
        <f t="shared" si="17"/>
        <v/>
      </c>
      <c r="H244" t="str">
        <f t="shared" si="18"/>
        <v/>
      </c>
    </row>
    <row r="245" spans="1:8">
      <c r="A245" s="2"/>
      <c r="B245" s="2"/>
      <c r="C245" s="22"/>
      <c r="D245" s="2"/>
      <c r="E245" s="22"/>
      <c r="F245" s="22"/>
      <c r="G245" t="str">
        <f t="shared" si="17"/>
        <v/>
      </c>
      <c r="H245" t="str">
        <f t="shared" si="18"/>
        <v/>
      </c>
    </row>
    <row r="246" spans="1:8">
      <c r="A246" s="2"/>
      <c r="B246" s="2"/>
      <c r="C246" s="22"/>
      <c r="D246" s="2"/>
      <c r="E246" s="22"/>
      <c r="F246" s="22"/>
      <c r="G246" t="str">
        <f t="shared" si="17"/>
        <v/>
      </c>
      <c r="H246" t="str">
        <f t="shared" si="18"/>
        <v/>
      </c>
    </row>
    <row r="247" spans="1:8">
      <c r="A247" s="2"/>
      <c r="B247" s="2"/>
      <c r="C247" s="22"/>
      <c r="D247" s="2"/>
      <c r="E247" s="22"/>
      <c r="F247" s="22"/>
      <c r="G247" t="str">
        <f t="shared" si="17"/>
        <v/>
      </c>
      <c r="H247" t="str">
        <f t="shared" si="18"/>
        <v/>
      </c>
    </row>
    <row r="248" spans="1:8">
      <c r="A248" s="2"/>
      <c r="B248" s="2"/>
      <c r="C248" s="22"/>
      <c r="D248" s="2"/>
      <c r="E248" s="22"/>
      <c r="F248" s="22"/>
      <c r="G248" t="str">
        <f t="shared" si="17"/>
        <v/>
      </c>
      <c r="H248" t="str">
        <f t="shared" si="18"/>
        <v/>
      </c>
    </row>
    <row r="249" spans="1:8">
      <c r="A249" s="2"/>
      <c r="B249" s="2"/>
      <c r="C249" s="22"/>
      <c r="D249" s="2"/>
      <c r="E249" s="22"/>
      <c r="F249" s="22"/>
      <c r="G249" t="str">
        <f t="shared" si="17"/>
        <v/>
      </c>
      <c r="H249" t="str">
        <f t="shared" si="18"/>
        <v/>
      </c>
    </row>
    <row r="250" spans="1:8">
      <c r="A250" s="2"/>
      <c r="B250" s="2"/>
      <c r="C250" s="22"/>
      <c r="D250" s="2"/>
      <c r="E250" s="22"/>
      <c r="F250" s="22"/>
      <c r="G250" t="str">
        <f t="shared" si="17"/>
        <v/>
      </c>
      <c r="H250" t="str">
        <f t="shared" si="18"/>
        <v/>
      </c>
    </row>
    <row r="251" spans="1:8">
      <c r="A251" s="2"/>
      <c r="B251" s="2"/>
      <c r="C251" s="22"/>
      <c r="D251" s="2"/>
      <c r="E251" s="22"/>
      <c r="F251" s="22"/>
      <c r="G251" t="str">
        <f t="shared" si="17"/>
        <v/>
      </c>
      <c r="H251" t="str">
        <f t="shared" si="18"/>
        <v/>
      </c>
    </row>
    <row r="252" spans="1:8">
      <c r="A252" s="2"/>
      <c r="B252" s="2"/>
      <c r="C252" s="22"/>
      <c r="D252" s="2"/>
      <c r="E252" s="22"/>
      <c r="F252" s="22"/>
      <c r="G252" t="str">
        <f t="shared" si="17"/>
        <v/>
      </c>
      <c r="H252" t="str">
        <f t="shared" si="18"/>
        <v/>
      </c>
    </row>
    <row r="253" spans="1:8">
      <c r="A253" s="2"/>
      <c r="B253" s="2"/>
      <c r="C253" s="22"/>
      <c r="D253" s="2"/>
      <c r="E253" s="22"/>
      <c r="F253" s="22"/>
      <c r="G253" t="str">
        <f t="shared" si="17"/>
        <v/>
      </c>
      <c r="H253" t="str">
        <f t="shared" si="18"/>
        <v/>
      </c>
    </row>
    <row r="254" spans="1:8">
      <c r="A254" s="2"/>
      <c r="B254" s="2"/>
      <c r="C254" s="22"/>
      <c r="D254" s="2"/>
      <c r="E254" s="22"/>
      <c r="F254" s="22"/>
      <c r="G254" t="str">
        <f t="shared" si="17"/>
        <v/>
      </c>
      <c r="H254" t="str">
        <f t="shared" si="18"/>
        <v/>
      </c>
    </row>
    <row r="255" spans="1:8">
      <c r="A255" s="2"/>
      <c r="B255" s="2"/>
      <c r="C255" s="22"/>
      <c r="D255" s="2"/>
      <c r="E255" s="22"/>
      <c r="F255" s="22"/>
      <c r="G255" t="str">
        <f t="shared" si="17"/>
        <v/>
      </c>
      <c r="H255" t="str">
        <f t="shared" si="18"/>
        <v/>
      </c>
    </row>
    <row r="256" spans="1:8">
      <c r="A256" s="2"/>
      <c r="B256" s="2"/>
      <c r="C256" s="22"/>
      <c r="D256" s="2"/>
      <c r="E256" s="22"/>
      <c r="F256" s="22"/>
      <c r="G256" t="str">
        <f t="shared" si="17"/>
        <v/>
      </c>
      <c r="H256" t="str">
        <f t="shared" si="18"/>
        <v/>
      </c>
    </row>
    <row r="257" spans="1:8">
      <c r="A257" s="2"/>
      <c r="B257" s="2"/>
      <c r="C257" s="22"/>
      <c r="D257" s="2"/>
      <c r="E257" s="22"/>
      <c r="F257" s="22"/>
      <c r="G257" t="str">
        <f t="shared" si="17"/>
        <v/>
      </c>
      <c r="H257" t="str">
        <f t="shared" si="18"/>
        <v/>
      </c>
    </row>
    <row r="258" spans="1:8">
      <c r="A258" s="2"/>
      <c r="B258" s="2"/>
      <c r="C258" s="22"/>
      <c r="D258" s="2"/>
      <c r="E258" s="22"/>
      <c r="F258" s="22"/>
      <c r="G258" t="str">
        <f t="shared" ref="G258:G273" si="19">CONCATENATE(E258,C258,A258)</f>
        <v/>
      </c>
      <c r="H258" t="str">
        <f t="shared" ref="H258:H273" si="20">CONCATENATE(E258,C258)</f>
        <v/>
      </c>
    </row>
    <row r="259" spans="1:8">
      <c r="A259" s="2"/>
      <c r="B259" s="2"/>
      <c r="C259" s="22"/>
      <c r="D259" s="2"/>
      <c r="E259" s="22"/>
      <c r="F259" s="22"/>
      <c r="G259" t="str">
        <f t="shared" si="19"/>
        <v/>
      </c>
      <c r="H259" t="str">
        <f t="shared" si="20"/>
        <v/>
      </c>
    </row>
    <row r="260" spans="1:8">
      <c r="A260" s="2"/>
      <c r="B260" s="2"/>
      <c r="C260" s="22"/>
      <c r="D260" s="2"/>
      <c r="E260" s="22"/>
      <c r="F260" s="22"/>
      <c r="G260" t="str">
        <f t="shared" si="19"/>
        <v/>
      </c>
      <c r="H260" t="str">
        <f t="shared" si="20"/>
        <v/>
      </c>
    </row>
    <row r="261" spans="1:8">
      <c r="A261" s="2"/>
      <c r="B261" s="2"/>
      <c r="C261" s="22"/>
      <c r="D261" s="2"/>
      <c r="E261" s="22"/>
      <c r="F261" s="22"/>
      <c r="G261" t="str">
        <f t="shared" si="19"/>
        <v/>
      </c>
      <c r="H261" t="str">
        <f t="shared" si="20"/>
        <v/>
      </c>
    </row>
    <row r="262" spans="1:8">
      <c r="A262" s="2"/>
      <c r="B262" s="2"/>
      <c r="C262" s="22"/>
      <c r="D262" s="2"/>
      <c r="E262" s="22"/>
      <c r="F262" s="22"/>
      <c r="G262" t="str">
        <f t="shared" si="19"/>
        <v/>
      </c>
      <c r="H262" t="str">
        <f t="shared" si="20"/>
        <v/>
      </c>
    </row>
    <row r="263" spans="1:8">
      <c r="A263" s="2"/>
      <c r="B263" s="2"/>
      <c r="C263" s="22"/>
      <c r="D263" s="2"/>
      <c r="E263" s="22"/>
      <c r="F263" s="22"/>
      <c r="G263" t="str">
        <f t="shared" si="19"/>
        <v/>
      </c>
      <c r="H263" t="str">
        <f t="shared" si="20"/>
        <v/>
      </c>
    </row>
    <row r="264" spans="1:8">
      <c r="A264" s="2"/>
      <c r="B264" s="2"/>
      <c r="C264" s="22"/>
      <c r="D264" s="2"/>
      <c r="E264" s="22"/>
      <c r="F264" s="22"/>
      <c r="G264" t="str">
        <f t="shared" si="19"/>
        <v/>
      </c>
      <c r="H264" t="str">
        <f t="shared" si="20"/>
        <v/>
      </c>
    </row>
    <row r="265" spans="1:8">
      <c r="A265" s="2"/>
      <c r="B265" s="2"/>
      <c r="C265" s="22"/>
      <c r="D265" s="2"/>
      <c r="E265" s="22"/>
      <c r="F265" s="22"/>
      <c r="G265" t="str">
        <f t="shared" si="19"/>
        <v/>
      </c>
      <c r="H265" t="str">
        <f t="shared" si="20"/>
        <v/>
      </c>
    </row>
    <row r="266" spans="1:8">
      <c r="A266" s="2"/>
      <c r="B266" s="2"/>
      <c r="C266" s="22"/>
      <c r="D266" s="2"/>
      <c r="E266" s="22"/>
      <c r="F266" s="22"/>
      <c r="G266" t="str">
        <f t="shared" si="19"/>
        <v/>
      </c>
      <c r="H266" t="str">
        <f t="shared" si="20"/>
        <v/>
      </c>
    </row>
    <row r="267" spans="1:8">
      <c r="A267" s="2"/>
      <c r="B267" s="2"/>
      <c r="C267" s="22"/>
      <c r="D267" s="2"/>
      <c r="E267" s="22"/>
      <c r="F267" s="22"/>
      <c r="G267" t="str">
        <f t="shared" si="19"/>
        <v/>
      </c>
      <c r="H267" t="str">
        <f t="shared" si="20"/>
        <v/>
      </c>
    </row>
    <row r="268" spans="1:8">
      <c r="A268" s="2"/>
      <c r="B268" s="2"/>
      <c r="C268" s="22"/>
      <c r="D268" s="2"/>
      <c r="E268" s="22"/>
      <c r="F268" s="22"/>
      <c r="G268" t="str">
        <f t="shared" si="19"/>
        <v/>
      </c>
      <c r="H268" t="str">
        <f t="shared" si="20"/>
        <v/>
      </c>
    </row>
    <row r="269" spans="1:8">
      <c r="A269" s="2"/>
      <c r="B269" s="2"/>
      <c r="C269" s="22"/>
      <c r="D269" s="2"/>
      <c r="E269" s="22"/>
      <c r="F269" s="22"/>
      <c r="G269" t="str">
        <f t="shared" si="19"/>
        <v/>
      </c>
      <c r="H269" t="str">
        <f t="shared" si="20"/>
        <v/>
      </c>
    </row>
    <row r="270" spans="1:8">
      <c r="A270" s="2"/>
      <c r="B270" s="2"/>
      <c r="C270" s="22"/>
      <c r="D270" s="2"/>
      <c r="E270" s="22"/>
      <c r="F270" s="22"/>
      <c r="G270" t="str">
        <f t="shared" si="19"/>
        <v/>
      </c>
      <c r="H270" t="str">
        <f t="shared" si="20"/>
        <v/>
      </c>
    </row>
    <row r="271" spans="1:8">
      <c r="A271" s="2"/>
      <c r="B271" s="2"/>
      <c r="C271" s="22"/>
      <c r="D271" s="2"/>
      <c r="E271" s="22"/>
      <c r="F271" s="22"/>
      <c r="G271" t="str">
        <f t="shared" si="19"/>
        <v/>
      </c>
      <c r="H271" t="str">
        <f t="shared" si="20"/>
        <v/>
      </c>
    </row>
    <row r="272" spans="1:8">
      <c r="A272" s="2"/>
      <c r="B272" s="2"/>
      <c r="C272" s="22"/>
      <c r="D272" s="2"/>
      <c r="E272" s="22"/>
      <c r="F272" s="22"/>
      <c r="G272" t="str">
        <f t="shared" si="19"/>
        <v/>
      </c>
      <c r="H272" t="str">
        <f t="shared" si="20"/>
        <v/>
      </c>
    </row>
    <row r="273" spans="1:8">
      <c r="A273" s="2"/>
      <c r="B273" s="2"/>
      <c r="C273" s="22"/>
      <c r="D273" s="2"/>
      <c r="E273" s="22"/>
      <c r="F273" s="22"/>
      <c r="G273" t="str">
        <f t="shared" si="19"/>
        <v/>
      </c>
      <c r="H273" t="str">
        <f t="shared" si="20"/>
        <v/>
      </c>
    </row>
  </sheetData>
  <autoFilter ref="A1:A273"/>
  <phoneticPr fontId="3"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N5247"/>
  <sheetViews>
    <sheetView zoomScale="90" zoomScaleNormal="90" zoomScalePageLayoutView="90" workbookViewId="0">
      <pane ySplit="1" topLeftCell="A2" activePane="bottomLeft" state="frozen"/>
      <selection activeCell="B13" sqref="B13"/>
      <selection pane="bottomLeft" activeCell="D300" sqref="D300"/>
    </sheetView>
  </sheetViews>
  <sheetFormatPr defaultColWidth="8.85546875" defaultRowHeight="15"/>
  <cols>
    <col min="1" max="1" width="30" customWidth="1"/>
    <col min="2" max="2" width="20.28515625" customWidth="1"/>
    <col min="3" max="3" width="37.28515625" style="23" customWidth="1"/>
    <col min="4" max="4" width="15.7109375" customWidth="1"/>
    <col min="5" max="5" width="21.42578125" style="23" customWidth="1"/>
    <col min="6" max="6" width="12.140625" style="23" customWidth="1"/>
    <col min="7" max="7" width="11.7109375" style="23" customWidth="1"/>
    <col min="8" max="8" width="14.85546875" style="23" customWidth="1"/>
    <col min="9" max="9" width="24.28515625" customWidth="1"/>
    <col min="10" max="10" width="10.42578125" customWidth="1"/>
    <col min="11" max="11" width="4.85546875" customWidth="1"/>
    <col min="13" max="13" width="34.42578125" customWidth="1"/>
    <col min="14" max="14" width="16.85546875" customWidth="1"/>
  </cols>
  <sheetData>
    <row r="1" spans="1:14" s="14" customFormat="1" ht="30">
      <c r="A1" s="13" t="s">
        <v>66</v>
      </c>
      <c r="B1" s="13" t="s">
        <v>67</v>
      </c>
      <c r="C1" s="26" t="s">
        <v>64</v>
      </c>
      <c r="D1" s="12" t="s">
        <v>65</v>
      </c>
      <c r="E1" s="26" t="s">
        <v>62</v>
      </c>
      <c r="F1" s="26" t="s">
        <v>63</v>
      </c>
      <c r="G1" s="26" t="s">
        <v>60</v>
      </c>
      <c r="H1" s="26" t="s">
        <v>61</v>
      </c>
      <c r="I1" s="13" t="s">
        <v>88</v>
      </c>
      <c r="J1" s="13" t="s">
        <v>68</v>
      </c>
      <c r="K1" s="13" t="s">
        <v>45</v>
      </c>
    </row>
    <row r="2" spans="1:14">
      <c r="A2" s="6" t="s">
        <v>702</v>
      </c>
      <c r="B2" s="6" t="s">
        <v>704</v>
      </c>
      <c r="C2" s="22" t="str">
        <f t="shared" ref="C2:C65" ca="1" si="0">OFFSET(OffsetRefAdm3,MATCH(D2,MatchAdm3_Code,0)-1,0)</f>
        <v>Aneityum (Aneityum)</v>
      </c>
      <c r="D2" s="6" t="s">
        <v>423</v>
      </c>
      <c r="E2" s="22" t="str">
        <f t="shared" ref="E2:E65" ca="1" si="1">OFFSET(OffsetRefAdm3,MATCH(D2,MatchAdm3_Code,0)-1,2)</f>
        <v>Aneityum</v>
      </c>
      <c r="F2" s="22" t="str">
        <f t="shared" ref="F2:F65" ca="1" si="2">OFFSET(OffsetRefAdm3,MATCH(D2,MatchAdm3_Code,0)-1,3)</f>
        <v>VUT0106003</v>
      </c>
      <c r="G2" s="22" t="str">
        <f t="shared" ref="G2:G65" ca="1" si="3">OFFSET(OffsetRefAdm3,MATCH(D2,MatchAdm3_Code,0)-1,5)</f>
        <v>VUT0106</v>
      </c>
      <c r="H2" s="22" t="str">
        <f t="shared" ref="H2:H65" ca="1" si="4">OFFSET(OffsetRefAdm3,MATCH(D2,MatchAdm3_Code,0)-1,4)</f>
        <v>TAFEA</v>
      </c>
      <c r="I2" s="2"/>
      <c r="J2" s="2">
        <v>1</v>
      </c>
      <c r="K2" s="2">
        <v>1</v>
      </c>
      <c r="M2" s="23" t="s">
        <v>89</v>
      </c>
    </row>
    <row r="3" spans="1:14">
      <c r="A3" s="6" t="s">
        <v>705</v>
      </c>
      <c r="B3" s="6" t="s">
        <v>707</v>
      </c>
      <c r="C3" s="22" t="str">
        <f t="shared" ca="1" si="0"/>
        <v>Aneityum (Aneityum)</v>
      </c>
      <c r="D3" s="6" t="s">
        <v>423</v>
      </c>
      <c r="E3" s="22" t="str">
        <f t="shared" ca="1" si="1"/>
        <v>Aneityum</v>
      </c>
      <c r="F3" s="22" t="str">
        <f t="shared" ca="1" si="2"/>
        <v>VUT0106003</v>
      </c>
      <c r="G3" s="22" t="str">
        <f t="shared" ca="1" si="3"/>
        <v>VUT0106</v>
      </c>
      <c r="H3" s="22" t="str">
        <f t="shared" ca="1" si="4"/>
        <v>TAFEA</v>
      </c>
      <c r="I3" s="2"/>
      <c r="J3" s="2">
        <v>0</v>
      </c>
      <c r="K3" s="2"/>
      <c r="M3" s="6"/>
      <c r="N3" s="6"/>
    </row>
    <row r="4" spans="1:14">
      <c r="A4" s="6" t="s">
        <v>708</v>
      </c>
      <c r="B4" s="6" t="s">
        <v>709</v>
      </c>
      <c r="C4" s="22" t="str">
        <f t="shared" ca="1" si="0"/>
        <v>Aneityum (Aneityum)</v>
      </c>
      <c r="D4" s="6" t="s">
        <v>423</v>
      </c>
      <c r="E4" s="22" t="str">
        <f t="shared" ca="1" si="1"/>
        <v>Aneityum</v>
      </c>
      <c r="F4" s="22" t="str">
        <f t="shared" ca="1" si="2"/>
        <v>VUT0106003</v>
      </c>
      <c r="G4" s="22" t="str">
        <f t="shared" ca="1" si="3"/>
        <v>VUT0106</v>
      </c>
      <c r="H4" s="22" t="str">
        <f t="shared" ca="1" si="4"/>
        <v>TAFEA</v>
      </c>
      <c r="I4" s="2"/>
      <c r="J4" s="2">
        <v>0</v>
      </c>
      <c r="K4" s="2"/>
      <c r="M4" s="6"/>
      <c r="N4" s="6"/>
    </row>
    <row r="5" spans="1:14">
      <c r="A5" s="6" t="s">
        <v>710</v>
      </c>
      <c r="B5" s="6" t="s">
        <v>711</v>
      </c>
      <c r="C5" s="22" t="str">
        <f t="shared" ca="1" si="0"/>
        <v>Aneityum (Aneityum)</v>
      </c>
      <c r="D5" s="6" t="s">
        <v>423</v>
      </c>
      <c r="E5" s="22" t="str">
        <f t="shared" ca="1" si="1"/>
        <v>Aneityum</v>
      </c>
      <c r="F5" s="22" t="str">
        <f t="shared" ca="1" si="2"/>
        <v>VUT0106003</v>
      </c>
      <c r="G5" s="22" t="str">
        <f t="shared" ca="1" si="3"/>
        <v>VUT0106</v>
      </c>
      <c r="H5" s="22" t="str">
        <f t="shared" ca="1" si="4"/>
        <v>TAFEA</v>
      </c>
      <c r="I5" s="2"/>
      <c r="J5" s="2">
        <v>1</v>
      </c>
      <c r="K5" s="2">
        <v>2</v>
      </c>
      <c r="M5" s="6"/>
      <c r="N5" s="6"/>
    </row>
    <row r="6" spans="1:14">
      <c r="A6" s="6" t="s">
        <v>712</v>
      </c>
      <c r="B6" s="6" t="s">
        <v>713</v>
      </c>
      <c r="C6" s="22" t="str">
        <f t="shared" ca="1" si="0"/>
        <v>Aneityum (Aneityum)</v>
      </c>
      <c r="D6" s="6" t="s">
        <v>423</v>
      </c>
      <c r="E6" s="22" t="str">
        <f t="shared" ca="1" si="1"/>
        <v>Aneityum</v>
      </c>
      <c r="F6" s="22" t="str">
        <f t="shared" ca="1" si="2"/>
        <v>VUT0106003</v>
      </c>
      <c r="G6" s="22" t="str">
        <f t="shared" ca="1" si="3"/>
        <v>VUT0106</v>
      </c>
      <c r="H6" s="22" t="str">
        <f t="shared" ca="1" si="4"/>
        <v>TAFEA</v>
      </c>
      <c r="I6" s="2"/>
      <c r="J6" s="2">
        <v>0</v>
      </c>
      <c r="K6" s="2"/>
      <c r="M6" s="6"/>
      <c r="N6" s="6"/>
    </row>
    <row r="7" spans="1:14">
      <c r="A7" s="6" t="s">
        <v>714</v>
      </c>
      <c r="B7" s="6" t="s">
        <v>715</v>
      </c>
      <c r="C7" s="22" t="str">
        <f t="shared" ca="1" si="0"/>
        <v>Aneityum (Aneityum)</v>
      </c>
      <c r="D7" s="6" t="s">
        <v>423</v>
      </c>
      <c r="E7" s="22" t="str">
        <f t="shared" ca="1" si="1"/>
        <v>Aneityum</v>
      </c>
      <c r="F7" s="22" t="str">
        <f t="shared" ca="1" si="2"/>
        <v>VUT0106003</v>
      </c>
      <c r="G7" s="22" t="str">
        <f t="shared" ca="1" si="3"/>
        <v>VUT0106</v>
      </c>
      <c r="H7" s="22" t="str">
        <f t="shared" ca="1" si="4"/>
        <v>TAFEA</v>
      </c>
      <c r="I7" s="2"/>
      <c r="J7" s="2">
        <v>0</v>
      </c>
      <c r="K7" s="2"/>
      <c r="M7" s="6"/>
      <c r="N7" s="6"/>
    </row>
    <row r="8" spans="1:14">
      <c r="A8" s="6" t="s">
        <v>716</v>
      </c>
      <c r="B8" s="6" t="s">
        <v>717</v>
      </c>
      <c r="C8" s="22" t="str">
        <f t="shared" ca="1" si="0"/>
        <v>Aneityum (Aneityum)</v>
      </c>
      <c r="D8" s="6" t="s">
        <v>423</v>
      </c>
      <c r="E8" s="22" t="str">
        <f t="shared" ca="1" si="1"/>
        <v>Aneityum</v>
      </c>
      <c r="F8" s="22" t="str">
        <f t="shared" ca="1" si="2"/>
        <v>VUT0106003</v>
      </c>
      <c r="G8" s="22" t="str">
        <f t="shared" ca="1" si="3"/>
        <v>VUT0106</v>
      </c>
      <c r="H8" s="22" t="str">
        <f t="shared" ca="1" si="4"/>
        <v>TAFEA</v>
      </c>
      <c r="I8" s="2"/>
      <c r="J8" s="2">
        <v>0</v>
      </c>
      <c r="K8" s="2"/>
      <c r="M8" s="6"/>
      <c r="N8" s="6"/>
    </row>
    <row r="9" spans="1:14">
      <c r="A9" s="6" t="s">
        <v>718</v>
      </c>
      <c r="B9" s="6" t="s">
        <v>719</v>
      </c>
      <c r="C9" s="22" t="str">
        <f t="shared" ca="1" si="0"/>
        <v>Aneityum (Aneityum)</v>
      </c>
      <c r="D9" s="6" t="s">
        <v>423</v>
      </c>
      <c r="E9" s="22" t="str">
        <f t="shared" ca="1" si="1"/>
        <v>Aneityum</v>
      </c>
      <c r="F9" s="22" t="str">
        <f t="shared" ca="1" si="2"/>
        <v>VUT0106003</v>
      </c>
      <c r="G9" s="22" t="str">
        <f t="shared" ca="1" si="3"/>
        <v>VUT0106</v>
      </c>
      <c r="H9" s="22" t="str">
        <f t="shared" ca="1" si="4"/>
        <v>TAFEA</v>
      </c>
      <c r="I9" s="2"/>
      <c r="J9" s="2">
        <v>0</v>
      </c>
      <c r="K9" s="2"/>
      <c r="M9" s="6"/>
      <c r="N9" s="6"/>
    </row>
    <row r="10" spans="1:14">
      <c r="A10" s="6" t="s">
        <v>720</v>
      </c>
      <c r="B10" s="6" t="s">
        <v>721</v>
      </c>
      <c r="C10" s="22" t="str">
        <f t="shared" ca="1" si="0"/>
        <v>Aneityum (Aneityum)</v>
      </c>
      <c r="D10" s="6" t="s">
        <v>423</v>
      </c>
      <c r="E10" s="22" t="str">
        <f t="shared" ca="1" si="1"/>
        <v>Aneityum</v>
      </c>
      <c r="F10" s="22" t="str">
        <f t="shared" ca="1" si="2"/>
        <v>VUT0106003</v>
      </c>
      <c r="G10" s="22" t="str">
        <f t="shared" ca="1" si="3"/>
        <v>VUT0106</v>
      </c>
      <c r="H10" s="22" t="str">
        <f t="shared" ca="1" si="4"/>
        <v>TAFEA</v>
      </c>
      <c r="I10" s="2"/>
      <c r="J10" s="2">
        <v>0</v>
      </c>
      <c r="K10" s="2"/>
      <c r="M10" s="6"/>
      <c r="N10" s="6"/>
    </row>
    <row r="11" spans="1:14">
      <c r="A11" s="6" t="s">
        <v>722</v>
      </c>
      <c r="B11" s="6" t="s">
        <v>723</v>
      </c>
      <c r="C11" s="22" t="str">
        <f t="shared" ca="1" si="0"/>
        <v>Aneityum (Aneityum)</v>
      </c>
      <c r="D11" s="6" t="s">
        <v>423</v>
      </c>
      <c r="E11" s="22" t="str">
        <f t="shared" ca="1" si="1"/>
        <v>Aneityum</v>
      </c>
      <c r="F11" s="22" t="str">
        <f t="shared" ca="1" si="2"/>
        <v>VUT0106003</v>
      </c>
      <c r="G11" s="22" t="str">
        <f t="shared" ca="1" si="3"/>
        <v>VUT0106</v>
      </c>
      <c r="H11" s="22" t="str">
        <f t="shared" ca="1" si="4"/>
        <v>TAFEA</v>
      </c>
      <c r="I11" s="2"/>
      <c r="J11" s="2">
        <v>0</v>
      </c>
      <c r="K11" s="2"/>
      <c r="M11" s="6"/>
      <c r="N11" s="6"/>
    </row>
    <row r="12" spans="1:14">
      <c r="A12" s="6" t="s">
        <v>724</v>
      </c>
      <c r="B12" s="6" t="s">
        <v>725</v>
      </c>
      <c r="C12" s="22" t="str">
        <f t="shared" ca="1" si="0"/>
        <v>Aneityum (Aneityum)</v>
      </c>
      <c r="D12" s="6" t="s">
        <v>423</v>
      </c>
      <c r="E12" s="22" t="str">
        <f t="shared" ca="1" si="1"/>
        <v>Aneityum</v>
      </c>
      <c r="F12" s="22" t="str">
        <f t="shared" ca="1" si="2"/>
        <v>VUT0106003</v>
      </c>
      <c r="G12" s="22" t="str">
        <f t="shared" ca="1" si="3"/>
        <v>VUT0106</v>
      </c>
      <c r="H12" s="22" t="str">
        <f t="shared" ca="1" si="4"/>
        <v>TAFEA</v>
      </c>
      <c r="I12" s="2"/>
      <c r="J12" s="2">
        <v>0</v>
      </c>
      <c r="K12" s="2"/>
      <c r="M12" s="6"/>
      <c r="N12" s="6"/>
    </row>
    <row r="13" spans="1:14">
      <c r="A13" s="6" t="s">
        <v>726</v>
      </c>
      <c r="B13" s="6" t="s">
        <v>727</v>
      </c>
      <c r="C13" s="22" t="str">
        <f t="shared" ca="1" si="0"/>
        <v>Aneityum (Aneityum)</v>
      </c>
      <c r="D13" s="6" t="s">
        <v>423</v>
      </c>
      <c r="E13" s="22" t="str">
        <f t="shared" ca="1" si="1"/>
        <v>Aneityum</v>
      </c>
      <c r="F13" s="22" t="str">
        <f t="shared" ca="1" si="2"/>
        <v>VUT0106003</v>
      </c>
      <c r="G13" s="22" t="str">
        <f t="shared" ca="1" si="3"/>
        <v>VUT0106</v>
      </c>
      <c r="H13" s="22" t="str">
        <f t="shared" ca="1" si="4"/>
        <v>TAFEA</v>
      </c>
      <c r="I13" s="2"/>
      <c r="J13" s="2">
        <v>0</v>
      </c>
      <c r="K13" s="2"/>
      <c r="M13" s="6"/>
      <c r="N13" s="6"/>
    </row>
    <row r="14" spans="1:14">
      <c r="A14" s="6" t="s">
        <v>728</v>
      </c>
      <c r="B14" s="6" t="s">
        <v>729</v>
      </c>
      <c r="C14" s="22" t="str">
        <f t="shared" ca="1" si="0"/>
        <v>Aneityum (Aneityum)</v>
      </c>
      <c r="D14" s="6" t="s">
        <v>423</v>
      </c>
      <c r="E14" s="22" t="str">
        <f t="shared" ca="1" si="1"/>
        <v>Aneityum</v>
      </c>
      <c r="F14" s="22" t="str">
        <f t="shared" ca="1" si="2"/>
        <v>VUT0106003</v>
      </c>
      <c r="G14" s="22" t="str">
        <f t="shared" ca="1" si="3"/>
        <v>VUT0106</v>
      </c>
      <c r="H14" s="22" t="str">
        <f t="shared" ca="1" si="4"/>
        <v>TAFEA</v>
      </c>
      <c r="I14" s="2"/>
      <c r="J14" s="2">
        <v>0</v>
      </c>
      <c r="K14" s="2"/>
      <c r="M14" s="6"/>
      <c r="N14" s="6"/>
    </row>
    <row r="15" spans="1:14">
      <c r="A15" s="6" t="s">
        <v>730</v>
      </c>
      <c r="B15" s="6" t="s">
        <v>731</v>
      </c>
      <c r="C15" s="22" t="str">
        <f t="shared" ca="1" si="0"/>
        <v>Aneityum (Aneityum)</v>
      </c>
      <c r="D15" s="6" t="s">
        <v>423</v>
      </c>
      <c r="E15" s="22" t="str">
        <f t="shared" ca="1" si="1"/>
        <v>Aneityum</v>
      </c>
      <c r="F15" s="22" t="str">
        <f t="shared" ca="1" si="2"/>
        <v>VUT0106003</v>
      </c>
      <c r="G15" s="22" t="str">
        <f t="shared" ca="1" si="3"/>
        <v>VUT0106</v>
      </c>
      <c r="H15" s="22" t="str">
        <f t="shared" ca="1" si="4"/>
        <v>TAFEA</v>
      </c>
      <c r="I15" s="2"/>
      <c r="J15" s="2">
        <v>0</v>
      </c>
      <c r="K15" s="2"/>
      <c r="M15" s="6"/>
      <c r="N15" s="6"/>
    </row>
    <row r="16" spans="1:14">
      <c r="A16" s="6" t="s">
        <v>732</v>
      </c>
      <c r="B16" s="6" t="s">
        <v>733</v>
      </c>
      <c r="C16" s="22" t="str">
        <f t="shared" ca="1" si="0"/>
        <v>Aneityum (Aneityum)</v>
      </c>
      <c r="D16" s="6" t="s">
        <v>423</v>
      </c>
      <c r="E16" s="22" t="str">
        <f t="shared" ca="1" si="1"/>
        <v>Aneityum</v>
      </c>
      <c r="F16" s="22" t="str">
        <f t="shared" ca="1" si="2"/>
        <v>VUT0106003</v>
      </c>
      <c r="G16" s="22" t="str">
        <f t="shared" ca="1" si="3"/>
        <v>VUT0106</v>
      </c>
      <c r="H16" s="22" t="str">
        <f t="shared" ca="1" si="4"/>
        <v>TAFEA</v>
      </c>
      <c r="I16" s="2"/>
      <c r="J16" s="2">
        <v>0</v>
      </c>
      <c r="K16" s="2"/>
      <c r="M16" s="6"/>
      <c r="N16" s="6"/>
    </row>
    <row r="17" spans="1:14">
      <c r="A17" s="6" t="s">
        <v>734</v>
      </c>
      <c r="B17" s="6" t="s">
        <v>735</v>
      </c>
      <c r="C17" s="22" t="str">
        <f t="shared" ca="1" si="0"/>
        <v>Aneityum (Aneityum)</v>
      </c>
      <c r="D17" s="6" t="s">
        <v>423</v>
      </c>
      <c r="E17" s="22" t="str">
        <f t="shared" ca="1" si="1"/>
        <v>Aneityum</v>
      </c>
      <c r="F17" s="22" t="str">
        <f t="shared" ca="1" si="2"/>
        <v>VUT0106003</v>
      </c>
      <c r="G17" s="22" t="str">
        <f t="shared" ca="1" si="3"/>
        <v>VUT0106</v>
      </c>
      <c r="H17" s="22" t="str">
        <f t="shared" ca="1" si="4"/>
        <v>TAFEA</v>
      </c>
      <c r="I17" s="2"/>
      <c r="J17" s="2">
        <v>0</v>
      </c>
      <c r="K17" s="2"/>
      <c r="M17" s="6"/>
      <c r="N17" s="6"/>
    </row>
    <row r="18" spans="1:14">
      <c r="A18" s="6" t="s">
        <v>736</v>
      </c>
      <c r="B18" s="6" t="s">
        <v>737</v>
      </c>
      <c r="C18" s="22" t="str">
        <f t="shared" ca="1" si="0"/>
        <v>Aneityum (Aneityum)</v>
      </c>
      <c r="D18" s="6" t="s">
        <v>423</v>
      </c>
      <c r="E18" s="22" t="str">
        <f t="shared" ca="1" si="1"/>
        <v>Aneityum</v>
      </c>
      <c r="F18" s="22" t="str">
        <f t="shared" ca="1" si="2"/>
        <v>VUT0106003</v>
      </c>
      <c r="G18" s="22" t="str">
        <f t="shared" ca="1" si="3"/>
        <v>VUT0106</v>
      </c>
      <c r="H18" s="22" t="str">
        <f t="shared" ca="1" si="4"/>
        <v>TAFEA</v>
      </c>
      <c r="I18" s="2"/>
      <c r="J18" s="2">
        <v>0</v>
      </c>
      <c r="K18" s="2"/>
      <c r="M18" s="6"/>
      <c r="N18" s="6"/>
    </row>
    <row r="19" spans="1:14">
      <c r="A19" s="6" t="s">
        <v>738</v>
      </c>
      <c r="B19" s="6" t="s">
        <v>739</v>
      </c>
      <c r="C19" s="22" t="str">
        <f t="shared" ca="1" si="0"/>
        <v>Aneityum (Aneityum)</v>
      </c>
      <c r="D19" s="6" t="s">
        <v>423</v>
      </c>
      <c r="E19" s="22" t="str">
        <f t="shared" ca="1" si="1"/>
        <v>Aneityum</v>
      </c>
      <c r="F19" s="22" t="str">
        <f t="shared" ca="1" si="2"/>
        <v>VUT0106003</v>
      </c>
      <c r="G19" s="22" t="str">
        <f t="shared" ca="1" si="3"/>
        <v>VUT0106</v>
      </c>
      <c r="H19" s="22" t="str">
        <f t="shared" ca="1" si="4"/>
        <v>TAFEA</v>
      </c>
      <c r="I19" s="2"/>
      <c r="J19" s="2">
        <v>0</v>
      </c>
      <c r="K19" s="2"/>
      <c r="M19" s="6"/>
      <c r="N19" s="6"/>
    </row>
    <row r="20" spans="1:14">
      <c r="A20" s="6" t="s">
        <v>740</v>
      </c>
      <c r="B20" s="6" t="s">
        <v>741</v>
      </c>
      <c r="C20" s="22" t="str">
        <f t="shared" ca="1" si="0"/>
        <v>Aneityum (Aneityum)</v>
      </c>
      <c r="D20" s="6" t="s">
        <v>423</v>
      </c>
      <c r="E20" s="22" t="str">
        <f t="shared" ca="1" si="1"/>
        <v>Aneityum</v>
      </c>
      <c r="F20" s="22" t="str">
        <f t="shared" ca="1" si="2"/>
        <v>VUT0106003</v>
      </c>
      <c r="G20" s="22" t="str">
        <f t="shared" ca="1" si="3"/>
        <v>VUT0106</v>
      </c>
      <c r="H20" s="22" t="str">
        <f t="shared" ca="1" si="4"/>
        <v>TAFEA</v>
      </c>
      <c r="I20" s="2"/>
      <c r="J20" s="2">
        <v>0</v>
      </c>
      <c r="K20" s="2"/>
      <c r="M20" s="6"/>
      <c r="N20" s="6"/>
    </row>
    <row r="21" spans="1:14">
      <c r="A21" s="6" t="s">
        <v>742</v>
      </c>
      <c r="B21" s="6" t="s">
        <v>743</v>
      </c>
      <c r="C21" s="22" t="str">
        <f t="shared" ca="1" si="0"/>
        <v>Aneityum (Aneityum)</v>
      </c>
      <c r="D21" s="6" t="s">
        <v>423</v>
      </c>
      <c r="E21" s="22" t="str">
        <f t="shared" ca="1" si="1"/>
        <v>Aneityum</v>
      </c>
      <c r="F21" s="22" t="str">
        <f t="shared" ca="1" si="2"/>
        <v>VUT0106003</v>
      </c>
      <c r="G21" s="22" t="str">
        <f t="shared" ca="1" si="3"/>
        <v>VUT0106</v>
      </c>
      <c r="H21" s="22" t="str">
        <f t="shared" ca="1" si="4"/>
        <v>TAFEA</v>
      </c>
      <c r="I21" s="2"/>
      <c r="J21" s="2">
        <v>0</v>
      </c>
      <c r="K21" s="2"/>
      <c r="M21" s="6"/>
      <c r="N21" s="6"/>
    </row>
    <row r="22" spans="1:14">
      <c r="A22" s="6" t="s">
        <v>744</v>
      </c>
      <c r="B22" s="6" t="s">
        <v>745</v>
      </c>
      <c r="C22" s="22" t="str">
        <f t="shared" ca="1" si="0"/>
        <v>Aneityum (Aneityum)</v>
      </c>
      <c r="D22" s="6" t="s">
        <v>423</v>
      </c>
      <c r="E22" s="22" t="str">
        <f t="shared" ca="1" si="1"/>
        <v>Aneityum</v>
      </c>
      <c r="F22" s="22" t="str">
        <f t="shared" ca="1" si="2"/>
        <v>VUT0106003</v>
      </c>
      <c r="G22" s="22" t="str">
        <f t="shared" ca="1" si="3"/>
        <v>VUT0106</v>
      </c>
      <c r="H22" s="22" t="str">
        <f t="shared" ca="1" si="4"/>
        <v>TAFEA</v>
      </c>
      <c r="I22" s="2"/>
      <c r="J22" s="2">
        <v>3</v>
      </c>
      <c r="K22" s="2"/>
      <c r="M22" s="6"/>
      <c r="N22" s="6"/>
    </row>
    <row r="23" spans="1:14">
      <c r="A23" s="6" t="s">
        <v>746</v>
      </c>
      <c r="B23" s="6" t="s">
        <v>747</v>
      </c>
      <c r="C23" s="22" t="str">
        <f t="shared" ca="1" si="0"/>
        <v>Aneityum (Aneityum)</v>
      </c>
      <c r="D23" s="6" t="s">
        <v>423</v>
      </c>
      <c r="E23" s="22" t="str">
        <f t="shared" ca="1" si="1"/>
        <v>Aneityum</v>
      </c>
      <c r="F23" s="22" t="str">
        <f t="shared" ca="1" si="2"/>
        <v>VUT0106003</v>
      </c>
      <c r="G23" s="22" t="str">
        <f t="shared" ca="1" si="3"/>
        <v>VUT0106</v>
      </c>
      <c r="H23" s="22" t="str">
        <f t="shared" ca="1" si="4"/>
        <v>TAFEA</v>
      </c>
      <c r="I23" s="2"/>
      <c r="J23" s="2">
        <v>0</v>
      </c>
      <c r="K23" s="2"/>
      <c r="M23" s="6"/>
      <c r="N23" s="6"/>
    </row>
    <row r="24" spans="1:14">
      <c r="A24" s="6" t="s">
        <v>748</v>
      </c>
      <c r="B24" s="6" t="s">
        <v>749</v>
      </c>
      <c r="C24" s="22" t="str">
        <f t="shared" ca="1" si="0"/>
        <v>Aneityum (Aneityum)</v>
      </c>
      <c r="D24" s="6" t="s">
        <v>423</v>
      </c>
      <c r="E24" s="22" t="str">
        <f t="shared" ca="1" si="1"/>
        <v>Aneityum</v>
      </c>
      <c r="F24" s="22" t="str">
        <f t="shared" ca="1" si="2"/>
        <v>VUT0106003</v>
      </c>
      <c r="G24" s="22" t="str">
        <f t="shared" ca="1" si="3"/>
        <v>VUT0106</v>
      </c>
      <c r="H24" s="22" t="str">
        <f t="shared" ca="1" si="4"/>
        <v>TAFEA</v>
      </c>
      <c r="I24" s="2"/>
      <c r="J24" s="2">
        <v>0</v>
      </c>
      <c r="K24" s="2"/>
      <c r="M24" s="6"/>
    </row>
    <row r="25" spans="1:14">
      <c r="A25" s="6" t="s">
        <v>750</v>
      </c>
      <c r="B25" s="6" t="s">
        <v>751</v>
      </c>
      <c r="C25" s="22" t="str">
        <f t="shared" ca="1" si="0"/>
        <v>Aneityum (Aneityum)</v>
      </c>
      <c r="D25" s="6" t="s">
        <v>423</v>
      </c>
      <c r="E25" s="22" t="str">
        <f t="shared" ca="1" si="1"/>
        <v>Aneityum</v>
      </c>
      <c r="F25" s="22" t="str">
        <f t="shared" ca="1" si="2"/>
        <v>VUT0106003</v>
      </c>
      <c r="G25" s="22" t="str">
        <f t="shared" ca="1" si="3"/>
        <v>VUT0106</v>
      </c>
      <c r="H25" s="22" t="str">
        <f t="shared" ca="1" si="4"/>
        <v>TAFEA</v>
      </c>
      <c r="I25" s="2"/>
      <c r="J25" s="2">
        <v>0</v>
      </c>
      <c r="K25" s="2"/>
      <c r="M25" s="6"/>
    </row>
    <row r="26" spans="1:14">
      <c r="A26" s="6" t="s">
        <v>752</v>
      </c>
      <c r="B26" s="6" t="s">
        <v>753</v>
      </c>
      <c r="C26" s="22" t="str">
        <f t="shared" ca="1" si="0"/>
        <v>Aneityum (Aneityum)</v>
      </c>
      <c r="D26" s="6" t="s">
        <v>423</v>
      </c>
      <c r="E26" s="22" t="str">
        <f t="shared" ca="1" si="1"/>
        <v>Aneityum</v>
      </c>
      <c r="F26" s="22" t="str">
        <f t="shared" ca="1" si="2"/>
        <v>VUT0106003</v>
      </c>
      <c r="G26" s="22" t="str">
        <f t="shared" ca="1" si="3"/>
        <v>VUT0106</v>
      </c>
      <c r="H26" s="22" t="str">
        <f t="shared" ca="1" si="4"/>
        <v>TAFEA</v>
      </c>
      <c r="I26" s="2"/>
      <c r="J26" s="2">
        <v>0</v>
      </c>
      <c r="K26" s="2"/>
      <c r="M26" s="6"/>
    </row>
    <row r="27" spans="1:14">
      <c r="A27" s="6" t="s">
        <v>754</v>
      </c>
      <c r="B27" s="6" t="s">
        <v>755</v>
      </c>
      <c r="C27" s="22" t="str">
        <f t="shared" ca="1" si="0"/>
        <v>Aneityum (Aneityum)</v>
      </c>
      <c r="D27" s="6" t="s">
        <v>423</v>
      </c>
      <c r="E27" s="22" t="str">
        <f t="shared" ca="1" si="1"/>
        <v>Aneityum</v>
      </c>
      <c r="F27" s="22" t="str">
        <f t="shared" ca="1" si="2"/>
        <v>VUT0106003</v>
      </c>
      <c r="G27" s="22" t="str">
        <f t="shared" ca="1" si="3"/>
        <v>VUT0106</v>
      </c>
      <c r="H27" s="22" t="str">
        <f t="shared" ca="1" si="4"/>
        <v>TAFEA</v>
      </c>
      <c r="I27" s="2"/>
      <c r="J27" s="2">
        <v>0</v>
      </c>
      <c r="K27" s="2"/>
    </row>
    <row r="28" spans="1:14">
      <c r="A28" s="6" t="s">
        <v>756</v>
      </c>
      <c r="B28" s="6" t="s">
        <v>757</v>
      </c>
      <c r="C28" s="22" t="str">
        <f t="shared" ca="1" si="0"/>
        <v>Aneityum (Aneityum)</v>
      </c>
      <c r="D28" s="6" t="s">
        <v>423</v>
      </c>
      <c r="E28" s="22" t="str">
        <f t="shared" ca="1" si="1"/>
        <v>Aneityum</v>
      </c>
      <c r="F28" s="22" t="str">
        <f t="shared" ca="1" si="2"/>
        <v>VUT0106003</v>
      </c>
      <c r="G28" s="22" t="str">
        <f t="shared" ca="1" si="3"/>
        <v>VUT0106</v>
      </c>
      <c r="H28" s="22" t="str">
        <f t="shared" ca="1" si="4"/>
        <v>TAFEA</v>
      </c>
      <c r="I28" s="2"/>
      <c r="J28" s="2">
        <v>0</v>
      </c>
      <c r="K28" s="2"/>
    </row>
    <row r="29" spans="1:14">
      <c r="A29" s="6" t="s">
        <v>758</v>
      </c>
      <c r="B29" s="6" t="s">
        <v>759</v>
      </c>
      <c r="C29" s="22" t="str">
        <f t="shared" ca="1" si="0"/>
        <v>Aneityum (Aneityum)</v>
      </c>
      <c r="D29" s="6" t="s">
        <v>423</v>
      </c>
      <c r="E29" s="22" t="str">
        <f t="shared" ca="1" si="1"/>
        <v>Aneityum</v>
      </c>
      <c r="F29" s="22" t="str">
        <f t="shared" ca="1" si="2"/>
        <v>VUT0106003</v>
      </c>
      <c r="G29" s="22" t="str">
        <f t="shared" ca="1" si="3"/>
        <v>VUT0106</v>
      </c>
      <c r="H29" s="22" t="str">
        <f t="shared" ca="1" si="4"/>
        <v>TAFEA</v>
      </c>
      <c r="I29" s="2"/>
      <c r="J29" s="2">
        <v>0</v>
      </c>
      <c r="K29" s="2"/>
    </row>
    <row r="30" spans="1:14">
      <c r="A30" s="6" t="s">
        <v>760</v>
      </c>
      <c r="B30" s="6" t="s">
        <v>761</v>
      </c>
      <c r="C30" s="22" t="str">
        <f t="shared" ca="1" si="0"/>
        <v>Aneityum (Aneityum)</v>
      </c>
      <c r="D30" s="6" t="s">
        <v>423</v>
      </c>
      <c r="E30" s="22" t="str">
        <f t="shared" ca="1" si="1"/>
        <v>Aneityum</v>
      </c>
      <c r="F30" s="22" t="str">
        <f t="shared" ca="1" si="2"/>
        <v>VUT0106003</v>
      </c>
      <c r="G30" s="22" t="str">
        <f t="shared" ca="1" si="3"/>
        <v>VUT0106</v>
      </c>
      <c r="H30" s="22" t="str">
        <f t="shared" ca="1" si="4"/>
        <v>TAFEA</v>
      </c>
      <c r="I30" s="2"/>
      <c r="J30" s="2">
        <v>0</v>
      </c>
      <c r="K30" s="2"/>
    </row>
    <row r="31" spans="1:14">
      <c r="A31" s="6" t="s">
        <v>762</v>
      </c>
      <c r="B31" s="6" t="s">
        <v>763</v>
      </c>
      <c r="C31" s="22" t="str">
        <f t="shared" ca="1" si="0"/>
        <v>Aneityum (Aneityum)</v>
      </c>
      <c r="D31" s="6" t="s">
        <v>423</v>
      </c>
      <c r="E31" s="22" t="str">
        <f t="shared" ca="1" si="1"/>
        <v>Aneityum</v>
      </c>
      <c r="F31" s="22" t="str">
        <f t="shared" ca="1" si="2"/>
        <v>VUT0106003</v>
      </c>
      <c r="G31" s="22" t="str">
        <f t="shared" ca="1" si="3"/>
        <v>VUT0106</v>
      </c>
      <c r="H31" s="22" t="str">
        <f t="shared" ca="1" si="4"/>
        <v>TAFEA</v>
      </c>
      <c r="I31" s="2"/>
      <c r="J31" s="2">
        <v>0</v>
      </c>
      <c r="K31" s="2"/>
    </row>
    <row r="32" spans="1:14">
      <c r="A32" s="6" t="s">
        <v>764</v>
      </c>
      <c r="B32" s="6" t="s">
        <v>765</v>
      </c>
      <c r="C32" s="22" t="str">
        <f t="shared" ca="1" si="0"/>
        <v>Aneityum (Aneityum)</v>
      </c>
      <c r="D32" s="6" t="s">
        <v>423</v>
      </c>
      <c r="E32" s="22" t="str">
        <f t="shared" ca="1" si="1"/>
        <v>Aneityum</v>
      </c>
      <c r="F32" s="22" t="str">
        <f t="shared" ca="1" si="2"/>
        <v>VUT0106003</v>
      </c>
      <c r="G32" s="22" t="str">
        <f t="shared" ca="1" si="3"/>
        <v>VUT0106</v>
      </c>
      <c r="H32" s="22" t="str">
        <f t="shared" ca="1" si="4"/>
        <v>TAFEA</v>
      </c>
      <c r="I32" s="2"/>
      <c r="J32" s="2">
        <v>0</v>
      </c>
      <c r="K32" s="2"/>
    </row>
    <row r="33" spans="1:11">
      <c r="A33" s="6" t="s">
        <v>766</v>
      </c>
      <c r="B33" s="6" t="s">
        <v>767</v>
      </c>
      <c r="C33" s="22" t="str">
        <f t="shared" ca="1" si="0"/>
        <v>Aneityum (Aneityum)</v>
      </c>
      <c r="D33" s="6" t="s">
        <v>423</v>
      </c>
      <c r="E33" s="22" t="str">
        <f t="shared" ca="1" si="1"/>
        <v>Aneityum</v>
      </c>
      <c r="F33" s="22" t="str">
        <f t="shared" ca="1" si="2"/>
        <v>VUT0106003</v>
      </c>
      <c r="G33" s="22" t="str">
        <f t="shared" ca="1" si="3"/>
        <v>VUT0106</v>
      </c>
      <c r="H33" s="22" t="str">
        <f t="shared" ca="1" si="4"/>
        <v>TAFEA</v>
      </c>
      <c r="I33" s="2"/>
      <c r="J33" s="2">
        <v>0</v>
      </c>
      <c r="K33" s="2"/>
    </row>
    <row r="34" spans="1:11">
      <c r="A34" s="6" t="s">
        <v>768</v>
      </c>
      <c r="B34" s="6" t="s">
        <v>769</v>
      </c>
      <c r="C34" s="22" t="str">
        <f t="shared" ca="1" si="0"/>
        <v>Aneityum (Aneityum)</v>
      </c>
      <c r="D34" s="6" t="s">
        <v>423</v>
      </c>
      <c r="E34" s="22" t="str">
        <f t="shared" ca="1" si="1"/>
        <v>Aneityum</v>
      </c>
      <c r="F34" s="22" t="str">
        <f t="shared" ca="1" si="2"/>
        <v>VUT0106003</v>
      </c>
      <c r="G34" s="22" t="str">
        <f t="shared" ca="1" si="3"/>
        <v>VUT0106</v>
      </c>
      <c r="H34" s="22" t="str">
        <f t="shared" ca="1" si="4"/>
        <v>TAFEA</v>
      </c>
      <c r="I34" s="2"/>
      <c r="J34" s="2">
        <v>0</v>
      </c>
      <c r="K34" s="2"/>
    </row>
    <row r="35" spans="1:11">
      <c r="A35" s="6" t="s">
        <v>770</v>
      </c>
      <c r="B35" s="6" t="s">
        <v>771</v>
      </c>
      <c r="C35" s="22" t="str">
        <f t="shared" ca="1" si="0"/>
        <v>Aneityum (Aneityum)</v>
      </c>
      <c r="D35" s="6" t="s">
        <v>423</v>
      </c>
      <c r="E35" s="22" t="str">
        <f t="shared" ca="1" si="1"/>
        <v>Aneityum</v>
      </c>
      <c r="F35" s="22" t="str">
        <f t="shared" ca="1" si="2"/>
        <v>VUT0106003</v>
      </c>
      <c r="G35" s="22" t="str">
        <f t="shared" ca="1" si="3"/>
        <v>VUT0106</v>
      </c>
      <c r="H35" s="22" t="str">
        <f t="shared" ca="1" si="4"/>
        <v>TAFEA</v>
      </c>
      <c r="I35" s="2"/>
      <c r="J35" s="2">
        <v>0</v>
      </c>
      <c r="K35" s="2"/>
    </row>
    <row r="36" spans="1:11">
      <c r="A36" s="6" t="s">
        <v>399</v>
      </c>
      <c r="B36" s="6" t="s">
        <v>773</v>
      </c>
      <c r="C36" s="22" t="str">
        <f t="shared" ca="1" si="0"/>
        <v>Aneityum (Aneityum)</v>
      </c>
      <c r="D36" s="6" t="s">
        <v>423</v>
      </c>
      <c r="E36" s="22" t="str">
        <f t="shared" ca="1" si="1"/>
        <v>Aneityum</v>
      </c>
      <c r="F36" s="22" t="str">
        <f t="shared" ca="1" si="2"/>
        <v>VUT0106003</v>
      </c>
      <c r="G36" s="22" t="str">
        <f t="shared" ca="1" si="3"/>
        <v>VUT0106</v>
      </c>
      <c r="H36" s="22" t="str">
        <f t="shared" ca="1" si="4"/>
        <v>TAFEA</v>
      </c>
      <c r="I36" s="2"/>
      <c r="J36" s="2">
        <v>0</v>
      </c>
      <c r="K36" s="2"/>
    </row>
    <row r="37" spans="1:11">
      <c r="A37" s="6" t="s">
        <v>774</v>
      </c>
      <c r="B37" s="6" t="s">
        <v>775</v>
      </c>
      <c r="C37" s="22" t="str">
        <f t="shared" ca="1" si="0"/>
        <v>Aneityum (Aneityum)</v>
      </c>
      <c r="D37" s="6" t="s">
        <v>423</v>
      </c>
      <c r="E37" s="22" t="str">
        <f t="shared" ca="1" si="1"/>
        <v>Aneityum</v>
      </c>
      <c r="F37" s="22" t="str">
        <f t="shared" ca="1" si="2"/>
        <v>VUT0106003</v>
      </c>
      <c r="G37" s="22" t="str">
        <f t="shared" ca="1" si="3"/>
        <v>VUT0106</v>
      </c>
      <c r="H37" s="22" t="str">
        <f t="shared" ca="1" si="4"/>
        <v>TAFEA</v>
      </c>
      <c r="I37" s="2"/>
      <c r="J37" s="2">
        <v>0</v>
      </c>
      <c r="K37" s="2"/>
    </row>
    <row r="38" spans="1:11">
      <c r="A38" s="6" t="s">
        <v>776</v>
      </c>
      <c r="B38" s="6" t="s">
        <v>777</v>
      </c>
      <c r="C38" s="22" t="str">
        <f t="shared" ca="1" si="0"/>
        <v>Aneityum (Aneityum)</v>
      </c>
      <c r="D38" s="6" t="s">
        <v>423</v>
      </c>
      <c r="E38" s="22" t="str">
        <f t="shared" ca="1" si="1"/>
        <v>Aneityum</v>
      </c>
      <c r="F38" s="22" t="str">
        <f t="shared" ca="1" si="2"/>
        <v>VUT0106003</v>
      </c>
      <c r="G38" s="22" t="str">
        <f t="shared" ca="1" si="3"/>
        <v>VUT0106</v>
      </c>
      <c r="H38" s="22" t="str">
        <f t="shared" ca="1" si="4"/>
        <v>TAFEA</v>
      </c>
      <c r="I38" s="2"/>
      <c r="J38" s="2">
        <v>0</v>
      </c>
      <c r="K38" s="2"/>
    </row>
    <row r="39" spans="1:11">
      <c r="A39" s="6" t="s">
        <v>778</v>
      </c>
      <c r="B39" s="6" t="s">
        <v>779</v>
      </c>
      <c r="C39" s="22" t="str">
        <f t="shared" ca="1" si="0"/>
        <v>Aneityum (Aneityum)</v>
      </c>
      <c r="D39" s="6" t="s">
        <v>423</v>
      </c>
      <c r="E39" s="22" t="str">
        <f t="shared" ca="1" si="1"/>
        <v>Aneityum</v>
      </c>
      <c r="F39" s="22" t="str">
        <f t="shared" ca="1" si="2"/>
        <v>VUT0106003</v>
      </c>
      <c r="G39" s="22" t="str">
        <f t="shared" ca="1" si="3"/>
        <v>VUT0106</v>
      </c>
      <c r="H39" s="22" t="str">
        <f t="shared" ca="1" si="4"/>
        <v>TAFEA</v>
      </c>
      <c r="I39" s="2"/>
      <c r="J39" s="2">
        <v>0</v>
      </c>
      <c r="K39" s="2"/>
    </row>
    <row r="40" spans="1:11">
      <c r="A40" s="6" t="s">
        <v>780</v>
      </c>
      <c r="B40" s="6" t="s">
        <v>781</v>
      </c>
      <c r="C40" s="22" t="str">
        <f t="shared" ca="1" si="0"/>
        <v>Aneityum (Aneityum)</v>
      </c>
      <c r="D40" s="6" t="s">
        <v>423</v>
      </c>
      <c r="E40" s="22" t="str">
        <f t="shared" ca="1" si="1"/>
        <v>Aneityum</v>
      </c>
      <c r="F40" s="22" t="str">
        <f t="shared" ca="1" si="2"/>
        <v>VUT0106003</v>
      </c>
      <c r="G40" s="22" t="str">
        <f t="shared" ca="1" si="3"/>
        <v>VUT0106</v>
      </c>
      <c r="H40" s="22" t="str">
        <f t="shared" ca="1" si="4"/>
        <v>TAFEA</v>
      </c>
      <c r="I40" s="2"/>
      <c r="J40" s="2">
        <v>0</v>
      </c>
      <c r="K40" s="2"/>
    </row>
    <row r="41" spans="1:11">
      <c r="A41" s="6" t="s">
        <v>782</v>
      </c>
      <c r="B41" s="6" t="s">
        <v>783</v>
      </c>
      <c r="C41" s="22" t="str">
        <f t="shared" ca="1" si="0"/>
        <v>Aneityum (Aneityum)</v>
      </c>
      <c r="D41" s="6" t="s">
        <v>423</v>
      </c>
      <c r="E41" s="22" t="str">
        <f t="shared" ca="1" si="1"/>
        <v>Aneityum</v>
      </c>
      <c r="F41" s="22" t="str">
        <f t="shared" ca="1" si="2"/>
        <v>VUT0106003</v>
      </c>
      <c r="G41" s="22" t="str">
        <f t="shared" ca="1" si="3"/>
        <v>VUT0106</v>
      </c>
      <c r="H41" s="22" t="str">
        <f t="shared" ca="1" si="4"/>
        <v>TAFEA</v>
      </c>
      <c r="I41" s="2"/>
      <c r="J41" s="2">
        <v>0</v>
      </c>
      <c r="K41" s="2"/>
    </row>
    <row r="42" spans="1:11">
      <c r="A42" s="6" t="s">
        <v>784</v>
      </c>
      <c r="B42" s="6" t="s">
        <v>785</v>
      </c>
      <c r="C42" s="22" t="str">
        <f t="shared" ca="1" si="0"/>
        <v>Aneityum (Aneityum)</v>
      </c>
      <c r="D42" s="6" t="s">
        <v>423</v>
      </c>
      <c r="E42" s="22" t="str">
        <f t="shared" ca="1" si="1"/>
        <v>Aneityum</v>
      </c>
      <c r="F42" s="22" t="str">
        <f t="shared" ca="1" si="2"/>
        <v>VUT0106003</v>
      </c>
      <c r="G42" s="22" t="str">
        <f t="shared" ca="1" si="3"/>
        <v>VUT0106</v>
      </c>
      <c r="H42" s="22" t="str">
        <f t="shared" ca="1" si="4"/>
        <v>TAFEA</v>
      </c>
      <c r="I42" s="2"/>
      <c r="J42" s="2">
        <v>0</v>
      </c>
      <c r="K42" s="2"/>
    </row>
    <row r="43" spans="1:11">
      <c r="A43" s="6" t="s">
        <v>786</v>
      </c>
      <c r="B43" s="6" t="s">
        <v>787</v>
      </c>
      <c r="C43" s="22" t="str">
        <f t="shared" ca="1" si="0"/>
        <v>Aneityum (Aneityum)</v>
      </c>
      <c r="D43" s="6" t="s">
        <v>423</v>
      </c>
      <c r="E43" s="22" t="str">
        <f t="shared" ca="1" si="1"/>
        <v>Aneityum</v>
      </c>
      <c r="F43" s="22" t="str">
        <f t="shared" ca="1" si="2"/>
        <v>VUT0106003</v>
      </c>
      <c r="G43" s="22" t="str">
        <f t="shared" ca="1" si="3"/>
        <v>VUT0106</v>
      </c>
      <c r="H43" s="22" t="str">
        <f t="shared" ca="1" si="4"/>
        <v>TAFEA</v>
      </c>
      <c r="I43" s="2"/>
      <c r="J43" s="2">
        <v>0</v>
      </c>
      <c r="K43" s="2"/>
    </row>
    <row r="44" spans="1:11">
      <c r="A44" s="6" t="s">
        <v>780</v>
      </c>
      <c r="B44" s="6" t="s">
        <v>788</v>
      </c>
      <c r="C44" s="22" t="str">
        <f t="shared" ca="1" si="0"/>
        <v>Aneityum (Aneityum)</v>
      </c>
      <c r="D44" s="6" t="s">
        <v>423</v>
      </c>
      <c r="E44" s="22" t="str">
        <f t="shared" ca="1" si="1"/>
        <v>Aneityum</v>
      </c>
      <c r="F44" s="22" t="str">
        <f t="shared" ca="1" si="2"/>
        <v>VUT0106003</v>
      </c>
      <c r="G44" s="22" t="str">
        <f t="shared" ca="1" si="3"/>
        <v>VUT0106</v>
      </c>
      <c r="H44" s="22" t="str">
        <f t="shared" ca="1" si="4"/>
        <v>TAFEA</v>
      </c>
      <c r="I44" s="2"/>
      <c r="J44" s="2">
        <v>0</v>
      </c>
      <c r="K44" s="2"/>
    </row>
    <row r="45" spans="1:11">
      <c r="A45" s="6" t="s">
        <v>789</v>
      </c>
      <c r="B45" s="6" t="s">
        <v>790</v>
      </c>
      <c r="C45" s="22" t="str">
        <f t="shared" ca="1" si="0"/>
        <v>Aneityum (Aneityum)</v>
      </c>
      <c r="D45" s="6" t="s">
        <v>423</v>
      </c>
      <c r="E45" s="22" t="str">
        <f t="shared" ca="1" si="1"/>
        <v>Aneityum</v>
      </c>
      <c r="F45" s="22" t="str">
        <f t="shared" ca="1" si="2"/>
        <v>VUT0106003</v>
      </c>
      <c r="G45" s="22" t="str">
        <f t="shared" ca="1" si="3"/>
        <v>VUT0106</v>
      </c>
      <c r="H45" s="22" t="str">
        <f t="shared" ca="1" si="4"/>
        <v>TAFEA</v>
      </c>
      <c r="I45" s="2"/>
      <c r="J45" s="2">
        <v>0</v>
      </c>
      <c r="K45" s="2"/>
    </row>
    <row r="46" spans="1:11">
      <c r="A46" s="6" t="s">
        <v>791</v>
      </c>
      <c r="B46" s="6" t="s">
        <v>792</v>
      </c>
      <c r="C46" s="22" t="str">
        <f t="shared" ca="1" si="0"/>
        <v>Aneityum (Aneityum)</v>
      </c>
      <c r="D46" s="6" t="s">
        <v>423</v>
      </c>
      <c r="E46" s="22" t="str">
        <f t="shared" ca="1" si="1"/>
        <v>Aneityum</v>
      </c>
      <c r="F46" s="22" t="str">
        <f t="shared" ca="1" si="2"/>
        <v>VUT0106003</v>
      </c>
      <c r="G46" s="22" t="str">
        <f t="shared" ca="1" si="3"/>
        <v>VUT0106</v>
      </c>
      <c r="H46" s="22" t="str">
        <f t="shared" ca="1" si="4"/>
        <v>TAFEA</v>
      </c>
      <c r="I46" s="2"/>
      <c r="J46" s="2">
        <v>0</v>
      </c>
      <c r="K46" s="2"/>
    </row>
    <row r="47" spans="1:11">
      <c r="A47" s="6" t="s">
        <v>793</v>
      </c>
      <c r="B47" s="6" t="s">
        <v>794</v>
      </c>
      <c r="C47" s="22" t="str">
        <f t="shared" ca="1" si="0"/>
        <v>Aneityum (Aneityum)</v>
      </c>
      <c r="D47" s="6" t="s">
        <v>423</v>
      </c>
      <c r="E47" s="22" t="str">
        <f t="shared" ca="1" si="1"/>
        <v>Aneityum</v>
      </c>
      <c r="F47" s="22" t="str">
        <f t="shared" ca="1" si="2"/>
        <v>VUT0106003</v>
      </c>
      <c r="G47" s="22" t="str">
        <f t="shared" ca="1" si="3"/>
        <v>VUT0106</v>
      </c>
      <c r="H47" s="22" t="str">
        <f t="shared" ca="1" si="4"/>
        <v>TAFEA</v>
      </c>
      <c r="I47" s="2"/>
      <c r="J47" s="2">
        <v>0</v>
      </c>
      <c r="K47" s="2"/>
    </row>
    <row r="48" spans="1:11">
      <c r="A48" s="6" t="s">
        <v>795</v>
      </c>
      <c r="B48" s="6" t="s">
        <v>796</v>
      </c>
      <c r="C48" s="22" t="str">
        <f t="shared" ca="1" si="0"/>
        <v>Aneityum (Aneityum)</v>
      </c>
      <c r="D48" s="6" t="s">
        <v>423</v>
      </c>
      <c r="E48" s="22" t="str">
        <f t="shared" ca="1" si="1"/>
        <v>Aneityum</v>
      </c>
      <c r="F48" s="22" t="str">
        <f t="shared" ca="1" si="2"/>
        <v>VUT0106003</v>
      </c>
      <c r="G48" s="22" t="str">
        <f t="shared" ca="1" si="3"/>
        <v>VUT0106</v>
      </c>
      <c r="H48" s="22" t="str">
        <f t="shared" ca="1" si="4"/>
        <v>TAFEA</v>
      </c>
      <c r="I48" s="2"/>
      <c r="J48" s="2">
        <v>0</v>
      </c>
      <c r="K48" s="2"/>
    </row>
    <row r="49" spans="1:11">
      <c r="A49" s="6" t="s">
        <v>797</v>
      </c>
      <c r="B49" s="6" t="s">
        <v>798</v>
      </c>
      <c r="C49" s="22" t="str">
        <f t="shared" ca="1" si="0"/>
        <v>Aneityum (Aneityum)</v>
      </c>
      <c r="D49" s="6" t="s">
        <v>423</v>
      </c>
      <c r="E49" s="22" t="str">
        <f t="shared" ca="1" si="1"/>
        <v>Aneityum</v>
      </c>
      <c r="F49" s="22" t="str">
        <f t="shared" ca="1" si="2"/>
        <v>VUT0106003</v>
      </c>
      <c r="G49" s="22" t="str">
        <f t="shared" ca="1" si="3"/>
        <v>VUT0106</v>
      </c>
      <c r="H49" s="22" t="str">
        <f t="shared" ca="1" si="4"/>
        <v>TAFEA</v>
      </c>
      <c r="I49" s="2"/>
      <c r="J49" s="2">
        <v>0</v>
      </c>
      <c r="K49" s="2"/>
    </row>
    <row r="50" spans="1:11">
      <c r="A50" s="6" t="s">
        <v>799</v>
      </c>
      <c r="B50" s="6" t="s">
        <v>800</v>
      </c>
      <c r="C50" s="22" t="str">
        <f t="shared" ca="1" si="0"/>
        <v>Aneityum (Aneityum)</v>
      </c>
      <c r="D50" s="6" t="s">
        <v>423</v>
      </c>
      <c r="E50" s="22" t="str">
        <f t="shared" ca="1" si="1"/>
        <v>Aneityum</v>
      </c>
      <c r="F50" s="22" t="str">
        <f t="shared" ca="1" si="2"/>
        <v>VUT0106003</v>
      </c>
      <c r="G50" s="22" t="str">
        <f t="shared" ca="1" si="3"/>
        <v>VUT0106</v>
      </c>
      <c r="H50" s="22" t="str">
        <f t="shared" ca="1" si="4"/>
        <v>TAFEA</v>
      </c>
      <c r="I50" s="2"/>
      <c r="J50" s="2">
        <v>0</v>
      </c>
      <c r="K50" s="2"/>
    </row>
    <row r="51" spans="1:11">
      <c r="A51" s="6" t="s">
        <v>2044</v>
      </c>
      <c r="B51" s="6" t="s">
        <v>2045</v>
      </c>
      <c r="C51" s="22" t="str">
        <f t="shared" ca="1" si="0"/>
        <v>Aniwa (Aniwa)</v>
      </c>
      <c r="D51" s="6" t="s">
        <v>425</v>
      </c>
      <c r="E51" s="22" t="str">
        <f t="shared" ca="1" si="1"/>
        <v>Aniwa</v>
      </c>
      <c r="F51" s="22" t="str">
        <f t="shared" ca="1" si="2"/>
        <v>VUT0106004</v>
      </c>
      <c r="G51" s="22" t="str">
        <f t="shared" ca="1" si="3"/>
        <v>VUT0106</v>
      </c>
      <c r="H51" s="22" t="str">
        <f t="shared" ca="1" si="4"/>
        <v>TAFEA</v>
      </c>
      <c r="I51" s="2"/>
      <c r="J51" s="2">
        <v>0</v>
      </c>
      <c r="K51" s="2"/>
    </row>
    <row r="52" spans="1:11">
      <c r="A52" s="6" t="s">
        <v>2046</v>
      </c>
      <c r="B52" s="6" t="s">
        <v>2047</v>
      </c>
      <c r="C52" s="22" t="str">
        <f t="shared" ca="1" si="0"/>
        <v>Aniwa (Aniwa)</v>
      </c>
      <c r="D52" s="6" t="s">
        <v>425</v>
      </c>
      <c r="E52" s="22" t="str">
        <f t="shared" ca="1" si="1"/>
        <v>Aniwa</v>
      </c>
      <c r="F52" s="22" t="str">
        <f t="shared" ca="1" si="2"/>
        <v>VUT0106004</v>
      </c>
      <c r="G52" s="22" t="str">
        <f t="shared" ca="1" si="3"/>
        <v>VUT0106</v>
      </c>
      <c r="H52" s="22" t="str">
        <f t="shared" ca="1" si="4"/>
        <v>TAFEA</v>
      </c>
      <c r="I52" s="2"/>
      <c r="J52" s="2">
        <v>0</v>
      </c>
      <c r="K52" s="2"/>
    </row>
    <row r="53" spans="1:11">
      <c r="A53" s="6" t="s">
        <v>2048</v>
      </c>
      <c r="B53" s="6" t="s">
        <v>2049</v>
      </c>
      <c r="C53" s="22" t="str">
        <f t="shared" ca="1" si="0"/>
        <v>Aniwa (Aniwa)</v>
      </c>
      <c r="D53" s="6" t="s">
        <v>425</v>
      </c>
      <c r="E53" s="22" t="str">
        <f t="shared" ca="1" si="1"/>
        <v>Aniwa</v>
      </c>
      <c r="F53" s="22" t="str">
        <f t="shared" ca="1" si="2"/>
        <v>VUT0106004</v>
      </c>
      <c r="G53" s="22" t="str">
        <f t="shared" ca="1" si="3"/>
        <v>VUT0106</v>
      </c>
      <c r="H53" s="22" t="str">
        <f t="shared" ca="1" si="4"/>
        <v>TAFEA</v>
      </c>
      <c r="I53" s="2"/>
      <c r="J53" s="2">
        <v>0</v>
      </c>
      <c r="K53" s="2"/>
    </row>
    <row r="54" spans="1:11">
      <c r="A54" s="6" t="s">
        <v>2050</v>
      </c>
      <c r="B54" s="6" t="s">
        <v>2051</v>
      </c>
      <c r="C54" s="22" t="str">
        <f t="shared" ca="1" si="0"/>
        <v>Aniwa (Aniwa)</v>
      </c>
      <c r="D54" s="6" t="s">
        <v>425</v>
      </c>
      <c r="E54" s="22" t="str">
        <f t="shared" ca="1" si="1"/>
        <v>Aniwa</v>
      </c>
      <c r="F54" s="22" t="str">
        <f t="shared" ca="1" si="2"/>
        <v>VUT0106004</v>
      </c>
      <c r="G54" s="22" t="str">
        <f t="shared" ca="1" si="3"/>
        <v>VUT0106</v>
      </c>
      <c r="H54" s="22" t="str">
        <f t="shared" ca="1" si="4"/>
        <v>TAFEA</v>
      </c>
      <c r="I54" s="2"/>
      <c r="J54" s="2">
        <v>0</v>
      </c>
      <c r="K54" s="2"/>
    </row>
    <row r="55" spans="1:11">
      <c r="A55" s="6" t="s">
        <v>2052</v>
      </c>
      <c r="B55" s="6" t="s">
        <v>2053</v>
      </c>
      <c r="C55" s="22" t="str">
        <f t="shared" ca="1" si="0"/>
        <v>Aniwa (Aniwa)</v>
      </c>
      <c r="D55" s="6" t="s">
        <v>425</v>
      </c>
      <c r="E55" s="22" t="str">
        <f t="shared" ca="1" si="1"/>
        <v>Aniwa</v>
      </c>
      <c r="F55" s="22" t="str">
        <f t="shared" ca="1" si="2"/>
        <v>VUT0106004</v>
      </c>
      <c r="G55" s="22" t="str">
        <f t="shared" ca="1" si="3"/>
        <v>VUT0106</v>
      </c>
      <c r="H55" s="22" t="str">
        <f t="shared" ca="1" si="4"/>
        <v>TAFEA</v>
      </c>
      <c r="I55" s="2"/>
      <c r="J55" s="2">
        <v>0</v>
      </c>
      <c r="K55" s="2"/>
    </row>
    <row r="56" spans="1:11">
      <c r="A56" s="6" t="s">
        <v>2054</v>
      </c>
      <c r="B56" s="6" t="s">
        <v>2055</v>
      </c>
      <c r="C56" s="22" t="str">
        <f t="shared" ca="1" si="0"/>
        <v>Aniwa (Aniwa)</v>
      </c>
      <c r="D56" s="6" t="s">
        <v>425</v>
      </c>
      <c r="E56" s="22" t="str">
        <f t="shared" ca="1" si="1"/>
        <v>Aniwa</v>
      </c>
      <c r="F56" s="22" t="str">
        <f t="shared" ca="1" si="2"/>
        <v>VUT0106004</v>
      </c>
      <c r="G56" s="22" t="str">
        <f t="shared" ca="1" si="3"/>
        <v>VUT0106</v>
      </c>
      <c r="H56" s="22" t="str">
        <f t="shared" ca="1" si="4"/>
        <v>TAFEA</v>
      </c>
      <c r="I56" s="2"/>
      <c r="J56" s="2">
        <v>0</v>
      </c>
      <c r="K56" s="2"/>
    </row>
    <row r="57" spans="1:11">
      <c r="A57" s="6" t="s">
        <v>2056</v>
      </c>
      <c r="B57" s="6" t="s">
        <v>2057</v>
      </c>
      <c r="C57" s="22" t="str">
        <f t="shared" ca="1" si="0"/>
        <v>Aniwa (Aniwa)</v>
      </c>
      <c r="D57" s="6" t="s">
        <v>425</v>
      </c>
      <c r="E57" s="22" t="str">
        <f t="shared" ca="1" si="1"/>
        <v>Aniwa</v>
      </c>
      <c r="F57" s="22" t="str">
        <f t="shared" ca="1" si="2"/>
        <v>VUT0106004</v>
      </c>
      <c r="G57" s="22" t="str">
        <f t="shared" ca="1" si="3"/>
        <v>VUT0106</v>
      </c>
      <c r="H57" s="22" t="str">
        <f t="shared" ca="1" si="4"/>
        <v>TAFEA</v>
      </c>
      <c r="I57" s="2"/>
      <c r="J57" s="2">
        <v>0</v>
      </c>
      <c r="K57" s="2"/>
    </row>
    <row r="58" spans="1:11">
      <c r="A58" s="6" t="s">
        <v>1417</v>
      </c>
      <c r="B58" s="6" t="s">
        <v>2058</v>
      </c>
      <c r="C58" s="22" t="str">
        <f t="shared" ca="1" si="0"/>
        <v>Aniwa (Aniwa)</v>
      </c>
      <c r="D58" s="6" t="s">
        <v>425</v>
      </c>
      <c r="E58" s="22" t="str">
        <f t="shared" ca="1" si="1"/>
        <v>Aniwa</v>
      </c>
      <c r="F58" s="22" t="str">
        <f t="shared" ca="1" si="2"/>
        <v>VUT0106004</v>
      </c>
      <c r="G58" s="22" t="str">
        <f t="shared" ca="1" si="3"/>
        <v>VUT0106</v>
      </c>
      <c r="H58" s="22" t="str">
        <f t="shared" ca="1" si="4"/>
        <v>TAFEA</v>
      </c>
      <c r="I58" s="2"/>
      <c r="J58" s="2">
        <v>0</v>
      </c>
      <c r="K58" s="2"/>
    </row>
    <row r="59" spans="1:11">
      <c r="A59" s="6" t="s">
        <v>2059</v>
      </c>
      <c r="B59" s="6" t="s">
        <v>2060</v>
      </c>
      <c r="C59" s="22" t="str">
        <f t="shared" ca="1" si="0"/>
        <v>Aniwa (Aniwa)</v>
      </c>
      <c r="D59" s="6" t="s">
        <v>425</v>
      </c>
      <c r="E59" s="22" t="str">
        <f t="shared" ca="1" si="1"/>
        <v>Aniwa</v>
      </c>
      <c r="F59" s="22" t="str">
        <f t="shared" ca="1" si="2"/>
        <v>VUT0106004</v>
      </c>
      <c r="G59" s="22" t="str">
        <f t="shared" ca="1" si="3"/>
        <v>VUT0106</v>
      </c>
      <c r="H59" s="22" t="str">
        <f t="shared" ca="1" si="4"/>
        <v>TAFEA</v>
      </c>
      <c r="I59" s="2"/>
      <c r="J59" s="2">
        <v>0</v>
      </c>
      <c r="K59" s="2"/>
    </row>
    <row r="60" spans="1:11">
      <c r="A60" s="6" t="s">
        <v>2061</v>
      </c>
      <c r="B60" s="6" t="s">
        <v>2062</v>
      </c>
      <c r="C60" s="22" t="str">
        <f t="shared" ca="1" si="0"/>
        <v>Aniwa (Aniwa)</v>
      </c>
      <c r="D60" s="6" t="s">
        <v>425</v>
      </c>
      <c r="E60" s="22" t="str">
        <f t="shared" ca="1" si="1"/>
        <v>Aniwa</v>
      </c>
      <c r="F60" s="22" t="str">
        <f t="shared" ca="1" si="2"/>
        <v>VUT0106004</v>
      </c>
      <c r="G60" s="22" t="str">
        <f t="shared" ca="1" si="3"/>
        <v>VUT0106</v>
      </c>
      <c r="H60" s="22" t="str">
        <f t="shared" ca="1" si="4"/>
        <v>TAFEA</v>
      </c>
      <c r="I60" s="2"/>
      <c r="J60" s="2">
        <v>0</v>
      </c>
      <c r="K60" s="2"/>
    </row>
    <row r="61" spans="1:11">
      <c r="A61" s="6" t="s">
        <v>2063</v>
      </c>
      <c r="B61" s="6" t="s">
        <v>2064</v>
      </c>
      <c r="C61" s="22" t="str">
        <f t="shared" ca="1" si="0"/>
        <v>Aniwa (Aniwa)</v>
      </c>
      <c r="D61" s="6" t="s">
        <v>425</v>
      </c>
      <c r="E61" s="22" t="str">
        <f t="shared" ca="1" si="1"/>
        <v>Aniwa</v>
      </c>
      <c r="F61" s="22" t="str">
        <f t="shared" ca="1" si="2"/>
        <v>VUT0106004</v>
      </c>
      <c r="G61" s="22" t="str">
        <f t="shared" ca="1" si="3"/>
        <v>VUT0106</v>
      </c>
      <c r="H61" s="22" t="str">
        <f t="shared" ca="1" si="4"/>
        <v>TAFEA</v>
      </c>
      <c r="I61" s="2"/>
      <c r="J61" s="2">
        <v>0</v>
      </c>
      <c r="K61" s="2"/>
    </row>
    <row r="62" spans="1:11">
      <c r="A62" s="6" t="s">
        <v>2065</v>
      </c>
      <c r="B62" s="6" t="s">
        <v>2066</v>
      </c>
      <c r="C62" s="22" t="str">
        <f t="shared" ca="1" si="0"/>
        <v>Aniwa (Aniwa)</v>
      </c>
      <c r="D62" s="6" t="s">
        <v>425</v>
      </c>
      <c r="E62" s="22" t="str">
        <f t="shared" ca="1" si="1"/>
        <v>Aniwa</v>
      </c>
      <c r="F62" s="22" t="str">
        <f t="shared" ca="1" si="2"/>
        <v>VUT0106004</v>
      </c>
      <c r="G62" s="22" t="str">
        <f t="shared" ca="1" si="3"/>
        <v>VUT0106</v>
      </c>
      <c r="H62" s="22" t="str">
        <f t="shared" ca="1" si="4"/>
        <v>TAFEA</v>
      </c>
      <c r="I62" s="2"/>
      <c r="J62" s="2">
        <v>0</v>
      </c>
      <c r="K62" s="2"/>
    </row>
    <row r="63" spans="1:11">
      <c r="A63" s="6" t="s">
        <v>2067</v>
      </c>
      <c r="B63" s="6" t="s">
        <v>2068</v>
      </c>
      <c r="C63" s="22" t="str">
        <f t="shared" ca="1" si="0"/>
        <v>Aniwa (Aniwa)</v>
      </c>
      <c r="D63" s="6" t="s">
        <v>425</v>
      </c>
      <c r="E63" s="22" t="str">
        <f t="shared" ca="1" si="1"/>
        <v>Aniwa</v>
      </c>
      <c r="F63" s="22" t="str">
        <f t="shared" ca="1" si="2"/>
        <v>VUT0106004</v>
      </c>
      <c r="G63" s="22" t="str">
        <f t="shared" ca="1" si="3"/>
        <v>VUT0106</v>
      </c>
      <c r="H63" s="22" t="str">
        <f t="shared" ca="1" si="4"/>
        <v>TAFEA</v>
      </c>
      <c r="I63" s="2"/>
      <c r="J63" s="2">
        <v>0</v>
      </c>
      <c r="K63" s="2"/>
    </row>
    <row r="64" spans="1:11">
      <c r="A64" s="6" t="s">
        <v>2069</v>
      </c>
      <c r="B64" s="6" t="s">
        <v>2070</v>
      </c>
      <c r="C64" s="22" t="str">
        <f t="shared" ca="1" si="0"/>
        <v>Aniwa (Aniwa)</v>
      </c>
      <c r="D64" s="6" t="s">
        <v>425</v>
      </c>
      <c r="E64" s="22" t="str">
        <f t="shared" ca="1" si="1"/>
        <v>Aniwa</v>
      </c>
      <c r="F64" s="22" t="str">
        <f t="shared" ca="1" si="2"/>
        <v>VUT0106004</v>
      </c>
      <c r="G64" s="22" t="str">
        <f t="shared" ca="1" si="3"/>
        <v>VUT0106</v>
      </c>
      <c r="H64" s="22" t="str">
        <f t="shared" ca="1" si="4"/>
        <v>TAFEA</v>
      </c>
      <c r="I64" s="2"/>
      <c r="J64" s="2">
        <v>0</v>
      </c>
      <c r="K64" s="2"/>
    </row>
    <row r="65" spans="1:11">
      <c r="A65" s="6" t="s">
        <v>2071</v>
      </c>
      <c r="B65" s="6" t="s">
        <v>2073</v>
      </c>
      <c r="C65" s="22" t="str">
        <f t="shared" ca="1" si="0"/>
        <v>Aniwa (Aniwa)</v>
      </c>
      <c r="D65" s="6" t="s">
        <v>425</v>
      </c>
      <c r="E65" s="22" t="str">
        <f t="shared" ca="1" si="1"/>
        <v>Aniwa</v>
      </c>
      <c r="F65" s="22" t="str">
        <f t="shared" ca="1" si="2"/>
        <v>VUT0106004</v>
      </c>
      <c r="G65" s="22" t="str">
        <f t="shared" ca="1" si="3"/>
        <v>VUT0106</v>
      </c>
      <c r="H65" s="22" t="str">
        <f t="shared" ca="1" si="4"/>
        <v>TAFEA</v>
      </c>
      <c r="I65" s="2"/>
      <c r="J65" s="2">
        <v>0</v>
      </c>
      <c r="K65" s="2"/>
    </row>
    <row r="66" spans="1:11">
      <c r="A66" s="6" t="s">
        <v>2074</v>
      </c>
      <c r="B66" s="6" t="s">
        <v>2075</v>
      </c>
      <c r="C66" s="22" t="str">
        <f t="shared" ref="C66:C129" ca="1" si="5">OFFSET(OffsetRefAdm3,MATCH(D66,MatchAdm3_Code,0)-1,0)</f>
        <v>Aniwa (Aniwa)</v>
      </c>
      <c r="D66" s="6" t="s">
        <v>425</v>
      </c>
      <c r="E66" s="22" t="str">
        <f t="shared" ref="E66:E129" ca="1" si="6">OFFSET(OffsetRefAdm3,MATCH(D66,MatchAdm3_Code,0)-1,2)</f>
        <v>Aniwa</v>
      </c>
      <c r="F66" s="22" t="str">
        <f t="shared" ref="F66:F129" ca="1" si="7">OFFSET(OffsetRefAdm3,MATCH(D66,MatchAdm3_Code,0)-1,3)</f>
        <v>VUT0106004</v>
      </c>
      <c r="G66" s="22" t="str">
        <f t="shared" ref="G66:G129" ca="1" si="8">OFFSET(OffsetRefAdm3,MATCH(D66,MatchAdm3_Code,0)-1,5)</f>
        <v>VUT0106</v>
      </c>
      <c r="H66" s="22" t="str">
        <f t="shared" ref="H66:H129" ca="1" si="9">OFFSET(OffsetRefAdm3,MATCH(D66,MatchAdm3_Code,0)-1,4)</f>
        <v>TAFEA</v>
      </c>
      <c r="I66" s="2"/>
      <c r="J66" s="2">
        <v>0</v>
      </c>
      <c r="K66" s="2"/>
    </row>
    <row r="67" spans="1:11">
      <c r="A67" s="6" t="s">
        <v>2076</v>
      </c>
      <c r="B67" s="6" t="s">
        <v>2077</v>
      </c>
      <c r="C67" s="22" t="str">
        <f t="shared" ca="1" si="5"/>
        <v>Aniwa (Aniwa)</v>
      </c>
      <c r="D67" s="6" t="s">
        <v>425</v>
      </c>
      <c r="E67" s="22" t="str">
        <f t="shared" ca="1" si="6"/>
        <v>Aniwa</v>
      </c>
      <c r="F67" s="22" t="str">
        <f t="shared" ca="1" si="7"/>
        <v>VUT0106004</v>
      </c>
      <c r="G67" s="22" t="str">
        <f t="shared" ca="1" si="8"/>
        <v>VUT0106</v>
      </c>
      <c r="H67" s="22" t="str">
        <f t="shared" ca="1" si="9"/>
        <v>TAFEA</v>
      </c>
      <c r="I67" s="2"/>
      <c r="J67" s="2">
        <v>0</v>
      </c>
      <c r="K67" s="2"/>
    </row>
    <row r="68" spans="1:11">
      <c r="A68" s="6" t="s">
        <v>5795</v>
      </c>
      <c r="B68" s="6" t="s">
        <v>5796</v>
      </c>
      <c r="C68" s="22" t="str">
        <f t="shared" ca="1" si="5"/>
        <v>Canal - Fanafo (Aore)</v>
      </c>
      <c r="D68" s="6" t="s">
        <v>429</v>
      </c>
      <c r="E68" s="22" t="str">
        <f t="shared" ca="1" si="6"/>
        <v>Aore</v>
      </c>
      <c r="F68" s="22" t="str">
        <f t="shared" ca="1" si="7"/>
        <v>VUT0102031</v>
      </c>
      <c r="G68" s="22" t="str">
        <f t="shared" ca="1" si="8"/>
        <v>VUT0102</v>
      </c>
      <c r="H68" s="22" t="str">
        <f t="shared" ca="1" si="9"/>
        <v>SANMA</v>
      </c>
      <c r="I68" s="2"/>
      <c r="J68" s="2">
        <v>0</v>
      </c>
      <c r="K68" s="2"/>
    </row>
    <row r="69" spans="1:11">
      <c r="A69" s="6" t="s">
        <v>5817</v>
      </c>
      <c r="B69" s="6" t="s">
        <v>5818</v>
      </c>
      <c r="C69" s="22" t="str">
        <f t="shared" ca="1" si="5"/>
        <v>Canal - Fanafo (Aore)</v>
      </c>
      <c r="D69" s="6" t="s">
        <v>429</v>
      </c>
      <c r="E69" s="22" t="str">
        <f t="shared" ca="1" si="6"/>
        <v>Aore</v>
      </c>
      <c r="F69" s="22" t="str">
        <f t="shared" ca="1" si="7"/>
        <v>VUT0102031</v>
      </c>
      <c r="G69" s="22" t="str">
        <f t="shared" ca="1" si="8"/>
        <v>VUT0102</v>
      </c>
      <c r="H69" s="22" t="str">
        <f t="shared" ca="1" si="9"/>
        <v>SANMA</v>
      </c>
      <c r="I69" s="2"/>
      <c r="J69" s="2">
        <v>0</v>
      </c>
      <c r="K69" s="2"/>
    </row>
    <row r="70" spans="1:11">
      <c r="A70" s="6" t="s">
        <v>6000</v>
      </c>
      <c r="B70" s="6" t="s">
        <v>6001</v>
      </c>
      <c r="C70" s="22" t="str">
        <f t="shared" ca="1" si="5"/>
        <v>Canal - Fanafo (Aore)</v>
      </c>
      <c r="D70" s="6" t="s">
        <v>429</v>
      </c>
      <c r="E70" s="22" t="str">
        <f t="shared" ca="1" si="6"/>
        <v>Aore</v>
      </c>
      <c r="F70" s="22" t="str">
        <f t="shared" ca="1" si="7"/>
        <v>VUT0102031</v>
      </c>
      <c r="G70" s="22" t="str">
        <f t="shared" ca="1" si="8"/>
        <v>VUT0102</v>
      </c>
      <c r="H70" s="22" t="str">
        <f t="shared" ca="1" si="9"/>
        <v>SANMA</v>
      </c>
      <c r="I70" s="2"/>
      <c r="J70" s="2">
        <v>0</v>
      </c>
      <c r="K70" s="2"/>
    </row>
    <row r="71" spans="1:11">
      <c r="A71" s="6" t="s">
        <v>6025</v>
      </c>
      <c r="B71" s="6" t="s">
        <v>6026</v>
      </c>
      <c r="C71" s="22" t="str">
        <f t="shared" ca="1" si="5"/>
        <v>Canal - Fanafo (Aore)</v>
      </c>
      <c r="D71" s="6" t="s">
        <v>429</v>
      </c>
      <c r="E71" s="22" t="str">
        <f t="shared" ca="1" si="6"/>
        <v>Aore</v>
      </c>
      <c r="F71" s="22" t="str">
        <f t="shared" ca="1" si="7"/>
        <v>VUT0102031</v>
      </c>
      <c r="G71" s="22" t="str">
        <f t="shared" ca="1" si="8"/>
        <v>VUT0102</v>
      </c>
      <c r="H71" s="22" t="str">
        <f t="shared" ca="1" si="9"/>
        <v>SANMA</v>
      </c>
      <c r="I71" s="2"/>
      <c r="J71" s="2">
        <v>0</v>
      </c>
      <c r="K71" s="2"/>
    </row>
    <row r="72" spans="1:11">
      <c r="A72" s="6" t="s">
        <v>6049</v>
      </c>
      <c r="B72" s="6" t="s">
        <v>6050</v>
      </c>
      <c r="C72" s="22" t="str">
        <f t="shared" ca="1" si="5"/>
        <v>Canal - Fanafo (Aore)</v>
      </c>
      <c r="D72" s="6" t="s">
        <v>429</v>
      </c>
      <c r="E72" s="22" t="str">
        <f t="shared" ca="1" si="6"/>
        <v>Aore</v>
      </c>
      <c r="F72" s="22" t="str">
        <f t="shared" ca="1" si="7"/>
        <v>VUT0102031</v>
      </c>
      <c r="G72" s="22" t="str">
        <f t="shared" ca="1" si="8"/>
        <v>VUT0102</v>
      </c>
      <c r="H72" s="22" t="str">
        <f t="shared" ca="1" si="9"/>
        <v>SANMA</v>
      </c>
      <c r="I72" s="2"/>
      <c r="J72" s="2">
        <v>0</v>
      </c>
      <c r="K72" s="2"/>
    </row>
    <row r="73" spans="1:11">
      <c r="A73" s="6" t="s">
        <v>5826</v>
      </c>
      <c r="B73" s="6" t="s">
        <v>5827</v>
      </c>
      <c r="C73" s="22" t="str">
        <f t="shared" ca="1" si="5"/>
        <v>Canal - Fanafo (Santo)</v>
      </c>
      <c r="D73" s="6" t="s">
        <v>427</v>
      </c>
      <c r="E73" s="22" t="str">
        <f t="shared" ca="1" si="6"/>
        <v>Aese</v>
      </c>
      <c r="F73" s="22" t="str">
        <f t="shared" ca="1" si="7"/>
        <v>VUT0102029</v>
      </c>
      <c r="G73" s="22" t="str">
        <f t="shared" ca="1" si="8"/>
        <v>VUT0102</v>
      </c>
      <c r="H73" s="22" t="str">
        <f t="shared" ca="1" si="9"/>
        <v>SANMA</v>
      </c>
      <c r="I73" s="2"/>
      <c r="J73" s="2">
        <v>0</v>
      </c>
      <c r="K73" s="2"/>
    </row>
    <row r="74" spans="1:11">
      <c r="A74" s="6" t="s">
        <v>5847</v>
      </c>
      <c r="B74" s="6" t="s">
        <v>5848</v>
      </c>
      <c r="C74" s="22" t="str">
        <f t="shared" ca="1" si="5"/>
        <v>Canal - Fanafo (Santo)</v>
      </c>
      <c r="D74" s="6" t="s">
        <v>427</v>
      </c>
      <c r="E74" s="22" t="str">
        <f t="shared" ca="1" si="6"/>
        <v>Aese</v>
      </c>
      <c r="F74" s="22" t="str">
        <f t="shared" ca="1" si="7"/>
        <v>VUT0102029</v>
      </c>
      <c r="G74" s="22" t="str">
        <f t="shared" ca="1" si="8"/>
        <v>VUT0102</v>
      </c>
      <c r="H74" s="22" t="str">
        <f t="shared" ca="1" si="9"/>
        <v>SANMA</v>
      </c>
      <c r="I74" s="2"/>
      <c r="J74" s="2">
        <v>0</v>
      </c>
      <c r="K74" s="2"/>
    </row>
    <row r="75" spans="1:11">
      <c r="A75" s="6" t="s">
        <v>5931</v>
      </c>
      <c r="B75" s="6" t="s">
        <v>5932</v>
      </c>
      <c r="C75" s="22" t="str">
        <f t="shared" ca="1" si="5"/>
        <v>Canal - Fanafo (Santo)</v>
      </c>
      <c r="D75" s="6" t="s">
        <v>427</v>
      </c>
      <c r="E75" s="22" t="str">
        <f t="shared" ca="1" si="6"/>
        <v>Aese</v>
      </c>
      <c r="F75" s="22" t="str">
        <f t="shared" ca="1" si="7"/>
        <v>VUT0102029</v>
      </c>
      <c r="G75" s="22" t="str">
        <f t="shared" ca="1" si="8"/>
        <v>VUT0102</v>
      </c>
      <c r="H75" s="22" t="str">
        <f t="shared" ca="1" si="9"/>
        <v>SANMA</v>
      </c>
      <c r="I75" s="2"/>
      <c r="J75" s="2">
        <v>0</v>
      </c>
      <c r="K75" s="2"/>
    </row>
    <row r="76" spans="1:11">
      <c r="A76" s="6" t="s">
        <v>5935</v>
      </c>
      <c r="B76" s="6" t="s">
        <v>5936</v>
      </c>
      <c r="C76" s="22" t="str">
        <f t="shared" ca="1" si="5"/>
        <v>Canal - Fanafo (Santo)</v>
      </c>
      <c r="D76" s="6" t="s">
        <v>427</v>
      </c>
      <c r="E76" s="22" t="str">
        <f t="shared" ca="1" si="6"/>
        <v>Aese</v>
      </c>
      <c r="F76" s="22" t="str">
        <f t="shared" ca="1" si="7"/>
        <v>VUT0102029</v>
      </c>
      <c r="G76" s="22" t="str">
        <f t="shared" ca="1" si="8"/>
        <v>VUT0102</v>
      </c>
      <c r="H76" s="22" t="str">
        <f t="shared" ca="1" si="9"/>
        <v>SANMA</v>
      </c>
      <c r="I76" s="2"/>
      <c r="J76" s="2">
        <v>0</v>
      </c>
      <c r="K76" s="2"/>
    </row>
    <row r="77" spans="1:11">
      <c r="A77" s="6" t="s">
        <v>207</v>
      </c>
      <c r="B77" s="6" t="s">
        <v>5937</v>
      </c>
      <c r="C77" s="22" t="str">
        <f t="shared" ca="1" si="5"/>
        <v>Canal - Fanafo (Santo)</v>
      </c>
      <c r="D77" s="6" t="s">
        <v>427</v>
      </c>
      <c r="E77" s="22" t="str">
        <f t="shared" ca="1" si="6"/>
        <v>Aese</v>
      </c>
      <c r="F77" s="22" t="str">
        <f t="shared" ca="1" si="7"/>
        <v>VUT0102029</v>
      </c>
      <c r="G77" s="22" t="str">
        <f t="shared" ca="1" si="8"/>
        <v>VUT0102</v>
      </c>
      <c r="H77" s="22" t="str">
        <f t="shared" ca="1" si="9"/>
        <v>SANMA</v>
      </c>
      <c r="I77" s="2"/>
      <c r="J77" s="2">
        <v>0</v>
      </c>
      <c r="K77" s="2"/>
    </row>
    <row r="78" spans="1:11">
      <c r="A78" s="6" t="s">
        <v>5944</v>
      </c>
      <c r="B78" s="6" t="s">
        <v>5945</v>
      </c>
      <c r="C78" s="22" t="str">
        <f t="shared" ca="1" si="5"/>
        <v>Canal - Fanafo (Santo)</v>
      </c>
      <c r="D78" s="6" t="s">
        <v>427</v>
      </c>
      <c r="E78" s="22" t="str">
        <f t="shared" ca="1" si="6"/>
        <v>Aese</v>
      </c>
      <c r="F78" s="22" t="str">
        <f t="shared" ca="1" si="7"/>
        <v>VUT0102029</v>
      </c>
      <c r="G78" s="22" t="str">
        <f t="shared" ca="1" si="8"/>
        <v>VUT0102</v>
      </c>
      <c r="H78" s="22" t="str">
        <f t="shared" ca="1" si="9"/>
        <v>SANMA</v>
      </c>
      <c r="I78" s="2"/>
      <c r="J78" s="2">
        <v>0</v>
      </c>
      <c r="K78" s="2"/>
    </row>
    <row r="79" spans="1:11">
      <c r="A79" s="6" t="s">
        <v>5948</v>
      </c>
      <c r="B79" s="6" t="s">
        <v>5949</v>
      </c>
      <c r="C79" s="22" t="str">
        <f t="shared" ca="1" si="5"/>
        <v>Canal - Fanafo (Santo)</v>
      </c>
      <c r="D79" s="6" t="s">
        <v>427</v>
      </c>
      <c r="E79" s="22" t="str">
        <f t="shared" ca="1" si="6"/>
        <v>Aese</v>
      </c>
      <c r="F79" s="22" t="str">
        <f t="shared" ca="1" si="7"/>
        <v>VUT0102029</v>
      </c>
      <c r="G79" s="22" t="str">
        <f t="shared" ca="1" si="8"/>
        <v>VUT0102</v>
      </c>
      <c r="H79" s="22" t="str">
        <f t="shared" ca="1" si="9"/>
        <v>SANMA</v>
      </c>
      <c r="I79" s="2"/>
      <c r="J79" s="2">
        <v>0</v>
      </c>
      <c r="K79" s="2"/>
    </row>
    <row r="80" spans="1:11">
      <c r="A80" s="6" t="s">
        <v>5984</v>
      </c>
      <c r="B80" s="6" t="s">
        <v>5985</v>
      </c>
      <c r="C80" s="22" t="str">
        <f t="shared" ca="1" si="5"/>
        <v>Canal - Fanafo (Santo)</v>
      </c>
      <c r="D80" s="6" t="s">
        <v>427</v>
      </c>
      <c r="E80" s="22" t="str">
        <f t="shared" ca="1" si="6"/>
        <v>Aese</v>
      </c>
      <c r="F80" s="22" t="str">
        <f t="shared" ca="1" si="7"/>
        <v>VUT0102029</v>
      </c>
      <c r="G80" s="22" t="str">
        <f t="shared" ca="1" si="8"/>
        <v>VUT0102</v>
      </c>
      <c r="H80" s="22" t="str">
        <f t="shared" ca="1" si="9"/>
        <v>SANMA</v>
      </c>
      <c r="I80" s="2"/>
      <c r="J80" s="2">
        <v>0</v>
      </c>
      <c r="K80" s="2"/>
    </row>
    <row r="81" spans="1:11">
      <c r="A81" s="6" t="s">
        <v>6063</v>
      </c>
      <c r="B81" s="6" t="s">
        <v>6064</v>
      </c>
      <c r="C81" s="22" t="str">
        <f t="shared" ca="1" si="5"/>
        <v>Canal - Fanafo (Santo)</v>
      </c>
      <c r="D81" s="6" t="s">
        <v>427</v>
      </c>
      <c r="E81" s="22" t="str">
        <f t="shared" ca="1" si="6"/>
        <v>Aese</v>
      </c>
      <c r="F81" s="22" t="str">
        <f t="shared" ca="1" si="7"/>
        <v>VUT0102029</v>
      </c>
      <c r="G81" s="22" t="str">
        <f t="shared" ca="1" si="8"/>
        <v>VUT0102</v>
      </c>
      <c r="H81" s="22" t="str">
        <f t="shared" ca="1" si="9"/>
        <v>SANMA</v>
      </c>
      <c r="I81" s="2"/>
      <c r="J81" s="2">
        <v>0</v>
      </c>
      <c r="K81" s="2"/>
    </row>
    <row r="82" spans="1:11">
      <c r="A82" s="6" t="s">
        <v>6069</v>
      </c>
      <c r="B82" s="6" t="s">
        <v>6070</v>
      </c>
      <c r="C82" s="22" t="str">
        <f t="shared" ca="1" si="5"/>
        <v>Canal - Fanafo (Santo)</v>
      </c>
      <c r="D82" s="6" t="s">
        <v>427</v>
      </c>
      <c r="E82" s="22" t="str">
        <f t="shared" ca="1" si="6"/>
        <v>Aese</v>
      </c>
      <c r="F82" s="22" t="str">
        <f t="shared" ca="1" si="7"/>
        <v>VUT0102029</v>
      </c>
      <c r="G82" s="22" t="str">
        <f t="shared" ca="1" si="8"/>
        <v>VUT0102</v>
      </c>
      <c r="H82" s="22" t="str">
        <f t="shared" ca="1" si="9"/>
        <v>SANMA</v>
      </c>
      <c r="I82" s="2"/>
      <c r="J82" s="2">
        <v>0</v>
      </c>
      <c r="K82" s="2"/>
    </row>
    <row r="83" spans="1:11">
      <c r="A83" s="6" t="s">
        <v>6163</v>
      </c>
      <c r="B83" s="6" t="s">
        <v>6164</v>
      </c>
      <c r="C83" s="22" t="str">
        <f t="shared" ca="1" si="5"/>
        <v>Canal - Fanafo (Santo)</v>
      </c>
      <c r="D83" s="6" t="s">
        <v>427</v>
      </c>
      <c r="E83" s="22" t="str">
        <f t="shared" ca="1" si="6"/>
        <v>Aese</v>
      </c>
      <c r="F83" s="22" t="str">
        <f t="shared" ca="1" si="7"/>
        <v>VUT0102029</v>
      </c>
      <c r="G83" s="22" t="str">
        <f t="shared" ca="1" si="8"/>
        <v>VUT0102</v>
      </c>
      <c r="H83" s="22" t="str">
        <f t="shared" ca="1" si="9"/>
        <v>SANMA</v>
      </c>
      <c r="I83" s="2"/>
      <c r="J83" s="2">
        <v>0</v>
      </c>
      <c r="K83" s="2"/>
    </row>
    <row r="84" spans="1:11">
      <c r="A84" s="6" t="s">
        <v>6293</v>
      </c>
      <c r="B84" s="6" t="s">
        <v>6294</v>
      </c>
      <c r="C84" s="22" t="str">
        <f t="shared" ca="1" si="5"/>
        <v>Canal - Fanafo (Santo)</v>
      </c>
      <c r="D84" s="6" t="s">
        <v>427</v>
      </c>
      <c r="E84" s="22" t="str">
        <f t="shared" ca="1" si="6"/>
        <v>Aese</v>
      </c>
      <c r="F84" s="22" t="str">
        <f t="shared" ca="1" si="7"/>
        <v>VUT0102029</v>
      </c>
      <c r="G84" s="22" t="str">
        <f t="shared" ca="1" si="8"/>
        <v>VUT0102</v>
      </c>
      <c r="H84" s="22" t="str">
        <f t="shared" ca="1" si="9"/>
        <v>SANMA</v>
      </c>
      <c r="I84" s="2"/>
      <c r="J84" s="2">
        <v>0</v>
      </c>
      <c r="K84" s="2"/>
    </row>
    <row r="85" spans="1:11">
      <c r="A85" s="6" t="s">
        <v>6316</v>
      </c>
      <c r="B85" s="6" t="s">
        <v>6317</v>
      </c>
      <c r="C85" s="22" t="str">
        <f t="shared" ca="1" si="5"/>
        <v>Canal - Fanafo (Santo)</v>
      </c>
      <c r="D85" s="6" t="s">
        <v>427</v>
      </c>
      <c r="E85" s="22" t="str">
        <f t="shared" ca="1" si="6"/>
        <v>Aese</v>
      </c>
      <c r="F85" s="22" t="str">
        <f t="shared" ca="1" si="7"/>
        <v>VUT0102029</v>
      </c>
      <c r="G85" s="22" t="str">
        <f t="shared" ca="1" si="8"/>
        <v>VUT0102</v>
      </c>
      <c r="H85" s="22" t="str">
        <f t="shared" ca="1" si="9"/>
        <v>SANMA</v>
      </c>
      <c r="I85" s="2"/>
      <c r="J85" s="2">
        <v>0</v>
      </c>
      <c r="K85" s="2"/>
    </row>
    <row r="86" spans="1:11">
      <c r="A86" s="6" t="s">
        <v>6349</v>
      </c>
      <c r="B86" s="6" t="s">
        <v>6350</v>
      </c>
      <c r="C86" s="22" t="str">
        <f t="shared" ca="1" si="5"/>
        <v>Canal - Fanafo (Santo)</v>
      </c>
      <c r="D86" s="6" t="s">
        <v>427</v>
      </c>
      <c r="E86" s="22" t="str">
        <f t="shared" ca="1" si="6"/>
        <v>Aese</v>
      </c>
      <c r="F86" s="22" t="str">
        <f t="shared" ca="1" si="7"/>
        <v>VUT0102029</v>
      </c>
      <c r="G86" s="22" t="str">
        <f t="shared" ca="1" si="8"/>
        <v>VUT0102</v>
      </c>
      <c r="H86" s="22" t="str">
        <f t="shared" ca="1" si="9"/>
        <v>SANMA</v>
      </c>
      <c r="I86" s="2"/>
      <c r="J86" s="2">
        <v>0</v>
      </c>
      <c r="K86" s="2"/>
    </row>
    <row r="87" spans="1:11">
      <c r="A87" s="6" t="s">
        <v>6371</v>
      </c>
      <c r="B87" s="6" t="s">
        <v>6372</v>
      </c>
      <c r="C87" s="22" t="str">
        <f t="shared" ca="1" si="5"/>
        <v>Canal - Fanafo (Santo)</v>
      </c>
      <c r="D87" s="6" t="s">
        <v>427</v>
      </c>
      <c r="E87" s="22" t="str">
        <f t="shared" ca="1" si="6"/>
        <v>Aese</v>
      </c>
      <c r="F87" s="22" t="str">
        <f t="shared" ca="1" si="7"/>
        <v>VUT0102029</v>
      </c>
      <c r="G87" s="22" t="str">
        <f t="shared" ca="1" si="8"/>
        <v>VUT0102</v>
      </c>
      <c r="H87" s="22" t="str">
        <f t="shared" ca="1" si="9"/>
        <v>SANMA</v>
      </c>
      <c r="I87" s="2"/>
      <c r="J87" s="2">
        <v>0</v>
      </c>
      <c r="K87" s="2"/>
    </row>
    <row r="88" spans="1:11">
      <c r="A88" s="6" t="s">
        <v>6396</v>
      </c>
      <c r="B88" s="6" t="s">
        <v>6397</v>
      </c>
      <c r="C88" s="22" t="str">
        <f t="shared" ca="1" si="5"/>
        <v>Canal - Fanafo (Santo)</v>
      </c>
      <c r="D88" s="6" t="s">
        <v>427</v>
      </c>
      <c r="E88" s="22" t="str">
        <f t="shared" ca="1" si="6"/>
        <v>Aese</v>
      </c>
      <c r="F88" s="22" t="str">
        <f t="shared" ca="1" si="7"/>
        <v>VUT0102029</v>
      </c>
      <c r="G88" s="22" t="str">
        <f t="shared" ca="1" si="8"/>
        <v>VUT0102</v>
      </c>
      <c r="H88" s="22" t="str">
        <f t="shared" ca="1" si="9"/>
        <v>SANMA</v>
      </c>
      <c r="I88" s="2"/>
      <c r="J88" s="2">
        <v>0</v>
      </c>
      <c r="K88" s="2"/>
    </row>
    <row r="89" spans="1:11">
      <c r="A89" s="6" t="s">
        <v>6422</v>
      </c>
      <c r="B89" s="6" t="s">
        <v>6423</v>
      </c>
      <c r="C89" s="22" t="str">
        <f t="shared" ca="1" si="5"/>
        <v>Canal - Fanafo (Santo)</v>
      </c>
      <c r="D89" s="6" t="s">
        <v>427</v>
      </c>
      <c r="E89" s="22" t="str">
        <f t="shared" ca="1" si="6"/>
        <v>Aese</v>
      </c>
      <c r="F89" s="22" t="str">
        <f t="shared" ca="1" si="7"/>
        <v>VUT0102029</v>
      </c>
      <c r="G89" s="22" t="str">
        <f t="shared" ca="1" si="8"/>
        <v>VUT0102</v>
      </c>
      <c r="H89" s="22" t="str">
        <f t="shared" ca="1" si="9"/>
        <v>SANMA</v>
      </c>
      <c r="I89" s="2"/>
      <c r="J89" s="2">
        <v>0</v>
      </c>
      <c r="K89" s="2"/>
    </row>
    <row r="90" spans="1:11">
      <c r="A90" s="6" t="s">
        <v>6438</v>
      </c>
      <c r="B90" s="6" t="s">
        <v>6439</v>
      </c>
      <c r="C90" s="22" t="str">
        <f t="shared" ca="1" si="5"/>
        <v>Canal - Fanafo (Santo)</v>
      </c>
      <c r="D90" s="6" t="s">
        <v>427</v>
      </c>
      <c r="E90" s="22" t="str">
        <f t="shared" ca="1" si="6"/>
        <v>Aese</v>
      </c>
      <c r="F90" s="22" t="str">
        <f t="shared" ca="1" si="7"/>
        <v>VUT0102029</v>
      </c>
      <c r="G90" s="22" t="str">
        <f t="shared" ca="1" si="8"/>
        <v>VUT0102</v>
      </c>
      <c r="H90" s="22" t="str">
        <f t="shared" ca="1" si="9"/>
        <v>SANMA</v>
      </c>
      <c r="I90" s="2"/>
      <c r="J90" s="2">
        <v>0</v>
      </c>
      <c r="K90" s="2"/>
    </row>
    <row r="91" spans="1:11">
      <c r="A91" s="6" t="s">
        <v>6464</v>
      </c>
      <c r="B91" s="6" t="s">
        <v>6465</v>
      </c>
      <c r="C91" s="22" t="str">
        <f t="shared" ca="1" si="5"/>
        <v>Canal - Fanafo (Santo)</v>
      </c>
      <c r="D91" s="6" t="s">
        <v>427</v>
      </c>
      <c r="E91" s="22" t="str">
        <f t="shared" ca="1" si="6"/>
        <v>Aese</v>
      </c>
      <c r="F91" s="22" t="str">
        <f t="shared" ca="1" si="7"/>
        <v>VUT0102029</v>
      </c>
      <c r="G91" s="22" t="str">
        <f t="shared" ca="1" si="8"/>
        <v>VUT0102</v>
      </c>
      <c r="H91" s="22" t="str">
        <f t="shared" ca="1" si="9"/>
        <v>SANMA</v>
      </c>
      <c r="I91" s="2"/>
      <c r="J91" s="2">
        <v>0</v>
      </c>
      <c r="K91" s="2"/>
    </row>
    <row r="92" spans="1:11">
      <c r="A92" s="6" t="s">
        <v>6470</v>
      </c>
      <c r="B92" s="6" t="s">
        <v>6471</v>
      </c>
      <c r="C92" s="22" t="str">
        <f t="shared" ca="1" si="5"/>
        <v>Canal - Fanafo (Santo)</v>
      </c>
      <c r="D92" s="6" t="s">
        <v>427</v>
      </c>
      <c r="E92" s="22" t="str">
        <f t="shared" ca="1" si="6"/>
        <v>Aese</v>
      </c>
      <c r="F92" s="22" t="str">
        <f t="shared" ca="1" si="7"/>
        <v>VUT0102029</v>
      </c>
      <c r="G92" s="22" t="str">
        <f t="shared" ca="1" si="8"/>
        <v>VUT0102</v>
      </c>
      <c r="H92" s="22" t="str">
        <f t="shared" ca="1" si="9"/>
        <v>SANMA</v>
      </c>
      <c r="I92" s="2"/>
      <c r="J92" s="2">
        <v>0</v>
      </c>
      <c r="K92" s="2"/>
    </row>
    <row r="93" spans="1:11">
      <c r="A93" s="6" t="s">
        <v>6493</v>
      </c>
      <c r="B93" s="6" t="s">
        <v>6494</v>
      </c>
      <c r="C93" s="22" t="str">
        <f t="shared" ca="1" si="5"/>
        <v>Canal - Fanafo (Santo)</v>
      </c>
      <c r="D93" s="6" t="s">
        <v>427</v>
      </c>
      <c r="E93" s="22" t="str">
        <f t="shared" ca="1" si="6"/>
        <v>Aese</v>
      </c>
      <c r="F93" s="22" t="str">
        <f t="shared" ca="1" si="7"/>
        <v>VUT0102029</v>
      </c>
      <c r="G93" s="22" t="str">
        <f t="shared" ca="1" si="8"/>
        <v>VUT0102</v>
      </c>
      <c r="H93" s="22" t="str">
        <f t="shared" ca="1" si="9"/>
        <v>SANMA</v>
      </c>
      <c r="I93" s="2"/>
      <c r="J93" s="2">
        <v>0</v>
      </c>
      <c r="K93" s="2"/>
    </row>
    <row r="94" spans="1:11">
      <c r="A94" s="6" t="s">
        <v>6566</v>
      </c>
      <c r="B94" s="6" t="s">
        <v>6567</v>
      </c>
      <c r="C94" s="22" t="str">
        <f t="shared" ca="1" si="5"/>
        <v>Canal - Fanafo (Santo)</v>
      </c>
      <c r="D94" s="6" t="s">
        <v>427</v>
      </c>
      <c r="E94" s="22" t="str">
        <f t="shared" ca="1" si="6"/>
        <v>Aese</v>
      </c>
      <c r="F94" s="22" t="str">
        <f t="shared" ca="1" si="7"/>
        <v>VUT0102029</v>
      </c>
      <c r="G94" s="22" t="str">
        <f t="shared" ca="1" si="8"/>
        <v>VUT0102</v>
      </c>
      <c r="H94" s="22" t="str">
        <f t="shared" ca="1" si="9"/>
        <v>SANMA</v>
      </c>
      <c r="I94" s="2"/>
      <c r="J94" s="2">
        <v>0</v>
      </c>
      <c r="K94" s="2"/>
    </row>
    <row r="95" spans="1:11">
      <c r="A95" s="6" t="s">
        <v>6582</v>
      </c>
      <c r="B95" s="6" t="s">
        <v>6583</v>
      </c>
      <c r="C95" s="22" t="str">
        <f t="shared" ca="1" si="5"/>
        <v>Canal - Fanafo (Santo)</v>
      </c>
      <c r="D95" s="6" t="s">
        <v>427</v>
      </c>
      <c r="E95" s="22" t="str">
        <f t="shared" ca="1" si="6"/>
        <v>Aese</v>
      </c>
      <c r="F95" s="22" t="str">
        <f t="shared" ca="1" si="7"/>
        <v>VUT0102029</v>
      </c>
      <c r="G95" s="22" t="str">
        <f t="shared" ca="1" si="8"/>
        <v>VUT0102</v>
      </c>
      <c r="H95" s="22" t="str">
        <f t="shared" ca="1" si="9"/>
        <v>SANMA</v>
      </c>
      <c r="I95" s="2"/>
      <c r="J95" s="2">
        <v>0</v>
      </c>
      <c r="K95" s="2"/>
    </row>
    <row r="96" spans="1:11">
      <c r="A96" s="6" t="s">
        <v>6589</v>
      </c>
      <c r="B96" s="6" t="s">
        <v>6590</v>
      </c>
      <c r="C96" s="22" t="str">
        <f t="shared" ca="1" si="5"/>
        <v>Canal - Fanafo (Santo)</v>
      </c>
      <c r="D96" s="6" t="s">
        <v>427</v>
      </c>
      <c r="E96" s="22" t="str">
        <f t="shared" ca="1" si="6"/>
        <v>Aese</v>
      </c>
      <c r="F96" s="22" t="str">
        <f t="shared" ca="1" si="7"/>
        <v>VUT0102029</v>
      </c>
      <c r="G96" s="22" t="str">
        <f t="shared" ca="1" si="8"/>
        <v>VUT0102</v>
      </c>
      <c r="H96" s="22" t="str">
        <f t="shared" ca="1" si="9"/>
        <v>SANMA</v>
      </c>
      <c r="I96" s="2"/>
      <c r="J96" s="2">
        <v>0</v>
      </c>
      <c r="K96" s="2"/>
    </row>
    <row r="97" spans="1:11">
      <c r="A97" s="6" t="s">
        <v>6595</v>
      </c>
      <c r="B97" s="6" t="s">
        <v>6596</v>
      </c>
      <c r="C97" s="22" t="str">
        <f t="shared" ca="1" si="5"/>
        <v>Canal - Fanafo (Santo)</v>
      </c>
      <c r="D97" s="6" t="s">
        <v>427</v>
      </c>
      <c r="E97" s="22" t="str">
        <f t="shared" ca="1" si="6"/>
        <v>Aese</v>
      </c>
      <c r="F97" s="22" t="str">
        <f t="shared" ca="1" si="7"/>
        <v>VUT0102029</v>
      </c>
      <c r="G97" s="22" t="str">
        <f t="shared" ca="1" si="8"/>
        <v>VUT0102</v>
      </c>
      <c r="H97" s="22" t="str">
        <f t="shared" ca="1" si="9"/>
        <v>SANMA</v>
      </c>
      <c r="I97" s="2"/>
      <c r="J97" s="2">
        <v>0</v>
      </c>
      <c r="K97" s="2"/>
    </row>
    <row r="98" spans="1:11">
      <c r="A98" s="6" t="s">
        <v>6599</v>
      </c>
      <c r="B98" s="6" t="s">
        <v>6600</v>
      </c>
      <c r="C98" s="22" t="str">
        <f t="shared" ca="1" si="5"/>
        <v>Canal - Fanafo (Santo)</v>
      </c>
      <c r="D98" s="6" t="s">
        <v>427</v>
      </c>
      <c r="E98" s="22" t="str">
        <f t="shared" ca="1" si="6"/>
        <v>Aese</v>
      </c>
      <c r="F98" s="22" t="str">
        <f t="shared" ca="1" si="7"/>
        <v>VUT0102029</v>
      </c>
      <c r="G98" s="22" t="str">
        <f t="shared" ca="1" si="8"/>
        <v>VUT0102</v>
      </c>
      <c r="H98" s="22" t="str">
        <f t="shared" ca="1" si="9"/>
        <v>SANMA</v>
      </c>
      <c r="I98" s="2"/>
      <c r="J98" s="2">
        <v>0</v>
      </c>
      <c r="K98" s="2"/>
    </row>
    <row r="99" spans="1:11">
      <c r="A99" s="6" t="s">
        <v>6607</v>
      </c>
      <c r="B99" s="6" t="s">
        <v>6608</v>
      </c>
      <c r="C99" s="22" t="str">
        <f t="shared" ca="1" si="5"/>
        <v>Canal - Fanafo (Santo)</v>
      </c>
      <c r="D99" s="6" t="s">
        <v>427</v>
      </c>
      <c r="E99" s="22" t="str">
        <f t="shared" ca="1" si="6"/>
        <v>Aese</v>
      </c>
      <c r="F99" s="22" t="str">
        <f t="shared" ca="1" si="7"/>
        <v>VUT0102029</v>
      </c>
      <c r="G99" s="22" t="str">
        <f t="shared" ca="1" si="8"/>
        <v>VUT0102</v>
      </c>
      <c r="H99" s="22" t="str">
        <f t="shared" ca="1" si="9"/>
        <v>SANMA</v>
      </c>
      <c r="I99" s="2"/>
      <c r="J99" s="2">
        <v>0</v>
      </c>
      <c r="K99" s="2"/>
    </row>
    <row r="100" spans="1:11">
      <c r="A100" s="6" t="s">
        <v>6611</v>
      </c>
      <c r="B100" s="6" t="s">
        <v>6612</v>
      </c>
      <c r="C100" s="22" t="str">
        <f t="shared" ca="1" si="5"/>
        <v>Canal - Fanafo (Santo)</v>
      </c>
      <c r="D100" s="6" t="s">
        <v>427</v>
      </c>
      <c r="E100" s="22" t="str">
        <f t="shared" ca="1" si="6"/>
        <v>Aese</v>
      </c>
      <c r="F100" s="22" t="str">
        <f t="shared" ca="1" si="7"/>
        <v>VUT0102029</v>
      </c>
      <c r="G100" s="22" t="str">
        <f t="shared" ca="1" si="8"/>
        <v>VUT0102</v>
      </c>
      <c r="H100" s="22" t="str">
        <f t="shared" ca="1" si="9"/>
        <v>SANMA</v>
      </c>
      <c r="I100" s="2"/>
      <c r="J100" s="2">
        <v>0</v>
      </c>
      <c r="K100" s="2"/>
    </row>
    <row r="101" spans="1:11">
      <c r="A101" s="6" t="s">
        <v>6615</v>
      </c>
      <c r="B101" s="6" t="s">
        <v>6616</v>
      </c>
      <c r="C101" s="22" t="str">
        <f t="shared" ca="1" si="5"/>
        <v>Canal - Fanafo (Santo)</v>
      </c>
      <c r="D101" s="6" t="s">
        <v>427</v>
      </c>
      <c r="E101" s="22" t="str">
        <f t="shared" ca="1" si="6"/>
        <v>Aese</v>
      </c>
      <c r="F101" s="22" t="str">
        <f t="shared" ca="1" si="7"/>
        <v>VUT0102029</v>
      </c>
      <c r="G101" s="22" t="str">
        <f t="shared" ca="1" si="8"/>
        <v>VUT0102</v>
      </c>
      <c r="H101" s="22" t="str">
        <f t="shared" ca="1" si="9"/>
        <v>SANMA</v>
      </c>
      <c r="I101" s="2"/>
      <c r="J101" s="2">
        <v>0</v>
      </c>
      <c r="K101" s="2"/>
    </row>
    <row r="102" spans="1:11">
      <c r="A102" s="6" t="s">
        <v>6617</v>
      </c>
      <c r="B102" s="6" t="s">
        <v>6618</v>
      </c>
      <c r="C102" s="22" t="str">
        <f t="shared" ca="1" si="5"/>
        <v>Canal - Fanafo (Santo)</v>
      </c>
      <c r="D102" s="6" t="s">
        <v>427</v>
      </c>
      <c r="E102" s="22" t="str">
        <f t="shared" ca="1" si="6"/>
        <v>Aese</v>
      </c>
      <c r="F102" s="22" t="str">
        <f t="shared" ca="1" si="7"/>
        <v>VUT0102029</v>
      </c>
      <c r="G102" s="22" t="str">
        <f t="shared" ca="1" si="8"/>
        <v>VUT0102</v>
      </c>
      <c r="H102" s="22" t="str">
        <f t="shared" ca="1" si="9"/>
        <v>SANMA</v>
      </c>
      <c r="I102" s="2"/>
      <c r="J102" s="2">
        <v>0</v>
      </c>
      <c r="K102" s="2"/>
    </row>
    <row r="103" spans="1:11">
      <c r="A103" s="6" t="s">
        <v>6635</v>
      </c>
      <c r="B103" s="6" t="s">
        <v>6636</v>
      </c>
      <c r="C103" s="22" t="str">
        <f t="shared" ca="1" si="5"/>
        <v>Canal - Fanafo (Santo)</v>
      </c>
      <c r="D103" s="6" t="s">
        <v>427</v>
      </c>
      <c r="E103" s="22" t="str">
        <f t="shared" ca="1" si="6"/>
        <v>Aese</v>
      </c>
      <c r="F103" s="22" t="str">
        <f t="shared" ca="1" si="7"/>
        <v>VUT0102029</v>
      </c>
      <c r="G103" s="22" t="str">
        <f t="shared" ca="1" si="8"/>
        <v>VUT0102</v>
      </c>
      <c r="H103" s="22" t="str">
        <f t="shared" ca="1" si="9"/>
        <v>SANMA</v>
      </c>
      <c r="I103" s="2"/>
      <c r="J103" s="2">
        <v>0</v>
      </c>
      <c r="K103" s="2"/>
    </row>
    <row r="104" spans="1:11">
      <c r="A104" s="6" t="s">
        <v>6710</v>
      </c>
      <c r="B104" s="6" t="s">
        <v>6711</v>
      </c>
      <c r="C104" s="22" t="str">
        <f t="shared" ca="1" si="5"/>
        <v>Canal - Fanafo (Santo)</v>
      </c>
      <c r="D104" s="6" t="s">
        <v>427</v>
      </c>
      <c r="E104" s="22" t="str">
        <f t="shared" ca="1" si="6"/>
        <v>Aese</v>
      </c>
      <c r="F104" s="22" t="str">
        <f t="shared" ca="1" si="7"/>
        <v>VUT0102029</v>
      </c>
      <c r="G104" s="22" t="str">
        <f t="shared" ca="1" si="8"/>
        <v>VUT0102</v>
      </c>
      <c r="H104" s="22" t="str">
        <f t="shared" ca="1" si="9"/>
        <v>SANMA</v>
      </c>
      <c r="I104" s="2"/>
      <c r="J104" s="2">
        <v>0</v>
      </c>
      <c r="K104" s="2"/>
    </row>
    <row r="105" spans="1:11">
      <c r="A105" s="6" t="s">
        <v>6734</v>
      </c>
      <c r="B105" s="6" t="s">
        <v>6735</v>
      </c>
      <c r="C105" s="22" t="str">
        <f t="shared" ca="1" si="5"/>
        <v>Canal - Fanafo (Santo)</v>
      </c>
      <c r="D105" s="6" t="s">
        <v>427</v>
      </c>
      <c r="E105" s="22" t="str">
        <f t="shared" ca="1" si="6"/>
        <v>Aese</v>
      </c>
      <c r="F105" s="22" t="str">
        <f t="shared" ca="1" si="7"/>
        <v>VUT0102029</v>
      </c>
      <c r="G105" s="22" t="str">
        <f t="shared" ca="1" si="8"/>
        <v>VUT0102</v>
      </c>
      <c r="H105" s="22" t="str">
        <f t="shared" ca="1" si="9"/>
        <v>SANMA</v>
      </c>
      <c r="I105" s="2"/>
      <c r="J105" s="2">
        <v>0</v>
      </c>
      <c r="K105" s="2"/>
    </row>
    <row r="106" spans="1:11">
      <c r="A106" s="6" t="s">
        <v>6750</v>
      </c>
      <c r="B106" s="6" t="s">
        <v>6751</v>
      </c>
      <c r="C106" s="22" t="str">
        <f t="shared" ca="1" si="5"/>
        <v>Canal - Fanafo (Santo)</v>
      </c>
      <c r="D106" s="6" t="s">
        <v>427</v>
      </c>
      <c r="E106" s="22" t="str">
        <f t="shared" ca="1" si="6"/>
        <v>Aese</v>
      </c>
      <c r="F106" s="22" t="str">
        <f t="shared" ca="1" si="7"/>
        <v>VUT0102029</v>
      </c>
      <c r="G106" s="22" t="str">
        <f t="shared" ca="1" si="8"/>
        <v>VUT0102</v>
      </c>
      <c r="H106" s="22" t="str">
        <f t="shared" ca="1" si="9"/>
        <v>SANMA</v>
      </c>
      <c r="I106" s="2"/>
      <c r="J106" s="2">
        <v>3</v>
      </c>
      <c r="K106" s="2"/>
    </row>
    <row r="107" spans="1:11">
      <c r="A107" s="6" t="s">
        <v>6812</v>
      </c>
      <c r="B107" s="6" t="s">
        <v>6813</v>
      </c>
      <c r="C107" s="22" t="str">
        <f t="shared" ca="1" si="5"/>
        <v>Canal - Fanafo (Santo)</v>
      </c>
      <c r="D107" s="6" t="s">
        <v>427</v>
      </c>
      <c r="E107" s="22" t="str">
        <f t="shared" ca="1" si="6"/>
        <v>Aese</v>
      </c>
      <c r="F107" s="22" t="str">
        <f t="shared" ca="1" si="7"/>
        <v>VUT0102029</v>
      </c>
      <c r="G107" s="22" t="str">
        <f t="shared" ca="1" si="8"/>
        <v>VUT0102</v>
      </c>
      <c r="H107" s="22" t="str">
        <f t="shared" ca="1" si="9"/>
        <v>SANMA</v>
      </c>
      <c r="I107" s="2"/>
      <c r="J107" s="2">
        <v>0</v>
      </c>
      <c r="K107" s="2"/>
    </row>
    <row r="108" spans="1:11">
      <c r="A108" s="6" t="s">
        <v>5938</v>
      </c>
      <c r="B108" s="6" t="s">
        <v>5939</v>
      </c>
      <c r="C108" s="22" t="str">
        <f t="shared" ca="1" si="5"/>
        <v>Canal - Fanafo (Tutuba)</v>
      </c>
      <c r="D108" s="6" t="s">
        <v>431</v>
      </c>
      <c r="E108" s="22" t="str">
        <f t="shared" ca="1" si="6"/>
        <v>Tutuba</v>
      </c>
      <c r="F108" s="22" t="str">
        <f t="shared" ca="1" si="7"/>
        <v>VUT0102084</v>
      </c>
      <c r="G108" s="22" t="str">
        <f t="shared" ca="1" si="8"/>
        <v>VUT0102</v>
      </c>
      <c r="H108" s="22" t="str">
        <f t="shared" ca="1" si="9"/>
        <v>SANMA</v>
      </c>
      <c r="I108" s="2"/>
      <c r="J108" s="2">
        <v>0</v>
      </c>
      <c r="K108" s="2"/>
    </row>
    <row r="109" spans="1:11">
      <c r="A109" s="6" t="s">
        <v>5969</v>
      </c>
      <c r="B109" s="6" t="s">
        <v>5970</v>
      </c>
      <c r="C109" s="22" t="str">
        <f t="shared" ca="1" si="5"/>
        <v>Canal - Fanafo (Tutuba)</v>
      </c>
      <c r="D109" s="6" t="s">
        <v>431</v>
      </c>
      <c r="E109" s="22" t="str">
        <f t="shared" ca="1" si="6"/>
        <v>Tutuba</v>
      </c>
      <c r="F109" s="22" t="str">
        <f t="shared" ca="1" si="7"/>
        <v>VUT0102084</v>
      </c>
      <c r="G109" s="22" t="str">
        <f t="shared" ca="1" si="8"/>
        <v>VUT0102</v>
      </c>
      <c r="H109" s="22" t="str">
        <f t="shared" ca="1" si="9"/>
        <v>SANMA</v>
      </c>
      <c r="I109" s="2"/>
      <c r="J109" s="2">
        <v>0</v>
      </c>
      <c r="K109" s="2"/>
    </row>
    <row r="110" spans="1:11">
      <c r="A110" s="6" t="s">
        <v>5977</v>
      </c>
      <c r="B110" s="6" t="s">
        <v>5978</v>
      </c>
      <c r="C110" s="22" t="str">
        <f t="shared" ca="1" si="5"/>
        <v>Canal - Fanafo (Tutuba)</v>
      </c>
      <c r="D110" s="6" t="s">
        <v>431</v>
      </c>
      <c r="E110" s="22" t="str">
        <f t="shared" ca="1" si="6"/>
        <v>Tutuba</v>
      </c>
      <c r="F110" s="22" t="str">
        <f t="shared" ca="1" si="7"/>
        <v>VUT0102084</v>
      </c>
      <c r="G110" s="22" t="str">
        <f t="shared" ca="1" si="8"/>
        <v>VUT0102</v>
      </c>
      <c r="H110" s="22" t="str">
        <f t="shared" ca="1" si="9"/>
        <v>SANMA</v>
      </c>
      <c r="I110" s="2"/>
      <c r="J110" s="2">
        <v>0</v>
      </c>
      <c r="K110" s="2"/>
    </row>
    <row r="111" spans="1:11">
      <c r="A111" s="6" t="s">
        <v>5980</v>
      </c>
      <c r="B111" s="6" t="s">
        <v>5981</v>
      </c>
      <c r="C111" s="22" t="str">
        <f t="shared" ca="1" si="5"/>
        <v>Canal - Fanafo (Tutuba)</v>
      </c>
      <c r="D111" s="6" t="s">
        <v>431</v>
      </c>
      <c r="E111" s="22" t="str">
        <f t="shared" ca="1" si="6"/>
        <v>Tutuba</v>
      </c>
      <c r="F111" s="22" t="str">
        <f t="shared" ca="1" si="7"/>
        <v>VUT0102084</v>
      </c>
      <c r="G111" s="22" t="str">
        <f t="shared" ca="1" si="8"/>
        <v>VUT0102</v>
      </c>
      <c r="H111" s="22" t="str">
        <f t="shared" ca="1" si="9"/>
        <v>SANMA</v>
      </c>
      <c r="I111" s="2"/>
      <c r="J111" s="2">
        <v>0</v>
      </c>
      <c r="K111" s="2"/>
    </row>
    <row r="112" spans="1:11">
      <c r="A112" s="6" t="s">
        <v>5990</v>
      </c>
      <c r="B112" s="6" t="s">
        <v>5991</v>
      </c>
      <c r="C112" s="22" t="str">
        <f t="shared" ca="1" si="5"/>
        <v>Canal - Fanafo (Tutuba)</v>
      </c>
      <c r="D112" s="6" t="s">
        <v>431</v>
      </c>
      <c r="E112" s="22" t="str">
        <f t="shared" ca="1" si="6"/>
        <v>Tutuba</v>
      </c>
      <c r="F112" s="22" t="str">
        <f t="shared" ca="1" si="7"/>
        <v>VUT0102084</v>
      </c>
      <c r="G112" s="22" t="str">
        <f t="shared" ca="1" si="8"/>
        <v>VUT0102</v>
      </c>
      <c r="H112" s="22" t="str">
        <f t="shared" ca="1" si="9"/>
        <v>SANMA</v>
      </c>
      <c r="I112" s="2"/>
      <c r="J112" s="2">
        <v>0</v>
      </c>
      <c r="K112" s="2"/>
    </row>
    <row r="113" spans="1:11">
      <c r="A113" s="6" t="s">
        <v>5996</v>
      </c>
      <c r="B113" s="6" t="s">
        <v>5997</v>
      </c>
      <c r="C113" s="22" t="str">
        <f t="shared" ca="1" si="5"/>
        <v>Canal - Fanafo (Tutuba)</v>
      </c>
      <c r="D113" s="6" t="s">
        <v>431</v>
      </c>
      <c r="E113" s="22" t="str">
        <f t="shared" ca="1" si="6"/>
        <v>Tutuba</v>
      </c>
      <c r="F113" s="22" t="str">
        <f t="shared" ca="1" si="7"/>
        <v>VUT0102084</v>
      </c>
      <c r="G113" s="22" t="str">
        <f t="shared" ca="1" si="8"/>
        <v>VUT0102</v>
      </c>
      <c r="H113" s="22" t="str">
        <f t="shared" ca="1" si="9"/>
        <v>SANMA</v>
      </c>
      <c r="I113" s="2"/>
      <c r="J113" s="2">
        <v>0</v>
      </c>
      <c r="K113" s="2"/>
    </row>
    <row r="114" spans="1:11">
      <c r="A114" s="6" t="s">
        <v>6008</v>
      </c>
      <c r="B114" s="6" t="s">
        <v>6009</v>
      </c>
      <c r="C114" s="22" t="str">
        <f t="shared" ca="1" si="5"/>
        <v>Canal - Fanafo (Tutuba)</v>
      </c>
      <c r="D114" s="6" t="s">
        <v>431</v>
      </c>
      <c r="E114" s="22" t="str">
        <f t="shared" ca="1" si="6"/>
        <v>Tutuba</v>
      </c>
      <c r="F114" s="22" t="str">
        <f t="shared" ca="1" si="7"/>
        <v>VUT0102084</v>
      </c>
      <c r="G114" s="22" t="str">
        <f t="shared" ca="1" si="8"/>
        <v>VUT0102</v>
      </c>
      <c r="H114" s="22" t="str">
        <f t="shared" ca="1" si="9"/>
        <v>SANMA</v>
      </c>
      <c r="I114" s="2"/>
      <c r="J114" s="2">
        <v>0</v>
      </c>
      <c r="K114" s="2"/>
    </row>
    <row r="115" spans="1:11">
      <c r="A115" s="6" t="s">
        <v>6012</v>
      </c>
      <c r="B115" s="6" t="s">
        <v>6013</v>
      </c>
      <c r="C115" s="22" t="str">
        <f t="shared" ca="1" si="5"/>
        <v>Canal - Fanafo (Tutuba)</v>
      </c>
      <c r="D115" s="6" t="s">
        <v>431</v>
      </c>
      <c r="E115" s="22" t="str">
        <f t="shared" ca="1" si="6"/>
        <v>Tutuba</v>
      </c>
      <c r="F115" s="22" t="str">
        <f t="shared" ca="1" si="7"/>
        <v>VUT0102084</v>
      </c>
      <c r="G115" s="22" t="str">
        <f t="shared" ca="1" si="8"/>
        <v>VUT0102</v>
      </c>
      <c r="H115" s="22" t="str">
        <f t="shared" ca="1" si="9"/>
        <v>SANMA</v>
      </c>
      <c r="I115" s="2"/>
      <c r="J115" s="2">
        <v>0</v>
      </c>
      <c r="K115" s="2"/>
    </row>
    <row r="116" spans="1:11">
      <c r="A116" s="6" t="s">
        <v>5996</v>
      </c>
      <c r="B116" s="6" t="s">
        <v>6024</v>
      </c>
      <c r="C116" s="22" t="str">
        <f t="shared" ca="1" si="5"/>
        <v>Canal - Fanafo (Tutuba)</v>
      </c>
      <c r="D116" s="6" t="s">
        <v>431</v>
      </c>
      <c r="E116" s="22" t="str">
        <f t="shared" ca="1" si="6"/>
        <v>Tutuba</v>
      </c>
      <c r="F116" s="22" t="str">
        <f t="shared" ca="1" si="7"/>
        <v>VUT0102084</v>
      </c>
      <c r="G116" s="22" t="str">
        <f t="shared" ca="1" si="8"/>
        <v>VUT0102</v>
      </c>
      <c r="H116" s="22" t="str">
        <f t="shared" ca="1" si="9"/>
        <v>SANMA</v>
      </c>
      <c r="I116" s="2"/>
      <c r="J116" s="2">
        <v>0</v>
      </c>
      <c r="K116" s="2"/>
    </row>
    <row r="117" spans="1:11">
      <c r="A117" s="6" t="s">
        <v>6047</v>
      </c>
      <c r="B117" s="6" t="s">
        <v>6048</v>
      </c>
      <c r="C117" s="22" t="str">
        <f t="shared" ca="1" si="5"/>
        <v>Canal - Fanafo (Tutuba)</v>
      </c>
      <c r="D117" s="6" t="s">
        <v>431</v>
      </c>
      <c r="E117" s="22" t="str">
        <f t="shared" ca="1" si="6"/>
        <v>Tutuba</v>
      </c>
      <c r="F117" s="22" t="str">
        <f t="shared" ca="1" si="7"/>
        <v>VUT0102084</v>
      </c>
      <c r="G117" s="22" t="str">
        <f t="shared" ca="1" si="8"/>
        <v>VUT0102</v>
      </c>
      <c r="H117" s="22" t="str">
        <f t="shared" ca="1" si="9"/>
        <v>SANMA</v>
      </c>
      <c r="I117" s="2"/>
      <c r="J117" s="2">
        <v>0</v>
      </c>
      <c r="K117" s="2"/>
    </row>
    <row r="118" spans="1:11">
      <c r="A118" s="6" t="s">
        <v>136</v>
      </c>
      <c r="B118" s="6" t="s">
        <v>8431</v>
      </c>
      <c r="C118" s="22" t="str">
        <f t="shared" ca="1" si="5"/>
        <v>Central Area Council (Kwakea)</v>
      </c>
      <c r="D118" s="6" t="s">
        <v>446</v>
      </c>
      <c r="E118" s="22" t="str">
        <f t="shared" ca="1" si="6"/>
        <v>Kwakea</v>
      </c>
      <c r="F118" s="22" t="str">
        <f t="shared" ca="1" si="7"/>
        <v>VUT0101045</v>
      </c>
      <c r="G118" s="22" t="str">
        <f t="shared" ca="1" si="8"/>
        <v>VUT0101</v>
      </c>
      <c r="H118" s="22" t="str">
        <f t="shared" ca="1" si="9"/>
        <v>TORBA</v>
      </c>
      <c r="I118" s="2"/>
      <c r="J118" s="2">
        <v>0</v>
      </c>
      <c r="K118" s="2"/>
    </row>
    <row r="119" spans="1:11">
      <c r="A119" s="6" t="s">
        <v>8555</v>
      </c>
      <c r="B119" s="6" t="s">
        <v>8557</v>
      </c>
      <c r="C119" s="22" t="str">
        <f t="shared" ca="1" si="5"/>
        <v>Central Area Council (Mota Lava)</v>
      </c>
      <c r="D119" s="6" t="s">
        <v>442</v>
      </c>
      <c r="E119" s="22" t="str">
        <f t="shared" ca="1" si="6"/>
        <v>Mota Lava</v>
      </c>
      <c r="F119" s="22" t="str">
        <f t="shared" ca="1" si="7"/>
        <v>VUT0101020</v>
      </c>
      <c r="G119" s="22" t="str">
        <f t="shared" ca="1" si="8"/>
        <v>VUT0101</v>
      </c>
      <c r="H119" s="22" t="str">
        <f t="shared" ca="1" si="9"/>
        <v>TORBA</v>
      </c>
      <c r="I119" s="2"/>
      <c r="J119" s="2">
        <v>0</v>
      </c>
      <c r="K119" s="2"/>
    </row>
    <row r="120" spans="1:11">
      <c r="A120" s="6" t="s">
        <v>8558</v>
      </c>
      <c r="B120" s="6" t="s">
        <v>8559</v>
      </c>
      <c r="C120" s="22" t="str">
        <f t="shared" ca="1" si="5"/>
        <v>Central Area Council (Mota Lava)</v>
      </c>
      <c r="D120" s="6" t="s">
        <v>442</v>
      </c>
      <c r="E120" s="22" t="str">
        <f t="shared" ca="1" si="6"/>
        <v>Mota Lava</v>
      </c>
      <c r="F120" s="22" t="str">
        <f t="shared" ca="1" si="7"/>
        <v>VUT0101020</v>
      </c>
      <c r="G120" s="22" t="str">
        <f t="shared" ca="1" si="8"/>
        <v>VUT0101</v>
      </c>
      <c r="H120" s="22" t="str">
        <f t="shared" ca="1" si="9"/>
        <v>TORBA</v>
      </c>
      <c r="I120" s="2"/>
      <c r="J120" s="2">
        <v>0</v>
      </c>
      <c r="K120" s="2"/>
    </row>
    <row r="121" spans="1:11">
      <c r="A121" s="6" t="s">
        <v>8560</v>
      </c>
      <c r="B121" s="6" t="s">
        <v>8561</v>
      </c>
      <c r="C121" s="22" t="str">
        <f t="shared" ca="1" si="5"/>
        <v>Central Area Council (Mota Lava)</v>
      </c>
      <c r="D121" s="6" t="s">
        <v>442</v>
      </c>
      <c r="E121" s="22" t="str">
        <f t="shared" ca="1" si="6"/>
        <v>Mota Lava</v>
      </c>
      <c r="F121" s="22" t="str">
        <f t="shared" ca="1" si="7"/>
        <v>VUT0101020</v>
      </c>
      <c r="G121" s="22" t="str">
        <f t="shared" ca="1" si="8"/>
        <v>VUT0101</v>
      </c>
      <c r="H121" s="22" t="str">
        <f t="shared" ca="1" si="9"/>
        <v>TORBA</v>
      </c>
      <c r="I121" s="2"/>
      <c r="J121" s="2">
        <v>0</v>
      </c>
      <c r="K121" s="2"/>
    </row>
    <row r="122" spans="1:11">
      <c r="A122" s="6" t="s">
        <v>8562</v>
      </c>
      <c r="B122" s="6" t="s">
        <v>8563</v>
      </c>
      <c r="C122" s="22" t="str">
        <f t="shared" ca="1" si="5"/>
        <v>Central Area Council (Mota Lava)</v>
      </c>
      <c r="D122" s="6" t="s">
        <v>442</v>
      </c>
      <c r="E122" s="22" t="str">
        <f t="shared" ca="1" si="6"/>
        <v>Mota Lava</v>
      </c>
      <c r="F122" s="22" t="str">
        <f t="shared" ca="1" si="7"/>
        <v>VUT0101020</v>
      </c>
      <c r="G122" s="22" t="str">
        <f t="shared" ca="1" si="8"/>
        <v>VUT0101</v>
      </c>
      <c r="H122" s="22" t="str">
        <f t="shared" ca="1" si="9"/>
        <v>TORBA</v>
      </c>
      <c r="I122" s="2"/>
      <c r="J122" s="2">
        <v>0</v>
      </c>
      <c r="K122" s="2"/>
    </row>
    <row r="123" spans="1:11">
      <c r="A123" s="6" t="s">
        <v>8564</v>
      </c>
      <c r="B123" s="6" t="s">
        <v>8565</v>
      </c>
      <c r="C123" s="22" t="str">
        <f t="shared" ca="1" si="5"/>
        <v>Central Area Council (Mota Lava)</v>
      </c>
      <c r="D123" s="6" t="s">
        <v>442</v>
      </c>
      <c r="E123" s="22" t="str">
        <f t="shared" ca="1" si="6"/>
        <v>Mota Lava</v>
      </c>
      <c r="F123" s="22" t="str">
        <f t="shared" ca="1" si="7"/>
        <v>VUT0101020</v>
      </c>
      <c r="G123" s="22" t="str">
        <f t="shared" ca="1" si="8"/>
        <v>VUT0101</v>
      </c>
      <c r="H123" s="22" t="str">
        <f t="shared" ca="1" si="9"/>
        <v>TORBA</v>
      </c>
      <c r="I123" s="2"/>
      <c r="J123" s="2">
        <v>0</v>
      </c>
      <c r="K123" s="2"/>
    </row>
    <row r="124" spans="1:11">
      <c r="A124" s="6" t="s">
        <v>8566</v>
      </c>
      <c r="B124" s="6" t="s">
        <v>8567</v>
      </c>
      <c r="C124" s="22" t="str">
        <f t="shared" ca="1" si="5"/>
        <v>Central Area Council (Mota Lava)</v>
      </c>
      <c r="D124" s="6" t="s">
        <v>442</v>
      </c>
      <c r="E124" s="22" t="str">
        <f t="shared" ca="1" si="6"/>
        <v>Mota Lava</v>
      </c>
      <c r="F124" s="22" t="str">
        <f t="shared" ca="1" si="7"/>
        <v>VUT0101020</v>
      </c>
      <c r="G124" s="22" t="str">
        <f t="shared" ca="1" si="8"/>
        <v>VUT0101</v>
      </c>
      <c r="H124" s="22" t="str">
        <f t="shared" ca="1" si="9"/>
        <v>TORBA</v>
      </c>
      <c r="I124" s="2"/>
      <c r="J124" s="2">
        <v>0</v>
      </c>
      <c r="K124" s="2"/>
    </row>
    <row r="125" spans="1:11">
      <c r="A125" s="6" t="s">
        <v>8568</v>
      </c>
      <c r="B125" s="6" t="s">
        <v>8569</v>
      </c>
      <c r="C125" s="22" t="str">
        <f t="shared" ca="1" si="5"/>
        <v>Central Area Council (Mota Lava)</v>
      </c>
      <c r="D125" s="6" t="s">
        <v>442</v>
      </c>
      <c r="E125" s="22" t="str">
        <f t="shared" ca="1" si="6"/>
        <v>Mota Lava</v>
      </c>
      <c r="F125" s="22" t="str">
        <f t="shared" ca="1" si="7"/>
        <v>VUT0101020</v>
      </c>
      <c r="G125" s="22" t="str">
        <f t="shared" ca="1" si="8"/>
        <v>VUT0101</v>
      </c>
      <c r="H125" s="22" t="str">
        <f t="shared" ca="1" si="9"/>
        <v>TORBA</v>
      </c>
      <c r="I125" s="2"/>
      <c r="J125" s="2">
        <v>0</v>
      </c>
      <c r="K125" s="2"/>
    </row>
    <row r="126" spans="1:11">
      <c r="A126" s="6" t="s">
        <v>8570</v>
      </c>
      <c r="B126" s="6" t="s">
        <v>8571</v>
      </c>
      <c r="C126" s="22" t="str">
        <f t="shared" ca="1" si="5"/>
        <v>Central Area Council (Mota Lava)</v>
      </c>
      <c r="D126" s="6" t="s">
        <v>442</v>
      </c>
      <c r="E126" s="22" t="str">
        <f t="shared" ca="1" si="6"/>
        <v>Mota Lava</v>
      </c>
      <c r="F126" s="22" t="str">
        <f t="shared" ca="1" si="7"/>
        <v>VUT0101020</v>
      </c>
      <c r="G126" s="22" t="str">
        <f t="shared" ca="1" si="8"/>
        <v>VUT0101</v>
      </c>
      <c r="H126" s="22" t="str">
        <f t="shared" ca="1" si="9"/>
        <v>TORBA</v>
      </c>
      <c r="I126" s="2"/>
      <c r="J126" s="2">
        <v>3</v>
      </c>
      <c r="K126" s="2"/>
    </row>
    <row r="127" spans="1:11">
      <c r="A127" s="6" t="s">
        <v>8572</v>
      </c>
      <c r="B127" s="6" t="s">
        <v>8573</v>
      </c>
      <c r="C127" s="22" t="str">
        <f t="shared" ca="1" si="5"/>
        <v>Central Area Council (Mota Lava)</v>
      </c>
      <c r="D127" s="6" t="s">
        <v>442</v>
      </c>
      <c r="E127" s="22" t="str">
        <f t="shared" ca="1" si="6"/>
        <v>Mota Lava</v>
      </c>
      <c r="F127" s="22" t="str">
        <f t="shared" ca="1" si="7"/>
        <v>VUT0101020</v>
      </c>
      <c r="G127" s="22" t="str">
        <f t="shared" ca="1" si="8"/>
        <v>VUT0101</v>
      </c>
      <c r="H127" s="22" t="str">
        <f t="shared" ca="1" si="9"/>
        <v>TORBA</v>
      </c>
      <c r="I127" s="2"/>
      <c r="J127" s="2">
        <v>0</v>
      </c>
      <c r="K127" s="2"/>
    </row>
    <row r="128" spans="1:11">
      <c r="A128" s="6" t="s">
        <v>8574</v>
      </c>
      <c r="B128" s="6" t="s">
        <v>8575</v>
      </c>
      <c r="C128" s="22" t="str">
        <f t="shared" ca="1" si="5"/>
        <v>Central Area Council (Mota Lava)</v>
      </c>
      <c r="D128" s="6" t="s">
        <v>442</v>
      </c>
      <c r="E128" s="22" t="str">
        <f t="shared" ca="1" si="6"/>
        <v>Mota Lava</v>
      </c>
      <c r="F128" s="22" t="str">
        <f t="shared" ca="1" si="7"/>
        <v>VUT0101020</v>
      </c>
      <c r="G128" s="22" t="str">
        <f t="shared" ca="1" si="8"/>
        <v>VUT0101</v>
      </c>
      <c r="H128" s="22" t="str">
        <f t="shared" ca="1" si="9"/>
        <v>TORBA</v>
      </c>
      <c r="I128" s="2"/>
      <c r="J128" s="2">
        <v>0</v>
      </c>
      <c r="K128" s="2"/>
    </row>
    <row r="129" spans="1:11">
      <c r="A129" s="6" t="s">
        <v>8576</v>
      </c>
      <c r="B129" s="6" t="s">
        <v>8577</v>
      </c>
      <c r="C129" s="22" t="str">
        <f t="shared" ca="1" si="5"/>
        <v>Central Area Council (Mota Lava)</v>
      </c>
      <c r="D129" s="6" t="s">
        <v>442</v>
      </c>
      <c r="E129" s="22" t="str">
        <f t="shared" ca="1" si="6"/>
        <v>Mota Lava</v>
      </c>
      <c r="F129" s="22" t="str">
        <f t="shared" ca="1" si="7"/>
        <v>VUT0101020</v>
      </c>
      <c r="G129" s="22" t="str">
        <f t="shared" ca="1" si="8"/>
        <v>VUT0101</v>
      </c>
      <c r="H129" s="22" t="str">
        <f t="shared" ca="1" si="9"/>
        <v>TORBA</v>
      </c>
      <c r="I129" s="2"/>
      <c r="J129" s="2">
        <v>0</v>
      </c>
      <c r="K129" s="2"/>
    </row>
    <row r="130" spans="1:11">
      <c r="A130" s="6" t="s">
        <v>8578</v>
      </c>
      <c r="B130" s="6" t="s">
        <v>8579</v>
      </c>
      <c r="C130" s="22" t="str">
        <f t="shared" ref="C130:C193" ca="1" si="10">OFFSET(OffsetRefAdm3,MATCH(D130,MatchAdm3_Code,0)-1,0)</f>
        <v>Central Area Council (Mota Lava)</v>
      </c>
      <c r="D130" s="6" t="s">
        <v>442</v>
      </c>
      <c r="E130" s="22" t="str">
        <f t="shared" ref="E130:E193" ca="1" si="11">OFFSET(OffsetRefAdm3,MATCH(D130,MatchAdm3_Code,0)-1,2)</f>
        <v>Mota Lava</v>
      </c>
      <c r="F130" s="22" t="str">
        <f t="shared" ref="F130:F193" ca="1" si="12">OFFSET(OffsetRefAdm3,MATCH(D130,MatchAdm3_Code,0)-1,3)</f>
        <v>VUT0101020</v>
      </c>
      <c r="G130" s="22" t="str">
        <f t="shared" ref="G130:G193" ca="1" si="13">OFFSET(OffsetRefAdm3,MATCH(D130,MatchAdm3_Code,0)-1,5)</f>
        <v>VUT0101</v>
      </c>
      <c r="H130" s="22" t="str">
        <f t="shared" ref="H130:H193" ca="1" si="14">OFFSET(OffsetRefAdm3,MATCH(D130,MatchAdm3_Code,0)-1,4)</f>
        <v>TORBA</v>
      </c>
      <c r="I130" s="2"/>
      <c r="J130" s="2">
        <v>0</v>
      </c>
      <c r="K130" s="2"/>
    </row>
    <row r="131" spans="1:11">
      <c r="A131" s="6" t="s">
        <v>8580</v>
      </c>
      <c r="B131" s="6" t="s">
        <v>8581</v>
      </c>
      <c r="C131" s="22" t="str">
        <f t="shared" ca="1" si="10"/>
        <v>Central Area Council (Mota Lava)</v>
      </c>
      <c r="D131" s="6" t="s">
        <v>442</v>
      </c>
      <c r="E131" s="22" t="str">
        <f t="shared" ca="1" si="11"/>
        <v>Mota Lava</v>
      </c>
      <c r="F131" s="22" t="str">
        <f t="shared" ca="1" si="12"/>
        <v>VUT0101020</v>
      </c>
      <c r="G131" s="22" t="str">
        <f t="shared" ca="1" si="13"/>
        <v>VUT0101</v>
      </c>
      <c r="H131" s="22" t="str">
        <f t="shared" ca="1" si="14"/>
        <v>TORBA</v>
      </c>
      <c r="I131" s="2"/>
      <c r="J131" s="2">
        <v>0</v>
      </c>
      <c r="K131" s="2"/>
    </row>
    <row r="132" spans="1:11">
      <c r="A132" s="6" t="s">
        <v>8582</v>
      </c>
      <c r="B132" s="6" t="s">
        <v>8583</v>
      </c>
      <c r="C132" s="22" t="str">
        <f t="shared" ca="1" si="10"/>
        <v>Central Area Council (Mota Lava)</v>
      </c>
      <c r="D132" s="6" t="s">
        <v>442</v>
      </c>
      <c r="E132" s="22" t="str">
        <f t="shared" ca="1" si="11"/>
        <v>Mota Lava</v>
      </c>
      <c r="F132" s="22" t="str">
        <f t="shared" ca="1" si="12"/>
        <v>VUT0101020</v>
      </c>
      <c r="G132" s="22" t="str">
        <f t="shared" ca="1" si="13"/>
        <v>VUT0101</v>
      </c>
      <c r="H132" s="22" t="str">
        <f t="shared" ca="1" si="14"/>
        <v>TORBA</v>
      </c>
      <c r="I132" s="2"/>
      <c r="J132" s="2">
        <v>0</v>
      </c>
      <c r="K132" s="2"/>
    </row>
    <row r="133" spans="1:11">
      <c r="A133" s="6" t="s">
        <v>8584</v>
      </c>
      <c r="B133" s="6" t="s">
        <v>8585</v>
      </c>
      <c r="C133" s="22" t="str">
        <f t="shared" ca="1" si="10"/>
        <v>Central Area Council (Mota Lava)</v>
      </c>
      <c r="D133" s="6" t="s">
        <v>442</v>
      </c>
      <c r="E133" s="22" t="str">
        <f t="shared" ca="1" si="11"/>
        <v>Mota Lava</v>
      </c>
      <c r="F133" s="22" t="str">
        <f t="shared" ca="1" si="12"/>
        <v>VUT0101020</v>
      </c>
      <c r="G133" s="22" t="str">
        <f t="shared" ca="1" si="13"/>
        <v>VUT0101</v>
      </c>
      <c r="H133" s="22" t="str">
        <f t="shared" ca="1" si="14"/>
        <v>TORBA</v>
      </c>
      <c r="I133" s="2"/>
      <c r="J133" s="2">
        <v>0</v>
      </c>
      <c r="K133" s="2"/>
    </row>
    <row r="134" spans="1:11">
      <c r="A134" s="6" t="s">
        <v>8586</v>
      </c>
      <c r="B134" s="6" t="s">
        <v>8587</v>
      </c>
      <c r="C134" s="22" t="str">
        <f t="shared" ca="1" si="10"/>
        <v>Central Area Council (Mota Lava)</v>
      </c>
      <c r="D134" s="6" t="s">
        <v>442</v>
      </c>
      <c r="E134" s="22" t="str">
        <f t="shared" ca="1" si="11"/>
        <v>Mota Lava</v>
      </c>
      <c r="F134" s="22" t="str">
        <f t="shared" ca="1" si="12"/>
        <v>VUT0101020</v>
      </c>
      <c r="G134" s="22" t="str">
        <f t="shared" ca="1" si="13"/>
        <v>VUT0101</v>
      </c>
      <c r="H134" s="22" t="str">
        <f t="shared" ca="1" si="14"/>
        <v>TORBA</v>
      </c>
      <c r="I134" s="2"/>
      <c r="J134" s="2">
        <v>0</v>
      </c>
      <c r="K134" s="2"/>
    </row>
    <row r="135" spans="1:11">
      <c r="A135" s="6" t="s">
        <v>8588</v>
      </c>
      <c r="B135" s="6" t="s">
        <v>8589</v>
      </c>
      <c r="C135" s="22" t="str">
        <f t="shared" ca="1" si="10"/>
        <v>Central Area Council (Mota Lava)</v>
      </c>
      <c r="D135" s="6" t="s">
        <v>442</v>
      </c>
      <c r="E135" s="22" t="str">
        <f t="shared" ca="1" si="11"/>
        <v>Mota Lava</v>
      </c>
      <c r="F135" s="22" t="str">
        <f t="shared" ca="1" si="12"/>
        <v>VUT0101020</v>
      </c>
      <c r="G135" s="22" t="str">
        <f t="shared" ca="1" si="13"/>
        <v>VUT0101</v>
      </c>
      <c r="H135" s="22" t="str">
        <f t="shared" ca="1" si="14"/>
        <v>TORBA</v>
      </c>
      <c r="I135" s="2"/>
      <c r="J135" s="2">
        <v>0</v>
      </c>
      <c r="K135" s="2"/>
    </row>
    <row r="136" spans="1:11">
      <c r="A136" s="6" t="s">
        <v>8590</v>
      </c>
      <c r="B136" s="6" t="s">
        <v>8591</v>
      </c>
      <c r="C136" s="22" t="str">
        <f t="shared" ca="1" si="10"/>
        <v>Central Area Council (Mota Lava)</v>
      </c>
      <c r="D136" s="6" t="s">
        <v>442</v>
      </c>
      <c r="E136" s="22" t="str">
        <f t="shared" ca="1" si="11"/>
        <v>Mota Lava</v>
      </c>
      <c r="F136" s="22" t="str">
        <f t="shared" ca="1" si="12"/>
        <v>VUT0101020</v>
      </c>
      <c r="G136" s="22" t="str">
        <f t="shared" ca="1" si="13"/>
        <v>VUT0101</v>
      </c>
      <c r="H136" s="22" t="str">
        <f t="shared" ca="1" si="14"/>
        <v>TORBA</v>
      </c>
      <c r="I136" s="2"/>
      <c r="J136" s="2">
        <v>0</v>
      </c>
      <c r="K136" s="2"/>
    </row>
    <row r="137" spans="1:11">
      <c r="A137" s="6" t="s">
        <v>8592</v>
      </c>
      <c r="B137" s="6" t="s">
        <v>8593</v>
      </c>
      <c r="C137" s="22" t="str">
        <f t="shared" ca="1" si="10"/>
        <v>Central Area Council (Mota Lava)</v>
      </c>
      <c r="D137" s="6" t="s">
        <v>442</v>
      </c>
      <c r="E137" s="22" t="str">
        <f t="shared" ca="1" si="11"/>
        <v>Mota Lava</v>
      </c>
      <c r="F137" s="22" t="str">
        <f t="shared" ca="1" si="12"/>
        <v>VUT0101020</v>
      </c>
      <c r="G137" s="22" t="str">
        <f t="shared" ca="1" si="13"/>
        <v>VUT0101</v>
      </c>
      <c r="H137" s="22" t="str">
        <f t="shared" ca="1" si="14"/>
        <v>TORBA</v>
      </c>
      <c r="I137" s="2"/>
      <c r="J137" s="2">
        <v>0</v>
      </c>
      <c r="K137" s="2"/>
    </row>
    <row r="138" spans="1:11">
      <c r="A138" s="6" t="s">
        <v>8594</v>
      </c>
      <c r="B138" s="6" t="s">
        <v>8595</v>
      </c>
      <c r="C138" s="22" t="str">
        <f t="shared" ca="1" si="10"/>
        <v>Central Area Council (Mota Lava)</v>
      </c>
      <c r="D138" s="6" t="s">
        <v>442</v>
      </c>
      <c r="E138" s="22" t="str">
        <f t="shared" ca="1" si="11"/>
        <v>Mota Lava</v>
      </c>
      <c r="F138" s="22" t="str">
        <f t="shared" ca="1" si="12"/>
        <v>VUT0101020</v>
      </c>
      <c r="G138" s="22" t="str">
        <f t="shared" ca="1" si="13"/>
        <v>VUT0101</v>
      </c>
      <c r="H138" s="22" t="str">
        <f t="shared" ca="1" si="14"/>
        <v>TORBA</v>
      </c>
      <c r="I138" s="2"/>
      <c r="J138" s="2">
        <v>0</v>
      </c>
      <c r="K138" s="2"/>
    </row>
    <row r="139" spans="1:11">
      <c r="A139" s="6" t="s">
        <v>8596</v>
      </c>
      <c r="B139" s="6" t="s">
        <v>8597</v>
      </c>
      <c r="C139" s="22" t="str">
        <f t="shared" ca="1" si="10"/>
        <v>Central Area Council (Mota Lava)</v>
      </c>
      <c r="D139" s="6" t="s">
        <v>442</v>
      </c>
      <c r="E139" s="22" t="str">
        <f t="shared" ca="1" si="11"/>
        <v>Mota Lava</v>
      </c>
      <c r="F139" s="22" t="str">
        <f t="shared" ca="1" si="12"/>
        <v>VUT0101020</v>
      </c>
      <c r="G139" s="22" t="str">
        <f t="shared" ca="1" si="13"/>
        <v>VUT0101</v>
      </c>
      <c r="H139" s="22" t="str">
        <f t="shared" ca="1" si="14"/>
        <v>TORBA</v>
      </c>
      <c r="I139" s="2"/>
      <c r="J139" s="2">
        <v>0</v>
      </c>
      <c r="K139" s="2"/>
    </row>
    <row r="140" spans="1:11">
      <c r="A140" s="6" t="s">
        <v>8598</v>
      </c>
      <c r="B140" s="6" t="s">
        <v>8599</v>
      </c>
      <c r="C140" s="22" t="str">
        <f t="shared" ca="1" si="10"/>
        <v>Central Area Council (Mota Lava)</v>
      </c>
      <c r="D140" s="6" t="s">
        <v>442</v>
      </c>
      <c r="E140" s="22" t="str">
        <f t="shared" ca="1" si="11"/>
        <v>Mota Lava</v>
      </c>
      <c r="F140" s="22" t="str">
        <f t="shared" ca="1" si="12"/>
        <v>VUT0101020</v>
      </c>
      <c r="G140" s="22" t="str">
        <f t="shared" ca="1" si="13"/>
        <v>VUT0101</v>
      </c>
      <c r="H140" s="22" t="str">
        <f t="shared" ca="1" si="14"/>
        <v>TORBA</v>
      </c>
      <c r="I140" s="2"/>
      <c r="J140" s="2">
        <v>0</v>
      </c>
      <c r="K140" s="2"/>
    </row>
    <row r="141" spans="1:11">
      <c r="A141" s="6" t="s">
        <v>8600</v>
      </c>
      <c r="B141" s="6" t="s">
        <v>8601</v>
      </c>
      <c r="C141" s="22" t="str">
        <f t="shared" ca="1" si="10"/>
        <v>Central Area Council (Mota Lava)</v>
      </c>
      <c r="D141" s="6" t="s">
        <v>442</v>
      </c>
      <c r="E141" s="22" t="str">
        <f t="shared" ca="1" si="11"/>
        <v>Mota Lava</v>
      </c>
      <c r="F141" s="22" t="str">
        <f t="shared" ca="1" si="12"/>
        <v>VUT0101020</v>
      </c>
      <c r="G141" s="22" t="str">
        <f t="shared" ca="1" si="13"/>
        <v>VUT0101</v>
      </c>
      <c r="H141" s="22" t="str">
        <f t="shared" ca="1" si="14"/>
        <v>TORBA</v>
      </c>
      <c r="I141" s="2"/>
      <c r="J141" s="2">
        <v>0</v>
      </c>
      <c r="K141" s="2"/>
    </row>
    <row r="142" spans="1:11">
      <c r="A142" s="6" t="s">
        <v>8602</v>
      </c>
      <c r="B142" s="6" t="s">
        <v>8603</v>
      </c>
      <c r="C142" s="22" t="str">
        <f t="shared" ca="1" si="10"/>
        <v>Central Area Council (Mota Lava)</v>
      </c>
      <c r="D142" s="6" t="s">
        <v>442</v>
      </c>
      <c r="E142" s="22" t="str">
        <f t="shared" ca="1" si="11"/>
        <v>Mota Lava</v>
      </c>
      <c r="F142" s="22" t="str">
        <f t="shared" ca="1" si="12"/>
        <v>VUT0101020</v>
      </c>
      <c r="G142" s="22" t="str">
        <f t="shared" ca="1" si="13"/>
        <v>VUT0101</v>
      </c>
      <c r="H142" s="22" t="str">
        <f t="shared" ca="1" si="14"/>
        <v>TORBA</v>
      </c>
      <c r="I142" s="2"/>
      <c r="J142" s="2">
        <v>0</v>
      </c>
      <c r="K142" s="2"/>
    </row>
    <row r="143" spans="1:11">
      <c r="A143" s="6" t="s">
        <v>8604</v>
      </c>
      <c r="B143" s="6" t="s">
        <v>8605</v>
      </c>
      <c r="C143" s="22" t="str">
        <f t="shared" ca="1" si="10"/>
        <v>Central Area Council (Mota Lava)</v>
      </c>
      <c r="D143" s="6" t="s">
        <v>442</v>
      </c>
      <c r="E143" s="22" t="str">
        <f t="shared" ca="1" si="11"/>
        <v>Mota Lava</v>
      </c>
      <c r="F143" s="22" t="str">
        <f t="shared" ca="1" si="12"/>
        <v>VUT0101020</v>
      </c>
      <c r="G143" s="22" t="str">
        <f t="shared" ca="1" si="13"/>
        <v>VUT0101</v>
      </c>
      <c r="H143" s="22" t="str">
        <f t="shared" ca="1" si="14"/>
        <v>TORBA</v>
      </c>
      <c r="I143" s="2"/>
      <c r="J143" s="2">
        <v>0</v>
      </c>
      <c r="K143" s="2"/>
    </row>
    <row r="144" spans="1:11">
      <c r="A144" s="6" t="s">
        <v>8438</v>
      </c>
      <c r="B144" s="6" t="s">
        <v>8439</v>
      </c>
      <c r="C144" s="22" t="str">
        <f t="shared" ca="1" si="10"/>
        <v>Central Area Council (Mota)</v>
      </c>
      <c r="D144" s="6" t="s">
        <v>444</v>
      </c>
      <c r="E144" s="22" t="str">
        <f t="shared" ca="1" si="11"/>
        <v>Mota</v>
      </c>
      <c r="F144" s="22" t="str">
        <f t="shared" ca="1" si="12"/>
        <v>VUT0101066</v>
      </c>
      <c r="G144" s="22" t="str">
        <f t="shared" ca="1" si="13"/>
        <v>VUT0101</v>
      </c>
      <c r="H144" s="22" t="str">
        <f t="shared" ca="1" si="14"/>
        <v>TORBA</v>
      </c>
      <c r="I144" s="2"/>
      <c r="J144" s="2">
        <v>3</v>
      </c>
      <c r="K144" s="2"/>
    </row>
    <row r="145" spans="1:11">
      <c r="A145" s="6" t="s">
        <v>7716</v>
      </c>
      <c r="B145" s="6" t="s">
        <v>8440</v>
      </c>
      <c r="C145" s="22" t="str">
        <f t="shared" ca="1" si="10"/>
        <v>Central Area Council (Mota)</v>
      </c>
      <c r="D145" s="6" t="s">
        <v>444</v>
      </c>
      <c r="E145" s="22" t="str">
        <f t="shared" ca="1" si="11"/>
        <v>Mota</v>
      </c>
      <c r="F145" s="22" t="str">
        <f t="shared" ca="1" si="12"/>
        <v>VUT0101066</v>
      </c>
      <c r="G145" s="22" t="str">
        <f t="shared" ca="1" si="13"/>
        <v>VUT0101</v>
      </c>
      <c r="H145" s="22" t="str">
        <f t="shared" ca="1" si="14"/>
        <v>TORBA</v>
      </c>
      <c r="I145" s="2"/>
      <c r="J145" s="2">
        <v>0</v>
      </c>
      <c r="K145" s="2"/>
    </row>
    <row r="146" spans="1:11">
      <c r="A146" s="6" t="s">
        <v>8441</v>
      </c>
      <c r="B146" s="6" t="s">
        <v>8442</v>
      </c>
      <c r="C146" s="22" t="str">
        <f t="shared" ca="1" si="10"/>
        <v>Central Area Council (Mota)</v>
      </c>
      <c r="D146" s="6" t="s">
        <v>444</v>
      </c>
      <c r="E146" s="22" t="str">
        <f t="shared" ca="1" si="11"/>
        <v>Mota</v>
      </c>
      <c r="F146" s="22" t="str">
        <f t="shared" ca="1" si="12"/>
        <v>VUT0101066</v>
      </c>
      <c r="G146" s="22" t="str">
        <f t="shared" ca="1" si="13"/>
        <v>VUT0101</v>
      </c>
      <c r="H146" s="22" t="str">
        <f t="shared" ca="1" si="14"/>
        <v>TORBA</v>
      </c>
      <c r="I146" s="2"/>
      <c r="J146" s="2">
        <v>0</v>
      </c>
      <c r="K146" s="2"/>
    </row>
    <row r="147" spans="1:11">
      <c r="A147" s="6" t="s">
        <v>8445</v>
      </c>
      <c r="B147" s="6" t="s">
        <v>8446</v>
      </c>
      <c r="C147" s="22" t="str">
        <f t="shared" ca="1" si="10"/>
        <v>Central Area Council (Mota)</v>
      </c>
      <c r="D147" s="6" t="s">
        <v>444</v>
      </c>
      <c r="E147" s="22" t="str">
        <f t="shared" ca="1" si="11"/>
        <v>Mota</v>
      </c>
      <c r="F147" s="22" t="str">
        <f t="shared" ca="1" si="12"/>
        <v>VUT0101066</v>
      </c>
      <c r="G147" s="22" t="str">
        <f t="shared" ca="1" si="13"/>
        <v>VUT0101</v>
      </c>
      <c r="H147" s="22" t="str">
        <f t="shared" ca="1" si="14"/>
        <v>TORBA</v>
      </c>
      <c r="I147" s="2"/>
      <c r="J147" s="2">
        <v>0</v>
      </c>
      <c r="K147" s="2"/>
    </row>
    <row r="148" spans="1:11">
      <c r="A148" s="6" t="s">
        <v>8449</v>
      </c>
      <c r="B148" s="6" t="s">
        <v>8450</v>
      </c>
      <c r="C148" s="22" t="str">
        <f t="shared" ca="1" si="10"/>
        <v>Central Area Council (Mota)</v>
      </c>
      <c r="D148" s="6" t="s">
        <v>444</v>
      </c>
      <c r="E148" s="22" t="str">
        <f t="shared" ca="1" si="11"/>
        <v>Mota</v>
      </c>
      <c r="F148" s="22" t="str">
        <f t="shared" ca="1" si="12"/>
        <v>VUT0101066</v>
      </c>
      <c r="G148" s="22" t="str">
        <f t="shared" ca="1" si="13"/>
        <v>VUT0101</v>
      </c>
      <c r="H148" s="22" t="str">
        <f t="shared" ca="1" si="14"/>
        <v>TORBA</v>
      </c>
      <c r="I148" s="2"/>
      <c r="J148" s="2">
        <v>0</v>
      </c>
      <c r="K148" s="2"/>
    </row>
    <row r="149" spans="1:11">
      <c r="A149" s="6" t="s">
        <v>8451</v>
      </c>
      <c r="B149" s="6" t="s">
        <v>8452</v>
      </c>
      <c r="C149" s="22" t="str">
        <f t="shared" ca="1" si="10"/>
        <v>Central Area Council (Mota)</v>
      </c>
      <c r="D149" s="6" t="s">
        <v>444</v>
      </c>
      <c r="E149" s="22" t="str">
        <f t="shared" ca="1" si="11"/>
        <v>Mota</v>
      </c>
      <c r="F149" s="22" t="str">
        <f t="shared" ca="1" si="12"/>
        <v>VUT0101066</v>
      </c>
      <c r="G149" s="22" t="str">
        <f t="shared" ca="1" si="13"/>
        <v>VUT0101</v>
      </c>
      <c r="H149" s="22" t="str">
        <f t="shared" ca="1" si="14"/>
        <v>TORBA</v>
      </c>
      <c r="I149" s="2"/>
      <c r="J149" s="2">
        <v>0</v>
      </c>
      <c r="K149" s="2"/>
    </row>
    <row r="150" spans="1:11">
      <c r="A150" s="6" t="s">
        <v>8453</v>
      </c>
      <c r="B150" s="6" t="s">
        <v>8454</v>
      </c>
      <c r="C150" s="22" t="str">
        <f t="shared" ca="1" si="10"/>
        <v>Central Area Council (Mota)</v>
      </c>
      <c r="D150" s="6" t="s">
        <v>444</v>
      </c>
      <c r="E150" s="22" t="str">
        <f t="shared" ca="1" si="11"/>
        <v>Mota</v>
      </c>
      <c r="F150" s="22" t="str">
        <f t="shared" ca="1" si="12"/>
        <v>VUT0101066</v>
      </c>
      <c r="G150" s="22" t="str">
        <f t="shared" ca="1" si="13"/>
        <v>VUT0101</v>
      </c>
      <c r="H150" s="22" t="str">
        <f t="shared" ca="1" si="14"/>
        <v>TORBA</v>
      </c>
      <c r="I150" s="2"/>
      <c r="J150" s="2">
        <v>0</v>
      </c>
      <c r="K150" s="2"/>
    </row>
    <row r="151" spans="1:11">
      <c r="A151" s="6" t="s">
        <v>8455</v>
      </c>
      <c r="B151" s="6" t="s">
        <v>8456</v>
      </c>
      <c r="C151" s="22" t="str">
        <f t="shared" ca="1" si="10"/>
        <v>Central Area Council (Mota)</v>
      </c>
      <c r="D151" s="6" t="s">
        <v>444</v>
      </c>
      <c r="E151" s="22" t="str">
        <f t="shared" ca="1" si="11"/>
        <v>Mota</v>
      </c>
      <c r="F151" s="22" t="str">
        <f t="shared" ca="1" si="12"/>
        <v>VUT0101066</v>
      </c>
      <c r="G151" s="22" t="str">
        <f t="shared" ca="1" si="13"/>
        <v>VUT0101</v>
      </c>
      <c r="H151" s="22" t="str">
        <f t="shared" ca="1" si="14"/>
        <v>TORBA</v>
      </c>
      <c r="I151" s="2"/>
      <c r="J151" s="2">
        <v>0</v>
      </c>
      <c r="K151" s="2"/>
    </row>
    <row r="152" spans="1:11">
      <c r="A152" s="6" t="s">
        <v>8457</v>
      </c>
      <c r="B152" s="6" t="s">
        <v>8458</v>
      </c>
      <c r="C152" s="22" t="str">
        <f t="shared" ca="1" si="10"/>
        <v>Central Area Council (Mota)</v>
      </c>
      <c r="D152" s="6" t="s">
        <v>444</v>
      </c>
      <c r="E152" s="22" t="str">
        <f t="shared" ca="1" si="11"/>
        <v>Mota</v>
      </c>
      <c r="F152" s="22" t="str">
        <f t="shared" ca="1" si="12"/>
        <v>VUT0101066</v>
      </c>
      <c r="G152" s="22" t="str">
        <f t="shared" ca="1" si="13"/>
        <v>VUT0101</v>
      </c>
      <c r="H152" s="22" t="str">
        <f t="shared" ca="1" si="14"/>
        <v>TORBA</v>
      </c>
      <c r="I152" s="2"/>
      <c r="J152" s="2">
        <v>0</v>
      </c>
      <c r="K152" s="2"/>
    </row>
    <row r="153" spans="1:11">
      <c r="A153" s="6" t="s">
        <v>8461</v>
      </c>
      <c r="B153" s="6" t="s">
        <v>8462</v>
      </c>
      <c r="C153" s="22" t="str">
        <f t="shared" ca="1" si="10"/>
        <v>Central Area Council (Mota)</v>
      </c>
      <c r="D153" s="6" t="s">
        <v>444</v>
      </c>
      <c r="E153" s="22" t="str">
        <f t="shared" ca="1" si="11"/>
        <v>Mota</v>
      </c>
      <c r="F153" s="22" t="str">
        <f t="shared" ca="1" si="12"/>
        <v>VUT0101066</v>
      </c>
      <c r="G153" s="22" t="str">
        <f t="shared" ca="1" si="13"/>
        <v>VUT0101</v>
      </c>
      <c r="H153" s="22" t="str">
        <f t="shared" ca="1" si="14"/>
        <v>TORBA</v>
      </c>
      <c r="I153" s="2"/>
      <c r="J153" s="2">
        <v>0</v>
      </c>
      <c r="K153" s="2"/>
    </row>
    <row r="154" spans="1:11">
      <c r="A154" s="6" t="s">
        <v>8505</v>
      </c>
      <c r="B154" s="6" t="s">
        <v>8507</v>
      </c>
      <c r="C154" s="22" t="str">
        <f t="shared" ca="1" si="10"/>
        <v>Central Area Council (Rah)</v>
      </c>
      <c r="D154" s="6" t="s">
        <v>450</v>
      </c>
      <c r="E154" s="22" t="str">
        <f t="shared" ca="1" si="11"/>
        <v>Rah</v>
      </c>
      <c r="F154" s="22" t="str">
        <f t="shared" ca="1" si="12"/>
        <v>VUT0101072</v>
      </c>
      <c r="G154" s="22" t="str">
        <f t="shared" ca="1" si="13"/>
        <v>VUT0101</v>
      </c>
      <c r="H154" s="22" t="str">
        <f t="shared" ca="1" si="14"/>
        <v>TORBA</v>
      </c>
      <c r="I154" s="2"/>
      <c r="J154" s="2">
        <v>0</v>
      </c>
      <c r="K154" s="2"/>
    </row>
    <row r="155" spans="1:11">
      <c r="A155" s="6" t="s">
        <v>8508</v>
      </c>
      <c r="B155" s="6" t="s">
        <v>8509</v>
      </c>
      <c r="C155" s="22" t="str">
        <f t="shared" ca="1" si="10"/>
        <v>Central Area Council (Rah)</v>
      </c>
      <c r="D155" s="6" t="s">
        <v>450</v>
      </c>
      <c r="E155" s="22" t="str">
        <f t="shared" ca="1" si="11"/>
        <v>Rah</v>
      </c>
      <c r="F155" s="22" t="str">
        <f t="shared" ca="1" si="12"/>
        <v>VUT0101072</v>
      </c>
      <c r="G155" s="22" t="str">
        <f t="shared" ca="1" si="13"/>
        <v>VUT0101</v>
      </c>
      <c r="H155" s="22" t="str">
        <f t="shared" ca="1" si="14"/>
        <v>TORBA</v>
      </c>
      <c r="I155" s="2"/>
      <c r="J155" s="2">
        <v>0</v>
      </c>
      <c r="K155" s="2"/>
    </row>
    <row r="156" spans="1:11">
      <c r="A156" s="6" t="s">
        <v>8510</v>
      </c>
      <c r="B156" s="6" t="s">
        <v>8511</v>
      </c>
      <c r="C156" s="22" t="str">
        <f t="shared" ca="1" si="10"/>
        <v>Central Area Council (Rah)</v>
      </c>
      <c r="D156" s="6" t="s">
        <v>450</v>
      </c>
      <c r="E156" s="22" t="str">
        <f t="shared" ca="1" si="11"/>
        <v>Rah</v>
      </c>
      <c r="F156" s="22" t="str">
        <f t="shared" ca="1" si="12"/>
        <v>VUT0101072</v>
      </c>
      <c r="G156" s="22" t="str">
        <f t="shared" ca="1" si="13"/>
        <v>VUT0101</v>
      </c>
      <c r="H156" s="22" t="str">
        <f t="shared" ca="1" si="14"/>
        <v>TORBA</v>
      </c>
      <c r="I156" s="2"/>
      <c r="J156" s="2">
        <v>0</v>
      </c>
      <c r="K156" s="2"/>
    </row>
    <row r="157" spans="1:11">
      <c r="A157" s="6" t="s">
        <v>8514</v>
      </c>
      <c r="B157" s="6" t="s">
        <v>8515</v>
      </c>
      <c r="C157" s="22" t="str">
        <f t="shared" ca="1" si="10"/>
        <v>Central Area Council (Rah)</v>
      </c>
      <c r="D157" s="6" t="s">
        <v>450</v>
      </c>
      <c r="E157" s="22" t="str">
        <f t="shared" ca="1" si="11"/>
        <v>Rah</v>
      </c>
      <c r="F157" s="22" t="str">
        <f t="shared" ca="1" si="12"/>
        <v>VUT0101072</v>
      </c>
      <c r="G157" s="22" t="str">
        <f t="shared" ca="1" si="13"/>
        <v>VUT0101</v>
      </c>
      <c r="H157" s="22" t="str">
        <f t="shared" ca="1" si="14"/>
        <v>TORBA</v>
      </c>
      <c r="I157" s="2"/>
      <c r="J157" s="2">
        <v>0</v>
      </c>
      <c r="K157" s="2"/>
    </row>
    <row r="158" spans="1:11">
      <c r="A158" s="6" t="s">
        <v>8516</v>
      </c>
      <c r="B158" s="6" t="s">
        <v>8517</v>
      </c>
      <c r="C158" s="22" t="str">
        <f t="shared" ca="1" si="10"/>
        <v>Central Area Council (Rah)</v>
      </c>
      <c r="D158" s="6" t="s">
        <v>450</v>
      </c>
      <c r="E158" s="22" t="str">
        <f t="shared" ca="1" si="11"/>
        <v>Rah</v>
      </c>
      <c r="F158" s="22" t="str">
        <f t="shared" ca="1" si="12"/>
        <v>VUT0101072</v>
      </c>
      <c r="G158" s="22" t="str">
        <f t="shared" ca="1" si="13"/>
        <v>VUT0101</v>
      </c>
      <c r="H158" s="22" t="str">
        <f t="shared" ca="1" si="14"/>
        <v>TORBA</v>
      </c>
      <c r="I158" s="2"/>
      <c r="J158" s="2">
        <v>0</v>
      </c>
      <c r="K158" s="2"/>
    </row>
    <row r="159" spans="1:11">
      <c r="A159" s="6" t="s">
        <v>8518</v>
      </c>
      <c r="B159" s="6" t="s">
        <v>8519</v>
      </c>
      <c r="C159" s="22" t="str">
        <f t="shared" ca="1" si="10"/>
        <v>Central Area Council (Rah)</v>
      </c>
      <c r="D159" s="6" t="s">
        <v>450</v>
      </c>
      <c r="E159" s="22" t="str">
        <f t="shared" ca="1" si="11"/>
        <v>Rah</v>
      </c>
      <c r="F159" s="22" t="str">
        <f t="shared" ca="1" si="12"/>
        <v>VUT0101072</v>
      </c>
      <c r="G159" s="22" t="str">
        <f t="shared" ca="1" si="13"/>
        <v>VUT0101</v>
      </c>
      <c r="H159" s="22" t="str">
        <f t="shared" ca="1" si="14"/>
        <v>TORBA</v>
      </c>
      <c r="I159" s="2"/>
      <c r="J159" s="2">
        <v>0</v>
      </c>
      <c r="K159" s="2"/>
    </row>
    <row r="160" spans="1:11">
      <c r="A160" s="6" t="s">
        <v>8520</v>
      </c>
      <c r="B160" s="6" t="s">
        <v>8521</v>
      </c>
      <c r="C160" s="22" t="str">
        <f t="shared" ca="1" si="10"/>
        <v>Central Area Council (Rah)</v>
      </c>
      <c r="D160" s="6" t="s">
        <v>450</v>
      </c>
      <c r="E160" s="22" t="str">
        <f t="shared" ca="1" si="11"/>
        <v>Rah</v>
      </c>
      <c r="F160" s="22" t="str">
        <f t="shared" ca="1" si="12"/>
        <v>VUT0101072</v>
      </c>
      <c r="G160" s="22" t="str">
        <f t="shared" ca="1" si="13"/>
        <v>VUT0101</v>
      </c>
      <c r="H160" s="22" t="str">
        <f t="shared" ca="1" si="14"/>
        <v>TORBA</v>
      </c>
      <c r="I160" s="2"/>
      <c r="J160" s="2">
        <v>0</v>
      </c>
      <c r="K160" s="2"/>
    </row>
    <row r="161" spans="1:11">
      <c r="A161" s="6" t="s">
        <v>8522</v>
      </c>
      <c r="B161" s="6" t="s">
        <v>8523</v>
      </c>
      <c r="C161" s="22" t="str">
        <f t="shared" ca="1" si="10"/>
        <v>Central Area Council (Rah)</v>
      </c>
      <c r="D161" s="6" t="s">
        <v>450</v>
      </c>
      <c r="E161" s="22" t="str">
        <f t="shared" ca="1" si="11"/>
        <v>Rah</v>
      </c>
      <c r="F161" s="22" t="str">
        <f t="shared" ca="1" si="12"/>
        <v>VUT0101072</v>
      </c>
      <c r="G161" s="22" t="str">
        <f t="shared" ca="1" si="13"/>
        <v>VUT0101</v>
      </c>
      <c r="H161" s="22" t="str">
        <f t="shared" ca="1" si="14"/>
        <v>TORBA</v>
      </c>
      <c r="I161" s="2"/>
      <c r="J161" s="2">
        <v>0</v>
      </c>
      <c r="K161" s="2"/>
    </row>
    <row r="162" spans="1:11">
      <c r="A162" s="6" t="s">
        <v>8524</v>
      </c>
      <c r="B162" s="6" t="s">
        <v>8525</v>
      </c>
      <c r="C162" s="22" t="str">
        <f t="shared" ca="1" si="10"/>
        <v>Central Area Council (Rah)</v>
      </c>
      <c r="D162" s="6" t="s">
        <v>450</v>
      </c>
      <c r="E162" s="22" t="str">
        <f t="shared" ca="1" si="11"/>
        <v>Rah</v>
      </c>
      <c r="F162" s="22" t="str">
        <f t="shared" ca="1" si="12"/>
        <v>VUT0101072</v>
      </c>
      <c r="G162" s="22" t="str">
        <f t="shared" ca="1" si="13"/>
        <v>VUT0101</v>
      </c>
      <c r="H162" s="22" t="str">
        <f t="shared" ca="1" si="14"/>
        <v>TORBA</v>
      </c>
      <c r="I162" s="2"/>
      <c r="J162" s="2">
        <v>0</v>
      </c>
      <c r="K162" s="2"/>
    </row>
    <row r="163" spans="1:11">
      <c r="A163" s="6" t="s">
        <v>8526</v>
      </c>
      <c r="B163" s="6" t="s">
        <v>8527</v>
      </c>
      <c r="C163" s="22" t="str">
        <f t="shared" ca="1" si="10"/>
        <v>Central Area Council (Rah)</v>
      </c>
      <c r="D163" s="6" t="s">
        <v>450</v>
      </c>
      <c r="E163" s="22" t="str">
        <f t="shared" ca="1" si="11"/>
        <v>Rah</v>
      </c>
      <c r="F163" s="22" t="str">
        <f t="shared" ca="1" si="12"/>
        <v>VUT0101072</v>
      </c>
      <c r="G163" s="22" t="str">
        <f t="shared" ca="1" si="13"/>
        <v>VUT0101</v>
      </c>
      <c r="H163" s="22" t="str">
        <f t="shared" ca="1" si="14"/>
        <v>TORBA</v>
      </c>
      <c r="I163" s="2"/>
      <c r="J163" s="2">
        <v>0</v>
      </c>
      <c r="K163" s="2"/>
    </row>
    <row r="164" spans="1:11">
      <c r="A164" s="6" t="s">
        <v>8528</v>
      </c>
      <c r="B164" s="6" t="s">
        <v>8529</v>
      </c>
      <c r="C164" s="22" t="str">
        <f t="shared" ca="1" si="10"/>
        <v>Central Area Council (Rah)</v>
      </c>
      <c r="D164" s="6" t="s">
        <v>450</v>
      </c>
      <c r="E164" s="22" t="str">
        <f t="shared" ca="1" si="11"/>
        <v>Rah</v>
      </c>
      <c r="F164" s="22" t="str">
        <f t="shared" ca="1" si="12"/>
        <v>VUT0101072</v>
      </c>
      <c r="G164" s="22" t="str">
        <f t="shared" ca="1" si="13"/>
        <v>VUT0101</v>
      </c>
      <c r="H164" s="22" t="str">
        <f t="shared" ca="1" si="14"/>
        <v>TORBA</v>
      </c>
      <c r="I164" s="2"/>
      <c r="J164" s="2">
        <v>0</v>
      </c>
      <c r="K164" s="2"/>
    </row>
    <row r="165" spans="1:11">
      <c r="A165" s="6" t="s">
        <v>6999</v>
      </c>
      <c r="B165" s="6" t="s">
        <v>8530</v>
      </c>
      <c r="C165" s="22" t="str">
        <f t="shared" ca="1" si="10"/>
        <v>Central Area Council (Rah)</v>
      </c>
      <c r="D165" s="6" t="s">
        <v>450</v>
      </c>
      <c r="E165" s="22" t="str">
        <f t="shared" ca="1" si="11"/>
        <v>Rah</v>
      </c>
      <c r="F165" s="22" t="str">
        <f t="shared" ca="1" si="12"/>
        <v>VUT0101072</v>
      </c>
      <c r="G165" s="22" t="str">
        <f t="shared" ca="1" si="13"/>
        <v>VUT0101</v>
      </c>
      <c r="H165" s="22" t="str">
        <f t="shared" ca="1" si="14"/>
        <v>TORBA</v>
      </c>
      <c r="I165" s="2"/>
      <c r="J165" s="2">
        <v>0</v>
      </c>
      <c r="K165" s="2"/>
    </row>
    <row r="166" spans="1:11">
      <c r="A166" s="6" t="s">
        <v>8531</v>
      </c>
      <c r="B166" s="6" t="s">
        <v>8532</v>
      </c>
      <c r="C166" s="22" t="str">
        <f t="shared" ca="1" si="10"/>
        <v>Central Area Council (Rah)</v>
      </c>
      <c r="D166" s="6" t="s">
        <v>450</v>
      </c>
      <c r="E166" s="22" t="str">
        <f t="shared" ca="1" si="11"/>
        <v>Rah</v>
      </c>
      <c r="F166" s="22" t="str">
        <f t="shared" ca="1" si="12"/>
        <v>VUT0101072</v>
      </c>
      <c r="G166" s="22" t="str">
        <f t="shared" ca="1" si="13"/>
        <v>VUT0101</v>
      </c>
      <c r="H166" s="22" t="str">
        <f t="shared" ca="1" si="14"/>
        <v>TORBA</v>
      </c>
      <c r="I166" s="2"/>
      <c r="J166" s="2">
        <v>0</v>
      </c>
      <c r="K166" s="2"/>
    </row>
    <row r="167" spans="1:11">
      <c r="A167" s="6" t="s">
        <v>8533</v>
      </c>
      <c r="B167" s="6" t="s">
        <v>8534</v>
      </c>
      <c r="C167" s="22" t="str">
        <f t="shared" ca="1" si="10"/>
        <v>Central Area Council (Rah)</v>
      </c>
      <c r="D167" s="6" t="s">
        <v>450</v>
      </c>
      <c r="E167" s="22" t="str">
        <f t="shared" ca="1" si="11"/>
        <v>Rah</v>
      </c>
      <c r="F167" s="22" t="str">
        <f t="shared" ca="1" si="12"/>
        <v>VUT0101072</v>
      </c>
      <c r="G167" s="22" t="str">
        <f t="shared" ca="1" si="13"/>
        <v>VUT0101</v>
      </c>
      <c r="H167" s="22" t="str">
        <f t="shared" ca="1" si="14"/>
        <v>TORBA</v>
      </c>
      <c r="I167" s="2"/>
      <c r="J167" s="2">
        <v>0</v>
      </c>
      <c r="K167" s="2"/>
    </row>
    <row r="168" spans="1:11">
      <c r="A168" s="6" t="s">
        <v>8535</v>
      </c>
      <c r="B168" s="6" t="s">
        <v>8536</v>
      </c>
      <c r="C168" s="22" t="str">
        <f t="shared" ca="1" si="10"/>
        <v>Central Area Council (Rah)</v>
      </c>
      <c r="D168" s="6" t="s">
        <v>450</v>
      </c>
      <c r="E168" s="22" t="str">
        <f t="shared" ca="1" si="11"/>
        <v>Rah</v>
      </c>
      <c r="F168" s="22" t="str">
        <f t="shared" ca="1" si="12"/>
        <v>VUT0101072</v>
      </c>
      <c r="G168" s="22" t="str">
        <f t="shared" ca="1" si="13"/>
        <v>VUT0101</v>
      </c>
      <c r="H168" s="22" t="str">
        <f t="shared" ca="1" si="14"/>
        <v>TORBA</v>
      </c>
      <c r="I168" s="2"/>
      <c r="J168" s="2">
        <v>0</v>
      </c>
      <c r="K168" s="2"/>
    </row>
    <row r="169" spans="1:11">
      <c r="A169" s="6" t="s">
        <v>8537</v>
      </c>
      <c r="B169" s="6" t="s">
        <v>8538</v>
      </c>
      <c r="C169" s="22" t="str">
        <f t="shared" ca="1" si="10"/>
        <v>Central Area Council (Rah)</v>
      </c>
      <c r="D169" s="6" t="s">
        <v>450</v>
      </c>
      <c r="E169" s="22" t="str">
        <f t="shared" ca="1" si="11"/>
        <v>Rah</v>
      </c>
      <c r="F169" s="22" t="str">
        <f t="shared" ca="1" si="12"/>
        <v>VUT0101072</v>
      </c>
      <c r="G169" s="22" t="str">
        <f t="shared" ca="1" si="13"/>
        <v>VUT0101</v>
      </c>
      <c r="H169" s="22" t="str">
        <f t="shared" ca="1" si="14"/>
        <v>TORBA</v>
      </c>
      <c r="I169" s="2"/>
      <c r="J169" s="2">
        <v>0</v>
      </c>
      <c r="K169" s="2"/>
    </row>
    <row r="170" spans="1:11">
      <c r="A170" s="6" t="s">
        <v>8539</v>
      </c>
      <c r="B170" s="6" t="s">
        <v>8540</v>
      </c>
      <c r="C170" s="22" t="str">
        <f t="shared" ca="1" si="10"/>
        <v>Central Area Council (Rah)</v>
      </c>
      <c r="D170" s="6" t="s">
        <v>450</v>
      </c>
      <c r="E170" s="22" t="str">
        <f t="shared" ca="1" si="11"/>
        <v>Rah</v>
      </c>
      <c r="F170" s="22" t="str">
        <f t="shared" ca="1" si="12"/>
        <v>VUT0101072</v>
      </c>
      <c r="G170" s="22" t="str">
        <f t="shared" ca="1" si="13"/>
        <v>VUT0101</v>
      </c>
      <c r="H170" s="22" t="str">
        <f t="shared" ca="1" si="14"/>
        <v>TORBA</v>
      </c>
      <c r="I170" s="2"/>
      <c r="J170" s="2">
        <v>0</v>
      </c>
      <c r="K170" s="2"/>
    </row>
    <row r="171" spans="1:11">
      <c r="A171" s="6" t="s">
        <v>8541</v>
      </c>
      <c r="B171" s="6" t="s">
        <v>8542</v>
      </c>
      <c r="C171" s="22" t="str">
        <f t="shared" ca="1" si="10"/>
        <v>Central Area Council (Rah)</v>
      </c>
      <c r="D171" s="6" t="s">
        <v>450</v>
      </c>
      <c r="E171" s="22" t="str">
        <f t="shared" ca="1" si="11"/>
        <v>Rah</v>
      </c>
      <c r="F171" s="22" t="str">
        <f t="shared" ca="1" si="12"/>
        <v>VUT0101072</v>
      </c>
      <c r="G171" s="22" t="str">
        <f t="shared" ca="1" si="13"/>
        <v>VUT0101</v>
      </c>
      <c r="H171" s="22" t="str">
        <f t="shared" ca="1" si="14"/>
        <v>TORBA</v>
      </c>
      <c r="I171" s="2"/>
      <c r="J171" s="2">
        <v>0</v>
      </c>
      <c r="K171" s="2"/>
    </row>
    <row r="172" spans="1:11">
      <c r="A172" s="6" t="s">
        <v>8543</v>
      </c>
      <c r="B172" s="6" t="s">
        <v>8544</v>
      </c>
      <c r="C172" s="22" t="str">
        <f t="shared" ca="1" si="10"/>
        <v>Central Area Council (Rah)</v>
      </c>
      <c r="D172" s="6" t="s">
        <v>450</v>
      </c>
      <c r="E172" s="22" t="str">
        <f t="shared" ca="1" si="11"/>
        <v>Rah</v>
      </c>
      <c r="F172" s="22" t="str">
        <f t="shared" ca="1" si="12"/>
        <v>VUT0101072</v>
      </c>
      <c r="G172" s="22" t="str">
        <f t="shared" ca="1" si="13"/>
        <v>VUT0101</v>
      </c>
      <c r="H172" s="22" t="str">
        <f t="shared" ca="1" si="14"/>
        <v>TORBA</v>
      </c>
      <c r="I172" s="2"/>
      <c r="J172" s="2">
        <v>0</v>
      </c>
      <c r="K172" s="2"/>
    </row>
    <row r="173" spans="1:11">
      <c r="A173" s="6" t="s">
        <v>8545</v>
      </c>
      <c r="B173" s="6" t="s">
        <v>8546</v>
      </c>
      <c r="C173" s="22" t="str">
        <f t="shared" ca="1" si="10"/>
        <v>Central Area Council (Rah)</v>
      </c>
      <c r="D173" s="6" t="s">
        <v>450</v>
      </c>
      <c r="E173" s="22" t="str">
        <f t="shared" ca="1" si="11"/>
        <v>Rah</v>
      </c>
      <c r="F173" s="22" t="str">
        <f t="shared" ca="1" si="12"/>
        <v>VUT0101072</v>
      </c>
      <c r="G173" s="22" t="str">
        <f t="shared" ca="1" si="13"/>
        <v>VUT0101</v>
      </c>
      <c r="H173" s="22" t="str">
        <f t="shared" ca="1" si="14"/>
        <v>TORBA</v>
      </c>
      <c r="I173" s="2"/>
      <c r="J173" s="2">
        <v>0</v>
      </c>
      <c r="K173" s="2"/>
    </row>
    <row r="174" spans="1:11">
      <c r="A174" s="6" t="s">
        <v>8547</v>
      </c>
      <c r="B174" s="6" t="s">
        <v>8548</v>
      </c>
      <c r="C174" s="22" t="str">
        <f t="shared" ca="1" si="10"/>
        <v>Central Area Council (Rah)</v>
      </c>
      <c r="D174" s="6" t="s">
        <v>450</v>
      </c>
      <c r="E174" s="22" t="str">
        <f t="shared" ca="1" si="11"/>
        <v>Rah</v>
      </c>
      <c r="F174" s="22" t="str">
        <f t="shared" ca="1" si="12"/>
        <v>VUT0101072</v>
      </c>
      <c r="G174" s="22" t="str">
        <f t="shared" ca="1" si="13"/>
        <v>VUT0101</v>
      </c>
      <c r="H174" s="22" t="str">
        <f t="shared" ca="1" si="14"/>
        <v>TORBA</v>
      </c>
      <c r="I174" s="2"/>
      <c r="J174" s="2">
        <v>3</v>
      </c>
      <c r="K174" s="2"/>
    </row>
    <row r="175" spans="1:11">
      <c r="A175" s="6" t="s">
        <v>8549</v>
      </c>
      <c r="B175" s="6" t="s">
        <v>8550</v>
      </c>
      <c r="C175" s="22" t="str">
        <f t="shared" ca="1" si="10"/>
        <v>Central Area Council (Rah)</v>
      </c>
      <c r="D175" s="6" t="s">
        <v>450</v>
      </c>
      <c r="E175" s="22" t="str">
        <f t="shared" ca="1" si="11"/>
        <v>Rah</v>
      </c>
      <c r="F175" s="22" t="str">
        <f t="shared" ca="1" si="12"/>
        <v>VUT0101072</v>
      </c>
      <c r="G175" s="22" t="str">
        <f t="shared" ca="1" si="13"/>
        <v>VUT0101</v>
      </c>
      <c r="H175" s="22" t="str">
        <f t="shared" ca="1" si="14"/>
        <v>TORBA</v>
      </c>
      <c r="I175" s="2"/>
      <c r="J175" s="2">
        <v>0</v>
      </c>
      <c r="K175" s="2"/>
    </row>
    <row r="176" spans="1:11">
      <c r="A176" s="6" t="s">
        <v>8551</v>
      </c>
      <c r="B176" s="6" t="s">
        <v>8552</v>
      </c>
      <c r="C176" s="22" t="str">
        <f t="shared" ca="1" si="10"/>
        <v>Central Area Council (Rah)</v>
      </c>
      <c r="D176" s="6" t="s">
        <v>450</v>
      </c>
      <c r="E176" s="22" t="str">
        <f t="shared" ca="1" si="11"/>
        <v>Rah</v>
      </c>
      <c r="F176" s="22" t="str">
        <f t="shared" ca="1" si="12"/>
        <v>VUT0101072</v>
      </c>
      <c r="G176" s="22" t="str">
        <f t="shared" ca="1" si="13"/>
        <v>VUT0101</v>
      </c>
      <c r="H176" s="22" t="str">
        <f t="shared" ca="1" si="14"/>
        <v>TORBA</v>
      </c>
      <c r="I176" s="2"/>
      <c r="J176" s="2">
        <v>0</v>
      </c>
      <c r="K176" s="2"/>
    </row>
    <row r="177" spans="1:11">
      <c r="A177" s="6" t="s">
        <v>8553</v>
      </c>
      <c r="B177" s="6" t="s">
        <v>8554</v>
      </c>
      <c r="C177" s="22" t="str">
        <f t="shared" ca="1" si="10"/>
        <v>Central Area Council (Rah)</v>
      </c>
      <c r="D177" s="6" t="s">
        <v>450</v>
      </c>
      <c r="E177" s="22" t="str">
        <f t="shared" ca="1" si="11"/>
        <v>Rah</v>
      </c>
      <c r="F177" s="22" t="str">
        <f t="shared" ca="1" si="12"/>
        <v>VUT0101072</v>
      </c>
      <c r="G177" s="22" t="str">
        <f t="shared" ca="1" si="13"/>
        <v>VUT0101</v>
      </c>
      <c r="H177" s="22" t="str">
        <f t="shared" ca="1" si="14"/>
        <v>TORBA</v>
      </c>
      <c r="I177" s="2"/>
      <c r="J177" s="2">
        <v>0</v>
      </c>
      <c r="K177" s="2"/>
    </row>
    <row r="178" spans="1:11">
      <c r="A178" s="6" t="s">
        <v>8606</v>
      </c>
      <c r="B178" s="6" t="s">
        <v>8607</v>
      </c>
      <c r="C178" s="22" t="str">
        <f t="shared" ca="1" si="10"/>
        <v>Central Area Council (Ureparapara)</v>
      </c>
      <c r="D178" s="6" t="s">
        <v>440</v>
      </c>
      <c r="E178" s="22" t="str">
        <f t="shared" ca="1" si="11"/>
        <v>Ureparapara</v>
      </c>
      <c r="F178" s="22" t="str">
        <f t="shared" ca="1" si="12"/>
        <v>VUT0101027</v>
      </c>
      <c r="G178" s="22" t="str">
        <f t="shared" ca="1" si="13"/>
        <v>VUT0101</v>
      </c>
      <c r="H178" s="22" t="str">
        <f t="shared" ca="1" si="14"/>
        <v>TORBA</v>
      </c>
      <c r="I178" s="2"/>
      <c r="J178" s="2">
        <v>0</v>
      </c>
      <c r="K178" s="2"/>
    </row>
    <row r="179" spans="1:11">
      <c r="A179" s="6" t="s">
        <v>8608</v>
      </c>
      <c r="B179" s="6" t="s">
        <v>8609</v>
      </c>
      <c r="C179" s="22" t="str">
        <f t="shared" ca="1" si="10"/>
        <v>Central Area Council (Ureparapara)</v>
      </c>
      <c r="D179" s="6" t="s">
        <v>440</v>
      </c>
      <c r="E179" s="22" t="str">
        <f t="shared" ca="1" si="11"/>
        <v>Ureparapara</v>
      </c>
      <c r="F179" s="22" t="str">
        <f t="shared" ca="1" si="12"/>
        <v>VUT0101027</v>
      </c>
      <c r="G179" s="22" t="str">
        <f t="shared" ca="1" si="13"/>
        <v>VUT0101</v>
      </c>
      <c r="H179" s="22" t="str">
        <f t="shared" ca="1" si="14"/>
        <v>TORBA</v>
      </c>
      <c r="I179" s="2"/>
      <c r="J179" s="2">
        <v>3</v>
      </c>
      <c r="K179" s="2"/>
    </row>
    <row r="180" spans="1:11">
      <c r="A180" s="6" t="s">
        <v>8610</v>
      </c>
      <c r="B180" s="6" t="s">
        <v>8611</v>
      </c>
      <c r="C180" s="22" t="str">
        <f t="shared" ca="1" si="10"/>
        <v>Central Area Council (Ureparapara)</v>
      </c>
      <c r="D180" s="6" t="s">
        <v>440</v>
      </c>
      <c r="E180" s="22" t="str">
        <f t="shared" ca="1" si="11"/>
        <v>Ureparapara</v>
      </c>
      <c r="F180" s="22" t="str">
        <f t="shared" ca="1" si="12"/>
        <v>VUT0101027</v>
      </c>
      <c r="G180" s="22" t="str">
        <f t="shared" ca="1" si="13"/>
        <v>VUT0101</v>
      </c>
      <c r="H180" s="22" t="str">
        <f t="shared" ca="1" si="14"/>
        <v>TORBA</v>
      </c>
      <c r="I180" s="2"/>
      <c r="J180" s="2">
        <v>0</v>
      </c>
      <c r="K180" s="2"/>
    </row>
    <row r="181" spans="1:11">
      <c r="A181" s="6" t="s">
        <v>8612</v>
      </c>
      <c r="B181" s="6" t="s">
        <v>8613</v>
      </c>
      <c r="C181" s="22" t="str">
        <f t="shared" ca="1" si="10"/>
        <v>Central Area Council (Ureparapara)</v>
      </c>
      <c r="D181" s="6" t="s">
        <v>440</v>
      </c>
      <c r="E181" s="22" t="str">
        <f t="shared" ca="1" si="11"/>
        <v>Ureparapara</v>
      </c>
      <c r="F181" s="22" t="str">
        <f t="shared" ca="1" si="12"/>
        <v>VUT0101027</v>
      </c>
      <c r="G181" s="22" t="str">
        <f t="shared" ca="1" si="13"/>
        <v>VUT0101</v>
      </c>
      <c r="H181" s="22" t="str">
        <f t="shared" ca="1" si="14"/>
        <v>TORBA</v>
      </c>
      <c r="I181" s="2"/>
      <c r="J181" s="2">
        <v>0</v>
      </c>
      <c r="K181" s="2"/>
    </row>
    <row r="182" spans="1:11">
      <c r="A182" s="6" t="s">
        <v>8614</v>
      </c>
      <c r="B182" s="6" t="s">
        <v>8615</v>
      </c>
      <c r="C182" s="22" t="str">
        <f t="shared" ca="1" si="10"/>
        <v>Central Area Council (Ureparapara)</v>
      </c>
      <c r="D182" s="6" t="s">
        <v>440</v>
      </c>
      <c r="E182" s="22" t="str">
        <f t="shared" ca="1" si="11"/>
        <v>Ureparapara</v>
      </c>
      <c r="F182" s="22" t="str">
        <f t="shared" ca="1" si="12"/>
        <v>VUT0101027</v>
      </c>
      <c r="G182" s="22" t="str">
        <f t="shared" ca="1" si="13"/>
        <v>VUT0101</v>
      </c>
      <c r="H182" s="22" t="str">
        <f t="shared" ca="1" si="14"/>
        <v>TORBA</v>
      </c>
      <c r="I182" s="2"/>
      <c r="J182" s="2">
        <v>0</v>
      </c>
      <c r="K182" s="2"/>
    </row>
    <row r="183" spans="1:11">
      <c r="A183" s="6" t="s">
        <v>8393</v>
      </c>
      <c r="B183" s="6" t="s">
        <v>8394</v>
      </c>
      <c r="C183" s="22" t="str">
        <f t="shared" ca="1" si="10"/>
        <v>Central Area Council (Vanua Lava)</v>
      </c>
      <c r="D183" s="6" t="s">
        <v>438</v>
      </c>
      <c r="E183" s="22" t="str">
        <f t="shared" ca="1" si="11"/>
        <v>Vanua Lava</v>
      </c>
      <c r="F183" s="22" t="str">
        <f t="shared" ca="1" si="12"/>
        <v>VUT0101028</v>
      </c>
      <c r="G183" s="22" t="str">
        <f t="shared" ca="1" si="13"/>
        <v>VUT0101</v>
      </c>
      <c r="H183" s="22" t="str">
        <f t="shared" ca="1" si="14"/>
        <v>TORBA</v>
      </c>
      <c r="I183" s="2"/>
      <c r="J183" s="2">
        <v>0</v>
      </c>
      <c r="K183" s="2"/>
    </row>
    <row r="184" spans="1:11">
      <c r="A184" s="6" t="s">
        <v>8395</v>
      </c>
      <c r="B184" s="6" t="s">
        <v>8396</v>
      </c>
      <c r="C184" s="22" t="str">
        <f t="shared" ca="1" si="10"/>
        <v>Central Area Council (Vanua Lava)</v>
      </c>
      <c r="D184" s="6" t="s">
        <v>438</v>
      </c>
      <c r="E184" s="22" t="str">
        <f t="shared" ca="1" si="11"/>
        <v>Vanua Lava</v>
      </c>
      <c r="F184" s="22" t="str">
        <f t="shared" ca="1" si="12"/>
        <v>VUT0101028</v>
      </c>
      <c r="G184" s="22" t="str">
        <f t="shared" ca="1" si="13"/>
        <v>VUT0101</v>
      </c>
      <c r="H184" s="22" t="str">
        <f t="shared" ca="1" si="14"/>
        <v>TORBA</v>
      </c>
      <c r="I184" s="2"/>
      <c r="J184" s="2">
        <v>0</v>
      </c>
      <c r="K184" s="2"/>
    </row>
    <row r="185" spans="1:11">
      <c r="A185" s="6" t="s">
        <v>8397</v>
      </c>
      <c r="B185" s="6" t="s">
        <v>8398</v>
      </c>
      <c r="C185" s="22" t="str">
        <f t="shared" ca="1" si="10"/>
        <v>Central Area Council (Vanua Lava)</v>
      </c>
      <c r="D185" s="6" t="s">
        <v>438</v>
      </c>
      <c r="E185" s="22" t="str">
        <f t="shared" ca="1" si="11"/>
        <v>Vanua Lava</v>
      </c>
      <c r="F185" s="22" t="str">
        <f t="shared" ca="1" si="12"/>
        <v>VUT0101028</v>
      </c>
      <c r="G185" s="22" t="str">
        <f t="shared" ca="1" si="13"/>
        <v>VUT0101</v>
      </c>
      <c r="H185" s="22" t="str">
        <f t="shared" ca="1" si="14"/>
        <v>TORBA</v>
      </c>
      <c r="I185" s="2"/>
      <c r="J185" s="2">
        <v>0</v>
      </c>
      <c r="K185" s="2"/>
    </row>
    <row r="186" spans="1:11">
      <c r="A186" s="6" t="s">
        <v>8399</v>
      </c>
      <c r="B186" s="6" t="s">
        <v>8400</v>
      </c>
      <c r="C186" s="22" t="str">
        <f t="shared" ca="1" si="10"/>
        <v>Central Area Council (Vanua Lava)</v>
      </c>
      <c r="D186" s="6" t="s">
        <v>438</v>
      </c>
      <c r="E186" s="22" t="str">
        <f t="shared" ca="1" si="11"/>
        <v>Vanua Lava</v>
      </c>
      <c r="F186" s="22" t="str">
        <f t="shared" ca="1" si="12"/>
        <v>VUT0101028</v>
      </c>
      <c r="G186" s="22" t="str">
        <f t="shared" ca="1" si="13"/>
        <v>VUT0101</v>
      </c>
      <c r="H186" s="22" t="str">
        <f t="shared" ca="1" si="14"/>
        <v>TORBA</v>
      </c>
      <c r="I186" s="2"/>
      <c r="J186" s="2">
        <v>0</v>
      </c>
      <c r="K186" s="2"/>
    </row>
    <row r="187" spans="1:11">
      <c r="A187" s="6" t="s">
        <v>136</v>
      </c>
      <c r="B187" s="6" t="s">
        <v>8401</v>
      </c>
      <c r="C187" s="22" t="str">
        <f t="shared" ca="1" si="10"/>
        <v>Central Area Council (Vanua Lava)</v>
      </c>
      <c r="D187" s="6" t="s">
        <v>438</v>
      </c>
      <c r="E187" s="22" t="str">
        <f t="shared" ca="1" si="11"/>
        <v>Vanua Lava</v>
      </c>
      <c r="F187" s="22" t="str">
        <f t="shared" ca="1" si="12"/>
        <v>VUT0101028</v>
      </c>
      <c r="G187" s="22" t="str">
        <f t="shared" ca="1" si="13"/>
        <v>VUT0101</v>
      </c>
      <c r="H187" s="22" t="str">
        <f t="shared" ca="1" si="14"/>
        <v>TORBA</v>
      </c>
      <c r="I187" s="2"/>
      <c r="J187" s="2">
        <v>0</v>
      </c>
      <c r="K187" s="2"/>
    </row>
    <row r="188" spans="1:11">
      <c r="A188" s="6" t="s">
        <v>8402</v>
      </c>
      <c r="B188" s="6" t="s">
        <v>8403</v>
      </c>
      <c r="C188" s="22" t="str">
        <f t="shared" ca="1" si="10"/>
        <v>Central Area Council (Vanua Lava)</v>
      </c>
      <c r="D188" s="6" t="s">
        <v>438</v>
      </c>
      <c r="E188" s="22" t="str">
        <f t="shared" ca="1" si="11"/>
        <v>Vanua Lava</v>
      </c>
      <c r="F188" s="22" t="str">
        <f t="shared" ca="1" si="12"/>
        <v>VUT0101028</v>
      </c>
      <c r="G188" s="22" t="str">
        <f t="shared" ca="1" si="13"/>
        <v>VUT0101</v>
      </c>
      <c r="H188" s="22" t="str">
        <f t="shared" ca="1" si="14"/>
        <v>TORBA</v>
      </c>
      <c r="I188" s="2"/>
      <c r="J188" s="2">
        <v>2</v>
      </c>
      <c r="K188" s="2"/>
    </row>
    <row r="189" spans="1:11">
      <c r="A189" s="6" t="s">
        <v>8404</v>
      </c>
      <c r="B189" s="6" t="s">
        <v>8405</v>
      </c>
      <c r="C189" s="22" t="str">
        <f t="shared" ca="1" si="10"/>
        <v>Central Area Council (Vanua Lava)</v>
      </c>
      <c r="D189" s="6" t="s">
        <v>438</v>
      </c>
      <c r="E189" s="22" t="str">
        <f t="shared" ca="1" si="11"/>
        <v>Vanua Lava</v>
      </c>
      <c r="F189" s="22" t="str">
        <f t="shared" ca="1" si="12"/>
        <v>VUT0101028</v>
      </c>
      <c r="G189" s="22" t="str">
        <f t="shared" ca="1" si="13"/>
        <v>VUT0101</v>
      </c>
      <c r="H189" s="22" t="str">
        <f t="shared" ca="1" si="14"/>
        <v>TORBA</v>
      </c>
      <c r="I189" s="2"/>
      <c r="J189" s="2">
        <v>0</v>
      </c>
      <c r="K189" s="2"/>
    </row>
    <row r="190" spans="1:11">
      <c r="A190" s="6" t="s">
        <v>8406</v>
      </c>
      <c r="B190" s="6" t="s">
        <v>8407</v>
      </c>
      <c r="C190" s="22" t="str">
        <f t="shared" ca="1" si="10"/>
        <v>Central Area Council (Vanua Lava)</v>
      </c>
      <c r="D190" s="6" t="s">
        <v>438</v>
      </c>
      <c r="E190" s="22" t="str">
        <f t="shared" ca="1" si="11"/>
        <v>Vanua Lava</v>
      </c>
      <c r="F190" s="22" t="str">
        <f t="shared" ca="1" si="12"/>
        <v>VUT0101028</v>
      </c>
      <c r="G190" s="22" t="str">
        <f t="shared" ca="1" si="13"/>
        <v>VUT0101</v>
      </c>
      <c r="H190" s="22" t="str">
        <f t="shared" ca="1" si="14"/>
        <v>TORBA</v>
      </c>
      <c r="I190" s="2"/>
      <c r="J190" s="2">
        <v>0</v>
      </c>
      <c r="K190" s="2"/>
    </row>
    <row r="191" spans="1:11">
      <c r="A191" s="6" t="s">
        <v>8408</v>
      </c>
      <c r="B191" s="6" t="s">
        <v>8409</v>
      </c>
      <c r="C191" s="22" t="str">
        <f t="shared" ca="1" si="10"/>
        <v>Central Area Council (Vanua Lava)</v>
      </c>
      <c r="D191" s="6" t="s">
        <v>438</v>
      </c>
      <c r="E191" s="22" t="str">
        <f t="shared" ca="1" si="11"/>
        <v>Vanua Lava</v>
      </c>
      <c r="F191" s="22" t="str">
        <f t="shared" ca="1" si="12"/>
        <v>VUT0101028</v>
      </c>
      <c r="G191" s="22" t="str">
        <f t="shared" ca="1" si="13"/>
        <v>VUT0101</v>
      </c>
      <c r="H191" s="22" t="str">
        <f t="shared" ca="1" si="14"/>
        <v>TORBA</v>
      </c>
      <c r="I191" s="2"/>
      <c r="J191" s="2">
        <v>0</v>
      </c>
      <c r="K191" s="2"/>
    </row>
    <row r="192" spans="1:11">
      <c r="A192" s="6" t="s">
        <v>8410</v>
      </c>
      <c r="B192" s="6" t="s">
        <v>8411</v>
      </c>
      <c r="C192" s="22" t="str">
        <f t="shared" ca="1" si="10"/>
        <v>Central Area Council (Vanua Lava)</v>
      </c>
      <c r="D192" s="6" t="s">
        <v>438</v>
      </c>
      <c r="E192" s="22" t="str">
        <f t="shared" ca="1" si="11"/>
        <v>Vanua Lava</v>
      </c>
      <c r="F192" s="22" t="str">
        <f t="shared" ca="1" si="12"/>
        <v>VUT0101028</v>
      </c>
      <c r="G192" s="22" t="str">
        <f t="shared" ca="1" si="13"/>
        <v>VUT0101</v>
      </c>
      <c r="H192" s="22" t="str">
        <f t="shared" ca="1" si="14"/>
        <v>TORBA</v>
      </c>
      <c r="I192" s="2"/>
      <c r="J192" s="2">
        <v>0</v>
      </c>
      <c r="K192" s="2"/>
    </row>
    <row r="193" spans="1:11">
      <c r="A193" s="6" t="s">
        <v>8412</v>
      </c>
      <c r="B193" s="6" t="s">
        <v>8413</v>
      </c>
      <c r="C193" s="22" t="str">
        <f t="shared" ca="1" si="10"/>
        <v>Central Area Council (Vanua Lava)</v>
      </c>
      <c r="D193" s="6" t="s">
        <v>438</v>
      </c>
      <c r="E193" s="22" t="str">
        <f t="shared" ca="1" si="11"/>
        <v>Vanua Lava</v>
      </c>
      <c r="F193" s="22" t="str">
        <f t="shared" ca="1" si="12"/>
        <v>VUT0101028</v>
      </c>
      <c r="G193" s="22" t="str">
        <f t="shared" ca="1" si="13"/>
        <v>VUT0101</v>
      </c>
      <c r="H193" s="22" t="str">
        <f t="shared" ca="1" si="14"/>
        <v>TORBA</v>
      </c>
      <c r="I193" s="2"/>
      <c r="J193" s="2">
        <v>0</v>
      </c>
      <c r="K193" s="2"/>
    </row>
    <row r="194" spans="1:11">
      <c r="A194" s="6" t="s">
        <v>5433</v>
      </c>
      <c r="B194" s="6" t="s">
        <v>8414</v>
      </c>
      <c r="C194" s="22" t="str">
        <f t="shared" ref="C194:C257" ca="1" si="15">OFFSET(OffsetRefAdm3,MATCH(D194,MatchAdm3_Code,0)-1,0)</f>
        <v>Central Area Council (Vanua Lava)</v>
      </c>
      <c r="D194" s="6" t="s">
        <v>438</v>
      </c>
      <c r="E194" s="22" t="str">
        <f t="shared" ref="E194:E257" ca="1" si="16">OFFSET(OffsetRefAdm3,MATCH(D194,MatchAdm3_Code,0)-1,2)</f>
        <v>Vanua Lava</v>
      </c>
      <c r="F194" s="22" t="str">
        <f t="shared" ref="F194:F257" ca="1" si="17">OFFSET(OffsetRefAdm3,MATCH(D194,MatchAdm3_Code,0)-1,3)</f>
        <v>VUT0101028</v>
      </c>
      <c r="G194" s="22" t="str">
        <f t="shared" ref="G194:G257" ca="1" si="18">OFFSET(OffsetRefAdm3,MATCH(D194,MatchAdm3_Code,0)-1,5)</f>
        <v>VUT0101</v>
      </c>
      <c r="H194" s="22" t="str">
        <f t="shared" ref="H194:H257" ca="1" si="19">OFFSET(OffsetRefAdm3,MATCH(D194,MatchAdm3_Code,0)-1,4)</f>
        <v>TORBA</v>
      </c>
      <c r="I194" s="2"/>
      <c r="J194" s="2">
        <v>0</v>
      </c>
      <c r="K194" s="2"/>
    </row>
    <row r="195" spans="1:11">
      <c r="A195" s="6" t="s">
        <v>8415</v>
      </c>
      <c r="B195" s="6" t="s">
        <v>8416</v>
      </c>
      <c r="C195" s="22" t="str">
        <f t="shared" ca="1" si="15"/>
        <v>Central Area Council (Vanua Lava)</v>
      </c>
      <c r="D195" s="6" t="s">
        <v>438</v>
      </c>
      <c r="E195" s="22" t="str">
        <f t="shared" ca="1" si="16"/>
        <v>Vanua Lava</v>
      </c>
      <c r="F195" s="22" t="str">
        <f t="shared" ca="1" si="17"/>
        <v>VUT0101028</v>
      </c>
      <c r="G195" s="22" t="str">
        <f t="shared" ca="1" si="18"/>
        <v>VUT0101</v>
      </c>
      <c r="H195" s="22" t="str">
        <f t="shared" ca="1" si="19"/>
        <v>TORBA</v>
      </c>
      <c r="I195" s="2"/>
      <c r="J195" s="2">
        <v>0</v>
      </c>
      <c r="K195" s="2"/>
    </row>
    <row r="196" spans="1:11">
      <c r="A196" s="6" t="s">
        <v>8417</v>
      </c>
      <c r="B196" s="6" t="s">
        <v>8418</v>
      </c>
      <c r="C196" s="22" t="str">
        <f t="shared" ca="1" si="15"/>
        <v>Central Area Council (Vanua Lava)</v>
      </c>
      <c r="D196" s="6" t="s">
        <v>438</v>
      </c>
      <c r="E196" s="22" t="str">
        <f t="shared" ca="1" si="16"/>
        <v>Vanua Lava</v>
      </c>
      <c r="F196" s="22" t="str">
        <f t="shared" ca="1" si="17"/>
        <v>VUT0101028</v>
      </c>
      <c r="G196" s="22" t="str">
        <f t="shared" ca="1" si="18"/>
        <v>VUT0101</v>
      </c>
      <c r="H196" s="22" t="str">
        <f t="shared" ca="1" si="19"/>
        <v>TORBA</v>
      </c>
      <c r="I196" s="2"/>
      <c r="J196" s="2">
        <v>0</v>
      </c>
      <c r="K196" s="2"/>
    </row>
    <row r="197" spans="1:11">
      <c r="A197" s="6" t="s">
        <v>8419</v>
      </c>
      <c r="B197" s="6" t="s">
        <v>8420</v>
      </c>
      <c r="C197" s="22" t="str">
        <f t="shared" ca="1" si="15"/>
        <v>Central Area Council (Vanua Lava)</v>
      </c>
      <c r="D197" s="6" t="s">
        <v>438</v>
      </c>
      <c r="E197" s="22" t="str">
        <f t="shared" ca="1" si="16"/>
        <v>Vanua Lava</v>
      </c>
      <c r="F197" s="22" t="str">
        <f t="shared" ca="1" si="17"/>
        <v>VUT0101028</v>
      </c>
      <c r="G197" s="22" t="str">
        <f t="shared" ca="1" si="18"/>
        <v>VUT0101</v>
      </c>
      <c r="H197" s="22" t="str">
        <f t="shared" ca="1" si="19"/>
        <v>TORBA</v>
      </c>
      <c r="I197" s="2"/>
      <c r="J197" s="2">
        <v>0</v>
      </c>
      <c r="K197" s="2"/>
    </row>
    <row r="198" spans="1:11">
      <c r="A198" s="6" t="s">
        <v>8421</v>
      </c>
      <c r="B198" s="6" t="s">
        <v>8422</v>
      </c>
      <c r="C198" s="22" t="str">
        <f t="shared" ca="1" si="15"/>
        <v>Central Area Council (Vanua Lava)</v>
      </c>
      <c r="D198" s="6" t="s">
        <v>438</v>
      </c>
      <c r="E198" s="22" t="str">
        <f t="shared" ca="1" si="16"/>
        <v>Vanua Lava</v>
      </c>
      <c r="F198" s="22" t="str">
        <f t="shared" ca="1" si="17"/>
        <v>VUT0101028</v>
      </c>
      <c r="G198" s="22" t="str">
        <f t="shared" ca="1" si="18"/>
        <v>VUT0101</v>
      </c>
      <c r="H198" s="22" t="str">
        <f t="shared" ca="1" si="19"/>
        <v>TORBA</v>
      </c>
      <c r="I198" s="2"/>
      <c r="J198" s="2">
        <v>0</v>
      </c>
      <c r="K198" s="2"/>
    </row>
    <row r="199" spans="1:11">
      <c r="A199" s="6" t="s">
        <v>8423</v>
      </c>
      <c r="B199" s="6" t="s">
        <v>8424</v>
      </c>
      <c r="C199" s="22" t="str">
        <f t="shared" ca="1" si="15"/>
        <v>Central Area Council (Vanua Lava)</v>
      </c>
      <c r="D199" s="6" t="s">
        <v>438</v>
      </c>
      <c r="E199" s="22" t="str">
        <f t="shared" ca="1" si="16"/>
        <v>Vanua Lava</v>
      </c>
      <c r="F199" s="22" t="str">
        <f t="shared" ca="1" si="17"/>
        <v>VUT0101028</v>
      </c>
      <c r="G199" s="22" t="str">
        <f t="shared" ca="1" si="18"/>
        <v>VUT0101</v>
      </c>
      <c r="H199" s="22" t="str">
        <f t="shared" ca="1" si="19"/>
        <v>TORBA</v>
      </c>
      <c r="I199" s="2"/>
      <c r="J199" s="2">
        <v>0</v>
      </c>
      <c r="K199" s="2"/>
    </row>
    <row r="200" spans="1:11">
      <c r="A200" s="6" t="s">
        <v>8425</v>
      </c>
      <c r="B200" s="6" t="s">
        <v>8426</v>
      </c>
      <c r="C200" s="22" t="str">
        <f t="shared" ca="1" si="15"/>
        <v>Central Area Council (Vanua Lava)</v>
      </c>
      <c r="D200" s="6" t="s">
        <v>438</v>
      </c>
      <c r="E200" s="22" t="str">
        <f t="shared" ca="1" si="16"/>
        <v>Vanua Lava</v>
      </c>
      <c r="F200" s="22" t="str">
        <f t="shared" ca="1" si="17"/>
        <v>VUT0101028</v>
      </c>
      <c r="G200" s="22" t="str">
        <f t="shared" ca="1" si="18"/>
        <v>VUT0101</v>
      </c>
      <c r="H200" s="22" t="str">
        <f t="shared" ca="1" si="19"/>
        <v>TORBA</v>
      </c>
      <c r="I200" s="2"/>
      <c r="J200" s="2">
        <v>0</v>
      </c>
      <c r="K200" s="2"/>
    </row>
    <row r="201" spans="1:11">
      <c r="A201" s="6" t="s">
        <v>8427</v>
      </c>
      <c r="B201" s="6" t="s">
        <v>8428</v>
      </c>
      <c r="C201" s="22" t="str">
        <f t="shared" ca="1" si="15"/>
        <v>Central Area Council (Vanua Lava)</v>
      </c>
      <c r="D201" s="6" t="s">
        <v>438</v>
      </c>
      <c r="E201" s="22" t="str">
        <f t="shared" ca="1" si="16"/>
        <v>Vanua Lava</v>
      </c>
      <c r="F201" s="22" t="str">
        <f t="shared" ca="1" si="17"/>
        <v>VUT0101028</v>
      </c>
      <c r="G201" s="22" t="str">
        <f t="shared" ca="1" si="18"/>
        <v>VUT0101</v>
      </c>
      <c r="H201" s="22" t="str">
        <f t="shared" ca="1" si="19"/>
        <v>TORBA</v>
      </c>
      <c r="I201" s="2"/>
      <c r="J201" s="2">
        <v>0</v>
      </c>
      <c r="K201" s="2"/>
    </row>
    <row r="202" spans="1:11">
      <c r="A202" s="6" t="s">
        <v>8429</v>
      </c>
      <c r="B202" s="6" t="s">
        <v>8430</v>
      </c>
      <c r="C202" s="22" t="str">
        <f t="shared" ca="1" si="15"/>
        <v>Central Area Council (Vanua Lava)</v>
      </c>
      <c r="D202" s="6" t="s">
        <v>438</v>
      </c>
      <c r="E202" s="22" t="str">
        <f t="shared" ca="1" si="16"/>
        <v>Vanua Lava</v>
      </c>
      <c r="F202" s="22" t="str">
        <f t="shared" ca="1" si="17"/>
        <v>VUT0101028</v>
      </c>
      <c r="G202" s="22" t="str">
        <f t="shared" ca="1" si="18"/>
        <v>VUT0101</v>
      </c>
      <c r="H202" s="22" t="str">
        <f t="shared" ca="1" si="19"/>
        <v>TORBA</v>
      </c>
      <c r="I202" s="2"/>
      <c r="J202" s="2">
        <v>0</v>
      </c>
      <c r="K202" s="2"/>
    </row>
    <row r="203" spans="1:11">
      <c r="A203" s="6" t="s">
        <v>8432</v>
      </c>
      <c r="B203" s="6" t="s">
        <v>8433</v>
      </c>
      <c r="C203" s="22" t="str">
        <f t="shared" ca="1" si="15"/>
        <v>Central Area Council (Vanua Lava)</v>
      </c>
      <c r="D203" s="6" t="s">
        <v>438</v>
      </c>
      <c r="E203" s="22" t="str">
        <f t="shared" ca="1" si="16"/>
        <v>Vanua Lava</v>
      </c>
      <c r="F203" s="22" t="str">
        <f t="shared" ca="1" si="17"/>
        <v>VUT0101028</v>
      </c>
      <c r="G203" s="22" t="str">
        <f t="shared" ca="1" si="18"/>
        <v>VUT0101</v>
      </c>
      <c r="H203" s="22" t="str">
        <f t="shared" ca="1" si="19"/>
        <v>TORBA</v>
      </c>
      <c r="I203" s="2"/>
      <c r="J203" s="2">
        <v>0</v>
      </c>
      <c r="K203" s="2"/>
    </row>
    <row r="204" spans="1:11">
      <c r="A204" s="6" t="s">
        <v>8434</v>
      </c>
      <c r="B204" s="6" t="s">
        <v>8435</v>
      </c>
      <c r="C204" s="22" t="str">
        <f t="shared" ca="1" si="15"/>
        <v>Central Area Council (Vanua Lava)</v>
      </c>
      <c r="D204" s="6" t="s">
        <v>438</v>
      </c>
      <c r="E204" s="22" t="str">
        <f t="shared" ca="1" si="16"/>
        <v>Vanua Lava</v>
      </c>
      <c r="F204" s="22" t="str">
        <f t="shared" ca="1" si="17"/>
        <v>VUT0101028</v>
      </c>
      <c r="G204" s="22" t="str">
        <f t="shared" ca="1" si="18"/>
        <v>VUT0101</v>
      </c>
      <c r="H204" s="22" t="str">
        <f t="shared" ca="1" si="19"/>
        <v>TORBA</v>
      </c>
      <c r="I204" s="2"/>
      <c r="J204" s="2">
        <v>0</v>
      </c>
      <c r="K204" s="2"/>
    </row>
    <row r="205" spans="1:11">
      <c r="A205" s="6" t="s">
        <v>8436</v>
      </c>
      <c r="B205" s="6" t="s">
        <v>8437</v>
      </c>
      <c r="C205" s="22" t="str">
        <f t="shared" ca="1" si="15"/>
        <v>Central Area Council (Vanua Lava)</v>
      </c>
      <c r="D205" s="6" t="s">
        <v>438</v>
      </c>
      <c r="E205" s="22" t="str">
        <f t="shared" ca="1" si="16"/>
        <v>Vanua Lava</v>
      </c>
      <c r="F205" s="22" t="str">
        <f t="shared" ca="1" si="17"/>
        <v>VUT0101028</v>
      </c>
      <c r="G205" s="22" t="str">
        <f t="shared" ca="1" si="18"/>
        <v>VUT0101</v>
      </c>
      <c r="H205" s="22" t="str">
        <f t="shared" ca="1" si="19"/>
        <v>TORBA</v>
      </c>
      <c r="I205" s="2"/>
      <c r="J205" s="2">
        <v>0</v>
      </c>
      <c r="K205" s="2"/>
    </row>
    <row r="206" spans="1:11">
      <c r="A206" s="6" t="s">
        <v>8443</v>
      </c>
      <c r="B206" s="6" t="s">
        <v>8444</v>
      </c>
      <c r="C206" s="22" t="str">
        <f t="shared" ca="1" si="15"/>
        <v>Central Area Council (Vanua Lava)</v>
      </c>
      <c r="D206" s="6" t="s">
        <v>438</v>
      </c>
      <c r="E206" s="22" t="str">
        <f t="shared" ca="1" si="16"/>
        <v>Vanua Lava</v>
      </c>
      <c r="F206" s="22" t="str">
        <f t="shared" ca="1" si="17"/>
        <v>VUT0101028</v>
      </c>
      <c r="G206" s="22" t="str">
        <f t="shared" ca="1" si="18"/>
        <v>VUT0101</v>
      </c>
      <c r="H206" s="22" t="str">
        <f t="shared" ca="1" si="19"/>
        <v>TORBA</v>
      </c>
      <c r="I206" s="2"/>
      <c r="J206" s="2">
        <v>0</v>
      </c>
      <c r="K206" s="2"/>
    </row>
    <row r="207" spans="1:11">
      <c r="A207" s="6" t="s">
        <v>8447</v>
      </c>
      <c r="B207" s="6" t="s">
        <v>8448</v>
      </c>
      <c r="C207" s="22" t="str">
        <f t="shared" ca="1" si="15"/>
        <v>Central Area Council (Vanua Lava)</v>
      </c>
      <c r="D207" s="6" t="s">
        <v>438</v>
      </c>
      <c r="E207" s="22" t="str">
        <f t="shared" ca="1" si="16"/>
        <v>Vanua Lava</v>
      </c>
      <c r="F207" s="22" t="str">
        <f t="shared" ca="1" si="17"/>
        <v>VUT0101028</v>
      </c>
      <c r="G207" s="22" t="str">
        <f t="shared" ca="1" si="18"/>
        <v>VUT0101</v>
      </c>
      <c r="H207" s="22" t="str">
        <f t="shared" ca="1" si="19"/>
        <v>TORBA</v>
      </c>
      <c r="I207" s="2"/>
      <c r="J207" s="2">
        <v>0</v>
      </c>
      <c r="K207" s="2"/>
    </row>
    <row r="208" spans="1:11">
      <c r="A208" s="6" t="s">
        <v>8459</v>
      </c>
      <c r="B208" s="6" t="s">
        <v>8460</v>
      </c>
      <c r="C208" s="22" t="str">
        <f t="shared" ca="1" si="15"/>
        <v>Central Area Council (Vanua Lava)</v>
      </c>
      <c r="D208" s="6" t="s">
        <v>438</v>
      </c>
      <c r="E208" s="22" t="str">
        <f t="shared" ca="1" si="16"/>
        <v>Vanua Lava</v>
      </c>
      <c r="F208" s="22" t="str">
        <f t="shared" ca="1" si="17"/>
        <v>VUT0101028</v>
      </c>
      <c r="G208" s="22" t="str">
        <f t="shared" ca="1" si="18"/>
        <v>VUT0101</v>
      </c>
      <c r="H208" s="22" t="str">
        <f t="shared" ca="1" si="19"/>
        <v>TORBA</v>
      </c>
      <c r="I208" s="2"/>
      <c r="J208" s="2">
        <v>0</v>
      </c>
      <c r="K208" s="2"/>
    </row>
    <row r="209" spans="1:11">
      <c r="A209" s="6" t="s">
        <v>8463</v>
      </c>
      <c r="B209" s="6" t="s">
        <v>8464</v>
      </c>
      <c r="C209" s="22" t="str">
        <f t="shared" ca="1" si="15"/>
        <v>Central Area Council (Vanua Lava)</v>
      </c>
      <c r="D209" s="6" t="s">
        <v>438</v>
      </c>
      <c r="E209" s="22" t="str">
        <f t="shared" ca="1" si="16"/>
        <v>Vanua Lava</v>
      </c>
      <c r="F209" s="22" t="str">
        <f t="shared" ca="1" si="17"/>
        <v>VUT0101028</v>
      </c>
      <c r="G209" s="22" t="str">
        <f t="shared" ca="1" si="18"/>
        <v>VUT0101</v>
      </c>
      <c r="H209" s="22" t="str">
        <f t="shared" ca="1" si="19"/>
        <v>TORBA</v>
      </c>
      <c r="I209" s="2"/>
      <c r="J209" s="2">
        <v>0</v>
      </c>
      <c r="K209" s="2"/>
    </row>
    <row r="210" spans="1:11">
      <c r="A210" s="6" t="s">
        <v>8465</v>
      </c>
      <c r="B210" s="6" t="s">
        <v>8466</v>
      </c>
      <c r="C210" s="22" t="str">
        <f t="shared" ca="1" si="15"/>
        <v>Central Area Council (Vanua Lava)</v>
      </c>
      <c r="D210" s="6" t="s">
        <v>438</v>
      </c>
      <c r="E210" s="22" t="str">
        <f t="shared" ca="1" si="16"/>
        <v>Vanua Lava</v>
      </c>
      <c r="F210" s="22" t="str">
        <f t="shared" ca="1" si="17"/>
        <v>VUT0101028</v>
      </c>
      <c r="G210" s="22" t="str">
        <f t="shared" ca="1" si="18"/>
        <v>VUT0101</v>
      </c>
      <c r="H210" s="22" t="str">
        <f t="shared" ca="1" si="19"/>
        <v>TORBA</v>
      </c>
      <c r="I210" s="2"/>
      <c r="J210" s="2">
        <v>0</v>
      </c>
      <c r="K210" s="2"/>
    </row>
    <row r="211" spans="1:11">
      <c r="A211" s="6" t="s">
        <v>8467</v>
      </c>
      <c r="B211" s="6" t="s">
        <v>8468</v>
      </c>
      <c r="C211" s="22" t="str">
        <f t="shared" ca="1" si="15"/>
        <v>Central Area Council (Vanua Lava)</v>
      </c>
      <c r="D211" s="6" t="s">
        <v>438</v>
      </c>
      <c r="E211" s="22" t="str">
        <f t="shared" ca="1" si="16"/>
        <v>Vanua Lava</v>
      </c>
      <c r="F211" s="22" t="str">
        <f t="shared" ca="1" si="17"/>
        <v>VUT0101028</v>
      </c>
      <c r="G211" s="22" t="str">
        <f t="shared" ca="1" si="18"/>
        <v>VUT0101</v>
      </c>
      <c r="H211" s="22" t="str">
        <f t="shared" ca="1" si="19"/>
        <v>TORBA</v>
      </c>
      <c r="I211" s="2"/>
      <c r="J211" s="2">
        <v>0</v>
      </c>
      <c r="K211" s="2"/>
    </row>
    <row r="212" spans="1:11">
      <c r="A212" s="6" t="s">
        <v>8469</v>
      </c>
      <c r="B212" s="6" t="s">
        <v>8470</v>
      </c>
      <c r="C212" s="22" t="str">
        <f t="shared" ca="1" si="15"/>
        <v>Central Area Council (Vanua Lava)</v>
      </c>
      <c r="D212" s="6" t="s">
        <v>438</v>
      </c>
      <c r="E212" s="22" t="str">
        <f t="shared" ca="1" si="16"/>
        <v>Vanua Lava</v>
      </c>
      <c r="F212" s="22" t="str">
        <f t="shared" ca="1" si="17"/>
        <v>VUT0101028</v>
      </c>
      <c r="G212" s="22" t="str">
        <f t="shared" ca="1" si="18"/>
        <v>VUT0101</v>
      </c>
      <c r="H212" s="22" t="str">
        <f t="shared" ca="1" si="19"/>
        <v>TORBA</v>
      </c>
      <c r="I212" s="2"/>
      <c r="J212" s="2">
        <v>0</v>
      </c>
      <c r="K212" s="2"/>
    </row>
    <row r="213" spans="1:11">
      <c r="A213" s="6" t="s">
        <v>8471</v>
      </c>
      <c r="B213" s="6" t="s">
        <v>8472</v>
      </c>
      <c r="C213" s="22" t="str">
        <f t="shared" ca="1" si="15"/>
        <v>Central Area Council (Vanua Lava)</v>
      </c>
      <c r="D213" s="6" t="s">
        <v>438</v>
      </c>
      <c r="E213" s="22" t="str">
        <f t="shared" ca="1" si="16"/>
        <v>Vanua Lava</v>
      </c>
      <c r="F213" s="22" t="str">
        <f t="shared" ca="1" si="17"/>
        <v>VUT0101028</v>
      </c>
      <c r="G213" s="22" t="str">
        <f t="shared" ca="1" si="18"/>
        <v>VUT0101</v>
      </c>
      <c r="H213" s="22" t="str">
        <f t="shared" ca="1" si="19"/>
        <v>TORBA</v>
      </c>
      <c r="I213" s="2"/>
      <c r="J213" s="2">
        <v>0</v>
      </c>
      <c r="K213" s="2"/>
    </row>
    <row r="214" spans="1:11">
      <c r="A214" s="6" t="s">
        <v>8473</v>
      </c>
      <c r="B214" s="6" t="s">
        <v>8474</v>
      </c>
      <c r="C214" s="22" t="str">
        <f t="shared" ca="1" si="15"/>
        <v>Central Area Council (Vanua Lava)</v>
      </c>
      <c r="D214" s="6" t="s">
        <v>438</v>
      </c>
      <c r="E214" s="22" t="str">
        <f t="shared" ca="1" si="16"/>
        <v>Vanua Lava</v>
      </c>
      <c r="F214" s="22" t="str">
        <f t="shared" ca="1" si="17"/>
        <v>VUT0101028</v>
      </c>
      <c r="G214" s="22" t="str">
        <f t="shared" ca="1" si="18"/>
        <v>VUT0101</v>
      </c>
      <c r="H214" s="22" t="str">
        <f t="shared" ca="1" si="19"/>
        <v>TORBA</v>
      </c>
      <c r="I214" s="2"/>
      <c r="J214" s="2">
        <v>0</v>
      </c>
      <c r="K214" s="2"/>
    </row>
    <row r="215" spans="1:11">
      <c r="A215" s="6" t="s">
        <v>8475</v>
      </c>
      <c r="B215" s="6" t="s">
        <v>8476</v>
      </c>
      <c r="C215" s="22" t="str">
        <f t="shared" ca="1" si="15"/>
        <v>Central Area Council (Vanua Lava)</v>
      </c>
      <c r="D215" s="6" t="s">
        <v>438</v>
      </c>
      <c r="E215" s="22" t="str">
        <f t="shared" ca="1" si="16"/>
        <v>Vanua Lava</v>
      </c>
      <c r="F215" s="22" t="str">
        <f t="shared" ca="1" si="17"/>
        <v>VUT0101028</v>
      </c>
      <c r="G215" s="22" t="str">
        <f t="shared" ca="1" si="18"/>
        <v>VUT0101</v>
      </c>
      <c r="H215" s="22" t="str">
        <f t="shared" ca="1" si="19"/>
        <v>TORBA</v>
      </c>
      <c r="I215" s="2"/>
      <c r="J215" s="2">
        <v>0</v>
      </c>
      <c r="K215" s="2"/>
    </row>
    <row r="216" spans="1:11">
      <c r="A216" s="6" t="s">
        <v>8477</v>
      </c>
      <c r="B216" s="6" t="s">
        <v>8478</v>
      </c>
      <c r="C216" s="22" t="str">
        <f t="shared" ca="1" si="15"/>
        <v>Central Area Council (Vanua Lava)</v>
      </c>
      <c r="D216" s="6" t="s">
        <v>438</v>
      </c>
      <c r="E216" s="22" t="str">
        <f t="shared" ca="1" si="16"/>
        <v>Vanua Lava</v>
      </c>
      <c r="F216" s="22" t="str">
        <f t="shared" ca="1" si="17"/>
        <v>VUT0101028</v>
      </c>
      <c r="G216" s="22" t="str">
        <f t="shared" ca="1" si="18"/>
        <v>VUT0101</v>
      </c>
      <c r="H216" s="22" t="str">
        <f t="shared" ca="1" si="19"/>
        <v>TORBA</v>
      </c>
      <c r="I216" s="2"/>
      <c r="J216" s="2">
        <v>0</v>
      </c>
      <c r="K216" s="2"/>
    </row>
    <row r="217" spans="1:11">
      <c r="A217" s="6" t="s">
        <v>8479</v>
      </c>
      <c r="B217" s="6" t="s">
        <v>8480</v>
      </c>
      <c r="C217" s="22" t="str">
        <f t="shared" ca="1" si="15"/>
        <v>Central Area Council (Vanua Lava)</v>
      </c>
      <c r="D217" s="6" t="s">
        <v>438</v>
      </c>
      <c r="E217" s="22" t="str">
        <f t="shared" ca="1" si="16"/>
        <v>Vanua Lava</v>
      </c>
      <c r="F217" s="22" t="str">
        <f t="shared" ca="1" si="17"/>
        <v>VUT0101028</v>
      </c>
      <c r="G217" s="22" t="str">
        <f t="shared" ca="1" si="18"/>
        <v>VUT0101</v>
      </c>
      <c r="H217" s="22" t="str">
        <f t="shared" ca="1" si="19"/>
        <v>TORBA</v>
      </c>
      <c r="I217" s="2"/>
      <c r="J217" s="2">
        <v>0</v>
      </c>
      <c r="K217" s="2"/>
    </row>
    <row r="218" spans="1:11">
      <c r="A218" s="6" t="s">
        <v>8481</v>
      </c>
      <c r="B218" s="6" t="s">
        <v>8482</v>
      </c>
      <c r="C218" s="22" t="str">
        <f t="shared" ca="1" si="15"/>
        <v>Central Area Council (Vanua Lava)</v>
      </c>
      <c r="D218" s="6" t="s">
        <v>438</v>
      </c>
      <c r="E218" s="22" t="str">
        <f t="shared" ca="1" si="16"/>
        <v>Vanua Lava</v>
      </c>
      <c r="F218" s="22" t="str">
        <f t="shared" ca="1" si="17"/>
        <v>VUT0101028</v>
      </c>
      <c r="G218" s="22" t="str">
        <f t="shared" ca="1" si="18"/>
        <v>VUT0101</v>
      </c>
      <c r="H218" s="22" t="str">
        <f t="shared" ca="1" si="19"/>
        <v>TORBA</v>
      </c>
      <c r="I218" s="2"/>
      <c r="J218" s="2">
        <v>0</v>
      </c>
      <c r="K218" s="2"/>
    </row>
    <row r="219" spans="1:11">
      <c r="A219" s="6" t="s">
        <v>8483</v>
      </c>
      <c r="B219" s="6" t="s">
        <v>8484</v>
      </c>
      <c r="C219" s="22" t="str">
        <f t="shared" ca="1" si="15"/>
        <v>Central Area Council (Vanua Lava)</v>
      </c>
      <c r="D219" s="6" t="s">
        <v>438</v>
      </c>
      <c r="E219" s="22" t="str">
        <f t="shared" ca="1" si="16"/>
        <v>Vanua Lava</v>
      </c>
      <c r="F219" s="22" t="str">
        <f t="shared" ca="1" si="17"/>
        <v>VUT0101028</v>
      </c>
      <c r="G219" s="22" t="str">
        <f t="shared" ca="1" si="18"/>
        <v>VUT0101</v>
      </c>
      <c r="H219" s="22" t="str">
        <f t="shared" ca="1" si="19"/>
        <v>TORBA</v>
      </c>
      <c r="I219" s="2"/>
      <c r="J219" s="2">
        <v>0</v>
      </c>
      <c r="K219" s="2"/>
    </row>
    <row r="220" spans="1:11">
      <c r="A220" s="6" t="s">
        <v>8485</v>
      </c>
      <c r="B220" s="6" t="s">
        <v>8486</v>
      </c>
      <c r="C220" s="22" t="str">
        <f t="shared" ca="1" si="15"/>
        <v>Central Area Council (Vanua Lava)</v>
      </c>
      <c r="D220" s="6" t="s">
        <v>438</v>
      </c>
      <c r="E220" s="22" t="str">
        <f t="shared" ca="1" si="16"/>
        <v>Vanua Lava</v>
      </c>
      <c r="F220" s="22" t="str">
        <f t="shared" ca="1" si="17"/>
        <v>VUT0101028</v>
      </c>
      <c r="G220" s="22" t="str">
        <f t="shared" ca="1" si="18"/>
        <v>VUT0101</v>
      </c>
      <c r="H220" s="22" t="str">
        <f t="shared" ca="1" si="19"/>
        <v>TORBA</v>
      </c>
      <c r="I220" s="2"/>
      <c r="J220" s="2">
        <v>0</v>
      </c>
      <c r="K220" s="2"/>
    </row>
    <row r="221" spans="1:11">
      <c r="A221" s="6" t="s">
        <v>8487</v>
      </c>
      <c r="B221" s="6" t="s">
        <v>8488</v>
      </c>
      <c r="C221" s="22" t="str">
        <f t="shared" ca="1" si="15"/>
        <v>Central Area Council (Vanua Lava)</v>
      </c>
      <c r="D221" s="6" t="s">
        <v>438</v>
      </c>
      <c r="E221" s="22" t="str">
        <f t="shared" ca="1" si="16"/>
        <v>Vanua Lava</v>
      </c>
      <c r="F221" s="22" t="str">
        <f t="shared" ca="1" si="17"/>
        <v>VUT0101028</v>
      </c>
      <c r="G221" s="22" t="str">
        <f t="shared" ca="1" si="18"/>
        <v>VUT0101</v>
      </c>
      <c r="H221" s="22" t="str">
        <f t="shared" ca="1" si="19"/>
        <v>TORBA</v>
      </c>
      <c r="I221" s="2"/>
      <c r="J221" s="2">
        <v>0</v>
      </c>
      <c r="K221" s="2"/>
    </row>
    <row r="222" spans="1:11">
      <c r="A222" s="6" t="s">
        <v>8489</v>
      </c>
      <c r="B222" s="6" t="s">
        <v>8490</v>
      </c>
      <c r="C222" s="22" t="str">
        <f t="shared" ca="1" si="15"/>
        <v>Central Area Council (Vanua Lava)</v>
      </c>
      <c r="D222" s="6" t="s">
        <v>438</v>
      </c>
      <c r="E222" s="22" t="str">
        <f t="shared" ca="1" si="16"/>
        <v>Vanua Lava</v>
      </c>
      <c r="F222" s="22" t="str">
        <f t="shared" ca="1" si="17"/>
        <v>VUT0101028</v>
      </c>
      <c r="G222" s="22" t="str">
        <f t="shared" ca="1" si="18"/>
        <v>VUT0101</v>
      </c>
      <c r="H222" s="22" t="str">
        <f t="shared" ca="1" si="19"/>
        <v>TORBA</v>
      </c>
      <c r="I222" s="2"/>
      <c r="J222" s="2">
        <v>0</v>
      </c>
      <c r="K222" s="2"/>
    </row>
    <row r="223" spans="1:11">
      <c r="A223" s="6" t="s">
        <v>8491</v>
      </c>
      <c r="B223" s="6" t="s">
        <v>8492</v>
      </c>
      <c r="C223" s="22" t="str">
        <f t="shared" ca="1" si="15"/>
        <v>Central Area Council (Vanua Lava)</v>
      </c>
      <c r="D223" s="6" t="s">
        <v>438</v>
      </c>
      <c r="E223" s="22" t="str">
        <f t="shared" ca="1" si="16"/>
        <v>Vanua Lava</v>
      </c>
      <c r="F223" s="22" t="str">
        <f t="shared" ca="1" si="17"/>
        <v>VUT0101028</v>
      </c>
      <c r="G223" s="22" t="str">
        <f t="shared" ca="1" si="18"/>
        <v>VUT0101</v>
      </c>
      <c r="H223" s="22" t="str">
        <f t="shared" ca="1" si="19"/>
        <v>TORBA</v>
      </c>
      <c r="I223" s="2"/>
      <c r="J223" s="2">
        <v>0</v>
      </c>
      <c r="K223" s="2"/>
    </row>
    <row r="224" spans="1:11">
      <c r="A224" s="6" t="s">
        <v>8493</v>
      </c>
      <c r="B224" s="6" t="s">
        <v>8494</v>
      </c>
      <c r="C224" s="22" t="str">
        <f t="shared" ca="1" si="15"/>
        <v>Central Area Council (Vanua Lava)</v>
      </c>
      <c r="D224" s="6" t="s">
        <v>438</v>
      </c>
      <c r="E224" s="22" t="str">
        <f t="shared" ca="1" si="16"/>
        <v>Vanua Lava</v>
      </c>
      <c r="F224" s="22" t="str">
        <f t="shared" ca="1" si="17"/>
        <v>VUT0101028</v>
      </c>
      <c r="G224" s="22" t="str">
        <f t="shared" ca="1" si="18"/>
        <v>VUT0101</v>
      </c>
      <c r="H224" s="22" t="str">
        <f t="shared" ca="1" si="19"/>
        <v>TORBA</v>
      </c>
      <c r="I224" s="2"/>
      <c r="J224" s="2">
        <v>0</v>
      </c>
      <c r="K224" s="2"/>
    </row>
    <row r="225" spans="1:11">
      <c r="A225" s="6" t="s">
        <v>8495</v>
      </c>
      <c r="B225" s="6" t="s">
        <v>8496</v>
      </c>
      <c r="C225" s="22" t="str">
        <f t="shared" ca="1" si="15"/>
        <v>Central Area Council (Vanua Lava)</v>
      </c>
      <c r="D225" s="6" t="s">
        <v>438</v>
      </c>
      <c r="E225" s="22" t="str">
        <f t="shared" ca="1" si="16"/>
        <v>Vanua Lava</v>
      </c>
      <c r="F225" s="22" t="str">
        <f t="shared" ca="1" si="17"/>
        <v>VUT0101028</v>
      </c>
      <c r="G225" s="22" t="str">
        <f t="shared" ca="1" si="18"/>
        <v>VUT0101</v>
      </c>
      <c r="H225" s="22" t="str">
        <f t="shared" ca="1" si="19"/>
        <v>TORBA</v>
      </c>
      <c r="I225" s="2"/>
      <c r="J225" s="2">
        <v>0</v>
      </c>
      <c r="K225" s="2"/>
    </row>
    <row r="226" spans="1:11">
      <c r="A226" s="6" t="s">
        <v>8497</v>
      </c>
      <c r="B226" s="6" t="s">
        <v>8498</v>
      </c>
      <c r="C226" s="22" t="str">
        <f t="shared" ca="1" si="15"/>
        <v>Central Area Council (Vanua Lava)</v>
      </c>
      <c r="D226" s="6" t="s">
        <v>438</v>
      </c>
      <c r="E226" s="22" t="str">
        <f t="shared" ca="1" si="16"/>
        <v>Vanua Lava</v>
      </c>
      <c r="F226" s="22" t="str">
        <f t="shared" ca="1" si="17"/>
        <v>VUT0101028</v>
      </c>
      <c r="G226" s="22" t="str">
        <f t="shared" ca="1" si="18"/>
        <v>VUT0101</v>
      </c>
      <c r="H226" s="22" t="str">
        <f t="shared" ca="1" si="19"/>
        <v>TORBA</v>
      </c>
      <c r="I226" s="2"/>
      <c r="J226" s="2">
        <v>0</v>
      </c>
      <c r="K226" s="2"/>
    </row>
    <row r="227" spans="1:11">
      <c r="A227" s="6" t="s">
        <v>8499</v>
      </c>
      <c r="B227" s="6" t="s">
        <v>8500</v>
      </c>
      <c r="C227" s="22" t="str">
        <f t="shared" ca="1" si="15"/>
        <v>Central Area Council (Vanua Lava)</v>
      </c>
      <c r="D227" s="6" t="s">
        <v>438</v>
      </c>
      <c r="E227" s="22" t="str">
        <f t="shared" ca="1" si="16"/>
        <v>Vanua Lava</v>
      </c>
      <c r="F227" s="22" t="str">
        <f t="shared" ca="1" si="17"/>
        <v>VUT0101028</v>
      </c>
      <c r="G227" s="22" t="str">
        <f t="shared" ca="1" si="18"/>
        <v>VUT0101</v>
      </c>
      <c r="H227" s="22" t="str">
        <f t="shared" ca="1" si="19"/>
        <v>TORBA</v>
      </c>
      <c r="I227" s="2"/>
      <c r="J227" s="2">
        <v>0</v>
      </c>
      <c r="K227" s="2"/>
    </row>
    <row r="228" spans="1:11">
      <c r="A228" s="6" t="s">
        <v>8501</v>
      </c>
      <c r="B228" s="6" t="s">
        <v>8502</v>
      </c>
      <c r="C228" s="22" t="str">
        <f t="shared" ca="1" si="15"/>
        <v>Central Area Council (Vanua Lava)</v>
      </c>
      <c r="D228" s="6" t="s">
        <v>438</v>
      </c>
      <c r="E228" s="22" t="str">
        <f t="shared" ca="1" si="16"/>
        <v>Vanua Lava</v>
      </c>
      <c r="F228" s="22" t="str">
        <f t="shared" ca="1" si="17"/>
        <v>VUT0101028</v>
      </c>
      <c r="G228" s="22" t="str">
        <f t="shared" ca="1" si="18"/>
        <v>VUT0101</v>
      </c>
      <c r="H228" s="22" t="str">
        <f t="shared" ca="1" si="19"/>
        <v>TORBA</v>
      </c>
      <c r="I228" s="2"/>
      <c r="J228" s="2">
        <v>0</v>
      </c>
      <c r="K228" s="2"/>
    </row>
    <row r="229" spans="1:11">
      <c r="A229" s="6" t="s">
        <v>8503</v>
      </c>
      <c r="B229" s="6" t="s">
        <v>8504</v>
      </c>
      <c r="C229" s="22" t="str">
        <f t="shared" ca="1" si="15"/>
        <v>Central Area Council (Vanua Lava)</v>
      </c>
      <c r="D229" s="6" t="s">
        <v>438</v>
      </c>
      <c r="E229" s="22" t="str">
        <f t="shared" ca="1" si="16"/>
        <v>Vanua Lava</v>
      </c>
      <c r="F229" s="22" t="str">
        <f t="shared" ca="1" si="17"/>
        <v>VUT0101028</v>
      </c>
      <c r="G229" s="22" t="str">
        <f t="shared" ca="1" si="18"/>
        <v>VUT0101</v>
      </c>
      <c r="H229" s="22" t="str">
        <f t="shared" ca="1" si="19"/>
        <v>TORBA</v>
      </c>
      <c r="I229" s="2"/>
      <c r="J229" s="2">
        <v>0</v>
      </c>
      <c r="K229" s="2"/>
    </row>
    <row r="230" spans="1:11">
      <c r="A230" s="6" t="s">
        <v>8512</v>
      </c>
      <c r="B230" s="6" t="s">
        <v>8513</v>
      </c>
      <c r="C230" s="22" t="str">
        <f t="shared" ca="1" si="15"/>
        <v>Central Area Council (Vanua Lava)</v>
      </c>
      <c r="D230" s="6" t="s">
        <v>438</v>
      </c>
      <c r="E230" s="22" t="str">
        <f t="shared" ca="1" si="16"/>
        <v>Vanua Lava</v>
      </c>
      <c r="F230" s="22" t="str">
        <f t="shared" ca="1" si="17"/>
        <v>VUT0101028</v>
      </c>
      <c r="G230" s="22" t="str">
        <f t="shared" ca="1" si="18"/>
        <v>VUT0101</v>
      </c>
      <c r="H230" s="22" t="str">
        <f t="shared" ca="1" si="19"/>
        <v>TORBA</v>
      </c>
      <c r="I230" s="2"/>
      <c r="J230" s="2">
        <v>0</v>
      </c>
      <c r="K230" s="2"/>
    </row>
    <row r="231" spans="1:11">
      <c r="A231" s="6" t="s">
        <v>3606</v>
      </c>
      <c r="B231" s="6" t="s">
        <v>3607</v>
      </c>
      <c r="C231" s="22" t="str">
        <f t="shared" ca="1" si="15"/>
        <v>Central Malekula (Malekula)</v>
      </c>
      <c r="D231" s="6" t="s">
        <v>453</v>
      </c>
      <c r="E231" s="22" t="str">
        <f t="shared" ca="1" si="16"/>
        <v>Malekula</v>
      </c>
      <c r="F231" s="22" t="str">
        <f t="shared" ca="1" si="17"/>
        <v>VUT0104016</v>
      </c>
      <c r="G231" s="22" t="str">
        <f t="shared" ca="1" si="18"/>
        <v>VUT0104</v>
      </c>
      <c r="H231" s="22" t="str">
        <f t="shared" ca="1" si="19"/>
        <v>MALAMPA</v>
      </c>
      <c r="I231" s="2"/>
      <c r="J231" s="2">
        <v>0</v>
      </c>
      <c r="K231" s="2"/>
    </row>
    <row r="232" spans="1:11">
      <c r="A232" s="6" t="s">
        <v>3612</v>
      </c>
      <c r="B232" s="6" t="s">
        <v>3614</v>
      </c>
      <c r="C232" s="22" t="str">
        <f t="shared" ca="1" si="15"/>
        <v>Central Malekula (Malekula)</v>
      </c>
      <c r="D232" s="6" t="s">
        <v>453</v>
      </c>
      <c r="E232" s="22" t="str">
        <f t="shared" ca="1" si="16"/>
        <v>Malekula</v>
      </c>
      <c r="F232" s="22" t="str">
        <f t="shared" ca="1" si="17"/>
        <v>VUT0104016</v>
      </c>
      <c r="G232" s="22" t="str">
        <f t="shared" ca="1" si="18"/>
        <v>VUT0104</v>
      </c>
      <c r="H232" s="22" t="str">
        <f t="shared" ca="1" si="19"/>
        <v>MALAMPA</v>
      </c>
      <c r="I232" s="2"/>
      <c r="J232" s="2">
        <v>0</v>
      </c>
      <c r="K232" s="2"/>
    </row>
    <row r="233" spans="1:11">
      <c r="A233" s="6" t="s">
        <v>3744</v>
      </c>
      <c r="B233" s="6" t="s">
        <v>3745</v>
      </c>
      <c r="C233" s="22" t="str">
        <f t="shared" ca="1" si="15"/>
        <v>Central Malekula (Malekula)</v>
      </c>
      <c r="D233" s="6" t="s">
        <v>453</v>
      </c>
      <c r="E233" s="22" t="str">
        <f t="shared" ca="1" si="16"/>
        <v>Malekula</v>
      </c>
      <c r="F233" s="22" t="str">
        <f t="shared" ca="1" si="17"/>
        <v>VUT0104016</v>
      </c>
      <c r="G233" s="22" t="str">
        <f t="shared" ca="1" si="18"/>
        <v>VUT0104</v>
      </c>
      <c r="H233" s="22" t="str">
        <f t="shared" ca="1" si="19"/>
        <v>MALAMPA</v>
      </c>
      <c r="I233" s="2"/>
      <c r="J233" s="2">
        <v>0</v>
      </c>
      <c r="K233" s="2"/>
    </row>
    <row r="234" spans="1:11">
      <c r="A234" s="6" t="s">
        <v>3768</v>
      </c>
      <c r="B234" s="6" t="s">
        <v>3769</v>
      </c>
      <c r="C234" s="22" t="str">
        <f t="shared" ca="1" si="15"/>
        <v>Central Malekula (Malekula)</v>
      </c>
      <c r="D234" s="6" t="s">
        <v>453</v>
      </c>
      <c r="E234" s="22" t="str">
        <f t="shared" ca="1" si="16"/>
        <v>Malekula</v>
      </c>
      <c r="F234" s="22" t="str">
        <f t="shared" ca="1" si="17"/>
        <v>VUT0104016</v>
      </c>
      <c r="G234" s="22" t="str">
        <f t="shared" ca="1" si="18"/>
        <v>VUT0104</v>
      </c>
      <c r="H234" s="22" t="str">
        <f t="shared" ca="1" si="19"/>
        <v>MALAMPA</v>
      </c>
      <c r="I234" s="2"/>
      <c r="J234" s="2">
        <v>0</v>
      </c>
      <c r="K234" s="2"/>
    </row>
    <row r="235" spans="1:11">
      <c r="A235" s="6" t="s">
        <v>3782</v>
      </c>
      <c r="B235" s="6" t="s">
        <v>3783</v>
      </c>
      <c r="C235" s="22" t="str">
        <f t="shared" ca="1" si="15"/>
        <v>Central Malekula (Malekula)</v>
      </c>
      <c r="D235" s="6" t="s">
        <v>453</v>
      </c>
      <c r="E235" s="22" t="str">
        <f t="shared" ca="1" si="16"/>
        <v>Malekula</v>
      </c>
      <c r="F235" s="22" t="str">
        <f t="shared" ca="1" si="17"/>
        <v>VUT0104016</v>
      </c>
      <c r="G235" s="22" t="str">
        <f t="shared" ca="1" si="18"/>
        <v>VUT0104</v>
      </c>
      <c r="H235" s="22" t="str">
        <f t="shared" ca="1" si="19"/>
        <v>MALAMPA</v>
      </c>
      <c r="I235" s="2"/>
      <c r="J235" s="2">
        <v>3</v>
      </c>
      <c r="K235" s="2"/>
    </row>
    <row r="236" spans="1:11">
      <c r="A236" s="6" t="s">
        <v>3786</v>
      </c>
      <c r="B236" s="6" t="s">
        <v>3787</v>
      </c>
      <c r="C236" s="22" t="str">
        <f t="shared" ca="1" si="15"/>
        <v>Central Malekula (Malekula)</v>
      </c>
      <c r="D236" s="6" t="s">
        <v>453</v>
      </c>
      <c r="E236" s="22" t="str">
        <f t="shared" ca="1" si="16"/>
        <v>Malekula</v>
      </c>
      <c r="F236" s="22" t="str">
        <f t="shared" ca="1" si="17"/>
        <v>VUT0104016</v>
      </c>
      <c r="G236" s="22" t="str">
        <f t="shared" ca="1" si="18"/>
        <v>VUT0104</v>
      </c>
      <c r="H236" s="22" t="str">
        <f t="shared" ca="1" si="19"/>
        <v>MALAMPA</v>
      </c>
      <c r="I236" s="2"/>
      <c r="J236" s="2">
        <v>0</v>
      </c>
      <c r="K236" s="2"/>
    </row>
    <row r="237" spans="1:11">
      <c r="A237" s="6" t="s">
        <v>3800</v>
      </c>
      <c r="B237" s="6" t="s">
        <v>3801</v>
      </c>
      <c r="C237" s="22" t="str">
        <f t="shared" ca="1" si="15"/>
        <v>Central Malekula (Malekula)</v>
      </c>
      <c r="D237" s="6" t="s">
        <v>453</v>
      </c>
      <c r="E237" s="22" t="str">
        <f t="shared" ca="1" si="16"/>
        <v>Malekula</v>
      </c>
      <c r="F237" s="22" t="str">
        <f t="shared" ca="1" si="17"/>
        <v>VUT0104016</v>
      </c>
      <c r="G237" s="22" t="str">
        <f t="shared" ca="1" si="18"/>
        <v>VUT0104</v>
      </c>
      <c r="H237" s="22" t="str">
        <f t="shared" ca="1" si="19"/>
        <v>MALAMPA</v>
      </c>
      <c r="I237" s="2"/>
      <c r="J237" s="2">
        <v>0</v>
      </c>
      <c r="K237" s="2"/>
    </row>
    <row r="238" spans="1:11">
      <c r="A238" s="6" t="s">
        <v>3802</v>
      </c>
      <c r="B238" s="6" t="s">
        <v>3803</v>
      </c>
      <c r="C238" s="22" t="str">
        <f t="shared" ca="1" si="15"/>
        <v>Central Malekula (Malekula)</v>
      </c>
      <c r="D238" s="6" t="s">
        <v>453</v>
      </c>
      <c r="E238" s="22" t="str">
        <f t="shared" ca="1" si="16"/>
        <v>Malekula</v>
      </c>
      <c r="F238" s="22" t="str">
        <f t="shared" ca="1" si="17"/>
        <v>VUT0104016</v>
      </c>
      <c r="G238" s="22" t="str">
        <f t="shared" ca="1" si="18"/>
        <v>VUT0104</v>
      </c>
      <c r="H238" s="22" t="str">
        <f t="shared" ca="1" si="19"/>
        <v>MALAMPA</v>
      </c>
      <c r="I238" s="2"/>
      <c r="J238" s="2">
        <v>0</v>
      </c>
      <c r="K238" s="2"/>
    </row>
    <row r="239" spans="1:11">
      <c r="A239" s="6" t="s">
        <v>3804</v>
      </c>
      <c r="B239" s="6" t="s">
        <v>3805</v>
      </c>
      <c r="C239" s="22" t="str">
        <f t="shared" ca="1" si="15"/>
        <v>Central Malekula (Malekula)</v>
      </c>
      <c r="D239" s="6" t="s">
        <v>453</v>
      </c>
      <c r="E239" s="22" t="str">
        <f t="shared" ca="1" si="16"/>
        <v>Malekula</v>
      </c>
      <c r="F239" s="22" t="str">
        <f t="shared" ca="1" si="17"/>
        <v>VUT0104016</v>
      </c>
      <c r="G239" s="22" t="str">
        <f t="shared" ca="1" si="18"/>
        <v>VUT0104</v>
      </c>
      <c r="H239" s="22" t="str">
        <f t="shared" ca="1" si="19"/>
        <v>MALAMPA</v>
      </c>
      <c r="I239" s="2"/>
      <c r="J239" s="2">
        <v>0</v>
      </c>
      <c r="K239" s="2"/>
    </row>
    <row r="240" spans="1:11">
      <c r="A240" s="6" t="s">
        <v>3806</v>
      </c>
      <c r="B240" s="6" t="s">
        <v>3807</v>
      </c>
      <c r="C240" s="22" t="str">
        <f t="shared" ca="1" si="15"/>
        <v>Central Malekula (Malekula)</v>
      </c>
      <c r="D240" s="6" t="s">
        <v>453</v>
      </c>
      <c r="E240" s="22" t="str">
        <f t="shared" ca="1" si="16"/>
        <v>Malekula</v>
      </c>
      <c r="F240" s="22" t="str">
        <f t="shared" ca="1" si="17"/>
        <v>VUT0104016</v>
      </c>
      <c r="G240" s="22" t="str">
        <f t="shared" ca="1" si="18"/>
        <v>VUT0104</v>
      </c>
      <c r="H240" s="22" t="str">
        <f t="shared" ca="1" si="19"/>
        <v>MALAMPA</v>
      </c>
      <c r="I240" s="2"/>
      <c r="J240" s="2">
        <v>3</v>
      </c>
      <c r="K240" s="2"/>
    </row>
    <row r="241" spans="1:11">
      <c r="A241" s="6" t="s">
        <v>3806</v>
      </c>
      <c r="B241" s="6" t="s">
        <v>3808</v>
      </c>
      <c r="C241" s="22" t="str">
        <f t="shared" ca="1" si="15"/>
        <v>Central Malekula (Malekula)</v>
      </c>
      <c r="D241" s="6" t="s">
        <v>453</v>
      </c>
      <c r="E241" s="22" t="str">
        <f t="shared" ca="1" si="16"/>
        <v>Malekula</v>
      </c>
      <c r="F241" s="22" t="str">
        <f t="shared" ca="1" si="17"/>
        <v>VUT0104016</v>
      </c>
      <c r="G241" s="22" t="str">
        <f t="shared" ca="1" si="18"/>
        <v>VUT0104</v>
      </c>
      <c r="H241" s="22" t="str">
        <f t="shared" ca="1" si="19"/>
        <v>MALAMPA</v>
      </c>
      <c r="I241" s="2"/>
      <c r="J241" s="2">
        <v>0</v>
      </c>
      <c r="K241" s="2"/>
    </row>
    <row r="242" spans="1:11">
      <c r="A242" s="6" t="s">
        <v>3811</v>
      </c>
      <c r="B242" s="6" t="s">
        <v>3812</v>
      </c>
      <c r="C242" s="22" t="str">
        <f t="shared" ca="1" si="15"/>
        <v>Central Malekula (Malekula)</v>
      </c>
      <c r="D242" s="6" t="s">
        <v>453</v>
      </c>
      <c r="E242" s="22" t="str">
        <f t="shared" ca="1" si="16"/>
        <v>Malekula</v>
      </c>
      <c r="F242" s="22" t="str">
        <f t="shared" ca="1" si="17"/>
        <v>VUT0104016</v>
      </c>
      <c r="G242" s="22" t="str">
        <f t="shared" ca="1" si="18"/>
        <v>VUT0104</v>
      </c>
      <c r="H242" s="22" t="str">
        <f t="shared" ca="1" si="19"/>
        <v>MALAMPA</v>
      </c>
      <c r="I242" s="2"/>
      <c r="J242" s="2">
        <v>0</v>
      </c>
      <c r="K242" s="2"/>
    </row>
    <row r="243" spans="1:11">
      <c r="A243" s="6" t="s">
        <v>3813</v>
      </c>
      <c r="B243" s="6" t="s">
        <v>3814</v>
      </c>
      <c r="C243" s="22" t="str">
        <f t="shared" ca="1" si="15"/>
        <v>Central Malekula (Malekula)</v>
      </c>
      <c r="D243" s="6" t="s">
        <v>453</v>
      </c>
      <c r="E243" s="22" t="str">
        <f t="shared" ca="1" si="16"/>
        <v>Malekula</v>
      </c>
      <c r="F243" s="22" t="str">
        <f t="shared" ca="1" si="17"/>
        <v>VUT0104016</v>
      </c>
      <c r="G243" s="22" t="str">
        <f t="shared" ca="1" si="18"/>
        <v>VUT0104</v>
      </c>
      <c r="H243" s="22" t="str">
        <f t="shared" ca="1" si="19"/>
        <v>MALAMPA</v>
      </c>
      <c r="I243" s="2"/>
      <c r="J243" s="2">
        <v>0</v>
      </c>
      <c r="K243" s="2"/>
    </row>
    <row r="244" spans="1:11">
      <c r="A244" s="6" t="s">
        <v>3815</v>
      </c>
      <c r="B244" s="6" t="s">
        <v>3816</v>
      </c>
      <c r="C244" s="22" t="str">
        <f t="shared" ca="1" si="15"/>
        <v>Central Malekula (Malekula)</v>
      </c>
      <c r="D244" s="6" t="s">
        <v>453</v>
      </c>
      <c r="E244" s="22" t="str">
        <f t="shared" ca="1" si="16"/>
        <v>Malekula</v>
      </c>
      <c r="F244" s="22" t="str">
        <f t="shared" ca="1" si="17"/>
        <v>VUT0104016</v>
      </c>
      <c r="G244" s="22" t="str">
        <f t="shared" ca="1" si="18"/>
        <v>VUT0104</v>
      </c>
      <c r="H244" s="22" t="str">
        <f t="shared" ca="1" si="19"/>
        <v>MALAMPA</v>
      </c>
      <c r="I244" s="2"/>
      <c r="J244" s="2">
        <v>0</v>
      </c>
      <c r="K244" s="2"/>
    </row>
    <row r="245" spans="1:11">
      <c r="A245" s="6" t="s">
        <v>3817</v>
      </c>
      <c r="B245" s="6" t="s">
        <v>3818</v>
      </c>
      <c r="C245" s="22" t="str">
        <f t="shared" ca="1" si="15"/>
        <v>Central Malekula (Malekula)</v>
      </c>
      <c r="D245" s="6" t="s">
        <v>453</v>
      </c>
      <c r="E245" s="22" t="str">
        <f t="shared" ca="1" si="16"/>
        <v>Malekula</v>
      </c>
      <c r="F245" s="22" t="str">
        <f t="shared" ca="1" si="17"/>
        <v>VUT0104016</v>
      </c>
      <c r="G245" s="22" t="str">
        <f t="shared" ca="1" si="18"/>
        <v>VUT0104</v>
      </c>
      <c r="H245" s="22" t="str">
        <f t="shared" ca="1" si="19"/>
        <v>MALAMPA</v>
      </c>
      <c r="I245" s="2"/>
      <c r="J245" s="2">
        <v>0</v>
      </c>
      <c r="K245" s="2"/>
    </row>
    <row r="246" spans="1:11">
      <c r="A246" s="6" t="s">
        <v>3819</v>
      </c>
      <c r="B246" s="6" t="s">
        <v>3820</v>
      </c>
      <c r="C246" s="22" t="str">
        <f t="shared" ca="1" si="15"/>
        <v>Central Malekula (Malekula)</v>
      </c>
      <c r="D246" s="6" t="s">
        <v>453</v>
      </c>
      <c r="E246" s="22" t="str">
        <f t="shared" ca="1" si="16"/>
        <v>Malekula</v>
      </c>
      <c r="F246" s="22" t="str">
        <f t="shared" ca="1" si="17"/>
        <v>VUT0104016</v>
      </c>
      <c r="G246" s="22" t="str">
        <f t="shared" ca="1" si="18"/>
        <v>VUT0104</v>
      </c>
      <c r="H246" s="22" t="str">
        <f t="shared" ca="1" si="19"/>
        <v>MALAMPA</v>
      </c>
      <c r="I246" s="2"/>
      <c r="J246" s="2">
        <v>0</v>
      </c>
      <c r="K246" s="2"/>
    </row>
    <row r="247" spans="1:11">
      <c r="A247" s="6" t="s">
        <v>3821</v>
      </c>
      <c r="B247" s="6" t="s">
        <v>3822</v>
      </c>
      <c r="C247" s="22" t="str">
        <f t="shared" ca="1" si="15"/>
        <v>Central Malekula (Malekula)</v>
      </c>
      <c r="D247" s="6" t="s">
        <v>453</v>
      </c>
      <c r="E247" s="22" t="str">
        <f t="shared" ca="1" si="16"/>
        <v>Malekula</v>
      </c>
      <c r="F247" s="22" t="str">
        <f t="shared" ca="1" si="17"/>
        <v>VUT0104016</v>
      </c>
      <c r="G247" s="22" t="str">
        <f t="shared" ca="1" si="18"/>
        <v>VUT0104</v>
      </c>
      <c r="H247" s="22" t="str">
        <f t="shared" ca="1" si="19"/>
        <v>MALAMPA</v>
      </c>
      <c r="I247" s="2"/>
      <c r="J247" s="2">
        <v>0</v>
      </c>
      <c r="K247" s="2"/>
    </row>
    <row r="248" spans="1:11">
      <c r="A248" s="6" t="s">
        <v>3823</v>
      </c>
      <c r="B248" s="6" t="s">
        <v>3824</v>
      </c>
      <c r="C248" s="22" t="str">
        <f t="shared" ca="1" si="15"/>
        <v>Central Malekula (Malekula)</v>
      </c>
      <c r="D248" s="6" t="s">
        <v>453</v>
      </c>
      <c r="E248" s="22" t="str">
        <f t="shared" ca="1" si="16"/>
        <v>Malekula</v>
      </c>
      <c r="F248" s="22" t="str">
        <f t="shared" ca="1" si="17"/>
        <v>VUT0104016</v>
      </c>
      <c r="G248" s="22" t="str">
        <f t="shared" ca="1" si="18"/>
        <v>VUT0104</v>
      </c>
      <c r="H248" s="22" t="str">
        <f t="shared" ca="1" si="19"/>
        <v>MALAMPA</v>
      </c>
      <c r="I248" s="2"/>
      <c r="J248" s="2">
        <v>0</v>
      </c>
      <c r="K248" s="2"/>
    </row>
    <row r="249" spans="1:11">
      <c r="A249" s="6" t="s">
        <v>3825</v>
      </c>
      <c r="B249" s="6" t="s">
        <v>3826</v>
      </c>
      <c r="C249" s="22" t="str">
        <f t="shared" ca="1" si="15"/>
        <v>Central Malekula (Malekula)</v>
      </c>
      <c r="D249" s="6" t="s">
        <v>453</v>
      </c>
      <c r="E249" s="22" t="str">
        <f t="shared" ca="1" si="16"/>
        <v>Malekula</v>
      </c>
      <c r="F249" s="22" t="str">
        <f t="shared" ca="1" si="17"/>
        <v>VUT0104016</v>
      </c>
      <c r="G249" s="22" t="str">
        <f t="shared" ca="1" si="18"/>
        <v>VUT0104</v>
      </c>
      <c r="H249" s="22" t="str">
        <f t="shared" ca="1" si="19"/>
        <v>MALAMPA</v>
      </c>
      <c r="I249" s="2"/>
      <c r="J249" s="2">
        <v>0</v>
      </c>
      <c r="K249" s="2"/>
    </row>
    <row r="250" spans="1:11">
      <c r="A250" s="6" t="s">
        <v>3827</v>
      </c>
      <c r="B250" s="6" t="s">
        <v>3828</v>
      </c>
      <c r="C250" s="22" t="str">
        <f t="shared" ca="1" si="15"/>
        <v>Central Malekula (Malekula)</v>
      </c>
      <c r="D250" s="6" t="s">
        <v>453</v>
      </c>
      <c r="E250" s="22" t="str">
        <f t="shared" ca="1" si="16"/>
        <v>Malekula</v>
      </c>
      <c r="F250" s="22" t="str">
        <f t="shared" ca="1" si="17"/>
        <v>VUT0104016</v>
      </c>
      <c r="G250" s="22" t="str">
        <f t="shared" ca="1" si="18"/>
        <v>VUT0104</v>
      </c>
      <c r="H250" s="22" t="str">
        <f t="shared" ca="1" si="19"/>
        <v>MALAMPA</v>
      </c>
      <c r="I250" s="2"/>
      <c r="J250" s="2">
        <v>3</v>
      </c>
      <c r="K250" s="2"/>
    </row>
    <row r="251" spans="1:11">
      <c r="A251" s="6" t="s">
        <v>3829</v>
      </c>
      <c r="B251" s="6" t="s">
        <v>3830</v>
      </c>
      <c r="C251" s="22" t="str">
        <f t="shared" ca="1" si="15"/>
        <v>Central Malekula (Malekula)</v>
      </c>
      <c r="D251" s="6" t="s">
        <v>453</v>
      </c>
      <c r="E251" s="22" t="str">
        <f t="shared" ca="1" si="16"/>
        <v>Malekula</v>
      </c>
      <c r="F251" s="22" t="str">
        <f t="shared" ca="1" si="17"/>
        <v>VUT0104016</v>
      </c>
      <c r="G251" s="22" t="str">
        <f t="shared" ca="1" si="18"/>
        <v>VUT0104</v>
      </c>
      <c r="H251" s="22" t="str">
        <f t="shared" ca="1" si="19"/>
        <v>MALAMPA</v>
      </c>
      <c r="I251" s="2"/>
      <c r="J251" s="2">
        <v>0</v>
      </c>
      <c r="K251" s="2"/>
    </row>
    <row r="252" spans="1:11">
      <c r="A252" s="6" t="s">
        <v>3833</v>
      </c>
      <c r="B252" s="6" t="s">
        <v>3834</v>
      </c>
      <c r="C252" s="22" t="str">
        <f t="shared" ca="1" si="15"/>
        <v>Central Malekula (Malekula)</v>
      </c>
      <c r="D252" s="6" t="s">
        <v>453</v>
      </c>
      <c r="E252" s="22" t="str">
        <f t="shared" ca="1" si="16"/>
        <v>Malekula</v>
      </c>
      <c r="F252" s="22" t="str">
        <f t="shared" ca="1" si="17"/>
        <v>VUT0104016</v>
      </c>
      <c r="G252" s="22" t="str">
        <f t="shared" ca="1" si="18"/>
        <v>VUT0104</v>
      </c>
      <c r="H252" s="22" t="str">
        <f t="shared" ca="1" si="19"/>
        <v>MALAMPA</v>
      </c>
      <c r="I252" s="2"/>
      <c r="J252" s="2">
        <v>0</v>
      </c>
      <c r="K252" s="2"/>
    </row>
    <row r="253" spans="1:11">
      <c r="A253" s="6" t="s">
        <v>3835</v>
      </c>
      <c r="B253" s="6" t="s">
        <v>3836</v>
      </c>
      <c r="C253" s="22" t="str">
        <f t="shared" ca="1" si="15"/>
        <v>Central Malekula (Malekula)</v>
      </c>
      <c r="D253" s="6" t="s">
        <v>453</v>
      </c>
      <c r="E253" s="22" t="str">
        <f t="shared" ca="1" si="16"/>
        <v>Malekula</v>
      </c>
      <c r="F253" s="22" t="str">
        <f t="shared" ca="1" si="17"/>
        <v>VUT0104016</v>
      </c>
      <c r="G253" s="22" t="str">
        <f t="shared" ca="1" si="18"/>
        <v>VUT0104</v>
      </c>
      <c r="H253" s="22" t="str">
        <f t="shared" ca="1" si="19"/>
        <v>MALAMPA</v>
      </c>
      <c r="I253" s="2"/>
      <c r="J253" s="2">
        <v>0</v>
      </c>
      <c r="K253" s="2"/>
    </row>
    <row r="254" spans="1:11">
      <c r="A254" s="6" t="s">
        <v>3837</v>
      </c>
      <c r="B254" s="6" t="s">
        <v>3838</v>
      </c>
      <c r="C254" s="22" t="str">
        <f t="shared" ca="1" si="15"/>
        <v>Central Malekula (Malekula)</v>
      </c>
      <c r="D254" s="6" t="s">
        <v>453</v>
      </c>
      <c r="E254" s="22" t="str">
        <f t="shared" ca="1" si="16"/>
        <v>Malekula</v>
      </c>
      <c r="F254" s="22" t="str">
        <f t="shared" ca="1" si="17"/>
        <v>VUT0104016</v>
      </c>
      <c r="G254" s="22" t="str">
        <f t="shared" ca="1" si="18"/>
        <v>VUT0104</v>
      </c>
      <c r="H254" s="22" t="str">
        <f t="shared" ca="1" si="19"/>
        <v>MALAMPA</v>
      </c>
      <c r="I254" s="2"/>
      <c r="J254" s="2">
        <v>0</v>
      </c>
      <c r="K254" s="2"/>
    </row>
    <row r="255" spans="1:11">
      <c r="A255" s="6" t="s">
        <v>3841</v>
      </c>
      <c r="B255" s="6" t="s">
        <v>3842</v>
      </c>
      <c r="C255" s="22" t="str">
        <f t="shared" ca="1" si="15"/>
        <v>Central Malekula (Malekula)</v>
      </c>
      <c r="D255" s="6" t="s">
        <v>453</v>
      </c>
      <c r="E255" s="22" t="str">
        <f t="shared" ca="1" si="16"/>
        <v>Malekula</v>
      </c>
      <c r="F255" s="22" t="str">
        <f t="shared" ca="1" si="17"/>
        <v>VUT0104016</v>
      </c>
      <c r="G255" s="22" t="str">
        <f t="shared" ca="1" si="18"/>
        <v>VUT0104</v>
      </c>
      <c r="H255" s="22" t="str">
        <f t="shared" ca="1" si="19"/>
        <v>MALAMPA</v>
      </c>
      <c r="I255" s="2"/>
      <c r="J255" s="2">
        <v>0</v>
      </c>
      <c r="K255" s="2"/>
    </row>
    <row r="256" spans="1:11">
      <c r="A256" s="6" t="s">
        <v>3845</v>
      </c>
      <c r="B256" s="6" t="s">
        <v>3846</v>
      </c>
      <c r="C256" s="22" t="str">
        <f t="shared" ca="1" si="15"/>
        <v>Central Malekula (Malekula)</v>
      </c>
      <c r="D256" s="6" t="s">
        <v>453</v>
      </c>
      <c r="E256" s="22" t="str">
        <f t="shared" ca="1" si="16"/>
        <v>Malekula</v>
      </c>
      <c r="F256" s="22" t="str">
        <f t="shared" ca="1" si="17"/>
        <v>VUT0104016</v>
      </c>
      <c r="G256" s="22" t="str">
        <f t="shared" ca="1" si="18"/>
        <v>VUT0104</v>
      </c>
      <c r="H256" s="22" t="str">
        <f t="shared" ca="1" si="19"/>
        <v>MALAMPA</v>
      </c>
      <c r="I256" s="2"/>
      <c r="J256" s="2">
        <v>0</v>
      </c>
      <c r="K256" s="2"/>
    </row>
    <row r="257" spans="1:11">
      <c r="A257" s="6" t="s">
        <v>3441</v>
      </c>
      <c r="B257" s="6" t="s">
        <v>3847</v>
      </c>
      <c r="C257" s="22" t="str">
        <f t="shared" ca="1" si="15"/>
        <v>Central Malekula (Malekula)</v>
      </c>
      <c r="D257" s="6" t="s">
        <v>453</v>
      </c>
      <c r="E257" s="22" t="str">
        <f t="shared" ca="1" si="16"/>
        <v>Malekula</v>
      </c>
      <c r="F257" s="22" t="str">
        <f t="shared" ca="1" si="17"/>
        <v>VUT0104016</v>
      </c>
      <c r="G257" s="22" t="str">
        <f t="shared" ca="1" si="18"/>
        <v>VUT0104</v>
      </c>
      <c r="H257" s="22" t="str">
        <f t="shared" ca="1" si="19"/>
        <v>MALAMPA</v>
      </c>
      <c r="I257" s="2"/>
      <c r="J257" s="2">
        <v>0</v>
      </c>
      <c r="K257" s="2"/>
    </row>
    <row r="258" spans="1:11">
      <c r="A258" s="6" t="s">
        <v>3850</v>
      </c>
      <c r="B258" s="6" t="s">
        <v>3851</v>
      </c>
      <c r="C258" s="22" t="str">
        <f t="shared" ref="C258:C321" ca="1" si="20">OFFSET(OffsetRefAdm3,MATCH(D258,MatchAdm3_Code,0)-1,0)</f>
        <v>Central Malekula (Malekula)</v>
      </c>
      <c r="D258" s="6" t="s">
        <v>453</v>
      </c>
      <c r="E258" s="22" t="str">
        <f t="shared" ref="E258:E321" ca="1" si="21">OFFSET(OffsetRefAdm3,MATCH(D258,MatchAdm3_Code,0)-1,2)</f>
        <v>Malekula</v>
      </c>
      <c r="F258" s="22" t="str">
        <f t="shared" ref="F258:F321" ca="1" si="22">OFFSET(OffsetRefAdm3,MATCH(D258,MatchAdm3_Code,0)-1,3)</f>
        <v>VUT0104016</v>
      </c>
      <c r="G258" s="22" t="str">
        <f t="shared" ref="G258:G321" ca="1" si="23">OFFSET(OffsetRefAdm3,MATCH(D258,MatchAdm3_Code,0)-1,5)</f>
        <v>VUT0104</v>
      </c>
      <c r="H258" s="22" t="str">
        <f t="shared" ref="H258:H321" ca="1" si="24">OFFSET(OffsetRefAdm3,MATCH(D258,MatchAdm3_Code,0)-1,4)</f>
        <v>MALAMPA</v>
      </c>
      <c r="I258" s="2"/>
      <c r="J258" s="2">
        <v>0</v>
      </c>
      <c r="K258" s="2"/>
    </row>
    <row r="259" spans="1:11">
      <c r="A259" s="6" t="s">
        <v>3852</v>
      </c>
      <c r="B259" s="6" t="s">
        <v>3853</v>
      </c>
      <c r="C259" s="22" t="str">
        <f t="shared" ca="1" si="20"/>
        <v>Central Malekula (Malekula)</v>
      </c>
      <c r="D259" s="6" t="s">
        <v>453</v>
      </c>
      <c r="E259" s="22" t="str">
        <f t="shared" ca="1" si="21"/>
        <v>Malekula</v>
      </c>
      <c r="F259" s="22" t="str">
        <f t="shared" ca="1" si="22"/>
        <v>VUT0104016</v>
      </c>
      <c r="G259" s="22" t="str">
        <f t="shared" ca="1" si="23"/>
        <v>VUT0104</v>
      </c>
      <c r="H259" s="22" t="str">
        <f t="shared" ca="1" si="24"/>
        <v>MALAMPA</v>
      </c>
      <c r="I259" s="2"/>
      <c r="J259" s="2">
        <v>0</v>
      </c>
      <c r="K259" s="2"/>
    </row>
    <row r="260" spans="1:11">
      <c r="A260" s="6" t="s">
        <v>3854</v>
      </c>
      <c r="B260" s="6" t="s">
        <v>3855</v>
      </c>
      <c r="C260" s="22" t="str">
        <f t="shared" ca="1" si="20"/>
        <v>Central Malekula (Malekula)</v>
      </c>
      <c r="D260" s="6" t="s">
        <v>453</v>
      </c>
      <c r="E260" s="22" t="str">
        <f t="shared" ca="1" si="21"/>
        <v>Malekula</v>
      </c>
      <c r="F260" s="22" t="str">
        <f t="shared" ca="1" si="22"/>
        <v>VUT0104016</v>
      </c>
      <c r="G260" s="22" t="str">
        <f t="shared" ca="1" si="23"/>
        <v>VUT0104</v>
      </c>
      <c r="H260" s="22" t="str">
        <f t="shared" ca="1" si="24"/>
        <v>MALAMPA</v>
      </c>
      <c r="I260" s="2"/>
      <c r="J260" s="2">
        <v>0</v>
      </c>
      <c r="K260" s="2"/>
    </row>
    <row r="261" spans="1:11">
      <c r="A261" s="6" t="s">
        <v>3858</v>
      </c>
      <c r="B261" s="6" t="s">
        <v>3859</v>
      </c>
      <c r="C261" s="22" t="str">
        <f t="shared" ca="1" si="20"/>
        <v>Central Malekula (Malekula)</v>
      </c>
      <c r="D261" s="6" t="s">
        <v>453</v>
      </c>
      <c r="E261" s="22" t="str">
        <f t="shared" ca="1" si="21"/>
        <v>Malekula</v>
      </c>
      <c r="F261" s="22" t="str">
        <f t="shared" ca="1" si="22"/>
        <v>VUT0104016</v>
      </c>
      <c r="G261" s="22" t="str">
        <f t="shared" ca="1" si="23"/>
        <v>VUT0104</v>
      </c>
      <c r="H261" s="22" t="str">
        <f t="shared" ca="1" si="24"/>
        <v>MALAMPA</v>
      </c>
      <c r="I261" s="2"/>
      <c r="J261" s="2">
        <v>0</v>
      </c>
      <c r="K261" s="2"/>
    </row>
    <row r="262" spans="1:11">
      <c r="A262" s="6" t="s">
        <v>3860</v>
      </c>
      <c r="B262" s="6" t="s">
        <v>3861</v>
      </c>
      <c r="C262" s="22" t="str">
        <f t="shared" ca="1" si="20"/>
        <v>Central Malekula (Malekula)</v>
      </c>
      <c r="D262" s="6" t="s">
        <v>453</v>
      </c>
      <c r="E262" s="22" t="str">
        <f t="shared" ca="1" si="21"/>
        <v>Malekula</v>
      </c>
      <c r="F262" s="22" t="str">
        <f t="shared" ca="1" si="22"/>
        <v>VUT0104016</v>
      </c>
      <c r="G262" s="22" t="str">
        <f t="shared" ca="1" si="23"/>
        <v>VUT0104</v>
      </c>
      <c r="H262" s="22" t="str">
        <f t="shared" ca="1" si="24"/>
        <v>MALAMPA</v>
      </c>
      <c r="I262" s="2"/>
      <c r="J262" s="2">
        <v>0</v>
      </c>
      <c r="K262" s="2"/>
    </row>
    <row r="263" spans="1:11">
      <c r="A263" s="6" t="s">
        <v>3866</v>
      </c>
      <c r="B263" s="6" t="s">
        <v>3867</v>
      </c>
      <c r="C263" s="22" t="str">
        <f t="shared" ca="1" si="20"/>
        <v>Central Malekula (Malekula)</v>
      </c>
      <c r="D263" s="6" t="s">
        <v>453</v>
      </c>
      <c r="E263" s="22" t="str">
        <f t="shared" ca="1" si="21"/>
        <v>Malekula</v>
      </c>
      <c r="F263" s="22" t="str">
        <f t="shared" ca="1" si="22"/>
        <v>VUT0104016</v>
      </c>
      <c r="G263" s="22" t="str">
        <f t="shared" ca="1" si="23"/>
        <v>VUT0104</v>
      </c>
      <c r="H263" s="22" t="str">
        <f t="shared" ca="1" si="24"/>
        <v>MALAMPA</v>
      </c>
      <c r="I263" s="2"/>
      <c r="J263" s="2">
        <v>0</v>
      </c>
      <c r="K263" s="2"/>
    </row>
    <row r="264" spans="1:11">
      <c r="A264" s="6" t="s">
        <v>3876</v>
      </c>
      <c r="B264" s="6" t="s">
        <v>3877</v>
      </c>
      <c r="C264" s="22" t="str">
        <f t="shared" ca="1" si="20"/>
        <v>Central Malekula (Malekula)</v>
      </c>
      <c r="D264" s="6" t="s">
        <v>453</v>
      </c>
      <c r="E264" s="22" t="str">
        <f t="shared" ca="1" si="21"/>
        <v>Malekula</v>
      </c>
      <c r="F264" s="22" t="str">
        <f t="shared" ca="1" si="22"/>
        <v>VUT0104016</v>
      </c>
      <c r="G264" s="22" t="str">
        <f t="shared" ca="1" si="23"/>
        <v>VUT0104</v>
      </c>
      <c r="H264" s="22" t="str">
        <f t="shared" ca="1" si="24"/>
        <v>MALAMPA</v>
      </c>
      <c r="I264" s="2"/>
      <c r="J264" s="2">
        <v>0</v>
      </c>
      <c r="K264" s="2"/>
    </row>
    <row r="265" spans="1:11">
      <c r="A265" s="6" t="s">
        <v>3882</v>
      </c>
      <c r="B265" s="6" t="s">
        <v>3883</v>
      </c>
      <c r="C265" s="22" t="str">
        <f t="shared" ca="1" si="20"/>
        <v>Central Malekula (Malekula)</v>
      </c>
      <c r="D265" s="6" t="s">
        <v>453</v>
      </c>
      <c r="E265" s="22" t="str">
        <f t="shared" ca="1" si="21"/>
        <v>Malekula</v>
      </c>
      <c r="F265" s="22" t="str">
        <f t="shared" ca="1" si="22"/>
        <v>VUT0104016</v>
      </c>
      <c r="G265" s="22" t="str">
        <f t="shared" ca="1" si="23"/>
        <v>VUT0104</v>
      </c>
      <c r="H265" s="22" t="str">
        <f t="shared" ca="1" si="24"/>
        <v>MALAMPA</v>
      </c>
      <c r="I265" s="2"/>
      <c r="J265" s="2">
        <v>0</v>
      </c>
      <c r="K265" s="2"/>
    </row>
    <row r="266" spans="1:11">
      <c r="A266" s="6" t="s">
        <v>3884</v>
      </c>
      <c r="B266" s="6" t="s">
        <v>3885</v>
      </c>
      <c r="C266" s="22" t="str">
        <f t="shared" ca="1" si="20"/>
        <v>Central Malekula (Malekula)</v>
      </c>
      <c r="D266" s="6" t="s">
        <v>453</v>
      </c>
      <c r="E266" s="22" t="str">
        <f t="shared" ca="1" si="21"/>
        <v>Malekula</v>
      </c>
      <c r="F266" s="22" t="str">
        <f t="shared" ca="1" si="22"/>
        <v>VUT0104016</v>
      </c>
      <c r="G266" s="22" t="str">
        <f t="shared" ca="1" si="23"/>
        <v>VUT0104</v>
      </c>
      <c r="H266" s="22" t="str">
        <f t="shared" ca="1" si="24"/>
        <v>MALAMPA</v>
      </c>
      <c r="I266" s="2"/>
      <c r="J266" s="2">
        <v>0</v>
      </c>
      <c r="K266" s="2"/>
    </row>
    <row r="267" spans="1:11">
      <c r="A267" s="6" t="s">
        <v>3890</v>
      </c>
      <c r="B267" s="6" t="s">
        <v>3891</v>
      </c>
      <c r="C267" s="22" t="str">
        <f t="shared" ca="1" si="20"/>
        <v>Central Malekula (Malekula)</v>
      </c>
      <c r="D267" s="6" t="s">
        <v>453</v>
      </c>
      <c r="E267" s="22" t="str">
        <f t="shared" ca="1" si="21"/>
        <v>Malekula</v>
      </c>
      <c r="F267" s="22" t="str">
        <f t="shared" ca="1" si="22"/>
        <v>VUT0104016</v>
      </c>
      <c r="G267" s="22" t="str">
        <f t="shared" ca="1" si="23"/>
        <v>VUT0104</v>
      </c>
      <c r="H267" s="22" t="str">
        <f t="shared" ca="1" si="24"/>
        <v>MALAMPA</v>
      </c>
      <c r="I267" s="2"/>
      <c r="J267" s="2">
        <v>0</v>
      </c>
      <c r="K267" s="2"/>
    </row>
    <row r="268" spans="1:11">
      <c r="A268" s="6" t="s">
        <v>3892</v>
      </c>
      <c r="B268" s="6" t="s">
        <v>3893</v>
      </c>
      <c r="C268" s="22" t="str">
        <f t="shared" ca="1" si="20"/>
        <v>Central Malekula (Malekula)</v>
      </c>
      <c r="D268" s="6" t="s">
        <v>453</v>
      </c>
      <c r="E268" s="22" t="str">
        <f t="shared" ca="1" si="21"/>
        <v>Malekula</v>
      </c>
      <c r="F268" s="22" t="str">
        <f t="shared" ca="1" si="22"/>
        <v>VUT0104016</v>
      </c>
      <c r="G268" s="22" t="str">
        <f t="shared" ca="1" si="23"/>
        <v>VUT0104</v>
      </c>
      <c r="H268" s="22" t="str">
        <f t="shared" ca="1" si="24"/>
        <v>MALAMPA</v>
      </c>
      <c r="I268" s="2"/>
      <c r="J268" s="2">
        <v>0</v>
      </c>
      <c r="K268" s="2"/>
    </row>
    <row r="269" spans="1:11">
      <c r="A269" s="6" t="s">
        <v>3896</v>
      </c>
      <c r="B269" s="6" t="s">
        <v>3897</v>
      </c>
      <c r="C269" s="22" t="str">
        <f t="shared" ca="1" si="20"/>
        <v>Central Malekula (Malekula)</v>
      </c>
      <c r="D269" s="6" t="s">
        <v>453</v>
      </c>
      <c r="E269" s="22" t="str">
        <f t="shared" ca="1" si="21"/>
        <v>Malekula</v>
      </c>
      <c r="F269" s="22" t="str">
        <f t="shared" ca="1" si="22"/>
        <v>VUT0104016</v>
      </c>
      <c r="G269" s="22" t="str">
        <f t="shared" ca="1" si="23"/>
        <v>VUT0104</v>
      </c>
      <c r="H269" s="22" t="str">
        <f t="shared" ca="1" si="24"/>
        <v>MALAMPA</v>
      </c>
      <c r="I269" s="2"/>
      <c r="J269" s="2">
        <v>0</v>
      </c>
      <c r="K269" s="2"/>
    </row>
    <row r="270" spans="1:11">
      <c r="A270" s="6" t="s">
        <v>3902</v>
      </c>
      <c r="B270" s="6" t="s">
        <v>3903</v>
      </c>
      <c r="C270" s="22" t="str">
        <f t="shared" ca="1" si="20"/>
        <v>Central Malekula (Malekula)</v>
      </c>
      <c r="D270" s="6" t="s">
        <v>453</v>
      </c>
      <c r="E270" s="22" t="str">
        <f t="shared" ca="1" si="21"/>
        <v>Malekula</v>
      </c>
      <c r="F270" s="22" t="str">
        <f t="shared" ca="1" si="22"/>
        <v>VUT0104016</v>
      </c>
      <c r="G270" s="22" t="str">
        <f t="shared" ca="1" si="23"/>
        <v>VUT0104</v>
      </c>
      <c r="H270" s="22" t="str">
        <f t="shared" ca="1" si="24"/>
        <v>MALAMPA</v>
      </c>
      <c r="I270" s="2"/>
      <c r="J270" s="2">
        <v>0</v>
      </c>
      <c r="K270" s="2"/>
    </row>
    <row r="271" spans="1:11">
      <c r="A271" s="6" t="s">
        <v>3906</v>
      </c>
      <c r="B271" s="6" t="s">
        <v>3907</v>
      </c>
      <c r="C271" s="22" t="str">
        <f t="shared" ca="1" si="20"/>
        <v>Central Malekula (Malekula)</v>
      </c>
      <c r="D271" s="6" t="s">
        <v>453</v>
      </c>
      <c r="E271" s="22" t="str">
        <f t="shared" ca="1" si="21"/>
        <v>Malekula</v>
      </c>
      <c r="F271" s="22" t="str">
        <f t="shared" ca="1" si="22"/>
        <v>VUT0104016</v>
      </c>
      <c r="G271" s="22" t="str">
        <f t="shared" ca="1" si="23"/>
        <v>VUT0104</v>
      </c>
      <c r="H271" s="22" t="str">
        <f t="shared" ca="1" si="24"/>
        <v>MALAMPA</v>
      </c>
      <c r="I271" s="2"/>
      <c r="J271" s="2">
        <v>0</v>
      </c>
      <c r="K271" s="2"/>
    </row>
    <row r="272" spans="1:11">
      <c r="A272" s="6" t="s">
        <v>3914</v>
      </c>
      <c r="B272" s="6" t="s">
        <v>3915</v>
      </c>
      <c r="C272" s="22" t="str">
        <f t="shared" ca="1" si="20"/>
        <v>Central Malekula (Malekula)</v>
      </c>
      <c r="D272" s="6" t="s">
        <v>453</v>
      </c>
      <c r="E272" s="22" t="str">
        <f t="shared" ca="1" si="21"/>
        <v>Malekula</v>
      </c>
      <c r="F272" s="22" t="str">
        <f t="shared" ca="1" si="22"/>
        <v>VUT0104016</v>
      </c>
      <c r="G272" s="22" t="str">
        <f t="shared" ca="1" si="23"/>
        <v>VUT0104</v>
      </c>
      <c r="H272" s="22" t="str">
        <f t="shared" ca="1" si="24"/>
        <v>MALAMPA</v>
      </c>
      <c r="I272" s="2"/>
      <c r="J272" s="2">
        <v>0</v>
      </c>
      <c r="K272" s="2"/>
    </row>
    <row r="273" spans="1:11">
      <c r="A273" s="6" t="s">
        <v>3936</v>
      </c>
      <c r="B273" s="6" t="s">
        <v>3937</v>
      </c>
      <c r="C273" s="22" t="str">
        <f t="shared" ca="1" si="20"/>
        <v>Central Malekula (Malekula)</v>
      </c>
      <c r="D273" s="6" t="s">
        <v>453</v>
      </c>
      <c r="E273" s="22" t="str">
        <f t="shared" ca="1" si="21"/>
        <v>Malekula</v>
      </c>
      <c r="F273" s="22" t="str">
        <f t="shared" ca="1" si="22"/>
        <v>VUT0104016</v>
      </c>
      <c r="G273" s="22" t="str">
        <f t="shared" ca="1" si="23"/>
        <v>VUT0104</v>
      </c>
      <c r="H273" s="22" t="str">
        <f t="shared" ca="1" si="24"/>
        <v>MALAMPA</v>
      </c>
      <c r="I273" s="2"/>
      <c r="J273" s="2">
        <v>0</v>
      </c>
      <c r="K273" s="2"/>
    </row>
    <row r="274" spans="1:11">
      <c r="A274" s="6" t="s">
        <v>4025</v>
      </c>
      <c r="B274" s="6" t="s">
        <v>4026</v>
      </c>
      <c r="C274" s="22" t="str">
        <f t="shared" ca="1" si="20"/>
        <v>Central Malekula (Malekula)</v>
      </c>
      <c r="D274" s="6" t="s">
        <v>453</v>
      </c>
      <c r="E274" s="22" t="str">
        <f t="shared" ca="1" si="21"/>
        <v>Malekula</v>
      </c>
      <c r="F274" s="22" t="str">
        <f t="shared" ca="1" si="22"/>
        <v>VUT0104016</v>
      </c>
      <c r="G274" s="22" t="str">
        <f t="shared" ca="1" si="23"/>
        <v>VUT0104</v>
      </c>
      <c r="H274" s="22" t="str">
        <f t="shared" ca="1" si="24"/>
        <v>MALAMPA</v>
      </c>
      <c r="I274" s="2"/>
      <c r="J274" s="2">
        <v>0</v>
      </c>
      <c r="K274" s="2"/>
    </row>
    <row r="275" spans="1:11">
      <c r="A275" s="6" t="s">
        <v>4038</v>
      </c>
      <c r="B275" s="6" t="s">
        <v>4039</v>
      </c>
      <c r="C275" s="22" t="str">
        <f t="shared" ca="1" si="20"/>
        <v>Central Malekula (Malekula)</v>
      </c>
      <c r="D275" s="6" t="s">
        <v>453</v>
      </c>
      <c r="E275" s="22" t="str">
        <f t="shared" ca="1" si="21"/>
        <v>Malekula</v>
      </c>
      <c r="F275" s="22" t="str">
        <f t="shared" ca="1" si="22"/>
        <v>VUT0104016</v>
      </c>
      <c r="G275" s="22" t="str">
        <f t="shared" ca="1" si="23"/>
        <v>VUT0104</v>
      </c>
      <c r="H275" s="22" t="str">
        <f t="shared" ca="1" si="24"/>
        <v>MALAMPA</v>
      </c>
      <c r="I275" s="2"/>
      <c r="J275" s="2">
        <v>0</v>
      </c>
      <c r="K275" s="2"/>
    </row>
    <row r="276" spans="1:11">
      <c r="A276" s="6" t="s">
        <v>4046</v>
      </c>
      <c r="B276" s="6" t="s">
        <v>4047</v>
      </c>
      <c r="C276" s="22" t="str">
        <f t="shared" ca="1" si="20"/>
        <v>Central Malekula (Malekula)</v>
      </c>
      <c r="D276" s="6" t="s">
        <v>453</v>
      </c>
      <c r="E276" s="22" t="str">
        <f t="shared" ca="1" si="21"/>
        <v>Malekula</v>
      </c>
      <c r="F276" s="22" t="str">
        <f t="shared" ca="1" si="22"/>
        <v>VUT0104016</v>
      </c>
      <c r="G276" s="22" t="str">
        <f t="shared" ca="1" si="23"/>
        <v>VUT0104</v>
      </c>
      <c r="H276" s="22" t="str">
        <f t="shared" ca="1" si="24"/>
        <v>MALAMPA</v>
      </c>
      <c r="I276" s="2"/>
      <c r="J276" s="2">
        <v>0</v>
      </c>
      <c r="K276" s="2"/>
    </row>
    <row r="277" spans="1:11">
      <c r="A277" s="6" t="s">
        <v>4074</v>
      </c>
      <c r="B277" s="6" t="s">
        <v>4075</v>
      </c>
      <c r="C277" s="22" t="str">
        <f t="shared" ca="1" si="20"/>
        <v>Central Malekula (Malekula)</v>
      </c>
      <c r="D277" s="6" t="s">
        <v>453</v>
      </c>
      <c r="E277" s="22" t="str">
        <f t="shared" ca="1" si="21"/>
        <v>Malekula</v>
      </c>
      <c r="F277" s="22" t="str">
        <f t="shared" ca="1" si="22"/>
        <v>VUT0104016</v>
      </c>
      <c r="G277" s="22" t="str">
        <f t="shared" ca="1" si="23"/>
        <v>VUT0104</v>
      </c>
      <c r="H277" s="22" t="str">
        <f t="shared" ca="1" si="24"/>
        <v>MALAMPA</v>
      </c>
      <c r="I277" s="2"/>
      <c r="J277" s="2">
        <v>0</v>
      </c>
      <c r="K277" s="2"/>
    </row>
    <row r="278" spans="1:11">
      <c r="A278" s="6" t="s">
        <v>4076</v>
      </c>
      <c r="B278" s="6" t="s">
        <v>4077</v>
      </c>
      <c r="C278" s="22" t="str">
        <f t="shared" ca="1" si="20"/>
        <v>Central Malekula (Malekula)</v>
      </c>
      <c r="D278" s="6" t="s">
        <v>453</v>
      </c>
      <c r="E278" s="22" t="str">
        <f t="shared" ca="1" si="21"/>
        <v>Malekula</v>
      </c>
      <c r="F278" s="22" t="str">
        <f t="shared" ca="1" si="22"/>
        <v>VUT0104016</v>
      </c>
      <c r="G278" s="22" t="str">
        <f t="shared" ca="1" si="23"/>
        <v>VUT0104</v>
      </c>
      <c r="H278" s="22" t="str">
        <f t="shared" ca="1" si="24"/>
        <v>MALAMPA</v>
      </c>
      <c r="I278" s="2"/>
      <c r="J278" s="2">
        <v>0</v>
      </c>
      <c r="K278" s="2"/>
    </row>
    <row r="279" spans="1:11">
      <c r="A279" s="6" t="s">
        <v>4082</v>
      </c>
      <c r="B279" s="6" t="s">
        <v>4083</v>
      </c>
      <c r="C279" s="22" t="str">
        <f t="shared" ca="1" si="20"/>
        <v>Central Malekula (Malekula)</v>
      </c>
      <c r="D279" s="6" t="s">
        <v>453</v>
      </c>
      <c r="E279" s="22" t="str">
        <f t="shared" ca="1" si="21"/>
        <v>Malekula</v>
      </c>
      <c r="F279" s="22" t="str">
        <f t="shared" ca="1" si="22"/>
        <v>VUT0104016</v>
      </c>
      <c r="G279" s="22" t="str">
        <f t="shared" ca="1" si="23"/>
        <v>VUT0104</v>
      </c>
      <c r="H279" s="22" t="str">
        <f t="shared" ca="1" si="24"/>
        <v>MALAMPA</v>
      </c>
      <c r="I279" s="2"/>
      <c r="J279" s="2">
        <v>0</v>
      </c>
      <c r="K279" s="2"/>
    </row>
    <row r="280" spans="1:11">
      <c r="A280" s="6" t="s">
        <v>4084</v>
      </c>
      <c r="B280" s="6" t="s">
        <v>4085</v>
      </c>
      <c r="C280" s="22" t="str">
        <f t="shared" ca="1" si="20"/>
        <v>Central Malekula (Malekula)</v>
      </c>
      <c r="D280" s="6" t="s">
        <v>453</v>
      </c>
      <c r="E280" s="22" t="str">
        <f t="shared" ca="1" si="21"/>
        <v>Malekula</v>
      </c>
      <c r="F280" s="22" t="str">
        <f t="shared" ca="1" si="22"/>
        <v>VUT0104016</v>
      </c>
      <c r="G280" s="22" t="str">
        <f t="shared" ca="1" si="23"/>
        <v>VUT0104</v>
      </c>
      <c r="H280" s="22" t="str">
        <f t="shared" ca="1" si="24"/>
        <v>MALAMPA</v>
      </c>
      <c r="I280" s="2"/>
      <c r="J280" s="2">
        <v>0</v>
      </c>
      <c r="K280" s="2"/>
    </row>
    <row r="281" spans="1:11">
      <c r="A281" s="6" t="s">
        <v>4090</v>
      </c>
      <c r="B281" s="6" t="s">
        <v>4091</v>
      </c>
      <c r="C281" s="22" t="str">
        <f t="shared" ca="1" si="20"/>
        <v>Central Malekula (Malekula)</v>
      </c>
      <c r="D281" s="6" t="s">
        <v>453</v>
      </c>
      <c r="E281" s="22" t="str">
        <f t="shared" ca="1" si="21"/>
        <v>Malekula</v>
      </c>
      <c r="F281" s="22" t="str">
        <f t="shared" ca="1" si="22"/>
        <v>VUT0104016</v>
      </c>
      <c r="G281" s="22" t="str">
        <f t="shared" ca="1" si="23"/>
        <v>VUT0104</v>
      </c>
      <c r="H281" s="22" t="str">
        <f t="shared" ca="1" si="24"/>
        <v>MALAMPA</v>
      </c>
      <c r="I281" s="2"/>
      <c r="J281" s="2">
        <v>3</v>
      </c>
      <c r="K281" s="2"/>
    </row>
    <row r="282" spans="1:11">
      <c r="A282" s="6" t="s">
        <v>4098</v>
      </c>
      <c r="B282" s="6" t="s">
        <v>4099</v>
      </c>
      <c r="C282" s="22" t="str">
        <f t="shared" ca="1" si="20"/>
        <v>Central Malekula (Malekula)</v>
      </c>
      <c r="D282" s="6" t="s">
        <v>453</v>
      </c>
      <c r="E282" s="22" t="str">
        <f t="shared" ca="1" si="21"/>
        <v>Malekula</v>
      </c>
      <c r="F282" s="22" t="str">
        <f t="shared" ca="1" si="22"/>
        <v>VUT0104016</v>
      </c>
      <c r="G282" s="22" t="str">
        <f t="shared" ca="1" si="23"/>
        <v>VUT0104</v>
      </c>
      <c r="H282" s="22" t="str">
        <f t="shared" ca="1" si="24"/>
        <v>MALAMPA</v>
      </c>
      <c r="I282" s="2"/>
      <c r="J282" s="2">
        <v>0</v>
      </c>
      <c r="K282" s="2"/>
    </row>
    <row r="283" spans="1:11">
      <c r="A283" s="6" t="s">
        <v>4126</v>
      </c>
      <c r="B283" s="6" t="s">
        <v>4127</v>
      </c>
      <c r="C283" s="22" t="str">
        <f t="shared" ca="1" si="20"/>
        <v>Central Malekula (Malekula)</v>
      </c>
      <c r="D283" s="6" t="s">
        <v>453</v>
      </c>
      <c r="E283" s="22" t="str">
        <f t="shared" ca="1" si="21"/>
        <v>Malekula</v>
      </c>
      <c r="F283" s="22" t="str">
        <f t="shared" ca="1" si="22"/>
        <v>VUT0104016</v>
      </c>
      <c r="G283" s="22" t="str">
        <f t="shared" ca="1" si="23"/>
        <v>VUT0104</v>
      </c>
      <c r="H283" s="22" t="str">
        <f t="shared" ca="1" si="24"/>
        <v>MALAMPA</v>
      </c>
      <c r="I283" s="2"/>
      <c r="J283" s="2">
        <v>0</v>
      </c>
      <c r="K283" s="2"/>
    </row>
    <row r="284" spans="1:11">
      <c r="A284" s="6" t="s">
        <v>4128</v>
      </c>
      <c r="B284" s="6" t="s">
        <v>4129</v>
      </c>
      <c r="C284" s="22" t="str">
        <f t="shared" ca="1" si="20"/>
        <v>Central Malekula (Malekula)</v>
      </c>
      <c r="D284" s="6" t="s">
        <v>453</v>
      </c>
      <c r="E284" s="22" t="str">
        <f t="shared" ca="1" si="21"/>
        <v>Malekula</v>
      </c>
      <c r="F284" s="22" t="str">
        <f t="shared" ca="1" si="22"/>
        <v>VUT0104016</v>
      </c>
      <c r="G284" s="22" t="str">
        <f t="shared" ca="1" si="23"/>
        <v>VUT0104</v>
      </c>
      <c r="H284" s="22" t="str">
        <f t="shared" ca="1" si="24"/>
        <v>MALAMPA</v>
      </c>
      <c r="I284" s="2"/>
      <c r="J284" s="2">
        <v>0</v>
      </c>
      <c r="K284" s="2"/>
    </row>
    <row r="285" spans="1:11">
      <c r="A285" s="6" t="s">
        <v>4132</v>
      </c>
      <c r="B285" s="6" t="s">
        <v>4133</v>
      </c>
      <c r="C285" s="22" t="str">
        <f t="shared" ca="1" si="20"/>
        <v>Central Malekula (Malekula)</v>
      </c>
      <c r="D285" s="6" t="s">
        <v>453</v>
      </c>
      <c r="E285" s="22" t="str">
        <f t="shared" ca="1" si="21"/>
        <v>Malekula</v>
      </c>
      <c r="F285" s="22" t="str">
        <f t="shared" ca="1" si="22"/>
        <v>VUT0104016</v>
      </c>
      <c r="G285" s="22" t="str">
        <f t="shared" ca="1" si="23"/>
        <v>VUT0104</v>
      </c>
      <c r="H285" s="22" t="str">
        <f t="shared" ca="1" si="24"/>
        <v>MALAMPA</v>
      </c>
      <c r="I285" s="2"/>
      <c r="J285" s="2">
        <v>0</v>
      </c>
      <c r="K285" s="2"/>
    </row>
    <row r="286" spans="1:11">
      <c r="A286" s="6" t="s">
        <v>4134</v>
      </c>
      <c r="B286" s="6" t="s">
        <v>4135</v>
      </c>
      <c r="C286" s="22" t="str">
        <f t="shared" ca="1" si="20"/>
        <v>Central Malekula (Malekula)</v>
      </c>
      <c r="D286" s="6" t="s">
        <v>453</v>
      </c>
      <c r="E286" s="22" t="str">
        <f t="shared" ca="1" si="21"/>
        <v>Malekula</v>
      </c>
      <c r="F286" s="22" t="str">
        <f t="shared" ca="1" si="22"/>
        <v>VUT0104016</v>
      </c>
      <c r="G286" s="22" t="str">
        <f t="shared" ca="1" si="23"/>
        <v>VUT0104</v>
      </c>
      <c r="H286" s="22" t="str">
        <f t="shared" ca="1" si="24"/>
        <v>MALAMPA</v>
      </c>
      <c r="I286" s="2"/>
      <c r="J286" s="2">
        <v>0</v>
      </c>
      <c r="K286" s="2"/>
    </row>
    <row r="287" spans="1:11">
      <c r="A287" s="6" t="s">
        <v>4147</v>
      </c>
      <c r="B287" s="6" t="s">
        <v>4148</v>
      </c>
      <c r="C287" s="22" t="str">
        <f t="shared" ca="1" si="20"/>
        <v>Central Malekula (Malekula)</v>
      </c>
      <c r="D287" s="6" t="s">
        <v>453</v>
      </c>
      <c r="E287" s="22" t="str">
        <f t="shared" ca="1" si="21"/>
        <v>Malekula</v>
      </c>
      <c r="F287" s="22" t="str">
        <f t="shared" ca="1" si="22"/>
        <v>VUT0104016</v>
      </c>
      <c r="G287" s="22" t="str">
        <f t="shared" ca="1" si="23"/>
        <v>VUT0104</v>
      </c>
      <c r="H287" s="22" t="str">
        <f t="shared" ca="1" si="24"/>
        <v>MALAMPA</v>
      </c>
      <c r="I287" s="2"/>
      <c r="J287" s="2">
        <v>0</v>
      </c>
      <c r="K287" s="2"/>
    </row>
    <row r="288" spans="1:11">
      <c r="A288" s="6" t="s">
        <v>4158</v>
      </c>
      <c r="B288" s="6" t="s">
        <v>4159</v>
      </c>
      <c r="C288" s="22" t="str">
        <f t="shared" ca="1" si="20"/>
        <v>Central Malekula (Malekula)</v>
      </c>
      <c r="D288" s="6" t="s">
        <v>453</v>
      </c>
      <c r="E288" s="22" t="str">
        <f t="shared" ca="1" si="21"/>
        <v>Malekula</v>
      </c>
      <c r="F288" s="22" t="str">
        <f t="shared" ca="1" si="22"/>
        <v>VUT0104016</v>
      </c>
      <c r="G288" s="22" t="str">
        <f t="shared" ca="1" si="23"/>
        <v>VUT0104</v>
      </c>
      <c r="H288" s="22" t="str">
        <f t="shared" ca="1" si="24"/>
        <v>MALAMPA</v>
      </c>
      <c r="I288" s="2"/>
      <c r="J288" s="2">
        <v>0</v>
      </c>
      <c r="K288" s="2"/>
    </row>
    <row r="289" spans="1:11">
      <c r="A289" s="6" t="s">
        <v>4162</v>
      </c>
      <c r="B289" s="6" t="s">
        <v>4163</v>
      </c>
      <c r="C289" s="22" t="str">
        <f t="shared" ca="1" si="20"/>
        <v>Central Malekula (Malekula)</v>
      </c>
      <c r="D289" s="6" t="s">
        <v>453</v>
      </c>
      <c r="E289" s="22" t="str">
        <f t="shared" ca="1" si="21"/>
        <v>Malekula</v>
      </c>
      <c r="F289" s="22" t="str">
        <f t="shared" ca="1" si="22"/>
        <v>VUT0104016</v>
      </c>
      <c r="G289" s="22" t="str">
        <f t="shared" ca="1" si="23"/>
        <v>VUT0104</v>
      </c>
      <c r="H289" s="22" t="str">
        <f t="shared" ca="1" si="24"/>
        <v>MALAMPA</v>
      </c>
      <c r="I289" s="2"/>
      <c r="J289" s="2">
        <v>0</v>
      </c>
      <c r="K289" s="2"/>
    </row>
    <row r="290" spans="1:11">
      <c r="A290" s="6" t="s">
        <v>4164</v>
      </c>
      <c r="B290" s="6" t="s">
        <v>4165</v>
      </c>
      <c r="C290" s="22" t="str">
        <f t="shared" ca="1" si="20"/>
        <v>Central Malekula (Malekula)</v>
      </c>
      <c r="D290" s="6" t="s">
        <v>453</v>
      </c>
      <c r="E290" s="22" t="str">
        <f t="shared" ca="1" si="21"/>
        <v>Malekula</v>
      </c>
      <c r="F290" s="22" t="str">
        <f t="shared" ca="1" si="22"/>
        <v>VUT0104016</v>
      </c>
      <c r="G290" s="22" t="str">
        <f t="shared" ca="1" si="23"/>
        <v>VUT0104</v>
      </c>
      <c r="H290" s="22" t="str">
        <f t="shared" ca="1" si="24"/>
        <v>MALAMPA</v>
      </c>
      <c r="I290" s="2"/>
      <c r="J290" s="2">
        <v>0</v>
      </c>
      <c r="K290" s="2"/>
    </row>
    <row r="291" spans="1:11">
      <c r="A291" s="6" t="s">
        <v>4168</v>
      </c>
      <c r="B291" s="6" t="s">
        <v>4169</v>
      </c>
      <c r="C291" s="22" t="str">
        <f t="shared" ca="1" si="20"/>
        <v>Central Malekula (Malekula)</v>
      </c>
      <c r="D291" s="6" t="s">
        <v>453</v>
      </c>
      <c r="E291" s="22" t="str">
        <f t="shared" ca="1" si="21"/>
        <v>Malekula</v>
      </c>
      <c r="F291" s="22" t="str">
        <f t="shared" ca="1" si="22"/>
        <v>VUT0104016</v>
      </c>
      <c r="G291" s="22" t="str">
        <f t="shared" ca="1" si="23"/>
        <v>VUT0104</v>
      </c>
      <c r="H291" s="22" t="str">
        <f t="shared" ca="1" si="24"/>
        <v>MALAMPA</v>
      </c>
      <c r="I291" s="2"/>
      <c r="J291" s="2">
        <v>0</v>
      </c>
      <c r="K291" s="2"/>
    </row>
    <row r="292" spans="1:11">
      <c r="A292" s="6" t="s">
        <v>4170</v>
      </c>
      <c r="B292" s="6" t="s">
        <v>4171</v>
      </c>
      <c r="C292" s="22" t="str">
        <f t="shared" ca="1" si="20"/>
        <v>Central Malekula (Malekula)</v>
      </c>
      <c r="D292" s="6" t="s">
        <v>453</v>
      </c>
      <c r="E292" s="22" t="str">
        <f t="shared" ca="1" si="21"/>
        <v>Malekula</v>
      </c>
      <c r="F292" s="22" t="str">
        <f t="shared" ca="1" si="22"/>
        <v>VUT0104016</v>
      </c>
      <c r="G292" s="22" t="str">
        <f t="shared" ca="1" si="23"/>
        <v>VUT0104</v>
      </c>
      <c r="H292" s="22" t="str">
        <f t="shared" ca="1" si="24"/>
        <v>MALAMPA</v>
      </c>
      <c r="I292" s="2"/>
      <c r="J292" s="2">
        <v>0</v>
      </c>
      <c r="K292" s="2"/>
    </row>
    <row r="293" spans="1:11">
      <c r="A293" s="6" t="s">
        <v>4174</v>
      </c>
      <c r="B293" s="6" t="s">
        <v>4175</v>
      </c>
      <c r="C293" s="22" t="str">
        <f t="shared" ca="1" si="20"/>
        <v>Central Malekula (Malekula)</v>
      </c>
      <c r="D293" s="6" t="s">
        <v>453</v>
      </c>
      <c r="E293" s="22" t="str">
        <f t="shared" ca="1" si="21"/>
        <v>Malekula</v>
      </c>
      <c r="F293" s="22" t="str">
        <f t="shared" ca="1" si="22"/>
        <v>VUT0104016</v>
      </c>
      <c r="G293" s="22" t="str">
        <f t="shared" ca="1" si="23"/>
        <v>VUT0104</v>
      </c>
      <c r="H293" s="22" t="str">
        <f t="shared" ca="1" si="24"/>
        <v>MALAMPA</v>
      </c>
      <c r="I293" s="2"/>
      <c r="J293" s="2">
        <v>0</v>
      </c>
      <c r="K293" s="2"/>
    </row>
    <row r="294" spans="1:11">
      <c r="A294" s="6" t="s">
        <v>4162</v>
      </c>
      <c r="B294" s="6" t="s">
        <v>4180</v>
      </c>
      <c r="C294" s="22" t="str">
        <f t="shared" ca="1" si="20"/>
        <v>Central Malekula (Malekula)</v>
      </c>
      <c r="D294" s="6" t="s">
        <v>453</v>
      </c>
      <c r="E294" s="22" t="str">
        <f t="shared" ca="1" si="21"/>
        <v>Malekula</v>
      </c>
      <c r="F294" s="22" t="str">
        <f t="shared" ca="1" si="22"/>
        <v>VUT0104016</v>
      </c>
      <c r="G294" s="22" t="str">
        <f t="shared" ca="1" si="23"/>
        <v>VUT0104</v>
      </c>
      <c r="H294" s="22" t="str">
        <f t="shared" ca="1" si="24"/>
        <v>MALAMPA</v>
      </c>
      <c r="I294" s="2"/>
      <c r="J294" s="2">
        <v>0</v>
      </c>
      <c r="K294" s="2"/>
    </row>
    <row r="295" spans="1:11">
      <c r="A295" s="6" t="s">
        <v>4187</v>
      </c>
      <c r="B295" s="6" t="s">
        <v>4188</v>
      </c>
      <c r="C295" s="22" t="str">
        <f t="shared" ca="1" si="20"/>
        <v>Central Malekula (Malekula)</v>
      </c>
      <c r="D295" s="6" t="s">
        <v>453</v>
      </c>
      <c r="E295" s="22" t="str">
        <f t="shared" ca="1" si="21"/>
        <v>Malekula</v>
      </c>
      <c r="F295" s="22" t="str">
        <f t="shared" ca="1" si="22"/>
        <v>VUT0104016</v>
      </c>
      <c r="G295" s="22" t="str">
        <f t="shared" ca="1" si="23"/>
        <v>VUT0104</v>
      </c>
      <c r="H295" s="22" t="str">
        <f t="shared" ca="1" si="24"/>
        <v>MALAMPA</v>
      </c>
      <c r="I295" s="2"/>
      <c r="J295" s="2">
        <v>0</v>
      </c>
      <c r="K295" s="2"/>
    </row>
    <row r="296" spans="1:11">
      <c r="A296" s="6" t="s">
        <v>4197</v>
      </c>
      <c r="B296" s="6" t="s">
        <v>4198</v>
      </c>
      <c r="C296" s="22" t="str">
        <f t="shared" ca="1" si="20"/>
        <v>Central Malekula (Malekula)</v>
      </c>
      <c r="D296" s="6" t="s">
        <v>453</v>
      </c>
      <c r="E296" s="22" t="str">
        <f t="shared" ca="1" si="21"/>
        <v>Malekula</v>
      </c>
      <c r="F296" s="22" t="str">
        <f t="shared" ca="1" si="22"/>
        <v>VUT0104016</v>
      </c>
      <c r="G296" s="22" t="str">
        <f t="shared" ca="1" si="23"/>
        <v>VUT0104</v>
      </c>
      <c r="H296" s="22" t="str">
        <f t="shared" ca="1" si="24"/>
        <v>MALAMPA</v>
      </c>
      <c r="I296" s="2"/>
      <c r="J296" s="2">
        <v>0</v>
      </c>
      <c r="K296" s="2"/>
    </row>
    <row r="297" spans="1:11">
      <c r="A297" s="6" t="s">
        <v>4199</v>
      </c>
      <c r="B297" s="6" t="s">
        <v>4200</v>
      </c>
      <c r="C297" s="22" t="str">
        <f t="shared" ca="1" si="20"/>
        <v>Central Malekula (Malekula)</v>
      </c>
      <c r="D297" s="6" t="s">
        <v>453</v>
      </c>
      <c r="E297" s="22" t="str">
        <f t="shared" ca="1" si="21"/>
        <v>Malekula</v>
      </c>
      <c r="F297" s="22" t="str">
        <f t="shared" ca="1" si="22"/>
        <v>VUT0104016</v>
      </c>
      <c r="G297" s="22" t="str">
        <f t="shared" ca="1" si="23"/>
        <v>VUT0104</v>
      </c>
      <c r="H297" s="22" t="str">
        <f t="shared" ca="1" si="24"/>
        <v>MALAMPA</v>
      </c>
      <c r="I297" s="2"/>
      <c r="J297" s="2">
        <v>0</v>
      </c>
      <c r="K297" s="2"/>
    </row>
    <row r="298" spans="1:11">
      <c r="A298" s="6" t="s">
        <v>4202</v>
      </c>
      <c r="B298" s="6" t="s">
        <v>4203</v>
      </c>
      <c r="C298" s="22" t="str">
        <f t="shared" ca="1" si="20"/>
        <v>Central Malekula (Malekula)</v>
      </c>
      <c r="D298" s="6" t="s">
        <v>453</v>
      </c>
      <c r="E298" s="22" t="str">
        <f t="shared" ca="1" si="21"/>
        <v>Malekula</v>
      </c>
      <c r="F298" s="22" t="str">
        <f t="shared" ca="1" si="22"/>
        <v>VUT0104016</v>
      </c>
      <c r="G298" s="22" t="str">
        <f t="shared" ca="1" si="23"/>
        <v>VUT0104</v>
      </c>
      <c r="H298" s="22" t="str">
        <f t="shared" ca="1" si="24"/>
        <v>MALAMPA</v>
      </c>
      <c r="I298" s="2"/>
      <c r="J298" s="2">
        <v>0</v>
      </c>
      <c r="K298" s="2"/>
    </row>
    <row r="299" spans="1:11">
      <c r="A299" s="6" t="s">
        <v>4206</v>
      </c>
      <c r="B299" s="6" t="s">
        <v>4207</v>
      </c>
      <c r="C299" s="22" t="str">
        <f t="shared" ca="1" si="20"/>
        <v>Central Malekula (Malekula)</v>
      </c>
      <c r="D299" s="6" t="s">
        <v>453</v>
      </c>
      <c r="E299" s="22" t="str">
        <f t="shared" ca="1" si="21"/>
        <v>Malekula</v>
      </c>
      <c r="F299" s="22" t="str">
        <f t="shared" ca="1" si="22"/>
        <v>VUT0104016</v>
      </c>
      <c r="G299" s="22" t="str">
        <f t="shared" ca="1" si="23"/>
        <v>VUT0104</v>
      </c>
      <c r="H299" s="22" t="str">
        <f t="shared" ca="1" si="24"/>
        <v>MALAMPA</v>
      </c>
      <c r="I299" s="2"/>
      <c r="J299" s="2">
        <v>0</v>
      </c>
      <c r="K299" s="2"/>
    </row>
    <row r="300" spans="1:11">
      <c r="A300" s="6" t="s">
        <v>4208</v>
      </c>
      <c r="B300" s="6" t="s">
        <v>4209</v>
      </c>
      <c r="C300" s="22" t="str">
        <f t="shared" ca="1" si="20"/>
        <v>Central Malekula (Malekula)</v>
      </c>
      <c r="D300" s="6" t="s">
        <v>453</v>
      </c>
      <c r="E300" s="22" t="str">
        <f t="shared" ca="1" si="21"/>
        <v>Malekula</v>
      </c>
      <c r="F300" s="22" t="str">
        <f t="shared" ca="1" si="22"/>
        <v>VUT0104016</v>
      </c>
      <c r="G300" s="22" t="str">
        <f t="shared" ca="1" si="23"/>
        <v>VUT0104</v>
      </c>
      <c r="H300" s="22" t="str">
        <f t="shared" ca="1" si="24"/>
        <v>MALAMPA</v>
      </c>
      <c r="I300" s="2"/>
      <c r="J300" s="2">
        <v>0</v>
      </c>
      <c r="K300" s="2"/>
    </row>
    <row r="301" spans="1:11">
      <c r="A301" s="6" t="s">
        <v>4214</v>
      </c>
      <c r="B301" s="6" t="s">
        <v>4215</v>
      </c>
      <c r="C301" s="22" t="str">
        <f t="shared" ca="1" si="20"/>
        <v>Central Malekula (Malekula)</v>
      </c>
      <c r="D301" s="6" t="s">
        <v>453</v>
      </c>
      <c r="E301" s="22" t="str">
        <f t="shared" ca="1" si="21"/>
        <v>Malekula</v>
      </c>
      <c r="F301" s="22" t="str">
        <f t="shared" ca="1" si="22"/>
        <v>VUT0104016</v>
      </c>
      <c r="G301" s="22" t="str">
        <f t="shared" ca="1" si="23"/>
        <v>VUT0104</v>
      </c>
      <c r="H301" s="22" t="str">
        <f t="shared" ca="1" si="24"/>
        <v>MALAMPA</v>
      </c>
      <c r="I301" s="2"/>
      <c r="J301" s="2">
        <v>0</v>
      </c>
      <c r="K301" s="2"/>
    </row>
    <row r="302" spans="1:11">
      <c r="A302" s="6" t="s">
        <v>4218</v>
      </c>
      <c r="B302" s="6" t="s">
        <v>4219</v>
      </c>
      <c r="C302" s="22" t="str">
        <f t="shared" ca="1" si="20"/>
        <v>Central Malekula (Malekula)</v>
      </c>
      <c r="D302" s="6" t="s">
        <v>453</v>
      </c>
      <c r="E302" s="22" t="str">
        <f t="shared" ca="1" si="21"/>
        <v>Malekula</v>
      </c>
      <c r="F302" s="22" t="str">
        <f t="shared" ca="1" si="22"/>
        <v>VUT0104016</v>
      </c>
      <c r="G302" s="22" t="str">
        <f t="shared" ca="1" si="23"/>
        <v>VUT0104</v>
      </c>
      <c r="H302" s="22" t="str">
        <f t="shared" ca="1" si="24"/>
        <v>MALAMPA</v>
      </c>
      <c r="I302" s="2"/>
      <c r="J302" s="2">
        <v>0</v>
      </c>
      <c r="K302" s="2"/>
    </row>
    <row r="303" spans="1:11">
      <c r="A303" s="6" t="s">
        <v>4222</v>
      </c>
      <c r="B303" s="6" t="s">
        <v>4223</v>
      </c>
      <c r="C303" s="22" t="str">
        <f t="shared" ca="1" si="20"/>
        <v>Central Malekula (Malekula)</v>
      </c>
      <c r="D303" s="6" t="s">
        <v>453</v>
      </c>
      <c r="E303" s="22" t="str">
        <f t="shared" ca="1" si="21"/>
        <v>Malekula</v>
      </c>
      <c r="F303" s="22" t="str">
        <f t="shared" ca="1" si="22"/>
        <v>VUT0104016</v>
      </c>
      <c r="G303" s="22" t="str">
        <f t="shared" ca="1" si="23"/>
        <v>VUT0104</v>
      </c>
      <c r="H303" s="22" t="str">
        <f t="shared" ca="1" si="24"/>
        <v>MALAMPA</v>
      </c>
      <c r="I303" s="2"/>
      <c r="J303" s="2">
        <v>0</v>
      </c>
      <c r="K303" s="2"/>
    </row>
    <row r="304" spans="1:11">
      <c r="A304" s="6" t="s">
        <v>3858</v>
      </c>
      <c r="B304" s="6" t="s">
        <v>4224</v>
      </c>
      <c r="C304" s="22" t="str">
        <f t="shared" ca="1" si="20"/>
        <v>Central Malekula (Malekula)</v>
      </c>
      <c r="D304" s="6" t="s">
        <v>453</v>
      </c>
      <c r="E304" s="22" t="str">
        <f t="shared" ca="1" si="21"/>
        <v>Malekula</v>
      </c>
      <c r="F304" s="22" t="str">
        <f t="shared" ca="1" si="22"/>
        <v>VUT0104016</v>
      </c>
      <c r="G304" s="22" t="str">
        <f t="shared" ca="1" si="23"/>
        <v>VUT0104</v>
      </c>
      <c r="H304" s="22" t="str">
        <f t="shared" ca="1" si="24"/>
        <v>MALAMPA</v>
      </c>
      <c r="I304" s="2"/>
      <c r="J304" s="2">
        <v>0</v>
      </c>
      <c r="K304" s="2"/>
    </row>
    <row r="305" spans="1:11">
      <c r="A305" s="6" t="s">
        <v>4225</v>
      </c>
      <c r="B305" s="6" t="s">
        <v>4226</v>
      </c>
      <c r="C305" s="22" t="str">
        <f t="shared" ca="1" si="20"/>
        <v>Central Malekula (Malekula)</v>
      </c>
      <c r="D305" s="6" t="s">
        <v>453</v>
      </c>
      <c r="E305" s="22" t="str">
        <f t="shared" ca="1" si="21"/>
        <v>Malekula</v>
      </c>
      <c r="F305" s="22" t="str">
        <f t="shared" ca="1" si="22"/>
        <v>VUT0104016</v>
      </c>
      <c r="G305" s="22" t="str">
        <f t="shared" ca="1" si="23"/>
        <v>VUT0104</v>
      </c>
      <c r="H305" s="22" t="str">
        <f t="shared" ca="1" si="24"/>
        <v>MALAMPA</v>
      </c>
      <c r="I305" s="2"/>
      <c r="J305" s="2">
        <v>0</v>
      </c>
      <c r="K305" s="2"/>
    </row>
    <row r="306" spans="1:11">
      <c r="A306" s="6" t="s">
        <v>4227</v>
      </c>
      <c r="B306" s="6" t="s">
        <v>4228</v>
      </c>
      <c r="C306" s="22" t="str">
        <f t="shared" ca="1" si="20"/>
        <v>Central Malekula (Malekula)</v>
      </c>
      <c r="D306" s="6" t="s">
        <v>453</v>
      </c>
      <c r="E306" s="22" t="str">
        <f t="shared" ca="1" si="21"/>
        <v>Malekula</v>
      </c>
      <c r="F306" s="22" t="str">
        <f t="shared" ca="1" si="22"/>
        <v>VUT0104016</v>
      </c>
      <c r="G306" s="22" t="str">
        <f t="shared" ca="1" si="23"/>
        <v>VUT0104</v>
      </c>
      <c r="H306" s="22" t="str">
        <f t="shared" ca="1" si="24"/>
        <v>MALAMPA</v>
      </c>
      <c r="I306" s="2"/>
      <c r="J306" s="2">
        <v>0</v>
      </c>
      <c r="K306" s="2"/>
    </row>
    <row r="307" spans="1:11">
      <c r="A307" s="6" t="s">
        <v>4235</v>
      </c>
      <c r="B307" s="6" t="s">
        <v>4236</v>
      </c>
      <c r="C307" s="22" t="str">
        <f t="shared" ca="1" si="20"/>
        <v>Central Malekula (Malekula)</v>
      </c>
      <c r="D307" s="6" t="s">
        <v>453</v>
      </c>
      <c r="E307" s="22" t="str">
        <f t="shared" ca="1" si="21"/>
        <v>Malekula</v>
      </c>
      <c r="F307" s="22" t="str">
        <f t="shared" ca="1" si="22"/>
        <v>VUT0104016</v>
      </c>
      <c r="G307" s="22" t="str">
        <f t="shared" ca="1" si="23"/>
        <v>VUT0104</v>
      </c>
      <c r="H307" s="22" t="str">
        <f t="shared" ca="1" si="24"/>
        <v>MALAMPA</v>
      </c>
      <c r="I307" s="2"/>
      <c r="J307" s="2">
        <v>0</v>
      </c>
      <c r="K307" s="2"/>
    </row>
    <row r="308" spans="1:11">
      <c r="A308" s="6" t="s">
        <v>4237</v>
      </c>
      <c r="B308" s="6" t="s">
        <v>4238</v>
      </c>
      <c r="C308" s="22" t="str">
        <f t="shared" ca="1" si="20"/>
        <v>Central Malekula (Malekula)</v>
      </c>
      <c r="D308" s="6" t="s">
        <v>453</v>
      </c>
      <c r="E308" s="22" t="str">
        <f t="shared" ca="1" si="21"/>
        <v>Malekula</v>
      </c>
      <c r="F308" s="22" t="str">
        <f t="shared" ca="1" si="22"/>
        <v>VUT0104016</v>
      </c>
      <c r="G308" s="22" t="str">
        <f t="shared" ca="1" si="23"/>
        <v>VUT0104</v>
      </c>
      <c r="H308" s="22" t="str">
        <f t="shared" ca="1" si="24"/>
        <v>MALAMPA</v>
      </c>
      <c r="I308" s="2"/>
      <c r="J308" s="2">
        <v>0</v>
      </c>
      <c r="K308" s="2"/>
    </row>
    <row r="309" spans="1:11">
      <c r="A309" s="6" t="s">
        <v>4241</v>
      </c>
      <c r="B309" s="6" t="s">
        <v>4242</v>
      </c>
      <c r="C309" s="22" t="str">
        <f t="shared" ca="1" si="20"/>
        <v>Central Malekula (Malekula)</v>
      </c>
      <c r="D309" s="6" t="s">
        <v>453</v>
      </c>
      <c r="E309" s="22" t="str">
        <f t="shared" ca="1" si="21"/>
        <v>Malekula</v>
      </c>
      <c r="F309" s="22" t="str">
        <f t="shared" ca="1" si="22"/>
        <v>VUT0104016</v>
      </c>
      <c r="G309" s="22" t="str">
        <f t="shared" ca="1" si="23"/>
        <v>VUT0104</v>
      </c>
      <c r="H309" s="22" t="str">
        <f t="shared" ca="1" si="24"/>
        <v>MALAMPA</v>
      </c>
      <c r="I309" s="2"/>
      <c r="J309" s="2">
        <v>0</v>
      </c>
      <c r="K309" s="2"/>
    </row>
    <row r="310" spans="1:11">
      <c r="A310" s="6" t="s">
        <v>4237</v>
      </c>
      <c r="B310" s="6" t="s">
        <v>4243</v>
      </c>
      <c r="C310" s="22" t="str">
        <f t="shared" ca="1" si="20"/>
        <v>Central Malekula (Malekula)</v>
      </c>
      <c r="D310" s="6" t="s">
        <v>453</v>
      </c>
      <c r="E310" s="22" t="str">
        <f t="shared" ca="1" si="21"/>
        <v>Malekula</v>
      </c>
      <c r="F310" s="22" t="str">
        <f t="shared" ca="1" si="22"/>
        <v>VUT0104016</v>
      </c>
      <c r="G310" s="22" t="str">
        <f t="shared" ca="1" si="23"/>
        <v>VUT0104</v>
      </c>
      <c r="H310" s="22" t="str">
        <f t="shared" ca="1" si="24"/>
        <v>MALAMPA</v>
      </c>
      <c r="I310" s="2"/>
      <c r="J310" s="2">
        <v>0</v>
      </c>
      <c r="K310" s="2"/>
    </row>
    <row r="311" spans="1:11">
      <c r="A311" s="6" t="s">
        <v>4248</v>
      </c>
      <c r="B311" s="6" t="s">
        <v>4249</v>
      </c>
      <c r="C311" s="22" t="str">
        <f t="shared" ca="1" si="20"/>
        <v>Central Malekula (Malekula)</v>
      </c>
      <c r="D311" s="6" t="s">
        <v>453</v>
      </c>
      <c r="E311" s="22" t="str">
        <f t="shared" ca="1" si="21"/>
        <v>Malekula</v>
      </c>
      <c r="F311" s="22" t="str">
        <f t="shared" ca="1" si="22"/>
        <v>VUT0104016</v>
      </c>
      <c r="G311" s="22" t="str">
        <f t="shared" ca="1" si="23"/>
        <v>VUT0104</v>
      </c>
      <c r="H311" s="22" t="str">
        <f t="shared" ca="1" si="24"/>
        <v>MALAMPA</v>
      </c>
      <c r="I311" s="2"/>
      <c r="J311" s="2">
        <v>3</v>
      </c>
      <c r="K311" s="2"/>
    </row>
    <row r="312" spans="1:11">
      <c r="A312" s="6" t="s">
        <v>4250</v>
      </c>
      <c r="B312" s="6" t="s">
        <v>4251</v>
      </c>
      <c r="C312" s="22" t="str">
        <f t="shared" ca="1" si="20"/>
        <v>Central Malekula (Malekula)</v>
      </c>
      <c r="D312" s="6" t="s">
        <v>453</v>
      </c>
      <c r="E312" s="22" t="str">
        <f t="shared" ca="1" si="21"/>
        <v>Malekula</v>
      </c>
      <c r="F312" s="22" t="str">
        <f t="shared" ca="1" si="22"/>
        <v>VUT0104016</v>
      </c>
      <c r="G312" s="22" t="str">
        <f t="shared" ca="1" si="23"/>
        <v>VUT0104</v>
      </c>
      <c r="H312" s="22" t="str">
        <f t="shared" ca="1" si="24"/>
        <v>MALAMPA</v>
      </c>
      <c r="I312" s="2"/>
      <c r="J312" s="2">
        <v>0</v>
      </c>
      <c r="K312" s="2"/>
    </row>
    <row r="313" spans="1:11">
      <c r="A313" s="6" t="s">
        <v>4252</v>
      </c>
      <c r="B313" s="6" t="s">
        <v>4253</v>
      </c>
      <c r="C313" s="22" t="str">
        <f t="shared" ca="1" si="20"/>
        <v>Central Malekula (Malekula)</v>
      </c>
      <c r="D313" s="6" t="s">
        <v>453</v>
      </c>
      <c r="E313" s="22" t="str">
        <f t="shared" ca="1" si="21"/>
        <v>Malekula</v>
      </c>
      <c r="F313" s="22" t="str">
        <f t="shared" ca="1" si="22"/>
        <v>VUT0104016</v>
      </c>
      <c r="G313" s="22" t="str">
        <f t="shared" ca="1" si="23"/>
        <v>VUT0104</v>
      </c>
      <c r="H313" s="22" t="str">
        <f t="shared" ca="1" si="24"/>
        <v>MALAMPA</v>
      </c>
      <c r="I313" s="2"/>
      <c r="J313" s="2">
        <v>0</v>
      </c>
      <c r="K313" s="2"/>
    </row>
    <row r="314" spans="1:11">
      <c r="A314" s="6" t="s">
        <v>4254</v>
      </c>
      <c r="B314" s="6" t="s">
        <v>4255</v>
      </c>
      <c r="C314" s="22" t="str">
        <f t="shared" ca="1" si="20"/>
        <v>Central Malekula (Malekula)</v>
      </c>
      <c r="D314" s="6" t="s">
        <v>453</v>
      </c>
      <c r="E314" s="22" t="str">
        <f t="shared" ca="1" si="21"/>
        <v>Malekula</v>
      </c>
      <c r="F314" s="22" t="str">
        <f t="shared" ca="1" si="22"/>
        <v>VUT0104016</v>
      </c>
      <c r="G314" s="22" t="str">
        <f t="shared" ca="1" si="23"/>
        <v>VUT0104</v>
      </c>
      <c r="H314" s="22" t="str">
        <f t="shared" ca="1" si="24"/>
        <v>MALAMPA</v>
      </c>
      <c r="I314" s="2"/>
      <c r="J314" s="2">
        <v>0</v>
      </c>
      <c r="K314" s="2"/>
    </row>
    <row r="315" spans="1:11">
      <c r="A315" s="6" t="s">
        <v>4256</v>
      </c>
      <c r="B315" s="6" t="s">
        <v>4257</v>
      </c>
      <c r="C315" s="22" t="str">
        <f t="shared" ca="1" si="20"/>
        <v>Central Malekula (Malekula)</v>
      </c>
      <c r="D315" s="6" t="s">
        <v>453</v>
      </c>
      <c r="E315" s="22" t="str">
        <f t="shared" ca="1" si="21"/>
        <v>Malekula</v>
      </c>
      <c r="F315" s="22" t="str">
        <f t="shared" ca="1" si="22"/>
        <v>VUT0104016</v>
      </c>
      <c r="G315" s="22" t="str">
        <f t="shared" ca="1" si="23"/>
        <v>VUT0104</v>
      </c>
      <c r="H315" s="22" t="str">
        <f t="shared" ca="1" si="24"/>
        <v>MALAMPA</v>
      </c>
      <c r="I315" s="2"/>
      <c r="J315" s="2">
        <v>0</v>
      </c>
      <c r="K315" s="2"/>
    </row>
    <row r="316" spans="1:11">
      <c r="A316" s="6" t="s">
        <v>4258</v>
      </c>
      <c r="B316" s="6" t="s">
        <v>4259</v>
      </c>
      <c r="C316" s="22" t="str">
        <f t="shared" ca="1" si="20"/>
        <v>Central Malekula (Malekula)</v>
      </c>
      <c r="D316" s="6" t="s">
        <v>453</v>
      </c>
      <c r="E316" s="22" t="str">
        <f t="shared" ca="1" si="21"/>
        <v>Malekula</v>
      </c>
      <c r="F316" s="22" t="str">
        <f t="shared" ca="1" si="22"/>
        <v>VUT0104016</v>
      </c>
      <c r="G316" s="22" t="str">
        <f t="shared" ca="1" si="23"/>
        <v>VUT0104</v>
      </c>
      <c r="H316" s="22" t="str">
        <f t="shared" ca="1" si="24"/>
        <v>MALAMPA</v>
      </c>
      <c r="I316" s="2"/>
      <c r="J316" s="2">
        <v>0</v>
      </c>
      <c r="K316" s="2"/>
    </row>
    <row r="317" spans="1:11">
      <c r="A317" s="6" t="s">
        <v>4260</v>
      </c>
      <c r="B317" s="6" t="s">
        <v>4261</v>
      </c>
      <c r="C317" s="22" t="str">
        <f t="shared" ca="1" si="20"/>
        <v>Central Malekula (Malekula)</v>
      </c>
      <c r="D317" s="6" t="s">
        <v>453</v>
      </c>
      <c r="E317" s="22" t="str">
        <f t="shared" ca="1" si="21"/>
        <v>Malekula</v>
      </c>
      <c r="F317" s="22" t="str">
        <f t="shared" ca="1" si="22"/>
        <v>VUT0104016</v>
      </c>
      <c r="G317" s="22" t="str">
        <f t="shared" ca="1" si="23"/>
        <v>VUT0104</v>
      </c>
      <c r="H317" s="22" t="str">
        <f t="shared" ca="1" si="24"/>
        <v>MALAMPA</v>
      </c>
      <c r="I317" s="2"/>
      <c r="J317" s="2">
        <v>0</v>
      </c>
      <c r="K317" s="2"/>
    </row>
    <row r="318" spans="1:11">
      <c r="A318" s="6" t="s">
        <v>4262</v>
      </c>
      <c r="B318" s="6" t="s">
        <v>4263</v>
      </c>
      <c r="C318" s="22" t="str">
        <f t="shared" ca="1" si="20"/>
        <v>Central Malekula (Malekula)</v>
      </c>
      <c r="D318" s="6" t="s">
        <v>453</v>
      </c>
      <c r="E318" s="22" t="str">
        <f t="shared" ca="1" si="21"/>
        <v>Malekula</v>
      </c>
      <c r="F318" s="22" t="str">
        <f t="shared" ca="1" si="22"/>
        <v>VUT0104016</v>
      </c>
      <c r="G318" s="22" t="str">
        <f t="shared" ca="1" si="23"/>
        <v>VUT0104</v>
      </c>
      <c r="H318" s="22" t="str">
        <f t="shared" ca="1" si="24"/>
        <v>MALAMPA</v>
      </c>
      <c r="I318" s="2"/>
      <c r="J318" s="2">
        <v>0</v>
      </c>
      <c r="K318" s="2"/>
    </row>
    <row r="319" spans="1:11">
      <c r="A319" s="6" t="s">
        <v>4264</v>
      </c>
      <c r="B319" s="6" t="s">
        <v>4265</v>
      </c>
      <c r="C319" s="22" t="str">
        <f t="shared" ca="1" si="20"/>
        <v>Central Malekula (Malekula)</v>
      </c>
      <c r="D319" s="6" t="s">
        <v>453</v>
      </c>
      <c r="E319" s="22" t="str">
        <f t="shared" ca="1" si="21"/>
        <v>Malekula</v>
      </c>
      <c r="F319" s="22" t="str">
        <f t="shared" ca="1" si="22"/>
        <v>VUT0104016</v>
      </c>
      <c r="G319" s="22" t="str">
        <f t="shared" ca="1" si="23"/>
        <v>VUT0104</v>
      </c>
      <c r="H319" s="22" t="str">
        <f t="shared" ca="1" si="24"/>
        <v>MALAMPA</v>
      </c>
      <c r="I319" s="2"/>
      <c r="J319" s="2">
        <v>0</v>
      </c>
      <c r="K319" s="2"/>
    </row>
    <row r="320" spans="1:11">
      <c r="A320" s="6" t="s">
        <v>4266</v>
      </c>
      <c r="B320" s="6" t="s">
        <v>4267</v>
      </c>
      <c r="C320" s="22" t="str">
        <f t="shared" ca="1" si="20"/>
        <v>Central Malekula (Malekula)</v>
      </c>
      <c r="D320" s="6" t="s">
        <v>453</v>
      </c>
      <c r="E320" s="22" t="str">
        <f t="shared" ca="1" si="21"/>
        <v>Malekula</v>
      </c>
      <c r="F320" s="22" t="str">
        <f t="shared" ca="1" si="22"/>
        <v>VUT0104016</v>
      </c>
      <c r="G320" s="22" t="str">
        <f t="shared" ca="1" si="23"/>
        <v>VUT0104</v>
      </c>
      <c r="H320" s="22" t="str">
        <f t="shared" ca="1" si="24"/>
        <v>MALAMPA</v>
      </c>
      <c r="I320" s="2"/>
      <c r="J320" s="2">
        <v>0</v>
      </c>
      <c r="K320" s="2"/>
    </row>
    <row r="321" spans="1:11">
      <c r="A321" s="6" t="s">
        <v>4268</v>
      </c>
      <c r="B321" s="6" t="s">
        <v>4269</v>
      </c>
      <c r="C321" s="22" t="str">
        <f t="shared" ca="1" si="20"/>
        <v>Central Malekula (Malekula)</v>
      </c>
      <c r="D321" s="6" t="s">
        <v>453</v>
      </c>
      <c r="E321" s="22" t="str">
        <f t="shared" ca="1" si="21"/>
        <v>Malekula</v>
      </c>
      <c r="F321" s="22" t="str">
        <f t="shared" ca="1" si="22"/>
        <v>VUT0104016</v>
      </c>
      <c r="G321" s="22" t="str">
        <f t="shared" ca="1" si="23"/>
        <v>VUT0104</v>
      </c>
      <c r="H321" s="22" t="str">
        <f t="shared" ca="1" si="24"/>
        <v>MALAMPA</v>
      </c>
      <c r="I321" s="2"/>
      <c r="J321" s="2">
        <v>0</v>
      </c>
      <c r="K321" s="2"/>
    </row>
    <row r="322" spans="1:11">
      <c r="A322" s="6" t="s">
        <v>4270</v>
      </c>
      <c r="B322" s="6" t="s">
        <v>4271</v>
      </c>
      <c r="C322" s="22" t="str">
        <f t="shared" ref="C322:C385" ca="1" si="25">OFFSET(OffsetRefAdm3,MATCH(D322,MatchAdm3_Code,0)-1,0)</f>
        <v>Central Malekula (Malekula)</v>
      </c>
      <c r="D322" s="6" t="s">
        <v>453</v>
      </c>
      <c r="E322" s="22" t="str">
        <f t="shared" ref="E322:E385" ca="1" si="26">OFFSET(OffsetRefAdm3,MATCH(D322,MatchAdm3_Code,0)-1,2)</f>
        <v>Malekula</v>
      </c>
      <c r="F322" s="22" t="str">
        <f t="shared" ref="F322:F385" ca="1" si="27">OFFSET(OffsetRefAdm3,MATCH(D322,MatchAdm3_Code,0)-1,3)</f>
        <v>VUT0104016</v>
      </c>
      <c r="G322" s="22" t="str">
        <f t="shared" ref="G322:G385" ca="1" si="28">OFFSET(OffsetRefAdm3,MATCH(D322,MatchAdm3_Code,0)-1,5)</f>
        <v>VUT0104</v>
      </c>
      <c r="H322" s="22" t="str">
        <f t="shared" ref="H322:H385" ca="1" si="29">OFFSET(OffsetRefAdm3,MATCH(D322,MatchAdm3_Code,0)-1,4)</f>
        <v>MALAMPA</v>
      </c>
      <c r="I322" s="2"/>
      <c r="J322" s="2">
        <v>0</v>
      </c>
      <c r="K322" s="2"/>
    </row>
    <row r="323" spans="1:11">
      <c r="A323" s="6" t="s">
        <v>4272</v>
      </c>
      <c r="B323" s="6" t="s">
        <v>4273</v>
      </c>
      <c r="C323" s="22" t="str">
        <f t="shared" ca="1" si="25"/>
        <v>Central Malekula (Malekula)</v>
      </c>
      <c r="D323" s="6" t="s">
        <v>453</v>
      </c>
      <c r="E323" s="22" t="str">
        <f t="shared" ca="1" si="26"/>
        <v>Malekula</v>
      </c>
      <c r="F323" s="22" t="str">
        <f t="shared" ca="1" si="27"/>
        <v>VUT0104016</v>
      </c>
      <c r="G323" s="22" t="str">
        <f t="shared" ca="1" si="28"/>
        <v>VUT0104</v>
      </c>
      <c r="H323" s="22" t="str">
        <f t="shared" ca="1" si="29"/>
        <v>MALAMPA</v>
      </c>
      <c r="I323" s="2"/>
      <c r="J323" s="2">
        <v>0</v>
      </c>
      <c r="K323" s="2"/>
    </row>
    <row r="324" spans="1:11">
      <c r="A324" s="6" t="s">
        <v>4276</v>
      </c>
      <c r="B324" s="6" t="s">
        <v>4277</v>
      </c>
      <c r="C324" s="22" t="str">
        <f t="shared" ca="1" si="25"/>
        <v>Central Malekula (Malekula)</v>
      </c>
      <c r="D324" s="6" t="s">
        <v>453</v>
      </c>
      <c r="E324" s="22" t="str">
        <f t="shared" ca="1" si="26"/>
        <v>Malekula</v>
      </c>
      <c r="F324" s="22" t="str">
        <f t="shared" ca="1" si="27"/>
        <v>VUT0104016</v>
      </c>
      <c r="G324" s="22" t="str">
        <f t="shared" ca="1" si="28"/>
        <v>VUT0104</v>
      </c>
      <c r="H324" s="22" t="str">
        <f t="shared" ca="1" si="29"/>
        <v>MALAMPA</v>
      </c>
      <c r="I324" s="2"/>
      <c r="J324" s="2">
        <v>0</v>
      </c>
      <c r="K324" s="2"/>
    </row>
    <row r="325" spans="1:11">
      <c r="A325" s="6" t="s">
        <v>2895</v>
      </c>
      <c r="B325" s="6" t="s">
        <v>4278</v>
      </c>
      <c r="C325" s="22" t="str">
        <f t="shared" ca="1" si="25"/>
        <v>Central Malekula (Malekula)</v>
      </c>
      <c r="D325" s="6" t="s">
        <v>453</v>
      </c>
      <c r="E325" s="22" t="str">
        <f t="shared" ca="1" si="26"/>
        <v>Malekula</v>
      </c>
      <c r="F325" s="22" t="str">
        <f t="shared" ca="1" si="27"/>
        <v>VUT0104016</v>
      </c>
      <c r="G325" s="22" t="str">
        <f t="shared" ca="1" si="28"/>
        <v>VUT0104</v>
      </c>
      <c r="H325" s="22" t="str">
        <f t="shared" ca="1" si="29"/>
        <v>MALAMPA</v>
      </c>
      <c r="I325" s="2"/>
      <c r="J325" s="2">
        <v>0</v>
      </c>
      <c r="K325" s="2"/>
    </row>
    <row r="326" spans="1:11">
      <c r="A326" s="6" t="s">
        <v>4281</v>
      </c>
      <c r="B326" s="6" t="s">
        <v>4282</v>
      </c>
      <c r="C326" s="22" t="str">
        <f t="shared" ca="1" si="25"/>
        <v>Central Malekula (Malekula)</v>
      </c>
      <c r="D326" s="6" t="s">
        <v>453</v>
      </c>
      <c r="E326" s="22" t="str">
        <f t="shared" ca="1" si="26"/>
        <v>Malekula</v>
      </c>
      <c r="F326" s="22" t="str">
        <f t="shared" ca="1" si="27"/>
        <v>VUT0104016</v>
      </c>
      <c r="G326" s="22" t="str">
        <f t="shared" ca="1" si="28"/>
        <v>VUT0104</v>
      </c>
      <c r="H326" s="22" t="str">
        <f t="shared" ca="1" si="29"/>
        <v>MALAMPA</v>
      </c>
      <c r="I326" s="2"/>
      <c r="J326" s="2">
        <v>0</v>
      </c>
      <c r="K326" s="2"/>
    </row>
    <row r="327" spans="1:11">
      <c r="A327" s="6" t="s">
        <v>4283</v>
      </c>
      <c r="B327" s="6" t="s">
        <v>4284</v>
      </c>
      <c r="C327" s="22" t="str">
        <f t="shared" ca="1" si="25"/>
        <v>Central Malekula (Malekula)</v>
      </c>
      <c r="D327" s="6" t="s">
        <v>453</v>
      </c>
      <c r="E327" s="22" t="str">
        <f t="shared" ca="1" si="26"/>
        <v>Malekula</v>
      </c>
      <c r="F327" s="22" t="str">
        <f t="shared" ca="1" si="27"/>
        <v>VUT0104016</v>
      </c>
      <c r="G327" s="22" t="str">
        <f t="shared" ca="1" si="28"/>
        <v>VUT0104</v>
      </c>
      <c r="H327" s="22" t="str">
        <f t="shared" ca="1" si="29"/>
        <v>MALAMPA</v>
      </c>
      <c r="I327" s="2"/>
      <c r="J327" s="2">
        <v>0</v>
      </c>
      <c r="K327" s="2"/>
    </row>
    <row r="328" spans="1:11">
      <c r="A328" s="6" t="s">
        <v>4285</v>
      </c>
      <c r="B328" s="6" t="s">
        <v>4286</v>
      </c>
      <c r="C328" s="22" t="str">
        <f t="shared" ca="1" si="25"/>
        <v>Central Malekula (Malekula)</v>
      </c>
      <c r="D328" s="6" t="s">
        <v>453</v>
      </c>
      <c r="E328" s="22" t="str">
        <f t="shared" ca="1" si="26"/>
        <v>Malekula</v>
      </c>
      <c r="F328" s="22" t="str">
        <f t="shared" ca="1" si="27"/>
        <v>VUT0104016</v>
      </c>
      <c r="G328" s="22" t="str">
        <f t="shared" ca="1" si="28"/>
        <v>VUT0104</v>
      </c>
      <c r="H328" s="22" t="str">
        <f t="shared" ca="1" si="29"/>
        <v>MALAMPA</v>
      </c>
      <c r="I328" s="2"/>
      <c r="J328" s="2">
        <v>0</v>
      </c>
      <c r="K328" s="2"/>
    </row>
    <row r="329" spans="1:11">
      <c r="A329" s="6" t="s">
        <v>4293</v>
      </c>
      <c r="B329" s="6" t="s">
        <v>4294</v>
      </c>
      <c r="C329" s="22" t="str">
        <f t="shared" ca="1" si="25"/>
        <v>Central Malekula (Malekula)</v>
      </c>
      <c r="D329" s="6" t="s">
        <v>453</v>
      </c>
      <c r="E329" s="22" t="str">
        <f t="shared" ca="1" si="26"/>
        <v>Malekula</v>
      </c>
      <c r="F329" s="22" t="str">
        <f t="shared" ca="1" si="27"/>
        <v>VUT0104016</v>
      </c>
      <c r="G329" s="22" t="str">
        <f t="shared" ca="1" si="28"/>
        <v>VUT0104</v>
      </c>
      <c r="H329" s="22" t="str">
        <f t="shared" ca="1" si="29"/>
        <v>MALAMPA</v>
      </c>
      <c r="I329" s="2"/>
      <c r="J329" s="2">
        <v>0</v>
      </c>
      <c r="K329" s="2"/>
    </row>
    <row r="330" spans="1:11">
      <c r="A330" s="6" t="s">
        <v>4301</v>
      </c>
      <c r="B330" s="6" t="s">
        <v>4302</v>
      </c>
      <c r="C330" s="22" t="str">
        <f t="shared" ca="1" si="25"/>
        <v>Central Malekula (Malekula)</v>
      </c>
      <c r="D330" s="6" t="s">
        <v>453</v>
      </c>
      <c r="E330" s="22" t="str">
        <f t="shared" ca="1" si="26"/>
        <v>Malekula</v>
      </c>
      <c r="F330" s="22" t="str">
        <f t="shared" ca="1" si="27"/>
        <v>VUT0104016</v>
      </c>
      <c r="G330" s="22" t="str">
        <f t="shared" ca="1" si="28"/>
        <v>VUT0104</v>
      </c>
      <c r="H330" s="22" t="str">
        <f t="shared" ca="1" si="29"/>
        <v>MALAMPA</v>
      </c>
      <c r="I330" s="2"/>
      <c r="J330" s="2">
        <v>0</v>
      </c>
      <c r="K330" s="2"/>
    </row>
    <row r="331" spans="1:11">
      <c r="A331" s="6" t="s">
        <v>4305</v>
      </c>
      <c r="B331" s="6" t="s">
        <v>4306</v>
      </c>
      <c r="C331" s="22" t="str">
        <f t="shared" ca="1" si="25"/>
        <v>Central Malekula (Malekula)</v>
      </c>
      <c r="D331" s="6" t="s">
        <v>453</v>
      </c>
      <c r="E331" s="22" t="str">
        <f t="shared" ca="1" si="26"/>
        <v>Malekula</v>
      </c>
      <c r="F331" s="22" t="str">
        <f t="shared" ca="1" si="27"/>
        <v>VUT0104016</v>
      </c>
      <c r="G331" s="22" t="str">
        <f t="shared" ca="1" si="28"/>
        <v>VUT0104</v>
      </c>
      <c r="H331" s="22" t="str">
        <f t="shared" ca="1" si="29"/>
        <v>MALAMPA</v>
      </c>
      <c r="I331" s="2"/>
      <c r="J331" s="2">
        <v>0</v>
      </c>
      <c r="K331" s="2"/>
    </row>
    <row r="332" spans="1:11">
      <c r="A332" s="6" t="s">
        <v>4309</v>
      </c>
      <c r="B332" s="6" t="s">
        <v>4310</v>
      </c>
      <c r="C332" s="22" t="str">
        <f t="shared" ca="1" si="25"/>
        <v>Central Malekula (Malekula)</v>
      </c>
      <c r="D332" s="6" t="s">
        <v>453</v>
      </c>
      <c r="E332" s="22" t="str">
        <f t="shared" ca="1" si="26"/>
        <v>Malekula</v>
      </c>
      <c r="F332" s="22" t="str">
        <f t="shared" ca="1" si="27"/>
        <v>VUT0104016</v>
      </c>
      <c r="G332" s="22" t="str">
        <f t="shared" ca="1" si="28"/>
        <v>VUT0104</v>
      </c>
      <c r="H332" s="22" t="str">
        <f t="shared" ca="1" si="29"/>
        <v>MALAMPA</v>
      </c>
      <c r="I332" s="2"/>
      <c r="J332" s="2">
        <v>0</v>
      </c>
      <c r="K332" s="2"/>
    </row>
    <row r="333" spans="1:11">
      <c r="A333" s="6" t="s">
        <v>4320</v>
      </c>
      <c r="B333" s="6" t="s">
        <v>4321</v>
      </c>
      <c r="C333" s="22" t="str">
        <f t="shared" ca="1" si="25"/>
        <v>Central Malekula (Malekula)</v>
      </c>
      <c r="D333" s="6" t="s">
        <v>453</v>
      </c>
      <c r="E333" s="22" t="str">
        <f t="shared" ca="1" si="26"/>
        <v>Malekula</v>
      </c>
      <c r="F333" s="22" t="str">
        <f t="shared" ca="1" si="27"/>
        <v>VUT0104016</v>
      </c>
      <c r="G333" s="22" t="str">
        <f t="shared" ca="1" si="28"/>
        <v>VUT0104</v>
      </c>
      <c r="H333" s="22" t="str">
        <f t="shared" ca="1" si="29"/>
        <v>MALAMPA</v>
      </c>
      <c r="I333" s="2"/>
      <c r="J333" s="2">
        <v>0</v>
      </c>
      <c r="K333" s="2"/>
    </row>
    <row r="334" spans="1:11">
      <c r="A334" s="6" t="s">
        <v>4338</v>
      </c>
      <c r="B334" s="6" t="s">
        <v>4339</v>
      </c>
      <c r="C334" s="22" t="str">
        <f t="shared" ca="1" si="25"/>
        <v>Central Malekula (Malekula)</v>
      </c>
      <c r="D334" s="6" t="s">
        <v>453</v>
      </c>
      <c r="E334" s="22" t="str">
        <f t="shared" ca="1" si="26"/>
        <v>Malekula</v>
      </c>
      <c r="F334" s="22" t="str">
        <f t="shared" ca="1" si="27"/>
        <v>VUT0104016</v>
      </c>
      <c r="G334" s="22" t="str">
        <f t="shared" ca="1" si="28"/>
        <v>VUT0104</v>
      </c>
      <c r="H334" s="22" t="str">
        <f t="shared" ca="1" si="29"/>
        <v>MALAMPA</v>
      </c>
      <c r="I334" s="2"/>
      <c r="J334" s="2">
        <v>0</v>
      </c>
      <c r="K334" s="2"/>
    </row>
    <row r="335" spans="1:11">
      <c r="A335" s="6" t="s">
        <v>4142</v>
      </c>
      <c r="B335" s="6" t="s">
        <v>4143</v>
      </c>
      <c r="C335" s="22" t="str">
        <f t="shared" ca="1" si="25"/>
        <v>Central Malekula (Uri)</v>
      </c>
      <c r="D335" s="6" t="s">
        <v>455</v>
      </c>
      <c r="E335" s="22" t="str">
        <f t="shared" ca="1" si="26"/>
        <v>Uri</v>
      </c>
      <c r="F335" s="22" t="str">
        <f t="shared" ca="1" si="27"/>
        <v>VUT0104087</v>
      </c>
      <c r="G335" s="22" t="str">
        <f t="shared" ca="1" si="28"/>
        <v>VUT0104</v>
      </c>
      <c r="H335" s="22" t="str">
        <f t="shared" ca="1" si="29"/>
        <v>MALAMPA</v>
      </c>
      <c r="I335" s="2"/>
      <c r="J335" s="2">
        <v>0</v>
      </c>
      <c r="K335" s="2"/>
    </row>
    <row r="336" spans="1:11">
      <c r="A336" s="6" t="s">
        <v>4144</v>
      </c>
      <c r="B336" s="6" t="s">
        <v>4145</v>
      </c>
      <c r="C336" s="22" t="str">
        <f t="shared" ca="1" si="25"/>
        <v>Central Malekula (Uri)</v>
      </c>
      <c r="D336" s="6" t="s">
        <v>455</v>
      </c>
      <c r="E336" s="22" t="str">
        <f t="shared" ca="1" si="26"/>
        <v>Uri</v>
      </c>
      <c r="F336" s="22" t="str">
        <f t="shared" ca="1" si="27"/>
        <v>VUT0104087</v>
      </c>
      <c r="G336" s="22" t="str">
        <f t="shared" ca="1" si="28"/>
        <v>VUT0104</v>
      </c>
      <c r="H336" s="22" t="str">
        <f t="shared" ca="1" si="29"/>
        <v>MALAMPA</v>
      </c>
      <c r="I336" s="2"/>
      <c r="J336" s="2">
        <v>0</v>
      </c>
      <c r="K336" s="2"/>
    </row>
    <row r="337" spans="1:11">
      <c r="A337" s="6" t="s">
        <v>4166</v>
      </c>
      <c r="B337" s="6" t="s">
        <v>4167</v>
      </c>
      <c r="C337" s="22" t="str">
        <f t="shared" ca="1" si="25"/>
        <v>Central Malekula (Uripiv)</v>
      </c>
      <c r="D337" s="6" t="s">
        <v>457</v>
      </c>
      <c r="E337" s="22" t="str">
        <f t="shared" ca="1" si="26"/>
        <v>Uripiv</v>
      </c>
      <c r="F337" s="22" t="str">
        <f t="shared" ca="1" si="27"/>
        <v>VUT0104088</v>
      </c>
      <c r="G337" s="22" t="str">
        <f t="shared" ca="1" si="28"/>
        <v>VUT0104</v>
      </c>
      <c r="H337" s="22" t="str">
        <f t="shared" ca="1" si="29"/>
        <v>MALAMPA</v>
      </c>
      <c r="I337" s="2"/>
      <c r="J337" s="2">
        <v>0</v>
      </c>
      <c r="K337" s="2"/>
    </row>
    <row r="338" spans="1:11">
      <c r="A338" s="6" t="s">
        <v>4176</v>
      </c>
      <c r="B338" s="6" t="s">
        <v>4177</v>
      </c>
      <c r="C338" s="22" t="str">
        <f t="shared" ca="1" si="25"/>
        <v>Central Malekula (Uripiv)</v>
      </c>
      <c r="D338" s="6" t="s">
        <v>457</v>
      </c>
      <c r="E338" s="22" t="str">
        <f t="shared" ca="1" si="26"/>
        <v>Uripiv</v>
      </c>
      <c r="F338" s="22" t="str">
        <f t="shared" ca="1" si="27"/>
        <v>VUT0104088</v>
      </c>
      <c r="G338" s="22" t="str">
        <f t="shared" ca="1" si="28"/>
        <v>VUT0104</v>
      </c>
      <c r="H338" s="22" t="str">
        <f t="shared" ca="1" si="29"/>
        <v>MALAMPA</v>
      </c>
      <c r="I338" s="2"/>
      <c r="J338" s="2">
        <v>0</v>
      </c>
      <c r="K338" s="2"/>
    </row>
    <row r="339" spans="1:11">
      <c r="A339" s="6" t="s">
        <v>4178</v>
      </c>
      <c r="B339" s="6" t="s">
        <v>4179</v>
      </c>
      <c r="C339" s="22" t="str">
        <f t="shared" ca="1" si="25"/>
        <v>Central Malekula (Uripiv)</v>
      </c>
      <c r="D339" s="6" t="s">
        <v>457</v>
      </c>
      <c r="E339" s="22" t="str">
        <f t="shared" ca="1" si="26"/>
        <v>Uripiv</v>
      </c>
      <c r="F339" s="22" t="str">
        <f t="shared" ca="1" si="27"/>
        <v>VUT0104088</v>
      </c>
      <c r="G339" s="22" t="str">
        <f t="shared" ca="1" si="28"/>
        <v>VUT0104</v>
      </c>
      <c r="H339" s="22" t="str">
        <f t="shared" ca="1" si="29"/>
        <v>MALAMPA</v>
      </c>
      <c r="I339" s="2"/>
      <c r="J339" s="2">
        <v>0</v>
      </c>
      <c r="K339" s="2"/>
    </row>
    <row r="340" spans="1:11">
      <c r="A340" s="6" t="s">
        <v>4181</v>
      </c>
      <c r="B340" s="6" t="s">
        <v>4182</v>
      </c>
      <c r="C340" s="22" t="str">
        <f t="shared" ca="1" si="25"/>
        <v>Central Malekula (Uripiv)</v>
      </c>
      <c r="D340" s="6" t="s">
        <v>457</v>
      </c>
      <c r="E340" s="22" t="str">
        <f t="shared" ca="1" si="26"/>
        <v>Uripiv</v>
      </c>
      <c r="F340" s="22" t="str">
        <f t="shared" ca="1" si="27"/>
        <v>VUT0104088</v>
      </c>
      <c r="G340" s="22" t="str">
        <f t="shared" ca="1" si="28"/>
        <v>VUT0104</v>
      </c>
      <c r="H340" s="22" t="str">
        <f t="shared" ca="1" si="29"/>
        <v>MALAMPA</v>
      </c>
      <c r="I340" s="2"/>
      <c r="J340" s="2">
        <v>0</v>
      </c>
      <c r="K340" s="2"/>
    </row>
    <row r="341" spans="1:11">
      <c r="A341" s="6" t="s">
        <v>4185</v>
      </c>
      <c r="B341" s="6" t="s">
        <v>4186</v>
      </c>
      <c r="C341" s="22" t="str">
        <f t="shared" ca="1" si="25"/>
        <v>Central Malekula (Uripiv)</v>
      </c>
      <c r="D341" s="6" t="s">
        <v>457</v>
      </c>
      <c r="E341" s="22" t="str">
        <f t="shared" ca="1" si="26"/>
        <v>Uripiv</v>
      </c>
      <c r="F341" s="22" t="str">
        <f t="shared" ca="1" si="27"/>
        <v>VUT0104088</v>
      </c>
      <c r="G341" s="22" t="str">
        <f t="shared" ca="1" si="28"/>
        <v>VUT0104</v>
      </c>
      <c r="H341" s="22" t="str">
        <f t="shared" ca="1" si="29"/>
        <v>MALAMPA</v>
      </c>
      <c r="I341" s="2"/>
      <c r="J341" s="2">
        <v>0</v>
      </c>
      <c r="K341" s="2"/>
    </row>
    <row r="342" spans="1:11">
      <c r="A342" s="6" t="s">
        <v>4189</v>
      </c>
      <c r="B342" s="6" t="s">
        <v>4190</v>
      </c>
      <c r="C342" s="22" t="str">
        <f t="shared" ca="1" si="25"/>
        <v>Central Malekula (Uripiv)</v>
      </c>
      <c r="D342" s="6" t="s">
        <v>457</v>
      </c>
      <c r="E342" s="22" t="str">
        <f t="shared" ca="1" si="26"/>
        <v>Uripiv</v>
      </c>
      <c r="F342" s="22" t="str">
        <f t="shared" ca="1" si="27"/>
        <v>VUT0104088</v>
      </c>
      <c r="G342" s="22" t="str">
        <f t="shared" ca="1" si="28"/>
        <v>VUT0104</v>
      </c>
      <c r="H342" s="22" t="str">
        <f t="shared" ca="1" si="29"/>
        <v>MALAMPA</v>
      </c>
      <c r="I342" s="2"/>
      <c r="J342" s="2">
        <v>3</v>
      </c>
      <c r="K342" s="2"/>
    </row>
    <row r="343" spans="1:11">
      <c r="A343" s="6" t="s">
        <v>4204</v>
      </c>
      <c r="B343" s="6" t="s">
        <v>4205</v>
      </c>
      <c r="C343" s="22" t="str">
        <f t="shared" ca="1" si="25"/>
        <v>Central Malekula (Uripiv)</v>
      </c>
      <c r="D343" s="6" t="s">
        <v>457</v>
      </c>
      <c r="E343" s="22" t="str">
        <f t="shared" ca="1" si="26"/>
        <v>Uripiv</v>
      </c>
      <c r="F343" s="22" t="str">
        <f t="shared" ca="1" si="27"/>
        <v>VUT0104088</v>
      </c>
      <c r="G343" s="22" t="str">
        <f t="shared" ca="1" si="28"/>
        <v>VUT0104</v>
      </c>
      <c r="H343" s="22" t="str">
        <f t="shared" ca="1" si="29"/>
        <v>MALAMPA</v>
      </c>
      <c r="I343" s="2"/>
      <c r="J343" s="2">
        <v>0</v>
      </c>
      <c r="K343" s="2"/>
    </row>
    <row r="344" spans="1:11">
      <c r="A344" s="6" t="s">
        <v>4216</v>
      </c>
      <c r="B344" s="6" t="s">
        <v>4217</v>
      </c>
      <c r="C344" s="22" t="str">
        <f t="shared" ca="1" si="25"/>
        <v>Central Malekula (Uripiv)</v>
      </c>
      <c r="D344" s="6" t="s">
        <v>457</v>
      </c>
      <c r="E344" s="22" t="str">
        <f t="shared" ca="1" si="26"/>
        <v>Uripiv</v>
      </c>
      <c r="F344" s="22" t="str">
        <f t="shared" ca="1" si="27"/>
        <v>VUT0104088</v>
      </c>
      <c r="G344" s="22" t="str">
        <f t="shared" ca="1" si="28"/>
        <v>VUT0104</v>
      </c>
      <c r="H344" s="22" t="str">
        <f t="shared" ca="1" si="29"/>
        <v>MALAMPA</v>
      </c>
      <c r="I344" s="2"/>
      <c r="J344" s="2">
        <v>0</v>
      </c>
      <c r="K344" s="2"/>
    </row>
    <row r="345" spans="1:11">
      <c r="A345" s="6" t="s">
        <v>4229</v>
      </c>
      <c r="B345" s="6" t="s">
        <v>4230</v>
      </c>
      <c r="C345" s="22" t="str">
        <f t="shared" ca="1" si="25"/>
        <v>Central Malekula (Uripiv)</v>
      </c>
      <c r="D345" s="6" t="s">
        <v>457</v>
      </c>
      <c r="E345" s="22" t="str">
        <f t="shared" ca="1" si="26"/>
        <v>Uripiv</v>
      </c>
      <c r="F345" s="22" t="str">
        <f t="shared" ca="1" si="27"/>
        <v>VUT0104088</v>
      </c>
      <c r="G345" s="22" t="str">
        <f t="shared" ca="1" si="28"/>
        <v>VUT0104</v>
      </c>
      <c r="H345" s="22" t="str">
        <f t="shared" ca="1" si="29"/>
        <v>MALAMPA</v>
      </c>
      <c r="I345" s="2"/>
      <c r="J345" s="2">
        <v>0</v>
      </c>
      <c r="K345" s="2"/>
    </row>
    <row r="346" spans="1:11">
      <c r="A346" s="6" t="s">
        <v>4231</v>
      </c>
      <c r="B346" s="6" t="s">
        <v>4232</v>
      </c>
      <c r="C346" s="22" t="str">
        <f t="shared" ca="1" si="25"/>
        <v>Central Malekula (Uripiv)</v>
      </c>
      <c r="D346" s="6" t="s">
        <v>457</v>
      </c>
      <c r="E346" s="22" t="str">
        <f t="shared" ca="1" si="26"/>
        <v>Uripiv</v>
      </c>
      <c r="F346" s="22" t="str">
        <f t="shared" ca="1" si="27"/>
        <v>VUT0104088</v>
      </c>
      <c r="G346" s="22" t="str">
        <f t="shared" ca="1" si="28"/>
        <v>VUT0104</v>
      </c>
      <c r="H346" s="22" t="str">
        <f t="shared" ca="1" si="29"/>
        <v>MALAMPA</v>
      </c>
      <c r="I346" s="2"/>
      <c r="J346" s="2">
        <v>0</v>
      </c>
      <c r="K346" s="2"/>
    </row>
    <row r="347" spans="1:11">
      <c r="A347" s="6" t="s">
        <v>5263</v>
      </c>
      <c r="B347" s="6" t="s">
        <v>5264</v>
      </c>
      <c r="C347" s="22" t="str">
        <f t="shared" ca="1" si="25"/>
        <v>Central Pentecost 1 (Pentecost)</v>
      </c>
      <c r="D347" s="6" t="s">
        <v>463</v>
      </c>
      <c r="E347" s="22" t="str">
        <f t="shared" ca="1" si="26"/>
        <v>Pentecost</v>
      </c>
      <c r="F347" s="22" t="str">
        <f t="shared" ca="1" si="27"/>
        <v>VUT0103022</v>
      </c>
      <c r="G347" s="22" t="str">
        <f t="shared" ca="1" si="28"/>
        <v>VUT0103</v>
      </c>
      <c r="H347" s="22" t="str">
        <f t="shared" ca="1" si="29"/>
        <v>PENAMA</v>
      </c>
      <c r="I347" s="2"/>
      <c r="J347" s="2">
        <v>0</v>
      </c>
      <c r="K347" s="2"/>
    </row>
    <row r="348" spans="1:11">
      <c r="A348" s="6" t="s">
        <v>5269</v>
      </c>
      <c r="B348" s="6" t="s">
        <v>5270</v>
      </c>
      <c r="C348" s="22" t="str">
        <f t="shared" ca="1" si="25"/>
        <v>Central Pentecost 1 (Pentecost)</v>
      </c>
      <c r="D348" s="6" t="s">
        <v>463</v>
      </c>
      <c r="E348" s="22" t="str">
        <f t="shared" ca="1" si="26"/>
        <v>Pentecost</v>
      </c>
      <c r="F348" s="22" t="str">
        <f t="shared" ca="1" si="27"/>
        <v>VUT0103022</v>
      </c>
      <c r="G348" s="22" t="str">
        <f t="shared" ca="1" si="28"/>
        <v>VUT0103</v>
      </c>
      <c r="H348" s="22" t="str">
        <f t="shared" ca="1" si="29"/>
        <v>PENAMA</v>
      </c>
      <c r="I348" s="2"/>
      <c r="J348" s="2">
        <v>0</v>
      </c>
      <c r="K348" s="2"/>
    </row>
    <row r="349" spans="1:11">
      <c r="A349" s="6" t="s">
        <v>5291</v>
      </c>
      <c r="B349" s="6" t="s">
        <v>5292</v>
      </c>
      <c r="C349" s="22" t="str">
        <f t="shared" ca="1" si="25"/>
        <v>Central Pentecost 1 (Pentecost)</v>
      </c>
      <c r="D349" s="6" t="s">
        <v>463</v>
      </c>
      <c r="E349" s="22" t="str">
        <f t="shared" ca="1" si="26"/>
        <v>Pentecost</v>
      </c>
      <c r="F349" s="22" t="str">
        <f t="shared" ca="1" si="27"/>
        <v>VUT0103022</v>
      </c>
      <c r="G349" s="22" t="str">
        <f t="shared" ca="1" si="28"/>
        <v>VUT0103</v>
      </c>
      <c r="H349" s="22" t="str">
        <f t="shared" ca="1" si="29"/>
        <v>PENAMA</v>
      </c>
      <c r="I349" s="2"/>
      <c r="J349" s="2">
        <v>0</v>
      </c>
      <c r="K349" s="2"/>
    </row>
    <row r="350" spans="1:11">
      <c r="A350" s="6" t="s">
        <v>5303</v>
      </c>
      <c r="B350" s="6" t="s">
        <v>5304</v>
      </c>
      <c r="C350" s="22" t="str">
        <f t="shared" ca="1" si="25"/>
        <v>Central Pentecost 1 (Pentecost)</v>
      </c>
      <c r="D350" s="6" t="s">
        <v>463</v>
      </c>
      <c r="E350" s="22" t="str">
        <f t="shared" ca="1" si="26"/>
        <v>Pentecost</v>
      </c>
      <c r="F350" s="22" t="str">
        <f t="shared" ca="1" si="27"/>
        <v>VUT0103022</v>
      </c>
      <c r="G350" s="22" t="str">
        <f t="shared" ca="1" si="28"/>
        <v>VUT0103</v>
      </c>
      <c r="H350" s="22" t="str">
        <f t="shared" ca="1" si="29"/>
        <v>PENAMA</v>
      </c>
      <c r="I350" s="2"/>
      <c r="J350" s="2">
        <v>0</v>
      </c>
      <c r="K350" s="2"/>
    </row>
    <row r="351" spans="1:11">
      <c r="A351" s="6" t="s">
        <v>5313</v>
      </c>
      <c r="B351" s="6" t="s">
        <v>5314</v>
      </c>
      <c r="C351" s="22" t="str">
        <f t="shared" ca="1" si="25"/>
        <v>Central Pentecost 1 (Pentecost)</v>
      </c>
      <c r="D351" s="6" t="s">
        <v>463</v>
      </c>
      <c r="E351" s="22" t="str">
        <f t="shared" ca="1" si="26"/>
        <v>Pentecost</v>
      </c>
      <c r="F351" s="22" t="str">
        <f t="shared" ca="1" si="27"/>
        <v>VUT0103022</v>
      </c>
      <c r="G351" s="22" t="str">
        <f t="shared" ca="1" si="28"/>
        <v>VUT0103</v>
      </c>
      <c r="H351" s="22" t="str">
        <f t="shared" ca="1" si="29"/>
        <v>PENAMA</v>
      </c>
      <c r="I351" s="2"/>
      <c r="J351" s="2">
        <v>0</v>
      </c>
      <c r="K351" s="2"/>
    </row>
    <row r="352" spans="1:11">
      <c r="A352" s="6" t="s">
        <v>5319</v>
      </c>
      <c r="B352" s="6" t="s">
        <v>5320</v>
      </c>
      <c r="C352" s="22" t="str">
        <f t="shared" ca="1" si="25"/>
        <v>Central Pentecost 1 (Pentecost)</v>
      </c>
      <c r="D352" s="6" t="s">
        <v>463</v>
      </c>
      <c r="E352" s="22" t="str">
        <f t="shared" ca="1" si="26"/>
        <v>Pentecost</v>
      </c>
      <c r="F352" s="22" t="str">
        <f t="shared" ca="1" si="27"/>
        <v>VUT0103022</v>
      </c>
      <c r="G352" s="22" t="str">
        <f t="shared" ca="1" si="28"/>
        <v>VUT0103</v>
      </c>
      <c r="H352" s="22" t="str">
        <f t="shared" ca="1" si="29"/>
        <v>PENAMA</v>
      </c>
      <c r="I352" s="2"/>
      <c r="J352" s="2">
        <v>0</v>
      </c>
      <c r="K352" s="2"/>
    </row>
    <row r="353" spans="1:11">
      <c r="A353" s="6" t="s">
        <v>5321</v>
      </c>
      <c r="B353" s="6" t="s">
        <v>5322</v>
      </c>
      <c r="C353" s="22" t="str">
        <f t="shared" ca="1" si="25"/>
        <v>Central Pentecost 1 (Pentecost)</v>
      </c>
      <c r="D353" s="6" t="s">
        <v>463</v>
      </c>
      <c r="E353" s="22" t="str">
        <f t="shared" ca="1" si="26"/>
        <v>Pentecost</v>
      </c>
      <c r="F353" s="22" t="str">
        <f t="shared" ca="1" si="27"/>
        <v>VUT0103022</v>
      </c>
      <c r="G353" s="22" t="str">
        <f t="shared" ca="1" si="28"/>
        <v>VUT0103</v>
      </c>
      <c r="H353" s="22" t="str">
        <f t="shared" ca="1" si="29"/>
        <v>PENAMA</v>
      </c>
      <c r="I353" s="2"/>
      <c r="J353" s="2">
        <v>2</v>
      </c>
      <c r="K353" s="2"/>
    </row>
    <row r="354" spans="1:11">
      <c r="A354" s="6" t="s">
        <v>5338</v>
      </c>
      <c r="B354" s="6" t="s">
        <v>5339</v>
      </c>
      <c r="C354" s="22" t="str">
        <f t="shared" ca="1" si="25"/>
        <v>Central Pentecost 1 (Pentecost)</v>
      </c>
      <c r="D354" s="6" t="s">
        <v>463</v>
      </c>
      <c r="E354" s="22" t="str">
        <f t="shared" ca="1" si="26"/>
        <v>Pentecost</v>
      </c>
      <c r="F354" s="22" t="str">
        <f t="shared" ca="1" si="27"/>
        <v>VUT0103022</v>
      </c>
      <c r="G354" s="22" t="str">
        <f t="shared" ca="1" si="28"/>
        <v>VUT0103</v>
      </c>
      <c r="H354" s="22" t="str">
        <f t="shared" ca="1" si="29"/>
        <v>PENAMA</v>
      </c>
      <c r="I354" s="2"/>
      <c r="J354" s="2">
        <v>0</v>
      </c>
      <c r="K354" s="2"/>
    </row>
    <row r="355" spans="1:11">
      <c r="A355" s="6" t="s">
        <v>5340</v>
      </c>
      <c r="B355" s="6" t="s">
        <v>5341</v>
      </c>
      <c r="C355" s="22" t="str">
        <f t="shared" ca="1" si="25"/>
        <v>Central Pentecost 1 (Pentecost)</v>
      </c>
      <c r="D355" s="6" t="s">
        <v>463</v>
      </c>
      <c r="E355" s="22" t="str">
        <f t="shared" ca="1" si="26"/>
        <v>Pentecost</v>
      </c>
      <c r="F355" s="22" t="str">
        <f t="shared" ca="1" si="27"/>
        <v>VUT0103022</v>
      </c>
      <c r="G355" s="22" t="str">
        <f t="shared" ca="1" si="28"/>
        <v>VUT0103</v>
      </c>
      <c r="H355" s="22" t="str">
        <f t="shared" ca="1" si="29"/>
        <v>PENAMA</v>
      </c>
      <c r="I355" s="2"/>
      <c r="J355" s="2">
        <v>0</v>
      </c>
      <c r="K355" s="2"/>
    </row>
    <row r="356" spans="1:11">
      <c r="A356" s="6" t="s">
        <v>5348</v>
      </c>
      <c r="B356" s="6" t="s">
        <v>5349</v>
      </c>
      <c r="C356" s="22" t="str">
        <f t="shared" ca="1" si="25"/>
        <v>Central Pentecost 1 (Pentecost)</v>
      </c>
      <c r="D356" s="6" t="s">
        <v>463</v>
      </c>
      <c r="E356" s="22" t="str">
        <f t="shared" ca="1" si="26"/>
        <v>Pentecost</v>
      </c>
      <c r="F356" s="22" t="str">
        <f t="shared" ca="1" si="27"/>
        <v>VUT0103022</v>
      </c>
      <c r="G356" s="22" t="str">
        <f t="shared" ca="1" si="28"/>
        <v>VUT0103</v>
      </c>
      <c r="H356" s="22" t="str">
        <f t="shared" ca="1" si="29"/>
        <v>PENAMA</v>
      </c>
      <c r="I356" s="2"/>
      <c r="J356" s="2">
        <v>0</v>
      </c>
      <c r="K356" s="2"/>
    </row>
    <row r="357" spans="1:11">
      <c r="A357" s="6" t="s">
        <v>5351</v>
      </c>
      <c r="B357" s="6" t="s">
        <v>5352</v>
      </c>
      <c r="C357" s="22" t="str">
        <f t="shared" ca="1" si="25"/>
        <v>Central Pentecost 1 (Pentecost)</v>
      </c>
      <c r="D357" s="6" t="s">
        <v>463</v>
      </c>
      <c r="E357" s="22" t="str">
        <f t="shared" ca="1" si="26"/>
        <v>Pentecost</v>
      </c>
      <c r="F357" s="22" t="str">
        <f t="shared" ca="1" si="27"/>
        <v>VUT0103022</v>
      </c>
      <c r="G357" s="22" t="str">
        <f t="shared" ca="1" si="28"/>
        <v>VUT0103</v>
      </c>
      <c r="H357" s="22" t="str">
        <f t="shared" ca="1" si="29"/>
        <v>PENAMA</v>
      </c>
      <c r="I357" s="2"/>
      <c r="J357" s="2">
        <v>0</v>
      </c>
      <c r="K357" s="2"/>
    </row>
    <row r="358" spans="1:11">
      <c r="A358" s="6" t="s">
        <v>5353</v>
      </c>
      <c r="B358" s="6" t="s">
        <v>5354</v>
      </c>
      <c r="C358" s="22" t="str">
        <f t="shared" ca="1" si="25"/>
        <v>Central Pentecost 1 (Pentecost)</v>
      </c>
      <c r="D358" s="6" t="s">
        <v>463</v>
      </c>
      <c r="E358" s="22" t="str">
        <f t="shared" ca="1" si="26"/>
        <v>Pentecost</v>
      </c>
      <c r="F358" s="22" t="str">
        <f t="shared" ca="1" si="27"/>
        <v>VUT0103022</v>
      </c>
      <c r="G358" s="22" t="str">
        <f t="shared" ca="1" si="28"/>
        <v>VUT0103</v>
      </c>
      <c r="H358" s="22" t="str">
        <f t="shared" ca="1" si="29"/>
        <v>PENAMA</v>
      </c>
      <c r="I358" s="2"/>
      <c r="J358" s="2">
        <v>0</v>
      </c>
      <c r="K358" s="2"/>
    </row>
    <row r="359" spans="1:11">
      <c r="A359" s="6" t="s">
        <v>5355</v>
      </c>
      <c r="B359" s="6" t="s">
        <v>5356</v>
      </c>
      <c r="C359" s="22" t="str">
        <f t="shared" ca="1" si="25"/>
        <v>Central Pentecost 1 (Pentecost)</v>
      </c>
      <c r="D359" s="6" t="s">
        <v>463</v>
      </c>
      <c r="E359" s="22" t="str">
        <f t="shared" ca="1" si="26"/>
        <v>Pentecost</v>
      </c>
      <c r="F359" s="22" t="str">
        <f t="shared" ca="1" si="27"/>
        <v>VUT0103022</v>
      </c>
      <c r="G359" s="22" t="str">
        <f t="shared" ca="1" si="28"/>
        <v>VUT0103</v>
      </c>
      <c r="H359" s="22" t="str">
        <f t="shared" ca="1" si="29"/>
        <v>PENAMA</v>
      </c>
      <c r="I359" s="2"/>
      <c r="J359" s="2">
        <v>0</v>
      </c>
      <c r="K359" s="2"/>
    </row>
    <row r="360" spans="1:11">
      <c r="A360" s="6" t="s">
        <v>5357</v>
      </c>
      <c r="B360" s="6" t="s">
        <v>5358</v>
      </c>
      <c r="C360" s="22" t="str">
        <f t="shared" ca="1" si="25"/>
        <v>Central Pentecost 1 (Pentecost)</v>
      </c>
      <c r="D360" s="6" t="s">
        <v>463</v>
      </c>
      <c r="E360" s="22" t="str">
        <f t="shared" ca="1" si="26"/>
        <v>Pentecost</v>
      </c>
      <c r="F360" s="22" t="str">
        <f t="shared" ca="1" si="27"/>
        <v>VUT0103022</v>
      </c>
      <c r="G360" s="22" t="str">
        <f t="shared" ca="1" si="28"/>
        <v>VUT0103</v>
      </c>
      <c r="H360" s="22" t="str">
        <f t="shared" ca="1" si="29"/>
        <v>PENAMA</v>
      </c>
      <c r="I360" s="2"/>
      <c r="J360" s="2">
        <v>0</v>
      </c>
      <c r="K360" s="2"/>
    </row>
    <row r="361" spans="1:11">
      <c r="A361" s="6" t="s">
        <v>5361</v>
      </c>
      <c r="B361" s="6" t="s">
        <v>5362</v>
      </c>
      <c r="C361" s="22" t="str">
        <f t="shared" ca="1" si="25"/>
        <v>Central Pentecost 1 (Pentecost)</v>
      </c>
      <c r="D361" s="6" t="s">
        <v>463</v>
      </c>
      <c r="E361" s="22" t="str">
        <f t="shared" ca="1" si="26"/>
        <v>Pentecost</v>
      </c>
      <c r="F361" s="22" t="str">
        <f t="shared" ca="1" si="27"/>
        <v>VUT0103022</v>
      </c>
      <c r="G361" s="22" t="str">
        <f t="shared" ca="1" si="28"/>
        <v>VUT0103</v>
      </c>
      <c r="H361" s="22" t="str">
        <f t="shared" ca="1" si="29"/>
        <v>PENAMA</v>
      </c>
      <c r="I361" s="2"/>
      <c r="J361" s="2">
        <v>0</v>
      </c>
      <c r="K361" s="2"/>
    </row>
    <row r="362" spans="1:11">
      <c r="A362" s="6" t="s">
        <v>5363</v>
      </c>
      <c r="B362" s="6" t="s">
        <v>5364</v>
      </c>
      <c r="C362" s="22" t="str">
        <f t="shared" ca="1" si="25"/>
        <v>Central Pentecost 1 (Pentecost)</v>
      </c>
      <c r="D362" s="6" t="s">
        <v>463</v>
      </c>
      <c r="E362" s="22" t="str">
        <f t="shared" ca="1" si="26"/>
        <v>Pentecost</v>
      </c>
      <c r="F362" s="22" t="str">
        <f t="shared" ca="1" si="27"/>
        <v>VUT0103022</v>
      </c>
      <c r="G362" s="22" t="str">
        <f t="shared" ca="1" si="28"/>
        <v>VUT0103</v>
      </c>
      <c r="H362" s="22" t="str">
        <f t="shared" ca="1" si="29"/>
        <v>PENAMA</v>
      </c>
      <c r="I362" s="2"/>
      <c r="J362" s="2">
        <v>0</v>
      </c>
      <c r="K362" s="2"/>
    </row>
    <row r="363" spans="1:11">
      <c r="A363" s="6" t="s">
        <v>5365</v>
      </c>
      <c r="B363" s="6" t="s">
        <v>5366</v>
      </c>
      <c r="C363" s="22" t="str">
        <f t="shared" ca="1" si="25"/>
        <v>Central Pentecost 1 (Pentecost)</v>
      </c>
      <c r="D363" s="6" t="s">
        <v>463</v>
      </c>
      <c r="E363" s="22" t="str">
        <f t="shared" ca="1" si="26"/>
        <v>Pentecost</v>
      </c>
      <c r="F363" s="22" t="str">
        <f t="shared" ca="1" si="27"/>
        <v>VUT0103022</v>
      </c>
      <c r="G363" s="22" t="str">
        <f t="shared" ca="1" si="28"/>
        <v>VUT0103</v>
      </c>
      <c r="H363" s="22" t="str">
        <f t="shared" ca="1" si="29"/>
        <v>PENAMA</v>
      </c>
      <c r="I363" s="2"/>
      <c r="J363" s="2">
        <v>0</v>
      </c>
      <c r="K363" s="2"/>
    </row>
    <row r="364" spans="1:11">
      <c r="A364" s="6" t="s">
        <v>5375</v>
      </c>
      <c r="B364" s="6" t="s">
        <v>5376</v>
      </c>
      <c r="C364" s="22" t="str">
        <f t="shared" ca="1" si="25"/>
        <v>Central Pentecost 1 (Pentecost)</v>
      </c>
      <c r="D364" s="6" t="s">
        <v>463</v>
      </c>
      <c r="E364" s="22" t="str">
        <f t="shared" ca="1" si="26"/>
        <v>Pentecost</v>
      </c>
      <c r="F364" s="22" t="str">
        <f t="shared" ca="1" si="27"/>
        <v>VUT0103022</v>
      </c>
      <c r="G364" s="22" t="str">
        <f t="shared" ca="1" si="28"/>
        <v>VUT0103</v>
      </c>
      <c r="H364" s="22" t="str">
        <f t="shared" ca="1" si="29"/>
        <v>PENAMA</v>
      </c>
      <c r="I364" s="2"/>
      <c r="J364" s="2">
        <v>0</v>
      </c>
      <c r="K364" s="2"/>
    </row>
    <row r="365" spans="1:11">
      <c r="A365" s="6" t="s">
        <v>5377</v>
      </c>
      <c r="B365" s="6" t="s">
        <v>5378</v>
      </c>
      <c r="C365" s="22" t="str">
        <f t="shared" ca="1" si="25"/>
        <v>Central Pentecost 1 (Pentecost)</v>
      </c>
      <c r="D365" s="6" t="s">
        <v>463</v>
      </c>
      <c r="E365" s="22" t="str">
        <f t="shared" ca="1" si="26"/>
        <v>Pentecost</v>
      </c>
      <c r="F365" s="22" t="str">
        <f t="shared" ca="1" si="27"/>
        <v>VUT0103022</v>
      </c>
      <c r="G365" s="22" t="str">
        <f t="shared" ca="1" si="28"/>
        <v>VUT0103</v>
      </c>
      <c r="H365" s="22" t="str">
        <f t="shared" ca="1" si="29"/>
        <v>PENAMA</v>
      </c>
      <c r="I365" s="2"/>
      <c r="J365" s="2">
        <v>0</v>
      </c>
      <c r="K365" s="2"/>
    </row>
    <row r="366" spans="1:11">
      <c r="A366" s="6" t="s">
        <v>5379</v>
      </c>
      <c r="B366" s="6" t="s">
        <v>5380</v>
      </c>
      <c r="C366" s="22" t="str">
        <f t="shared" ca="1" si="25"/>
        <v>Central Pentecost 1 (Pentecost)</v>
      </c>
      <c r="D366" s="6" t="s">
        <v>463</v>
      </c>
      <c r="E366" s="22" t="str">
        <f t="shared" ca="1" si="26"/>
        <v>Pentecost</v>
      </c>
      <c r="F366" s="22" t="str">
        <f t="shared" ca="1" si="27"/>
        <v>VUT0103022</v>
      </c>
      <c r="G366" s="22" t="str">
        <f t="shared" ca="1" si="28"/>
        <v>VUT0103</v>
      </c>
      <c r="H366" s="22" t="str">
        <f t="shared" ca="1" si="29"/>
        <v>PENAMA</v>
      </c>
      <c r="I366" s="2"/>
      <c r="J366" s="2">
        <v>0</v>
      </c>
      <c r="K366" s="2"/>
    </row>
    <row r="367" spans="1:11">
      <c r="A367" s="6" t="s">
        <v>5381</v>
      </c>
      <c r="B367" s="6" t="s">
        <v>5382</v>
      </c>
      <c r="C367" s="22" t="str">
        <f t="shared" ca="1" si="25"/>
        <v>Central Pentecost 1 (Pentecost)</v>
      </c>
      <c r="D367" s="6" t="s">
        <v>463</v>
      </c>
      <c r="E367" s="22" t="str">
        <f t="shared" ca="1" si="26"/>
        <v>Pentecost</v>
      </c>
      <c r="F367" s="22" t="str">
        <f t="shared" ca="1" si="27"/>
        <v>VUT0103022</v>
      </c>
      <c r="G367" s="22" t="str">
        <f t="shared" ca="1" si="28"/>
        <v>VUT0103</v>
      </c>
      <c r="H367" s="22" t="str">
        <f t="shared" ca="1" si="29"/>
        <v>PENAMA</v>
      </c>
      <c r="I367" s="2"/>
      <c r="J367" s="2">
        <v>0</v>
      </c>
      <c r="K367" s="2"/>
    </row>
    <row r="368" spans="1:11">
      <c r="A368" s="6" t="s">
        <v>5383</v>
      </c>
      <c r="B368" s="6" t="s">
        <v>5384</v>
      </c>
      <c r="C368" s="22" t="str">
        <f t="shared" ca="1" si="25"/>
        <v>Central Pentecost 1 (Pentecost)</v>
      </c>
      <c r="D368" s="6" t="s">
        <v>463</v>
      </c>
      <c r="E368" s="22" t="str">
        <f t="shared" ca="1" si="26"/>
        <v>Pentecost</v>
      </c>
      <c r="F368" s="22" t="str">
        <f t="shared" ca="1" si="27"/>
        <v>VUT0103022</v>
      </c>
      <c r="G368" s="22" t="str">
        <f t="shared" ca="1" si="28"/>
        <v>VUT0103</v>
      </c>
      <c r="H368" s="22" t="str">
        <f t="shared" ca="1" si="29"/>
        <v>PENAMA</v>
      </c>
      <c r="I368" s="2"/>
      <c r="J368" s="2">
        <v>0</v>
      </c>
      <c r="K368" s="2"/>
    </row>
    <row r="369" spans="1:11">
      <c r="A369" s="6" t="s">
        <v>5385</v>
      </c>
      <c r="B369" s="6" t="s">
        <v>5386</v>
      </c>
      <c r="C369" s="22" t="str">
        <f t="shared" ca="1" si="25"/>
        <v>Central Pentecost 1 (Pentecost)</v>
      </c>
      <c r="D369" s="6" t="s">
        <v>463</v>
      </c>
      <c r="E369" s="22" t="str">
        <f t="shared" ca="1" si="26"/>
        <v>Pentecost</v>
      </c>
      <c r="F369" s="22" t="str">
        <f t="shared" ca="1" si="27"/>
        <v>VUT0103022</v>
      </c>
      <c r="G369" s="22" t="str">
        <f t="shared" ca="1" si="28"/>
        <v>VUT0103</v>
      </c>
      <c r="H369" s="22" t="str">
        <f t="shared" ca="1" si="29"/>
        <v>PENAMA</v>
      </c>
      <c r="I369" s="2"/>
      <c r="J369" s="2">
        <v>0</v>
      </c>
      <c r="K369" s="2"/>
    </row>
    <row r="370" spans="1:11">
      <c r="A370" s="6" t="s">
        <v>5389</v>
      </c>
      <c r="B370" s="6" t="s">
        <v>5390</v>
      </c>
      <c r="C370" s="22" t="str">
        <f t="shared" ca="1" si="25"/>
        <v>Central Pentecost 1 (Pentecost)</v>
      </c>
      <c r="D370" s="6" t="s">
        <v>463</v>
      </c>
      <c r="E370" s="22" t="str">
        <f t="shared" ca="1" si="26"/>
        <v>Pentecost</v>
      </c>
      <c r="F370" s="22" t="str">
        <f t="shared" ca="1" si="27"/>
        <v>VUT0103022</v>
      </c>
      <c r="G370" s="22" t="str">
        <f t="shared" ca="1" si="28"/>
        <v>VUT0103</v>
      </c>
      <c r="H370" s="22" t="str">
        <f t="shared" ca="1" si="29"/>
        <v>PENAMA</v>
      </c>
      <c r="I370" s="2"/>
      <c r="J370" s="2">
        <v>0</v>
      </c>
      <c r="K370" s="2"/>
    </row>
    <row r="371" spans="1:11">
      <c r="A371" s="6" t="s">
        <v>5391</v>
      </c>
      <c r="B371" s="6" t="s">
        <v>5392</v>
      </c>
      <c r="C371" s="22" t="str">
        <f t="shared" ca="1" si="25"/>
        <v>Central Pentecost 1 (Pentecost)</v>
      </c>
      <c r="D371" s="6" t="s">
        <v>463</v>
      </c>
      <c r="E371" s="22" t="str">
        <f t="shared" ca="1" si="26"/>
        <v>Pentecost</v>
      </c>
      <c r="F371" s="22" t="str">
        <f t="shared" ca="1" si="27"/>
        <v>VUT0103022</v>
      </c>
      <c r="G371" s="22" t="str">
        <f t="shared" ca="1" si="28"/>
        <v>VUT0103</v>
      </c>
      <c r="H371" s="22" t="str">
        <f t="shared" ca="1" si="29"/>
        <v>PENAMA</v>
      </c>
      <c r="I371" s="2"/>
      <c r="J371" s="2">
        <v>0</v>
      </c>
      <c r="K371" s="2"/>
    </row>
    <row r="372" spans="1:11">
      <c r="A372" s="6" t="s">
        <v>5395</v>
      </c>
      <c r="B372" s="6" t="s">
        <v>5396</v>
      </c>
      <c r="C372" s="22" t="str">
        <f t="shared" ca="1" si="25"/>
        <v>Central Pentecost 1 (Pentecost)</v>
      </c>
      <c r="D372" s="6" t="s">
        <v>463</v>
      </c>
      <c r="E372" s="22" t="str">
        <f t="shared" ca="1" si="26"/>
        <v>Pentecost</v>
      </c>
      <c r="F372" s="22" t="str">
        <f t="shared" ca="1" si="27"/>
        <v>VUT0103022</v>
      </c>
      <c r="G372" s="22" t="str">
        <f t="shared" ca="1" si="28"/>
        <v>VUT0103</v>
      </c>
      <c r="H372" s="22" t="str">
        <f t="shared" ca="1" si="29"/>
        <v>PENAMA</v>
      </c>
      <c r="I372" s="2"/>
      <c r="J372" s="2">
        <v>0</v>
      </c>
      <c r="K372" s="2"/>
    </row>
    <row r="373" spans="1:11">
      <c r="A373" s="6" t="s">
        <v>5397</v>
      </c>
      <c r="B373" s="6" t="s">
        <v>5398</v>
      </c>
      <c r="C373" s="22" t="str">
        <f t="shared" ca="1" si="25"/>
        <v>Central Pentecost 1 (Pentecost)</v>
      </c>
      <c r="D373" s="6" t="s">
        <v>463</v>
      </c>
      <c r="E373" s="22" t="str">
        <f t="shared" ca="1" si="26"/>
        <v>Pentecost</v>
      </c>
      <c r="F373" s="22" t="str">
        <f t="shared" ca="1" si="27"/>
        <v>VUT0103022</v>
      </c>
      <c r="G373" s="22" t="str">
        <f t="shared" ca="1" si="28"/>
        <v>VUT0103</v>
      </c>
      <c r="H373" s="22" t="str">
        <f t="shared" ca="1" si="29"/>
        <v>PENAMA</v>
      </c>
      <c r="I373" s="2"/>
      <c r="J373" s="2">
        <v>0</v>
      </c>
      <c r="K373" s="2"/>
    </row>
    <row r="374" spans="1:11">
      <c r="A374" s="6" t="s">
        <v>5401</v>
      </c>
      <c r="B374" s="6" t="s">
        <v>5402</v>
      </c>
      <c r="C374" s="22" t="str">
        <f t="shared" ca="1" si="25"/>
        <v>Central Pentecost 1 (Pentecost)</v>
      </c>
      <c r="D374" s="6" t="s">
        <v>463</v>
      </c>
      <c r="E374" s="22" t="str">
        <f t="shared" ca="1" si="26"/>
        <v>Pentecost</v>
      </c>
      <c r="F374" s="22" t="str">
        <f t="shared" ca="1" si="27"/>
        <v>VUT0103022</v>
      </c>
      <c r="G374" s="22" t="str">
        <f t="shared" ca="1" si="28"/>
        <v>VUT0103</v>
      </c>
      <c r="H374" s="22" t="str">
        <f t="shared" ca="1" si="29"/>
        <v>PENAMA</v>
      </c>
      <c r="I374" s="2"/>
      <c r="J374" s="2">
        <v>0</v>
      </c>
      <c r="K374" s="2"/>
    </row>
    <row r="375" spans="1:11">
      <c r="A375" s="6" t="s">
        <v>5403</v>
      </c>
      <c r="B375" s="6" t="s">
        <v>5404</v>
      </c>
      <c r="C375" s="22" t="str">
        <f t="shared" ca="1" si="25"/>
        <v>Central Pentecost 1 (Pentecost)</v>
      </c>
      <c r="D375" s="6" t="s">
        <v>463</v>
      </c>
      <c r="E375" s="22" t="str">
        <f t="shared" ca="1" si="26"/>
        <v>Pentecost</v>
      </c>
      <c r="F375" s="22" t="str">
        <f t="shared" ca="1" si="27"/>
        <v>VUT0103022</v>
      </c>
      <c r="G375" s="22" t="str">
        <f t="shared" ca="1" si="28"/>
        <v>VUT0103</v>
      </c>
      <c r="H375" s="22" t="str">
        <f t="shared" ca="1" si="29"/>
        <v>PENAMA</v>
      </c>
      <c r="I375" s="2"/>
      <c r="J375" s="2">
        <v>0</v>
      </c>
      <c r="K375" s="2"/>
    </row>
    <row r="376" spans="1:11">
      <c r="A376" s="6" t="s">
        <v>5405</v>
      </c>
      <c r="B376" s="6" t="s">
        <v>5406</v>
      </c>
      <c r="C376" s="22" t="str">
        <f t="shared" ca="1" si="25"/>
        <v>Central Pentecost 1 (Pentecost)</v>
      </c>
      <c r="D376" s="6" t="s">
        <v>463</v>
      </c>
      <c r="E376" s="22" t="str">
        <f t="shared" ca="1" si="26"/>
        <v>Pentecost</v>
      </c>
      <c r="F376" s="22" t="str">
        <f t="shared" ca="1" si="27"/>
        <v>VUT0103022</v>
      </c>
      <c r="G376" s="22" t="str">
        <f t="shared" ca="1" si="28"/>
        <v>VUT0103</v>
      </c>
      <c r="H376" s="22" t="str">
        <f t="shared" ca="1" si="29"/>
        <v>PENAMA</v>
      </c>
      <c r="I376" s="2"/>
      <c r="J376" s="2">
        <v>0</v>
      </c>
      <c r="K376" s="2"/>
    </row>
    <row r="377" spans="1:11">
      <c r="A377" s="6" t="s">
        <v>5407</v>
      </c>
      <c r="B377" s="6" t="s">
        <v>5408</v>
      </c>
      <c r="C377" s="22" t="str">
        <f t="shared" ca="1" si="25"/>
        <v>Central Pentecost 1 (Pentecost)</v>
      </c>
      <c r="D377" s="6" t="s">
        <v>463</v>
      </c>
      <c r="E377" s="22" t="str">
        <f t="shared" ca="1" si="26"/>
        <v>Pentecost</v>
      </c>
      <c r="F377" s="22" t="str">
        <f t="shared" ca="1" si="27"/>
        <v>VUT0103022</v>
      </c>
      <c r="G377" s="22" t="str">
        <f t="shared" ca="1" si="28"/>
        <v>VUT0103</v>
      </c>
      <c r="H377" s="22" t="str">
        <f t="shared" ca="1" si="29"/>
        <v>PENAMA</v>
      </c>
      <c r="I377" s="2"/>
      <c r="J377" s="2">
        <v>0</v>
      </c>
      <c r="K377" s="2"/>
    </row>
    <row r="378" spans="1:11">
      <c r="A378" s="6" t="s">
        <v>5409</v>
      </c>
      <c r="B378" s="6" t="s">
        <v>5410</v>
      </c>
      <c r="C378" s="22" t="str">
        <f t="shared" ca="1" si="25"/>
        <v>Central Pentecost 1 (Pentecost)</v>
      </c>
      <c r="D378" s="6" t="s">
        <v>463</v>
      </c>
      <c r="E378" s="22" t="str">
        <f t="shared" ca="1" si="26"/>
        <v>Pentecost</v>
      </c>
      <c r="F378" s="22" t="str">
        <f t="shared" ca="1" si="27"/>
        <v>VUT0103022</v>
      </c>
      <c r="G378" s="22" t="str">
        <f t="shared" ca="1" si="28"/>
        <v>VUT0103</v>
      </c>
      <c r="H378" s="22" t="str">
        <f t="shared" ca="1" si="29"/>
        <v>PENAMA</v>
      </c>
      <c r="I378" s="2"/>
      <c r="J378" s="2">
        <v>0</v>
      </c>
      <c r="K378" s="2"/>
    </row>
    <row r="379" spans="1:11">
      <c r="A379" s="6" t="s">
        <v>5411</v>
      </c>
      <c r="B379" s="6" t="s">
        <v>5412</v>
      </c>
      <c r="C379" s="22" t="str">
        <f t="shared" ca="1" si="25"/>
        <v>Central Pentecost 1 (Pentecost)</v>
      </c>
      <c r="D379" s="6" t="s">
        <v>463</v>
      </c>
      <c r="E379" s="22" t="str">
        <f t="shared" ca="1" si="26"/>
        <v>Pentecost</v>
      </c>
      <c r="F379" s="22" t="str">
        <f t="shared" ca="1" si="27"/>
        <v>VUT0103022</v>
      </c>
      <c r="G379" s="22" t="str">
        <f t="shared" ca="1" si="28"/>
        <v>VUT0103</v>
      </c>
      <c r="H379" s="22" t="str">
        <f t="shared" ca="1" si="29"/>
        <v>PENAMA</v>
      </c>
      <c r="I379" s="2"/>
      <c r="J379" s="2">
        <v>0</v>
      </c>
      <c r="K379" s="2"/>
    </row>
    <row r="380" spans="1:11">
      <c r="A380" s="6" t="s">
        <v>5413</v>
      </c>
      <c r="B380" s="6" t="s">
        <v>5414</v>
      </c>
      <c r="C380" s="22" t="str">
        <f t="shared" ca="1" si="25"/>
        <v>Central Pentecost 1 (Pentecost)</v>
      </c>
      <c r="D380" s="6" t="s">
        <v>463</v>
      </c>
      <c r="E380" s="22" t="str">
        <f t="shared" ca="1" si="26"/>
        <v>Pentecost</v>
      </c>
      <c r="F380" s="22" t="str">
        <f t="shared" ca="1" si="27"/>
        <v>VUT0103022</v>
      </c>
      <c r="G380" s="22" t="str">
        <f t="shared" ca="1" si="28"/>
        <v>VUT0103</v>
      </c>
      <c r="H380" s="22" t="str">
        <f t="shared" ca="1" si="29"/>
        <v>PENAMA</v>
      </c>
      <c r="I380" s="2"/>
      <c r="J380" s="2">
        <v>0</v>
      </c>
      <c r="K380" s="2"/>
    </row>
    <row r="381" spans="1:11">
      <c r="A381" s="6" t="s">
        <v>5415</v>
      </c>
      <c r="B381" s="6" t="s">
        <v>5416</v>
      </c>
      <c r="C381" s="22" t="str">
        <f t="shared" ca="1" si="25"/>
        <v>Central Pentecost 1 (Pentecost)</v>
      </c>
      <c r="D381" s="6" t="s">
        <v>463</v>
      </c>
      <c r="E381" s="22" t="str">
        <f t="shared" ca="1" si="26"/>
        <v>Pentecost</v>
      </c>
      <c r="F381" s="22" t="str">
        <f t="shared" ca="1" si="27"/>
        <v>VUT0103022</v>
      </c>
      <c r="G381" s="22" t="str">
        <f t="shared" ca="1" si="28"/>
        <v>VUT0103</v>
      </c>
      <c r="H381" s="22" t="str">
        <f t="shared" ca="1" si="29"/>
        <v>PENAMA</v>
      </c>
      <c r="I381" s="2"/>
      <c r="J381" s="2">
        <v>0</v>
      </c>
      <c r="K381" s="2"/>
    </row>
    <row r="382" spans="1:11">
      <c r="A382" s="6" t="s">
        <v>5417</v>
      </c>
      <c r="B382" s="6" t="s">
        <v>5418</v>
      </c>
      <c r="C382" s="22" t="str">
        <f t="shared" ca="1" si="25"/>
        <v>Central Pentecost 1 (Pentecost)</v>
      </c>
      <c r="D382" s="6" t="s">
        <v>463</v>
      </c>
      <c r="E382" s="22" t="str">
        <f t="shared" ca="1" si="26"/>
        <v>Pentecost</v>
      </c>
      <c r="F382" s="22" t="str">
        <f t="shared" ca="1" si="27"/>
        <v>VUT0103022</v>
      </c>
      <c r="G382" s="22" t="str">
        <f t="shared" ca="1" si="28"/>
        <v>VUT0103</v>
      </c>
      <c r="H382" s="22" t="str">
        <f t="shared" ca="1" si="29"/>
        <v>PENAMA</v>
      </c>
      <c r="I382" s="2"/>
      <c r="J382" s="2">
        <v>0</v>
      </c>
      <c r="K382" s="2"/>
    </row>
    <row r="383" spans="1:11">
      <c r="A383" s="6" t="s">
        <v>5419</v>
      </c>
      <c r="B383" s="6" t="s">
        <v>5420</v>
      </c>
      <c r="C383" s="22" t="str">
        <f t="shared" ca="1" si="25"/>
        <v>Central Pentecost 1 (Pentecost)</v>
      </c>
      <c r="D383" s="6" t="s">
        <v>463</v>
      </c>
      <c r="E383" s="22" t="str">
        <f t="shared" ca="1" si="26"/>
        <v>Pentecost</v>
      </c>
      <c r="F383" s="22" t="str">
        <f t="shared" ca="1" si="27"/>
        <v>VUT0103022</v>
      </c>
      <c r="G383" s="22" t="str">
        <f t="shared" ca="1" si="28"/>
        <v>VUT0103</v>
      </c>
      <c r="H383" s="22" t="str">
        <f t="shared" ca="1" si="29"/>
        <v>PENAMA</v>
      </c>
      <c r="I383" s="2"/>
      <c r="J383" s="2">
        <v>0</v>
      </c>
      <c r="K383" s="2"/>
    </row>
    <row r="384" spans="1:11">
      <c r="A384" s="6" t="s">
        <v>5421</v>
      </c>
      <c r="B384" s="6" t="s">
        <v>5422</v>
      </c>
      <c r="C384" s="22" t="str">
        <f t="shared" ca="1" si="25"/>
        <v>Central Pentecost 1 (Pentecost)</v>
      </c>
      <c r="D384" s="6" t="s">
        <v>463</v>
      </c>
      <c r="E384" s="22" t="str">
        <f t="shared" ca="1" si="26"/>
        <v>Pentecost</v>
      </c>
      <c r="F384" s="22" t="str">
        <f t="shared" ca="1" si="27"/>
        <v>VUT0103022</v>
      </c>
      <c r="G384" s="22" t="str">
        <f t="shared" ca="1" si="28"/>
        <v>VUT0103</v>
      </c>
      <c r="H384" s="22" t="str">
        <f t="shared" ca="1" si="29"/>
        <v>PENAMA</v>
      </c>
      <c r="I384" s="2"/>
      <c r="J384" s="2">
        <v>0</v>
      </c>
      <c r="K384" s="2"/>
    </row>
    <row r="385" spans="1:11">
      <c r="A385" s="6" t="s">
        <v>5423</v>
      </c>
      <c r="B385" s="6" t="s">
        <v>5424</v>
      </c>
      <c r="C385" s="22" t="str">
        <f t="shared" ca="1" si="25"/>
        <v>Central Pentecost 1 (Pentecost)</v>
      </c>
      <c r="D385" s="6" t="s">
        <v>463</v>
      </c>
      <c r="E385" s="22" t="str">
        <f t="shared" ca="1" si="26"/>
        <v>Pentecost</v>
      </c>
      <c r="F385" s="22" t="str">
        <f t="shared" ca="1" si="27"/>
        <v>VUT0103022</v>
      </c>
      <c r="G385" s="22" t="str">
        <f t="shared" ca="1" si="28"/>
        <v>VUT0103</v>
      </c>
      <c r="H385" s="22" t="str">
        <f t="shared" ca="1" si="29"/>
        <v>PENAMA</v>
      </c>
      <c r="I385" s="2"/>
      <c r="J385" s="2">
        <v>0</v>
      </c>
      <c r="K385" s="2"/>
    </row>
    <row r="386" spans="1:11">
      <c r="A386" s="6" t="s">
        <v>5425</v>
      </c>
      <c r="B386" s="6" t="s">
        <v>5426</v>
      </c>
      <c r="C386" s="22" t="str">
        <f t="shared" ref="C386:C449" ca="1" si="30">OFFSET(OffsetRefAdm3,MATCH(D386,MatchAdm3_Code,0)-1,0)</f>
        <v>Central Pentecost 1 (Pentecost)</v>
      </c>
      <c r="D386" s="6" t="s">
        <v>463</v>
      </c>
      <c r="E386" s="22" t="str">
        <f t="shared" ref="E386:E449" ca="1" si="31">OFFSET(OffsetRefAdm3,MATCH(D386,MatchAdm3_Code,0)-1,2)</f>
        <v>Pentecost</v>
      </c>
      <c r="F386" s="22" t="str">
        <f t="shared" ref="F386:F449" ca="1" si="32">OFFSET(OffsetRefAdm3,MATCH(D386,MatchAdm3_Code,0)-1,3)</f>
        <v>VUT0103022</v>
      </c>
      <c r="G386" s="22" t="str">
        <f t="shared" ref="G386:G449" ca="1" si="33">OFFSET(OffsetRefAdm3,MATCH(D386,MatchAdm3_Code,0)-1,5)</f>
        <v>VUT0103</v>
      </c>
      <c r="H386" s="22" t="str">
        <f t="shared" ref="H386:H449" ca="1" si="34">OFFSET(OffsetRefAdm3,MATCH(D386,MatchAdm3_Code,0)-1,4)</f>
        <v>PENAMA</v>
      </c>
      <c r="I386" s="2"/>
      <c r="J386" s="2">
        <v>0</v>
      </c>
      <c r="K386" s="2"/>
    </row>
    <row r="387" spans="1:11">
      <c r="A387" s="6" t="s">
        <v>5429</v>
      </c>
      <c r="B387" s="6" t="s">
        <v>5430</v>
      </c>
      <c r="C387" s="22" t="str">
        <f t="shared" ca="1" si="30"/>
        <v>Central Pentecost 1 (Pentecost)</v>
      </c>
      <c r="D387" s="6" t="s">
        <v>463</v>
      </c>
      <c r="E387" s="22" t="str">
        <f t="shared" ca="1" si="31"/>
        <v>Pentecost</v>
      </c>
      <c r="F387" s="22" t="str">
        <f t="shared" ca="1" si="32"/>
        <v>VUT0103022</v>
      </c>
      <c r="G387" s="22" t="str">
        <f t="shared" ca="1" si="33"/>
        <v>VUT0103</v>
      </c>
      <c r="H387" s="22" t="str">
        <f t="shared" ca="1" si="34"/>
        <v>PENAMA</v>
      </c>
      <c r="I387" s="2"/>
      <c r="J387" s="2">
        <v>0</v>
      </c>
      <c r="K387" s="2"/>
    </row>
    <row r="388" spans="1:11">
      <c r="A388" s="6" t="s">
        <v>5435</v>
      </c>
      <c r="B388" s="6" t="s">
        <v>5436</v>
      </c>
      <c r="C388" s="22" t="str">
        <f t="shared" ca="1" si="30"/>
        <v>Central Pentecost 1 (Pentecost)</v>
      </c>
      <c r="D388" s="6" t="s">
        <v>463</v>
      </c>
      <c r="E388" s="22" t="str">
        <f t="shared" ca="1" si="31"/>
        <v>Pentecost</v>
      </c>
      <c r="F388" s="22" t="str">
        <f t="shared" ca="1" si="32"/>
        <v>VUT0103022</v>
      </c>
      <c r="G388" s="22" t="str">
        <f t="shared" ca="1" si="33"/>
        <v>VUT0103</v>
      </c>
      <c r="H388" s="22" t="str">
        <f t="shared" ca="1" si="34"/>
        <v>PENAMA</v>
      </c>
      <c r="I388" s="2"/>
      <c r="J388" s="2">
        <v>0</v>
      </c>
      <c r="K388" s="2"/>
    </row>
    <row r="389" spans="1:11">
      <c r="A389" s="6" t="s">
        <v>5439</v>
      </c>
      <c r="B389" s="6" t="s">
        <v>5440</v>
      </c>
      <c r="C389" s="22" t="str">
        <f t="shared" ca="1" si="30"/>
        <v>Central Pentecost 1 (Pentecost)</v>
      </c>
      <c r="D389" s="6" t="s">
        <v>463</v>
      </c>
      <c r="E389" s="22" t="str">
        <f t="shared" ca="1" si="31"/>
        <v>Pentecost</v>
      </c>
      <c r="F389" s="22" t="str">
        <f t="shared" ca="1" si="32"/>
        <v>VUT0103022</v>
      </c>
      <c r="G389" s="22" t="str">
        <f t="shared" ca="1" si="33"/>
        <v>VUT0103</v>
      </c>
      <c r="H389" s="22" t="str">
        <f t="shared" ca="1" si="34"/>
        <v>PENAMA</v>
      </c>
      <c r="I389" s="2"/>
      <c r="J389" s="2">
        <v>0</v>
      </c>
      <c r="K389" s="2"/>
    </row>
    <row r="390" spans="1:11">
      <c r="A390" s="6" t="s">
        <v>5447</v>
      </c>
      <c r="B390" s="6" t="s">
        <v>5448</v>
      </c>
      <c r="C390" s="22" t="str">
        <f t="shared" ca="1" si="30"/>
        <v>Central Pentecost 1 (Pentecost)</v>
      </c>
      <c r="D390" s="6" t="s">
        <v>463</v>
      </c>
      <c r="E390" s="22" t="str">
        <f t="shared" ca="1" si="31"/>
        <v>Pentecost</v>
      </c>
      <c r="F390" s="22" t="str">
        <f t="shared" ca="1" si="32"/>
        <v>VUT0103022</v>
      </c>
      <c r="G390" s="22" t="str">
        <f t="shared" ca="1" si="33"/>
        <v>VUT0103</v>
      </c>
      <c r="H390" s="22" t="str">
        <f t="shared" ca="1" si="34"/>
        <v>PENAMA</v>
      </c>
      <c r="I390" s="2"/>
      <c r="J390" s="2">
        <v>0</v>
      </c>
      <c r="K390" s="2"/>
    </row>
    <row r="391" spans="1:11">
      <c r="A391" s="6" t="s">
        <v>5449</v>
      </c>
      <c r="B391" s="6" t="s">
        <v>5450</v>
      </c>
      <c r="C391" s="22" t="str">
        <f t="shared" ca="1" si="30"/>
        <v>Central Pentecost 1 (Pentecost)</v>
      </c>
      <c r="D391" s="6" t="s">
        <v>463</v>
      </c>
      <c r="E391" s="22" t="str">
        <f t="shared" ca="1" si="31"/>
        <v>Pentecost</v>
      </c>
      <c r="F391" s="22" t="str">
        <f t="shared" ca="1" si="32"/>
        <v>VUT0103022</v>
      </c>
      <c r="G391" s="22" t="str">
        <f t="shared" ca="1" si="33"/>
        <v>VUT0103</v>
      </c>
      <c r="H391" s="22" t="str">
        <f t="shared" ca="1" si="34"/>
        <v>PENAMA</v>
      </c>
      <c r="I391" s="2"/>
      <c r="J391" s="2">
        <v>0</v>
      </c>
      <c r="K391" s="2"/>
    </row>
    <row r="392" spans="1:11">
      <c r="A392" s="6" t="s">
        <v>5452</v>
      </c>
      <c r="B392" s="6" t="s">
        <v>5453</v>
      </c>
      <c r="C392" s="22" t="str">
        <f t="shared" ca="1" si="30"/>
        <v>Central Pentecost 1 (Pentecost)</v>
      </c>
      <c r="D392" s="6" t="s">
        <v>463</v>
      </c>
      <c r="E392" s="22" t="str">
        <f t="shared" ca="1" si="31"/>
        <v>Pentecost</v>
      </c>
      <c r="F392" s="22" t="str">
        <f t="shared" ca="1" si="32"/>
        <v>VUT0103022</v>
      </c>
      <c r="G392" s="22" t="str">
        <f t="shared" ca="1" si="33"/>
        <v>VUT0103</v>
      </c>
      <c r="H392" s="22" t="str">
        <f t="shared" ca="1" si="34"/>
        <v>PENAMA</v>
      </c>
      <c r="I392" s="2"/>
      <c r="J392" s="2">
        <v>0</v>
      </c>
      <c r="K392" s="2"/>
    </row>
    <row r="393" spans="1:11">
      <c r="A393" s="6" t="s">
        <v>5454</v>
      </c>
      <c r="B393" s="6" t="s">
        <v>5455</v>
      </c>
      <c r="C393" s="22" t="str">
        <f t="shared" ca="1" si="30"/>
        <v>Central Pentecost 1 (Pentecost)</v>
      </c>
      <c r="D393" s="6" t="s">
        <v>463</v>
      </c>
      <c r="E393" s="22" t="str">
        <f t="shared" ca="1" si="31"/>
        <v>Pentecost</v>
      </c>
      <c r="F393" s="22" t="str">
        <f t="shared" ca="1" si="32"/>
        <v>VUT0103022</v>
      </c>
      <c r="G393" s="22" t="str">
        <f t="shared" ca="1" si="33"/>
        <v>VUT0103</v>
      </c>
      <c r="H393" s="22" t="str">
        <f t="shared" ca="1" si="34"/>
        <v>PENAMA</v>
      </c>
      <c r="I393" s="2"/>
      <c r="J393" s="2">
        <v>0</v>
      </c>
      <c r="K393" s="2"/>
    </row>
    <row r="394" spans="1:11">
      <c r="A394" s="6" t="s">
        <v>5456</v>
      </c>
      <c r="B394" s="6" t="s">
        <v>5457</v>
      </c>
      <c r="C394" s="22" t="str">
        <f t="shared" ca="1" si="30"/>
        <v>Central Pentecost 1 (Pentecost)</v>
      </c>
      <c r="D394" s="6" t="s">
        <v>463</v>
      </c>
      <c r="E394" s="22" t="str">
        <f t="shared" ca="1" si="31"/>
        <v>Pentecost</v>
      </c>
      <c r="F394" s="22" t="str">
        <f t="shared" ca="1" si="32"/>
        <v>VUT0103022</v>
      </c>
      <c r="G394" s="22" t="str">
        <f t="shared" ca="1" si="33"/>
        <v>VUT0103</v>
      </c>
      <c r="H394" s="22" t="str">
        <f t="shared" ca="1" si="34"/>
        <v>PENAMA</v>
      </c>
      <c r="I394" s="2"/>
      <c r="J394" s="2">
        <v>0</v>
      </c>
      <c r="K394" s="2"/>
    </row>
    <row r="395" spans="1:11">
      <c r="A395" s="6" t="s">
        <v>5460</v>
      </c>
      <c r="B395" s="6" t="s">
        <v>5461</v>
      </c>
      <c r="C395" s="22" t="str">
        <f t="shared" ca="1" si="30"/>
        <v>Central Pentecost 1 (Pentecost)</v>
      </c>
      <c r="D395" s="6" t="s">
        <v>463</v>
      </c>
      <c r="E395" s="22" t="str">
        <f t="shared" ca="1" si="31"/>
        <v>Pentecost</v>
      </c>
      <c r="F395" s="22" t="str">
        <f t="shared" ca="1" si="32"/>
        <v>VUT0103022</v>
      </c>
      <c r="G395" s="22" t="str">
        <f t="shared" ca="1" si="33"/>
        <v>VUT0103</v>
      </c>
      <c r="H395" s="22" t="str">
        <f t="shared" ca="1" si="34"/>
        <v>PENAMA</v>
      </c>
      <c r="I395" s="2"/>
      <c r="J395" s="2">
        <v>0</v>
      </c>
      <c r="K395" s="2"/>
    </row>
    <row r="396" spans="1:11">
      <c r="A396" s="6" t="s">
        <v>5464</v>
      </c>
      <c r="B396" s="6" t="s">
        <v>5465</v>
      </c>
      <c r="C396" s="22" t="str">
        <f t="shared" ca="1" si="30"/>
        <v>Central Pentecost 1 (Pentecost)</v>
      </c>
      <c r="D396" s="6" t="s">
        <v>463</v>
      </c>
      <c r="E396" s="22" t="str">
        <f t="shared" ca="1" si="31"/>
        <v>Pentecost</v>
      </c>
      <c r="F396" s="22" t="str">
        <f t="shared" ca="1" si="32"/>
        <v>VUT0103022</v>
      </c>
      <c r="G396" s="22" t="str">
        <f t="shared" ca="1" si="33"/>
        <v>VUT0103</v>
      </c>
      <c r="H396" s="22" t="str">
        <f t="shared" ca="1" si="34"/>
        <v>PENAMA</v>
      </c>
      <c r="I396" s="2"/>
      <c r="J396" s="2">
        <v>3</v>
      </c>
      <c r="K396" s="2"/>
    </row>
    <row r="397" spans="1:11">
      <c r="A397" s="6" t="s">
        <v>5466</v>
      </c>
      <c r="B397" s="6" t="s">
        <v>5467</v>
      </c>
      <c r="C397" s="22" t="str">
        <f t="shared" ca="1" si="30"/>
        <v>Central Pentecost 1 (Pentecost)</v>
      </c>
      <c r="D397" s="6" t="s">
        <v>463</v>
      </c>
      <c r="E397" s="22" t="str">
        <f t="shared" ca="1" si="31"/>
        <v>Pentecost</v>
      </c>
      <c r="F397" s="22" t="str">
        <f t="shared" ca="1" si="32"/>
        <v>VUT0103022</v>
      </c>
      <c r="G397" s="22" t="str">
        <f t="shared" ca="1" si="33"/>
        <v>VUT0103</v>
      </c>
      <c r="H397" s="22" t="str">
        <f t="shared" ca="1" si="34"/>
        <v>PENAMA</v>
      </c>
      <c r="I397" s="2"/>
      <c r="J397" s="2">
        <v>0</v>
      </c>
      <c r="K397" s="2"/>
    </row>
    <row r="398" spans="1:11">
      <c r="A398" s="6" t="s">
        <v>5468</v>
      </c>
      <c r="B398" s="6" t="s">
        <v>5469</v>
      </c>
      <c r="C398" s="22" t="str">
        <f t="shared" ca="1" si="30"/>
        <v>Central Pentecost 1 (Pentecost)</v>
      </c>
      <c r="D398" s="6" t="s">
        <v>463</v>
      </c>
      <c r="E398" s="22" t="str">
        <f t="shared" ca="1" si="31"/>
        <v>Pentecost</v>
      </c>
      <c r="F398" s="22" t="str">
        <f t="shared" ca="1" si="32"/>
        <v>VUT0103022</v>
      </c>
      <c r="G398" s="22" t="str">
        <f t="shared" ca="1" si="33"/>
        <v>VUT0103</v>
      </c>
      <c r="H398" s="22" t="str">
        <f t="shared" ca="1" si="34"/>
        <v>PENAMA</v>
      </c>
      <c r="I398" s="2"/>
      <c r="J398" s="2">
        <v>0</v>
      </c>
      <c r="K398" s="2"/>
    </row>
    <row r="399" spans="1:11">
      <c r="A399" s="6" t="s">
        <v>5474</v>
      </c>
      <c r="B399" s="6" t="s">
        <v>5475</v>
      </c>
      <c r="C399" s="22" t="str">
        <f t="shared" ca="1" si="30"/>
        <v>Central Pentecost 1 (Pentecost)</v>
      </c>
      <c r="D399" s="6" t="s">
        <v>463</v>
      </c>
      <c r="E399" s="22" t="str">
        <f t="shared" ca="1" si="31"/>
        <v>Pentecost</v>
      </c>
      <c r="F399" s="22" t="str">
        <f t="shared" ca="1" si="32"/>
        <v>VUT0103022</v>
      </c>
      <c r="G399" s="22" t="str">
        <f t="shared" ca="1" si="33"/>
        <v>VUT0103</v>
      </c>
      <c r="H399" s="22" t="str">
        <f t="shared" ca="1" si="34"/>
        <v>PENAMA</v>
      </c>
      <c r="I399" s="2"/>
      <c r="J399" s="2">
        <v>0</v>
      </c>
      <c r="K399" s="2"/>
    </row>
    <row r="400" spans="1:11">
      <c r="A400" s="6" t="s">
        <v>5478</v>
      </c>
      <c r="B400" s="6" t="s">
        <v>5479</v>
      </c>
      <c r="C400" s="22" t="str">
        <f t="shared" ca="1" si="30"/>
        <v>Central Pentecost 1 (Pentecost)</v>
      </c>
      <c r="D400" s="6" t="s">
        <v>463</v>
      </c>
      <c r="E400" s="22" t="str">
        <f t="shared" ca="1" si="31"/>
        <v>Pentecost</v>
      </c>
      <c r="F400" s="22" t="str">
        <f t="shared" ca="1" si="32"/>
        <v>VUT0103022</v>
      </c>
      <c r="G400" s="22" t="str">
        <f t="shared" ca="1" si="33"/>
        <v>VUT0103</v>
      </c>
      <c r="H400" s="22" t="str">
        <f t="shared" ca="1" si="34"/>
        <v>PENAMA</v>
      </c>
      <c r="I400" s="2"/>
      <c r="J400" s="2">
        <v>0</v>
      </c>
      <c r="K400" s="2"/>
    </row>
    <row r="401" spans="1:11">
      <c r="A401" s="6" t="s">
        <v>5482</v>
      </c>
      <c r="B401" s="6" t="s">
        <v>5483</v>
      </c>
      <c r="C401" s="22" t="str">
        <f t="shared" ca="1" si="30"/>
        <v>Central Pentecost 1 (Pentecost)</v>
      </c>
      <c r="D401" s="6" t="s">
        <v>463</v>
      </c>
      <c r="E401" s="22" t="str">
        <f t="shared" ca="1" si="31"/>
        <v>Pentecost</v>
      </c>
      <c r="F401" s="22" t="str">
        <f t="shared" ca="1" si="32"/>
        <v>VUT0103022</v>
      </c>
      <c r="G401" s="22" t="str">
        <f t="shared" ca="1" si="33"/>
        <v>VUT0103</v>
      </c>
      <c r="H401" s="22" t="str">
        <f t="shared" ca="1" si="34"/>
        <v>PENAMA</v>
      </c>
      <c r="I401" s="2"/>
      <c r="J401" s="2">
        <v>0</v>
      </c>
      <c r="K401" s="2"/>
    </row>
    <row r="402" spans="1:11">
      <c r="A402" s="6" t="s">
        <v>5485</v>
      </c>
      <c r="B402" s="6" t="s">
        <v>5486</v>
      </c>
      <c r="C402" s="22" t="str">
        <f t="shared" ca="1" si="30"/>
        <v>Central Pentecost 1 (Pentecost)</v>
      </c>
      <c r="D402" s="6" t="s">
        <v>463</v>
      </c>
      <c r="E402" s="22" t="str">
        <f t="shared" ca="1" si="31"/>
        <v>Pentecost</v>
      </c>
      <c r="F402" s="22" t="str">
        <f t="shared" ca="1" si="32"/>
        <v>VUT0103022</v>
      </c>
      <c r="G402" s="22" t="str">
        <f t="shared" ca="1" si="33"/>
        <v>VUT0103</v>
      </c>
      <c r="H402" s="22" t="str">
        <f t="shared" ca="1" si="34"/>
        <v>PENAMA</v>
      </c>
      <c r="I402" s="2"/>
      <c r="J402" s="2">
        <v>0</v>
      </c>
      <c r="K402" s="2"/>
    </row>
    <row r="403" spans="1:11">
      <c r="A403" s="6" t="s">
        <v>5489</v>
      </c>
      <c r="B403" s="6" t="s">
        <v>5490</v>
      </c>
      <c r="C403" s="22" t="str">
        <f t="shared" ca="1" si="30"/>
        <v>Central Pentecost 1 (Pentecost)</v>
      </c>
      <c r="D403" s="6" t="s">
        <v>463</v>
      </c>
      <c r="E403" s="22" t="str">
        <f t="shared" ca="1" si="31"/>
        <v>Pentecost</v>
      </c>
      <c r="F403" s="22" t="str">
        <f t="shared" ca="1" si="32"/>
        <v>VUT0103022</v>
      </c>
      <c r="G403" s="22" t="str">
        <f t="shared" ca="1" si="33"/>
        <v>VUT0103</v>
      </c>
      <c r="H403" s="22" t="str">
        <f t="shared" ca="1" si="34"/>
        <v>PENAMA</v>
      </c>
      <c r="I403" s="2"/>
      <c r="J403" s="2">
        <v>0</v>
      </c>
      <c r="K403" s="2"/>
    </row>
    <row r="404" spans="1:11">
      <c r="A404" s="6" t="s">
        <v>4861</v>
      </c>
      <c r="B404" s="6" t="s">
        <v>5491</v>
      </c>
      <c r="C404" s="22" t="str">
        <f t="shared" ca="1" si="30"/>
        <v>Central Pentecost 1 (Pentecost)</v>
      </c>
      <c r="D404" s="6" t="s">
        <v>463</v>
      </c>
      <c r="E404" s="22" t="str">
        <f t="shared" ca="1" si="31"/>
        <v>Pentecost</v>
      </c>
      <c r="F404" s="22" t="str">
        <f t="shared" ca="1" si="32"/>
        <v>VUT0103022</v>
      </c>
      <c r="G404" s="22" t="str">
        <f t="shared" ca="1" si="33"/>
        <v>VUT0103</v>
      </c>
      <c r="H404" s="22" t="str">
        <f t="shared" ca="1" si="34"/>
        <v>PENAMA</v>
      </c>
      <c r="I404" s="2"/>
      <c r="J404" s="2">
        <v>0</v>
      </c>
      <c r="K404" s="2"/>
    </row>
    <row r="405" spans="1:11">
      <c r="A405" s="6" t="s">
        <v>5492</v>
      </c>
      <c r="B405" s="6" t="s">
        <v>5493</v>
      </c>
      <c r="C405" s="22" t="str">
        <f t="shared" ca="1" si="30"/>
        <v>Central Pentecost 1 (Pentecost)</v>
      </c>
      <c r="D405" s="6" t="s">
        <v>463</v>
      </c>
      <c r="E405" s="22" t="str">
        <f t="shared" ca="1" si="31"/>
        <v>Pentecost</v>
      </c>
      <c r="F405" s="22" t="str">
        <f t="shared" ca="1" si="32"/>
        <v>VUT0103022</v>
      </c>
      <c r="G405" s="22" t="str">
        <f t="shared" ca="1" si="33"/>
        <v>VUT0103</v>
      </c>
      <c r="H405" s="22" t="str">
        <f t="shared" ca="1" si="34"/>
        <v>PENAMA</v>
      </c>
      <c r="I405" s="2"/>
      <c r="J405" s="2">
        <v>0</v>
      </c>
      <c r="K405" s="2"/>
    </row>
    <row r="406" spans="1:11">
      <c r="A406" s="6" t="s">
        <v>5496</v>
      </c>
      <c r="B406" s="6" t="s">
        <v>5497</v>
      </c>
      <c r="C406" s="22" t="str">
        <f t="shared" ca="1" si="30"/>
        <v>Central Pentecost 1 (Pentecost)</v>
      </c>
      <c r="D406" s="6" t="s">
        <v>463</v>
      </c>
      <c r="E406" s="22" t="str">
        <f t="shared" ca="1" si="31"/>
        <v>Pentecost</v>
      </c>
      <c r="F406" s="22" t="str">
        <f t="shared" ca="1" si="32"/>
        <v>VUT0103022</v>
      </c>
      <c r="G406" s="22" t="str">
        <f t="shared" ca="1" si="33"/>
        <v>VUT0103</v>
      </c>
      <c r="H406" s="22" t="str">
        <f t="shared" ca="1" si="34"/>
        <v>PENAMA</v>
      </c>
      <c r="I406" s="2"/>
      <c r="J406" s="2">
        <v>0</v>
      </c>
      <c r="K406" s="2"/>
    </row>
    <row r="407" spans="1:11">
      <c r="A407" s="6" t="s">
        <v>5504</v>
      </c>
      <c r="B407" s="6" t="s">
        <v>5505</v>
      </c>
      <c r="C407" s="22" t="str">
        <f t="shared" ca="1" si="30"/>
        <v>Central Pentecost 1 (Pentecost)</v>
      </c>
      <c r="D407" s="6" t="s">
        <v>463</v>
      </c>
      <c r="E407" s="22" t="str">
        <f t="shared" ca="1" si="31"/>
        <v>Pentecost</v>
      </c>
      <c r="F407" s="22" t="str">
        <f t="shared" ca="1" si="32"/>
        <v>VUT0103022</v>
      </c>
      <c r="G407" s="22" t="str">
        <f t="shared" ca="1" si="33"/>
        <v>VUT0103</v>
      </c>
      <c r="H407" s="22" t="str">
        <f t="shared" ca="1" si="34"/>
        <v>PENAMA</v>
      </c>
      <c r="I407" s="2"/>
      <c r="J407" s="2">
        <v>0</v>
      </c>
      <c r="K407" s="2"/>
    </row>
    <row r="408" spans="1:11">
      <c r="A408" s="6" t="s">
        <v>5506</v>
      </c>
      <c r="B408" s="6" t="s">
        <v>5507</v>
      </c>
      <c r="C408" s="22" t="str">
        <f t="shared" ca="1" si="30"/>
        <v>Central Pentecost 1 (Pentecost)</v>
      </c>
      <c r="D408" s="6" t="s">
        <v>463</v>
      </c>
      <c r="E408" s="22" t="str">
        <f t="shared" ca="1" si="31"/>
        <v>Pentecost</v>
      </c>
      <c r="F408" s="22" t="str">
        <f t="shared" ca="1" si="32"/>
        <v>VUT0103022</v>
      </c>
      <c r="G408" s="22" t="str">
        <f t="shared" ca="1" si="33"/>
        <v>VUT0103</v>
      </c>
      <c r="H408" s="22" t="str">
        <f t="shared" ca="1" si="34"/>
        <v>PENAMA</v>
      </c>
      <c r="I408" s="2"/>
      <c r="J408" s="2">
        <v>0</v>
      </c>
      <c r="K408" s="2"/>
    </row>
    <row r="409" spans="1:11">
      <c r="A409" s="6" t="s">
        <v>5510</v>
      </c>
      <c r="B409" s="6" t="s">
        <v>5511</v>
      </c>
      <c r="C409" s="22" t="str">
        <f t="shared" ca="1" si="30"/>
        <v>Central Pentecost 1 (Pentecost)</v>
      </c>
      <c r="D409" s="6" t="s">
        <v>463</v>
      </c>
      <c r="E409" s="22" t="str">
        <f t="shared" ca="1" si="31"/>
        <v>Pentecost</v>
      </c>
      <c r="F409" s="22" t="str">
        <f t="shared" ca="1" si="32"/>
        <v>VUT0103022</v>
      </c>
      <c r="G409" s="22" t="str">
        <f t="shared" ca="1" si="33"/>
        <v>VUT0103</v>
      </c>
      <c r="H409" s="22" t="str">
        <f t="shared" ca="1" si="34"/>
        <v>PENAMA</v>
      </c>
      <c r="I409" s="2"/>
      <c r="J409" s="2">
        <v>0</v>
      </c>
      <c r="K409" s="2"/>
    </row>
    <row r="410" spans="1:11">
      <c r="A410" s="6" t="s">
        <v>5516</v>
      </c>
      <c r="B410" s="6" t="s">
        <v>5517</v>
      </c>
      <c r="C410" s="22" t="str">
        <f t="shared" ca="1" si="30"/>
        <v>Central Pentecost 1 (Pentecost)</v>
      </c>
      <c r="D410" s="6" t="s">
        <v>463</v>
      </c>
      <c r="E410" s="22" t="str">
        <f t="shared" ca="1" si="31"/>
        <v>Pentecost</v>
      </c>
      <c r="F410" s="22" t="str">
        <f t="shared" ca="1" si="32"/>
        <v>VUT0103022</v>
      </c>
      <c r="G410" s="22" t="str">
        <f t="shared" ca="1" si="33"/>
        <v>VUT0103</v>
      </c>
      <c r="H410" s="22" t="str">
        <f t="shared" ca="1" si="34"/>
        <v>PENAMA</v>
      </c>
      <c r="I410" s="2"/>
      <c r="J410" s="2">
        <v>0</v>
      </c>
      <c r="K410" s="2"/>
    </row>
    <row r="411" spans="1:11">
      <c r="A411" s="6" t="s">
        <v>5518</v>
      </c>
      <c r="B411" s="6" t="s">
        <v>5519</v>
      </c>
      <c r="C411" s="22" t="str">
        <f t="shared" ca="1" si="30"/>
        <v>Central Pentecost 1 (Pentecost)</v>
      </c>
      <c r="D411" s="6" t="s">
        <v>463</v>
      </c>
      <c r="E411" s="22" t="str">
        <f t="shared" ca="1" si="31"/>
        <v>Pentecost</v>
      </c>
      <c r="F411" s="22" t="str">
        <f t="shared" ca="1" si="32"/>
        <v>VUT0103022</v>
      </c>
      <c r="G411" s="22" t="str">
        <f t="shared" ca="1" si="33"/>
        <v>VUT0103</v>
      </c>
      <c r="H411" s="22" t="str">
        <f t="shared" ca="1" si="34"/>
        <v>PENAMA</v>
      </c>
      <c r="I411" s="2"/>
      <c r="J411" s="2">
        <v>0</v>
      </c>
      <c r="K411" s="2"/>
    </row>
    <row r="412" spans="1:11">
      <c r="A412" s="6" t="s">
        <v>5524</v>
      </c>
      <c r="B412" s="6" t="s">
        <v>5525</v>
      </c>
      <c r="C412" s="22" t="str">
        <f t="shared" ca="1" si="30"/>
        <v>Central Pentecost 1 (Pentecost)</v>
      </c>
      <c r="D412" s="6" t="s">
        <v>463</v>
      </c>
      <c r="E412" s="22" t="str">
        <f t="shared" ca="1" si="31"/>
        <v>Pentecost</v>
      </c>
      <c r="F412" s="22" t="str">
        <f t="shared" ca="1" si="32"/>
        <v>VUT0103022</v>
      </c>
      <c r="G412" s="22" t="str">
        <f t="shared" ca="1" si="33"/>
        <v>VUT0103</v>
      </c>
      <c r="H412" s="22" t="str">
        <f t="shared" ca="1" si="34"/>
        <v>PENAMA</v>
      </c>
      <c r="I412" s="2"/>
      <c r="J412" s="2">
        <v>0</v>
      </c>
      <c r="K412" s="2"/>
    </row>
    <row r="413" spans="1:11">
      <c r="A413" s="6" t="s">
        <v>5542</v>
      </c>
      <c r="B413" s="6" t="s">
        <v>5543</v>
      </c>
      <c r="C413" s="22" t="str">
        <f t="shared" ca="1" si="30"/>
        <v>Central Pentecost 1 (Pentecost)</v>
      </c>
      <c r="D413" s="6" t="s">
        <v>463</v>
      </c>
      <c r="E413" s="22" t="str">
        <f t="shared" ca="1" si="31"/>
        <v>Pentecost</v>
      </c>
      <c r="F413" s="22" t="str">
        <f t="shared" ca="1" si="32"/>
        <v>VUT0103022</v>
      </c>
      <c r="G413" s="22" t="str">
        <f t="shared" ca="1" si="33"/>
        <v>VUT0103</v>
      </c>
      <c r="H413" s="22" t="str">
        <f t="shared" ca="1" si="34"/>
        <v>PENAMA</v>
      </c>
      <c r="I413" s="2"/>
      <c r="J413" s="2">
        <v>0</v>
      </c>
      <c r="K413" s="2"/>
    </row>
    <row r="414" spans="1:11">
      <c r="A414" s="6" t="s">
        <v>5546</v>
      </c>
      <c r="B414" s="6" t="s">
        <v>5547</v>
      </c>
      <c r="C414" s="22" t="str">
        <f t="shared" ca="1" si="30"/>
        <v>Central Pentecost 1 (Pentecost)</v>
      </c>
      <c r="D414" s="6" t="s">
        <v>463</v>
      </c>
      <c r="E414" s="22" t="str">
        <f t="shared" ca="1" si="31"/>
        <v>Pentecost</v>
      </c>
      <c r="F414" s="22" t="str">
        <f t="shared" ca="1" si="32"/>
        <v>VUT0103022</v>
      </c>
      <c r="G414" s="22" t="str">
        <f t="shared" ca="1" si="33"/>
        <v>VUT0103</v>
      </c>
      <c r="H414" s="22" t="str">
        <f t="shared" ca="1" si="34"/>
        <v>PENAMA</v>
      </c>
      <c r="I414" s="2"/>
      <c r="J414" s="2">
        <v>0</v>
      </c>
      <c r="K414" s="2"/>
    </row>
    <row r="415" spans="1:11">
      <c r="A415" s="6" t="s">
        <v>5550</v>
      </c>
      <c r="B415" s="6" t="s">
        <v>5551</v>
      </c>
      <c r="C415" s="22" t="str">
        <f t="shared" ca="1" si="30"/>
        <v>Central Pentecost 1 (Pentecost)</v>
      </c>
      <c r="D415" s="6" t="s">
        <v>463</v>
      </c>
      <c r="E415" s="22" t="str">
        <f t="shared" ca="1" si="31"/>
        <v>Pentecost</v>
      </c>
      <c r="F415" s="22" t="str">
        <f t="shared" ca="1" si="32"/>
        <v>VUT0103022</v>
      </c>
      <c r="G415" s="22" t="str">
        <f t="shared" ca="1" si="33"/>
        <v>VUT0103</v>
      </c>
      <c r="H415" s="22" t="str">
        <f t="shared" ca="1" si="34"/>
        <v>PENAMA</v>
      </c>
      <c r="I415" s="2"/>
      <c r="J415" s="2">
        <v>0</v>
      </c>
      <c r="K415" s="2"/>
    </row>
    <row r="416" spans="1:11">
      <c r="A416" s="6" t="s">
        <v>5552</v>
      </c>
      <c r="B416" s="6" t="s">
        <v>5553</v>
      </c>
      <c r="C416" s="22" t="str">
        <f t="shared" ca="1" si="30"/>
        <v>Central Pentecost 1 (Pentecost)</v>
      </c>
      <c r="D416" s="6" t="s">
        <v>463</v>
      </c>
      <c r="E416" s="22" t="str">
        <f t="shared" ca="1" si="31"/>
        <v>Pentecost</v>
      </c>
      <c r="F416" s="22" t="str">
        <f t="shared" ca="1" si="32"/>
        <v>VUT0103022</v>
      </c>
      <c r="G416" s="22" t="str">
        <f t="shared" ca="1" si="33"/>
        <v>VUT0103</v>
      </c>
      <c r="H416" s="22" t="str">
        <f t="shared" ca="1" si="34"/>
        <v>PENAMA</v>
      </c>
      <c r="I416" s="2"/>
      <c r="J416" s="2">
        <v>0</v>
      </c>
      <c r="K416" s="2"/>
    </row>
    <row r="417" spans="1:11">
      <c r="A417" s="6" t="s">
        <v>5560</v>
      </c>
      <c r="B417" s="6" t="s">
        <v>5561</v>
      </c>
      <c r="C417" s="22" t="str">
        <f t="shared" ca="1" si="30"/>
        <v>Central Pentecost 1 (Pentecost)</v>
      </c>
      <c r="D417" s="6" t="s">
        <v>463</v>
      </c>
      <c r="E417" s="22" t="str">
        <f t="shared" ca="1" si="31"/>
        <v>Pentecost</v>
      </c>
      <c r="F417" s="22" t="str">
        <f t="shared" ca="1" si="32"/>
        <v>VUT0103022</v>
      </c>
      <c r="G417" s="22" t="str">
        <f t="shared" ca="1" si="33"/>
        <v>VUT0103</v>
      </c>
      <c r="H417" s="22" t="str">
        <f t="shared" ca="1" si="34"/>
        <v>PENAMA</v>
      </c>
      <c r="I417" s="2"/>
      <c r="J417" s="2">
        <v>0</v>
      </c>
      <c r="K417" s="2"/>
    </row>
    <row r="418" spans="1:11">
      <c r="A418" s="6" t="s">
        <v>5574</v>
      </c>
      <c r="B418" s="6" t="s">
        <v>5575</v>
      </c>
      <c r="C418" s="22" t="str">
        <f t="shared" ca="1" si="30"/>
        <v>Central Pentecost 1 (Pentecost)</v>
      </c>
      <c r="D418" s="6" t="s">
        <v>463</v>
      </c>
      <c r="E418" s="22" t="str">
        <f t="shared" ca="1" si="31"/>
        <v>Pentecost</v>
      </c>
      <c r="F418" s="22" t="str">
        <f t="shared" ca="1" si="32"/>
        <v>VUT0103022</v>
      </c>
      <c r="G418" s="22" t="str">
        <f t="shared" ca="1" si="33"/>
        <v>VUT0103</v>
      </c>
      <c r="H418" s="22" t="str">
        <f t="shared" ca="1" si="34"/>
        <v>PENAMA</v>
      </c>
      <c r="I418" s="2"/>
      <c r="J418" s="2">
        <v>0</v>
      </c>
      <c r="K418" s="2"/>
    </row>
    <row r="419" spans="1:11">
      <c r="A419" s="6" t="s">
        <v>5580</v>
      </c>
      <c r="B419" s="6" t="s">
        <v>5581</v>
      </c>
      <c r="C419" s="22" t="str">
        <f t="shared" ca="1" si="30"/>
        <v>Central Pentecost 1 (Pentecost)</v>
      </c>
      <c r="D419" s="6" t="s">
        <v>463</v>
      </c>
      <c r="E419" s="22" t="str">
        <f t="shared" ca="1" si="31"/>
        <v>Pentecost</v>
      </c>
      <c r="F419" s="22" t="str">
        <f t="shared" ca="1" si="32"/>
        <v>VUT0103022</v>
      </c>
      <c r="G419" s="22" t="str">
        <f t="shared" ca="1" si="33"/>
        <v>VUT0103</v>
      </c>
      <c r="H419" s="22" t="str">
        <f t="shared" ca="1" si="34"/>
        <v>PENAMA</v>
      </c>
      <c r="I419" s="2"/>
      <c r="J419" s="2">
        <v>0</v>
      </c>
      <c r="K419" s="2"/>
    </row>
    <row r="420" spans="1:11">
      <c r="A420" s="6" t="s">
        <v>5590</v>
      </c>
      <c r="B420" s="6" t="s">
        <v>5591</v>
      </c>
      <c r="C420" s="22" t="str">
        <f t="shared" ca="1" si="30"/>
        <v>Central Pentecost 1 (Pentecost)</v>
      </c>
      <c r="D420" s="6" t="s">
        <v>463</v>
      </c>
      <c r="E420" s="22" t="str">
        <f t="shared" ca="1" si="31"/>
        <v>Pentecost</v>
      </c>
      <c r="F420" s="22" t="str">
        <f t="shared" ca="1" si="32"/>
        <v>VUT0103022</v>
      </c>
      <c r="G420" s="22" t="str">
        <f t="shared" ca="1" si="33"/>
        <v>VUT0103</v>
      </c>
      <c r="H420" s="22" t="str">
        <f t="shared" ca="1" si="34"/>
        <v>PENAMA</v>
      </c>
      <c r="I420" s="2"/>
      <c r="J420" s="2">
        <v>0</v>
      </c>
      <c r="K420" s="2"/>
    </row>
    <row r="421" spans="1:11">
      <c r="A421" s="6" t="s">
        <v>5594</v>
      </c>
      <c r="B421" s="6" t="s">
        <v>5595</v>
      </c>
      <c r="C421" s="22" t="str">
        <f t="shared" ca="1" si="30"/>
        <v>Central Pentecost 1 (Pentecost)</v>
      </c>
      <c r="D421" s="6" t="s">
        <v>463</v>
      </c>
      <c r="E421" s="22" t="str">
        <f t="shared" ca="1" si="31"/>
        <v>Pentecost</v>
      </c>
      <c r="F421" s="22" t="str">
        <f t="shared" ca="1" si="32"/>
        <v>VUT0103022</v>
      </c>
      <c r="G421" s="22" t="str">
        <f t="shared" ca="1" si="33"/>
        <v>VUT0103</v>
      </c>
      <c r="H421" s="22" t="str">
        <f t="shared" ca="1" si="34"/>
        <v>PENAMA</v>
      </c>
      <c r="I421" s="2"/>
      <c r="J421" s="2">
        <v>0</v>
      </c>
      <c r="K421" s="2"/>
    </row>
    <row r="422" spans="1:11">
      <c r="A422" s="6" t="s">
        <v>5604</v>
      </c>
      <c r="B422" s="6" t="s">
        <v>5605</v>
      </c>
      <c r="C422" s="22" t="str">
        <f t="shared" ca="1" si="30"/>
        <v>Central Pentecost 1 (Pentecost)</v>
      </c>
      <c r="D422" s="6" t="s">
        <v>463</v>
      </c>
      <c r="E422" s="22" t="str">
        <f t="shared" ca="1" si="31"/>
        <v>Pentecost</v>
      </c>
      <c r="F422" s="22" t="str">
        <f t="shared" ca="1" si="32"/>
        <v>VUT0103022</v>
      </c>
      <c r="G422" s="22" t="str">
        <f t="shared" ca="1" si="33"/>
        <v>VUT0103</v>
      </c>
      <c r="H422" s="22" t="str">
        <f t="shared" ca="1" si="34"/>
        <v>PENAMA</v>
      </c>
      <c r="I422" s="2"/>
      <c r="J422" s="2">
        <v>0</v>
      </c>
      <c r="K422" s="2"/>
    </row>
    <row r="423" spans="1:11">
      <c r="A423" s="6" t="s">
        <v>5606</v>
      </c>
      <c r="B423" s="6" t="s">
        <v>5607</v>
      </c>
      <c r="C423" s="22" t="str">
        <f t="shared" ca="1" si="30"/>
        <v>Central Pentecost 1 (Pentecost)</v>
      </c>
      <c r="D423" s="6" t="s">
        <v>463</v>
      </c>
      <c r="E423" s="22" t="str">
        <f t="shared" ca="1" si="31"/>
        <v>Pentecost</v>
      </c>
      <c r="F423" s="22" t="str">
        <f t="shared" ca="1" si="32"/>
        <v>VUT0103022</v>
      </c>
      <c r="G423" s="22" t="str">
        <f t="shared" ca="1" si="33"/>
        <v>VUT0103</v>
      </c>
      <c r="H423" s="22" t="str">
        <f t="shared" ca="1" si="34"/>
        <v>PENAMA</v>
      </c>
      <c r="I423" s="2"/>
      <c r="J423" s="2">
        <v>0</v>
      </c>
      <c r="K423" s="2"/>
    </row>
    <row r="424" spans="1:11">
      <c r="A424" s="6" t="s">
        <v>5610</v>
      </c>
      <c r="B424" s="6" t="s">
        <v>5611</v>
      </c>
      <c r="C424" s="22" t="str">
        <f t="shared" ca="1" si="30"/>
        <v>Central Pentecost 1 (Pentecost)</v>
      </c>
      <c r="D424" s="6" t="s">
        <v>463</v>
      </c>
      <c r="E424" s="22" t="str">
        <f t="shared" ca="1" si="31"/>
        <v>Pentecost</v>
      </c>
      <c r="F424" s="22" t="str">
        <f t="shared" ca="1" si="32"/>
        <v>VUT0103022</v>
      </c>
      <c r="G424" s="22" t="str">
        <f t="shared" ca="1" si="33"/>
        <v>VUT0103</v>
      </c>
      <c r="H424" s="22" t="str">
        <f t="shared" ca="1" si="34"/>
        <v>PENAMA</v>
      </c>
      <c r="I424" s="2"/>
      <c r="J424" s="2">
        <v>0</v>
      </c>
      <c r="K424" s="2"/>
    </row>
    <row r="425" spans="1:11">
      <c r="A425" s="6" t="s">
        <v>5616</v>
      </c>
      <c r="B425" s="6" t="s">
        <v>5617</v>
      </c>
      <c r="C425" s="22" t="str">
        <f t="shared" ca="1" si="30"/>
        <v>Central Pentecost 1 (Pentecost)</v>
      </c>
      <c r="D425" s="6" t="s">
        <v>463</v>
      </c>
      <c r="E425" s="22" t="str">
        <f t="shared" ca="1" si="31"/>
        <v>Pentecost</v>
      </c>
      <c r="F425" s="22" t="str">
        <f t="shared" ca="1" si="32"/>
        <v>VUT0103022</v>
      </c>
      <c r="G425" s="22" t="str">
        <f t="shared" ca="1" si="33"/>
        <v>VUT0103</v>
      </c>
      <c r="H425" s="22" t="str">
        <f t="shared" ca="1" si="34"/>
        <v>PENAMA</v>
      </c>
      <c r="I425" s="2"/>
      <c r="J425" s="2">
        <v>0</v>
      </c>
      <c r="K425" s="2"/>
    </row>
    <row r="426" spans="1:11">
      <c r="A426" s="6" t="s">
        <v>5622</v>
      </c>
      <c r="B426" s="6" t="s">
        <v>5623</v>
      </c>
      <c r="C426" s="22" t="str">
        <f t="shared" ca="1" si="30"/>
        <v>Central Pentecost 1 (Pentecost)</v>
      </c>
      <c r="D426" s="6" t="s">
        <v>463</v>
      </c>
      <c r="E426" s="22" t="str">
        <f t="shared" ca="1" si="31"/>
        <v>Pentecost</v>
      </c>
      <c r="F426" s="22" t="str">
        <f t="shared" ca="1" si="32"/>
        <v>VUT0103022</v>
      </c>
      <c r="G426" s="22" t="str">
        <f t="shared" ca="1" si="33"/>
        <v>VUT0103</v>
      </c>
      <c r="H426" s="22" t="str">
        <f t="shared" ca="1" si="34"/>
        <v>PENAMA</v>
      </c>
      <c r="I426" s="2"/>
      <c r="J426" s="2">
        <v>0</v>
      </c>
      <c r="K426" s="2"/>
    </row>
    <row r="427" spans="1:11">
      <c r="A427" s="6" t="s">
        <v>5624</v>
      </c>
      <c r="B427" s="6" t="s">
        <v>5625</v>
      </c>
      <c r="C427" s="22" t="str">
        <f t="shared" ca="1" si="30"/>
        <v>Central Pentecost 1 (Pentecost)</v>
      </c>
      <c r="D427" s="6" t="s">
        <v>463</v>
      </c>
      <c r="E427" s="22" t="str">
        <f t="shared" ca="1" si="31"/>
        <v>Pentecost</v>
      </c>
      <c r="F427" s="22" t="str">
        <f t="shared" ca="1" si="32"/>
        <v>VUT0103022</v>
      </c>
      <c r="G427" s="22" t="str">
        <f t="shared" ca="1" si="33"/>
        <v>VUT0103</v>
      </c>
      <c r="H427" s="22" t="str">
        <f t="shared" ca="1" si="34"/>
        <v>PENAMA</v>
      </c>
      <c r="I427" s="2"/>
      <c r="J427" s="2">
        <v>0</v>
      </c>
      <c r="K427" s="2"/>
    </row>
    <row r="428" spans="1:11">
      <c r="A428" s="6" t="s">
        <v>5634</v>
      </c>
      <c r="B428" s="6" t="s">
        <v>5635</v>
      </c>
      <c r="C428" s="22" t="str">
        <f t="shared" ca="1" si="30"/>
        <v>Central Pentecost 1 (Pentecost)</v>
      </c>
      <c r="D428" s="6" t="s">
        <v>463</v>
      </c>
      <c r="E428" s="22" t="str">
        <f t="shared" ca="1" si="31"/>
        <v>Pentecost</v>
      </c>
      <c r="F428" s="22" t="str">
        <f t="shared" ca="1" si="32"/>
        <v>VUT0103022</v>
      </c>
      <c r="G428" s="22" t="str">
        <f t="shared" ca="1" si="33"/>
        <v>VUT0103</v>
      </c>
      <c r="H428" s="22" t="str">
        <f t="shared" ca="1" si="34"/>
        <v>PENAMA</v>
      </c>
      <c r="I428" s="2"/>
      <c r="J428" s="2">
        <v>0</v>
      </c>
      <c r="K428" s="2"/>
    </row>
    <row r="429" spans="1:11">
      <c r="A429" s="6" t="s">
        <v>5639</v>
      </c>
      <c r="B429" s="6" t="s">
        <v>5640</v>
      </c>
      <c r="C429" s="22" t="str">
        <f t="shared" ca="1" si="30"/>
        <v>Central Pentecost 1 (Pentecost)</v>
      </c>
      <c r="D429" s="6" t="s">
        <v>463</v>
      </c>
      <c r="E429" s="22" t="str">
        <f t="shared" ca="1" si="31"/>
        <v>Pentecost</v>
      </c>
      <c r="F429" s="22" t="str">
        <f t="shared" ca="1" si="32"/>
        <v>VUT0103022</v>
      </c>
      <c r="G429" s="22" t="str">
        <f t="shared" ca="1" si="33"/>
        <v>VUT0103</v>
      </c>
      <c r="H429" s="22" t="str">
        <f t="shared" ca="1" si="34"/>
        <v>PENAMA</v>
      </c>
      <c r="I429" s="2"/>
      <c r="J429" s="2">
        <v>0</v>
      </c>
      <c r="K429" s="2"/>
    </row>
    <row r="430" spans="1:11">
      <c r="A430" s="6" t="s">
        <v>5645</v>
      </c>
      <c r="B430" s="6" t="s">
        <v>5646</v>
      </c>
      <c r="C430" s="22" t="str">
        <f t="shared" ca="1" si="30"/>
        <v>Central Pentecost 1 (Pentecost)</v>
      </c>
      <c r="D430" s="6" t="s">
        <v>463</v>
      </c>
      <c r="E430" s="22" t="str">
        <f t="shared" ca="1" si="31"/>
        <v>Pentecost</v>
      </c>
      <c r="F430" s="22" t="str">
        <f t="shared" ca="1" si="32"/>
        <v>VUT0103022</v>
      </c>
      <c r="G430" s="22" t="str">
        <f t="shared" ca="1" si="33"/>
        <v>VUT0103</v>
      </c>
      <c r="H430" s="22" t="str">
        <f t="shared" ca="1" si="34"/>
        <v>PENAMA</v>
      </c>
      <c r="I430" s="2"/>
      <c r="J430" s="2">
        <v>0</v>
      </c>
      <c r="K430" s="2"/>
    </row>
    <row r="431" spans="1:11">
      <c r="A431" s="6" t="s">
        <v>5647</v>
      </c>
      <c r="B431" s="6" t="s">
        <v>5648</v>
      </c>
      <c r="C431" s="22" t="str">
        <f t="shared" ca="1" si="30"/>
        <v>Central Pentecost 1 (Pentecost)</v>
      </c>
      <c r="D431" s="6" t="s">
        <v>463</v>
      </c>
      <c r="E431" s="22" t="str">
        <f t="shared" ca="1" si="31"/>
        <v>Pentecost</v>
      </c>
      <c r="F431" s="22" t="str">
        <f t="shared" ca="1" si="32"/>
        <v>VUT0103022</v>
      </c>
      <c r="G431" s="22" t="str">
        <f t="shared" ca="1" si="33"/>
        <v>VUT0103</v>
      </c>
      <c r="H431" s="22" t="str">
        <f t="shared" ca="1" si="34"/>
        <v>PENAMA</v>
      </c>
      <c r="I431" s="2"/>
      <c r="J431" s="2">
        <v>3</v>
      </c>
      <c r="K431" s="2"/>
    </row>
    <row r="432" spans="1:11">
      <c r="A432" s="6" t="s">
        <v>5649</v>
      </c>
      <c r="B432" s="6" t="s">
        <v>5650</v>
      </c>
      <c r="C432" s="22" t="str">
        <f t="shared" ca="1" si="30"/>
        <v>Central Pentecost 1 (Pentecost)</v>
      </c>
      <c r="D432" s="6" t="s">
        <v>463</v>
      </c>
      <c r="E432" s="22" t="str">
        <f t="shared" ca="1" si="31"/>
        <v>Pentecost</v>
      </c>
      <c r="F432" s="22" t="str">
        <f t="shared" ca="1" si="32"/>
        <v>VUT0103022</v>
      </c>
      <c r="G432" s="22" t="str">
        <f t="shared" ca="1" si="33"/>
        <v>VUT0103</v>
      </c>
      <c r="H432" s="22" t="str">
        <f t="shared" ca="1" si="34"/>
        <v>PENAMA</v>
      </c>
      <c r="I432" s="2"/>
      <c r="J432" s="2">
        <v>0</v>
      </c>
      <c r="K432" s="2"/>
    </row>
    <row r="433" spans="1:11">
      <c r="A433" s="6" t="s">
        <v>5662</v>
      </c>
      <c r="B433" s="6" t="s">
        <v>5663</v>
      </c>
      <c r="C433" s="22" t="str">
        <f t="shared" ca="1" si="30"/>
        <v>Central Pentecost 1 (Pentecost)</v>
      </c>
      <c r="D433" s="6" t="s">
        <v>463</v>
      </c>
      <c r="E433" s="22" t="str">
        <f t="shared" ca="1" si="31"/>
        <v>Pentecost</v>
      </c>
      <c r="F433" s="22" t="str">
        <f t="shared" ca="1" si="32"/>
        <v>VUT0103022</v>
      </c>
      <c r="G433" s="22" t="str">
        <f t="shared" ca="1" si="33"/>
        <v>VUT0103</v>
      </c>
      <c r="H433" s="22" t="str">
        <f t="shared" ca="1" si="34"/>
        <v>PENAMA</v>
      </c>
      <c r="I433" s="2"/>
      <c r="J433" s="2">
        <v>0</v>
      </c>
      <c r="K433" s="2"/>
    </row>
    <row r="434" spans="1:11">
      <c r="A434" s="6" t="s">
        <v>5664</v>
      </c>
      <c r="B434" s="6" t="s">
        <v>5665</v>
      </c>
      <c r="C434" s="22" t="str">
        <f t="shared" ca="1" si="30"/>
        <v>Central Pentecost 1 (Pentecost)</v>
      </c>
      <c r="D434" s="6" t="s">
        <v>463</v>
      </c>
      <c r="E434" s="22" t="str">
        <f t="shared" ca="1" si="31"/>
        <v>Pentecost</v>
      </c>
      <c r="F434" s="22" t="str">
        <f t="shared" ca="1" si="32"/>
        <v>VUT0103022</v>
      </c>
      <c r="G434" s="22" t="str">
        <f t="shared" ca="1" si="33"/>
        <v>VUT0103</v>
      </c>
      <c r="H434" s="22" t="str">
        <f t="shared" ca="1" si="34"/>
        <v>PENAMA</v>
      </c>
      <c r="I434" s="2"/>
      <c r="J434" s="2">
        <v>0</v>
      </c>
      <c r="K434" s="2"/>
    </row>
    <row r="435" spans="1:11">
      <c r="A435" s="6" t="s">
        <v>5666</v>
      </c>
      <c r="B435" s="6" t="s">
        <v>5667</v>
      </c>
      <c r="C435" s="22" t="str">
        <f t="shared" ca="1" si="30"/>
        <v>Central Pentecost 1 (Pentecost)</v>
      </c>
      <c r="D435" s="6" t="s">
        <v>463</v>
      </c>
      <c r="E435" s="22" t="str">
        <f t="shared" ca="1" si="31"/>
        <v>Pentecost</v>
      </c>
      <c r="F435" s="22" t="str">
        <f t="shared" ca="1" si="32"/>
        <v>VUT0103022</v>
      </c>
      <c r="G435" s="22" t="str">
        <f t="shared" ca="1" si="33"/>
        <v>VUT0103</v>
      </c>
      <c r="H435" s="22" t="str">
        <f t="shared" ca="1" si="34"/>
        <v>PENAMA</v>
      </c>
      <c r="I435" s="2"/>
      <c r="J435" s="2">
        <v>0</v>
      </c>
      <c r="K435" s="2"/>
    </row>
    <row r="436" spans="1:11">
      <c r="A436" s="6" t="s">
        <v>5675</v>
      </c>
      <c r="B436" s="6" t="s">
        <v>5676</v>
      </c>
      <c r="C436" s="22" t="str">
        <f t="shared" ca="1" si="30"/>
        <v>Central Pentecost 1 (Pentecost)</v>
      </c>
      <c r="D436" s="6" t="s">
        <v>463</v>
      </c>
      <c r="E436" s="22" t="str">
        <f t="shared" ca="1" si="31"/>
        <v>Pentecost</v>
      </c>
      <c r="F436" s="22" t="str">
        <f t="shared" ca="1" si="32"/>
        <v>VUT0103022</v>
      </c>
      <c r="G436" s="22" t="str">
        <f t="shared" ca="1" si="33"/>
        <v>VUT0103</v>
      </c>
      <c r="H436" s="22" t="str">
        <f t="shared" ca="1" si="34"/>
        <v>PENAMA</v>
      </c>
      <c r="I436" s="2"/>
      <c r="J436" s="2">
        <v>0</v>
      </c>
      <c r="K436" s="2"/>
    </row>
    <row r="437" spans="1:11">
      <c r="A437" s="6" t="s">
        <v>5681</v>
      </c>
      <c r="B437" s="6" t="s">
        <v>5682</v>
      </c>
      <c r="C437" s="22" t="str">
        <f t="shared" ca="1" si="30"/>
        <v>Central Pentecost 1 (Pentecost)</v>
      </c>
      <c r="D437" s="6" t="s">
        <v>463</v>
      </c>
      <c r="E437" s="22" t="str">
        <f t="shared" ca="1" si="31"/>
        <v>Pentecost</v>
      </c>
      <c r="F437" s="22" t="str">
        <f t="shared" ca="1" si="32"/>
        <v>VUT0103022</v>
      </c>
      <c r="G437" s="22" t="str">
        <f t="shared" ca="1" si="33"/>
        <v>VUT0103</v>
      </c>
      <c r="H437" s="22" t="str">
        <f t="shared" ca="1" si="34"/>
        <v>PENAMA</v>
      </c>
      <c r="I437" s="2"/>
      <c r="J437" s="2">
        <v>0</v>
      </c>
      <c r="K437" s="2"/>
    </row>
    <row r="438" spans="1:11">
      <c r="A438" s="6" t="s">
        <v>5223</v>
      </c>
      <c r="B438" s="6" t="s">
        <v>5685</v>
      </c>
      <c r="C438" s="22" t="str">
        <f t="shared" ca="1" si="30"/>
        <v>Central Pentecost 1 (Pentecost)</v>
      </c>
      <c r="D438" s="6" t="s">
        <v>463</v>
      </c>
      <c r="E438" s="22" t="str">
        <f t="shared" ca="1" si="31"/>
        <v>Pentecost</v>
      </c>
      <c r="F438" s="22" t="str">
        <f t="shared" ca="1" si="32"/>
        <v>VUT0103022</v>
      </c>
      <c r="G438" s="22" t="str">
        <f t="shared" ca="1" si="33"/>
        <v>VUT0103</v>
      </c>
      <c r="H438" s="22" t="str">
        <f t="shared" ca="1" si="34"/>
        <v>PENAMA</v>
      </c>
      <c r="I438" s="2"/>
      <c r="J438" s="2">
        <v>0</v>
      </c>
      <c r="K438" s="2"/>
    </row>
    <row r="439" spans="1:11">
      <c r="A439" s="6" t="s">
        <v>5688</v>
      </c>
      <c r="B439" s="6" t="s">
        <v>5689</v>
      </c>
      <c r="C439" s="22" t="str">
        <f t="shared" ca="1" si="30"/>
        <v>Central Pentecost 1 (Pentecost)</v>
      </c>
      <c r="D439" s="6" t="s">
        <v>463</v>
      </c>
      <c r="E439" s="22" t="str">
        <f t="shared" ca="1" si="31"/>
        <v>Pentecost</v>
      </c>
      <c r="F439" s="22" t="str">
        <f t="shared" ca="1" si="32"/>
        <v>VUT0103022</v>
      </c>
      <c r="G439" s="22" t="str">
        <f t="shared" ca="1" si="33"/>
        <v>VUT0103</v>
      </c>
      <c r="H439" s="22" t="str">
        <f t="shared" ca="1" si="34"/>
        <v>PENAMA</v>
      </c>
      <c r="I439" s="2"/>
      <c r="J439" s="2">
        <v>0</v>
      </c>
      <c r="K439" s="2"/>
    </row>
    <row r="440" spans="1:11">
      <c r="A440" s="6" t="s">
        <v>5704</v>
      </c>
      <c r="B440" s="6" t="s">
        <v>5705</v>
      </c>
      <c r="C440" s="22" t="str">
        <f t="shared" ca="1" si="30"/>
        <v>Central Pentecost 1 (Pentecost)</v>
      </c>
      <c r="D440" s="6" t="s">
        <v>463</v>
      </c>
      <c r="E440" s="22" t="str">
        <f t="shared" ca="1" si="31"/>
        <v>Pentecost</v>
      </c>
      <c r="F440" s="22" t="str">
        <f t="shared" ca="1" si="32"/>
        <v>VUT0103022</v>
      </c>
      <c r="G440" s="22" t="str">
        <f t="shared" ca="1" si="33"/>
        <v>VUT0103</v>
      </c>
      <c r="H440" s="22" t="str">
        <f t="shared" ca="1" si="34"/>
        <v>PENAMA</v>
      </c>
      <c r="I440" s="2"/>
      <c r="J440" s="2">
        <v>0</v>
      </c>
      <c r="K440" s="2"/>
    </row>
    <row r="441" spans="1:11">
      <c r="A441" s="6" t="s">
        <v>5718</v>
      </c>
      <c r="B441" s="6" t="s">
        <v>5719</v>
      </c>
      <c r="C441" s="22" t="str">
        <f t="shared" ca="1" si="30"/>
        <v>Central Pentecost 1 (Pentecost)</v>
      </c>
      <c r="D441" s="6" t="s">
        <v>463</v>
      </c>
      <c r="E441" s="22" t="str">
        <f t="shared" ca="1" si="31"/>
        <v>Pentecost</v>
      </c>
      <c r="F441" s="22" t="str">
        <f t="shared" ca="1" si="32"/>
        <v>VUT0103022</v>
      </c>
      <c r="G441" s="22" t="str">
        <f t="shared" ca="1" si="33"/>
        <v>VUT0103</v>
      </c>
      <c r="H441" s="22" t="str">
        <f t="shared" ca="1" si="34"/>
        <v>PENAMA</v>
      </c>
      <c r="I441" s="2"/>
      <c r="J441" s="2">
        <v>0</v>
      </c>
      <c r="K441" s="2"/>
    </row>
    <row r="442" spans="1:11">
      <c r="A442" s="6" t="s">
        <v>5736</v>
      </c>
      <c r="B442" s="6" t="s">
        <v>5737</v>
      </c>
      <c r="C442" s="22" t="str">
        <f t="shared" ca="1" si="30"/>
        <v>Central Pentecost 1 (Pentecost)</v>
      </c>
      <c r="D442" s="6" t="s">
        <v>463</v>
      </c>
      <c r="E442" s="22" t="str">
        <f t="shared" ca="1" si="31"/>
        <v>Pentecost</v>
      </c>
      <c r="F442" s="22" t="str">
        <f t="shared" ca="1" si="32"/>
        <v>VUT0103022</v>
      </c>
      <c r="G442" s="22" t="str">
        <f t="shared" ca="1" si="33"/>
        <v>VUT0103</v>
      </c>
      <c r="H442" s="22" t="str">
        <f t="shared" ca="1" si="34"/>
        <v>PENAMA</v>
      </c>
      <c r="I442" s="2"/>
      <c r="J442" s="2">
        <v>0</v>
      </c>
      <c r="K442" s="2"/>
    </row>
    <row r="443" spans="1:11">
      <c r="A443" s="6" t="s">
        <v>5738</v>
      </c>
      <c r="B443" s="6" t="s">
        <v>5739</v>
      </c>
      <c r="C443" s="22" t="str">
        <f t="shared" ca="1" si="30"/>
        <v>Central Pentecost 1 (Pentecost)</v>
      </c>
      <c r="D443" s="6" t="s">
        <v>463</v>
      </c>
      <c r="E443" s="22" t="str">
        <f t="shared" ca="1" si="31"/>
        <v>Pentecost</v>
      </c>
      <c r="F443" s="22" t="str">
        <f t="shared" ca="1" si="32"/>
        <v>VUT0103022</v>
      </c>
      <c r="G443" s="22" t="str">
        <f t="shared" ca="1" si="33"/>
        <v>VUT0103</v>
      </c>
      <c r="H443" s="22" t="str">
        <f t="shared" ca="1" si="34"/>
        <v>PENAMA</v>
      </c>
      <c r="I443" s="2"/>
      <c r="J443" s="2">
        <v>0</v>
      </c>
      <c r="K443" s="2"/>
    </row>
    <row r="444" spans="1:11">
      <c r="A444" s="6" t="s">
        <v>5746</v>
      </c>
      <c r="B444" s="6" t="s">
        <v>5747</v>
      </c>
      <c r="C444" s="22" t="str">
        <f t="shared" ca="1" si="30"/>
        <v>Central Pentecost 1 (Pentecost)</v>
      </c>
      <c r="D444" s="6" t="s">
        <v>463</v>
      </c>
      <c r="E444" s="22" t="str">
        <f t="shared" ca="1" si="31"/>
        <v>Pentecost</v>
      </c>
      <c r="F444" s="22" t="str">
        <f t="shared" ca="1" si="32"/>
        <v>VUT0103022</v>
      </c>
      <c r="G444" s="22" t="str">
        <f t="shared" ca="1" si="33"/>
        <v>VUT0103</v>
      </c>
      <c r="H444" s="22" t="str">
        <f t="shared" ca="1" si="34"/>
        <v>PENAMA</v>
      </c>
      <c r="I444" s="2"/>
      <c r="J444" s="2">
        <v>0</v>
      </c>
      <c r="K444" s="2"/>
    </row>
    <row r="445" spans="1:11">
      <c r="A445" s="6" t="s">
        <v>5758</v>
      </c>
      <c r="B445" s="6" t="s">
        <v>5759</v>
      </c>
      <c r="C445" s="22" t="str">
        <f t="shared" ca="1" si="30"/>
        <v>Central Pentecost 1 (Pentecost)</v>
      </c>
      <c r="D445" s="6" t="s">
        <v>463</v>
      </c>
      <c r="E445" s="22" t="str">
        <f t="shared" ca="1" si="31"/>
        <v>Pentecost</v>
      </c>
      <c r="F445" s="22" t="str">
        <f t="shared" ca="1" si="32"/>
        <v>VUT0103022</v>
      </c>
      <c r="G445" s="22" t="str">
        <f t="shared" ca="1" si="33"/>
        <v>VUT0103</v>
      </c>
      <c r="H445" s="22" t="str">
        <f t="shared" ca="1" si="34"/>
        <v>PENAMA</v>
      </c>
      <c r="I445" s="2"/>
      <c r="J445" s="2">
        <v>0</v>
      </c>
      <c r="K445" s="2"/>
    </row>
    <row r="446" spans="1:11">
      <c r="A446" s="6" t="s">
        <v>5762</v>
      </c>
      <c r="B446" s="6" t="s">
        <v>5763</v>
      </c>
      <c r="C446" s="22" t="str">
        <f t="shared" ca="1" si="30"/>
        <v>Central Pentecost 1 (Pentecost)</v>
      </c>
      <c r="D446" s="6" t="s">
        <v>463</v>
      </c>
      <c r="E446" s="22" t="str">
        <f t="shared" ca="1" si="31"/>
        <v>Pentecost</v>
      </c>
      <c r="F446" s="22" t="str">
        <f t="shared" ca="1" si="32"/>
        <v>VUT0103022</v>
      </c>
      <c r="G446" s="22" t="str">
        <f t="shared" ca="1" si="33"/>
        <v>VUT0103</v>
      </c>
      <c r="H446" s="22" t="str">
        <f t="shared" ca="1" si="34"/>
        <v>PENAMA</v>
      </c>
      <c r="I446" s="2"/>
      <c r="J446" s="2">
        <v>0</v>
      </c>
      <c r="K446" s="2"/>
    </row>
    <row r="447" spans="1:11">
      <c r="A447" s="6" t="s">
        <v>5770</v>
      </c>
      <c r="B447" s="6" t="s">
        <v>5771</v>
      </c>
      <c r="C447" s="22" t="str">
        <f t="shared" ca="1" si="30"/>
        <v>Central Pentecost 1 (Pentecost)</v>
      </c>
      <c r="D447" s="6" t="s">
        <v>463</v>
      </c>
      <c r="E447" s="22" t="str">
        <f t="shared" ca="1" si="31"/>
        <v>Pentecost</v>
      </c>
      <c r="F447" s="22" t="str">
        <f t="shared" ca="1" si="32"/>
        <v>VUT0103022</v>
      </c>
      <c r="G447" s="22" t="str">
        <f t="shared" ca="1" si="33"/>
        <v>VUT0103</v>
      </c>
      <c r="H447" s="22" t="str">
        <f t="shared" ca="1" si="34"/>
        <v>PENAMA</v>
      </c>
      <c r="I447" s="2"/>
      <c r="J447" s="2">
        <v>0</v>
      </c>
      <c r="K447" s="2"/>
    </row>
    <row r="448" spans="1:11">
      <c r="A448" s="6" t="s">
        <v>5776</v>
      </c>
      <c r="B448" s="6" t="s">
        <v>5777</v>
      </c>
      <c r="C448" s="22" t="str">
        <f t="shared" ca="1" si="30"/>
        <v>Central Pentecost 1 (Pentecost)</v>
      </c>
      <c r="D448" s="6" t="s">
        <v>463</v>
      </c>
      <c r="E448" s="22" t="str">
        <f t="shared" ca="1" si="31"/>
        <v>Pentecost</v>
      </c>
      <c r="F448" s="22" t="str">
        <f t="shared" ca="1" si="32"/>
        <v>VUT0103022</v>
      </c>
      <c r="G448" s="22" t="str">
        <f t="shared" ca="1" si="33"/>
        <v>VUT0103</v>
      </c>
      <c r="H448" s="22" t="str">
        <f t="shared" ca="1" si="34"/>
        <v>PENAMA</v>
      </c>
      <c r="I448" s="2"/>
      <c r="J448" s="2">
        <v>0</v>
      </c>
      <c r="K448" s="2"/>
    </row>
    <row r="449" spans="1:11">
      <c r="A449" s="6" t="s">
        <v>5803</v>
      </c>
      <c r="B449" s="6" t="s">
        <v>5804</v>
      </c>
      <c r="C449" s="22" t="str">
        <f t="shared" ca="1" si="30"/>
        <v>Central Pentecost 1 (Pentecost)</v>
      </c>
      <c r="D449" s="6" t="s">
        <v>463</v>
      </c>
      <c r="E449" s="22" t="str">
        <f t="shared" ca="1" si="31"/>
        <v>Pentecost</v>
      </c>
      <c r="F449" s="22" t="str">
        <f t="shared" ca="1" si="32"/>
        <v>VUT0103022</v>
      </c>
      <c r="G449" s="22" t="str">
        <f t="shared" ca="1" si="33"/>
        <v>VUT0103</v>
      </c>
      <c r="H449" s="22" t="str">
        <f t="shared" ca="1" si="34"/>
        <v>PENAMA</v>
      </c>
      <c r="I449" s="2"/>
      <c r="J449" s="2">
        <v>0</v>
      </c>
      <c r="K449" s="2"/>
    </row>
    <row r="450" spans="1:11">
      <c r="A450" s="6" t="s">
        <v>5805</v>
      </c>
      <c r="B450" s="6" t="s">
        <v>5806</v>
      </c>
      <c r="C450" s="22" t="str">
        <f t="shared" ref="C450:C513" ca="1" si="35">OFFSET(OffsetRefAdm3,MATCH(D450,MatchAdm3_Code,0)-1,0)</f>
        <v>Central Pentecost 1 (Pentecost)</v>
      </c>
      <c r="D450" s="6" t="s">
        <v>463</v>
      </c>
      <c r="E450" s="22" t="str">
        <f t="shared" ref="E450:E513" ca="1" si="36">OFFSET(OffsetRefAdm3,MATCH(D450,MatchAdm3_Code,0)-1,2)</f>
        <v>Pentecost</v>
      </c>
      <c r="F450" s="22" t="str">
        <f t="shared" ref="F450:F513" ca="1" si="37">OFFSET(OffsetRefAdm3,MATCH(D450,MatchAdm3_Code,0)-1,3)</f>
        <v>VUT0103022</v>
      </c>
      <c r="G450" s="22" t="str">
        <f t="shared" ref="G450:G513" ca="1" si="38">OFFSET(OffsetRefAdm3,MATCH(D450,MatchAdm3_Code,0)-1,5)</f>
        <v>VUT0103</v>
      </c>
      <c r="H450" s="22" t="str">
        <f t="shared" ref="H450:H513" ca="1" si="39">OFFSET(OffsetRefAdm3,MATCH(D450,MatchAdm3_Code,0)-1,4)</f>
        <v>PENAMA</v>
      </c>
      <c r="I450" s="2"/>
      <c r="J450" s="2">
        <v>0</v>
      </c>
      <c r="K450" s="2"/>
    </row>
    <row r="451" spans="1:11">
      <c r="A451" s="6" t="s">
        <v>4834</v>
      </c>
      <c r="B451" s="6" t="s">
        <v>4835</v>
      </c>
      <c r="C451" s="22" t="str">
        <f t="shared" ca="1" si="35"/>
        <v>Central Pentecost 2 (Pentecost)</v>
      </c>
      <c r="D451" s="6" t="s">
        <v>465</v>
      </c>
      <c r="E451" s="22" t="str">
        <f t="shared" ca="1" si="36"/>
        <v>Pentecost</v>
      </c>
      <c r="F451" s="22" t="str">
        <f t="shared" ca="1" si="37"/>
        <v>VUT0103022</v>
      </c>
      <c r="G451" s="22" t="str">
        <f t="shared" ca="1" si="38"/>
        <v>VUT0103</v>
      </c>
      <c r="H451" s="22" t="str">
        <f t="shared" ca="1" si="39"/>
        <v>PENAMA</v>
      </c>
      <c r="I451" s="2"/>
      <c r="J451" s="2">
        <v>0</v>
      </c>
      <c r="K451" s="2"/>
    </row>
    <row r="452" spans="1:11">
      <c r="A452" s="6" t="s">
        <v>4870</v>
      </c>
      <c r="B452" s="6" t="s">
        <v>4871</v>
      </c>
      <c r="C452" s="22" t="str">
        <f t="shared" ca="1" si="35"/>
        <v>Central Pentecost 2 (Pentecost)</v>
      </c>
      <c r="D452" s="6" t="s">
        <v>465</v>
      </c>
      <c r="E452" s="22" t="str">
        <f t="shared" ca="1" si="36"/>
        <v>Pentecost</v>
      </c>
      <c r="F452" s="22" t="str">
        <f t="shared" ca="1" si="37"/>
        <v>VUT0103022</v>
      </c>
      <c r="G452" s="22" t="str">
        <f t="shared" ca="1" si="38"/>
        <v>VUT0103</v>
      </c>
      <c r="H452" s="22" t="str">
        <f t="shared" ca="1" si="39"/>
        <v>PENAMA</v>
      </c>
      <c r="I452" s="2"/>
      <c r="J452" s="2">
        <v>0</v>
      </c>
      <c r="K452" s="2"/>
    </row>
    <row r="453" spans="1:11">
      <c r="A453" s="6" t="s">
        <v>4874</v>
      </c>
      <c r="B453" s="6" t="s">
        <v>4875</v>
      </c>
      <c r="C453" s="22" t="str">
        <f t="shared" ca="1" si="35"/>
        <v>Central Pentecost 2 (Pentecost)</v>
      </c>
      <c r="D453" s="6" t="s">
        <v>465</v>
      </c>
      <c r="E453" s="22" t="str">
        <f t="shared" ca="1" si="36"/>
        <v>Pentecost</v>
      </c>
      <c r="F453" s="22" t="str">
        <f t="shared" ca="1" si="37"/>
        <v>VUT0103022</v>
      </c>
      <c r="G453" s="22" t="str">
        <f t="shared" ca="1" si="38"/>
        <v>VUT0103</v>
      </c>
      <c r="H453" s="22" t="str">
        <f t="shared" ca="1" si="39"/>
        <v>PENAMA</v>
      </c>
      <c r="I453" s="2"/>
      <c r="J453" s="2">
        <v>0</v>
      </c>
      <c r="K453" s="2"/>
    </row>
    <row r="454" spans="1:11">
      <c r="A454" s="6" t="s">
        <v>4880</v>
      </c>
      <c r="B454" s="6" t="s">
        <v>4881</v>
      </c>
      <c r="C454" s="22" t="str">
        <f t="shared" ca="1" si="35"/>
        <v>Central Pentecost 2 (Pentecost)</v>
      </c>
      <c r="D454" s="6" t="s">
        <v>465</v>
      </c>
      <c r="E454" s="22" t="str">
        <f t="shared" ca="1" si="36"/>
        <v>Pentecost</v>
      </c>
      <c r="F454" s="22" t="str">
        <f t="shared" ca="1" si="37"/>
        <v>VUT0103022</v>
      </c>
      <c r="G454" s="22" t="str">
        <f t="shared" ca="1" si="38"/>
        <v>VUT0103</v>
      </c>
      <c r="H454" s="22" t="str">
        <f t="shared" ca="1" si="39"/>
        <v>PENAMA</v>
      </c>
      <c r="I454" s="2"/>
      <c r="J454" s="2">
        <v>0</v>
      </c>
      <c r="K454" s="2"/>
    </row>
    <row r="455" spans="1:11">
      <c r="A455" s="6" t="s">
        <v>4882</v>
      </c>
      <c r="B455" s="6" t="s">
        <v>4883</v>
      </c>
      <c r="C455" s="22" t="str">
        <f t="shared" ca="1" si="35"/>
        <v>Central Pentecost 2 (Pentecost)</v>
      </c>
      <c r="D455" s="6" t="s">
        <v>465</v>
      </c>
      <c r="E455" s="22" t="str">
        <f t="shared" ca="1" si="36"/>
        <v>Pentecost</v>
      </c>
      <c r="F455" s="22" t="str">
        <f t="shared" ca="1" si="37"/>
        <v>VUT0103022</v>
      </c>
      <c r="G455" s="22" t="str">
        <f t="shared" ca="1" si="38"/>
        <v>VUT0103</v>
      </c>
      <c r="H455" s="22" t="str">
        <f t="shared" ca="1" si="39"/>
        <v>PENAMA</v>
      </c>
      <c r="I455" s="2"/>
      <c r="J455" s="2">
        <v>0</v>
      </c>
      <c r="K455" s="2"/>
    </row>
    <row r="456" spans="1:11">
      <c r="A456" s="6" t="s">
        <v>4884</v>
      </c>
      <c r="B456" s="6" t="s">
        <v>4885</v>
      </c>
      <c r="C456" s="22" t="str">
        <f t="shared" ca="1" si="35"/>
        <v>Central Pentecost 2 (Pentecost)</v>
      </c>
      <c r="D456" s="6" t="s">
        <v>465</v>
      </c>
      <c r="E456" s="22" t="str">
        <f t="shared" ca="1" si="36"/>
        <v>Pentecost</v>
      </c>
      <c r="F456" s="22" t="str">
        <f t="shared" ca="1" si="37"/>
        <v>VUT0103022</v>
      </c>
      <c r="G456" s="22" t="str">
        <f t="shared" ca="1" si="38"/>
        <v>VUT0103</v>
      </c>
      <c r="H456" s="22" t="str">
        <f t="shared" ca="1" si="39"/>
        <v>PENAMA</v>
      </c>
      <c r="I456" s="2"/>
      <c r="J456" s="2">
        <v>0</v>
      </c>
      <c r="K456" s="2"/>
    </row>
    <row r="457" spans="1:11">
      <c r="A457" s="6" t="s">
        <v>4886</v>
      </c>
      <c r="B457" s="6" t="s">
        <v>4887</v>
      </c>
      <c r="C457" s="22" t="str">
        <f t="shared" ca="1" si="35"/>
        <v>Central Pentecost 2 (Pentecost)</v>
      </c>
      <c r="D457" s="6" t="s">
        <v>465</v>
      </c>
      <c r="E457" s="22" t="str">
        <f t="shared" ca="1" si="36"/>
        <v>Pentecost</v>
      </c>
      <c r="F457" s="22" t="str">
        <f t="shared" ca="1" si="37"/>
        <v>VUT0103022</v>
      </c>
      <c r="G457" s="22" t="str">
        <f t="shared" ca="1" si="38"/>
        <v>VUT0103</v>
      </c>
      <c r="H457" s="22" t="str">
        <f t="shared" ca="1" si="39"/>
        <v>PENAMA</v>
      </c>
      <c r="I457" s="2"/>
      <c r="J457" s="2">
        <v>0</v>
      </c>
      <c r="K457" s="2"/>
    </row>
    <row r="458" spans="1:11">
      <c r="A458" s="6" t="s">
        <v>4888</v>
      </c>
      <c r="B458" s="6" t="s">
        <v>4889</v>
      </c>
      <c r="C458" s="22" t="str">
        <f t="shared" ca="1" si="35"/>
        <v>Central Pentecost 2 (Pentecost)</v>
      </c>
      <c r="D458" s="6" t="s">
        <v>465</v>
      </c>
      <c r="E458" s="22" t="str">
        <f t="shared" ca="1" si="36"/>
        <v>Pentecost</v>
      </c>
      <c r="F458" s="22" t="str">
        <f t="shared" ca="1" si="37"/>
        <v>VUT0103022</v>
      </c>
      <c r="G458" s="22" t="str">
        <f t="shared" ca="1" si="38"/>
        <v>VUT0103</v>
      </c>
      <c r="H458" s="22" t="str">
        <f t="shared" ca="1" si="39"/>
        <v>PENAMA</v>
      </c>
      <c r="I458" s="2"/>
      <c r="J458" s="2">
        <v>0</v>
      </c>
      <c r="K458" s="2"/>
    </row>
    <row r="459" spans="1:11">
      <c r="A459" s="6" t="s">
        <v>4890</v>
      </c>
      <c r="B459" s="6" t="s">
        <v>4891</v>
      </c>
      <c r="C459" s="22" t="str">
        <f t="shared" ca="1" si="35"/>
        <v>Central Pentecost 2 (Pentecost)</v>
      </c>
      <c r="D459" s="6" t="s">
        <v>465</v>
      </c>
      <c r="E459" s="22" t="str">
        <f t="shared" ca="1" si="36"/>
        <v>Pentecost</v>
      </c>
      <c r="F459" s="22" t="str">
        <f t="shared" ca="1" si="37"/>
        <v>VUT0103022</v>
      </c>
      <c r="G459" s="22" t="str">
        <f t="shared" ca="1" si="38"/>
        <v>VUT0103</v>
      </c>
      <c r="H459" s="22" t="str">
        <f t="shared" ca="1" si="39"/>
        <v>PENAMA</v>
      </c>
      <c r="I459" s="2"/>
      <c r="J459" s="2">
        <v>0</v>
      </c>
      <c r="K459" s="2"/>
    </row>
    <row r="460" spans="1:11">
      <c r="A460" s="6" t="s">
        <v>4892</v>
      </c>
      <c r="B460" s="6" t="s">
        <v>4893</v>
      </c>
      <c r="C460" s="22" t="str">
        <f t="shared" ca="1" si="35"/>
        <v>Central Pentecost 2 (Pentecost)</v>
      </c>
      <c r="D460" s="6" t="s">
        <v>465</v>
      </c>
      <c r="E460" s="22" t="str">
        <f t="shared" ca="1" si="36"/>
        <v>Pentecost</v>
      </c>
      <c r="F460" s="22" t="str">
        <f t="shared" ca="1" si="37"/>
        <v>VUT0103022</v>
      </c>
      <c r="G460" s="22" t="str">
        <f t="shared" ca="1" si="38"/>
        <v>VUT0103</v>
      </c>
      <c r="H460" s="22" t="str">
        <f t="shared" ca="1" si="39"/>
        <v>PENAMA</v>
      </c>
      <c r="I460" s="2"/>
      <c r="J460" s="2">
        <v>0</v>
      </c>
      <c r="K460" s="2"/>
    </row>
    <row r="461" spans="1:11">
      <c r="A461" s="6" t="s">
        <v>4894</v>
      </c>
      <c r="B461" s="6" t="s">
        <v>4895</v>
      </c>
      <c r="C461" s="22" t="str">
        <f t="shared" ca="1" si="35"/>
        <v>Central Pentecost 2 (Pentecost)</v>
      </c>
      <c r="D461" s="6" t="s">
        <v>465</v>
      </c>
      <c r="E461" s="22" t="str">
        <f t="shared" ca="1" si="36"/>
        <v>Pentecost</v>
      </c>
      <c r="F461" s="22" t="str">
        <f t="shared" ca="1" si="37"/>
        <v>VUT0103022</v>
      </c>
      <c r="G461" s="22" t="str">
        <f t="shared" ca="1" si="38"/>
        <v>VUT0103</v>
      </c>
      <c r="H461" s="22" t="str">
        <f t="shared" ca="1" si="39"/>
        <v>PENAMA</v>
      </c>
      <c r="I461" s="2"/>
      <c r="J461" s="2">
        <v>0</v>
      </c>
      <c r="K461" s="2"/>
    </row>
    <row r="462" spans="1:11">
      <c r="A462" s="6" t="s">
        <v>4896</v>
      </c>
      <c r="B462" s="6" t="s">
        <v>4897</v>
      </c>
      <c r="C462" s="22" t="str">
        <f t="shared" ca="1" si="35"/>
        <v>Central Pentecost 2 (Pentecost)</v>
      </c>
      <c r="D462" s="6" t="s">
        <v>465</v>
      </c>
      <c r="E462" s="22" t="str">
        <f t="shared" ca="1" si="36"/>
        <v>Pentecost</v>
      </c>
      <c r="F462" s="22" t="str">
        <f t="shared" ca="1" si="37"/>
        <v>VUT0103022</v>
      </c>
      <c r="G462" s="22" t="str">
        <f t="shared" ca="1" si="38"/>
        <v>VUT0103</v>
      </c>
      <c r="H462" s="22" t="str">
        <f t="shared" ca="1" si="39"/>
        <v>PENAMA</v>
      </c>
      <c r="I462" s="2"/>
      <c r="J462" s="2">
        <v>0</v>
      </c>
      <c r="K462" s="2"/>
    </row>
    <row r="463" spans="1:11">
      <c r="A463" s="6" t="s">
        <v>4898</v>
      </c>
      <c r="B463" s="6" t="s">
        <v>4899</v>
      </c>
      <c r="C463" s="22" t="str">
        <f t="shared" ca="1" si="35"/>
        <v>Central Pentecost 2 (Pentecost)</v>
      </c>
      <c r="D463" s="6" t="s">
        <v>465</v>
      </c>
      <c r="E463" s="22" t="str">
        <f t="shared" ca="1" si="36"/>
        <v>Pentecost</v>
      </c>
      <c r="F463" s="22" t="str">
        <f t="shared" ca="1" si="37"/>
        <v>VUT0103022</v>
      </c>
      <c r="G463" s="22" t="str">
        <f t="shared" ca="1" si="38"/>
        <v>VUT0103</v>
      </c>
      <c r="H463" s="22" t="str">
        <f t="shared" ca="1" si="39"/>
        <v>PENAMA</v>
      </c>
      <c r="I463" s="2"/>
      <c r="J463" s="2">
        <v>0</v>
      </c>
      <c r="K463" s="2"/>
    </row>
    <row r="464" spans="1:11">
      <c r="A464" s="6" t="s">
        <v>4902</v>
      </c>
      <c r="B464" s="6" t="s">
        <v>4903</v>
      </c>
      <c r="C464" s="22" t="str">
        <f t="shared" ca="1" si="35"/>
        <v>Central Pentecost 2 (Pentecost)</v>
      </c>
      <c r="D464" s="6" t="s">
        <v>465</v>
      </c>
      <c r="E464" s="22" t="str">
        <f t="shared" ca="1" si="36"/>
        <v>Pentecost</v>
      </c>
      <c r="F464" s="22" t="str">
        <f t="shared" ca="1" si="37"/>
        <v>VUT0103022</v>
      </c>
      <c r="G464" s="22" t="str">
        <f t="shared" ca="1" si="38"/>
        <v>VUT0103</v>
      </c>
      <c r="H464" s="22" t="str">
        <f t="shared" ca="1" si="39"/>
        <v>PENAMA</v>
      </c>
      <c r="I464" s="2"/>
      <c r="J464" s="2">
        <v>0</v>
      </c>
      <c r="K464" s="2"/>
    </row>
    <row r="465" spans="1:11">
      <c r="A465" s="6" t="s">
        <v>4902</v>
      </c>
      <c r="B465" s="6" t="s">
        <v>4904</v>
      </c>
      <c r="C465" s="22" t="str">
        <f t="shared" ca="1" si="35"/>
        <v>Central Pentecost 2 (Pentecost)</v>
      </c>
      <c r="D465" s="6" t="s">
        <v>465</v>
      </c>
      <c r="E465" s="22" t="str">
        <f t="shared" ca="1" si="36"/>
        <v>Pentecost</v>
      </c>
      <c r="F465" s="22" t="str">
        <f t="shared" ca="1" si="37"/>
        <v>VUT0103022</v>
      </c>
      <c r="G465" s="22" t="str">
        <f t="shared" ca="1" si="38"/>
        <v>VUT0103</v>
      </c>
      <c r="H465" s="22" t="str">
        <f t="shared" ca="1" si="39"/>
        <v>PENAMA</v>
      </c>
      <c r="I465" s="2"/>
      <c r="J465" s="2">
        <v>0</v>
      </c>
      <c r="K465" s="2"/>
    </row>
    <row r="466" spans="1:11">
      <c r="A466" s="6" t="s">
        <v>4905</v>
      </c>
      <c r="B466" s="6" t="s">
        <v>4906</v>
      </c>
      <c r="C466" s="22" t="str">
        <f t="shared" ca="1" si="35"/>
        <v>Central Pentecost 2 (Pentecost)</v>
      </c>
      <c r="D466" s="6" t="s">
        <v>465</v>
      </c>
      <c r="E466" s="22" t="str">
        <f t="shared" ca="1" si="36"/>
        <v>Pentecost</v>
      </c>
      <c r="F466" s="22" t="str">
        <f t="shared" ca="1" si="37"/>
        <v>VUT0103022</v>
      </c>
      <c r="G466" s="22" t="str">
        <f t="shared" ca="1" si="38"/>
        <v>VUT0103</v>
      </c>
      <c r="H466" s="22" t="str">
        <f t="shared" ca="1" si="39"/>
        <v>PENAMA</v>
      </c>
      <c r="I466" s="2"/>
      <c r="J466" s="2">
        <v>0</v>
      </c>
      <c r="K466" s="2"/>
    </row>
    <row r="467" spans="1:11">
      <c r="A467" s="6" t="s">
        <v>4915</v>
      </c>
      <c r="B467" s="6" t="s">
        <v>4916</v>
      </c>
      <c r="C467" s="22" t="str">
        <f t="shared" ca="1" si="35"/>
        <v>Central Pentecost 2 (Pentecost)</v>
      </c>
      <c r="D467" s="6" t="s">
        <v>465</v>
      </c>
      <c r="E467" s="22" t="str">
        <f t="shared" ca="1" si="36"/>
        <v>Pentecost</v>
      </c>
      <c r="F467" s="22" t="str">
        <f t="shared" ca="1" si="37"/>
        <v>VUT0103022</v>
      </c>
      <c r="G467" s="22" t="str">
        <f t="shared" ca="1" si="38"/>
        <v>VUT0103</v>
      </c>
      <c r="H467" s="22" t="str">
        <f t="shared" ca="1" si="39"/>
        <v>PENAMA</v>
      </c>
      <c r="I467" s="2"/>
      <c r="J467" s="2">
        <v>0</v>
      </c>
      <c r="K467" s="2"/>
    </row>
    <row r="468" spans="1:11">
      <c r="A468" s="6" t="s">
        <v>4917</v>
      </c>
      <c r="B468" s="6" t="s">
        <v>4918</v>
      </c>
      <c r="C468" s="22" t="str">
        <f t="shared" ca="1" si="35"/>
        <v>Central Pentecost 2 (Pentecost)</v>
      </c>
      <c r="D468" s="6" t="s">
        <v>465</v>
      </c>
      <c r="E468" s="22" t="str">
        <f t="shared" ca="1" si="36"/>
        <v>Pentecost</v>
      </c>
      <c r="F468" s="22" t="str">
        <f t="shared" ca="1" si="37"/>
        <v>VUT0103022</v>
      </c>
      <c r="G468" s="22" t="str">
        <f t="shared" ca="1" si="38"/>
        <v>VUT0103</v>
      </c>
      <c r="H468" s="22" t="str">
        <f t="shared" ca="1" si="39"/>
        <v>PENAMA</v>
      </c>
      <c r="I468" s="2"/>
      <c r="J468" s="2">
        <v>0</v>
      </c>
      <c r="K468" s="2"/>
    </row>
    <row r="469" spans="1:11">
      <c r="A469" s="6" t="s">
        <v>4919</v>
      </c>
      <c r="B469" s="6" t="s">
        <v>4920</v>
      </c>
      <c r="C469" s="22" t="str">
        <f t="shared" ca="1" si="35"/>
        <v>Central Pentecost 2 (Pentecost)</v>
      </c>
      <c r="D469" s="6" t="s">
        <v>465</v>
      </c>
      <c r="E469" s="22" t="str">
        <f t="shared" ca="1" si="36"/>
        <v>Pentecost</v>
      </c>
      <c r="F469" s="22" t="str">
        <f t="shared" ca="1" si="37"/>
        <v>VUT0103022</v>
      </c>
      <c r="G469" s="22" t="str">
        <f t="shared" ca="1" si="38"/>
        <v>VUT0103</v>
      </c>
      <c r="H469" s="22" t="str">
        <f t="shared" ca="1" si="39"/>
        <v>PENAMA</v>
      </c>
      <c r="I469" s="2"/>
      <c r="J469" s="2">
        <v>0</v>
      </c>
      <c r="K469" s="2"/>
    </row>
    <row r="470" spans="1:11">
      <c r="A470" s="6" t="s">
        <v>4921</v>
      </c>
      <c r="B470" s="6" t="s">
        <v>4922</v>
      </c>
      <c r="C470" s="22" t="str">
        <f t="shared" ca="1" si="35"/>
        <v>Central Pentecost 2 (Pentecost)</v>
      </c>
      <c r="D470" s="6" t="s">
        <v>465</v>
      </c>
      <c r="E470" s="22" t="str">
        <f t="shared" ca="1" si="36"/>
        <v>Pentecost</v>
      </c>
      <c r="F470" s="22" t="str">
        <f t="shared" ca="1" si="37"/>
        <v>VUT0103022</v>
      </c>
      <c r="G470" s="22" t="str">
        <f t="shared" ca="1" si="38"/>
        <v>VUT0103</v>
      </c>
      <c r="H470" s="22" t="str">
        <f t="shared" ca="1" si="39"/>
        <v>PENAMA</v>
      </c>
      <c r="I470" s="2"/>
      <c r="J470" s="2">
        <v>0</v>
      </c>
      <c r="K470" s="2"/>
    </row>
    <row r="471" spans="1:11">
      <c r="A471" s="6" t="s">
        <v>4923</v>
      </c>
      <c r="B471" s="6" t="s">
        <v>4924</v>
      </c>
      <c r="C471" s="22" t="str">
        <f t="shared" ca="1" si="35"/>
        <v>Central Pentecost 2 (Pentecost)</v>
      </c>
      <c r="D471" s="6" t="s">
        <v>465</v>
      </c>
      <c r="E471" s="22" t="str">
        <f t="shared" ca="1" si="36"/>
        <v>Pentecost</v>
      </c>
      <c r="F471" s="22" t="str">
        <f t="shared" ca="1" si="37"/>
        <v>VUT0103022</v>
      </c>
      <c r="G471" s="22" t="str">
        <f t="shared" ca="1" si="38"/>
        <v>VUT0103</v>
      </c>
      <c r="H471" s="22" t="str">
        <f t="shared" ca="1" si="39"/>
        <v>PENAMA</v>
      </c>
      <c r="I471" s="2"/>
      <c r="J471" s="2">
        <v>0</v>
      </c>
      <c r="K471" s="2"/>
    </row>
    <row r="472" spans="1:11">
      <c r="A472" s="6" t="s">
        <v>4929</v>
      </c>
      <c r="B472" s="6" t="s">
        <v>4930</v>
      </c>
      <c r="C472" s="22" t="str">
        <f t="shared" ca="1" si="35"/>
        <v>Central Pentecost 2 (Pentecost)</v>
      </c>
      <c r="D472" s="6" t="s">
        <v>465</v>
      </c>
      <c r="E472" s="22" t="str">
        <f t="shared" ca="1" si="36"/>
        <v>Pentecost</v>
      </c>
      <c r="F472" s="22" t="str">
        <f t="shared" ca="1" si="37"/>
        <v>VUT0103022</v>
      </c>
      <c r="G472" s="22" t="str">
        <f t="shared" ca="1" si="38"/>
        <v>VUT0103</v>
      </c>
      <c r="H472" s="22" t="str">
        <f t="shared" ca="1" si="39"/>
        <v>PENAMA</v>
      </c>
      <c r="I472" s="2"/>
      <c r="J472" s="2">
        <v>0</v>
      </c>
      <c r="K472" s="2"/>
    </row>
    <row r="473" spans="1:11">
      <c r="A473" s="6" t="s">
        <v>4933</v>
      </c>
      <c r="B473" s="6" t="s">
        <v>4934</v>
      </c>
      <c r="C473" s="22" t="str">
        <f t="shared" ca="1" si="35"/>
        <v>Central Pentecost 2 (Pentecost)</v>
      </c>
      <c r="D473" s="6" t="s">
        <v>465</v>
      </c>
      <c r="E473" s="22" t="str">
        <f t="shared" ca="1" si="36"/>
        <v>Pentecost</v>
      </c>
      <c r="F473" s="22" t="str">
        <f t="shared" ca="1" si="37"/>
        <v>VUT0103022</v>
      </c>
      <c r="G473" s="22" t="str">
        <f t="shared" ca="1" si="38"/>
        <v>VUT0103</v>
      </c>
      <c r="H473" s="22" t="str">
        <f t="shared" ca="1" si="39"/>
        <v>PENAMA</v>
      </c>
      <c r="I473" s="2"/>
      <c r="J473" s="2">
        <v>0</v>
      </c>
      <c r="K473" s="2"/>
    </row>
    <row r="474" spans="1:11">
      <c r="A474" s="6" t="s">
        <v>4937</v>
      </c>
      <c r="B474" s="6" t="s">
        <v>4938</v>
      </c>
      <c r="C474" s="22" t="str">
        <f t="shared" ca="1" si="35"/>
        <v>Central Pentecost 2 (Pentecost)</v>
      </c>
      <c r="D474" s="6" t="s">
        <v>465</v>
      </c>
      <c r="E474" s="22" t="str">
        <f t="shared" ca="1" si="36"/>
        <v>Pentecost</v>
      </c>
      <c r="F474" s="22" t="str">
        <f t="shared" ca="1" si="37"/>
        <v>VUT0103022</v>
      </c>
      <c r="G474" s="22" t="str">
        <f t="shared" ca="1" si="38"/>
        <v>VUT0103</v>
      </c>
      <c r="H474" s="22" t="str">
        <f t="shared" ca="1" si="39"/>
        <v>PENAMA</v>
      </c>
      <c r="I474" s="2"/>
      <c r="J474" s="2">
        <v>0</v>
      </c>
      <c r="K474" s="2"/>
    </row>
    <row r="475" spans="1:11">
      <c r="A475" s="6" t="s">
        <v>4939</v>
      </c>
      <c r="B475" s="6" t="s">
        <v>4940</v>
      </c>
      <c r="C475" s="22" t="str">
        <f t="shared" ca="1" si="35"/>
        <v>Central Pentecost 2 (Pentecost)</v>
      </c>
      <c r="D475" s="6" t="s">
        <v>465</v>
      </c>
      <c r="E475" s="22" t="str">
        <f t="shared" ca="1" si="36"/>
        <v>Pentecost</v>
      </c>
      <c r="F475" s="22" t="str">
        <f t="shared" ca="1" si="37"/>
        <v>VUT0103022</v>
      </c>
      <c r="G475" s="22" t="str">
        <f t="shared" ca="1" si="38"/>
        <v>VUT0103</v>
      </c>
      <c r="H475" s="22" t="str">
        <f t="shared" ca="1" si="39"/>
        <v>PENAMA</v>
      </c>
      <c r="I475" s="2"/>
      <c r="J475" s="2">
        <v>0</v>
      </c>
      <c r="K475" s="2"/>
    </row>
    <row r="476" spans="1:11">
      <c r="A476" s="6" t="s">
        <v>4943</v>
      </c>
      <c r="B476" s="6" t="s">
        <v>4944</v>
      </c>
      <c r="C476" s="22" t="str">
        <f t="shared" ca="1" si="35"/>
        <v>Central Pentecost 2 (Pentecost)</v>
      </c>
      <c r="D476" s="6" t="s">
        <v>465</v>
      </c>
      <c r="E476" s="22" t="str">
        <f t="shared" ca="1" si="36"/>
        <v>Pentecost</v>
      </c>
      <c r="F476" s="22" t="str">
        <f t="shared" ca="1" si="37"/>
        <v>VUT0103022</v>
      </c>
      <c r="G476" s="22" t="str">
        <f t="shared" ca="1" si="38"/>
        <v>VUT0103</v>
      </c>
      <c r="H476" s="22" t="str">
        <f t="shared" ca="1" si="39"/>
        <v>PENAMA</v>
      </c>
      <c r="I476" s="2"/>
      <c r="J476" s="2">
        <v>0</v>
      </c>
      <c r="K476" s="2"/>
    </row>
    <row r="477" spans="1:11">
      <c r="A477" s="6" t="s">
        <v>4945</v>
      </c>
      <c r="B477" s="6" t="s">
        <v>4946</v>
      </c>
      <c r="C477" s="22" t="str">
        <f t="shared" ca="1" si="35"/>
        <v>Central Pentecost 2 (Pentecost)</v>
      </c>
      <c r="D477" s="6" t="s">
        <v>465</v>
      </c>
      <c r="E477" s="22" t="str">
        <f t="shared" ca="1" si="36"/>
        <v>Pentecost</v>
      </c>
      <c r="F477" s="22" t="str">
        <f t="shared" ca="1" si="37"/>
        <v>VUT0103022</v>
      </c>
      <c r="G477" s="22" t="str">
        <f t="shared" ca="1" si="38"/>
        <v>VUT0103</v>
      </c>
      <c r="H477" s="22" t="str">
        <f t="shared" ca="1" si="39"/>
        <v>PENAMA</v>
      </c>
      <c r="I477" s="2"/>
      <c r="J477" s="2">
        <v>0</v>
      </c>
      <c r="K477" s="2"/>
    </row>
    <row r="478" spans="1:11">
      <c r="A478" s="6" t="s">
        <v>4956</v>
      </c>
      <c r="B478" s="6" t="s">
        <v>4957</v>
      </c>
      <c r="C478" s="22" t="str">
        <f t="shared" ca="1" si="35"/>
        <v>Central Pentecost 2 (Pentecost)</v>
      </c>
      <c r="D478" s="6" t="s">
        <v>465</v>
      </c>
      <c r="E478" s="22" t="str">
        <f t="shared" ca="1" si="36"/>
        <v>Pentecost</v>
      </c>
      <c r="F478" s="22" t="str">
        <f t="shared" ca="1" si="37"/>
        <v>VUT0103022</v>
      </c>
      <c r="G478" s="22" t="str">
        <f t="shared" ca="1" si="38"/>
        <v>VUT0103</v>
      </c>
      <c r="H478" s="22" t="str">
        <f t="shared" ca="1" si="39"/>
        <v>PENAMA</v>
      </c>
      <c r="I478" s="2"/>
      <c r="J478" s="2">
        <v>0</v>
      </c>
      <c r="K478" s="2"/>
    </row>
    <row r="479" spans="1:11">
      <c r="A479" s="6" t="s">
        <v>4929</v>
      </c>
      <c r="B479" s="6" t="s">
        <v>4960</v>
      </c>
      <c r="C479" s="22" t="str">
        <f t="shared" ca="1" si="35"/>
        <v>Central Pentecost 2 (Pentecost)</v>
      </c>
      <c r="D479" s="6" t="s">
        <v>465</v>
      </c>
      <c r="E479" s="22" t="str">
        <f t="shared" ca="1" si="36"/>
        <v>Pentecost</v>
      </c>
      <c r="F479" s="22" t="str">
        <f t="shared" ca="1" si="37"/>
        <v>VUT0103022</v>
      </c>
      <c r="G479" s="22" t="str">
        <f t="shared" ca="1" si="38"/>
        <v>VUT0103</v>
      </c>
      <c r="H479" s="22" t="str">
        <f t="shared" ca="1" si="39"/>
        <v>PENAMA</v>
      </c>
      <c r="I479" s="2"/>
      <c r="J479" s="2">
        <v>0</v>
      </c>
      <c r="K479" s="2"/>
    </row>
    <row r="480" spans="1:11">
      <c r="A480" s="6" t="s">
        <v>4961</v>
      </c>
      <c r="B480" s="6" t="s">
        <v>4962</v>
      </c>
      <c r="C480" s="22" t="str">
        <f t="shared" ca="1" si="35"/>
        <v>Central Pentecost 2 (Pentecost)</v>
      </c>
      <c r="D480" s="6" t="s">
        <v>465</v>
      </c>
      <c r="E480" s="22" t="str">
        <f t="shared" ca="1" si="36"/>
        <v>Pentecost</v>
      </c>
      <c r="F480" s="22" t="str">
        <f t="shared" ca="1" si="37"/>
        <v>VUT0103022</v>
      </c>
      <c r="G480" s="22" t="str">
        <f t="shared" ca="1" si="38"/>
        <v>VUT0103</v>
      </c>
      <c r="H480" s="22" t="str">
        <f t="shared" ca="1" si="39"/>
        <v>PENAMA</v>
      </c>
      <c r="I480" s="2"/>
      <c r="J480" s="2">
        <v>0</v>
      </c>
      <c r="K480" s="2"/>
    </row>
    <row r="481" spans="1:11">
      <c r="A481" s="6" t="s">
        <v>4963</v>
      </c>
      <c r="B481" s="6" t="s">
        <v>4964</v>
      </c>
      <c r="C481" s="22" t="str">
        <f t="shared" ca="1" si="35"/>
        <v>Central Pentecost 2 (Pentecost)</v>
      </c>
      <c r="D481" s="6" t="s">
        <v>465</v>
      </c>
      <c r="E481" s="22" t="str">
        <f t="shared" ca="1" si="36"/>
        <v>Pentecost</v>
      </c>
      <c r="F481" s="22" t="str">
        <f t="shared" ca="1" si="37"/>
        <v>VUT0103022</v>
      </c>
      <c r="G481" s="22" t="str">
        <f t="shared" ca="1" si="38"/>
        <v>VUT0103</v>
      </c>
      <c r="H481" s="22" t="str">
        <f t="shared" ca="1" si="39"/>
        <v>PENAMA</v>
      </c>
      <c r="I481" s="2"/>
      <c r="J481" s="2">
        <v>0</v>
      </c>
      <c r="K481" s="2"/>
    </row>
    <row r="482" spans="1:11">
      <c r="A482" s="6" t="s">
        <v>4969</v>
      </c>
      <c r="B482" s="6" t="s">
        <v>4970</v>
      </c>
      <c r="C482" s="22" t="str">
        <f t="shared" ca="1" si="35"/>
        <v>Central Pentecost 2 (Pentecost)</v>
      </c>
      <c r="D482" s="6" t="s">
        <v>465</v>
      </c>
      <c r="E482" s="22" t="str">
        <f t="shared" ca="1" si="36"/>
        <v>Pentecost</v>
      </c>
      <c r="F482" s="22" t="str">
        <f t="shared" ca="1" si="37"/>
        <v>VUT0103022</v>
      </c>
      <c r="G482" s="22" t="str">
        <f t="shared" ca="1" si="38"/>
        <v>VUT0103</v>
      </c>
      <c r="H482" s="22" t="str">
        <f t="shared" ca="1" si="39"/>
        <v>PENAMA</v>
      </c>
      <c r="I482" s="2"/>
      <c r="J482" s="2">
        <v>0</v>
      </c>
      <c r="K482" s="2"/>
    </row>
    <row r="483" spans="1:11">
      <c r="A483" s="6" t="s">
        <v>4971</v>
      </c>
      <c r="B483" s="6" t="s">
        <v>4972</v>
      </c>
      <c r="C483" s="22" t="str">
        <f t="shared" ca="1" si="35"/>
        <v>Central Pentecost 2 (Pentecost)</v>
      </c>
      <c r="D483" s="6" t="s">
        <v>465</v>
      </c>
      <c r="E483" s="22" t="str">
        <f t="shared" ca="1" si="36"/>
        <v>Pentecost</v>
      </c>
      <c r="F483" s="22" t="str">
        <f t="shared" ca="1" si="37"/>
        <v>VUT0103022</v>
      </c>
      <c r="G483" s="22" t="str">
        <f t="shared" ca="1" si="38"/>
        <v>VUT0103</v>
      </c>
      <c r="H483" s="22" t="str">
        <f t="shared" ca="1" si="39"/>
        <v>PENAMA</v>
      </c>
      <c r="I483" s="2"/>
      <c r="J483" s="2">
        <v>0</v>
      </c>
      <c r="K483" s="2"/>
    </row>
    <row r="484" spans="1:11">
      <c r="A484" s="6" t="s">
        <v>4973</v>
      </c>
      <c r="B484" s="6" t="s">
        <v>4974</v>
      </c>
      <c r="C484" s="22" t="str">
        <f t="shared" ca="1" si="35"/>
        <v>Central Pentecost 2 (Pentecost)</v>
      </c>
      <c r="D484" s="6" t="s">
        <v>465</v>
      </c>
      <c r="E484" s="22" t="str">
        <f t="shared" ca="1" si="36"/>
        <v>Pentecost</v>
      </c>
      <c r="F484" s="22" t="str">
        <f t="shared" ca="1" si="37"/>
        <v>VUT0103022</v>
      </c>
      <c r="G484" s="22" t="str">
        <f t="shared" ca="1" si="38"/>
        <v>VUT0103</v>
      </c>
      <c r="H484" s="22" t="str">
        <f t="shared" ca="1" si="39"/>
        <v>PENAMA</v>
      </c>
      <c r="I484" s="2"/>
      <c r="J484" s="2">
        <v>0</v>
      </c>
      <c r="K484" s="2"/>
    </row>
    <row r="485" spans="1:11">
      <c r="A485" s="6" t="s">
        <v>4975</v>
      </c>
      <c r="B485" s="6" t="s">
        <v>4976</v>
      </c>
      <c r="C485" s="22" t="str">
        <f t="shared" ca="1" si="35"/>
        <v>Central Pentecost 2 (Pentecost)</v>
      </c>
      <c r="D485" s="6" t="s">
        <v>465</v>
      </c>
      <c r="E485" s="22" t="str">
        <f t="shared" ca="1" si="36"/>
        <v>Pentecost</v>
      </c>
      <c r="F485" s="22" t="str">
        <f t="shared" ca="1" si="37"/>
        <v>VUT0103022</v>
      </c>
      <c r="G485" s="22" t="str">
        <f t="shared" ca="1" si="38"/>
        <v>VUT0103</v>
      </c>
      <c r="H485" s="22" t="str">
        <f t="shared" ca="1" si="39"/>
        <v>PENAMA</v>
      </c>
      <c r="I485" s="2"/>
      <c r="J485" s="2">
        <v>3</v>
      </c>
      <c r="K485" s="2"/>
    </row>
    <row r="486" spans="1:11">
      <c r="A486" s="6" t="s">
        <v>4977</v>
      </c>
      <c r="B486" s="6" t="s">
        <v>4978</v>
      </c>
      <c r="C486" s="22" t="str">
        <f t="shared" ca="1" si="35"/>
        <v>Central Pentecost 2 (Pentecost)</v>
      </c>
      <c r="D486" s="6" t="s">
        <v>465</v>
      </c>
      <c r="E486" s="22" t="str">
        <f t="shared" ca="1" si="36"/>
        <v>Pentecost</v>
      </c>
      <c r="F486" s="22" t="str">
        <f t="shared" ca="1" si="37"/>
        <v>VUT0103022</v>
      </c>
      <c r="G486" s="22" t="str">
        <f t="shared" ca="1" si="38"/>
        <v>VUT0103</v>
      </c>
      <c r="H486" s="22" t="str">
        <f t="shared" ca="1" si="39"/>
        <v>PENAMA</v>
      </c>
      <c r="I486" s="2"/>
      <c r="J486" s="2">
        <v>0</v>
      </c>
      <c r="K486" s="2"/>
    </row>
    <row r="487" spans="1:11">
      <c r="A487" s="6" t="s">
        <v>4981</v>
      </c>
      <c r="B487" s="6" t="s">
        <v>4982</v>
      </c>
      <c r="C487" s="22" t="str">
        <f t="shared" ca="1" si="35"/>
        <v>Central Pentecost 2 (Pentecost)</v>
      </c>
      <c r="D487" s="6" t="s">
        <v>465</v>
      </c>
      <c r="E487" s="22" t="str">
        <f t="shared" ca="1" si="36"/>
        <v>Pentecost</v>
      </c>
      <c r="F487" s="22" t="str">
        <f t="shared" ca="1" si="37"/>
        <v>VUT0103022</v>
      </c>
      <c r="G487" s="22" t="str">
        <f t="shared" ca="1" si="38"/>
        <v>VUT0103</v>
      </c>
      <c r="H487" s="22" t="str">
        <f t="shared" ca="1" si="39"/>
        <v>PENAMA</v>
      </c>
      <c r="I487" s="2"/>
      <c r="J487" s="2">
        <v>0</v>
      </c>
      <c r="K487" s="2"/>
    </row>
    <row r="488" spans="1:11">
      <c r="A488" s="6" t="s">
        <v>4983</v>
      </c>
      <c r="B488" s="6" t="s">
        <v>4984</v>
      </c>
      <c r="C488" s="22" t="str">
        <f t="shared" ca="1" si="35"/>
        <v>Central Pentecost 2 (Pentecost)</v>
      </c>
      <c r="D488" s="6" t="s">
        <v>465</v>
      </c>
      <c r="E488" s="22" t="str">
        <f t="shared" ca="1" si="36"/>
        <v>Pentecost</v>
      </c>
      <c r="F488" s="22" t="str">
        <f t="shared" ca="1" si="37"/>
        <v>VUT0103022</v>
      </c>
      <c r="G488" s="22" t="str">
        <f t="shared" ca="1" si="38"/>
        <v>VUT0103</v>
      </c>
      <c r="H488" s="22" t="str">
        <f t="shared" ca="1" si="39"/>
        <v>PENAMA</v>
      </c>
      <c r="I488" s="2"/>
      <c r="J488" s="2">
        <v>0</v>
      </c>
      <c r="K488" s="2"/>
    </row>
    <row r="489" spans="1:11">
      <c r="A489" s="6" t="s">
        <v>4987</v>
      </c>
      <c r="B489" s="6" t="s">
        <v>4988</v>
      </c>
      <c r="C489" s="22" t="str">
        <f t="shared" ca="1" si="35"/>
        <v>Central Pentecost 2 (Pentecost)</v>
      </c>
      <c r="D489" s="6" t="s">
        <v>465</v>
      </c>
      <c r="E489" s="22" t="str">
        <f t="shared" ca="1" si="36"/>
        <v>Pentecost</v>
      </c>
      <c r="F489" s="22" t="str">
        <f t="shared" ca="1" si="37"/>
        <v>VUT0103022</v>
      </c>
      <c r="G489" s="22" t="str">
        <f t="shared" ca="1" si="38"/>
        <v>VUT0103</v>
      </c>
      <c r="H489" s="22" t="str">
        <f t="shared" ca="1" si="39"/>
        <v>PENAMA</v>
      </c>
      <c r="I489" s="2"/>
      <c r="J489" s="2">
        <v>0</v>
      </c>
      <c r="K489" s="2"/>
    </row>
    <row r="490" spans="1:11">
      <c r="A490" s="6" t="s">
        <v>4991</v>
      </c>
      <c r="B490" s="6" t="s">
        <v>4992</v>
      </c>
      <c r="C490" s="22" t="str">
        <f t="shared" ca="1" si="35"/>
        <v>Central Pentecost 2 (Pentecost)</v>
      </c>
      <c r="D490" s="6" t="s">
        <v>465</v>
      </c>
      <c r="E490" s="22" t="str">
        <f t="shared" ca="1" si="36"/>
        <v>Pentecost</v>
      </c>
      <c r="F490" s="22" t="str">
        <f t="shared" ca="1" si="37"/>
        <v>VUT0103022</v>
      </c>
      <c r="G490" s="22" t="str">
        <f t="shared" ca="1" si="38"/>
        <v>VUT0103</v>
      </c>
      <c r="H490" s="22" t="str">
        <f t="shared" ca="1" si="39"/>
        <v>PENAMA</v>
      </c>
      <c r="I490" s="2"/>
      <c r="J490" s="2">
        <v>0</v>
      </c>
      <c r="K490" s="2"/>
    </row>
    <row r="491" spans="1:11">
      <c r="A491" s="6" t="s">
        <v>5002</v>
      </c>
      <c r="B491" s="6" t="s">
        <v>5003</v>
      </c>
      <c r="C491" s="22" t="str">
        <f t="shared" ca="1" si="35"/>
        <v>Central Pentecost 2 (Pentecost)</v>
      </c>
      <c r="D491" s="6" t="s">
        <v>465</v>
      </c>
      <c r="E491" s="22" t="str">
        <f t="shared" ca="1" si="36"/>
        <v>Pentecost</v>
      </c>
      <c r="F491" s="22" t="str">
        <f t="shared" ca="1" si="37"/>
        <v>VUT0103022</v>
      </c>
      <c r="G491" s="22" t="str">
        <f t="shared" ca="1" si="38"/>
        <v>VUT0103</v>
      </c>
      <c r="H491" s="22" t="str">
        <f t="shared" ca="1" si="39"/>
        <v>PENAMA</v>
      </c>
      <c r="I491" s="2"/>
      <c r="J491" s="2">
        <v>0</v>
      </c>
      <c r="K491" s="2"/>
    </row>
    <row r="492" spans="1:11">
      <c r="A492" s="6" t="s">
        <v>5006</v>
      </c>
      <c r="B492" s="6" t="s">
        <v>5007</v>
      </c>
      <c r="C492" s="22" t="str">
        <f t="shared" ca="1" si="35"/>
        <v>Central Pentecost 2 (Pentecost)</v>
      </c>
      <c r="D492" s="6" t="s">
        <v>465</v>
      </c>
      <c r="E492" s="22" t="str">
        <f t="shared" ca="1" si="36"/>
        <v>Pentecost</v>
      </c>
      <c r="F492" s="22" t="str">
        <f t="shared" ca="1" si="37"/>
        <v>VUT0103022</v>
      </c>
      <c r="G492" s="22" t="str">
        <f t="shared" ca="1" si="38"/>
        <v>VUT0103</v>
      </c>
      <c r="H492" s="22" t="str">
        <f t="shared" ca="1" si="39"/>
        <v>PENAMA</v>
      </c>
      <c r="I492" s="2"/>
      <c r="J492" s="2">
        <v>0</v>
      </c>
      <c r="K492" s="2"/>
    </row>
    <row r="493" spans="1:11">
      <c r="A493" s="6" t="s">
        <v>5008</v>
      </c>
      <c r="B493" s="6" t="s">
        <v>5009</v>
      </c>
      <c r="C493" s="22" t="str">
        <f t="shared" ca="1" si="35"/>
        <v>Central Pentecost 2 (Pentecost)</v>
      </c>
      <c r="D493" s="6" t="s">
        <v>465</v>
      </c>
      <c r="E493" s="22" t="str">
        <f t="shared" ca="1" si="36"/>
        <v>Pentecost</v>
      </c>
      <c r="F493" s="22" t="str">
        <f t="shared" ca="1" si="37"/>
        <v>VUT0103022</v>
      </c>
      <c r="G493" s="22" t="str">
        <f t="shared" ca="1" si="38"/>
        <v>VUT0103</v>
      </c>
      <c r="H493" s="22" t="str">
        <f t="shared" ca="1" si="39"/>
        <v>PENAMA</v>
      </c>
      <c r="I493" s="2"/>
      <c r="J493" s="2">
        <v>0</v>
      </c>
      <c r="K493" s="2"/>
    </row>
    <row r="494" spans="1:11">
      <c r="A494" s="6" t="s">
        <v>5012</v>
      </c>
      <c r="B494" s="6" t="s">
        <v>5013</v>
      </c>
      <c r="C494" s="22" t="str">
        <f t="shared" ca="1" si="35"/>
        <v>Central Pentecost 2 (Pentecost)</v>
      </c>
      <c r="D494" s="6" t="s">
        <v>465</v>
      </c>
      <c r="E494" s="22" t="str">
        <f t="shared" ca="1" si="36"/>
        <v>Pentecost</v>
      </c>
      <c r="F494" s="22" t="str">
        <f t="shared" ca="1" si="37"/>
        <v>VUT0103022</v>
      </c>
      <c r="G494" s="22" t="str">
        <f t="shared" ca="1" si="38"/>
        <v>VUT0103</v>
      </c>
      <c r="H494" s="22" t="str">
        <f t="shared" ca="1" si="39"/>
        <v>PENAMA</v>
      </c>
      <c r="I494" s="2"/>
      <c r="J494" s="2">
        <v>0</v>
      </c>
      <c r="K494" s="2"/>
    </row>
    <row r="495" spans="1:11">
      <c r="A495" s="6" t="s">
        <v>5016</v>
      </c>
      <c r="B495" s="6" t="s">
        <v>5017</v>
      </c>
      <c r="C495" s="22" t="str">
        <f t="shared" ca="1" si="35"/>
        <v>Central Pentecost 2 (Pentecost)</v>
      </c>
      <c r="D495" s="6" t="s">
        <v>465</v>
      </c>
      <c r="E495" s="22" t="str">
        <f t="shared" ca="1" si="36"/>
        <v>Pentecost</v>
      </c>
      <c r="F495" s="22" t="str">
        <f t="shared" ca="1" si="37"/>
        <v>VUT0103022</v>
      </c>
      <c r="G495" s="22" t="str">
        <f t="shared" ca="1" si="38"/>
        <v>VUT0103</v>
      </c>
      <c r="H495" s="22" t="str">
        <f t="shared" ca="1" si="39"/>
        <v>PENAMA</v>
      </c>
      <c r="I495" s="2"/>
      <c r="J495" s="2">
        <v>0</v>
      </c>
      <c r="K495" s="2"/>
    </row>
    <row r="496" spans="1:11">
      <c r="A496" s="6" t="s">
        <v>5018</v>
      </c>
      <c r="B496" s="6" t="s">
        <v>5019</v>
      </c>
      <c r="C496" s="22" t="str">
        <f t="shared" ca="1" si="35"/>
        <v>Central Pentecost 2 (Pentecost)</v>
      </c>
      <c r="D496" s="6" t="s">
        <v>465</v>
      </c>
      <c r="E496" s="22" t="str">
        <f t="shared" ca="1" si="36"/>
        <v>Pentecost</v>
      </c>
      <c r="F496" s="22" t="str">
        <f t="shared" ca="1" si="37"/>
        <v>VUT0103022</v>
      </c>
      <c r="G496" s="22" t="str">
        <f t="shared" ca="1" si="38"/>
        <v>VUT0103</v>
      </c>
      <c r="H496" s="22" t="str">
        <f t="shared" ca="1" si="39"/>
        <v>PENAMA</v>
      </c>
      <c r="I496" s="2"/>
      <c r="J496" s="2">
        <v>0</v>
      </c>
      <c r="K496" s="2"/>
    </row>
    <row r="497" spans="1:11">
      <c r="A497" s="6" t="s">
        <v>5022</v>
      </c>
      <c r="B497" s="6" t="s">
        <v>5023</v>
      </c>
      <c r="C497" s="22" t="str">
        <f t="shared" ca="1" si="35"/>
        <v>Central Pentecost 2 (Pentecost)</v>
      </c>
      <c r="D497" s="6" t="s">
        <v>465</v>
      </c>
      <c r="E497" s="22" t="str">
        <f t="shared" ca="1" si="36"/>
        <v>Pentecost</v>
      </c>
      <c r="F497" s="22" t="str">
        <f t="shared" ca="1" si="37"/>
        <v>VUT0103022</v>
      </c>
      <c r="G497" s="22" t="str">
        <f t="shared" ca="1" si="38"/>
        <v>VUT0103</v>
      </c>
      <c r="H497" s="22" t="str">
        <f t="shared" ca="1" si="39"/>
        <v>PENAMA</v>
      </c>
      <c r="I497" s="2"/>
      <c r="J497" s="2">
        <v>0</v>
      </c>
      <c r="K497" s="2"/>
    </row>
    <row r="498" spans="1:11">
      <c r="A498" s="6" t="s">
        <v>5026</v>
      </c>
      <c r="B498" s="6" t="s">
        <v>5027</v>
      </c>
      <c r="C498" s="22" t="str">
        <f t="shared" ca="1" si="35"/>
        <v>Central Pentecost 2 (Pentecost)</v>
      </c>
      <c r="D498" s="6" t="s">
        <v>465</v>
      </c>
      <c r="E498" s="22" t="str">
        <f t="shared" ca="1" si="36"/>
        <v>Pentecost</v>
      </c>
      <c r="F498" s="22" t="str">
        <f t="shared" ca="1" si="37"/>
        <v>VUT0103022</v>
      </c>
      <c r="G498" s="22" t="str">
        <f t="shared" ca="1" si="38"/>
        <v>VUT0103</v>
      </c>
      <c r="H498" s="22" t="str">
        <f t="shared" ca="1" si="39"/>
        <v>PENAMA</v>
      </c>
      <c r="I498" s="2"/>
      <c r="J498" s="2">
        <v>0</v>
      </c>
      <c r="K498" s="2"/>
    </row>
    <row r="499" spans="1:11">
      <c r="A499" s="6" t="s">
        <v>5028</v>
      </c>
      <c r="B499" s="6" t="s">
        <v>5029</v>
      </c>
      <c r="C499" s="22" t="str">
        <f t="shared" ca="1" si="35"/>
        <v>Central Pentecost 2 (Pentecost)</v>
      </c>
      <c r="D499" s="6" t="s">
        <v>465</v>
      </c>
      <c r="E499" s="22" t="str">
        <f t="shared" ca="1" si="36"/>
        <v>Pentecost</v>
      </c>
      <c r="F499" s="22" t="str">
        <f t="shared" ca="1" si="37"/>
        <v>VUT0103022</v>
      </c>
      <c r="G499" s="22" t="str">
        <f t="shared" ca="1" si="38"/>
        <v>VUT0103</v>
      </c>
      <c r="H499" s="22" t="str">
        <f t="shared" ca="1" si="39"/>
        <v>PENAMA</v>
      </c>
      <c r="I499" s="2"/>
      <c r="J499" s="2">
        <v>0</v>
      </c>
      <c r="K499" s="2"/>
    </row>
    <row r="500" spans="1:11">
      <c r="A500" s="6" t="s">
        <v>5034</v>
      </c>
      <c r="B500" s="6" t="s">
        <v>5035</v>
      </c>
      <c r="C500" s="22" t="str">
        <f t="shared" ca="1" si="35"/>
        <v>Central Pentecost 2 (Pentecost)</v>
      </c>
      <c r="D500" s="6" t="s">
        <v>465</v>
      </c>
      <c r="E500" s="22" t="str">
        <f t="shared" ca="1" si="36"/>
        <v>Pentecost</v>
      </c>
      <c r="F500" s="22" t="str">
        <f t="shared" ca="1" si="37"/>
        <v>VUT0103022</v>
      </c>
      <c r="G500" s="22" t="str">
        <f t="shared" ca="1" si="38"/>
        <v>VUT0103</v>
      </c>
      <c r="H500" s="22" t="str">
        <f t="shared" ca="1" si="39"/>
        <v>PENAMA</v>
      </c>
      <c r="I500" s="2"/>
      <c r="J500" s="2">
        <v>0</v>
      </c>
      <c r="K500" s="2"/>
    </row>
    <row r="501" spans="1:11">
      <c r="A501" s="6" t="s">
        <v>5036</v>
      </c>
      <c r="B501" s="6" t="s">
        <v>5037</v>
      </c>
      <c r="C501" s="22" t="str">
        <f t="shared" ca="1" si="35"/>
        <v>Central Pentecost 2 (Pentecost)</v>
      </c>
      <c r="D501" s="6" t="s">
        <v>465</v>
      </c>
      <c r="E501" s="22" t="str">
        <f t="shared" ca="1" si="36"/>
        <v>Pentecost</v>
      </c>
      <c r="F501" s="22" t="str">
        <f t="shared" ca="1" si="37"/>
        <v>VUT0103022</v>
      </c>
      <c r="G501" s="22" t="str">
        <f t="shared" ca="1" si="38"/>
        <v>VUT0103</v>
      </c>
      <c r="H501" s="22" t="str">
        <f t="shared" ca="1" si="39"/>
        <v>PENAMA</v>
      </c>
      <c r="I501" s="2"/>
      <c r="J501" s="2">
        <v>0</v>
      </c>
      <c r="K501" s="2"/>
    </row>
    <row r="502" spans="1:11">
      <c r="A502" s="6" t="s">
        <v>5038</v>
      </c>
      <c r="B502" s="6" t="s">
        <v>5039</v>
      </c>
      <c r="C502" s="22" t="str">
        <f t="shared" ca="1" si="35"/>
        <v>Central Pentecost 2 (Pentecost)</v>
      </c>
      <c r="D502" s="6" t="s">
        <v>465</v>
      </c>
      <c r="E502" s="22" t="str">
        <f t="shared" ca="1" si="36"/>
        <v>Pentecost</v>
      </c>
      <c r="F502" s="22" t="str">
        <f t="shared" ca="1" si="37"/>
        <v>VUT0103022</v>
      </c>
      <c r="G502" s="22" t="str">
        <f t="shared" ca="1" si="38"/>
        <v>VUT0103</v>
      </c>
      <c r="H502" s="22" t="str">
        <f t="shared" ca="1" si="39"/>
        <v>PENAMA</v>
      </c>
      <c r="I502" s="2"/>
      <c r="J502" s="2">
        <v>0</v>
      </c>
      <c r="K502" s="2"/>
    </row>
    <row r="503" spans="1:11">
      <c r="A503" s="6" t="s">
        <v>5040</v>
      </c>
      <c r="B503" s="6" t="s">
        <v>5041</v>
      </c>
      <c r="C503" s="22" t="str">
        <f t="shared" ca="1" si="35"/>
        <v>Central Pentecost 2 (Pentecost)</v>
      </c>
      <c r="D503" s="6" t="s">
        <v>465</v>
      </c>
      <c r="E503" s="22" t="str">
        <f t="shared" ca="1" si="36"/>
        <v>Pentecost</v>
      </c>
      <c r="F503" s="22" t="str">
        <f t="shared" ca="1" si="37"/>
        <v>VUT0103022</v>
      </c>
      <c r="G503" s="22" t="str">
        <f t="shared" ca="1" si="38"/>
        <v>VUT0103</v>
      </c>
      <c r="H503" s="22" t="str">
        <f t="shared" ca="1" si="39"/>
        <v>PENAMA</v>
      </c>
      <c r="I503" s="2"/>
      <c r="J503" s="2">
        <v>0</v>
      </c>
      <c r="K503" s="2"/>
    </row>
    <row r="504" spans="1:11">
      <c r="A504" s="6" t="s">
        <v>5044</v>
      </c>
      <c r="B504" s="6" t="s">
        <v>5045</v>
      </c>
      <c r="C504" s="22" t="str">
        <f t="shared" ca="1" si="35"/>
        <v>Central Pentecost 2 (Pentecost)</v>
      </c>
      <c r="D504" s="6" t="s">
        <v>465</v>
      </c>
      <c r="E504" s="22" t="str">
        <f t="shared" ca="1" si="36"/>
        <v>Pentecost</v>
      </c>
      <c r="F504" s="22" t="str">
        <f t="shared" ca="1" si="37"/>
        <v>VUT0103022</v>
      </c>
      <c r="G504" s="22" t="str">
        <f t="shared" ca="1" si="38"/>
        <v>VUT0103</v>
      </c>
      <c r="H504" s="22" t="str">
        <f t="shared" ca="1" si="39"/>
        <v>PENAMA</v>
      </c>
      <c r="I504" s="2"/>
      <c r="J504" s="2">
        <v>0</v>
      </c>
      <c r="K504" s="2"/>
    </row>
    <row r="505" spans="1:11">
      <c r="A505" s="6" t="s">
        <v>5050</v>
      </c>
      <c r="B505" s="6" t="s">
        <v>5051</v>
      </c>
      <c r="C505" s="22" t="str">
        <f t="shared" ca="1" si="35"/>
        <v>Central Pentecost 2 (Pentecost)</v>
      </c>
      <c r="D505" s="6" t="s">
        <v>465</v>
      </c>
      <c r="E505" s="22" t="str">
        <f t="shared" ca="1" si="36"/>
        <v>Pentecost</v>
      </c>
      <c r="F505" s="22" t="str">
        <f t="shared" ca="1" si="37"/>
        <v>VUT0103022</v>
      </c>
      <c r="G505" s="22" t="str">
        <f t="shared" ca="1" si="38"/>
        <v>VUT0103</v>
      </c>
      <c r="H505" s="22" t="str">
        <f t="shared" ca="1" si="39"/>
        <v>PENAMA</v>
      </c>
      <c r="I505" s="2"/>
      <c r="J505" s="2">
        <v>0</v>
      </c>
      <c r="K505" s="2"/>
    </row>
    <row r="506" spans="1:11">
      <c r="A506" s="6" t="s">
        <v>5052</v>
      </c>
      <c r="B506" s="6" t="s">
        <v>5053</v>
      </c>
      <c r="C506" s="22" t="str">
        <f t="shared" ca="1" si="35"/>
        <v>Central Pentecost 2 (Pentecost)</v>
      </c>
      <c r="D506" s="6" t="s">
        <v>465</v>
      </c>
      <c r="E506" s="22" t="str">
        <f t="shared" ca="1" si="36"/>
        <v>Pentecost</v>
      </c>
      <c r="F506" s="22" t="str">
        <f t="shared" ca="1" si="37"/>
        <v>VUT0103022</v>
      </c>
      <c r="G506" s="22" t="str">
        <f t="shared" ca="1" si="38"/>
        <v>VUT0103</v>
      </c>
      <c r="H506" s="22" t="str">
        <f t="shared" ca="1" si="39"/>
        <v>PENAMA</v>
      </c>
      <c r="I506" s="2"/>
      <c r="J506" s="2">
        <v>0</v>
      </c>
      <c r="K506" s="2"/>
    </row>
    <row r="507" spans="1:11">
      <c r="A507" s="6" t="s">
        <v>5056</v>
      </c>
      <c r="B507" s="6" t="s">
        <v>5057</v>
      </c>
      <c r="C507" s="22" t="str">
        <f t="shared" ca="1" si="35"/>
        <v>Central Pentecost 2 (Pentecost)</v>
      </c>
      <c r="D507" s="6" t="s">
        <v>465</v>
      </c>
      <c r="E507" s="22" t="str">
        <f t="shared" ca="1" si="36"/>
        <v>Pentecost</v>
      </c>
      <c r="F507" s="22" t="str">
        <f t="shared" ca="1" si="37"/>
        <v>VUT0103022</v>
      </c>
      <c r="G507" s="22" t="str">
        <f t="shared" ca="1" si="38"/>
        <v>VUT0103</v>
      </c>
      <c r="H507" s="22" t="str">
        <f t="shared" ca="1" si="39"/>
        <v>PENAMA</v>
      </c>
      <c r="I507" s="2"/>
      <c r="J507" s="2">
        <v>0</v>
      </c>
      <c r="K507" s="2"/>
    </row>
    <row r="508" spans="1:11">
      <c r="A508" s="6" t="s">
        <v>5062</v>
      </c>
      <c r="B508" s="6" t="s">
        <v>5063</v>
      </c>
      <c r="C508" s="22" t="str">
        <f t="shared" ca="1" si="35"/>
        <v>Central Pentecost 2 (Pentecost)</v>
      </c>
      <c r="D508" s="6" t="s">
        <v>465</v>
      </c>
      <c r="E508" s="22" t="str">
        <f t="shared" ca="1" si="36"/>
        <v>Pentecost</v>
      </c>
      <c r="F508" s="22" t="str">
        <f t="shared" ca="1" si="37"/>
        <v>VUT0103022</v>
      </c>
      <c r="G508" s="22" t="str">
        <f t="shared" ca="1" si="38"/>
        <v>VUT0103</v>
      </c>
      <c r="H508" s="22" t="str">
        <f t="shared" ca="1" si="39"/>
        <v>PENAMA</v>
      </c>
      <c r="I508" s="2"/>
      <c r="J508" s="2">
        <v>0</v>
      </c>
      <c r="K508" s="2"/>
    </row>
    <row r="509" spans="1:11">
      <c r="A509" s="6" t="s">
        <v>5064</v>
      </c>
      <c r="B509" s="6" t="s">
        <v>5065</v>
      </c>
      <c r="C509" s="22" t="str">
        <f t="shared" ca="1" si="35"/>
        <v>Central Pentecost 2 (Pentecost)</v>
      </c>
      <c r="D509" s="6" t="s">
        <v>465</v>
      </c>
      <c r="E509" s="22" t="str">
        <f t="shared" ca="1" si="36"/>
        <v>Pentecost</v>
      </c>
      <c r="F509" s="22" t="str">
        <f t="shared" ca="1" si="37"/>
        <v>VUT0103022</v>
      </c>
      <c r="G509" s="22" t="str">
        <f t="shared" ca="1" si="38"/>
        <v>VUT0103</v>
      </c>
      <c r="H509" s="22" t="str">
        <f t="shared" ca="1" si="39"/>
        <v>PENAMA</v>
      </c>
      <c r="I509" s="2"/>
      <c r="J509" s="2">
        <v>0</v>
      </c>
      <c r="K509" s="2"/>
    </row>
    <row r="510" spans="1:11">
      <c r="A510" s="6" t="s">
        <v>5066</v>
      </c>
      <c r="B510" s="6" t="s">
        <v>5067</v>
      </c>
      <c r="C510" s="22" t="str">
        <f t="shared" ca="1" si="35"/>
        <v>Central Pentecost 2 (Pentecost)</v>
      </c>
      <c r="D510" s="6" t="s">
        <v>465</v>
      </c>
      <c r="E510" s="22" t="str">
        <f t="shared" ca="1" si="36"/>
        <v>Pentecost</v>
      </c>
      <c r="F510" s="22" t="str">
        <f t="shared" ca="1" si="37"/>
        <v>VUT0103022</v>
      </c>
      <c r="G510" s="22" t="str">
        <f t="shared" ca="1" si="38"/>
        <v>VUT0103</v>
      </c>
      <c r="H510" s="22" t="str">
        <f t="shared" ca="1" si="39"/>
        <v>PENAMA</v>
      </c>
      <c r="I510" s="2"/>
      <c r="J510" s="2">
        <v>0</v>
      </c>
      <c r="K510" s="2"/>
    </row>
    <row r="511" spans="1:11">
      <c r="A511" s="6" t="s">
        <v>5068</v>
      </c>
      <c r="B511" s="6" t="s">
        <v>5069</v>
      </c>
      <c r="C511" s="22" t="str">
        <f t="shared" ca="1" si="35"/>
        <v>Central Pentecost 2 (Pentecost)</v>
      </c>
      <c r="D511" s="6" t="s">
        <v>465</v>
      </c>
      <c r="E511" s="22" t="str">
        <f t="shared" ca="1" si="36"/>
        <v>Pentecost</v>
      </c>
      <c r="F511" s="22" t="str">
        <f t="shared" ca="1" si="37"/>
        <v>VUT0103022</v>
      </c>
      <c r="G511" s="22" t="str">
        <f t="shared" ca="1" si="38"/>
        <v>VUT0103</v>
      </c>
      <c r="H511" s="22" t="str">
        <f t="shared" ca="1" si="39"/>
        <v>PENAMA</v>
      </c>
      <c r="I511" s="2"/>
      <c r="J511" s="2">
        <v>0</v>
      </c>
      <c r="K511" s="2"/>
    </row>
    <row r="512" spans="1:11">
      <c r="A512" s="6" t="s">
        <v>5070</v>
      </c>
      <c r="B512" s="6" t="s">
        <v>5071</v>
      </c>
      <c r="C512" s="22" t="str">
        <f t="shared" ca="1" si="35"/>
        <v>Central Pentecost 2 (Pentecost)</v>
      </c>
      <c r="D512" s="6" t="s">
        <v>465</v>
      </c>
      <c r="E512" s="22" t="str">
        <f t="shared" ca="1" si="36"/>
        <v>Pentecost</v>
      </c>
      <c r="F512" s="22" t="str">
        <f t="shared" ca="1" si="37"/>
        <v>VUT0103022</v>
      </c>
      <c r="G512" s="22" t="str">
        <f t="shared" ca="1" si="38"/>
        <v>VUT0103</v>
      </c>
      <c r="H512" s="22" t="str">
        <f t="shared" ca="1" si="39"/>
        <v>PENAMA</v>
      </c>
      <c r="I512" s="2"/>
      <c r="J512" s="2">
        <v>0</v>
      </c>
      <c r="K512" s="2"/>
    </row>
    <row r="513" spans="1:11">
      <c r="A513" s="6" t="s">
        <v>5072</v>
      </c>
      <c r="B513" s="6" t="s">
        <v>5073</v>
      </c>
      <c r="C513" s="22" t="str">
        <f t="shared" ca="1" si="35"/>
        <v>Central Pentecost 2 (Pentecost)</v>
      </c>
      <c r="D513" s="6" t="s">
        <v>465</v>
      </c>
      <c r="E513" s="22" t="str">
        <f t="shared" ca="1" si="36"/>
        <v>Pentecost</v>
      </c>
      <c r="F513" s="22" t="str">
        <f t="shared" ca="1" si="37"/>
        <v>VUT0103022</v>
      </c>
      <c r="G513" s="22" t="str">
        <f t="shared" ca="1" si="38"/>
        <v>VUT0103</v>
      </c>
      <c r="H513" s="22" t="str">
        <f t="shared" ca="1" si="39"/>
        <v>PENAMA</v>
      </c>
      <c r="I513" s="2"/>
      <c r="J513" s="2">
        <v>0</v>
      </c>
      <c r="K513" s="2"/>
    </row>
    <row r="514" spans="1:11">
      <c r="A514" s="6" t="s">
        <v>5076</v>
      </c>
      <c r="B514" s="6" t="s">
        <v>5077</v>
      </c>
      <c r="C514" s="22" t="str">
        <f t="shared" ref="C514:C577" ca="1" si="40">OFFSET(OffsetRefAdm3,MATCH(D514,MatchAdm3_Code,0)-1,0)</f>
        <v>Central Pentecost 2 (Pentecost)</v>
      </c>
      <c r="D514" s="6" t="s">
        <v>465</v>
      </c>
      <c r="E514" s="22" t="str">
        <f t="shared" ref="E514:E577" ca="1" si="41">OFFSET(OffsetRefAdm3,MATCH(D514,MatchAdm3_Code,0)-1,2)</f>
        <v>Pentecost</v>
      </c>
      <c r="F514" s="22" t="str">
        <f t="shared" ref="F514:F577" ca="1" si="42">OFFSET(OffsetRefAdm3,MATCH(D514,MatchAdm3_Code,0)-1,3)</f>
        <v>VUT0103022</v>
      </c>
      <c r="G514" s="22" t="str">
        <f t="shared" ref="G514:G577" ca="1" si="43">OFFSET(OffsetRefAdm3,MATCH(D514,MatchAdm3_Code,0)-1,5)</f>
        <v>VUT0103</v>
      </c>
      <c r="H514" s="22" t="str">
        <f t="shared" ref="H514:H577" ca="1" si="44">OFFSET(OffsetRefAdm3,MATCH(D514,MatchAdm3_Code,0)-1,4)</f>
        <v>PENAMA</v>
      </c>
      <c r="I514" s="2"/>
      <c r="J514" s="2">
        <v>0</v>
      </c>
      <c r="K514" s="2"/>
    </row>
    <row r="515" spans="1:11">
      <c r="A515" s="6" t="s">
        <v>5078</v>
      </c>
      <c r="B515" s="6" t="s">
        <v>5079</v>
      </c>
      <c r="C515" s="22" t="str">
        <f t="shared" ca="1" si="40"/>
        <v>Central Pentecost 2 (Pentecost)</v>
      </c>
      <c r="D515" s="6" t="s">
        <v>465</v>
      </c>
      <c r="E515" s="22" t="str">
        <f t="shared" ca="1" si="41"/>
        <v>Pentecost</v>
      </c>
      <c r="F515" s="22" t="str">
        <f t="shared" ca="1" si="42"/>
        <v>VUT0103022</v>
      </c>
      <c r="G515" s="22" t="str">
        <f t="shared" ca="1" si="43"/>
        <v>VUT0103</v>
      </c>
      <c r="H515" s="22" t="str">
        <f t="shared" ca="1" si="44"/>
        <v>PENAMA</v>
      </c>
      <c r="I515" s="2"/>
      <c r="J515" s="2">
        <v>0</v>
      </c>
      <c r="K515" s="2"/>
    </row>
    <row r="516" spans="1:11">
      <c r="A516" s="6" t="s">
        <v>5080</v>
      </c>
      <c r="B516" s="6" t="s">
        <v>5081</v>
      </c>
      <c r="C516" s="22" t="str">
        <f t="shared" ca="1" si="40"/>
        <v>Central Pentecost 2 (Pentecost)</v>
      </c>
      <c r="D516" s="6" t="s">
        <v>465</v>
      </c>
      <c r="E516" s="22" t="str">
        <f t="shared" ca="1" si="41"/>
        <v>Pentecost</v>
      </c>
      <c r="F516" s="22" t="str">
        <f t="shared" ca="1" si="42"/>
        <v>VUT0103022</v>
      </c>
      <c r="G516" s="22" t="str">
        <f t="shared" ca="1" si="43"/>
        <v>VUT0103</v>
      </c>
      <c r="H516" s="22" t="str">
        <f t="shared" ca="1" si="44"/>
        <v>PENAMA</v>
      </c>
      <c r="I516" s="2"/>
      <c r="J516" s="2">
        <v>0</v>
      </c>
      <c r="K516" s="2"/>
    </row>
    <row r="517" spans="1:11">
      <c r="A517" s="6" t="s">
        <v>5084</v>
      </c>
      <c r="B517" s="6" t="s">
        <v>5085</v>
      </c>
      <c r="C517" s="22" t="str">
        <f t="shared" ca="1" si="40"/>
        <v>Central Pentecost 2 (Pentecost)</v>
      </c>
      <c r="D517" s="6" t="s">
        <v>465</v>
      </c>
      <c r="E517" s="22" t="str">
        <f t="shared" ca="1" si="41"/>
        <v>Pentecost</v>
      </c>
      <c r="F517" s="22" t="str">
        <f t="shared" ca="1" si="42"/>
        <v>VUT0103022</v>
      </c>
      <c r="G517" s="22" t="str">
        <f t="shared" ca="1" si="43"/>
        <v>VUT0103</v>
      </c>
      <c r="H517" s="22" t="str">
        <f t="shared" ca="1" si="44"/>
        <v>PENAMA</v>
      </c>
      <c r="I517" s="2"/>
      <c r="J517" s="2">
        <v>0</v>
      </c>
      <c r="K517" s="2"/>
    </row>
    <row r="518" spans="1:11">
      <c r="A518" s="6" t="s">
        <v>5092</v>
      </c>
      <c r="B518" s="6" t="s">
        <v>5093</v>
      </c>
      <c r="C518" s="22" t="str">
        <f t="shared" ca="1" si="40"/>
        <v>Central Pentecost 2 (Pentecost)</v>
      </c>
      <c r="D518" s="6" t="s">
        <v>465</v>
      </c>
      <c r="E518" s="22" t="str">
        <f t="shared" ca="1" si="41"/>
        <v>Pentecost</v>
      </c>
      <c r="F518" s="22" t="str">
        <f t="shared" ca="1" si="42"/>
        <v>VUT0103022</v>
      </c>
      <c r="G518" s="22" t="str">
        <f t="shared" ca="1" si="43"/>
        <v>VUT0103</v>
      </c>
      <c r="H518" s="22" t="str">
        <f t="shared" ca="1" si="44"/>
        <v>PENAMA</v>
      </c>
      <c r="I518" s="2"/>
      <c r="J518" s="2">
        <v>0</v>
      </c>
      <c r="K518" s="2"/>
    </row>
    <row r="519" spans="1:11">
      <c r="A519" s="6" t="s">
        <v>5094</v>
      </c>
      <c r="B519" s="6" t="s">
        <v>5095</v>
      </c>
      <c r="C519" s="22" t="str">
        <f t="shared" ca="1" si="40"/>
        <v>Central Pentecost 2 (Pentecost)</v>
      </c>
      <c r="D519" s="6" t="s">
        <v>465</v>
      </c>
      <c r="E519" s="22" t="str">
        <f t="shared" ca="1" si="41"/>
        <v>Pentecost</v>
      </c>
      <c r="F519" s="22" t="str">
        <f t="shared" ca="1" si="42"/>
        <v>VUT0103022</v>
      </c>
      <c r="G519" s="22" t="str">
        <f t="shared" ca="1" si="43"/>
        <v>VUT0103</v>
      </c>
      <c r="H519" s="22" t="str">
        <f t="shared" ca="1" si="44"/>
        <v>PENAMA</v>
      </c>
      <c r="I519" s="2"/>
      <c r="J519" s="2">
        <v>0</v>
      </c>
      <c r="K519" s="2"/>
    </row>
    <row r="520" spans="1:11">
      <c r="A520" s="6" t="s">
        <v>5096</v>
      </c>
      <c r="B520" s="6" t="s">
        <v>5097</v>
      </c>
      <c r="C520" s="22" t="str">
        <f t="shared" ca="1" si="40"/>
        <v>Central Pentecost 2 (Pentecost)</v>
      </c>
      <c r="D520" s="6" t="s">
        <v>465</v>
      </c>
      <c r="E520" s="22" t="str">
        <f t="shared" ca="1" si="41"/>
        <v>Pentecost</v>
      </c>
      <c r="F520" s="22" t="str">
        <f t="shared" ca="1" si="42"/>
        <v>VUT0103022</v>
      </c>
      <c r="G520" s="22" t="str">
        <f t="shared" ca="1" si="43"/>
        <v>VUT0103</v>
      </c>
      <c r="H520" s="22" t="str">
        <f t="shared" ca="1" si="44"/>
        <v>PENAMA</v>
      </c>
      <c r="I520" s="2"/>
      <c r="J520" s="2">
        <v>0</v>
      </c>
      <c r="K520" s="2"/>
    </row>
    <row r="521" spans="1:11">
      <c r="A521" s="6" t="s">
        <v>5098</v>
      </c>
      <c r="B521" s="6" t="s">
        <v>5099</v>
      </c>
      <c r="C521" s="22" t="str">
        <f t="shared" ca="1" si="40"/>
        <v>Central Pentecost 2 (Pentecost)</v>
      </c>
      <c r="D521" s="6" t="s">
        <v>465</v>
      </c>
      <c r="E521" s="22" t="str">
        <f t="shared" ca="1" si="41"/>
        <v>Pentecost</v>
      </c>
      <c r="F521" s="22" t="str">
        <f t="shared" ca="1" si="42"/>
        <v>VUT0103022</v>
      </c>
      <c r="G521" s="22" t="str">
        <f t="shared" ca="1" si="43"/>
        <v>VUT0103</v>
      </c>
      <c r="H521" s="22" t="str">
        <f t="shared" ca="1" si="44"/>
        <v>PENAMA</v>
      </c>
      <c r="I521" s="2"/>
      <c r="J521" s="2">
        <v>3</v>
      </c>
      <c r="K521" s="2"/>
    </row>
    <row r="522" spans="1:11">
      <c r="A522" s="6" t="s">
        <v>5100</v>
      </c>
      <c r="B522" s="6" t="s">
        <v>5101</v>
      </c>
      <c r="C522" s="22" t="str">
        <f t="shared" ca="1" si="40"/>
        <v>Central Pentecost 2 (Pentecost)</v>
      </c>
      <c r="D522" s="6" t="s">
        <v>465</v>
      </c>
      <c r="E522" s="22" t="str">
        <f t="shared" ca="1" si="41"/>
        <v>Pentecost</v>
      </c>
      <c r="F522" s="22" t="str">
        <f t="shared" ca="1" si="42"/>
        <v>VUT0103022</v>
      </c>
      <c r="G522" s="22" t="str">
        <f t="shared" ca="1" si="43"/>
        <v>VUT0103</v>
      </c>
      <c r="H522" s="22" t="str">
        <f t="shared" ca="1" si="44"/>
        <v>PENAMA</v>
      </c>
      <c r="I522" s="2"/>
      <c r="J522" s="2">
        <v>0</v>
      </c>
      <c r="K522" s="2"/>
    </row>
    <row r="523" spans="1:11">
      <c r="A523" s="6" t="s">
        <v>5106</v>
      </c>
      <c r="B523" s="6" t="s">
        <v>5107</v>
      </c>
      <c r="C523" s="22" t="str">
        <f t="shared" ca="1" si="40"/>
        <v>Central Pentecost 2 (Pentecost)</v>
      </c>
      <c r="D523" s="6" t="s">
        <v>465</v>
      </c>
      <c r="E523" s="22" t="str">
        <f t="shared" ca="1" si="41"/>
        <v>Pentecost</v>
      </c>
      <c r="F523" s="22" t="str">
        <f t="shared" ca="1" si="42"/>
        <v>VUT0103022</v>
      </c>
      <c r="G523" s="22" t="str">
        <f t="shared" ca="1" si="43"/>
        <v>VUT0103</v>
      </c>
      <c r="H523" s="22" t="str">
        <f t="shared" ca="1" si="44"/>
        <v>PENAMA</v>
      </c>
      <c r="I523" s="2"/>
      <c r="J523" s="2">
        <v>0</v>
      </c>
      <c r="K523" s="2"/>
    </row>
    <row r="524" spans="1:11">
      <c r="A524" s="6" t="s">
        <v>5108</v>
      </c>
      <c r="B524" s="6" t="s">
        <v>5109</v>
      </c>
      <c r="C524" s="22" t="str">
        <f t="shared" ca="1" si="40"/>
        <v>Central Pentecost 2 (Pentecost)</v>
      </c>
      <c r="D524" s="6" t="s">
        <v>465</v>
      </c>
      <c r="E524" s="22" t="str">
        <f t="shared" ca="1" si="41"/>
        <v>Pentecost</v>
      </c>
      <c r="F524" s="22" t="str">
        <f t="shared" ca="1" si="42"/>
        <v>VUT0103022</v>
      </c>
      <c r="G524" s="22" t="str">
        <f t="shared" ca="1" si="43"/>
        <v>VUT0103</v>
      </c>
      <c r="H524" s="22" t="str">
        <f t="shared" ca="1" si="44"/>
        <v>PENAMA</v>
      </c>
      <c r="I524" s="2"/>
      <c r="J524" s="2">
        <v>0</v>
      </c>
      <c r="K524" s="2"/>
    </row>
    <row r="525" spans="1:11">
      <c r="A525" s="6" t="s">
        <v>5116</v>
      </c>
      <c r="B525" s="6" t="s">
        <v>5117</v>
      </c>
      <c r="C525" s="22" t="str">
        <f t="shared" ca="1" si="40"/>
        <v>Central Pentecost 2 (Pentecost)</v>
      </c>
      <c r="D525" s="6" t="s">
        <v>465</v>
      </c>
      <c r="E525" s="22" t="str">
        <f t="shared" ca="1" si="41"/>
        <v>Pentecost</v>
      </c>
      <c r="F525" s="22" t="str">
        <f t="shared" ca="1" si="42"/>
        <v>VUT0103022</v>
      </c>
      <c r="G525" s="22" t="str">
        <f t="shared" ca="1" si="43"/>
        <v>VUT0103</v>
      </c>
      <c r="H525" s="22" t="str">
        <f t="shared" ca="1" si="44"/>
        <v>PENAMA</v>
      </c>
      <c r="I525" s="2"/>
      <c r="J525" s="2">
        <v>0</v>
      </c>
      <c r="K525" s="2"/>
    </row>
    <row r="526" spans="1:11">
      <c r="A526" s="6" t="s">
        <v>5118</v>
      </c>
      <c r="B526" s="6" t="s">
        <v>5119</v>
      </c>
      <c r="C526" s="22" t="str">
        <f t="shared" ca="1" si="40"/>
        <v>Central Pentecost 2 (Pentecost)</v>
      </c>
      <c r="D526" s="6" t="s">
        <v>465</v>
      </c>
      <c r="E526" s="22" t="str">
        <f t="shared" ca="1" si="41"/>
        <v>Pentecost</v>
      </c>
      <c r="F526" s="22" t="str">
        <f t="shared" ca="1" si="42"/>
        <v>VUT0103022</v>
      </c>
      <c r="G526" s="22" t="str">
        <f t="shared" ca="1" si="43"/>
        <v>VUT0103</v>
      </c>
      <c r="H526" s="22" t="str">
        <f t="shared" ca="1" si="44"/>
        <v>PENAMA</v>
      </c>
      <c r="I526" s="2"/>
      <c r="J526" s="2">
        <v>0</v>
      </c>
      <c r="K526" s="2"/>
    </row>
    <row r="527" spans="1:11">
      <c r="A527" s="6" t="s">
        <v>5122</v>
      </c>
      <c r="B527" s="6" t="s">
        <v>5123</v>
      </c>
      <c r="C527" s="22" t="str">
        <f t="shared" ca="1" si="40"/>
        <v>Central Pentecost 2 (Pentecost)</v>
      </c>
      <c r="D527" s="6" t="s">
        <v>465</v>
      </c>
      <c r="E527" s="22" t="str">
        <f t="shared" ca="1" si="41"/>
        <v>Pentecost</v>
      </c>
      <c r="F527" s="22" t="str">
        <f t="shared" ca="1" si="42"/>
        <v>VUT0103022</v>
      </c>
      <c r="G527" s="22" t="str">
        <f t="shared" ca="1" si="43"/>
        <v>VUT0103</v>
      </c>
      <c r="H527" s="22" t="str">
        <f t="shared" ca="1" si="44"/>
        <v>PENAMA</v>
      </c>
      <c r="I527" s="2"/>
      <c r="J527" s="2">
        <v>0</v>
      </c>
      <c r="K527" s="2"/>
    </row>
    <row r="528" spans="1:11">
      <c r="A528" s="6" t="s">
        <v>5124</v>
      </c>
      <c r="B528" s="6" t="s">
        <v>5125</v>
      </c>
      <c r="C528" s="22" t="str">
        <f t="shared" ca="1" si="40"/>
        <v>Central Pentecost 2 (Pentecost)</v>
      </c>
      <c r="D528" s="6" t="s">
        <v>465</v>
      </c>
      <c r="E528" s="22" t="str">
        <f t="shared" ca="1" si="41"/>
        <v>Pentecost</v>
      </c>
      <c r="F528" s="22" t="str">
        <f t="shared" ca="1" si="42"/>
        <v>VUT0103022</v>
      </c>
      <c r="G528" s="22" t="str">
        <f t="shared" ca="1" si="43"/>
        <v>VUT0103</v>
      </c>
      <c r="H528" s="22" t="str">
        <f t="shared" ca="1" si="44"/>
        <v>PENAMA</v>
      </c>
      <c r="I528" s="2"/>
      <c r="J528" s="2">
        <v>0</v>
      </c>
      <c r="K528" s="2"/>
    </row>
    <row r="529" spans="1:11">
      <c r="A529" s="6" t="s">
        <v>5126</v>
      </c>
      <c r="B529" s="6" t="s">
        <v>5127</v>
      </c>
      <c r="C529" s="22" t="str">
        <f t="shared" ca="1" si="40"/>
        <v>Central Pentecost 2 (Pentecost)</v>
      </c>
      <c r="D529" s="6" t="s">
        <v>465</v>
      </c>
      <c r="E529" s="22" t="str">
        <f t="shared" ca="1" si="41"/>
        <v>Pentecost</v>
      </c>
      <c r="F529" s="22" t="str">
        <f t="shared" ca="1" si="42"/>
        <v>VUT0103022</v>
      </c>
      <c r="G529" s="22" t="str">
        <f t="shared" ca="1" si="43"/>
        <v>VUT0103</v>
      </c>
      <c r="H529" s="22" t="str">
        <f t="shared" ca="1" si="44"/>
        <v>PENAMA</v>
      </c>
      <c r="I529" s="2"/>
      <c r="J529" s="2">
        <v>0</v>
      </c>
      <c r="K529" s="2"/>
    </row>
    <row r="530" spans="1:11">
      <c r="A530" s="6" t="s">
        <v>5128</v>
      </c>
      <c r="B530" s="6" t="s">
        <v>5129</v>
      </c>
      <c r="C530" s="22" t="str">
        <f t="shared" ca="1" si="40"/>
        <v>Central Pentecost 2 (Pentecost)</v>
      </c>
      <c r="D530" s="6" t="s">
        <v>465</v>
      </c>
      <c r="E530" s="22" t="str">
        <f t="shared" ca="1" si="41"/>
        <v>Pentecost</v>
      </c>
      <c r="F530" s="22" t="str">
        <f t="shared" ca="1" si="42"/>
        <v>VUT0103022</v>
      </c>
      <c r="G530" s="22" t="str">
        <f t="shared" ca="1" si="43"/>
        <v>VUT0103</v>
      </c>
      <c r="H530" s="22" t="str">
        <f t="shared" ca="1" si="44"/>
        <v>PENAMA</v>
      </c>
      <c r="I530" s="2"/>
      <c r="J530" s="2">
        <v>0</v>
      </c>
      <c r="K530" s="2"/>
    </row>
    <row r="531" spans="1:11">
      <c r="A531" s="6" t="s">
        <v>5134</v>
      </c>
      <c r="B531" s="6" t="s">
        <v>5135</v>
      </c>
      <c r="C531" s="22" t="str">
        <f t="shared" ca="1" si="40"/>
        <v>Central Pentecost 2 (Pentecost)</v>
      </c>
      <c r="D531" s="6" t="s">
        <v>465</v>
      </c>
      <c r="E531" s="22" t="str">
        <f t="shared" ca="1" si="41"/>
        <v>Pentecost</v>
      </c>
      <c r="F531" s="22" t="str">
        <f t="shared" ca="1" si="42"/>
        <v>VUT0103022</v>
      </c>
      <c r="G531" s="22" t="str">
        <f t="shared" ca="1" si="43"/>
        <v>VUT0103</v>
      </c>
      <c r="H531" s="22" t="str">
        <f t="shared" ca="1" si="44"/>
        <v>PENAMA</v>
      </c>
      <c r="I531" s="2"/>
      <c r="J531" s="2">
        <v>0</v>
      </c>
      <c r="K531" s="2"/>
    </row>
    <row r="532" spans="1:11">
      <c r="A532" s="6" t="s">
        <v>5138</v>
      </c>
      <c r="B532" s="6" t="s">
        <v>5139</v>
      </c>
      <c r="C532" s="22" t="str">
        <f t="shared" ca="1" si="40"/>
        <v>Central Pentecost 2 (Pentecost)</v>
      </c>
      <c r="D532" s="6" t="s">
        <v>465</v>
      </c>
      <c r="E532" s="22" t="str">
        <f t="shared" ca="1" si="41"/>
        <v>Pentecost</v>
      </c>
      <c r="F532" s="22" t="str">
        <f t="shared" ca="1" si="42"/>
        <v>VUT0103022</v>
      </c>
      <c r="G532" s="22" t="str">
        <f t="shared" ca="1" si="43"/>
        <v>VUT0103</v>
      </c>
      <c r="H532" s="22" t="str">
        <f t="shared" ca="1" si="44"/>
        <v>PENAMA</v>
      </c>
      <c r="I532" s="2"/>
      <c r="J532" s="2">
        <v>3</v>
      </c>
      <c r="K532" s="2"/>
    </row>
    <row r="533" spans="1:11">
      <c r="A533" s="6" t="s">
        <v>5140</v>
      </c>
      <c r="B533" s="6" t="s">
        <v>5141</v>
      </c>
      <c r="C533" s="22" t="str">
        <f t="shared" ca="1" si="40"/>
        <v>Central Pentecost 2 (Pentecost)</v>
      </c>
      <c r="D533" s="6" t="s">
        <v>465</v>
      </c>
      <c r="E533" s="22" t="str">
        <f t="shared" ca="1" si="41"/>
        <v>Pentecost</v>
      </c>
      <c r="F533" s="22" t="str">
        <f t="shared" ca="1" si="42"/>
        <v>VUT0103022</v>
      </c>
      <c r="G533" s="22" t="str">
        <f t="shared" ca="1" si="43"/>
        <v>VUT0103</v>
      </c>
      <c r="H533" s="22" t="str">
        <f t="shared" ca="1" si="44"/>
        <v>PENAMA</v>
      </c>
      <c r="I533" s="2"/>
      <c r="J533" s="2">
        <v>0</v>
      </c>
      <c r="K533" s="2"/>
    </row>
    <row r="534" spans="1:11">
      <c r="A534" s="6" t="s">
        <v>5142</v>
      </c>
      <c r="B534" s="6" t="s">
        <v>5143</v>
      </c>
      <c r="C534" s="22" t="str">
        <f t="shared" ca="1" si="40"/>
        <v>Central Pentecost 2 (Pentecost)</v>
      </c>
      <c r="D534" s="6" t="s">
        <v>465</v>
      </c>
      <c r="E534" s="22" t="str">
        <f t="shared" ca="1" si="41"/>
        <v>Pentecost</v>
      </c>
      <c r="F534" s="22" t="str">
        <f t="shared" ca="1" si="42"/>
        <v>VUT0103022</v>
      </c>
      <c r="G534" s="22" t="str">
        <f t="shared" ca="1" si="43"/>
        <v>VUT0103</v>
      </c>
      <c r="H534" s="22" t="str">
        <f t="shared" ca="1" si="44"/>
        <v>PENAMA</v>
      </c>
      <c r="I534" s="2"/>
      <c r="J534" s="2">
        <v>0</v>
      </c>
      <c r="K534" s="2"/>
    </row>
    <row r="535" spans="1:11">
      <c r="A535" s="6" t="s">
        <v>5144</v>
      </c>
      <c r="B535" s="6" t="s">
        <v>5145</v>
      </c>
      <c r="C535" s="22" t="str">
        <f t="shared" ca="1" si="40"/>
        <v>Central Pentecost 2 (Pentecost)</v>
      </c>
      <c r="D535" s="6" t="s">
        <v>465</v>
      </c>
      <c r="E535" s="22" t="str">
        <f t="shared" ca="1" si="41"/>
        <v>Pentecost</v>
      </c>
      <c r="F535" s="22" t="str">
        <f t="shared" ca="1" si="42"/>
        <v>VUT0103022</v>
      </c>
      <c r="G535" s="22" t="str">
        <f t="shared" ca="1" si="43"/>
        <v>VUT0103</v>
      </c>
      <c r="H535" s="22" t="str">
        <f t="shared" ca="1" si="44"/>
        <v>PENAMA</v>
      </c>
      <c r="I535" s="2"/>
      <c r="J535" s="2">
        <v>0</v>
      </c>
      <c r="K535" s="2"/>
    </row>
    <row r="536" spans="1:11">
      <c r="A536" s="6" t="s">
        <v>5146</v>
      </c>
      <c r="B536" s="6" t="s">
        <v>5147</v>
      </c>
      <c r="C536" s="22" t="str">
        <f t="shared" ca="1" si="40"/>
        <v>Central Pentecost 2 (Pentecost)</v>
      </c>
      <c r="D536" s="6" t="s">
        <v>465</v>
      </c>
      <c r="E536" s="22" t="str">
        <f t="shared" ca="1" si="41"/>
        <v>Pentecost</v>
      </c>
      <c r="F536" s="22" t="str">
        <f t="shared" ca="1" si="42"/>
        <v>VUT0103022</v>
      </c>
      <c r="G536" s="22" t="str">
        <f t="shared" ca="1" si="43"/>
        <v>VUT0103</v>
      </c>
      <c r="H536" s="22" t="str">
        <f t="shared" ca="1" si="44"/>
        <v>PENAMA</v>
      </c>
      <c r="I536" s="2"/>
      <c r="J536" s="2">
        <v>0</v>
      </c>
      <c r="K536" s="2"/>
    </row>
    <row r="537" spans="1:11">
      <c r="A537" s="6" t="s">
        <v>5148</v>
      </c>
      <c r="B537" s="6" t="s">
        <v>5149</v>
      </c>
      <c r="C537" s="22" t="str">
        <f t="shared" ca="1" si="40"/>
        <v>Central Pentecost 2 (Pentecost)</v>
      </c>
      <c r="D537" s="6" t="s">
        <v>465</v>
      </c>
      <c r="E537" s="22" t="str">
        <f t="shared" ca="1" si="41"/>
        <v>Pentecost</v>
      </c>
      <c r="F537" s="22" t="str">
        <f t="shared" ca="1" si="42"/>
        <v>VUT0103022</v>
      </c>
      <c r="G537" s="22" t="str">
        <f t="shared" ca="1" si="43"/>
        <v>VUT0103</v>
      </c>
      <c r="H537" s="22" t="str">
        <f t="shared" ca="1" si="44"/>
        <v>PENAMA</v>
      </c>
      <c r="I537" s="2"/>
      <c r="J537" s="2">
        <v>0</v>
      </c>
      <c r="K537" s="2"/>
    </row>
    <row r="538" spans="1:11">
      <c r="A538" s="6" t="s">
        <v>5151</v>
      </c>
      <c r="B538" s="6" t="s">
        <v>5152</v>
      </c>
      <c r="C538" s="22" t="str">
        <f t="shared" ca="1" si="40"/>
        <v>Central Pentecost 2 (Pentecost)</v>
      </c>
      <c r="D538" s="6" t="s">
        <v>465</v>
      </c>
      <c r="E538" s="22" t="str">
        <f t="shared" ca="1" si="41"/>
        <v>Pentecost</v>
      </c>
      <c r="F538" s="22" t="str">
        <f t="shared" ca="1" si="42"/>
        <v>VUT0103022</v>
      </c>
      <c r="G538" s="22" t="str">
        <f t="shared" ca="1" si="43"/>
        <v>VUT0103</v>
      </c>
      <c r="H538" s="22" t="str">
        <f t="shared" ca="1" si="44"/>
        <v>PENAMA</v>
      </c>
      <c r="I538" s="2"/>
      <c r="J538" s="2">
        <v>0</v>
      </c>
      <c r="K538" s="2"/>
    </row>
    <row r="539" spans="1:11">
      <c r="A539" s="6" t="s">
        <v>5153</v>
      </c>
      <c r="B539" s="6" t="s">
        <v>5154</v>
      </c>
      <c r="C539" s="22" t="str">
        <f t="shared" ca="1" si="40"/>
        <v>Central Pentecost 2 (Pentecost)</v>
      </c>
      <c r="D539" s="6" t="s">
        <v>465</v>
      </c>
      <c r="E539" s="22" t="str">
        <f t="shared" ca="1" si="41"/>
        <v>Pentecost</v>
      </c>
      <c r="F539" s="22" t="str">
        <f t="shared" ca="1" si="42"/>
        <v>VUT0103022</v>
      </c>
      <c r="G539" s="22" t="str">
        <f t="shared" ca="1" si="43"/>
        <v>VUT0103</v>
      </c>
      <c r="H539" s="22" t="str">
        <f t="shared" ca="1" si="44"/>
        <v>PENAMA</v>
      </c>
      <c r="I539" s="2"/>
      <c r="J539" s="2">
        <v>0</v>
      </c>
      <c r="K539" s="2"/>
    </row>
    <row r="540" spans="1:11">
      <c r="A540" s="6" t="s">
        <v>5155</v>
      </c>
      <c r="B540" s="6" t="s">
        <v>5156</v>
      </c>
      <c r="C540" s="22" t="str">
        <f t="shared" ca="1" si="40"/>
        <v>Central Pentecost 2 (Pentecost)</v>
      </c>
      <c r="D540" s="6" t="s">
        <v>465</v>
      </c>
      <c r="E540" s="22" t="str">
        <f t="shared" ca="1" si="41"/>
        <v>Pentecost</v>
      </c>
      <c r="F540" s="22" t="str">
        <f t="shared" ca="1" si="42"/>
        <v>VUT0103022</v>
      </c>
      <c r="G540" s="22" t="str">
        <f t="shared" ca="1" si="43"/>
        <v>VUT0103</v>
      </c>
      <c r="H540" s="22" t="str">
        <f t="shared" ca="1" si="44"/>
        <v>PENAMA</v>
      </c>
      <c r="I540" s="2"/>
      <c r="J540" s="2">
        <v>0</v>
      </c>
      <c r="K540" s="2"/>
    </row>
    <row r="541" spans="1:11">
      <c r="A541" s="6" t="s">
        <v>5157</v>
      </c>
      <c r="B541" s="6" t="s">
        <v>5158</v>
      </c>
      <c r="C541" s="22" t="str">
        <f t="shared" ca="1" si="40"/>
        <v>Central Pentecost 2 (Pentecost)</v>
      </c>
      <c r="D541" s="6" t="s">
        <v>465</v>
      </c>
      <c r="E541" s="22" t="str">
        <f t="shared" ca="1" si="41"/>
        <v>Pentecost</v>
      </c>
      <c r="F541" s="22" t="str">
        <f t="shared" ca="1" si="42"/>
        <v>VUT0103022</v>
      </c>
      <c r="G541" s="22" t="str">
        <f t="shared" ca="1" si="43"/>
        <v>VUT0103</v>
      </c>
      <c r="H541" s="22" t="str">
        <f t="shared" ca="1" si="44"/>
        <v>PENAMA</v>
      </c>
      <c r="I541" s="2"/>
      <c r="J541" s="2">
        <v>0</v>
      </c>
      <c r="K541" s="2"/>
    </row>
    <row r="542" spans="1:11">
      <c r="A542" s="6" t="s">
        <v>5159</v>
      </c>
      <c r="B542" s="6" t="s">
        <v>5160</v>
      </c>
      <c r="C542" s="22" t="str">
        <f t="shared" ca="1" si="40"/>
        <v>Central Pentecost 2 (Pentecost)</v>
      </c>
      <c r="D542" s="6" t="s">
        <v>465</v>
      </c>
      <c r="E542" s="22" t="str">
        <f t="shared" ca="1" si="41"/>
        <v>Pentecost</v>
      </c>
      <c r="F542" s="22" t="str">
        <f t="shared" ca="1" si="42"/>
        <v>VUT0103022</v>
      </c>
      <c r="G542" s="22" t="str">
        <f t="shared" ca="1" si="43"/>
        <v>VUT0103</v>
      </c>
      <c r="H542" s="22" t="str">
        <f t="shared" ca="1" si="44"/>
        <v>PENAMA</v>
      </c>
      <c r="I542" s="2"/>
      <c r="J542" s="2">
        <v>0</v>
      </c>
      <c r="K542" s="2"/>
    </row>
    <row r="543" spans="1:11">
      <c r="A543" s="6" t="s">
        <v>5161</v>
      </c>
      <c r="B543" s="6" t="s">
        <v>5162</v>
      </c>
      <c r="C543" s="22" t="str">
        <f t="shared" ca="1" si="40"/>
        <v>Central Pentecost 2 (Pentecost)</v>
      </c>
      <c r="D543" s="6" t="s">
        <v>465</v>
      </c>
      <c r="E543" s="22" t="str">
        <f t="shared" ca="1" si="41"/>
        <v>Pentecost</v>
      </c>
      <c r="F543" s="22" t="str">
        <f t="shared" ca="1" si="42"/>
        <v>VUT0103022</v>
      </c>
      <c r="G543" s="22" t="str">
        <f t="shared" ca="1" si="43"/>
        <v>VUT0103</v>
      </c>
      <c r="H543" s="22" t="str">
        <f t="shared" ca="1" si="44"/>
        <v>PENAMA</v>
      </c>
      <c r="I543" s="2"/>
      <c r="J543" s="2">
        <v>0</v>
      </c>
      <c r="K543" s="2"/>
    </row>
    <row r="544" spans="1:11">
      <c r="A544" s="6" t="s">
        <v>5163</v>
      </c>
      <c r="B544" s="6" t="s">
        <v>5164</v>
      </c>
      <c r="C544" s="22" t="str">
        <f t="shared" ca="1" si="40"/>
        <v>Central Pentecost 2 (Pentecost)</v>
      </c>
      <c r="D544" s="6" t="s">
        <v>465</v>
      </c>
      <c r="E544" s="22" t="str">
        <f t="shared" ca="1" si="41"/>
        <v>Pentecost</v>
      </c>
      <c r="F544" s="22" t="str">
        <f t="shared" ca="1" si="42"/>
        <v>VUT0103022</v>
      </c>
      <c r="G544" s="22" t="str">
        <f t="shared" ca="1" si="43"/>
        <v>VUT0103</v>
      </c>
      <c r="H544" s="22" t="str">
        <f t="shared" ca="1" si="44"/>
        <v>PENAMA</v>
      </c>
      <c r="I544" s="2"/>
      <c r="J544" s="2">
        <v>0</v>
      </c>
      <c r="K544" s="2"/>
    </row>
    <row r="545" spans="1:11">
      <c r="A545" s="6" t="s">
        <v>5165</v>
      </c>
      <c r="B545" s="6" t="s">
        <v>5166</v>
      </c>
      <c r="C545" s="22" t="str">
        <f t="shared" ca="1" si="40"/>
        <v>Central Pentecost 2 (Pentecost)</v>
      </c>
      <c r="D545" s="6" t="s">
        <v>465</v>
      </c>
      <c r="E545" s="22" t="str">
        <f t="shared" ca="1" si="41"/>
        <v>Pentecost</v>
      </c>
      <c r="F545" s="22" t="str">
        <f t="shared" ca="1" si="42"/>
        <v>VUT0103022</v>
      </c>
      <c r="G545" s="22" t="str">
        <f t="shared" ca="1" si="43"/>
        <v>VUT0103</v>
      </c>
      <c r="H545" s="22" t="str">
        <f t="shared" ca="1" si="44"/>
        <v>PENAMA</v>
      </c>
      <c r="I545" s="2"/>
      <c r="J545" s="2">
        <v>0</v>
      </c>
      <c r="K545" s="2"/>
    </row>
    <row r="546" spans="1:11">
      <c r="A546" s="6" t="s">
        <v>5167</v>
      </c>
      <c r="B546" s="6" t="s">
        <v>5168</v>
      </c>
      <c r="C546" s="22" t="str">
        <f t="shared" ca="1" si="40"/>
        <v>Central Pentecost 2 (Pentecost)</v>
      </c>
      <c r="D546" s="6" t="s">
        <v>465</v>
      </c>
      <c r="E546" s="22" t="str">
        <f t="shared" ca="1" si="41"/>
        <v>Pentecost</v>
      </c>
      <c r="F546" s="22" t="str">
        <f t="shared" ca="1" si="42"/>
        <v>VUT0103022</v>
      </c>
      <c r="G546" s="22" t="str">
        <f t="shared" ca="1" si="43"/>
        <v>VUT0103</v>
      </c>
      <c r="H546" s="22" t="str">
        <f t="shared" ca="1" si="44"/>
        <v>PENAMA</v>
      </c>
      <c r="I546" s="2"/>
      <c r="J546" s="2">
        <v>0</v>
      </c>
      <c r="K546" s="2"/>
    </row>
    <row r="547" spans="1:11">
      <c r="A547" s="6" t="s">
        <v>5169</v>
      </c>
      <c r="B547" s="6" t="s">
        <v>5170</v>
      </c>
      <c r="C547" s="22" t="str">
        <f t="shared" ca="1" si="40"/>
        <v>Central Pentecost 2 (Pentecost)</v>
      </c>
      <c r="D547" s="6" t="s">
        <v>465</v>
      </c>
      <c r="E547" s="22" t="str">
        <f t="shared" ca="1" si="41"/>
        <v>Pentecost</v>
      </c>
      <c r="F547" s="22" t="str">
        <f t="shared" ca="1" si="42"/>
        <v>VUT0103022</v>
      </c>
      <c r="G547" s="22" t="str">
        <f t="shared" ca="1" si="43"/>
        <v>VUT0103</v>
      </c>
      <c r="H547" s="22" t="str">
        <f t="shared" ca="1" si="44"/>
        <v>PENAMA</v>
      </c>
      <c r="I547" s="2"/>
      <c r="J547" s="2">
        <v>3</v>
      </c>
      <c r="K547" s="2"/>
    </row>
    <row r="548" spans="1:11">
      <c r="A548" s="6" t="s">
        <v>5173</v>
      </c>
      <c r="B548" s="6" t="s">
        <v>5174</v>
      </c>
      <c r="C548" s="22" t="str">
        <f t="shared" ca="1" si="40"/>
        <v>Central Pentecost 2 (Pentecost)</v>
      </c>
      <c r="D548" s="6" t="s">
        <v>465</v>
      </c>
      <c r="E548" s="22" t="str">
        <f t="shared" ca="1" si="41"/>
        <v>Pentecost</v>
      </c>
      <c r="F548" s="22" t="str">
        <f t="shared" ca="1" si="42"/>
        <v>VUT0103022</v>
      </c>
      <c r="G548" s="22" t="str">
        <f t="shared" ca="1" si="43"/>
        <v>VUT0103</v>
      </c>
      <c r="H548" s="22" t="str">
        <f t="shared" ca="1" si="44"/>
        <v>PENAMA</v>
      </c>
      <c r="I548" s="2"/>
      <c r="J548" s="2">
        <v>0</v>
      </c>
      <c r="K548" s="2"/>
    </row>
    <row r="549" spans="1:11">
      <c r="A549" s="6" t="s">
        <v>5175</v>
      </c>
      <c r="B549" s="6" t="s">
        <v>5176</v>
      </c>
      <c r="C549" s="22" t="str">
        <f t="shared" ca="1" si="40"/>
        <v>Central Pentecost 2 (Pentecost)</v>
      </c>
      <c r="D549" s="6" t="s">
        <v>465</v>
      </c>
      <c r="E549" s="22" t="str">
        <f t="shared" ca="1" si="41"/>
        <v>Pentecost</v>
      </c>
      <c r="F549" s="22" t="str">
        <f t="shared" ca="1" si="42"/>
        <v>VUT0103022</v>
      </c>
      <c r="G549" s="22" t="str">
        <f t="shared" ca="1" si="43"/>
        <v>VUT0103</v>
      </c>
      <c r="H549" s="22" t="str">
        <f t="shared" ca="1" si="44"/>
        <v>PENAMA</v>
      </c>
      <c r="I549" s="2"/>
      <c r="J549" s="2">
        <v>0</v>
      </c>
      <c r="K549" s="2"/>
    </row>
    <row r="550" spans="1:11">
      <c r="A550" s="6" t="s">
        <v>5177</v>
      </c>
      <c r="B550" s="6" t="s">
        <v>5178</v>
      </c>
      <c r="C550" s="22" t="str">
        <f t="shared" ca="1" si="40"/>
        <v>Central Pentecost 2 (Pentecost)</v>
      </c>
      <c r="D550" s="6" t="s">
        <v>465</v>
      </c>
      <c r="E550" s="22" t="str">
        <f t="shared" ca="1" si="41"/>
        <v>Pentecost</v>
      </c>
      <c r="F550" s="22" t="str">
        <f t="shared" ca="1" si="42"/>
        <v>VUT0103022</v>
      </c>
      <c r="G550" s="22" t="str">
        <f t="shared" ca="1" si="43"/>
        <v>VUT0103</v>
      </c>
      <c r="H550" s="22" t="str">
        <f t="shared" ca="1" si="44"/>
        <v>PENAMA</v>
      </c>
      <c r="I550" s="2"/>
      <c r="J550" s="2">
        <v>0</v>
      </c>
      <c r="K550" s="2"/>
    </row>
    <row r="551" spans="1:11">
      <c r="A551" s="6" t="s">
        <v>5185</v>
      </c>
      <c r="B551" s="6" t="s">
        <v>5186</v>
      </c>
      <c r="C551" s="22" t="str">
        <f t="shared" ca="1" si="40"/>
        <v>Central Pentecost 2 (Pentecost)</v>
      </c>
      <c r="D551" s="6" t="s">
        <v>465</v>
      </c>
      <c r="E551" s="22" t="str">
        <f t="shared" ca="1" si="41"/>
        <v>Pentecost</v>
      </c>
      <c r="F551" s="22" t="str">
        <f t="shared" ca="1" si="42"/>
        <v>VUT0103022</v>
      </c>
      <c r="G551" s="22" t="str">
        <f t="shared" ca="1" si="43"/>
        <v>VUT0103</v>
      </c>
      <c r="H551" s="22" t="str">
        <f t="shared" ca="1" si="44"/>
        <v>PENAMA</v>
      </c>
      <c r="I551" s="2"/>
      <c r="J551" s="2">
        <v>0</v>
      </c>
      <c r="K551" s="2"/>
    </row>
    <row r="552" spans="1:11">
      <c r="A552" s="6" t="s">
        <v>5189</v>
      </c>
      <c r="B552" s="6" t="s">
        <v>5190</v>
      </c>
      <c r="C552" s="22" t="str">
        <f t="shared" ca="1" si="40"/>
        <v>Central Pentecost 2 (Pentecost)</v>
      </c>
      <c r="D552" s="6" t="s">
        <v>465</v>
      </c>
      <c r="E552" s="22" t="str">
        <f t="shared" ca="1" si="41"/>
        <v>Pentecost</v>
      </c>
      <c r="F552" s="22" t="str">
        <f t="shared" ca="1" si="42"/>
        <v>VUT0103022</v>
      </c>
      <c r="G552" s="22" t="str">
        <f t="shared" ca="1" si="43"/>
        <v>VUT0103</v>
      </c>
      <c r="H552" s="22" t="str">
        <f t="shared" ca="1" si="44"/>
        <v>PENAMA</v>
      </c>
      <c r="I552" s="2"/>
      <c r="J552" s="2">
        <v>0</v>
      </c>
      <c r="K552" s="2"/>
    </row>
    <row r="553" spans="1:11">
      <c r="A553" s="6" t="s">
        <v>5193</v>
      </c>
      <c r="B553" s="6" t="s">
        <v>5194</v>
      </c>
      <c r="C553" s="22" t="str">
        <f t="shared" ca="1" si="40"/>
        <v>Central Pentecost 2 (Pentecost)</v>
      </c>
      <c r="D553" s="6" t="s">
        <v>465</v>
      </c>
      <c r="E553" s="22" t="str">
        <f t="shared" ca="1" si="41"/>
        <v>Pentecost</v>
      </c>
      <c r="F553" s="22" t="str">
        <f t="shared" ca="1" si="42"/>
        <v>VUT0103022</v>
      </c>
      <c r="G553" s="22" t="str">
        <f t="shared" ca="1" si="43"/>
        <v>VUT0103</v>
      </c>
      <c r="H553" s="22" t="str">
        <f t="shared" ca="1" si="44"/>
        <v>PENAMA</v>
      </c>
      <c r="I553" s="2"/>
      <c r="J553" s="2">
        <v>0</v>
      </c>
      <c r="K553" s="2"/>
    </row>
    <row r="554" spans="1:11">
      <c r="A554" s="6" t="s">
        <v>5197</v>
      </c>
      <c r="B554" s="6" t="s">
        <v>5198</v>
      </c>
      <c r="C554" s="22" t="str">
        <f t="shared" ca="1" si="40"/>
        <v>Central Pentecost 2 (Pentecost)</v>
      </c>
      <c r="D554" s="6" t="s">
        <v>465</v>
      </c>
      <c r="E554" s="22" t="str">
        <f t="shared" ca="1" si="41"/>
        <v>Pentecost</v>
      </c>
      <c r="F554" s="22" t="str">
        <f t="shared" ca="1" si="42"/>
        <v>VUT0103022</v>
      </c>
      <c r="G554" s="22" t="str">
        <f t="shared" ca="1" si="43"/>
        <v>VUT0103</v>
      </c>
      <c r="H554" s="22" t="str">
        <f t="shared" ca="1" si="44"/>
        <v>PENAMA</v>
      </c>
      <c r="I554" s="2"/>
      <c r="J554" s="2">
        <v>0</v>
      </c>
      <c r="K554" s="2"/>
    </row>
    <row r="555" spans="1:11">
      <c r="A555" s="6" t="s">
        <v>5203</v>
      </c>
      <c r="B555" s="6" t="s">
        <v>5204</v>
      </c>
      <c r="C555" s="22" t="str">
        <f t="shared" ca="1" si="40"/>
        <v>Central Pentecost 2 (Pentecost)</v>
      </c>
      <c r="D555" s="6" t="s">
        <v>465</v>
      </c>
      <c r="E555" s="22" t="str">
        <f t="shared" ca="1" si="41"/>
        <v>Pentecost</v>
      </c>
      <c r="F555" s="22" t="str">
        <f t="shared" ca="1" si="42"/>
        <v>VUT0103022</v>
      </c>
      <c r="G555" s="22" t="str">
        <f t="shared" ca="1" si="43"/>
        <v>VUT0103</v>
      </c>
      <c r="H555" s="22" t="str">
        <f t="shared" ca="1" si="44"/>
        <v>PENAMA</v>
      </c>
      <c r="I555" s="2"/>
      <c r="J555" s="2">
        <v>0</v>
      </c>
      <c r="K555" s="2"/>
    </row>
    <row r="556" spans="1:11">
      <c r="A556" s="6" t="s">
        <v>5205</v>
      </c>
      <c r="B556" s="6" t="s">
        <v>5206</v>
      </c>
      <c r="C556" s="22" t="str">
        <f t="shared" ca="1" si="40"/>
        <v>Central Pentecost 2 (Pentecost)</v>
      </c>
      <c r="D556" s="6" t="s">
        <v>465</v>
      </c>
      <c r="E556" s="22" t="str">
        <f t="shared" ca="1" si="41"/>
        <v>Pentecost</v>
      </c>
      <c r="F556" s="22" t="str">
        <f t="shared" ca="1" si="42"/>
        <v>VUT0103022</v>
      </c>
      <c r="G556" s="22" t="str">
        <f t="shared" ca="1" si="43"/>
        <v>VUT0103</v>
      </c>
      <c r="H556" s="22" t="str">
        <f t="shared" ca="1" si="44"/>
        <v>PENAMA</v>
      </c>
      <c r="I556" s="2"/>
      <c r="J556" s="2">
        <v>0</v>
      </c>
      <c r="K556" s="2"/>
    </row>
    <row r="557" spans="1:11">
      <c r="A557" s="6" t="s">
        <v>5209</v>
      </c>
      <c r="B557" s="6" t="s">
        <v>5210</v>
      </c>
      <c r="C557" s="22" t="str">
        <f t="shared" ca="1" si="40"/>
        <v>Central Pentecost 2 (Pentecost)</v>
      </c>
      <c r="D557" s="6" t="s">
        <v>465</v>
      </c>
      <c r="E557" s="22" t="str">
        <f t="shared" ca="1" si="41"/>
        <v>Pentecost</v>
      </c>
      <c r="F557" s="22" t="str">
        <f t="shared" ca="1" si="42"/>
        <v>VUT0103022</v>
      </c>
      <c r="G557" s="22" t="str">
        <f t="shared" ca="1" si="43"/>
        <v>VUT0103</v>
      </c>
      <c r="H557" s="22" t="str">
        <f t="shared" ca="1" si="44"/>
        <v>PENAMA</v>
      </c>
      <c r="I557" s="2"/>
      <c r="J557" s="2">
        <v>0</v>
      </c>
      <c r="K557" s="2"/>
    </row>
    <row r="558" spans="1:11">
      <c r="A558" s="6" t="s">
        <v>5215</v>
      </c>
      <c r="B558" s="6" t="s">
        <v>5216</v>
      </c>
      <c r="C558" s="22" t="str">
        <f t="shared" ca="1" si="40"/>
        <v>Central Pentecost 2 (Pentecost)</v>
      </c>
      <c r="D558" s="6" t="s">
        <v>465</v>
      </c>
      <c r="E558" s="22" t="str">
        <f t="shared" ca="1" si="41"/>
        <v>Pentecost</v>
      </c>
      <c r="F558" s="22" t="str">
        <f t="shared" ca="1" si="42"/>
        <v>VUT0103022</v>
      </c>
      <c r="G558" s="22" t="str">
        <f t="shared" ca="1" si="43"/>
        <v>VUT0103</v>
      </c>
      <c r="H558" s="22" t="str">
        <f t="shared" ca="1" si="44"/>
        <v>PENAMA</v>
      </c>
      <c r="I558" s="2"/>
      <c r="J558" s="2">
        <v>2</v>
      </c>
      <c r="K558" s="2">
        <v>3</v>
      </c>
    </row>
    <row r="559" spans="1:11">
      <c r="A559" s="6" t="s">
        <v>5217</v>
      </c>
      <c r="B559" s="6" t="s">
        <v>5218</v>
      </c>
      <c r="C559" s="22" t="str">
        <f t="shared" ca="1" si="40"/>
        <v>Central Pentecost 2 (Pentecost)</v>
      </c>
      <c r="D559" s="6" t="s">
        <v>465</v>
      </c>
      <c r="E559" s="22" t="str">
        <f t="shared" ca="1" si="41"/>
        <v>Pentecost</v>
      </c>
      <c r="F559" s="22" t="str">
        <f t="shared" ca="1" si="42"/>
        <v>VUT0103022</v>
      </c>
      <c r="G559" s="22" t="str">
        <f t="shared" ca="1" si="43"/>
        <v>VUT0103</v>
      </c>
      <c r="H559" s="22" t="str">
        <f t="shared" ca="1" si="44"/>
        <v>PENAMA</v>
      </c>
      <c r="I559" s="2"/>
      <c r="J559" s="2">
        <v>0</v>
      </c>
      <c r="K559" s="2"/>
    </row>
    <row r="560" spans="1:11">
      <c r="A560" s="6" t="s">
        <v>5219</v>
      </c>
      <c r="B560" s="6" t="s">
        <v>5220</v>
      </c>
      <c r="C560" s="22" t="str">
        <f t="shared" ca="1" si="40"/>
        <v>Central Pentecost 2 (Pentecost)</v>
      </c>
      <c r="D560" s="6" t="s">
        <v>465</v>
      </c>
      <c r="E560" s="22" t="str">
        <f t="shared" ca="1" si="41"/>
        <v>Pentecost</v>
      </c>
      <c r="F560" s="22" t="str">
        <f t="shared" ca="1" si="42"/>
        <v>VUT0103022</v>
      </c>
      <c r="G560" s="22" t="str">
        <f t="shared" ca="1" si="43"/>
        <v>VUT0103</v>
      </c>
      <c r="H560" s="22" t="str">
        <f t="shared" ca="1" si="44"/>
        <v>PENAMA</v>
      </c>
      <c r="I560" s="2"/>
      <c r="J560" s="2">
        <v>0</v>
      </c>
      <c r="K560" s="2"/>
    </row>
    <row r="561" spans="1:11">
      <c r="A561" s="6" t="s">
        <v>5221</v>
      </c>
      <c r="B561" s="6" t="s">
        <v>5222</v>
      </c>
      <c r="C561" s="22" t="str">
        <f t="shared" ca="1" si="40"/>
        <v>Central Pentecost 2 (Pentecost)</v>
      </c>
      <c r="D561" s="6" t="s">
        <v>465</v>
      </c>
      <c r="E561" s="22" t="str">
        <f t="shared" ca="1" si="41"/>
        <v>Pentecost</v>
      </c>
      <c r="F561" s="22" t="str">
        <f t="shared" ca="1" si="42"/>
        <v>VUT0103022</v>
      </c>
      <c r="G561" s="22" t="str">
        <f t="shared" ca="1" si="43"/>
        <v>VUT0103</v>
      </c>
      <c r="H561" s="22" t="str">
        <f t="shared" ca="1" si="44"/>
        <v>PENAMA</v>
      </c>
      <c r="I561" s="2"/>
      <c r="J561" s="2">
        <v>0</v>
      </c>
      <c r="K561" s="2"/>
    </row>
    <row r="562" spans="1:11">
      <c r="A562" s="6" t="s">
        <v>5223</v>
      </c>
      <c r="B562" s="6" t="s">
        <v>5224</v>
      </c>
      <c r="C562" s="22" t="str">
        <f t="shared" ca="1" si="40"/>
        <v>Central Pentecost 2 (Pentecost)</v>
      </c>
      <c r="D562" s="6" t="s">
        <v>465</v>
      </c>
      <c r="E562" s="22" t="str">
        <f t="shared" ca="1" si="41"/>
        <v>Pentecost</v>
      </c>
      <c r="F562" s="22" t="str">
        <f t="shared" ca="1" si="42"/>
        <v>VUT0103022</v>
      </c>
      <c r="G562" s="22" t="str">
        <f t="shared" ca="1" si="43"/>
        <v>VUT0103</v>
      </c>
      <c r="H562" s="22" t="str">
        <f t="shared" ca="1" si="44"/>
        <v>PENAMA</v>
      </c>
      <c r="I562" s="2"/>
      <c r="J562" s="2">
        <v>0</v>
      </c>
      <c r="K562" s="2"/>
    </row>
    <row r="563" spans="1:11">
      <c r="A563" s="6" t="s">
        <v>5225</v>
      </c>
      <c r="B563" s="6" t="s">
        <v>5226</v>
      </c>
      <c r="C563" s="22" t="str">
        <f t="shared" ca="1" si="40"/>
        <v>Central Pentecost 2 (Pentecost)</v>
      </c>
      <c r="D563" s="6" t="s">
        <v>465</v>
      </c>
      <c r="E563" s="22" t="str">
        <f t="shared" ca="1" si="41"/>
        <v>Pentecost</v>
      </c>
      <c r="F563" s="22" t="str">
        <f t="shared" ca="1" si="42"/>
        <v>VUT0103022</v>
      </c>
      <c r="G563" s="22" t="str">
        <f t="shared" ca="1" si="43"/>
        <v>VUT0103</v>
      </c>
      <c r="H563" s="22" t="str">
        <f t="shared" ca="1" si="44"/>
        <v>PENAMA</v>
      </c>
      <c r="I563" s="2"/>
      <c r="J563" s="2">
        <v>0</v>
      </c>
      <c r="K563" s="2"/>
    </row>
    <row r="564" spans="1:11">
      <c r="A564" s="6" t="s">
        <v>5227</v>
      </c>
      <c r="B564" s="6" t="s">
        <v>5228</v>
      </c>
      <c r="C564" s="22" t="str">
        <f t="shared" ca="1" si="40"/>
        <v>Central Pentecost 2 (Pentecost)</v>
      </c>
      <c r="D564" s="6" t="s">
        <v>465</v>
      </c>
      <c r="E564" s="22" t="str">
        <f t="shared" ca="1" si="41"/>
        <v>Pentecost</v>
      </c>
      <c r="F564" s="22" t="str">
        <f t="shared" ca="1" si="42"/>
        <v>VUT0103022</v>
      </c>
      <c r="G564" s="22" t="str">
        <f t="shared" ca="1" si="43"/>
        <v>VUT0103</v>
      </c>
      <c r="H564" s="22" t="str">
        <f t="shared" ca="1" si="44"/>
        <v>PENAMA</v>
      </c>
      <c r="I564" s="2"/>
      <c r="J564" s="2">
        <v>0</v>
      </c>
      <c r="K564" s="2"/>
    </row>
    <row r="565" spans="1:11">
      <c r="A565" s="6" t="s">
        <v>5229</v>
      </c>
      <c r="B565" s="6" t="s">
        <v>5230</v>
      </c>
      <c r="C565" s="22" t="str">
        <f t="shared" ca="1" si="40"/>
        <v>Central Pentecost 2 (Pentecost)</v>
      </c>
      <c r="D565" s="6" t="s">
        <v>465</v>
      </c>
      <c r="E565" s="22" t="str">
        <f t="shared" ca="1" si="41"/>
        <v>Pentecost</v>
      </c>
      <c r="F565" s="22" t="str">
        <f t="shared" ca="1" si="42"/>
        <v>VUT0103022</v>
      </c>
      <c r="G565" s="22" t="str">
        <f t="shared" ca="1" si="43"/>
        <v>VUT0103</v>
      </c>
      <c r="H565" s="22" t="str">
        <f t="shared" ca="1" si="44"/>
        <v>PENAMA</v>
      </c>
      <c r="I565" s="2"/>
      <c r="J565" s="2">
        <v>0</v>
      </c>
      <c r="K565" s="2"/>
    </row>
    <row r="566" spans="1:11">
      <c r="A566" s="6" t="s">
        <v>5237</v>
      </c>
      <c r="B566" s="6" t="s">
        <v>5238</v>
      </c>
      <c r="C566" s="22" t="str">
        <f t="shared" ca="1" si="40"/>
        <v>Central Pentecost 2 (Pentecost)</v>
      </c>
      <c r="D566" s="6" t="s">
        <v>465</v>
      </c>
      <c r="E566" s="22" t="str">
        <f t="shared" ca="1" si="41"/>
        <v>Pentecost</v>
      </c>
      <c r="F566" s="22" t="str">
        <f t="shared" ca="1" si="42"/>
        <v>VUT0103022</v>
      </c>
      <c r="G566" s="22" t="str">
        <f t="shared" ca="1" si="43"/>
        <v>VUT0103</v>
      </c>
      <c r="H566" s="22" t="str">
        <f t="shared" ca="1" si="44"/>
        <v>PENAMA</v>
      </c>
      <c r="I566" s="2"/>
      <c r="J566" s="2">
        <v>0</v>
      </c>
      <c r="K566" s="2"/>
    </row>
    <row r="567" spans="1:11">
      <c r="A567" s="6" t="s">
        <v>5241</v>
      </c>
      <c r="B567" s="6" t="s">
        <v>5242</v>
      </c>
      <c r="C567" s="22" t="str">
        <f t="shared" ca="1" si="40"/>
        <v>Central Pentecost 2 (Pentecost)</v>
      </c>
      <c r="D567" s="6" t="s">
        <v>465</v>
      </c>
      <c r="E567" s="22" t="str">
        <f t="shared" ca="1" si="41"/>
        <v>Pentecost</v>
      </c>
      <c r="F567" s="22" t="str">
        <f t="shared" ca="1" si="42"/>
        <v>VUT0103022</v>
      </c>
      <c r="G567" s="22" t="str">
        <f t="shared" ca="1" si="43"/>
        <v>VUT0103</v>
      </c>
      <c r="H567" s="22" t="str">
        <f t="shared" ca="1" si="44"/>
        <v>PENAMA</v>
      </c>
      <c r="I567" s="2"/>
      <c r="J567" s="2">
        <v>0</v>
      </c>
      <c r="K567" s="2"/>
    </row>
    <row r="568" spans="1:11">
      <c r="A568" s="6" t="s">
        <v>5247</v>
      </c>
      <c r="B568" s="6" t="s">
        <v>5248</v>
      </c>
      <c r="C568" s="22" t="str">
        <f t="shared" ca="1" si="40"/>
        <v>Central Pentecost 2 (Pentecost)</v>
      </c>
      <c r="D568" s="6" t="s">
        <v>465</v>
      </c>
      <c r="E568" s="22" t="str">
        <f t="shared" ca="1" si="41"/>
        <v>Pentecost</v>
      </c>
      <c r="F568" s="22" t="str">
        <f t="shared" ca="1" si="42"/>
        <v>VUT0103022</v>
      </c>
      <c r="G568" s="22" t="str">
        <f t="shared" ca="1" si="43"/>
        <v>VUT0103</v>
      </c>
      <c r="H568" s="22" t="str">
        <f t="shared" ca="1" si="44"/>
        <v>PENAMA</v>
      </c>
      <c r="I568" s="2"/>
      <c r="J568" s="2">
        <v>0</v>
      </c>
      <c r="K568" s="2"/>
    </row>
    <row r="569" spans="1:11">
      <c r="A569" s="6" t="s">
        <v>5249</v>
      </c>
      <c r="B569" s="6" t="s">
        <v>5250</v>
      </c>
      <c r="C569" s="22" t="str">
        <f t="shared" ca="1" si="40"/>
        <v>Central Pentecost 2 (Pentecost)</v>
      </c>
      <c r="D569" s="6" t="s">
        <v>465</v>
      </c>
      <c r="E569" s="22" t="str">
        <f t="shared" ca="1" si="41"/>
        <v>Pentecost</v>
      </c>
      <c r="F569" s="22" t="str">
        <f t="shared" ca="1" si="42"/>
        <v>VUT0103022</v>
      </c>
      <c r="G569" s="22" t="str">
        <f t="shared" ca="1" si="43"/>
        <v>VUT0103</v>
      </c>
      <c r="H569" s="22" t="str">
        <f t="shared" ca="1" si="44"/>
        <v>PENAMA</v>
      </c>
      <c r="I569" s="2"/>
      <c r="J569" s="2">
        <v>0</v>
      </c>
      <c r="K569" s="2"/>
    </row>
    <row r="570" spans="1:11">
      <c r="A570" s="6" t="s">
        <v>5251</v>
      </c>
      <c r="B570" s="6" t="s">
        <v>5252</v>
      </c>
      <c r="C570" s="22" t="str">
        <f t="shared" ca="1" si="40"/>
        <v>Central Pentecost 2 (Pentecost)</v>
      </c>
      <c r="D570" s="6" t="s">
        <v>465</v>
      </c>
      <c r="E570" s="22" t="str">
        <f t="shared" ca="1" si="41"/>
        <v>Pentecost</v>
      </c>
      <c r="F570" s="22" t="str">
        <f t="shared" ca="1" si="42"/>
        <v>VUT0103022</v>
      </c>
      <c r="G570" s="22" t="str">
        <f t="shared" ca="1" si="43"/>
        <v>VUT0103</v>
      </c>
      <c r="H570" s="22" t="str">
        <f t="shared" ca="1" si="44"/>
        <v>PENAMA</v>
      </c>
      <c r="I570" s="2"/>
      <c r="J570" s="2">
        <v>0</v>
      </c>
      <c r="K570" s="2"/>
    </row>
    <row r="571" spans="1:11">
      <c r="A571" s="6" t="s">
        <v>5253</v>
      </c>
      <c r="B571" s="6" t="s">
        <v>5254</v>
      </c>
      <c r="C571" s="22" t="str">
        <f t="shared" ca="1" si="40"/>
        <v>Central Pentecost 2 (Pentecost)</v>
      </c>
      <c r="D571" s="6" t="s">
        <v>465</v>
      </c>
      <c r="E571" s="22" t="str">
        <f t="shared" ca="1" si="41"/>
        <v>Pentecost</v>
      </c>
      <c r="F571" s="22" t="str">
        <f t="shared" ca="1" si="42"/>
        <v>VUT0103022</v>
      </c>
      <c r="G571" s="22" t="str">
        <f t="shared" ca="1" si="43"/>
        <v>VUT0103</v>
      </c>
      <c r="H571" s="22" t="str">
        <f t="shared" ca="1" si="44"/>
        <v>PENAMA</v>
      </c>
      <c r="I571" s="2"/>
      <c r="J571" s="2">
        <v>0</v>
      </c>
      <c r="K571" s="2"/>
    </row>
    <row r="572" spans="1:11">
      <c r="A572" s="6" t="s">
        <v>5255</v>
      </c>
      <c r="B572" s="6" t="s">
        <v>5256</v>
      </c>
      <c r="C572" s="22" t="str">
        <f t="shared" ca="1" si="40"/>
        <v>Central Pentecost 2 (Pentecost)</v>
      </c>
      <c r="D572" s="6" t="s">
        <v>465</v>
      </c>
      <c r="E572" s="22" t="str">
        <f t="shared" ca="1" si="41"/>
        <v>Pentecost</v>
      </c>
      <c r="F572" s="22" t="str">
        <f t="shared" ca="1" si="42"/>
        <v>VUT0103022</v>
      </c>
      <c r="G572" s="22" t="str">
        <f t="shared" ca="1" si="43"/>
        <v>VUT0103</v>
      </c>
      <c r="H572" s="22" t="str">
        <f t="shared" ca="1" si="44"/>
        <v>PENAMA</v>
      </c>
      <c r="I572" s="2"/>
      <c r="J572" s="2">
        <v>0</v>
      </c>
      <c r="K572" s="2"/>
    </row>
    <row r="573" spans="1:11">
      <c r="A573" s="6" t="s">
        <v>5259</v>
      </c>
      <c r="B573" s="6" t="s">
        <v>5260</v>
      </c>
      <c r="C573" s="22" t="str">
        <f t="shared" ca="1" si="40"/>
        <v>Central Pentecost 2 (Pentecost)</v>
      </c>
      <c r="D573" s="6" t="s">
        <v>465</v>
      </c>
      <c r="E573" s="22" t="str">
        <f t="shared" ca="1" si="41"/>
        <v>Pentecost</v>
      </c>
      <c r="F573" s="22" t="str">
        <f t="shared" ca="1" si="42"/>
        <v>VUT0103022</v>
      </c>
      <c r="G573" s="22" t="str">
        <f t="shared" ca="1" si="43"/>
        <v>VUT0103</v>
      </c>
      <c r="H573" s="22" t="str">
        <f t="shared" ca="1" si="44"/>
        <v>PENAMA</v>
      </c>
      <c r="I573" s="2"/>
      <c r="J573" s="2">
        <v>0</v>
      </c>
      <c r="K573" s="2"/>
    </row>
    <row r="574" spans="1:11">
      <c r="A574" s="6" t="s">
        <v>5261</v>
      </c>
      <c r="B574" s="6" t="s">
        <v>5262</v>
      </c>
      <c r="C574" s="22" t="str">
        <f t="shared" ca="1" si="40"/>
        <v>Central Pentecost 2 (Pentecost)</v>
      </c>
      <c r="D574" s="6" t="s">
        <v>465</v>
      </c>
      <c r="E574" s="22" t="str">
        <f t="shared" ca="1" si="41"/>
        <v>Pentecost</v>
      </c>
      <c r="F574" s="22" t="str">
        <f t="shared" ca="1" si="42"/>
        <v>VUT0103022</v>
      </c>
      <c r="G574" s="22" t="str">
        <f t="shared" ca="1" si="43"/>
        <v>VUT0103</v>
      </c>
      <c r="H574" s="22" t="str">
        <f t="shared" ca="1" si="44"/>
        <v>PENAMA</v>
      </c>
      <c r="I574" s="2"/>
      <c r="J574" s="2">
        <v>0</v>
      </c>
      <c r="K574" s="2"/>
    </row>
    <row r="575" spans="1:11">
      <c r="A575" s="6" t="s">
        <v>5279</v>
      </c>
      <c r="B575" s="6" t="s">
        <v>5280</v>
      </c>
      <c r="C575" s="22" t="str">
        <f t="shared" ca="1" si="40"/>
        <v>Central Pentecost 2 (Pentecost)</v>
      </c>
      <c r="D575" s="6" t="s">
        <v>465</v>
      </c>
      <c r="E575" s="22" t="str">
        <f t="shared" ca="1" si="41"/>
        <v>Pentecost</v>
      </c>
      <c r="F575" s="22" t="str">
        <f t="shared" ca="1" si="42"/>
        <v>VUT0103022</v>
      </c>
      <c r="G575" s="22" t="str">
        <f t="shared" ca="1" si="43"/>
        <v>VUT0103</v>
      </c>
      <c r="H575" s="22" t="str">
        <f t="shared" ca="1" si="44"/>
        <v>PENAMA</v>
      </c>
      <c r="I575" s="2"/>
      <c r="J575" s="2">
        <v>0</v>
      </c>
      <c r="K575" s="2"/>
    </row>
    <row r="576" spans="1:11">
      <c r="A576" s="6" t="s">
        <v>5281</v>
      </c>
      <c r="B576" s="6" t="s">
        <v>5282</v>
      </c>
      <c r="C576" s="22" t="str">
        <f t="shared" ca="1" si="40"/>
        <v>Central Pentecost 2 (Pentecost)</v>
      </c>
      <c r="D576" s="6" t="s">
        <v>465</v>
      </c>
      <c r="E576" s="22" t="str">
        <f t="shared" ca="1" si="41"/>
        <v>Pentecost</v>
      </c>
      <c r="F576" s="22" t="str">
        <f t="shared" ca="1" si="42"/>
        <v>VUT0103022</v>
      </c>
      <c r="G576" s="22" t="str">
        <f t="shared" ca="1" si="43"/>
        <v>VUT0103</v>
      </c>
      <c r="H576" s="22" t="str">
        <f t="shared" ca="1" si="44"/>
        <v>PENAMA</v>
      </c>
      <c r="I576" s="2"/>
      <c r="J576" s="2">
        <v>0</v>
      </c>
      <c r="K576" s="2"/>
    </row>
    <row r="577" spans="1:11">
      <c r="A577" s="6" t="s">
        <v>5283</v>
      </c>
      <c r="B577" s="6" t="s">
        <v>5284</v>
      </c>
      <c r="C577" s="22" t="str">
        <f t="shared" ca="1" si="40"/>
        <v>Central Pentecost 2 (Pentecost)</v>
      </c>
      <c r="D577" s="6" t="s">
        <v>465</v>
      </c>
      <c r="E577" s="22" t="str">
        <f t="shared" ca="1" si="41"/>
        <v>Pentecost</v>
      </c>
      <c r="F577" s="22" t="str">
        <f t="shared" ca="1" si="42"/>
        <v>VUT0103022</v>
      </c>
      <c r="G577" s="22" t="str">
        <f t="shared" ca="1" si="43"/>
        <v>VUT0103</v>
      </c>
      <c r="H577" s="22" t="str">
        <f t="shared" ca="1" si="44"/>
        <v>PENAMA</v>
      </c>
      <c r="I577" s="2"/>
      <c r="J577" s="2">
        <v>0</v>
      </c>
      <c r="K577" s="2"/>
    </row>
    <row r="578" spans="1:11">
      <c r="A578" s="6" t="s">
        <v>5287</v>
      </c>
      <c r="B578" s="6" t="s">
        <v>5288</v>
      </c>
      <c r="C578" s="22" t="str">
        <f t="shared" ref="C578:C641" ca="1" si="45">OFFSET(OffsetRefAdm3,MATCH(D578,MatchAdm3_Code,0)-1,0)</f>
        <v>Central Pentecost 2 (Pentecost)</v>
      </c>
      <c r="D578" s="6" t="s">
        <v>465</v>
      </c>
      <c r="E578" s="22" t="str">
        <f t="shared" ref="E578:E641" ca="1" si="46">OFFSET(OffsetRefAdm3,MATCH(D578,MatchAdm3_Code,0)-1,2)</f>
        <v>Pentecost</v>
      </c>
      <c r="F578" s="22" t="str">
        <f t="shared" ref="F578:F641" ca="1" si="47">OFFSET(OffsetRefAdm3,MATCH(D578,MatchAdm3_Code,0)-1,3)</f>
        <v>VUT0103022</v>
      </c>
      <c r="G578" s="22" t="str">
        <f t="shared" ref="G578:G641" ca="1" si="48">OFFSET(OffsetRefAdm3,MATCH(D578,MatchAdm3_Code,0)-1,5)</f>
        <v>VUT0103</v>
      </c>
      <c r="H578" s="22" t="str">
        <f t="shared" ref="H578:H641" ca="1" si="49">OFFSET(OffsetRefAdm3,MATCH(D578,MatchAdm3_Code,0)-1,4)</f>
        <v>PENAMA</v>
      </c>
      <c r="I578" s="2"/>
      <c r="J578" s="2">
        <v>3</v>
      </c>
      <c r="K578" s="2"/>
    </row>
    <row r="579" spans="1:11">
      <c r="A579" s="6" t="s">
        <v>5289</v>
      </c>
      <c r="B579" s="6" t="s">
        <v>5290</v>
      </c>
      <c r="C579" s="22" t="str">
        <f t="shared" ca="1" si="45"/>
        <v>Central Pentecost 2 (Pentecost)</v>
      </c>
      <c r="D579" s="6" t="s">
        <v>465</v>
      </c>
      <c r="E579" s="22" t="str">
        <f t="shared" ca="1" si="46"/>
        <v>Pentecost</v>
      </c>
      <c r="F579" s="22" t="str">
        <f t="shared" ca="1" si="47"/>
        <v>VUT0103022</v>
      </c>
      <c r="G579" s="22" t="str">
        <f t="shared" ca="1" si="48"/>
        <v>VUT0103</v>
      </c>
      <c r="H579" s="22" t="str">
        <f t="shared" ca="1" si="49"/>
        <v>PENAMA</v>
      </c>
      <c r="I579" s="2"/>
      <c r="J579" s="2">
        <v>0</v>
      </c>
      <c r="K579" s="2"/>
    </row>
    <row r="580" spans="1:11">
      <c r="A580" s="6" t="s">
        <v>5301</v>
      </c>
      <c r="B580" s="6" t="s">
        <v>5302</v>
      </c>
      <c r="C580" s="22" t="str">
        <f t="shared" ca="1" si="45"/>
        <v>Central Pentecost 2 (Pentecost)</v>
      </c>
      <c r="D580" s="6" t="s">
        <v>465</v>
      </c>
      <c r="E580" s="22" t="str">
        <f t="shared" ca="1" si="46"/>
        <v>Pentecost</v>
      </c>
      <c r="F580" s="22" t="str">
        <f t="shared" ca="1" si="47"/>
        <v>VUT0103022</v>
      </c>
      <c r="G580" s="22" t="str">
        <f t="shared" ca="1" si="48"/>
        <v>VUT0103</v>
      </c>
      <c r="H580" s="22" t="str">
        <f t="shared" ca="1" si="49"/>
        <v>PENAMA</v>
      </c>
      <c r="I580" s="2"/>
      <c r="J580" s="2">
        <v>0</v>
      </c>
      <c r="K580" s="2"/>
    </row>
    <row r="581" spans="1:11">
      <c r="A581" s="6" t="s">
        <v>5305</v>
      </c>
      <c r="B581" s="6" t="s">
        <v>5306</v>
      </c>
      <c r="C581" s="22" t="str">
        <f t="shared" ca="1" si="45"/>
        <v>Central Pentecost 2 (Pentecost)</v>
      </c>
      <c r="D581" s="6" t="s">
        <v>465</v>
      </c>
      <c r="E581" s="22" t="str">
        <f t="shared" ca="1" si="46"/>
        <v>Pentecost</v>
      </c>
      <c r="F581" s="22" t="str">
        <f t="shared" ca="1" si="47"/>
        <v>VUT0103022</v>
      </c>
      <c r="G581" s="22" t="str">
        <f t="shared" ca="1" si="48"/>
        <v>VUT0103</v>
      </c>
      <c r="H581" s="22" t="str">
        <f t="shared" ca="1" si="49"/>
        <v>PENAMA</v>
      </c>
      <c r="I581" s="2"/>
      <c r="J581" s="2">
        <v>0</v>
      </c>
      <c r="K581" s="2"/>
    </row>
    <row r="582" spans="1:11">
      <c r="A582" s="6" t="s">
        <v>5309</v>
      </c>
      <c r="B582" s="6" t="s">
        <v>5310</v>
      </c>
      <c r="C582" s="22" t="str">
        <f t="shared" ca="1" si="45"/>
        <v>Central Pentecost 2 (Pentecost)</v>
      </c>
      <c r="D582" s="6" t="s">
        <v>465</v>
      </c>
      <c r="E582" s="22" t="str">
        <f t="shared" ca="1" si="46"/>
        <v>Pentecost</v>
      </c>
      <c r="F582" s="22" t="str">
        <f t="shared" ca="1" si="47"/>
        <v>VUT0103022</v>
      </c>
      <c r="G582" s="22" t="str">
        <f t="shared" ca="1" si="48"/>
        <v>VUT0103</v>
      </c>
      <c r="H582" s="22" t="str">
        <f t="shared" ca="1" si="49"/>
        <v>PENAMA</v>
      </c>
      <c r="I582" s="2"/>
      <c r="J582" s="2">
        <v>0</v>
      </c>
      <c r="K582" s="2"/>
    </row>
    <row r="583" spans="1:11">
      <c r="A583" s="6" t="s">
        <v>5317</v>
      </c>
      <c r="B583" s="6" t="s">
        <v>5318</v>
      </c>
      <c r="C583" s="22" t="str">
        <f t="shared" ca="1" si="45"/>
        <v>Central Pentecost 2 (Pentecost)</v>
      </c>
      <c r="D583" s="6" t="s">
        <v>465</v>
      </c>
      <c r="E583" s="22" t="str">
        <f t="shared" ca="1" si="46"/>
        <v>Pentecost</v>
      </c>
      <c r="F583" s="22" t="str">
        <f t="shared" ca="1" si="47"/>
        <v>VUT0103022</v>
      </c>
      <c r="G583" s="22" t="str">
        <f t="shared" ca="1" si="48"/>
        <v>VUT0103</v>
      </c>
      <c r="H583" s="22" t="str">
        <f t="shared" ca="1" si="49"/>
        <v>PENAMA</v>
      </c>
      <c r="I583" s="2"/>
      <c r="J583" s="2">
        <v>0</v>
      </c>
      <c r="K583" s="2"/>
    </row>
    <row r="584" spans="1:11">
      <c r="A584" s="6" t="s">
        <v>5335</v>
      </c>
      <c r="B584" s="6" t="s">
        <v>5336</v>
      </c>
      <c r="C584" s="22" t="str">
        <f t="shared" ca="1" si="45"/>
        <v>Central Pentecost 2 (Pentecost)</v>
      </c>
      <c r="D584" s="6" t="s">
        <v>465</v>
      </c>
      <c r="E584" s="22" t="str">
        <f t="shared" ca="1" si="46"/>
        <v>Pentecost</v>
      </c>
      <c r="F584" s="22" t="str">
        <f t="shared" ca="1" si="47"/>
        <v>VUT0103022</v>
      </c>
      <c r="G584" s="22" t="str">
        <f t="shared" ca="1" si="48"/>
        <v>VUT0103</v>
      </c>
      <c r="H584" s="22" t="str">
        <f t="shared" ca="1" si="49"/>
        <v>PENAMA</v>
      </c>
      <c r="I584" s="2"/>
      <c r="J584" s="2">
        <v>0</v>
      </c>
      <c r="K584" s="2"/>
    </row>
    <row r="585" spans="1:11">
      <c r="A585" s="6" t="s">
        <v>5371</v>
      </c>
      <c r="B585" s="6" t="s">
        <v>5372</v>
      </c>
      <c r="C585" s="22" t="str">
        <f t="shared" ca="1" si="45"/>
        <v>Central Pentecost 2 (Pentecost)</v>
      </c>
      <c r="D585" s="6" t="s">
        <v>465</v>
      </c>
      <c r="E585" s="22" t="str">
        <f t="shared" ca="1" si="46"/>
        <v>Pentecost</v>
      </c>
      <c r="F585" s="22" t="str">
        <f t="shared" ca="1" si="47"/>
        <v>VUT0103022</v>
      </c>
      <c r="G585" s="22" t="str">
        <f t="shared" ca="1" si="48"/>
        <v>VUT0103</v>
      </c>
      <c r="H585" s="22" t="str">
        <f t="shared" ca="1" si="49"/>
        <v>PENAMA</v>
      </c>
      <c r="I585" s="2"/>
      <c r="J585" s="2">
        <v>0</v>
      </c>
      <c r="K585" s="2"/>
    </row>
    <row r="586" spans="1:11">
      <c r="A586" s="6" t="s">
        <v>5433</v>
      </c>
      <c r="B586" s="6" t="s">
        <v>5434</v>
      </c>
      <c r="C586" s="22" t="str">
        <f t="shared" ca="1" si="45"/>
        <v>Central Pentecost 2 (Pentecost)</v>
      </c>
      <c r="D586" s="6" t="s">
        <v>465</v>
      </c>
      <c r="E586" s="22" t="str">
        <f t="shared" ca="1" si="46"/>
        <v>Pentecost</v>
      </c>
      <c r="F586" s="22" t="str">
        <f t="shared" ca="1" si="47"/>
        <v>VUT0103022</v>
      </c>
      <c r="G586" s="22" t="str">
        <f t="shared" ca="1" si="48"/>
        <v>VUT0103</v>
      </c>
      <c r="H586" s="22" t="str">
        <f t="shared" ca="1" si="49"/>
        <v>PENAMA</v>
      </c>
      <c r="I586" s="2"/>
      <c r="J586" s="2">
        <v>0</v>
      </c>
      <c r="K586" s="2"/>
    </row>
    <row r="587" spans="1:11">
      <c r="A587" s="6" t="s">
        <v>7003</v>
      </c>
      <c r="B587" s="6" t="s">
        <v>7004</v>
      </c>
      <c r="C587" s="22" t="str">
        <f t="shared" ca="1" si="45"/>
        <v>East Ambae (Ambae)</v>
      </c>
      <c r="D587" s="6" t="s">
        <v>468</v>
      </c>
      <c r="E587" s="22" t="str">
        <f t="shared" ca="1" si="46"/>
        <v>Ambae</v>
      </c>
      <c r="F587" s="22" t="str">
        <f t="shared" ca="1" si="47"/>
        <v>VUT0103001</v>
      </c>
      <c r="G587" s="22" t="str">
        <f t="shared" ca="1" si="48"/>
        <v>VUT0103</v>
      </c>
      <c r="H587" s="22" t="str">
        <f t="shared" ca="1" si="49"/>
        <v>PENAMA</v>
      </c>
      <c r="I587" s="2"/>
      <c r="J587" s="2">
        <v>0</v>
      </c>
      <c r="K587" s="2"/>
    </row>
    <row r="588" spans="1:11">
      <c r="A588" s="6" t="s">
        <v>7009</v>
      </c>
      <c r="B588" s="6" t="s">
        <v>7010</v>
      </c>
      <c r="C588" s="22" t="str">
        <f t="shared" ca="1" si="45"/>
        <v>East Ambae (Ambae)</v>
      </c>
      <c r="D588" s="6" t="s">
        <v>468</v>
      </c>
      <c r="E588" s="22" t="str">
        <f t="shared" ca="1" si="46"/>
        <v>Ambae</v>
      </c>
      <c r="F588" s="22" t="str">
        <f t="shared" ca="1" si="47"/>
        <v>VUT0103001</v>
      </c>
      <c r="G588" s="22" t="str">
        <f t="shared" ca="1" si="48"/>
        <v>VUT0103</v>
      </c>
      <c r="H588" s="22" t="str">
        <f t="shared" ca="1" si="49"/>
        <v>PENAMA</v>
      </c>
      <c r="I588" s="2"/>
      <c r="J588" s="2">
        <v>0</v>
      </c>
      <c r="K588" s="2"/>
    </row>
    <row r="589" spans="1:11">
      <c r="A589" s="6" t="s">
        <v>7016</v>
      </c>
      <c r="B589" s="6" t="s">
        <v>7017</v>
      </c>
      <c r="C589" s="22" t="str">
        <f t="shared" ca="1" si="45"/>
        <v>East Ambae (Ambae)</v>
      </c>
      <c r="D589" s="6" t="s">
        <v>468</v>
      </c>
      <c r="E589" s="22" t="str">
        <f t="shared" ca="1" si="46"/>
        <v>Ambae</v>
      </c>
      <c r="F589" s="22" t="str">
        <f t="shared" ca="1" si="47"/>
        <v>VUT0103001</v>
      </c>
      <c r="G589" s="22" t="str">
        <f t="shared" ca="1" si="48"/>
        <v>VUT0103</v>
      </c>
      <c r="H589" s="22" t="str">
        <f t="shared" ca="1" si="49"/>
        <v>PENAMA</v>
      </c>
      <c r="I589" s="2"/>
      <c r="J589" s="2">
        <v>0</v>
      </c>
      <c r="K589" s="2"/>
    </row>
    <row r="590" spans="1:11">
      <c r="A590" s="6" t="s">
        <v>7018</v>
      </c>
      <c r="B590" s="6" t="s">
        <v>7019</v>
      </c>
      <c r="C590" s="22" t="str">
        <f t="shared" ca="1" si="45"/>
        <v>East Ambae (Ambae)</v>
      </c>
      <c r="D590" s="6" t="s">
        <v>468</v>
      </c>
      <c r="E590" s="22" t="str">
        <f t="shared" ca="1" si="46"/>
        <v>Ambae</v>
      </c>
      <c r="F590" s="22" t="str">
        <f t="shared" ca="1" si="47"/>
        <v>VUT0103001</v>
      </c>
      <c r="G590" s="22" t="str">
        <f t="shared" ca="1" si="48"/>
        <v>VUT0103</v>
      </c>
      <c r="H590" s="22" t="str">
        <f t="shared" ca="1" si="49"/>
        <v>PENAMA</v>
      </c>
      <c r="I590" s="2"/>
      <c r="J590" s="2">
        <v>0</v>
      </c>
      <c r="K590" s="2"/>
    </row>
    <row r="591" spans="1:11">
      <c r="A591" s="6" t="s">
        <v>7022</v>
      </c>
      <c r="B591" s="6" t="s">
        <v>7023</v>
      </c>
      <c r="C591" s="22" t="str">
        <f t="shared" ca="1" si="45"/>
        <v>East Ambae (Ambae)</v>
      </c>
      <c r="D591" s="6" t="s">
        <v>468</v>
      </c>
      <c r="E591" s="22" t="str">
        <f t="shared" ca="1" si="46"/>
        <v>Ambae</v>
      </c>
      <c r="F591" s="22" t="str">
        <f t="shared" ca="1" si="47"/>
        <v>VUT0103001</v>
      </c>
      <c r="G591" s="22" t="str">
        <f t="shared" ca="1" si="48"/>
        <v>VUT0103</v>
      </c>
      <c r="H591" s="22" t="str">
        <f t="shared" ca="1" si="49"/>
        <v>PENAMA</v>
      </c>
      <c r="I591" s="2"/>
      <c r="J591" s="2">
        <v>0</v>
      </c>
      <c r="K591" s="2"/>
    </row>
    <row r="592" spans="1:11">
      <c r="A592" s="6" t="s">
        <v>7024</v>
      </c>
      <c r="B592" s="6" t="s">
        <v>7025</v>
      </c>
      <c r="C592" s="22" t="str">
        <f t="shared" ca="1" si="45"/>
        <v>East Ambae (Ambae)</v>
      </c>
      <c r="D592" s="6" t="s">
        <v>468</v>
      </c>
      <c r="E592" s="22" t="str">
        <f t="shared" ca="1" si="46"/>
        <v>Ambae</v>
      </c>
      <c r="F592" s="22" t="str">
        <f t="shared" ca="1" si="47"/>
        <v>VUT0103001</v>
      </c>
      <c r="G592" s="22" t="str">
        <f t="shared" ca="1" si="48"/>
        <v>VUT0103</v>
      </c>
      <c r="H592" s="22" t="str">
        <f t="shared" ca="1" si="49"/>
        <v>PENAMA</v>
      </c>
      <c r="I592" s="2"/>
      <c r="J592" s="2">
        <v>0</v>
      </c>
      <c r="K592" s="2"/>
    </row>
    <row r="593" spans="1:11">
      <c r="A593" s="6" t="s">
        <v>7030</v>
      </c>
      <c r="B593" s="6" t="s">
        <v>7031</v>
      </c>
      <c r="C593" s="22" t="str">
        <f t="shared" ca="1" si="45"/>
        <v>East Ambae (Ambae)</v>
      </c>
      <c r="D593" s="6" t="s">
        <v>468</v>
      </c>
      <c r="E593" s="22" t="str">
        <f t="shared" ca="1" si="46"/>
        <v>Ambae</v>
      </c>
      <c r="F593" s="22" t="str">
        <f t="shared" ca="1" si="47"/>
        <v>VUT0103001</v>
      </c>
      <c r="G593" s="22" t="str">
        <f t="shared" ca="1" si="48"/>
        <v>VUT0103</v>
      </c>
      <c r="H593" s="22" t="str">
        <f t="shared" ca="1" si="49"/>
        <v>PENAMA</v>
      </c>
      <c r="I593" s="2"/>
      <c r="J593" s="2">
        <v>0</v>
      </c>
      <c r="K593" s="2"/>
    </row>
    <row r="594" spans="1:11">
      <c r="A594" s="6" t="s">
        <v>7048</v>
      </c>
      <c r="B594" s="6" t="s">
        <v>7049</v>
      </c>
      <c r="C594" s="22" t="str">
        <f t="shared" ca="1" si="45"/>
        <v>East Ambae (Ambae)</v>
      </c>
      <c r="D594" s="6" t="s">
        <v>468</v>
      </c>
      <c r="E594" s="22" t="str">
        <f t="shared" ca="1" si="46"/>
        <v>Ambae</v>
      </c>
      <c r="F594" s="22" t="str">
        <f t="shared" ca="1" si="47"/>
        <v>VUT0103001</v>
      </c>
      <c r="G594" s="22" t="str">
        <f t="shared" ca="1" si="48"/>
        <v>VUT0103</v>
      </c>
      <c r="H594" s="22" t="str">
        <f t="shared" ca="1" si="49"/>
        <v>PENAMA</v>
      </c>
      <c r="I594" s="2"/>
      <c r="J594" s="2">
        <v>0</v>
      </c>
      <c r="K594" s="2"/>
    </row>
    <row r="595" spans="1:11">
      <c r="A595" s="6" t="s">
        <v>7052</v>
      </c>
      <c r="B595" s="6" t="s">
        <v>7053</v>
      </c>
      <c r="C595" s="22" t="str">
        <f t="shared" ca="1" si="45"/>
        <v>East Ambae (Ambae)</v>
      </c>
      <c r="D595" s="6" t="s">
        <v>468</v>
      </c>
      <c r="E595" s="22" t="str">
        <f t="shared" ca="1" si="46"/>
        <v>Ambae</v>
      </c>
      <c r="F595" s="22" t="str">
        <f t="shared" ca="1" si="47"/>
        <v>VUT0103001</v>
      </c>
      <c r="G595" s="22" t="str">
        <f t="shared" ca="1" si="48"/>
        <v>VUT0103</v>
      </c>
      <c r="H595" s="22" t="str">
        <f t="shared" ca="1" si="49"/>
        <v>PENAMA</v>
      </c>
      <c r="I595" s="2"/>
      <c r="J595" s="2">
        <v>0</v>
      </c>
      <c r="K595" s="2"/>
    </row>
    <row r="596" spans="1:11">
      <c r="A596" s="6" t="s">
        <v>7064</v>
      </c>
      <c r="B596" s="6" t="s">
        <v>7065</v>
      </c>
      <c r="C596" s="22" t="str">
        <f t="shared" ca="1" si="45"/>
        <v>East Ambae (Ambae)</v>
      </c>
      <c r="D596" s="6" t="s">
        <v>468</v>
      </c>
      <c r="E596" s="22" t="str">
        <f t="shared" ca="1" si="46"/>
        <v>Ambae</v>
      </c>
      <c r="F596" s="22" t="str">
        <f t="shared" ca="1" si="47"/>
        <v>VUT0103001</v>
      </c>
      <c r="G596" s="22" t="str">
        <f t="shared" ca="1" si="48"/>
        <v>VUT0103</v>
      </c>
      <c r="H596" s="22" t="str">
        <f t="shared" ca="1" si="49"/>
        <v>PENAMA</v>
      </c>
      <c r="I596" s="2"/>
      <c r="J596" s="2">
        <v>0</v>
      </c>
      <c r="K596" s="2"/>
    </row>
    <row r="597" spans="1:11">
      <c r="A597" s="6" t="s">
        <v>7087</v>
      </c>
      <c r="B597" s="6" t="s">
        <v>7088</v>
      </c>
      <c r="C597" s="22" t="str">
        <f t="shared" ca="1" si="45"/>
        <v>East Ambae (Ambae)</v>
      </c>
      <c r="D597" s="6" t="s">
        <v>468</v>
      </c>
      <c r="E597" s="22" t="str">
        <f t="shared" ca="1" si="46"/>
        <v>Ambae</v>
      </c>
      <c r="F597" s="22" t="str">
        <f t="shared" ca="1" si="47"/>
        <v>VUT0103001</v>
      </c>
      <c r="G597" s="22" t="str">
        <f t="shared" ca="1" si="48"/>
        <v>VUT0103</v>
      </c>
      <c r="H597" s="22" t="str">
        <f t="shared" ca="1" si="49"/>
        <v>PENAMA</v>
      </c>
      <c r="I597" s="2"/>
      <c r="J597" s="2">
        <v>0</v>
      </c>
      <c r="K597" s="2"/>
    </row>
    <row r="598" spans="1:11">
      <c r="A598" s="6" t="s">
        <v>7091</v>
      </c>
      <c r="B598" s="6" t="s">
        <v>7092</v>
      </c>
      <c r="C598" s="22" t="str">
        <f t="shared" ca="1" si="45"/>
        <v>East Ambae (Ambae)</v>
      </c>
      <c r="D598" s="6" t="s">
        <v>468</v>
      </c>
      <c r="E598" s="22" t="str">
        <f t="shared" ca="1" si="46"/>
        <v>Ambae</v>
      </c>
      <c r="F598" s="22" t="str">
        <f t="shared" ca="1" si="47"/>
        <v>VUT0103001</v>
      </c>
      <c r="G598" s="22" t="str">
        <f t="shared" ca="1" si="48"/>
        <v>VUT0103</v>
      </c>
      <c r="H598" s="22" t="str">
        <f t="shared" ca="1" si="49"/>
        <v>PENAMA</v>
      </c>
      <c r="I598" s="2"/>
      <c r="J598" s="2">
        <v>0</v>
      </c>
      <c r="K598" s="2"/>
    </row>
    <row r="599" spans="1:11">
      <c r="A599" s="6" t="s">
        <v>7093</v>
      </c>
      <c r="B599" s="6" t="s">
        <v>7094</v>
      </c>
      <c r="C599" s="22" t="str">
        <f t="shared" ca="1" si="45"/>
        <v>East Ambae (Ambae)</v>
      </c>
      <c r="D599" s="6" t="s">
        <v>468</v>
      </c>
      <c r="E599" s="22" t="str">
        <f t="shared" ca="1" si="46"/>
        <v>Ambae</v>
      </c>
      <c r="F599" s="22" t="str">
        <f t="shared" ca="1" si="47"/>
        <v>VUT0103001</v>
      </c>
      <c r="G599" s="22" t="str">
        <f t="shared" ca="1" si="48"/>
        <v>VUT0103</v>
      </c>
      <c r="H599" s="22" t="str">
        <f t="shared" ca="1" si="49"/>
        <v>PENAMA</v>
      </c>
      <c r="I599" s="2"/>
      <c r="J599" s="2">
        <v>0</v>
      </c>
      <c r="K599" s="2"/>
    </row>
    <row r="600" spans="1:11">
      <c r="A600" s="6" t="s">
        <v>2577</v>
      </c>
      <c r="B600" s="6" t="s">
        <v>7095</v>
      </c>
      <c r="C600" s="22" t="str">
        <f t="shared" ca="1" si="45"/>
        <v>East Ambae (Ambae)</v>
      </c>
      <c r="D600" s="6" t="s">
        <v>468</v>
      </c>
      <c r="E600" s="22" t="str">
        <f t="shared" ca="1" si="46"/>
        <v>Ambae</v>
      </c>
      <c r="F600" s="22" t="str">
        <f t="shared" ca="1" si="47"/>
        <v>VUT0103001</v>
      </c>
      <c r="G600" s="22" t="str">
        <f t="shared" ca="1" si="48"/>
        <v>VUT0103</v>
      </c>
      <c r="H600" s="22" t="str">
        <f t="shared" ca="1" si="49"/>
        <v>PENAMA</v>
      </c>
      <c r="I600" s="2"/>
      <c r="J600" s="2">
        <v>0</v>
      </c>
      <c r="K600" s="2"/>
    </row>
    <row r="601" spans="1:11">
      <c r="A601" s="6" t="s">
        <v>7102</v>
      </c>
      <c r="B601" s="6" t="s">
        <v>7103</v>
      </c>
      <c r="C601" s="22" t="str">
        <f t="shared" ca="1" si="45"/>
        <v>East Ambae (Ambae)</v>
      </c>
      <c r="D601" s="6" t="s">
        <v>468</v>
      </c>
      <c r="E601" s="22" t="str">
        <f t="shared" ca="1" si="46"/>
        <v>Ambae</v>
      </c>
      <c r="F601" s="22" t="str">
        <f t="shared" ca="1" si="47"/>
        <v>VUT0103001</v>
      </c>
      <c r="G601" s="22" t="str">
        <f t="shared" ca="1" si="48"/>
        <v>VUT0103</v>
      </c>
      <c r="H601" s="22" t="str">
        <f t="shared" ca="1" si="49"/>
        <v>PENAMA</v>
      </c>
      <c r="I601" s="2"/>
      <c r="J601" s="2">
        <v>0</v>
      </c>
      <c r="K601" s="2"/>
    </row>
    <row r="602" spans="1:11">
      <c r="A602" s="6" t="s">
        <v>7108</v>
      </c>
      <c r="B602" s="6" t="s">
        <v>7109</v>
      </c>
      <c r="C602" s="22" t="str">
        <f t="shared" ca="1" si="45"/>
        <v>East Ambae (Ambae)</v>
      </c>
      <c r="D602" s="6" t="s">
        <v>468</v>
      </c>
      <c r="E602" s="22" t="str">
        <f t="shared" ca="1" si="46"/>
        <v>Ambae</v>
      </c>
      <c r="F602" s="22" t="str">
        <f t="shared" ca="1" si="47"/>
        <v>VUT0103001</v>
      </c>
      <c r="G602" s="22" t="str">
        <f t="shared" ca="1" si="48"/>
        <v>VUT0103</v>
      </c>
      <c r="H602" s="22" t="str">
        <f t="shared" ca="1" si="49"/>
        <v>PENAMA</v>
      </c>
      <c r="I602" s="2"/>
      <c r="J602" s="2">
        <v>0</v>
      </c>
      <c r="K602" s="2"/>
    </row>
    <row r="603" spans="1:11">
      <c r="A603" s="6" t="s">
        <v>7110</v>
      </c>
      <c r="B603" s="6" t="s">
        <v>7111</v>
      </c>
      <c r="C603" s="22" t="str">
        <f t="shared" ca="1" si="45"/>
        <v>East Ambae (Ambae)</v>
      </c>
      <c r="D603" s="6" t="s">
        <v>468</v>
      </c>
      <c r="E603" s="22" t="str">
        <f t="shared" ca="1" si="46"/>
        <v>Ambae</v>
      </c>
      <c r="F603" s="22" t="str">
        <f t="shared" ca="1" si="47"/>
        <v>VUT0103001</v>
      </c>
      <c r="G603" s="22" t="str">
        <f t="shared" ca="1" si="48"/>
        <v>VUT0103</v>
      </c>
      <c r="H603" s="22" t="str">
        <f t="shared" ca="1" si="49"/>
        <v>PENAMA</v>
      </c>
      <c r="I603" s="2"/>
      <c r="J603" s="2">
        <v>0</v>
      </c>
      <c r="K603" s="2"/>
    </row>
    <row r="604" spans="1:11">
      <c r="A604" s="6" t="s">
        <v>7112</v>
      </c>
      <c r="B604" s="6" t="s">
        <v>7113</v>
      </c>
      <c r="C604" s="22" t="str">
        <f t="shared" ca="1" si="45"/>
        <v>East Ambae (Ambae)</v>
      </c>
      <c r="D604" s="6" t="s">
        <v>468</v>
      </c>
      <c r="E604" s="22" t="str">
        <f t="shared" ca="1" si="46"/>
        <v>Ambae</v>
      </c>
      <c r="F604" s="22" t="str">
        <f t="shared" ca="1" si="47"/>
        <v>VUT0103001</v>
      </c>
      <c r="G604" s="22" t="str">
        <f t="shared" ca="1" si="48"/>
        <v>VUT0103</v>
      </c>
      <c r="H604" s="22" t="str">
        <f t="shared" ca="1" si="49"/>
        <v>PENAMA</v>
      </c>
      <c r="I604" s="2"/>
      <c r="J604" s="2">
        <v>0</v>
      </c>
      <c r="K604" s="2"/>
    </row>
    <row r="605" spans="1:11">
      <c r="A605" s="6" t="s">
        <v>7114</v>
      </c>
      <c r="B605" s="6" t="s">
        <v>7115</v>
      </c>
      <c r="C605" s="22" t="str">
        <f t="shared" ca="1" si="45"/>
        <v>East Ambae (Ambae)</v>
      </c>
      <c r="D605" s="6" t="s">
        <v>468</v>
      </c>
      <c r="E605" s="22" t="str">
        <f t="shared" ca="1" si="46"/>
        <v>Ambae</v>
      </c>
      <c r="F605" s="22" t="str">
        <f t="shared" ca="1" si="47"/>
        <v>VUT0103001</v>
      </c>
      <c r="G605" s="22" t="str">
        <f t="shared" ca="1" si="48"/>
        <v>VUT0103</v>
      </c>
      <c r="H605" s="22" t="str">
        <f t="shared" ca="1" si="49"/>
        <v>PENAMA</v>
      </c>
      <c r="I605" s="2"/>
      <c r="J605" s="2">
        <v>0</v>
      </c>
      <c r="K605" s="2"/>
    </row>
    <row r="606" spans="1:11">
      <c r="A606" s="6" t="s">
        <v>7116</v>
      </c>
      <c r="B606" s="6" t="s">
        <v>7117</v>
      </c>
      <c r="C606" s="22" t="str">
        <f t="shared" ca="1" si="45"/>
        <v>East Ambae (Ambae)</v>
      </c>
      <c r="D606" s="6" t="s">
        <v>468</v>
      </c>
      <c r="E606" s="22" t="str">
        <f t="shared" ca="1" si="46"/>
        <v>Ambae</v>
      </c>
      <c r="F606" s="22" t="str">
        <f t="shared" ca="1" si="47"/>
        <v>VUT0103001</v>
      </c>
      <c r="G606" s="22" t="str">
        <f t="shared" ca="1" si="48"/>
        <v>VUT0103</v>
      </c>
      <c r="H606" s="22" t="str">
        <f t="shared" ca="1" si="49"/>
        <v>PENAMA</v>
      </c>
      <c r="I606" s="2"/>
      <c r="J606" s="2">
        <v>0</v>
      </c>
      <c r="K606" s="2"/>
    </row>
    <row r="607" spans="1:11">
      <c r="A607" s="6" t="s">
        <v>7122</v>
      </c>
      <c r="B607" s="6" t="s">
        <v>7123</v>
      </c>
      <c r="C607" s="22" t="str">
        <f t="shared" ca="1" si="45"/>
        <v>East Ambae (Ambae)</v>
      </c>
      <c r="D607" s="6" t="s">
        <v>468</v>
      </c>
      <c r="E607" s="22" t="str">
        <f t="shared" ca="1" si="46"/>
        <v>Ambae</v>
      </c>
      <c r="F607" s="22" t="str">
        <f t="shared" ca="1" si="47"/>
        <v>VUT0103001</v>
      </c>
      <c r="G607" s="22" t="str">
        <f t="shared" ca="1" si="48"/>
        <v>VUT0103</v>
      </c>
      <c r="H607" s="22" t="str">
        <f t="shared" ca="1" si="49"/>
        <v>PENAMA</v>
      </c>
      <c r="I607" s="2"/>
      <c r="J607" s="2">
        <v>0</v>
      </c>
      <c r="K607" s="2"/>
    </row>
    <row r="608" spans="1:11">
      <c r="A608" s="6" t="s">
        <v>7124</v>
      </c>
      <c r="B608" s="6" t="s">
        <v>7125</v>
      </c>
      <c r="C608" s="22" t="str">
        <f t="shared" ca="1" si="45"/>
        <v>East Ambae (Ambae)</v>
      </c>
      <c r="D608" s="6" t="s">
        <v>468</v>
      </c>
      <c r="E608" s="22" t="str">
        <f t="shared" ca="1" si="46"/>
        <v>Ambae</v>
      </c>
      <c r="F608" s="22" t="str">
        <f t="shared" ca="1" si="47"/>
        <v>VUT0103001</v>
      </c>
      <c r="G608" s="22" t="str">
        <f t="shared" ca="1" si="48"/>
        <v>VUT0103</v>
      </c>
      <c r="H608" s="22" t="str">
        <f t="shared" ca="1" si="49"/>
        <v>PENAMA</v>
      </c>
      <c r="I608" s="2"/>
      <c r="J608" s="2">
        <v>0</v>
      </c>
      <c r="K608" s="2"/>
    </row>
    <row r="609" spans="1:11">
      <c r="A609" s="6" t="s">
        <v>7126</v>
      </c>
      <c r="B609" s="6" t="s">
        <v>7127</v>
      </c>
      <c r="C609" s="22" t="str">
        <f t="shared" ca="1" si="45"/>
        <v>East Ambae (Ambae)</v>
      </c>
      <c r="D609" s="6" t="s">
        <v>468</v>
      </c>
      <c r="E609" s="22" t="str">
        <f t="shared" ca="1" si="46"/>
        <v>Ambae</v>
      </c>
      <c r="F609" s="22" t="str">
        <f t="shared" ca="1" si="47"/>
        <v>VUT0103001</v>
      </c>
      <c r="G609" s="22" t="str">
        <f t="shared" ca="1" si="48"/>
        <v>VUT0103</v>
      </c>
      <c r="H609" s="22" t="str">
        <f t="shared" ca="1" si="49"/>
        <v>PENAMA</v>
      </c>
      <c r="I609" s="2"/>
      <c r="J609" s="2">
        <v>0</v>
      </c>
      <c r="K609" s="2"/>
    </row>
    <row r="610" spans="1:11">
      <c r="A610" s="6" t="s">
        <v>7132</v>
      </c>
      <c r="B610" s="6" t="s">
        <v>7133</v>
      </c>
      <c r="C610" s="22" t="str">
        <f t="shared" ca="1" si="45"/>
        <v>East Ambae (Ambae)</v>
      </c>
      <c r="D610" s="6" t="s">
        <v>468</v>
      </c>
      <c r="E610" s="22" t="str">
        <f t="shared" ca="1" si="46"/>
        <v>Ambae</v>
      </c>
      <c r="F610" s="22" t="str">
        <f t="shared" ca="1" si="47"/>
        <v>VUT0103001</v>
      </c>
      <c r="G610" s="22" t="str">
        <f t="shared" ca="1" si="48"/>
        <v>VUT0103</v>
      </c>
      <c r="H610" s="22" t="str">
        <f t="shared" ca="1" si="49"/>
        <v>PENAMA</v>
      </c>
      <c r="I610" s="2"/>
      <c r="J610" s="2">
        <v>0</v>
      </c>
      <c r="K610" s="2"/>
    </row>
    <row r="611" spans="1:11">
      <c r="A611" s="6" t="s">
        <v>7134</v>
      </c>
      <c r="B611" s="6" t="s">
        <v>7135</v>
      </c>
      <c r="C611" s="22" t="str">
        <f t="shared" ca="1" si="45"/>
        <v>East Ambae (Ambae)</v>
      </c>
      <c r="D611" s="6" t="s">
        <v>468</v>
      </c>
      <c r="E611" s="22" t="str">
        <f t="shared" ca="1" si="46"/>
        <v>Ambae</v>
      </c>
      <c r="F611" s="22" t="str">
        <f t="shared" ca="1" si="47"/>
        <v>VUT0103001</v>
      </c>
      <c r="G611" s="22" t="str">
        <f t="shared" ca="1" si="48"/>
        <v>VUT0103</v>
      </c>
      <c r="H611" s="22" t="str">
        <f t="shared" ca="1" si="49"/>
        <v>PENAMA</v>
      </c>
      <c r="I611" s="2"/>
      <c r="J611" s="2">
        <v>0</v>
      </c>
      <c r="K611" s="2"/>
    </row>
    <row r="612" spans="1:11">
      <c r="A612" s="6" t="s">
        <v>7136</v>
      </c>
      <c r="B612" s="6" t="s">
        <v>7137</v>
      </c>
      <c r="C612" s="22" t="str">
        <f t="shared" ca="1" si="45"/>
        <v>East Ambae (Ambae)</v>
      </c>
      <c r="D612" s="6" t="s">
        <v>468</v>
      </c>
      <c r="E612" s="22" t="str">
        <f t="shared" ca="1" si="46"/>
        <v>Ambae</v>
      </c>
      <c r="F612" s="22" t="str">
        <f t="shared" ca="1" si="47"/>
        <v>VUT0103001</v>
      </c>
      <c r="G612" s="22" t="str">
        <f t="shared" ca="1" si="48"/>
        <v>VUT0103</v>
      </c>
      <c r="H612" s="22" t="str">
        <f t="shared" ca="1" si="49"/>
        <v>PENAMA</v>
      </c>
      <c r="I612" s="2"/>
      <c r="J612" s="2">
        <v>0</v>
      </c>
      <c r="K612" s="2"/>
    </row>
    <row r="613" spans="1:11">
      <c r="A613" s="6" t="s">
        <v>7142</v>
      </c>
      <c r="B613" s="6" t="s">
        <v>7143</v>
      </c>
      <c r="C613" s="22" t="str">
        <f t="shared" ca="1" si="45"/>
        <v>East Ambae (Ambae)</v>
      </c>
      <c r="D613" s="6" t="s">
        <v>468</v>
      </c>
      <c r="E613" s="22" t="str">
        <f t="shared" ca="1" si="46"/>
        <v>Ambae</v>
      </c>
      <c r="F613" s="22" t="str">
        <f t="shared" ca="1" si="47"/>
        <v>VUT0103001</v>
      </c>
      <c r="G613" s="22" t="str">
        <f t="shared" ca="1" si="48"/>
        <v>VUT0103</v>
      </c>
      <c r="H613" s="22" t="str">
        <f t="shared" ca="1" si="49"/>
        <v>PENAMA</v>
      </c>
      <c r="I613" s="2"/>
      <c r="J613" s="2">
        <v>0</v>
      </c>
      <c r="K613" s="2"/>
    </row>
    <row r="614" spans="1:11">
      <c r="A614" s="6" t="s">
        <v>7144</v>
      </c>
      <c r="B614" s="6" t="s">
        <v>7145</v>
      </c>
      <c r="C614" s="22" t="str">
        <f t="shared" ca="1" si="45"/>
        <v>East Ambae (Ambae)</v>
      </c>
      <c r="D614" s="6" t="s">
        <v>468</v>
      </c>
      <c r="E614" s="22" t="str">
        <f t="shared" ca="1" si="46"/>
        <v>Ambae</v>
      </c>
      <c r="F614" s="22" t="str">
        <f t="shared" ca="1" si="47"/>
        <v>VUT0103001</v>
      </c>
      <c r="G614" s="22" t="str">
        <f t="shared" ca="1" si="48"/>
        <v>VUT0103</v>
      </c>
      <c r="H614" s="22" t="str">
        <f t="shared" ca="1" si="49"/>
        <v>PENAMA</v>
      </c>
      <c r="I614" s="2"/>
      <c r="J614" s="2">
        <v>0</v>
      </c>
      <c r="K614" s="2"/>
    </row>
    <row r="615" spans="1:11">
      <c r="A615" s="6" t="s">
        <v>7148</v>
      </c>
      <c r="B615" s="6" t="s">
        <v>7149</v>
      </c>
      <c r="C615" s="22" t="str">
        <f t="shared" ca="1" si="45"/>
        <v>East Ambae (Ambae)</v>
      </c>
      <c r="D615" s="6" t="s">
        <v>468</v>
      </c>
      <c r="E615" s="22" t="str">
        <f t="shared" ca="1" si="46"/>
        <v>Ambae</v>
      </c>
      <c r="F615" s="22" t="str">
        <f t="shared" ca="1" si="47"/>
        <v>VUT0103001</v>
      </c>
      <c r="G615" s="22" t="str">
        <f t="shared" ca="1" si="48"/>
        <v>VUT0103</v>
      </c>
      <c r="H615" s="22" t="str">
        <f t="shared" ca="1" si="49"/>
        <v>PENAMA</v>
      </c>
      <c r="I615" s="2"/>
      <c r="J615" s="2">
        <v>0</v>
      </c>
      <c r="K615" s="2"/>
    </row>
    <row r="616" spans="1:11">
      <c r="A616" s="6" t="s">
        <v>7150</v>
      </c>
      <c r="B616" s="6" t="s">
        <v>7151</v>
      </c>
      <c r="C616" s="22" t="str">
        <f t="shared" ca="1" si="45"/>
        <v>East Ambae (Ambae)</v>
      </c>
      <c r="D616" s="6" t="s">
        <v>468</v>
      </c>
      <c r="E616" s="22" t="str">
        <f t="shared" ca="1" si="46"/>
        <v>Ambae</v>
      </c>
      <c r="F616" s="22" t="str">
        <f t="shared" ca="1" si="47"/>
        <v>VUT0103001</v>
      </c>
      <c r="G616" s="22" t="str">
        <f t="shared" ca="1" si="48"/>
        <v>VUT0103</v>
      </c>
      <c r="H616" s="22" t="str">
        <f t="shared" ca="1" si="49"/>
        <v>PENAMA</v>
      </c>
      <c r="I616" s="2"/>
      <c r="J616" s="2">
        <v>0</v>
      </c>
      <c r="K616" s="2"/>
    </row>
    <row r="617" spans="1:11">
      <c r="A617" s="6" t="s">
        <v>7152</v>
      </c>
      <c r="B617" s="6" t="s">
        <v>7153</v>
      </c>
      <c r="C617" s="22" t="str">
        <f t="shared" ca="1" si="45"/>
        <v>East Ambae (Ambae)</v>
      </c>
      <c r="D617" s="6" t="s">
        <v>468</v>
      </c>
      <c r="E617" s="22" t="str">
        <f t="shared" ca="1" si="46"/>
        <v>Ambae</v>
      </c>
      <c r="F617" s="22" t="str">
        <f t="shared" ca="1" si="47"/>
        <v>VUT0103001</v>
      </c>
      <c r="G617" s="22" t="str">
        <f t="shared" ca="1" si="48"/>
        <v>VUT0103</v>
      </c>
      <c r="H617" s="22" t="str">
        <f t="shared" ca="1" si="49"/>
        <v>PENAMA</v>
      </c>
      <c r="I617" s="2"/>
      <c r="J617" s="2">
        <v>0</v>
      </c>
      <c r="K617" s="2"/>
    </row>
    <row r="618" spans="1:11">
      <c r="A618" s="6" t="s">
        <v>7154</v>
      </c>
      <c r="B618" s="6" t="s">
        <v>7155</v>
      </c>
      <c r="C618" s="22" t="str">
        <f t="shared" ca="1" si="45"/>
        <v>East Ambae (Ambae)</v>
      </c>
      <c r="D618" s="6" t="s">
        <v>468</v>
      </c>
      <c r="E618" s="22" t="str">
        <f t="shared" ca="1" si="46"/>
        <v>Ambae</v>
      </c>
      <c r="F618" s="22" t="str">
        <f t="shared" ca="1" si="47"/>
        <v>VUT0103001</v>
      </c>
      <c r="G618" s="22" t="str">
        <f t="shared" ca="1" si="48"/>
        <v>VUT0103</v>
      </c>
      <c r="H618" s="22" t="str">
        <f t="shared" ca="1" si="49"/>
        <v>PENAMA</v>
      </c>
      <c r="I618" s="2"/>
      <c r="J618" s="2">
        <v>0</v>
      </c>
      <c r="K618" s="2"/>
    </row>
    <row r="619" spans="1:11">
      <c r="A619" s="6" t="s">
        <v>7158</v>
      </c>
      <c r="B619" s="6" t="s">
        <v>7159</v>
      </c>
      <c r="C619" s="22" t="str">
        <f t="shared" ca="1" si="45"/>
        <v>East Ambae (Ambae)</v>
      </c>
      <c r="D619" s="6" t="s">
        <v>468</v>
      </c>
      <c r="E619" s="22" t="str">
        <f t="shared" ca="1" si="46"/>
        <v>Ambae</v>
      </c>
      <c r="F619" s="22" t="str">
        <f t="shared" ca="1" si="47"/>
        <v>VUT0103001</v>
      </c>
      <c r="G619" s="22" t="str">
        <f t="shared" ca="1" si="48"/>
        <v>VUT0103</v>
      </c>
      <c r="H619" s="22" t="str">
        <f t="shared" ca="1" si="49"/>
        <v>PENAMA</v>
      </c>
      <c r="I619" s="2"/>
      <c r="J619" s="2">
        <v>0</v>
      </c>
      <c r="K619" s="2"/>
    </row>
    <row r="620" spans="1:11">
      <c r="A620" s="6" t="s">
        <v>7162</v>
      </c>
      <c r="B620" s="6" t="s">
        <v>7163</v>
      </c>
      <c r="C620" s="22" t="str">
        <f t="shared" ca="1" si="45"/>
        <v>East Ambae (Ambae)</v>
      </c>
      <c r="D620" s="6" t="s">
        <v>468</v>
      </c>
      <c r="E620" s="22" t="str">
        <f t="shared" ca="1" si="46"/>
        <v>Ambae</v>
      </c>
      <c r="F620" s="22" t="str">
        <f t="shared" ca="1" si="47"/>
        <v>VUT0103001</v>
      </c>
      <c r="G620" s="22" t="str">
        <f t="shared" ca="1" si="48"/>
        <v>VUT0103</v>
      </c>
      <c r="H620" s="22" t="str">
        <f t="shared" ca="1" si="49"/>
        <v>PENAMA</v>
      </c>
      <c r="I620" s="2"/>
      <c r="J620" s="2">
        <v>0</v>
      </c>
      <c r="K620" s="2"/>
    </row>
    <row r="621" spans="1:11">
      <c r="A621" s="6" t="s">
        <v>7164</v>
      </c>
      <c r="B621" s="6" t="s">
        <v>7165</v>
      </c>
      <c r="C621" s="22" t="str">
        <f t="shared" ca="1" si="45"/>
        <v>East Ambae (Ambae)</v>
      </c>
      <c r="D621" s="6" t="s">
        <v>468</v>
      </c>
      <c r="E621" s="22" t="str">
        <f t="shared" ca="1" si="46"/>
        <v>Ambae</v>
      </c>
      <c r="F621" s="22" t="str">
        <f t="shared" ca="1" si="47"/>
        <v>VUT0103001</v>
      </c>
      <c r="G621" s="22" t="str">
        <f t="shared" ca="1" si="48"/>
        <v>VUT0103</v>
      </c>
      <c r="H621" s="22" t="str">
        <f t="shared" ca="1" si="49"/>
        <v>PENAMA</v>
      </c>
      <c r="I621" s="2"/>
      <c r="J621" s="2">
        <v>0</v>
      </c>
      <c r="K621" s="2"/>
    </row>
    <row r="622" spans="1:11">
      <c r="A622" s="6" t="s">
        <v>7166</v>
      </c>
      <c r="B622" s="6" t="s">
        <v>7167</v>
      </c>
      <c r="C622" s="22" t="str">
        <f t="shared" ca="1" si="45"/>
        <v>East Ambae (Ambae)</v>
      </c>
      <c r="D622" s="6" t="s">
        <v>468</v>
      </c>
      <c r="E622" s="22" t="str">
        <f t="shared" ca="1" si="46"/>
        <v>Ambae</v>
      </c>
      <c r="F622" s="22" t="str">
        <f t="shared" ca="1" si="47"/>
        <v>VUT0103001</v>
      </c>
      <c r="G622" s="22" t="str">
        <f t="shared" ca="1" si="48"/>
        <v>VUT0103</v>
      </c>
      <c r="H622" s="22" t="str">
        <f t="shared" ca="1" si="49"/>
        <v>PENAMA</v>
      </c>
      <c r="I622" s="2"/>
      <c r="J622" s="2">
        <v>0</v>
      </c>
      <c r="K622" s="2"/>
    </row>
    <row r="623" spans="1:11">
      <c r="A623" s="6" t="s">
        <v>7168</v>
      </c>
      <c r="B623" s="6" t="s">
        <v>7169</v>
      </c>
      <c r="C623" s="22" t="str">
        <f t="shared" ca="1" si="45"/>
        <v>East Ambae (Ambae)</v>
      </c>
      <c r="D623" s="6" t="s">
        <v>468</v>
      </c>
      <c r="E623" s="22" t="str">
        <f t="shared" ca="1" si="46"/>
        <v>Ambae</v>
      </c>
      <c r="F623" s="22" t="str">
        <f t="shared" ca="1" si="47"/>
        <v>VUT0103001</v>
      </c>
      <c r="G623" s="22" t="str">
        <f t="shared" ca="1" si="48"/>
        <v>VUT0103</v>
      </c>
      <c r="H623" s="22" t="str">
        <f t="shared" ca="1" si="49"/>
        <v>PENAMA</v>
      </c>
      <c r="I623" s="2"/>
      <c r="J623" s="2">
        <v>0</v>
      </c>
      <c r="K623" s="2"/>
    </row>
    <row r="624" spans="1:11">
      <c r="A624" s="6" t="s">
        <v>7170</v>
      </c>
      <c r="B624" s="6" t="s">
        <v>7171</v>
      </c>
      <c r="C624" s="22" t="str">
        <f t="shared" ca="1" si="45"/>
        <v>East Ambae (Ambae)</v>
      </c>
      <c r="D624" s="6" t="s">
        <v>468</v>
      </c>
      <c r="E624" s="22" t="str">
        <f t="shared" ca="1" si="46"/>
        <v>Ambae</v>
      </c>
      <c r="F624" s="22" t="str">
        <f t="shared" ca="1" si="47"/>
        <v>VUT0103001</v>
      </c>
      <c r="G624" s="22" t="str">
        <f t="shared" ca="1" si="48"/>
        <v>VUT0103</v>
      </c>
      <c r="H624" s="22" t="str">
        <f t="shared" ca="1" si="49"/>
        <v>PENAMA</v>
      </c>
      <c r="I624" s="2"/>
      <c r="J624" s="2">
        <v>0</v>
      </c>
      <c r="K624" s="2"/>
    </row>
    <row r="625" spans="1:11">
      <c r="A625" s="6" t="s">
        <v>7174</v>
      </c>
      <c r="B625" s="6" t="s">
        <v>7175</v>
      </c>
      <c r="C625" s="22" t="str">
        <f t="shared" ca="1" si="45"/>
        <v>East Ambae (Ambae)</v>
      </c>
      <c r="D625" s="6" t="s">
        <v>468</v>
      </c>
      <c r="E625" s="22" t="str">
        <f t="shared" ca="1" si="46"/>
        <v>Ambae</v>
      </c>
      <c r="F625" s="22" t="str">
        <f t="shared" ca="1" si="47"/>
        <v>VUT0103001</v>
      </c>
      <c r="G625" s="22" t="str">
        <f t="shared" ca="1" si="48"/>
        <v>VUT0103</v>
      </c>
      <c r="H625" s="22" t="str">
        <f t="shared" ca="1" si="49"/>
        <v>PENAMA</v>
      </c>
      <c r="I625" s="2"/>
      <c r="J625" s="2">
        <v>0</v>
      </c>
      <c r="K625" s="2"/>
    </row>
    <row r="626" spans="1:11">
      <c r="A626" s="6" t="s">
        <v>7176</v>
      </c>
      <c r="B626" s="6" t="s">
        <v>7177</v>
      </c>
      <c r="C626" s="22" t="str">
        <f t="shared" ca="1" si="45"/>
        <v>East Ambae (Ambae)</v>
      </c>
      <c r="D626" s="6" t="s">
        <v>468</v>
      </c>
      <c r="E626" s="22" t="str">
        <f t="shared" ca="1" si="46"/>
        <v>Ambae</v>
      </c>
      <c r="F626" s="22" t="str">
        <f t="shared" ca="1" si="47"/>
        <v>VUT0103001</v>
      </c>
      <c r="G626" s="22" t="str">
        <f t="shared" ca="1" si="48"/>
        <v>VUT0103</v>
      </c>
      <c r="H626" s="22" t="str">
        <f t="shared" ca="1" si="49"/>
        <v>PENAMA</v>
      </c>
      <c r="I626" s="2"/>
      <c r="J626" s="2">
        <v>3</v>
      </c>
      <c r="K626" s="2"/>
    </row>
    <row r="627" spans="1:11">
      <c r="A627" s="6" t="s">
        <v>6886</v>
      </c>
      <c r="B627" s="6" t="s">
        <v>7180</v>
      </c>
      <c r="C627" s="22" t="str">
        <f t="shared" ca="1" si="45"/>
        <v>East Ambae (Ambae)</v>
      </c>
      <c r="D627" s="6" t="s">
        <v>468</v>
      </c>
      <c r="E627" s="22" t="str">
        <f t="shared" ca="1" si="46"/>
        <v>Ambae</v>
      </c>
      <c r="F627" s="22" t="str">
        <f t="shared" ca="1" si="47"/>
        <v>VUT0103001</v>
      </c>
      <c r="G627" s="22" t="str">
        <f t="shared" ca="1" si="48"/>
        <v>VUT0103</v>
      </c>
      <c r="H627" s="22" t="str">
        <f t="shared" ca="1" si="49"/>
        <v>PENAMA</v>
      </c>
      <c r="I627" s="2"/>
      <c r="J627" s="2">
        <v>0</v>
      </c>
      <c r="K627" s="2"/>
    </row>
    <row r="628" spans="1:11">
      <c r="A628" s="6" t="s">
        <v>7181</v>
      </c>
      <c r="B628" s="6" t="s">
        <v>7182</v>
      </c>
      <c r="C628" s="22" t="str">
        <f t="shared" ca="1" si="45"/>
        <v>East Ambae (Ambae)</v>
      </c>
      <c r="D628" s="6" t="s">
        <v>468</v>
      </c>
      <c r="E628" s="22" t="str">
        <f t="shared" ca="1" si="46"/>
        <v>Ambae</v>
      </c>
      <c r="F628" s="22" t="str">
        <f t="shared" ca="1" si="47"/>
        <v>VUT0103001</v>
      </c>
      <c r="G628" s="22" t="str">
        <f t="shared" ca="1" si="48"/>
        <v>VUT0103</v>
      </c>
      <c r="H628" s="22" t="str">
        <f t="shared" ca="1" si="49"/>
        <v>PENAMA</v>
      </c>
      <c r="I628" s="2"/>
      <c r="J628" s="2">
        <v>0</v>
      </c>
      <c r="K628" s="2"/>
    </row>
    <row r="629" spans="1:11">
      <c r="A629" s="6" t="s">
        <v>7183</v>
      </c>
      <c r="B629" s="6" t="s">
        <v>7184</v>
      </c>
      <c r="C629" s="22" t="str">
        <f t="shared" ca="1" si="45"/>
        <v>East Ambae (Ambae)</v>
      </c>
      <c r="D629" s="6" t="s">
        <v>468</v>
      </c>
      <c r="E629" s="22" t="str">
        <f t="shared" ca="1" si="46"/>
        <v>Ambae</v>
      </c>
      <c r="F629" s="22" t="str">
        <f t="shared" ca="1" si="47"/>
        <v>VUT0103001</v>
      </c>
      <c r="G629" s="22" t="str">
        <f t="shared" ca="1" si="48"/>
        <v>VUT0103</v>
      </c>
      <c r="H629" s="22" t="str">
        <f t="shared" ca="1" si="49"/>
        <v>PENAMA</v>
      </c>
      <c r="I629" s="2"/>
      <c r="J629" s="2">
        <v>0</v>
      </c>
      <c r="K629" s="2"/>
    </row>
    <row r="630" spans="1:11">
      <c r="A630" s="6" t="s">
        <v>7187</v>
      </c>
      <c r="B630" s="6" t="s">
        <v>7188</v>
      </c>
      <c r="C630" s="22" t="str">
        <f t="shared" ca="1" si="45"/>
        <v>East Ambae (Ambae)</v>
      </c>
      <c r="D630" s="6" t="s">
        <v>468</v>
      </c>
      <c r="E630" s="22" t="str">
        <f t="shared" ca="1" si="46"/>
        <v>Ambae</v>
      </c>
      <c r="F630" s="22" t="str">
        <f t="shared" ca="1" si="47"/>
        <v>VUT0103001</v>
      </c>
      <c r="G630" s="22" t="str">
        <f t="shared" ca="1" si="48"/>
        <v>VUT0103</v>
      </c>
      <c r="H630" s="22" t="str">
        <f t="shared" ca="1" si="49"/>
        <v>PENAMA</v>
      </c>
      <c r="I630" s="2"/>
      <c r="J630" s="2">
        <v>0</v>
      </c>
      <c r="K630" s="2"/>
    </row>
    <row r="631" spans="1:11">
      <c r="A631" s="6" t="s">
        <v>7189</v>
      </c>
      <c r="B631" s="6" t="s">
        <v>7190</v>
      </c>
      <c r="C631" s="22" t="str">
        <f t="shared" ca="1" si="45"/>
        <v>East Ambae (Ambae)</v>
      </c>
      <c r="D631" s="6" t="s">
        <v>468</v>
      </c>
      <c r="E631" s="22" t="str">
        <f t="shared" ca="1" si="46"/>
        <v>Ambae</v>
      </c>
      <c r="F631" s="22" t="str">
        <f t="shared" ca="1" si="47"/>
        <v>VUT0103001</v>
      </c>
      <c r="G631" s="22" t="str">
        <f t="shared" ca="1" si="48"/>
        <v>VUT0103</v>
      </c>
      <c r="H631" s="22" t="str">
        <f t="shared" ca="1" si="49"/>
        <v>PENAMA</v>
      </c>
      <c r="I631" s="2"/>
      <c r="J631" s="2">
        <v>0</v>
      </c>
      <c r="K631" s="2"/>
    </row>
    <row r="632" spans="1:11">
      <c r="A632" s="6" t="s">
        <v>7191</v>
      </c>
      <c r="B632" s="6" t="s">
        <v>7192</v>
      </c>
      <c r="C632" s="22" t="str">
        <f t="shared" ca="1" si="45"/>
        <v>East Ambae (Ambae)</v>
      </c>
      <c r="D632" s="6" t="s">
        <v>468</v>
      </c>
      <c r="E632" s="22" t="str">
        <f t="shared" ca="1" si="46"/>
        <v>Ambae</v>
      </c>
      <c r="F632" s="22" t="str">
        <f t="shared" ca="1" si="47"/>
        <v>VUT0103001</v>
      </c>
      <c r="G632" s="22" t="str">
        <f t="shared" ca="1" si="48"/>
        <v>VUT0103</v>
      </c>
      <c r="H632" s="22" t="str">
        <f t="shared" ca="1" si="49"/>
        <v>PENAMA</v>
      </c>
      <c r="I632" s="2"/>
      <c r="J632" s="2">
        <v>0</v>
      </c>
      <c r="K632" s="2"/>
    </row>
    <row r="633" spans="1:11">
      <c r="A633" s="6" t="s">
        <v>7219</v>
      </c>
      <c r="B633" s="6" t="s">
        <v>7220</v>
      </c>
      <c r="C633" s="22" t="str">
        <f t="shared" ca="1" si="45"/>
        <v>East Ambae (Ambae)</v>
      </c>
      <c r="D633" s="6" t="s">
        <v>468</v>
      </c>
      <c r="E633" s="22" t="str">
        <f t="shared" ca="1" si="46"/>
        <v>Ambae</v>
      </c>
      <c r="F633" s="22" t="str">
        <f t="shared" ca="1" si="47"/>
        <v>VUT0103001</v>
      </c>
      <c r="G633" s="22" t="str">
        <f t="shared" ca="1" si="48"/>
        <v>VUT0103</v>
      </c>
      <c r="H633" s="22" t="str">
        <f t="shared" ca="1" si="49"/>
        <v>PENAMA</v>
      </c>
      <c r="I633" s="2"/>
      <c r="J633" s="2">
        <v>0</v>
      </c>
      <c r="K633" s="2"/>
    </row>
    <row r="634" spans="1:11">
      <c r="A634" s="6" t="s">
        <v>7221</v>
      </c>
      <c r="B634" s="6" t="s">
        <v>7222</v>
      </c>
      <c r="C634" s="22" t="str">
        <f t="shared" ca="1" si="45"/>
        <v>East Ambae (Ambae)</v>
      </c>
      <c r="D634" s="6" t="s">
        <v>468</v>
      </c>
      <c r="E634" s="22" t="str">
        <f t="shared" ca="1" si="46"/>
        <v>Ambae</v>
      </c>
      <c r="F634" s="22" t="str">
        <f t="shared" ca="1" si="47"/>
        <v>VUT0103001</v>
      </c>
      <c r="G634" s="22" t="str">
        <f t="shared" ca="1" si="48"/>
        <v>VUT0103</v>
      </c>
      <c r="H634" s="22" t="str">
        <f t="shared" ca="1" si="49"/>
        <v>PENAMA</v>
      </c>
      <c r="I634" s="2"/>
      <c r="J634" s="2">
        <v>0</v>
      </c>
      <c r="K634" s="2"/>
    </row>
    <row r="635" spans="1:11">
      <c r="A635" s="6" t="s">
        <v>7237</v>
      </c>
      <c r="B635" s="6" t="s">
        <v>7238</v>
      </c>
      <c r="C635" s="22" t="str">
        <f t="shared" ca="1" si="45"/>
        <v>East Ambae (Ambae)</v>
      </c>
      <c r="D635" s="6" t="s">
        <v>468</v>
      </c>
      <c r="E635" s="22" t="str">
        <f t="shared" ca="1" si="46"/>
        <v>Ambae</v>
      </c>
      <c r="F635" s="22" t="str">
        <f t="shared" ca="1" si="47"/>
        <v>VUT0103001</v>
      </c>
      <c r="G635" s="22" t="str">
        <f t="shared" ca="1" si="48"/>
        <v>VUT0103</v>
      </c>
      <c r="H635" s="22" t="str">
        <f t="shared" ca="1" si="49"/>
        <v>PENAMA</v>
      </c>
      <c r="I635" s="2"/>
      <c r="J635" s="2">
        <v>0</v>
      </c>
      <c r="K635" s="2"/>
    </row>
    <row r="636" spans="1:11">
      <c r="A636" s="6" t="s">
        <v>7247</v>
      </c>
      <c r="B636" s="6" t="s">
        <v>7248</v>
      </c>
      <c r="C636" s="22" t="str">
        <f t="shared" ca="1" si="45"/>
        <v>East Ambae (Ambae)</v>
      </c>
      <c r="D636" s="6" t="s">
        <v>468</v>
      </c>
      <c r="E636" s="22" t="str">
        <f t="shared" ca="1" si="46"/>
        <v>Ambae</v>
      </c>
      <c r="F636" s="22" t="str">
        <f t="shared" ca="1" si="47"/>
        <v>VUT0103001</v>
      </c>
      <c r="G636" s="22" t="str">
        <f t="shared" ca="1" si="48"/>
        <v>VUT0103</v>
      </c>
      <c r="H636" s="22" t="str">
        <f t="shared" ca="1" si="49"/>
        <v>PENAMA</v>
      </c>
      <c r="I636" s="2"/>
      <c r="J636" s="2">
        <v>0</v>
      </c>
      <c r="K636" s="2"/>
    </row>
    <row r="637" spans="1:11">
      <c r="A637" s="6" t="s">
        <v>7269</v>
      </c>
      <c r="B637" s="6" t="s">
        <v>7270</v>
      </c>
      <c r="C637" s="22" t="str">
        <f t="shared" ca="1" si="45"/>
        <v>East Ambae (Ambae)</v>
      </c>
      <c r="D637" s="6" t="s">
        <v>468</v>
      </c>
      <c r="E637" s="22" t="str">
        <f t="shared" ca="1" si="46"/>
        <v>Ambae</v>
      </c>
      <c r="F637" s="22" t="str">
        <f t="shared" ca="1" si="47"/>
        <v>VUT0103001</v>
      </c>
      <c r="G637" s="22" t="str">
        <f t="shared" ca="1" si="48"/>
        <v>VUT0103</v>
      </c>
      <c r="H637" s="22" t="str">
        <f t="shared" ca="1" si="49"/>
        <v>PENAMA</v>
      </c>
      <c r="I637" s="2"/>
      <c r="J637" s="2">
        <v>0</v>
      </c>
      <c r="K637" s="2"/>
    </row>
    <row r="638" spans="1:11">
      <c r="A638" s="6" t="s">
        <v>7277</v>
      </c>
      <c r="B638" s="6" t="s">
        <v>7278</v>
      </c>
      <c r="C638" s="22" t="str">
        <f t="shared" ca="1" si="45"/>
        <v>East Ambae (Ambae)</v>
      </c>
      <c r="D638" s="6" t="s">
        <v>468</v>
      </c>
      <c r="E638" s="22" t="str">
        <f t="shared" ca="1" si="46"/>
        <v>Ambae</v>
      </c>
      <c r="F638" s="22" t="str">
        <f t="shared" ca="1" si="47"/>
        <v>VUT0103001</v>
      </c>
      <c r="G638" s="22" t="str">
        <f t="shared" ca="1" si="48"/>
        <v>VUT0103</v>
      </c>
      <c r="H638" s="22" t="str">
        <f t="shared" ca="1" si="49"/>
        <v>PENAMA</v>
      </c>
      <c r="I638" s="2"/>
      <c r="J638" s="2">
        <v>0</v>
      </c>
      <c r="K638" s="2"/>
    </row>
    <row r="639" spans="1:11">
      <c r="A639" s="6" t="s">
        <v>7295</v>
      </c>
      <c r="B639" s="6" t="s">
        <v>7296</v>
      </c>
      <c r="C639" s="22" t="str">
        <f t="shared" ca="1" si="45"/>
        <v>East Ambae (Ambae)</v>
      </c>
      <c r="D639" s="6" t="s">
        <v>468</v>
      </c>
      <c r="E639" s="22" t="str">
        <f t="shared" ca="1" si="46"/>
        <v>Ambae</v>
      </c>
      <c r="F639" s="22" t="str">
        <f t="shared" ca="1" si="47"/>
        <v>VUT0103001</v>
      </c>
      <c r="G639" s="22" t="str">
        <f t="shared" ca="1" si="48"/>
        <v>VUT0103</v>
      </c>
      <c r="H639" s="22" t="str">
        <f t="shared" ca="1" si="49"/>
        <v>PENAMA</v>
      </c>
      <c r="I639" s="2"/>
      <c r="J639" s="2">
        <v>3</v>
      </c>
      <c r="K639" s="2"/>
    </row>
    <row r="640" spans="1:11">
      <c r="A640" s="6" t="s">
        <v>7349</v>
      </c>
      <c r="B640" s="6" t="s">
        <v>7350</v>
      </c>
      <c r="C640" s="22" t="str">
        <f t="shared" ca="1" si="45"/>
        <v>East Ambae (Ambae)</v>
      </c>
      <c r="D640" s="6" t="s">
        <v>468</v>
      </c>
      <c r="E640" s="22" t="str">
        <f t="shared" ca="1" si="46"/>
        <v>Ambae</v>
      </c>
      <c r="F640" s="22" t="str">
        <f t="shared" ca="1" si="47"/>
        <v>VUT0103001</v>
      </c>
      <c r="G640" s="22" t="str">
        <f t="shared" ca="1" si="48"/>
        <v>VUT0103</v>
      </c>
      <c r="H640" s="22" t="str">
        <f t="shared" ca="1" si="49"/>
        <v>PENAMA</v>
      </c>
      <c r="I640" s="2"/>
      <c r="J640" s="2">
        <v>0</v>
      </c>
      <c r="K640" s="2"/>
    </row>
    <row r="641" spans="1:11">
      <c r="A641" s="6" t="s">
        <v>7373</v>
      </c>
      <c r="B641" s="6" t="s">
        <v>7374</v>
      </c>
      <c r="C641" s="22" t="str">
        <f t="shared" ca="1" si="45"/>
        <v>East Ambae (Ambae)</v>
      </c>
      <c r="D641" s="6" t="s">
        <v>468</v>
      </c>
      <c r="E641" s="22" t="str">
        <f t="shared" ca="1" si="46"/>
        <v>Ambae</v>
      </c>
      <c r="F641" s="22" t="str">
        <f t="shared" ca="1" si="47"/>
        <v>VUT0103001</v>
      </c>
      <c r="G641" s="22" t="str">
        <f t="shared" ca="1" si="48"/>
        <v>VUT0103</v>
      </c>
      <c r="H641" s="22" t="str">
        <f t="shared" ca="1" si="49"/>
        <v>PENAMA</v>
      </c>
      <c r="I641" s="2"/>
      <c r="J641" s="2">
        <v>0</v>
      </c>
      <c r="K641" s="2"/>
    </row>
    <row r="642" spans="1:11">
      <c r="A642" s="6" t="s">
        <v>7453</v>
      </c>
      <c r="B642" s="6" t="s">
        <v>7454</v>
      </c>
      <c r="C642" s="22" t="str">
        <f t="shared" ref="C642:C705" ca="1" si="50">OFFSET(OffsetRefAdm3,MATCH(D642,MatchAdm3_Code,0)-1,0)</f>
        <v>East Ambae (Ambae)</v>
      </c>
      <c r="D642" s="6" t="s">
        <v>468</v>
      </c>
      <c r="E642" s="22" t="str">
        <f t="shared" ref="E642:E705" ca="1" si="51">OFFSET(OffsetRefAdm3,MATCH(D642,MatchAdm3_Code,0)-1,2)</f>
        <v>Ambae</v>
      </c>
      <c r="F642" s="22" t="str">
        <f t="shared" ref="F642:F705" ca="1" si="52">OFFSET(OffsetRefAdm3,MATCH(D642,MatchAdm3_Code,0)-1,3)</f>
        <v>VUT0103001</v>
      </c>
      <c r="G642" s="22" t="str">
        <f t="shared" ref="G642:G705" ca="1" si="53">OFFSET(OffsetRefAdm3,MATCH(D642,MatchAdm3_Code,0)-1,5)</f>
        <v>VUT0103</v>
      </c>
      <c r="H642" s="22" t="str">
        <f t="shared" ref="H642:H705" ca="1" si="54">OFFSET(OffsetRefAdm3,MATCH(D642,MatchAdm3_Code,0)-1,4)</f>
        <v>PENAMA</v>
      </c>
      <c r="I642" s="2"/>
      <c r="J642" s="2">
        <v>0</v>
      </c>
      <c r="K642" s="2"/>
    </row>
    <row r="643" spans="1:11">
      <c r="A643" s="6" t="s">
        <v>7461</v>
      </c>
      <c r="B643" s="6" t="s">
        <v>7462</v>
      </c>
      <c r="C643" s="22" t="str">
        <f t="shared" ca="1" si="50"/>
        <v>East Ambae (Ambae)</v>
      </c>
      <c r="D643" s="6" t="s">
        <v>468</v>
      </c>
      <c r="E643" s="22" t="str">
        <f t="shared" ca="1" si="51"/>
        <v>Ambae</v>
      </c>
      <c r="F643" s="22" t="str">
        <f t="shared" ca="1" si="52"/>
        <v>VUT0103001</v>
      </c>
      <c r="G643" s="22" t="str">
        <f t="shared" ca="1" si="53"/>
        <v>VUT0103</v>
      </c>
      <c r="H643" s="22" t="str">
        <f t="shared" ca="1" si="54"/>
        <v>PENAMA</v>
      </c>
      <c r="I643" s="2"/>
      <c r="J643" s="2">
        <v>0</v>
      </c>
      <c r="K643" s="2"/>
    </row>
    <row r="644" spans="1:11">
      <c r="A644" s="6" t="s">
        <v>7497</v>
      </c>
      <c r="B644" s="6" t="s">
        <v>7498</v>
      </c>
      <c r="C644" s="22" t="str">
        <f t="shared" ca="1" si="50"/>
        <v>East Ambae (Ambae)</v>
      </c>
      <c r="D644" s="6" t="s">
        <v>468</v>
      </c>
      <c r="E644" s="22" t="str">
        <f t="shared" ca="1" si="51"/>
        <v>Ambae</v>
      </c>
      <c r="F644" s="22" t="str">
        <f t="shared" ca="1" si="52"/>
        <v>VUT0103001</v>
      </c>
      <c r="G644" s="22" t="str">
        <f t="shared" ca="1" si="53"/>
        <v>VUT0103</v>
      </c>
      <c r="H644" s="22" t="str">
        <f t="shared" ca="1" si="54"/>
        <v>PENAMA</v>
      </c>
      <c r="I644" s="2"/>
      <c r="J644" s="2">
        <v>0</v>
      </c>
      <c r="K644" s="2"/>
    </row>
    <row r="645" spans="1:11">
      <c r="A645" s="6" t="s">
        <v>7538</v>
      </c>
      <c r="B645" s="6" t="s">
        <v>7539</v>
      </c>
      <c r="C645" s="22" t="str">
        <f t="shared" ca="1" si="50"/>
        <v>East Ambae (Ambae)</v>
      </c>
      <c r="D645" s="6" t="s">
        <v>468</v>
      </c>
      <c r="E645" s="22" t="str">
        <f t="shared" ca="1" si="51"/>
        <v>Ambae</v>
      </c>
      <c r="F645" s="22" t="str">
        <f t="shared" ca="1" si="52"/>
        <v>VUT0103001</v>
      </c>
      <c r="G645" s="22" t="str">
        <f t="shared" ca="1" si="53"/>
        <v>VUT0103</v>
      </c>
      <c r="H645" s="22" t="str">
        <f t="shared" ca="1" si="54"/>
        <v>PENAMA</v>
      </c>
      <c r="I645" s="2"/>
      <c r="J645" s="2">
        <v>0</v>
      </c>
      <c r="K645" s="2"/>
    </row>
    <row r="646" spans="1:11">
      <c r="A646" s="6" t="s">
        <v>7542</v>
      </c>
      <c r="B646" s="6" t="s">
        <v>7543</v>
      </c>
      <c r="C646" s="22" t="str">
        <f t="shared" ca="1" si="50"/>
        <v>East Ambae (Ambae)</v>
      </c>
      <c r="D646" s="6" t="s">
        <v>468</v>
      </c>
      <c r="E646" s="22" t="str">
        <f t="shared" ca="1" si="51"/>
        <v>Ambae</v>
      </c>
      <c r="F646" s="22" t="str">
        <f t="shared" ca="1" si="52"/>
        <v>VUT0103001</v>
      </c>
      <c r="G646" s="22" t="str">
        <f t="shared" ca="1" si="53"/>
        <v>VUT0103</v>
      </c>
      <c r="H646" s="22" t="str">
        <f t="shared" ca="1" si="54"/>
        <v>PENAMA</v>
      </c>
      <c r="I646" s="2"/>
      <c r="J646" s="2">
        <v>0</v>
      </c>
      <c r="K646" s="2"/>
    </row>
    <row r="647" spans="1:11">
      <c r="A647" s="6" t="s">
        <v>7561</v>
      </c>
      <c r="B647" s="6" t="s">
        <v>7562</v>
      </c>
      <c r="C647" s="22" t="str">
        <f t="shared" ca="1" si="50"/>
        <v>East Ambae (Ambae)</v>
      </c>
      <c r="D647" s="6" t="s">
        <v>468</v>
      </c>
      <c r="E647" s="22" t="str">
        <f t="shared" ca="1" si="51"/>
        <v>Ambae</v>
      </c>
      <c r="F647" s="22" t="str">
        <f t="shared" ca="1" si="52"/>
        <v>VUT0103001</v>
      </c>
      <c r="G647" s="22" t="str">
        <f t="shared" ca="1" si="53"/>
        <v>VUT0103</v>
      </c>
      <c r="H647" s="22" t="str">
        <f t="shared" ca="1" si="54"/>
        <v>PENAMA</v>
      </c>
      <c r="I647" s="2"/>
      <c r="J647" s="2">
        <v>0</v>
      </c>
      <c r="K647" s="2"/>
    </row>
    <row r="648" spans="1:11">
      <c r="A648" s="6" t="s">
        <v>7569</v>
      </c>
      <c r="B648" s="6" t="s">
        <v>7570</v>
      </c>
      <c r="C648" s="22" t="str">
        <f t="shared" ca="1" si="50"/>
        <v>East Ambae (Ambae)</v>
      </c>
      <c r="D648" s="6" t="s">
        <v>468</v>
      </c>
      <c r="E648" s="22" t="str">
        <f t="shared" ca="1" si="51"/>
        <v>Ambae</v>
      </c>
      <c r="F648" s="22" t="str">
        <f t="shared" ca="1" si="52"/>
        <v>VUT0103001</v>
      </c>
      <c r="G648" s="22" t="str">
        <f t="shared" ca="1" si="53"/>
        <v>VUT0103</v>
      </c>
      <c r="H648" s="22" t="str">
        <f t="shared" ca="1" si="54"/>
        <v>PENAMA</v>
      </c>
      <c r="I648" s="2"/>
      <c r="J648" s="2">
        <v>0</v>
      </c>
      <c r="K648" s="2"/>
    </row>
    <row r="649" spans="1:11">
      <c r="A649" s="6" t="s">
        <v>7599</v>
      </c>
      <c r="B649" s="6" t="s">
        <v>7600</v>
      </c>
      <c r="C649" s="22" t="str">
        <f t="shared" ca="1" si="50"/>
        <v>East Ambae (Ambae)</v>
      </c>
      <c r="D649" s="6" t="s">
        <v>468</v>
      </c>
      <c r="E649" s="22" t="str">
        <f t="shared" ca="1" si="51"/>
        <v>Ambae</v>
      </c>
      <c r="F649" s="22" t="str">
        <f t="shared" ca="1" si="52"/>
        <v>VUT0103001</v>
      </c>
      <c r="G649" s="22" t="str">
        <f t="shared" ca="1" si="53"/>
        <v>VUT0103</v>
      </c>
      <c r="H649" s="22" t="str">
        <f t="shared" ca="1" si="54"/>
        <v>PENAMA</v>
      </c>
      <c r="I649" s="2"/>
      <c r="J649" s="2">
        <v>0</v>
      </c>
      <c r="K649" s="2"/>
    </row>
    <row r="650" spans="1:11">
      <c r="A650" s="6" t="s">
        <v>7605</v>
      </c>
      <c r="B650" s="6" t="s">
        <v>7606</v>
      </c>
      <c r="C650" s="22" t="str">
        <f t="shared" ca="1" si="50"/>
        <v>East Ambae (Ambae)</v>
      </c>
      <c r="D650" s="6" t="s">
        <v>468</v>
      </c>
      <c r="E650" s="22" t="str">
        <f t="shared" ca="1" si="51"/>
        <v>Ambae</v>
      </c>
      <c r="F650" s="22" t="str">
        <f t="shared" ca="1" si="52"/>
        <v>VUT0103001</v>
      </c>
      <c r="G650" s="22" t="str">
        <f t="shared" ca="1" si="53"/>
        <v>VUT0103</v>
      </c>
      <c r="H650" s="22" t="str">
        <f t="shared" ca="1" si="54"/>
        <v>PENAMA</v>
      </c>
      <c r="I650" s="2"/>
      <c r="J650" s="2">
        <v>0</v>
      </c>
      <c r="K650" s="2"/>
    </row>
    <row r="651" spans="1:11">
      <c r="A651" s="6" t="s">
        <v>7623</v>
      </c>
      <c r="B651" s="6" t="s">
        <v>7624</v>
      </c>
      <c r="C651" s="22" t="str">
        <f t="shared" ca="1" si="50"/>
        <v>East Ambae (Ambae)</v>
      </c>
      <c r="D651" s="6" t="s">
        <v>468</v>
      </c>
      <c r="E651" s="22" t="str">
        <f t="shared" ca="1" si="51"/>
        <v>Ambae</v>
      </c>
      <c r="F651" s="22" t="str">
        <f t="shared" ca="1" si="52"/>
        <v>VUT0103001</v>
      </c>
      <c r="G651" s="22" t="str">
        <f t="shared" ca="1" si="53"/>
        <v>VUT0103</v>
      </c>
      <c r="H651" s="22" t="str">
        <f t="shared" ca="1" si="54"/>
        <v>PENAMA</v>
      </c>
      <c r="I651" s="2"/>
      <c r="J651" s="2">
        <v>0</v>
      </c>
      <c r="K651" s="2"/>
    </row>
    <row r="652" spans="1:11">
      <c r="A652" s="6" t="s">
        <v>4900</v>
      </c>
      <c r="B652" s="6" t="s">
        <v>4901</v>
      </c>
      <c r="C652" s="22" t="str">
        <f t="shared" ca="1" si="50"/>
        <v>East Malo (Malo)</v>
      </c>
      <c r="D652" s="6" t="s">
        <v>470</v>
      </c>
      <c r="E652" s="22" t="str">
        <f t="shared" ca="1" si="51"/>
        <v>Malo</v>
      </c>
      <c r="F652" s="22" t="str">
        <f t="shared" ca="1" si="52"/>
        <v>VUT0102017</v>
      </c>
      <c r="G652" s="22" t="str">
        <f t="shared" ca="1" si="53"/>
        <v>VUT0102</v>
      </c>
      <c r="H652" s="22" t="str">
        <f t="shared" ca="1" si="54"/>
        <v>SANMA</v>
      </c>
      <c r="I652" s="2"/>
      <c r="J652" s="2">
        <v>0</v>
      </c>
      <c r="K652" s="2"/>
    </row>
    <row r="653" spans="1:11">
      <c r="A653" s="6" t="s">
        <v>4907</v>
      </c>
      <c r="B653" s="6" t="s">
        <v>4908</v>
      </c>
      <c r="C653" s="22" t="str">
        <f t="shared" ca="1" si="50"/>
        <v>East Malo (Malo)</v>
      </c>
      <c r="D653" s="6" t="s">
        <v>470</v>
      </c>
      <c r="E653" s="22" t="str">
        <f t="shared" ca="1" si="51"/>
        <v>Malo</v>
      </c>
      <c r="F653" s="22" t="str">
        <f t="shared" ca="1" si="52"/>
        <v>VUT0102017</v>
      </c>
      <c r="G653" s="22" t="str">
        <f t="shared" ca="1" si="53"/>
        <v>VUT0102</v>
      </c>
      <c r="H653" s="22" t="str">
        <f t="shared" ca="1" si="54"/>
        <v>SANMA</v>
      </c>
      <c r="I653" s="2"/>
      <c r="J653" s="2">
        <v>0</v>
      </c>
      <c r="K653" s="2"/>
    </row>
    <row r="654" spans="1:11">
      <c r="A654" s="6" t="s">
        <v>4909</v>
      </c>
      <c r="B654" s="6" t="s">
        <v>4910</v>
      </c>
      <c r="C654" s="22" t="str">
        <f t="shared" ca="1" si="50"/>
        <v>East Malo (Malo)</v>
      </c>
      <c r="D654" s="6" t="s">
        <v>470</v>
      </c>
      <c r="E654" s="22" t="str">
        <f t="shared" ca="1" si="51"/>
        <v>Malo</v>
      </c>
      <c r="F654" s="22" t="str">
        <f t="shared" ca="1" si="52"/>
        <v>VUT0102017</v>
      </c>
      <c r="G654" s="22" t="str">
        <f t="shared" ca="1" si="53"/>
        <v>VUT0102</v>
      </c>
      <c r="H654" s="22" t="str">
        <f t="shared" ca="1" si="54"/>
        <v>SANMA</v>
      </c>
      <c r="I654" s="2"/>
      <c r="J654" s="2">
        <v>0</v>
      </c>
      <c r="K654" s="2"/>
    </row>
    <row r="655" spans="1:11">
      <c r="A655" s="6" t="s">
        <v>4911</v>
      </c>
      <c r="B655" s="6" t="s">
        <v>4912</v>
      </c>
      <c r="C655" s="22" t="str">
        <f t="shared" ca="1" si="50"/>
        <v>East Malo (Malo)</v>
      </c>
      <c r="D655" s="6" t="s">
        <v>470</v>
      </c>
      <c r="E655" s="22" t="str">
        <f t="shared" ca="1" si="51"/>
        <v>Malo</v>
      </c>
      <c r="F655" s="22" t="str">
        <f t="shared" ca="1" si="52"/>
        <v>VUT0102017</v>
      </c>
      <c r="G655" s="22" t="str">
        <f t="shared" ca="1" si="53"/>
        <v>VUT0102</v>
      </c>
      <c r="H655" s="22" t="str">
        <f t="shared" ca="1" si="54"/>
        <v>SANMA</v>
      </c>
      <c r="I655" s="2"/>
      <c r="J655" s="2">
        <v>3</v>
      </c>
      <c r="K655" s="2"/>
    </row>
    <row r="656" spans="1:11">
      <c r="A656" s="6" t="s">
        <v>4913</v>
      </c>
      <c r="B656" s="6" t="s">
        <v>4914</v>
      </c>
      <c r="C656" s="22" t="str">
        <f t="shared" ca="1" si="50"/>
        <v>East Malo (Malo)</v>
      </c>
      <c r="D656" s="6" t="s">
        <v>470</v>
      </c>
      <c r="E656" s="22" t="str">
        <f t="shared" ca="1" si="51"/>
        <v>Malo</v>
      </c>
      <c r="F656" s="22" t="str">
        <f t="shared" ca="1" si="52"/>
        <v>VUT0102017</v>
      </c>
      <c r="G656" s="22" t="str">
        <f t="shared" ca="1" si="53"/>
        <v>VUT0102</v>
      </c>
      <c r="H656" s="22" t="str">
        <f t="shared" ca="1" si="54"/>
        <v>SANMA</v>
      </c>
      <c r="I656" s="2"/>
      <c r="J656" s="2">
        <v>0</v>
      </c>
      <c r="K656" s="2"/>
    </row>
    <row r="657" spans="1:11">
      <c r="A657" s="6" t="s">
        <v>4925</v>
      </c>
      <c r="B657" s="6" t="s">
        <v>4926</v>
      </c>
      <c r="C657" s="22" t="str">
        <f t="shared" ca="1" si="50"/>
        <v>East Malo (Malo)</v>
      </c>
      <c r="D657" s="6" t="s">
        <v>470</v>
      </c>
      <c r="E657" s="22" t="str">
        <f t="shared" ca="1" si="51"/>
        <v>Malo</v>
      </c>
      <c r="F657" s="22" t="str">
        <f t="shared" ca="1" si="52"/>
        <v>VUT0102017</v>
      </c>
      <c r="G657" s="22" t="str">
        <f t="shared" ca="1" si="53"/>
        <v>VUT0102</v>
      </c>
      <c r="H657" s="22" t="str">
        <f t="shared" ca="1" si="54"/>
        <v>SANMA</v>
      </c>
      <c r="I657" s="2"/>
      <c r="J657" s="2">
        <v>0</v>
      </c>
      <c r="K657" s="2"/>
    </row>
    <row r="658" spans="1:11">
      <c r="A658" s="6" t="s">
        <v>4927</v>
      </c>
      <c r="B658" s="6" t="s">
        <v>4928</v>
      </c>
      <c r="C658" s="22" t="str">
        <f t="shared" ca="1" si="50"/>
        <v>East Malo (Malo)</v>
      </c>
      <c r="D658" s="6" t="s">
        <v>470</v>
      </c>
      <c r="E658" s="22" t="str">
        <f t="shared" ca="1" si="51"/>
        <v>Malo</v>
      </c>
      <c r="F658" s="22" t="str">
        <f t="shared" ca="1" si="52"/>
        <v>VUT0102017</v>
      </c>
      <c r="G658" s="22" t="str">
        <f t="shared" ca="1" si="53"/>
        <v>VUT0102</v>
      </c>
      <c r="H658" s="22" t="str">
        <f t="shared" ca="1" si="54"/>
        <v>SANMA</v>
      </c>
      <c r="I658" s="2"/>
      <c r="J658" s="2">
        <v>0</v>
      </c>
      <c r="K658" s="2"/>
    </row>
    <row r="659" spans="1:11">
      <c r="A659" s="6" t="s">
        <v>4931</v>
      </c>
      <c r="B659" s="6" t="s">
        <v>4932</v>
      </c>
      <c r="C659" s="22" t="str">
        <f t="shared" ca="1" si="50"/>
        <v>East Malo (Malo)</v>
      </c>
      <c r="D659" s="6" t="s">
        <v>470</v>
      </c>
      <c r="E659" s="22" t="str">
        <f t="shared" ca="1" si="51"/>
        <v>Malo</v>
      </c>
      <c r="F659" s="22" t="str">
        <f t="shared" ca="1" si="52"/>
        <v>VUT0102017</v>
      </c>
      <c r="G659" s="22" t="str">
        <f t="shared" ca="1" si="53"/>
        <v>VUT0102</v>
      </c>
      <c r="H659" s="22" t="str">
        <f t="shared" ca="1" si="54"/>
        <v>SANMA</v>
      </c>
      <c r="I659" s="2"/>
      <c r="J659" s="2">
        <v>0</v>
      </c>
      <c r="K659" s="2"/>
    </row>
    <row r="660" spans="1:11">
      <c r="A660" s="6" t="s">
        <v>4935</v>
      </c>
      <c r="B660" s="6" t="s">
        <v>4936</v>
      </c>
      <c r="C660" s="22" t="str">
        <f t="shared" ca="1" si="50"/>
        <v>East Malo (Malo)</v>
      </c>
      <c r="D660" s="6" t="s">
        <v>470</v>
      </c>
      <c r="E660" s="22" t="str">
        <f t="shared" ca="1" si="51"/>
        <v>Malo</v>
      </c>
      <c r="F660" s="22" t="str">
        <f t="shared" ca="1" si="52"/>
        <v>VUT0102017</v>
      </c>
      <c r="G660" s="22" t="str">
        <f t="shared" ca="1" si="53"/>
        <v>VUT0102</v>
      </c>
      <c r="H660" s="22" t="str">
        <f t="shared" ca="1" si="54"/>
        <v>SANMA</v>
      </c>
      <c r="I660" s="2"/>
      <c r="J660" s="2">
        <v>0</v>
      </c>
      <c r="K660" s="2"/>
    </row>
    <row r="661" spans="1:11">
      <c r="A661" s="6" t="s">
        <v>4941</v>
      </c>
      <c r="B661" s="6" t="s">
        <v>4942</v>
      </c>
      <c r="C661" s="22" t="str">
        <f t="shared" ca="1" si="50"/>
        <v>East Malo (Malo)</v>
      </c>
      <c r="D661" s="6" t="s">
        <v>470</v>
      </c>
      <c r="E661" s="22" t="str">
        <f t="shared" ca="1" si="51"/>
        <v>Malo</v>
      </c>
      <c r="F661" s="22" t="str">
        <f t="shared" ca="1" si="52"/>
        <v>VUT0102017</v>
      </c>
      <c r="G661" s="22" t="str">
        <f t="shared" ca="1" si="53"/>
        <v>VUT0102</v>
      </c>
      <c r="H661" s="22" t="str">
        <f t="shared" ca="1" si="54"/>
        <v>SANMA</v>
      </c>
      <c r="I661" s="2"/>
      <c r="J661" s="2">
        <v>0</v>
      </c>
      <c r="K661" s="2"/>
    </row>
    <row r="662" spans="1:11">
      <c r="A662" s="6" t="s">
        <v>4947</v>
      </c>
      <c r="B662" s="6" t="s">
        <v>4948</v>
      </c>
      <c r="C662" s="22" t="str">
        <f t="shared" ca="1" si="50"/>
        <v>East Malo (Malo)</v>
      </c>
      <c r="D662" s="6" t="s">
        <v>470</v>
      </c>
      <c r="E662" s="22" t="str">
        <f t="shared" ca="1" si="51"/>
        <v>Malo</v>
      </c>
      <c r="F662" s="22" t="str">
        <f t="shared" ca="1" si="52"/>
        <v>VUT0102017</v>
      </c>
      <c r="G662" s="22" t="str">
        <f t="shared" ca="1" si="53"/>
        <v>VUT0102</v>
      </c>
      <c r="H662" s="22" t="str">
        <f t="shared" ca="1" si="54"/>
        <v>SANMA</v>
      </c>
      <c r="I662" s="2"/>
      <c r="J662" s="2">
        <v>0</v>
      </c>
      <c r="K662" s="2"/>
    </row>
    <row r="663" spans="1:11">
      <c r="A663" s="6" t="s">
        <v>4911</v>
      </c>
      <c r="B663" s="6" t="s">
        <v>4949</v>
      </c>
      <c r="C663" s="22" t="str">
        <f t="shared" ca="1" si="50"/>
        <v>East Malo (Malo)</v>
      </c>
      <c r="D663" s="6" t="s">
        <v>470</v>
      </c>
      <c r="E663" s="22" t="str">
        <f t="shared" ca="1" si="51"/>
        <v>Malo</v>
      </c>
      <c r="F663" s="22" t="str">
        <f t="shared" ca="1" si="52"/>
        <v>VUT0102017</v>
      </c>
      <c r="G663" s="22" t="str">
        <f t="shared" ca="1" si="53"/>
        <v>VUT0102</v>
      </c>
      <c r="H663" s="22" t="str">
        <f t="shared" ca="1" si="54"/>
        <v>SANMA</v>
      </c>
      <c r="I663" s="2"/>
      <c r="J663" s="2">
        <v>0</v>
      </c>
      <c r="K663" s="2"/>
    </row>
    <row r="664" spans="1:11">
      <c r="A664" s="6" t="s">
        <v>4950</v>
      </c>
      <c r="B664" s="6" t="s">
        <v>4951</v>
      </c>
      <c r="C664" s="22" t="str">
        <f t="shared" ca="1" si="50"/>
        <v>East Malo (Malo)</v>
      </c>
      <c r="D664" s="6" t="s">
        <v>470</v>
      </c>
      <c r="E664" s="22" t="str">
        <f t="shared" ca="1" si="51"/>
        <v>Malo</v>
      </c>
      <c r="F664" s="22" t="str">
        <f t="shared" ca="1" si="52"/>
        <v>VUT0102017</v>
      </c>
      <c r="G664" s="22" t="str">
        <f t="shared" ca="1" si="53"/>
        <v>VUT0102</v>
      </c>
      <c r="H664" s="22" t="str">
        <f t="shared" ca="1" si="54"/>
        <v>SANMA</v>
      </c>
      <c r="I664" s="2"/>
      <c r="J664" s="2">
        <v>0</v>
      </c>
      <c r="K664" s="2"/>
    </row>
    <row r="665" spans="1:11">
      <c r="A665" s="6" t="s">
        <v>4952</v>
      </c>
      <c r="B665" s="6" t="s">
        <v>4953</v>
      </c>
      <c r="C665" s="22" t="str">
        <f t="shared" ca="1" si="50"/>
        <v>East Malo (Malo)</v>
      </c>
      <c r="D665" s="6" t="s">
        <v>470</v>
      </c>
      <c r="E665" s="22" t="str">
        <f t="shared" ca="1" si="51"/>
        <v>Malo</v>
      </c>
      <c r="F665" s="22" t="str">
        <f t="shared" ca="1" si="52"/>
        <v>VUT0102017</v>
      </c>
      <c r="G665" s="22" t="str">
        <f t="shared" ca="1" si="53"/>
        <v>VUT0102</v>
      </c>
      <c r="H665" s="22" t="str">
        <f t="shared" ca="1" si="54"/>
        <v>SANMA</v>
      </c>
      <c r="I665" s="2"/>
      <c r="J665" s="2">
        <v>0</v>
      </c>
      <c r="K665" s="2"/>
    </row>
    <row r="666" spans="1:11">
      <c r="A666" s="6" t="s">
        <v>4954</v>
      </c>
      <c r="B666" s="6" t="s">
        <v>4955</v>
      </c>
      <c r="C666" s="22" t="str">
        <f t="shared" ca="1" si="50"/>
        <v>East Malo (Malo)</v>
      </c>
      <c r="D666" s="6" t="s">
        <v>470</v>
      </c>
      <c r="E666" s="22" t="str">
        <f t="shared" ca="1" si="51"/>
        <v>Malo</v>
      </c>
      <c r="F666" s="22" t="str">
        <f t="shared" ca="1" si="52"/>
        <v>VUT0102017</v>
      </c>
      <c r="G666" s="22" t="str">
        <f t="shared" ca="1" si="53"/>
        <v>VUT0102</v>
      </c>
      <c r="H666" s="22" t="str">
        <f t="shared" ca="1" si="54"/>
        <v>SANMA</v>
      </c>
      <c r="I666" s="2"/>
      <c r="J666" s="2">
        <v>0</v>
      </c>
      <c r="K666" s="2"/>
    </row>
    <row r="667" spans="1:11">
      <c r="A667" s="6" t="s">
        <v>4958</v>
      </c>
      <c r="B667" s="6" t="s">
        <v>4959</v>
      </c>
      <c r="C667" s="22" t="str">
        <f t="shared" ca="1" si="50"/>
        <v>East Malo (Malo)</v>
      </c>
      <c r="D667" s="6" t="s">
        <v>470</v>
      </c>
      <c r="E667" s="22" t="str">
        <f t="shared" ca="1" si="51"/>
        <v>Malo</v>
      </c>
      <c r="F667" s="22" t="str">
        <f t="shared" ca="1" si="52"/>
        <v>VUT0102017</v>
      </c>
      <c r="G667" s="22" t="str">
        <f t="shared" ca="1" si="53"/>
        <v>VUT0102</v>
      </c>
      <c r="H667" s="22" t="str">
        <f t="shared" ca="1" si="54"/>
        <v>SANMA</v>
      </c>
      <c r="I667" s="2"/>
      <c r="J667" s="2">
        <v>0</v>
      </c>
      <c r="K667" s="2"/>
    </row>
    <row r="668" spans="1:11">
      <c r="A668" s="6" t="s">
        <v>4965</v>
      </c>
      <c r="B668" s="6" t="s">
        <v>4966</v>
      </c>
      <c r="C668" s="22" t="str">
        <f t="shared" ca="1" si="50"/>
        <v>East Malo (Malo)</v>
      </c>
      <c r="D668" s="6" t="s">
        <v>470</v>
      </c>
      <c r="E668" s="22" t="str">
        <f t="shared" ca="1" si="51"/>
        <v>Malo</v>
      </c>
      <c r="F668" s="22" t="str">
        <f t="shared" ca="1" si="52"/>
        <v>VUT0102017</v>
      </c>
      <c r="G668" s="22" t="str">
        <f t="shared" ca="1" si="53"/>
        <v>VUT0102</v>
      </c>
      <c r="H668" s="22" t="str">
        <f t="shared" ca="1" si="54"/>
        <v>SANMA</v>
      </c>
      <c r="I668" s="2"/>
      <c r="J668" s="2">
        <v>0</v>
      </c>
      <c r="K668" s="2"/>
    </row>
    <row r="669" spans="1:11">
      <c r="A669" s="6" t="s">
        <v>4967</v>
      </c>
      <c r="B669" s="6" t="s">
        <v>4968</v>
      </c>
      <c r="C669" s="22" t="str">
        <f t="shared" ca="1" si="50"/>
        <v>East Malo (Malo)</v>
      </c>
      <c r="D669" s="6" t="s">
        <v>470</v>
      </c>
      <c r="E669" s="22" t="str">
        <f t="shared" ca="1" si="51"/>
        <v>Malo</v>
      </c>
      <c r="F669" s="22" t="str">
        <f t="shared" ca="1" si="52"/>
        <v>VUT0102017</v>
      </c>
      <c r="G669" s="22" t="str">
        <f t="shared" ca="1" si="53"/>
        <v>VUT0102</v>
      </c>
      <c r="H669" s="22" t="str">
        <f t="shared" ca="1" si="54"/>
        <v>SANMA</v>
      </c>
      <c r="I669" s="2"/>
      <c r="J669" s="2">
        <v>0</v>
      </c>
      <c r="K669" s="2"/>
    </row>
    <row r="670" spans="1:11">
      <c r="A670" s="6" t="s">
        <v>4989</v>
      </c>
      <c r="B670" s="6" t="s">
        <v>4990</v>
      </c>
      <c r="C670" s="22" t="str">
        <f t="shared" ca="1" si="50"/>
        <v>East Malo (Malo)</v>
      </c>
      <c r="D670" s="6" t="s">
        <v>470</v>
      </c>
      <c r="E670" s="22" t="str">
        <f t="shared" ca="1" si="51"/>
        <v>Malo</v>
      </c>
      <c r="F670" s="22" t="str">
        <f t="shared" ca="1" si="52"/>
        <v>VUT0102017</v>
      </c>
      <c r="G670" s="22" t="str">
        <f t="shared" ca="1" si="53"/>
        <v>VUT0102</v>
      </c>
      <c r="H670" s="22" t="str">
        <f t="shared" ca="1" si="54"/>
        <v>SANMA</v>
      </c>
      <c r="I670" s="2"/>
      <c r="J670" s="2">
        <v>0</v>
      </c>
      <c r="K670" s="2"/>
    </row>
    <row r="671" spans="1:11">
      <c r="A671" s="6" t="s">
        <v>4995</v>
      </c>
      <c r="B671" s="6" t="s">
        <v>4997</v>
      </c>
      <c r="C671" s="22" t="str">
        <f t="shared" ca="1" si="50"/>
        <v>East Malo (Malo)</v>
      </c>
      <c r="D671" s="6" t="s">
        <v>470</v>
      </c>
      <c r="E671" s="22" t="str">
        <f t="shared" ca="1" si="51"/>
        <v>Malo</v>
      </c>
      <c r="F671" s="22" t="str">
        <f t="shared" ca="1" si="52"/>
        <v>VUT0102017</v>
      </c>
      <c r="G671" s="22" t="str">
        <f t="shared" ca="1" si="53"/>
        <v>VUT0102</v>
      </c>
      <c r="H671" s="22" t="str">
        <f t="shared" ca="1" si="54"/>
        <v>SANMA</v>
      </c>
      <c r="I671" s="2"/>
      <c r="J671" s="2">
        <v>0</v>
      </c>
      <c r="K671" s="2"/>
    </row>
    <row r="672" spans="1:11">
      <c r="A672" s="6" t="s">
        <v>4998</v>
      </c>
      <c r="B672" s="6" t="s">
        <v>4999</v>
      </c>
      <c r="C672" s="22" t="str">
        <f t="shared" ca="1" si="50"/>
        <v>East Malo (Malo)</v>
      </c>
      <c r="D672" s="6" t="s">
        <v>470</v>
      </c>
      <c r="E672" s="22" t="str">
        <f t="shared" ca="1" si="51"/>
        <v>Malo</v>
      </c>
      <c r="F672" s="22" t="str">
        <f t="shared" ca="1" si="52"/>
        <v>VUT0102017</v>
      </c>
      <c r="G672" s="22" t="str">
        <f t="shared" ca="1" si="53"/>
        <v>VUT0102</v>
      </c>
      <c r="H672" s="22" t="str">
        <f t="shared" ca="1" si="54"/>
        <v>SANMA</v>
      </c>
      <c r="I672" s="2"/>
      <c r="J672" s="2">
        <v>0</v>
      </c>
      <c r="K672" s="2"/>
    </row>
    <row r="673" spans="1:11">
      <c r="A673" s="6" t="s">
        <v>5004</v>
      </c>
      <c r="B673" s="6" t="s">
        <v>5005</v>
      </c>
      <c r="C673" s="22" t="str">
        <f t="shared" ca="1" si="50"/>
        <v>East Malo (Malo)</v>
      </c>
      <c r="D673" s="6" t="s">
        <v>470</v>
      </c>
      <c r="E673" s="22" t="str">
        <f t="shared" ca="1" si="51"/>
        <v>Malo</v>
      </c>
      <c r="F673" s="22" t="str">
        <f t="shared" ca="1" si="52"/>
        <v>VUT0102017</v>
      </c>
      <c r="G673" s="22" t="str">
        <f t="shared" ca="1" si="53"/>
        <v>VUT0102</v>
      </c>
      <c r="H673" s="22" t="str">
        <f t="shared" ca="1" si="54"/>
        <v>SANMA</v>
      </c>
      <c r="I673" s="2"/>
      <c r="J673" s="2">
        <v>0</v>
      </c>
      <c r="K673" s="2"/>
    </row>
    <row r="674" spans="1:11">
      <c r="A674" s="6" t="s">
        <v>5010</v>
      </c>
      <c r="B674" s="6" t="s">
        <v>5011</v>
      </c>
      <c r="C674" s="22" t="str">
        <f t="shared" ca="1" si="50"/>
        <v>East Malo (Malo)</v>
      </c>
      <c r="D674" s="6" t="s">
        <v>470</v>
      </c>
      <c r="E674" s="22" t="str">
        <f t="shared" ca="1" si="51"/>
        <v>Malo</v>
      </c>
      <c r="F674" s="22" t="str">
        <f t="shared" ca="1" si="52"/>
        <v>VUT0102017</v>
      </c>
      <c r="G674" s="22" t="str">
        <f t="shared" ca="1" si="53"/>
        <v>VUT0102</v>
      </c>
      <c r="H674" s="22" t="str">
        <f t="shared" ca="1" si="54"/>
        <v>SANMA</v>
      </c>
      <c r="I674" s="2"/>
      <c r="J674" s="2">
        <v>0</v>
      </c>
      <c r="K674" s="2"/>
    </row>
    <row r="675" spans="1:11">
      <c r="A675" s="6" t="s">
        <v>5030</v>
      </c>
      <c r="B675" s="6" t="s">
        <v>5031</v>
      </c>
      <c r="C675" s="22" t="str">
        <f t="shared" ca="1" si="50"/>
        <v>East Malo (Malo)</v>
      </c>
      <c r="D675" s="6" t="s">
        <v>470</v>
      </c>
      <c r="E675" s="22" t="str">
        <f t="shared" ca="1" si="51"/>
        <v>Malo</v>
      </c>
      <c r="F675" s="22" t="str">
        <f t="shared" ca="1" si="52"/>
        <v>VUT0102017</v>
      </c>
      <c r="G675" s="22" t="str">
        <f t="shared" ca="1" si="53"/>
        <v>VUT0102</v>
      </c>
      <c r="H675" s="22" t="str">
        <f t="shared" ca="1" si="54"/>
        <v>SANMA</v>
      </c>
      <c r="I675" s="2"/>
      <c r="J675" s="2">
        <v>0</v>
      </c>
      <c r="K675" s="2"/>
    </row>
    <row r="676" spans="1:11">
      <c r="A676" s="6" t="s">
        <v>5032</v>
      </c>
      <c r="B676" s="6" t="s">
        <v>5033</v>
      </c>
      <c r="C676" s="22" t="str">
        <f t="shared" ca="1" si="50"/>
        <v>East Malo (Malo)</v>
      </c>
      <c r="D676" s="6" t="s">
        <v>470</v>
      </c>
      <c r="E676" s="22" t="str">
        <f t="shared" ca="1" si="51"/>
        <v>Malo</v>
      </c>
      <c r="F676" s="22" t="str">
        <f t="shared" ca="1" si="52"/>
        <v>VUT0102017</v>
      </c>
      <c r="G676" s="22" t="str">
        <f t="shared" ca="1" si="53"/>
        <v>VUT0102</v>
      </c>
      <c r="H676" s="22" t="str">
        <f t="shared" ca="1" si="54"/>
        <v>SANMA</v>
      </c>
      <c r="I676" s="2"/>
      <c r="J676" s="2">
        <v>0</v>
      </c>
      <c r="K676" s="2"/>
    </row>
    <row r="677" spans="1:11">
      <c r="A677" s="6" t="s">
        <v>5060</v>
      </c>
      <c r="B677" s="6" t="s">
        <v>5061</v>
      </c>
      <c r="C677" s="22" t="str">
        <f t="shared" ca="1" si="50"/>
        <v>East Malo (Malo)</v>
      </c>
      <c r="D677" s="6" t="s">
        <v>470</v>
      </c>
      <c r="E677" s="22" t="str">
        <f t="shared" ca="1" si="51"/>
        <v>Malo</v>
      </c>
      <c r="F677" s="22" t="str">
        <f t="shared" ca="1" si="52"/>
        <v>VUT0102017</v>
      </c>
      <c r="G677" s="22" t="str">
        <f t="shared" ca="1" si="53"/>
        <v>VUT0102</v>
      </c>
      <c r="H677" s="22" t="str">
        <f t="shared" ca="1" si="54"/>
        <v>SANMA</v>
      </c>
      <c r="I677" s="2"/>
      <c r="J677" s="2">
        <v>0</v>
      </c>
      <c r="K677" s="2"/>
    </row>
    <row r="678" spans="1:11">
      <c r="A678" s="6" t="s">
        <v>5082</v>
      </c>
      <c r="B678" s="6" t="s">
        <v>5083</v>
      </c>
      <c r="C678" s="22" t="str">
        <f t="shared" ca="1" si="50"/>
        <v>East Malo (Malo)</v>
      </c>
      <c r="D678" s="6" t="s">
        <v>470</v>
      </c>
      <c r="E678" s="22" t="str">
        <f t="shared" ca="1" si="51"/>
        <v>Malo</v>
      </c>
      <c r="F678" s="22" t="str">
        <f t="shared" ca="1" si="52"/>
        <v>VUT0102017</v>
      </c>
      <c r="G678" s="22" t="str">
        <f t="shared" ca="1" si="53"/>
        <v>VUT0102</v>
      </c>
      <c r="H678" s="22" t="str">
        <f t="shared" ca="1" si="54"/>
        <v>SANMA</v>
      </c>
      <c r="I678" s="2"/>
      <c r="J678" s="2">
        <v>0</v>
      </c>
      <c r="K678" s="2"/>
    </row>
    <row r="679" spans="1:11">
      <c r="A679" s="6" t="s">
        <v>5088</v>
      </c>
      <c r="B679" s="6" t="s">
        <v>5089</v>
      </c>
      <c r="C679" s="22" t="str">
        <f t="shared" ca="1" si="50"/>
        <v>East Malo (Malo)</v>
      </c>
      <c r="D679" s="6" t="s">
        <v>470</v>
      </c>
      <c r="E679" s="22" t="str">
        <f t="shared" ca="1" si="51"/>
        <v>Malo</v>
      </c>
      <c r="F679" s="22" t="str">
        <f t="shared" ca="1" si="52"/>
        <v>VUT0102017</v>
      </c>
      <c r="G679" s="22" t="str">
        <f t="shared" ca="1" si="53"/>
        <v>VUT0102</v>
      </c>
      <c r="H679" s="22" t="str">
        <f t="shared" ca="1" si="54"/>
        <v>SANMA</v>
      </c>
      <c r="I679" s="2"/>
      <c r="J679" s="2">
        <v>0</v>
      </c>
      <c r="K679" s="2"/>
    </row>
    <row r="680" spans="1:11">
      <c r="A680" s="6" t="s">
        <v>5104</v>
      </c>
      <c r="B680" s="6" t="s">
        <v>5105</v>
      </c>
      <c r="C680" s="22" t="str">
        <f t="shared" ca="1" si="50"/>
        <v>East Malo (Malo)</v>
      </c>
      <c r="D680" s="6" t="s">
        <v>470</v>
      </c>
      <c r="E680" s="22" t="str">
        <f t="shared" ca="1" si="51"/>
        <v>Malo</v>
      </c>
      <c r="F680" s="22" t="str">
        <f t="shared" ca="1" si="52"/>
        <v>VUT0102017</v>
      </c>
      <c r="G680" s="22" t="str">
        <f t="shared" ca="1" si="53"/>
        <v>VUT0102</v>
      </c>
      <c r="H680" s="22" t="str">
        <f t="shared" ca="1" si="54"/>
        <v>SANMA</v>
      </c>
      <c r="I680" s="2"/>
      <c r="J680" s="2">
        <v>0</v>
      </c>
      <c r="K680" s="2"/>
    </row>
    <row r="681" spans="1:11">
      <c r="A681" s="6" t="s">
        <v>5110</v>
      </c>
      <c r="B681" s="6" t="s">
        <v>5111</v>
      </c>
      <c r="C681" s="22" t="str">
        <f t="shared" ca="1" si="50"/>
        <v>East Malo (Malo)</v>
      </c>
      <c r="D681" s="6" t="s">
        <v>470</v>
      </c>
      <c r="E681" s="22" t="str">
        <f t="shared" ca="1" si="51"/>
        <v>Malo</v>
      </c>
      <c r="F681" s="22" t="str">
        <f t="shared" ca="1" si="52"/>
        <v>VUT0102017</v>
      </c>
      <c r="G681" s="22" t="str">
        <f t="shared" ca="1" si="53"/>
        <v>VUT0102</v>
      </c>
      <c r="H681" s="22" t="str">
        <f t="shared" ca="1" si="54"/>
        <v>SANMA</v>
      </c>
      <c r="I681" s="2"/>
      <c r="J681" s="2">
        <v>0</v>
      </c>
      <c r="K681" s="2"/>
    </row>
    <row r="682" spans="1:11">
      <c r="A682" s="6" t="s">
        <v>5112</v>
      </c>
      <c r="B682" s="6" t="s">
        <v>5113</v>
      </c>
      <c r="C682" s="22" t="str">
        <f t="shared" ca="1" si="50"/>
        <v>East Malo (Malo)</v>
      </c>
      <c r="D682" s="6" t="s">
        <v>470</v>
      </c>
      <c r="E682" s="22" t="str">
        <f t="shared" ca="1" si="51"/>
        <v>Malo</v>
      </c>
      <c r="F682" s="22" t="str">
        <f t="shared" ca="1" si="52"/>
        <v>VUT0102017</v>
      </c>
      <c r="G682" s="22" t="str">
        <f t="shared" ca="1" si="53"/>
        <v>VUT0102</v>
      </c>
      <c r="H682" s="22" t="str">
        <f t="shared" ca="1" si="54"/>
        <v>SANMA</v>
      </c>
      <c r="I682" s="2"/>
      <c r="J682" s="2">
        <v>0</v>
      </c>
      <c r="K682" s="2"/>
    </row>
    <row r="683" spans="1:11">
      <c r="A683" s="6" t="s">
        <v>5120</v>
      </c>
      <c r="B683" s="6" t="s">
        <v>5121</v>
      </c>
      <c r="C683" s="22" t="str">
        <f t="shared" ca="1" si="50"/>
        <v>East Malo (Malo)</v>
      </c>
      <c r="D683" s="6" t="s">
        <v>470</v>
      </c>
      <c r="E683" s="22" t="str">
        <f t="shared" ca="1" si="51"/>
        <v>Malo</v>
      </c>
      <c r="F683" s="22" t="str">
        <f t="shared" ca="1" si="52"/>
        <v>VUT0102017</v>
      </c>
      <c r="G683" s="22" t="str">
        <f t="shared" ca="1" si="53"/>
        <v>VUT0102</v>
      </c>
      <c r="H683" s="22" t="str">
        <f t="shared" ca="1" si="54"/>
        <v>SANMA</v>
      </c>
      <c r="I683" s="2"/>
      <c r="J683" s="2">
        <v>0</v>
      </c>
      <c r="K683" s="2"/>
    </row>
    <row r="684" spans="1:11">
      <c r="A684" s="6" t="s">
        <v>5130</v>
      </c>
      <c r="B684" s="6" t="s">
        <v>5131</v>
      </c>
      <c r="C684" s="22" t="str">
        <f t="shared" ca="1" si="50"/>
        <v>East Malo (Malo)</v>
      </c>
      <c r="D684" s="6" t="s">
        <v>470</v>
      </c>
      <c r="E684" s="22" t="str">
        <f t="shared" ca="1" si="51"/>
        <v>Malo</v>
      </c>
      <c r="F684" s="22" t="str">
        <f t="shared" ca="1" si="52"/>
        <v>VUT0102017</v>
      </c>
      <c r="G684" s="22" t="str">
        <f t="shared" ca="1" si="53"/>
        <v>VUT0102</v>
      </c>
      <c r="H684" s="22" t="str">
        <f t="shared" ca="1" si="54"/>
        <v>SANMA</v>
      </c>
      <c r="I684" s="2"/>
      <c r="J684" s="2">
        <v>0</v>
      </c>
      <c r="K684" s="2"/>
    </row>
    <row r="685" spans="1:11">
      <c r="A685" s="6" t="s">
        <v>5132</v>
      </c>
      <c r="B685" s="6" t="s">
        <v>5133</v>
      </c>
      <c r="C685" s="22" t="str">
        <f t="shared" ca="1" si="50"/>
        <v>East Malo (Malo)</v>
      </c>
      <c r="D685" s="6" t="s">
        <v>470</v>
      </c>
      <c r="E685" s="22" t="str">
        <f t="shared" ca="1" si="51"/>
        <v>Malo</v>
      </c>
      <c r="F685" s="22" t="str">
        <f t="shared" ca="1" si="52"/>
        <v>VUT0102017</v>
      </c>
      <c r="G685" s="22" t="str">
        <f t="shared" ca="1" si="53"/>
        <v>VUT0102</v>
      </c>
      <c r="H685" s="22" t="str">
        <f t="shared" ca="1" si="54"/>
        <v>SANMA</v>
      </c>
      <c r="I685" s="2"/>
      <c r="J685" s="2">
        <v>0</v>
      </c>
      <c r="K685" s="2"/>
    </row>
    <row r="686" spans="1:11">
      <c r="A686" s="6" t="s">
        <v>4650</v>
      </c>
      <c r="B686" s="6" t="s">
        <v>5150</v>
      </c>
      <c r="C686" s="22" t="str">
        <f t="shared" ca="1" si="50"/>
        <v>East Malo (Malo)</v>
      </c>
      <c r="D686" s="6" t="s">
        <v>470</v>
      </c>
      <c r="E686" s="22" t="str">
        <f t="shared" ca="1" si="51"/>
        <v>Malo</v>
      </c>
      <c r="F686" s="22" t="str">
        <f t="shared" ca="1" si="52"/>
        <v>VUT0102017</v>
      </c>
      <c r="G686" s="22" t="str">
        <f t="shared" ca="1" si="53"/>
        <v>VUT0102</v>
      </c>
      <c r="H686" s="22" t="str">
        <f t="shared" ca="1" si="54"/>
        <v>SANMA</v>
      </c>
      <c r="I686" s="2"/>
      <c r="J686" s="2">
        <v>0</v>
      </c>
      <c r="K686" s="2"/>
    </row>
    <row r="687" spans="1:11">
      <c r="A687" s="6" t="s">
        <v>5171</v>
      </c>
      <c r="B687" s="6" t="s">
        <v>5172</v>
      </c>
      <c r="C687" s="22" t="str">
        <f t="shared" ca="1" si="50"/>
        <v>East Malo (Malo)</v>
      </c>
      <c r="D687" s="6" t="s">
        <v>470</v>
      </c>
      <c r="E687" s="22" t="str">
        <f t="shared" ca="1" si="51"/>
        <v>Malo</v>
      </c>
      <c r="F687" s="22" t="str">
        <f t="shared" ca="1" si="52"/>
        <v>VUT0102017</v>
      </c>
      <c r="G687" s="22" t="str">
        <f t="shared" ca="1" si="53"/>
        <v>VUT0102</v>
      </c>
      <c r="H687" s="22" t="str">
        <f t="shared" ca="1" si="54"/>
        <v>SANMA</v>
      </c>
      <c r="I687" s="2"/>
      <c r="J687" s="2">
        <v>0</v>
      </c>
      <c r="K687" s="2"/>
    </row>
    <row r="688" spans="1:11">
      <c r="A688" s="6" t="s">
        <v>5183</v>
      </c>
      <c r="B688" s="6" t="s">
        <v>5184</v>
      </c>
      <c r="C688" s="22" t="str">
        <f t="shared" ca="1" si="50"/>
        <v>East Malo (Malo)</v>
      </c>
      <c r="D688" s="6" t="s">
        <v>470</v>
      </c>
      <c r="E688" s="22" t="str">
        <f t="shared" ca="1" si="51"/>
        <v>Malo</v>
      </c>
      <c r="F688" s="22" t="str">
        <f t="shared" ca="1" si="52"/>
        <v>VUT0102017</v>
      </c>
      <c r="G688" s="22" t="str">
        <f t="shared" ca="1" si="53"/>
        <v>VUT0102</v>
      </c>
      <c r="H688" s="22" t="str">
        <f t="shared" ca="1" si="54"/>
        <v>SANMA</v>
      </c>
      <c r="I688" s="2"/>
      <c r="J688" s="2">
        <v>0</v>
      </c>
      <c r="K688" s="2"/>
    </row>
    <row r="689" spans="1:11">
      <c r="A689" s="6" t="s">
        <v>5187</v>
      </c>
      <c r="B689" s="6" t="s">
        <v>5188</v>
      </c>
      <c r="C689" s="22" t="str">
        <f t="shared" ca="1" si="50"/>
        <v>East Malo (Malo)</v>
      </c>
      <c r="D689" s="6" t="s">
        <v>470</v>
      </c>
      <c r="E689" s="22" t="str">
        <f t="shared" ca="1" si="51"/>
        <v>Malo</v>
      </c>
      <c r="F689" s="22" t="str">
        <f t="shared" ca="1" si="52"/>
        <v>VUT0102017</v>
      </c>
      <c r="G689" s="22" t="str">
        <f t="shared" ca="1" si="53"/>
        <v>VUT0102</v>
      </c>
      <c r="H689" s="22" t="str">
        <f t="shared" ca="1" si="54"/>
        <v>SANMA</v>
      </c>
      <c r="I689" s="2"/>
      <c r="J689" s="2">
        <v>0</v>
      </c>
      <c r="K689" s="2"/>
    </row>
    <row r="690" spans="1:11">
      <c r="A690" s="6" t="s">
        <v>5201</v>
      </c>
      <c r="B690" s="6" t="s">
        <v>5202</v>
      </c>
      <c r="C690" s="22" t="str">
        <f t="shared" ca="1" si="50"/>
        <v>East Malo (Malo)</v>
      </c>
      <c r="D690" s="6" t="s">
        <v>470</v>
      </c>
      <c r="E690" s="22" t="str">
        <f t="shared" ca="1" si="51"/>
        <v>Malo</v>
      </c>
      <c r="F690" s="22" t="str">
        <f t="shared" ca="1" si="52"/>
        <v>VUT0102017</v>
      </c>
      <c r="G690" s="22" t="str">
        <f t="shared" ca="1" si="53"/>
        <v>VUT0102</v>
      </c>
      <c r="H690" s="22" t="str">
        <f t="shared" ca="1" si="54"/>
        <v>SANMA</v>
      </c>
      <c r="I690" s="2"/>
      <c r="J690" s="2">
        <v>0</v>
      </c>
      <c r="K690" s="2"/>
    </row>
    <row r="691" spans="1:11">
      <c r="A691" s="6" t="s">
        <v>5231</v>
      </c>
      <c r="B691" s="6" t="s">
        <v>5232</v>
      </c>
      <c r="C691" s="22" t="str">
        <f t="shared" ca="1" si="50"/>
        <v>East Malo (Malo)</v>
      </c>
      <c r="D691" s="6" t="s">
        <v>470</v>
      </c>
      <c r="E691" s="22" t="str">
        <f t="shared" ca="1" si="51"/>
        <v>Malo</v>
      </c>
      <c r="F691" s="22" t="str">
        <f t="shared" ca="1" si="52"/>
        <v>VUT0102017</v>
      </c>
      <c r="G691" s="22" t="str">
        <f t="shared" ca="1" si="53"/>
        <v>VUT0102</v>
      </c>
      <c r="H691" s="22" t="str">
        <f t="shared" ca="1" si="54"/>
        <v>SANMA</v>
      </c>
      <c r="I691" s="2"/>
      <c r="J691" s="2">
        <v>0</v>
      </c>
      <c r="K691" s="2"/>
    </row>
    <row r="692" spans="1:11">
      <c r="A692" s="6" t="s">
        <v>5239</v>
      </c>
      <c r="B692" s="6" t="s">
        <v>5240</v>
      </c>
      <c r="C692" s="22" t="str">
        <f t="shared" ca="1" si="50"/>
        <v>East Malo (Malo)</v>
      </c>
      <c r="D692" s="6" t="s">
        <v>470</v>
      </c>
      <c r="E692" s="22" t="str">
        <f t="shared" ca="1" si="51"/>
        <v>Malo</v>
      </c>
      <c r="F692" s="22" t="str">
        <f t="shared" ca="1" si="52"/>
        <v>VUT0102017</v>
      </c>
      <c r="G692" s="22" t="str">
        <f t="shared" ca="1" si="53"/>
        <v>VUT0102</v>
      </c>
      <c r="H692" s="22" t="str">
        <f t="shared" ca="1" si="54"/>
        <v>SANMA</v>
      </c>
      <c r="I692" s="2"/>
      <c r="J692" s="2">
        <v>0</v>
      </c>
      <c r="K692" s="2"/>
    </row>
    <row r="693" spans="1:11">
      <c r="A693" s="6" t="s">
        <v>5245</v>
      </c>
      <c r="B693" s="6" t="s">
        <v>5246</v>
      </c>
      <c r="C693" s="22" t="str">
        <f t="shared" ca="1" si="50"/>
        <v>East Malo (Malo)</v>
      </c>
      <c r="D693" s="6" t="s">
        <v>470</v>
      </c>
      <c r="E693" s="22" t="str">
        <f t="shared" ca="1" si="51"/>
        <v>Malo</v>
      </c>
      <c r="F693" s="22" t="str">
        <f t="shared" ca="1" si="52"/>
        <v>VUT0102017</v>
      </c>
      <c r="G693" s="22" t="str">
        <f t="shared" ca="1" si="53"/>
        <v>VUT0102</v>
      </c>
      <c r="H693" s="22" t="str">
        <f t="shared" ca="1" si="54"/>
        <v>SANMA</v>
      </c>
      <c r="I693" s="2"/>
      <c r="J693" s="2">
        <v>0</v>
      </c>
      <c r="K693" s="2"/>
    </row>
    <row r="694" spans="1:11">
      <c r="A694" s="6" t="s">
        <v>5265</v>
      </c>
      <c r="B694" s="6" t="s">
        <v>5266</v>
      </c>
      <c r="C694" s="22" t="str">
        <f t="shared" ca="1" si="50"/>
        <v>East Malo (Malo)</v>
      </c>
      <c r="D694" s="6" t="s">
        <v>470</v>
      </c>
      <c r="E694" s="22" t="str">
        <f t="shared" ca="1" si="51"/>
        <v>Malo</v>
      </c>
      <c r="F694" s="22" t="str">
        <f t="shared" ca="1" si="52"/>
        <v>VUT0102017</v>
      </c>
      <c r="G694" s="22" t="str">
        <f t="shared" ca="1" si="53"/>
        <v>VUT0102</v>
      </c>
      <c r="H694" s="22" t="str">
        <f t="shared" ca="1" si="54"/>
        <v>SANMA</v>
      </c>
      <c r="I694" s="2"/>
      <c r="J694" s="2">
        <v>0</v>
      </c>
      <c r="K694" s="2"/>
    </row>
    <row r="695" spans="1:11">
      <c r="A695" s="6" t="s">
        <v>5277</v>
      </c>
      <c r="B695" s="6" t="s">
        <v>5278</v>
      </c>
      <c r="C695" s="22" t="str">
        <f t="shared" ca="1" si="50"/>
        <v>East Malo (Malo)</v>
      </c>
      <c r="D695" s="6" t="s">
        <v>470</v>
      </c>
      <c r="E695" s="22" t="str">
        <f t="shared" ca="1" si="51"/>
        <v>Malo</v>
      </c>
      <c r="F695" s="22" t="str">
        <f t="shared" ca="1" si="52"/>
        <v>VUT0102017</v>
      </c>
      <c r="G695" s="22" t="str">
        <f t="shared" ca="1" si="53"/>
        <v>VUT0102</v>
      </c>
      <c r="H695" s="22" t="str">
        <f t="shared" ca="1" si="54"/>
        <v>SANMA</v>
      </c>
      <c r="I695" s="2"/>
      <c r="J695" s="2">
        <v>0</v>
      </c>
      <c r="K695" s="2"/>
    </row>
    <row r="696" spans="1:11">
      <c r="A696" s="6" t="s">
        <v>5285</v>
      </c>
      <c r="B696" s="6" t="s">
        <v>5286</v>
      </c>
      <c r="C696" s="22" t="str">
        <f t="shared" ca="1" si="50"/>
        <v>East Malo (Malo)</v>
      </c>
      <c r="D696" s="6" t="s">
        <v>470</v>
      </c>
      <c r="E696" s="22" t="str">
        <f t="shared" ca="1" si="51"/>
        <v>Malo</v>
      </c>
      <c r="F696" s="22" t="str">
        <f t="shared" ca="1" si="52"/>
        <v>VUT0102017</v>
      </c>
      <c r="G696" s="22" t="str">
        <f t="shared" ca="1" si="53"/>
        <v>VUT0102</v>
      </c>
      <c r="H696" s="22" t="str">
        <f t="shared" ca="1" si="54"/>
        <v>SANMA</v>
      </c>
      <c r="I696" s="2"/>
      <c r="J696" s="2">
        <v>0</v>
      </c>
      <c r="K696" s="2"/>
    </row>
    <row r="697" spans="1:11">
      <c r="A697" s="6" t="s">
        <v>5297</v>
      </c>
      <c r="B697" s="6" t="s">
        <v>5298</v>
      </c>
      <c r="C697" s="22" t="str">
        <f t="shared" ca="1" si="50"/>
        <v>East Malo (Malo)</v>
      </c>
      <c r="D697" s="6" t="s">
        <v>470</v>
      </c>
      <c r="E697" s="22" t="str">
        <f t="shared" ca="1" si="51"/>
        <v>Malo</v>
      </c>
      <c r="F697" s="22" t="str">
        <f t="shared" ca="1" si="52"/>
        <v>VUT0102017</v>
      </c>
      <c r="G697" s="22" t="str">
        <f t="shared" ca="1" si="53"/>
        <v>VUT0102</v>
      </c>
      <c r="H697" s="22" t="str">
        <f t="shared" ca="1" si="54"/>
        <v>SANMA</v>
      </c>
      <c r="I697" s="2"/>
      <c r="J697" s="2">
        <v>0</v>
      </c>
      <c r="K697" s="2"/>
    </row>
    <row r="698" spans="1:11">
      <c r="A698" s="6" t="s">
        <v>5311</v>
      </c>
      <c r="B698" s="6" t="s">
        <v>5312</v>
      </c>
      <c r="C698" s="22" t="str">
        <f t="shared" ca="1" si="50"/>
        <v>East Malo (Malo)</v>
      </c>
      <c r="D698" s="6" t="s">
        <v>470</v>
      </c>
      <c r="E698" s="22" t="str">
        <f t="shared" ca="1" si="51"/>
        <v>Malo</v>
      </c>
      <c r="F698" s="22" t="str">
        <f t="shared" ca="1" si="52"/>
        <v>VUT0102017</v>
      </c>
      <c r="G698" s="22" t="str">
        <f t="shared" ca="1" si="53"/>
        <v>VUT0102</v>
      </c>
      <c r="H698" s="22" t="str">
        <f t="shared" ca="1" si="54"/>
        <v>SANMA</v>
      </c>
      <c r="I698" s="2"/>
      <c r="J698" s="2">
        <v>0</v>
      </c>
      <c r="K698" s="2"/>
    </row>
    <row r="699" spans="1:11">
      <c r="A699" s="6" t="s">
        <v>5315</v>
      </c>
      <c r="B699" s="6" t="s">
        <v>5316</v>
      </c>
      <c r="C699" s="22" t="str">
        <f t="shared" ca="1" si="50"/>
        <v>East Malo (Malo)</v>
      </c>
      <c r="D699" s="6" t="s">
        <v>470</v>
      </c>
      <c r="E699" s="22" t="str">
        <f t="shared" ca="1" si="51"/>
        <v>Malo</v>
      </c>
      <c r="F699" s="22" t="str">
        <f t="shared" ca="1" si="52"/>
        <v>VUT0102017</v>
      </c>
      <c r="G699" s="22" t="str">
        <f t="shared" ca="1" si="53"/>
        <v>VUT0102</v>
      </c>
      <c r="H699" s="22" t="str">
        <f t="shared" ca="1" si="54"/>
        <v>SANMA</v>
      </c>
      <c r="I699" s="2"/>
      <c r="J699" s="2">
        <v>0</v>
      </c>
      <c r="K699" s="2"/>
    </row>
    <row r="700" spans="1:11">
      <c r="A700" s="6" t="s">
        <v>5327</v>
      </c>
      <c r="B700" s="6" t="s">
        <v>5328</v>
      </c>
      <c r="C700" s="22" t="str">
        <f t="shared" ca="1" si="50"/>
        <v>East Malo (Malo)</v>
      </c>
      <c r="D700" s="6" t="s">
        <v>470</v>
      </c>
      <c r="E700" s="22" t="str">
        <f t="shared" ca="1" si="51"/>
        <v>Malo</v>
      </c>
      <c r="F700" s="22" t="str">
        <f t="shared" ca="1" si="52"/>
        <v>VUT0102017</v>
      </c>
      <c r="G700" s="22" t="str">
        <f t="shared" ca="1" si="53"/>
        <v>VUT0102</v>
      </c>
      <c r="H700" s="22" t="str">
        <f t="shared" ca="1" si="54"/>
        <v>SANMA</v>
      </c>
      <c r="I700" s="2"/>
      <c r="J700" s="2">
        <v>0</v>
      </c>
      <c r="K700" s="2"/>
    </row>
    <row r="701" spans="1:11">
      <c r="A701" s="6" t="s">
        <v>5329</v>
      </c>
      <c r="B701" s="6" t="s">
        <v>5330</v>
      </c>
      <c r="C701" s="22" t="str">
        <f t="shared" ca="1" si="50"/>
        <v>East Malo (Malo)</v>
      </c>
      <c r="D701" s="6" t="s">
        <v>470</v>
      </c>
      <c r="E701" s="22" t="str">
        <f t="shared" ca="1" si="51"/>
        <v>Malo</v>
      </c>
      <c r="F701" s="22" t="str">
        <f t="shared" ca="1" si="52"/>
        <v>VUT0102017</v>
      </c>
      <c r="G701" s="22" t="str">
        <f t="shared" ca="1" si="53"/>
        <v>VUT0102</v>
      </c>
      <c r="H701" s="22" t="str">
        <f t="shared" ca="1" si="54"/>
        <v>SANMA</v>
      </c>
      <c r="I701" s="2"/>
      <c r="J701" s="2">
        <v>0</v>
      </c>
      <c r="K701" s="2"/>
    </row>
    <row r="702" spans="1:11">
      <c r="A702" s="6" t="s">
        <v>5331</v>
      </c>
      <c r="B702" s="6" t="s">
        <v>5332</v>
      </c>
      <c r="C702" s="22" t="str">
        <f t="shared" ca="1" si="50"/>
        <v>East Malo (Malo)</v>
      </c>
      <c r="D702" s="6" t="s">
        <v>470</v>
      </c>
      <c r="E702" s="22" t="str">
        <f t="shared" ca="1" si="51"/>
        <v>Malo</v>
      </c>
      <c r="F702" s="22" t="str">
        <f t="shared" ca="1" si="52"/>
        <v>VUT0102017</v>
      </c>
      <c r="G702" s="22" t="str">
        <f t="shared" ca="1" si="53"/>
        <v>VUT0102</v>
      </c>
      <c r="H702" s="22" t="str">
        <f t="shared" ca="1" si="54"/>
        <v>SANMA</v>
      </c>
      <c r="I702" s="2"/>
      <c r="J702" s="2">
        <v>0</v>
      </c>
      <c r="K702" s="2"/>
    </row>
    <row r="703" spans="1:11">
      <c r="A703" s="6" t="s">
        <v>5333</v>
      </c>
      <c r="B703" s="6" t="s">
        <v>5334</v>
      </c>
      <c r="C703" s="22" t="str">
        <f t="shared" ca="1" si="50"/>
        <v>East Malo (Malo)</v>
      </c>
      <c r="D703" s="6" t="s">
        <v>470</v>
      </c>
      <c r="E703" s="22" t="str">
        <f t="shared" ca="1" si="51"/>
        <v>Malo</v>
      </c>
      <c r="F703" s="22" t="str">
        <f t="shared" ca="1" si="52"/>
        <v>VUT0102017</v>
      </c>
      <c r="G703" s="22" t="str">
        <f t="shared" ca="1" si="53"/>
        <v>VUT0102</v>
      </c>
      <c r="H703" s="22" t="str">
        <f t="shared" ca="1" si="54"/>
        <v>SANMA</v>
      </c>
      <c r="I703" s="2"/>
      <c r="J703" s="2">
        <v>0</v>
      </c>
      <c r="K703" s="2"/>
    </row>
    <row r="704" spans="1:11">
      <c r="A704" s="6" t="s">
        <v>5342</v>
      </c>
      <c r="B704" s="6" t="s">
        <v>5343</v>
      </c>
      <c r="C704" s="22" t="str">
        <f t="shared" ca="1" si="50"/>
        <v>East Malo (Malo)</v>
      </c>
      <c r="D704" s="6" t="s">
        <v>470</v>
      </c>
      <c r="E704" s="22" t="str">
        <f t="shared" ca="1" si="51"/>
        <v>Malo</v>
      </c>
      <c r="F704" s="22" t="str">
        <f t="shared" ca="1" si="52"/>
        <v>VUT0102017</v>
      </c>
      <c r="G704" s="22" t="str">
        <f t="shared" ca="1" si="53"/>
        <v>VUT0102</v>
      </c>
      <c r="H704" s="22" t="str">
        <f t="shared" ca="1" si="54"/>
        <v>SANMA</v>
      </c>
      <c r="I704" s="2"/>
      <c r="J704" s="2">
        <v>0</v>
      </c>
      <c r="K704" s="2"/>
    </row>
    <row r="705" spans="1:11">
      <c r="A705" s="6" t="s">
        <v>4900</v>
      </c>
      <c r="B705" s="6" t="s">
        <v>5350</v>
      </c>
      <c r="C705" s="22" t="str">
        <f t="shared" ca="1" si="50"/>
        <v>East Malo (Malo)</v>
      </c>
      <c r="D705" s="6" t="s">
        <v>470</v>
      </c>
      <c r="E705" s="22" t="str">
        <f t="shared" ca="1" si="51"/>
        <v>Malo</v>
      </c>
      <c r="F705" s="22" t="str">
        <f t="shared" ca="1" si="52"/>
        <v>VUT0102017</v>
      </c>
      <c r="G705" s="22" t="str">
        <f t="shared" ca="1" si="53"/>
        <v>VUT0102</v>
      </c>
      <c r="H705" s="22" t="str">
        <f t="shared" ca="1" si="54"/>
        <v>SANMA</v>
      </c>
      <c r="I705" s="2"/>
      <c r="J705" s="2">
        <v>0</v>
      </c>
      <c r="K705" s="2"/>
    </row>
    <row r="706" spans="1:11">
      <c r="A706" s="6" t="s">
        <v>5367</v>
      </c>
      <c r="B706" s="6" t="s">
        <v>5368</v>
      </c>
      <c r="C706" s="22" t="str">
        <f t="shared" ref="C706:C769" ca="1" si="55">OFFSET(OffsetRefAdm3,MATCH(D706,MatchAdm3_Code,0)-1,0)</f>
        <v>East Malo (Malo)</v>
      </c>
      <c r="D706" s="6" t="s">
        <v>470</v>
      </c>
      <c r="E706" s="22" t="str">
        <f t="shared" ref="E706:E769" ca="1" si="56">OFFSET(OffsetRefAdm3,MATCH(D706,MatchAdm3_Code,0)-1,2)</f>
        <v>Malo</v>
      </c>
      <c r="F706" s="22" t="str">
        <f t="shared" ref="F706:F769" ca="1" si="57">OFFSET(OffsetRefAdm3,MATCH(D706,MatchAdm3_Code,0)-1,3)</f>
        <v>VUT0102017</v>
      </c>
      <c r="G706" s="22" t="str">
        <f t="shared" ref="G706:G769" ca="1" si="58">OFFSET(OffsetRefAdm3,MATCH(D706,MatchAdm3_Code,0)-1,5)</f>
        <v>VUT0102</v>
      </c>
      <c r="H706" s="22" t="str">
        <f t="shared" ref="H706:H769" ca="1" si="59">OFFSET(OffsetRefAdm3,MATCH(D706,MatchAdm3_Code,0)-1,4)</f>
        <v>SANMA</v>
      </c>
      <c r="I706" s="2"/>
      <c r="J706" s="2">
        <v>0</v>
      </c>
      <c r="K706" s="2"/>
    </row>
    <row r="707" spans="1:11">
      <c r="A707" s="6" t="s">
        <v>5373</v>
      </c>
      <c r="B707" s="6" t="s">
        <v>5374</v>
      </c>
      <c r="C707" s="22" t="str">
        <f t="shared" ca="1" si="55"/>
        <v>East Malo (Malo)</v>
      </c>
      <c r="D707" s="6" t="s">
        <v>470</v>
      </c>
      <c r="E707" s="22" t="str">
        <f t="shared" ca="1" si="56"/>
        <v>Malo</v>
      </c>
      <c r="F707" s="22" t="str">
        <f t="shared" ca="1" si="57"/>
        <v>VUT0102017</v>
      </c>
      <c r="G707" s="22" t="str">
        <f t="shared" ca="1" si="58"/>
        <v>VUT0102</v>
      </c>
      <c r="H707" s="22" t="str">
        <f t="shared" ca="1" si="59"/>
        <v>SANMA</v>
      </c>
      <c r="I707" s="2"/>
      <c r="J707" s="2">
        <v>0</v>
      </c>
      <c r="K707" s="2"/>
    </row>
    <row r="708" spans="1:11">
      <c r="A708" s="6" t="s">
        <v>5437</v>
      </c>
      <c r="B708" s="6" t="s">
        <v>5438</v>
      </c>
      <c r="C708" s="22" t="str">
        <f t="shared" ca="1" si="55"/>
        <v>East Malo (Malo)</v>
      </c>
      <c r="D708" s="6" t="s">
        <v>470</v>
      </c>
      <c r="E708" s="22" t="str">
        <f t="shared" ca="1" si="56"/>
        <v>Malo</v>
      </c>
      <c r="F708" s="22" t="str">
        <f t="shared" ca="1" si="57"/>
        <v>VUT0102017</v>
      </c>
      <c r="G708" s="22" t="str">
        <f t="shared" ca="1" si="58"/>
        <v>VUT0102</v>
      </c>
      <c r="H708" s="22" t="str">
        <f t="shared" ca="1" si="59"/>
        <v>SANMA</v>
      </c>
      <c r="I708" s="2"/>
      <c r="J708" s="2">
        <v>0</v>
      </c>
      <c r="K708" s="2"/>
    </row>
    <row r="709" spans="1:11">
      <c r="A709" s="6" t="s">
        <v>5132</v>
      </c>
      <c r="B709" s="6" t="s">
        <v>5451</v>
      </c>
      <c r="C709" s="22" t="str">
        <f t="shared" ca="1" si="55"/>
        <v>East Malo (Malo)</v>
      </c>
      <c r="D709" s="6" t="s">
        <v>470</v>
      </c>
      <c r="E709" s="22" t="str">
        <f t="shared" ca="1" si="56"/>
        <v>Malo</v>
      </c>
      <c r="F709" s="22" t="str">
        <f t="shared" ca="1" si="57"/>
        <v>VUT0102017</v>
      </c>
      <c r="G709" s="22" t="str">
        <f t="shared" ca="1" si="58"/>
        <v>VUT0102</v>
      </c>
      <c r="H709" s="22" t="str">
        <f t="shared" ca="1" si="59"/>
        <v>SANMA</v>
      </c>
      <c r="I709" s="2"/>
      <c r="J709" s="2">
        <v>0</v>
      </c>
      <c r="K709" s="2"/>
    </row>
    <row r="710" spans="1:11">
      <c r="A710" s="6" t="s">
        <v>5470</v>
      </c>
      <c r="B710" s="6" t="s">
        <v>5471</v>
      </c>
      <c r="C710" s="22" t="str">
        <f t="shared" ca="1" si="55"/>
        <v>East Malo (Malo)</v>
      </c>
      <c r="D710" s="6" t="s">
        <v>470</v>
      </c>
      <c r="E710" s="22" t="str">
        <f t="shared" ca="1" si="56"/>
        <v>Malo</v>
      </c>
      <c r="F710" s="22" t="str">
        <f t="shared" ca="1" si="57"/>
        <v>VUT0102017</v>
      </c>
      <c r="G710" s="22" t="str">
        <f t="shared" ca="1" si="58"/>
        <v>VUT0102</v>
      </c>
      <c r="H710" s="22" t="str">
        <f t="shared" ca="1" si="59"/>
        <v>SANMA</v>
      </c>
      <c r="I710" s="2"/>
      <c r="J710" s="2">
        <v>0</v>
      </c>
      <c r="K710" s="2"/>
    </row>
    <row r="711" spans="1:11">
      <c r="A711" s="6" t="s">
        <v>5494</v>
      </c>
      <c r="B711" s="6" t="s">
        <v>5495</v>
      </c>
      <c r="C711" s="22" t="str">
        <f t="shared" ca="1" si="55"/>
        <v>East Malo (Malo)</v>
      </c>
      <c r="D711" s="6" t="s">
        <v>470</v>
      </c>
      <c r="E711" s="22" t="str">
        <f t="shared" ca="1" si="56"/>
        <v>Malo</v>
      </c>
      <c r="F711" s="22" t="str">
        <f t="shared" ca="1" si="57"/>
        <v>VUT0102017</v>
      </c>
      <c r="G711" s="22" t="str">
        <f t="shared" ca="1" si="58"/>
        <v>VUT0102</v>
      </c>
      <c r="H711" s="22" t="str">
        <f t="shared" ca="1" si="59"/>
        <v>SANMA</v>
      </c>
      <c r="I711" s="2"/>
      <c r="J711" s="2">
        <v>0</v>
      </c>
      <c r="K711" s="2"/>
    </row>
    <row r="712" spans="1:11">
      <c r="A712" s="6" t="s">
        <v>5502</v>
      </c>
      <c r="B712" s="6" t="s">
        <v>5503</v>
      </c>
      <c r="C712" s="22" t="str">
        <f t="shared" ca="1" si="55"/>
        <v>East Malo (Malo)</v>
      </c>
      <c r="D712" s="6" t="s">
        <v>470</v>
      </c>
      <c r="E712" s="22" t="str">
        <f t="shared" ca="1" si="56"/>
        <v>Malo</v>
      </c>
      <c r="F712" s="22" t="str">
        <f t="shared" ca="1" si="57"/>
        <v>VUT0102017</v>
      </c>
      <c r="G712" s="22" t="str">
        <f t="shared" ca="1" si="58"/>
        <v>VUT0102</v>
      </c>
      <c r="H712" s="22" t="str">
        <f t="shared" ca="1" si="59"/>
        <v>SANMA</v>
      </c>
      <c r="I712" s="2"/>
      <c r="J712" s="2">
        <v>0</v>
      </c>
      <c r="K712" s="2"/>
    </row>
    <row r="713" spans="1:11">
      <c r="A713" s="6" t="s">
        <v>5512</v>
      </c>
      <c r="B713" s="6" t="s">
        <v>5513</v>
      </c>
      <c r="C713" s="22" t="str">
        <f t="shared" ca="1" si="55"/>
        <v>East Malo (Malo)</v>
      </c>
      <c r="D713" s="6" t="s">
        <v>470</v>
      </c>
      <c r="E713" s="22" t="str">
        <f t="shared" ca="1" si="56"/>
        <v>Malo</v>
      </c>
      <c r="F713" s="22" t="str">
        <f t="shared" ca="1" si="57"/>
        <v>VUT0102017</v>
      </c>
      <c r="G713" s="22" t="str">
        <f t="shared" ca="1" si="58"/>
        <v>VUT0102</v>
      </c>
      <c r="H713" s="22" t="str">
        <f t="shared" ca="1" si="59"/>
        <v>SANMA</v>
      </c>
      <c r="I713" s="2"/>
      <c r="J713" s="2">
        <v>0</v>
      </c>
      <c r="K713" s="2"/>
    </row>
    <row r="714" spans="1:11">
      <c r="A714" s="6" t="s">
        <v>5514</v>
      </c>
      <c r="B714" s="6" t="s">
        <v>5515</v>
      </c>
      <c r="C714" s="22" t="str">
        <f t="shared" ca="1" si="55"/>
        <v>East Malo (Malo)</v>
      </c>
      <c r="D714" s="6" t="s">
        <v>470</v>
      </c>
      <c r="E714" s="22" t="str">
        <f t="shared" ca="1" si="56"/>
        <v>Malo</v>
      </c>
      <c r="F714" s="22" t="str">
        <f t="shared" ca="1" si="57"/>
        <v>VUT0102017</v>
      </c>
      <c r="G714" s="22" t="str">
        <f t="shared" ca="1" si="58"/>
        <v>VUT0102</v>
      </c>
      <c r="H714" s="22" t="str">
        <f t="shared" ca="1" si="59"/>
        <v>SANMA</v>
      </c>
      <c r="I714" s="2"/>
      <c r="J714" s="2">
        <v>0</v>
      </c>
      <c r="K714" s="2"/>
    </row>
    <row r="715" spans="1:11">
      <c r="A715" s="6" t="s">
        <v>5534</v>
      </c>
      <c r="B715" s="6" t="s">
        <v>5535</v>
      </c>
      <c r="C715" s="22" t="str">
        <f t="shared" ca="1" si="55"/>
        <v>East Malo (Malo)</v>
      </c>
      <c r="D715" s="6" t="s">
        <v>470</v>
      </c>
      <c r="E715" s="22" t="str">
        <f t="shared" ca="1" si="56"/>
        <v>Malo</v>
      </c>
      <c r="F715" s="22" t="str">
        <f t="shared" ca="1" si="57"/>
        <v>VUT0102017</v>
      </c>
      <c r="G715" s="22" t="str">
        <f t="shared" ca="1" si="58"/>
        <v>VUT0102</v>
      </c>
      <c r="H715" s="22" t="str">
        <f t="shared" ca="1" si="59"/>
        <v>SANMA</v>
      </c>
      <c r="I715" s="2"/>
      <c r="J715" s="2">
        <v>0</v>
      </c>
      <c r="K715" s="2"/>
    </row>
    <row r="716" spans="1:11">
      <c r="A716" s="6" t="s">
        <v>5554</v>
      </c>
      <c r="B716" s="6" t="s">
        <v>5555</v>
      </c>
      <c r="C716" s="22" t="str">
        <f t="shared" ca="1" si="55"/>
        <v>East Malo (Malo)</v>
      </c>
      <c r="D716" s="6" t="s">
        <v>470</v>
      </c>
      <c r="E716" s="22" t="str">
        <f t="shared" ca="1" si="56"/>
        <v>Malo</v>
      </c>
      <c r="F716" s="22" t="str">
        <f t="shared" ca="1" si="57"/>
        <v>VUT0102017</v>
      </c>
      <c r="G716" s="22" t="str">
        <f t="shared" ca="1" si="58"/>
        <v>VUT0102</v>
      </c>
      <c r="H716" s="22" t="str">
        <f t="shared" ca="1" si="59"/>
        <v>SANMA</v>
      </c>
      <c r="I716" s="2"/>
      <c r="J716" s="2">
        <v>0</v>
      </c>
      <c r="K716" s="2"/>
    </row>
    <row r="717" spans="1:11">
      <c r="A717" s="6" t="s">
        <v>5570</v>
      </c>
      <c r="B717" s="6" t="s">
        <v>5571</v>
      </c>
      <c r="C717" s="22" t="str">
        <f t="shared" ca="1" si="55"/>
        <v>East Malo (Malo)</v>
      </c>
      <c r="D717" s="6" t="s">
        <v>470</v>
      </c>
      <c r="E717" s="22" t="str">
        <f t="shared" ca="1" si="56"/>
        <v>Malo</v>
      </c>
      <c r="F717" s="22" t="str">
        <f t="shared" ca="1" si="57"/>
        <v>VUT0102017</v>
      </c>
      <c r="G717" s="22" t="str">
        <f t="shared" ca="1" si="58"/>
        <v>VUT0102</v>
      </c>
      <c r="H717" s="22" t="str">
        <f t="shared" ca="1" si="59"/>
        <v>SANMA</v>
      </c>
      <c r="I717" s="2"/>
      <c r="J717" s="2">
        <v>0</v>
      </c>
      <c r="K717" s="2"/>
    </row>
    <row r="718" spans="1:11">
      <c r="A718" s="6" t="s">
        <v>5572</v>
      </c>
      <c r="B718" s="6" t="s">
        <v>5573</v>
      </c>
      <c r="C718" s="22" t="str">
        <f t="shared" ca="1" si="55"/>
        <v>East Malo (Malo)</v>
      </c>
      <c r="D718" s="6" t="s">
        <v>470</v>
      </c>
      <c r="E718" s="22" t="str">
        <f t="shared" ca="1" si="56"/>
        <v>Malo</v>
      </c>
      <c r="F718" s="22" t="str">
        <f t="shared" ca="1" si="57"/>
        <v>VUT0102017</v>
      </c>
      <c r="G718" s="22" t="str">
        <f t="shared" ca="1" si="58"/>
        <v>VUT0102</v>
      </c>
      <c r="H718" s="22" t="str">
        <f t="shared" ca="1" si="59"/>
        <v>SANMA</v>
      </c>
      <c r="I718" s="2"/>
      <c r="J718" s="2">
        <v>0</v>
      </c>
      <c r="K718" s="2"/>
    </row>
    <row r="719" spans="1:11">
      <c r="A719" s="6" t="s">
        <v>5576</v>
      </c>
      <c r="B719" s="6" t="s">
        <v>5577</v>
      </c>
      <c r="C719" s="22" t="str">
        <f t="shared" ca="1" si="55"/>
        <v>East Malo (Malo)</v>
      </c>
      <c r="D719" s="6" t="s">
        <v>470</v>
      </c>
      <c r="E719" s="22" t="str">
        <f t="shared" ca="1" si="56"/>
        <v>Malo</v>
      </c>
      <c r="F719" s="22" t="str">
        <f t="shared" ca="1" si="57"/>
        <v>VUT0102017</v>
      </c>
      <c r="G719" s="22" t="str">
        <f t="shared" ca="1" si="58"/>
        <v>VUT0102</v>
      </c>
      <c r="H719" s="22" t="str">
        <f t="shared" ca="1" si="59"/>
        <v>SANMA</v>
      </c>
      <c r="I719" s="2"/>
      <c r="J719" s="2">
        <v>0</v>
      </c>
      <c r="K719" s="2"/>
    </row>
    <row r="720" spans="1:11">
      <c r="A720" s="6" t="s">
        <v>5584</v>
      </c>
      <c r="B720" s="6" t="s">
        <v>5585</v>
      </c>
      <c r="C720" s="22" t="str">
        <f t="shared" ca="1" si="55"/>
        <v>East Malo (Malo)</v>
      </c>
      <c r="D720" s="6" t="s">
        <v>470</v>
      </c>
      <c r="E720" s="22" t="str">
        <f t="shared" ca="1" si="56"/>
        <v>Malo</v>
      </c>
      <c r="F720" s="22" t="str">
        <f t="shared" ca="1" si="57"/>
        <v>VUT0102017</v>
      </c>
      <c r="G720" s="22" t="str">
        <f t="shared" ca="1" si="58"/>
        <v>VUT0102</v>
      </c>
      <c r="H720" s="22" t="str">
        <f t="shared" ca="1" si="59"/>
        <v>SANMA</v>
      </c>
      <c r="I720" s="2"/>
      <c r="J720" s="2">
        <v>0</v>
      </c>
      <c r="K720" s="2"/>
    </row>
    <row r="721" spans="1:11">
      <c r="A721" s="6" t="s">
        <v>5592</v>
      </c>
      <c r="B721" s="6" t="s">
        <v>5593</v>
      </c>
      <c r="C721" s="22" t="str">
        <f t="shared" ca="1" si="55"/>
        <v>East Malo (Malo)</v>
      </c>
      <c r="D721" s="6" t="s">
        <v>470</v>
      </c>
      <c r="E721" s="22" t="str">
        <f t="shared" ca="1" si="56"/>
        <v>Malo</v>
      </c>
      <c r="F721" s="22" t="str">
        <f t="shared" ca="1" si="57"/>
        <v>VUT0102017</v>
      </c>
      <c r="G721" s="22" t="str">
        <f t="shared" ca="1" si="58"/>
        <v>VUT0102</v>
      </c>
      <c r="H721" s="22" t="str">
        <f t="shared" ca="1" si="59"/>
        <v>SANMA</v>
      </c>
      <c r="I721" s="2"/>
      <c r="J721" s="2">
        <v>0</v>
      </c>
      <c r="K721" s="2"/>
    </row>
    <row r="722" spans="1:11">
      <c r="A722" s="6" t="s">
        <v>5598</v>
      </c>
      <c r="B722" s="6" t="s">
        <v>5599</v>
      </c>
      <c r="C722" s="22" t="str">
        <f t="shared" ca="1" si="55"/>
        <v>East Malo (Malo)</v>
      </c>
      <c r="D722" s="6" t="s">
        <v>470</v>
      </c>
      <c r="E722" s="22" t="str">
        <f t="shared" ca="1" si="56"/>
        <v>Malo</v>
      </c>
      <c r="F722" s="22" t="str">
        <f t="shared" ca="1" si="57"/>
        <v>VUT0102017</v>
      </c>
      <c r="G722" s="22" t="str">
        <f t="shared" ca="1" si="58"/>
        <v>VUT0102</v>
      </c>
      <c r="H722" s="22" t="str">
        <f t="shared" ca="1" si="59"/>
        <v>SANMA</v>
      </c>
      <c r="I722" s="2"/>
      <c r="J722" s="2">
        <v>0</v>
      </c>
      <c r="K722" s="2"/>
    </row>
    <row r="723" spans="1:11">
      <c r="A723" s="6" t="s">
        <v>5614</v>
      </c>
      <c r="B723" s="6" t="s">
        <v>5615</v>
      </c>
      <c r="C723" s="22" t="str">
        <f t="shared" ca="1" si="55"/>
        <v>East Malo (Malo)</v>
      </c>
      <c r="D723" s="6" t="s">
        <v>470</v>
      </c>
      <c r="E723" s="22" t="str">
        <f t="shared" ca="1" si="56"/>
        <v>Malo</v>
      </c>
      <c r="F723" s="22" t="str">
        <f t="shared" ca="1" si="57"/>
        <v>VUT0102017</v>
      </c>
      <c r="G723" s="22" t="str">
        <f t="shared" ca="1" si="58"/>
        <v>VUT0102</v>
      </c>
      <c r="H723" s="22" t="str">
        <f t="shared" ca="1" si="59"/>
        <v>SANMA</v>
      </c>
      <c r="I723" s="2"/>
      <c r="J723" s="2">
        <v>0</v>
      </c>
      <c r="K723" s="2"/>
    </row>
    <row r="724" spans="1:11">
      <c r="A724" s="6" t="s">
        <v>5558</v>
      </c>
      <c r="B724" s="6" t="s">
        <v>5651</v>
      </c>
      <c r="C724" s="22" t="str">
        <f t="shared" ca="1" si="55"/>
        <v>East Malo (Malo)</v>
      </c>
      <c r="D724" s="6" t="s">
        <v>470</v>
      </c>
      <c r="E724" s="22" t="str">
        <f t="shared" ca="1" si="56"/>
        <v>Malo</v>
      </c>
      <c r="F724" s="22" t="str">
        <f t="shared" ca="1" si="57"/>
        <v>VUT0102017</v>
      </c>
      <c r="G724" s="22" t="str">
        <f t="shared" ca="1" si="58"/>
        <v>VUT0102</v>
      </c>
      <c r="H724" s="22" t="str">
        <f t="shared" ca="1" si="59"/>
        <v>SANMA</v>
      </c>
      <c r="I724" s="2"/>
      <c r="J724" s="2">
        <v>0</v>
      </c>
      <c r="K724" s="2"/>
    </row>
    <row r="725" spans="1:11">
      <c r="A725" s="6" t="s">
        <v>5657</v>
      </c>
      <c r="B725" s="6" t="s">
        <v>5658</v>
      </c>
      <c r="C725" s="22" t="str">
        <f t="shared" ca="1" si="55"/>
        <v>East Malo (Malo)</v>
      </c>
      <c r="D725" s="6" t="s">
        <v>470</v>
      </c>
      <c r="E725" s="22" t="str">
        <f t="shared" ca="1" si="56"/>
        <v>Malo</v>
      </c>
      <c r="F725" s="22" t="str">
        <f t="shared" ca="1" si="57"/>
        <v>VUT0102017</v>
      </c>
      <c r="G725" s="22" t="str">
        <f t="shared" ca="1" si="58"/>
        <v>VUT0102</v>
      </c>
      <c r="H725" s="22" t="str">
        <f t="shared" ca="1" si="59"/>
        <v>SANMA</v>
      </c>
      <c r="I725" s="2"/>
      <c r="J725" s="2">
        <v>0</v>
      </c>
      <c r="K725" s="2"/>
    </row>
    <row r="726" spans="1:11">
      <c r="A726" s="6" t="s">
        <v>5668</v>
      </c>
      <c r="B726" s="6" t="s">
        <v>5669</v>
      </c>
      <c r="C726" s="22" t="str">
        <f t="shared" ca="1" si="55"/>
        <v>East Malo (Malo)</v>
      </c>
      <c r="D726" s="6" t="s">
        <v>470</v>
      </c>
      <c r="E726" s="22" t="str">
        <f t="shared" ca="1" si="56"/>
        <v>Malo</v>
      </c>
      <c r="F726" s="22" t="str">
        <f t="shared" ca="1" si="57"/>
        <v>VUT0102017</v>
      </c>
      <c r="G726" s="22" t="str">
        <f t="shared" ca="1" si="58"/>
        <v>VUT0102</v>
      </c>
      <c r="H726" s="22" t="str">
        <f t="shared" ca="1" si="59"/>
        <v>SANMA</v>
      </c>
      <c r="I726" s="2"/>
      <c r="J726" s="2">
        <v>0</v>
      </c>
      <c r="K726" s="2"/>
    </row>
    <row r="727" spans="1:11">
      <c r="A727" s="6" t="s">
        <v>5694</v>
      </c>
      <c r="B727" s="6" t="s">
        <v>5695</v>
      </c>
      <c r="C727" s="22" t="str">
        <f t="shared" ca="1" si="55"/>
        <v>East Malo (Malo)</v>
      </c>
      <c r="D727" s="6" t="s">
        <v>470</v>
      </c>
      <c r="E727" s="22" t="str">
        <f t="shared" ca="1" si="56"/>
        <v>Malo</v>
      </c>
      <c r="F727" s="22" t="str">
        <f t="shared" ca="1" si="57"/>
        <v>VUT0102017</v>
      </c>
      <c r="G727" s="22" t="str">
        <f t="shared" ca="1" si="58"/>
        <v>VUT0102</v>
      </c>
      <c r="H727" s="22" t="str">
        <f t="shared" ca="1" si="59"/>
        <v>SANMA</v>
      </c>
      <c r="I727" s="2"/>
      <c r="J727" s="2">
        <v>0</v>
      </c>
      <c r="K727" s="2"/>
    </row>
    <row r="728" spans="1:11">
      <c r="A728" s="6" t="s">
        <v>5706</v>
      </c>
      <c r="B728" s="6" t="s">
        <v>5707</v>
      </c>
      <c r="C728" s="22" t="str">
        <f t="shared" ca="1" si="55"/>
        <v>East Malo (Malo)</v>
      </c>
      <c r="D728" s="6" t="s">
        <v>470</v>
      </c>
      <c r="E728" s="22" t="str">
        <f t="shared" ca="1" si="56"/>
        <v>Malo</v>
      </c>
      <c r="F728" s="22" t="str">
        <f t="shared" ca="1" si="57"/>
        <v>VUT0102017</v>
      </c>
      <c r="G728" s="22" t="str">
        <f t="shared" ca="1" si="58"/>
        <v>VUT0102</v>
      </c>
      <c r="H728" s="22" t="str">
        <f t="shared" ca="1" si="59"/>
        <v>SANMA</v>
      </c>
      <c r="I728" s="2"/>
      <c r="J728" s="2">
        <v>0</v>
      </c>
      <c r="K728" s="2"/>
    </row>
    <row r="729" spans="1:11">
      <c r="A729" s="6" t="s">
        <v>5732</v>
      </c>
      <c r="B729" s="6" t="s">
        <v>5733</v>
      </c>
      <c r="C729" s="22" t="str">
        <f t="shared" ca="1" si="55"/>
        <v>East Malo (Malo)</v>
      </c>
      <c r="D729" s="6" t="s">
        <v>470</v>
      </c>
      <c r="E729" s="22" t="str">
        <f t="shared" ca="1" si="56"/>
        <v>Malo</v>
      </c>
      <c r="F729" s="22" t="str">
        <f t="shared" ca="1" si="57"/>
        <v>VUT0102017</v>
      </c>
      <c r="G729" s="22" t="str">
        <f t="shared" ca="1" si="58"/>
        <v>VUT0102</v>
      </c>
      <c r="H729" s="22" t="str">
        <f t="shared" ca="1" si="59"/>
        <v>SANMA</v>
      </c>
      <c r="I729" s="2"/>
      <c r="J729" s="2">
        <v>0</v>
      </c>
      <c r="K729" s="2"/>
    </row>
    <row r="730" spans="1:11">
      <c r="A730" s="6" t="s">
        <v>7633</v>
      </c>
      <c r="B730" s="6" t="s">
        <v>7634</v>
      </c>
      <c r="C730" s="22" t="str">
        <f t="shared" ca="1" si="55"/>
        <v>East Santo (Lataro)</v>
      </c>
      <c r="D730" s="6" t="s">
        <v>480</v>
      </c>
      <c r="E730" s="22" t="str">
        <f t="shared" ca="1" si="56"/>
        <v>Lataro</v>
      </c>
      <c r="F730" s="22" t="str">
        <f t="shared" ca="1" si="57"/>
        <v>VUT0102048</v>
      </c>
      <c r="G730" s="22" t="str">
        <f t="shared" ca="1" si="58"/>
        <v>VUT0102</v>
      </c>
      <c r="H730" s="22" t="str">
        <f t="shared" ca="1" si="59"/>
        <v>SANMA</v>
      </c>
      <c r="I730" s="2"/>
      <c r="J730" s="2">
        <v>0</v>
      </c>
      <c r="K730" s="2"/>
    </row>
    <row r="731" spans="1:11">
      <c r="A731" s="6" t="s">
        <v>7275</v>
      </c>
      <c r="B731" s="6" t="s">
        <v>7276</v>
      </c>
      <c r="C731" s="22" t="str">
        <f t="shared" ca="1" si="55"/>
        <v>East Santo (Santo)</v>
      </c>
      <c r="D731" s="6" t="s">
        <v>478</v>
      </c>
      <c r="E731" s="22" t="str">
        <f t="shared" ca="1" si="56"/>
        <v>Aese</v>
      </c>
      <c r="F731" s="22" t="str">
        <f t="shared" ca="1" si="57"/>
        <v>VUT0102029</v>
      </c>
      <c r="G731" s="22" t="str">
        <f t="shared" ca="1" si="58"/>
        <v>VUT0102</v>
      </c>
      <c r="H731" s="22" t="str">
        <f t="shared" ca="1" si="59"/>
        <v>SANMA</v>
      </c>
      <c r="I731" s="2"/>
      <c r="J731" s="2">
        <v>0</v>
      </c>
      <c r="K731" s="2"/>
    </row>
    <row r="732" spans="1:11">
      <c r="A732" s="6" t="s">
        <v>7359</v>
      </c>
      <c r="B732" s="6" t="s">
        <v>7360</v>
      </c>
      <c r="C732" s="22" t="str">
        <f t="shared" ca="1" si="55"/>
        <v>East Santo (Santo)</v>
      </c>
      <c r="D732" s="6" t="s">
        <v>478</v>
      </c>
      <c r="E732" s="22" t="str">
        <f t="shared" ca="1" si="56"/>
        <v>Aese</v>
      </c>
      <c r="F732" s="22" t="str">
        <f t="shared" ca="1" si="57"/>
        <v>VUT0102029</v>
      </c>
      <c r="G732" s="22" t="str">
        <f t="shared" ca="1" si="58"/>
        <v>VUT0102</v>
      </c>
      <c r="H732" s="22" t="str">
        <f t="shared" ca="1" si="59"/>
        <v>SANMA</v>
      </c>
      <c r="I732" s="2"/>
      <c r="J732" s="2">
        <v>0</v>
      </c>
      <c r="K732" s="2"/>
    </row>
    <row r="733" spans="1:11">
      <c r="A733" s="6" t="s">
        <v>7365</v>
      </c>
      <c r="B733" s="6" t="s">
        <v>7366</v>
      </c>
      <c r="C733" s="22" t="str">
        <f t="shared" ca="1" si="55"/>
        <v>East Santo (Santo)</v>
      </c>
      <c r="D733" s="6" t="s">
        <v>478</v>
      </c>
      <c r="E733" s="22" t="str">
        <f t="shared" ca="1" si="56"/>
        <v>Aese</v>
      </c>
      <c r="F733" s="22" t="str">
        <f t="shared" ca="1" si="57"/>
        <v>VUT0102029</v>
      </c>
      <c r="G733" s="22" t="str">
        <f t="shared" ca="1" si="58"/>
        <v>VUT0102</v>
      </c>
      <c r="H733" s="22" t="str">
        <f t="shared" ca="1" si="59"/>
        <v>SANMA</v>
      </c>
      <c r="I733" s="2"/>
      <c r="J733" s="2">
        <v>0</v>
      </c>
      <c r="K733" s="2"/>
    </row>
    <row r="734" spans="1:11">
      <c r="A734" s="6" t="s">
        <v>7397</v>
      </c>
      <c r="B734" s="6" t="s">
        <v>7398</v>
      </c>
      <c r="C734" s="22" t="str">
        <f t="shared" ca="1" si="55"/>
        <v>East Santo (Santo)</v>
      </c>
      <c r="D734" s="6" t="s">
        <v>478</v>
      </c>
      <c r="E734" s="22" t="str">
        <f t="shared" ca="1" si="56"/>
        <v>Aese</v>
      </c>
      <c r="F734" s="22" t="str">
        <f t="shared" ca="1" si="57"/>
        <v>VUT0102029</v>
      </c>
      <c r="G734" s="22" t="str">
        <f t="shared" ca="1" si="58"/>
        <v>VUT0102</v>
      </c>
      <c r="H734" s="22" t="str">
        <f t="shared" ca="1" si="59"/>
        <v>SANMA</v>
      </c>
      <c r="I734" s="2"/>
      <c r="J734" s="2">
        <v>0</v>
      </c>
      <c r="K734" s="2"/>
    </row>
    <row r="735" spans="1:11">
      <c r="A735" s="6" t="s">
        <v>7457</v>
      </c>
      <c r="B735" s="6" t="s">
        <v>7458</v>
      </c>
      <c r="C735" s="22" t="str">
        <f t="shared" ca="1" si="55"/>
        <v>East Santo (Santo)</v>
      </c>
      <c r="D735" s="6" t="s">
        <v>478</v>
      </c>
      <c r="E735" s="22" t="str">
        <f t="shared" ca="1" si="56"/>
        <v>Aese</v>
      </c>
      <c r="F735" s="22" t="str">
        <f t="shared" ca="1" si="57"/>
        <v>VUT0102029</v>
      </c>
      <c r="G735" s="22" t="str">
        <f t="shared" ca="1" si="58"/>
        <v>VUT0102</v>
      </c>
      <c r="H735" s="22" t="str">
        <f t="shared" ca="1" si="59"/>
        <v>SANMA</v>
      </c>
      <c r="I735" s="2"/>
      <c r="J735" s="2">
        <v>0</v>
      </c>
      <c r="K735" s="2"/>
    </row>
    <row r="736" spans="1:11">
      <c r="A736" s="6" t="s">
        <v>7483</v>
      </c>
      <c r="B736" s="6" t="s">
        <v>7484</v>
      </c>
      <c r="C736" s="22" t="str">
        <f t="shared" ca="1" si="55"/>
        <v>East Santo (Santo)</v>
      </c>
      <c r="D736" s="6" t="s">
        <v>478</v>
      </c>
      <c r="E736" s="22" t="str">
        <f t="shared" ca="1" si="56"/>
        <v>Aese</v>
      </c>
      <c r="F736" s="22" t="str">
        <f t="shared" ca="1" si="57"/>
        <v>VUT0102029</v>
      </c>
      <c r="G736" s="22" t="str">
        <f t="shared" ca="1" si="58"/>
        <v>VUT0102</v>
      </c>
      <c r="H736" s="22" t="str">
        <f t="shared" ca="1" si="59"/>
        <v>SANMA</v>
      </c>
      <c r="I736" s="2"/>
      <c r="J736" s="2">
        <v>0</v>
      </c>
      <c r="K736" s="2"/>
    </row>
    <row r="737" spans="1:11">
      <c r="A737" s="6" t="s">
        <v>7587</v>
      </c>
      <c r="B737" s="6" t="s">
        <v>7588</v>
      </c>
      <c r="C737" s="22" t="str">
        <f t="shared" ca="1" si="55"/>
        <v>East Santo (Santo)</v>
      </c>
      <c r="D737" s="6" t="s">
        <v>478</v>
      </c>
      <c r="E737" s="22" t="str">
        <f t="shared" ca="1" si="56"/>
        <v>Aese</v>
      </c>
      <c r="F737" s="22" t="str">
        <f t="shared" ca="1" si="57"/>
        <v>VUT0102029</v>
      </c>
      <c r="G737" s="22" t="str">
        <f t="shared" ca="1" si="58"/>
        <v>VUT0102</v>
      </c>
      <c r="H737" s="22" t="str">
        <f t="shared" ca="1" si="59"/>
        <v>SANMA</v>
      </c>
      <c r="I737" s="2"/>
      <c r="J737" s="2">
        <v>0</v>
      </c>
      <c r="K737" s="2"/>
    </row>
    <row r="738" spans="1:11">
      <c r="A738" s="6" t="s">
        <v>7615</v>
      </c>
      <c r="B738" s="6" t="s">
        <v>7616</v>
      </c>
      <c r="C738" s="22" t="str">
        <f t="shared" ca="1" si="55"/>
        <v>East Santo (Santo)</v>
      </c>
      <c r="D738" s="6" t="s">
        <v>478</v>
      </c>
      <c r="E738" s="22" t="str">
        <f t="shared" ca="1" si="56"/>
        <v>Aese</v>
      </c>
      <c r="F738" s="22" t="str">
        <f t="shared" ca="1" si="57"/>
        <v>VUT0102029</v>
      </c>
      <c r="G738" s="22" t="str">
        <f t="shared" ca="1" si="58"/>
        <v>VUT0102</v>
      </c>
      <c r="H738" s="22" t="str">
        <f t="shared" ca="1" si="59"/>
        <v>SANMA</v>
      </c>
      <c r="I738" s="2"/>
      <c r="J738" s="2">
        <v>0</v>
      </c>
      <c r="K738" s="2"/>
    </row>
    <row r="739" spans="1:11">
      <c r="A739" s="6" t="s">
        <v>7617</v>
      </c>
      <c r="B739" s="6" t="s">
        <v>7618</v>
      </c>
      <c r="C739" s="22" t="str">
        <f t="shared" ca="1" si="55"/>
        <v>East Santo (Santo)</v>
      </c>
      <c r="D739" s="6" t="s">
        <v>478</v>
      </c>
      <c r="E739" s="22" t="str">
        <f t="shared" ca="1" si="56"/>
        <v>Aese</v>
      </c>
      <c r="F739" s="22" t="str">
        <f t="shared" ca="1" si="57"/>
        <v>VUT0102029</v>
      </c>
      <c r="G739" s="22" t="str">
        <f t="shared" ca="1" si="58"/>
        <v>VUT0102</v>
      </c>
      <c r="H739" s="22" t="str">
        <f t="shared" ca="1" si="59"/>
        <v>SANMA</v>
      </c>
      <c r="I739" s="2"/>
      <c r="J739" s="2">
        <v>0</v>
      </c>
      <c r="K739" s="2"/>
    </row>
    <row r="740" spans="1:11">
      <c r="A740" s="6" t="s">
        <v>7627</v>
      </c>
      <c r="B740" s="6" t="s">
        <v>7628</v>
      </c>
      <c r="C740" s="22" t="str">
        <f t="shared" ca="1" si="55"/>
        <v>East Santo (Santo)</v>
      </c>
      <c r="D740" s="6" t="s">
        <v>478</v>
      </c>
      <c r="E740" s="22" t="str">
        <f t="shared" ca="1" si="56"/>
        <v>Aese</v>
      </c>
      <c r="F740" s="22" t="str">
        <f t="shared" ca="1" si="57"/>
        <v>VUT0102029</v>
      </c>
      <c r="G740" s="22" t="str">
        <f t="shared" ca="1" si="58"/>
        <v>VUT0102</v>
      </c>
      <c r="H740" s="22" t="str">
        <f t="shared" ca="1" si="59"/>
        <v>SANMA</v>
      </c>
      <c r="I740" s="2"/>
      <c r="J740" s="2">
        <v>0</v>
      </c>
      <c r="K740" s="2"/>
    </row>
    <row r="741" spans="1:11">
      <c r="A741" s="6" t="s">
        <v>7641</v>
      </c>
      <c r="B741" s="6" t="s">
        <v>7642</v>
      </c>
      <c r="C741" s="22" t="str">
        <f t="shared" ca="1" si="55"/>
        <v>East Santo (Santo)</v>
      </c>
      <c r="D741" s="6" t="s">
        <v>478</v>
      </c>
      <c r="E741" s="22" t="str">
        <f t="shared" ca="1" si="56"/>
        <v>Aese</v>
      </c>
      <c r="F741" s="22" t="str">
        <f t="shared" ca="1" si="57"/>
        <v>VUT0102029</v>
      </c>
      <c r="G741" s="22" t="str">
        <f t="shared" ca="1" si="58"/>
        <v>VUT0102</v>
      </c>
      <c r="H741" s="22" t="str">
        <f t="shared" ca="1" si="59"/>
        <v>SANMA</v>
      </c>
      <c r="I741" s="2"/>
      <c r="J741" s="2">
        <v>0</v>
      </c>
      <c r="K741" s="2"/>
    </row>
    <row r="742" spans="1:11">
      <c r="A742" s="6" t="s">
        <v>7653</v>
      </c>
      <c r="B742" s="6" t="s">
        <v>7654</v>
      </c>
      <c r="C742" s="22" t="str">
        <f t="shared" ca="1" si="55"/>
        <v>East Santo (Santo)</v>
      </c>
      <c r="D742" s="6" t="s">
        <v>478</v>
      </c>
      <c r="E742" s="22" t="str">
        <f t="shared" ca="1" si="56"/>
        <v>Aese</v>
      </c>
      <c r="F742" s="22" t="str">
        <f t="shared" ca="1" si="57"/>
        <v>VUT0102029</v>
      </c>
      <c r="G742" s="22" t="str">
        <f t="shared" ca="1" si="58"/>
        <v>VUT0102</v>
      </c>
      <c r="H742" s="22" t="str">
        <f t="shared" ca="1" si="59"/>
        <v>SANMA</v>
      </c>
      <c r="I742" s="2"/>
      <c r="J742" s="2">
        <v>0</v>
      </c>
      <c r="K742" s="2"/>
    </row>
    <row r="743" spans="1:11">
      <c r="A743" s="6" t="s">
        <v>7670</v>
      </c>
      <c r="B743" s="6" t="s">
        <v>7671</v>
      </c>
      <c r="C743" s="22" t="str">
        <f t="shared" ca="1" si="55"/>
        <v>East Santo (Santo)</v>
      </c>
      <c r="D743" s="6" t="s">
        <v>478</v>
      </c>
      <c r="E743" s="22" t="str">
        <f t="shared" ca="1" si="56"/>
        <v>Aese</v>
      </c>
      <c r="F743" s="22" t="str">
        <f t="shared" ca="1" si="57"/>
        <v>VUT0102029</v>
      </c>
      <c r="G743" s="22" t="str">
        <f t="shared" ca="1" si="58"/>
        <v>VUT0102</v>
      </c>
      <c r="H743" s="22" t="str">
        <f t="shared" ca="1" si="59"/>
        <v>SANMA</v>
      </c>
      <c r="I743" s="2"/>
      <c r="J743" s="2">
        <v>0</v>
      </c>
      <c r="K743" s="2"/>
    </row>
    <row r="744" spans="1:11">
      <c r="A744" s="6" t="s">
        <v>7688</v>
      </c>
      <c r="B744" s="6" t="s">
        <v>7689</v>
      </c>
      <c r="C744" s="22" t="str">
        <f t="shared" ca="1" si="55"/>
        <v>East Santo (Santo)</v>
      </c>
      <c r="D744" s="6" t="s">
        <v>478</v>
      </c>
      <c r="E744" s="22" t="str">
        <f t="shared" ca="1" si="56"/>
        <v>Aese</v>
      </c>
      <c r="F744" s="22" t="str">
        <f t="shared" ca="1" si="57"/>
        <v>VUT0102029</v>
      </c>
      <c r="G744" s="22" t="str">
        <f t="shared" ca="1" si="58"/>
        <v>VUT0102</v>
      </c>
      <c r="H744" s="22" t="str">
        <f t="shared" ca="1" si="59"/>
        <v>SANMA</v>
      </c>
      <c r="I744" s="2"/>
      <c r="J744" s="2">
        <v>0</v>
      </c>
      <c r="K744" s="2"/>
    </row>
    <row r="745" spans="1:11">
      <c r="A745" s="6" t="s">
        <v>7698</v>
      </c>
      <c r="B745" s="6" t="s">
        <v>7699</v>
      </c>
      <c r="C745" s="22" t="str">
        <f t="shared" ca="1" si="55"/>
        <v>East Santo (Santo)</v>
      </c>
      <c r="D745" s="6" t="s">
        <v>478</v>
      </c>
      <c r="E745" s="22" t="str">
        <f t="shared" ca="1" si="56"/>
        <v>Aese</v>
      </c>
      <c r="F745" s="22" t="str">
        <f t="shared" ca="1" si="57"/>
        <v>VUT0102029</v>
      </c>
      <c r="G745" s="22" t="str">
        <f t="shared" ca="1" si="58"/>
        <v>VUT0102</v>
      </c>
      <c r="H745" s="22" t="str">
        <f t="shared" ca="1" si="59"/>
        <v>SANMA</v>
      </c>
      <c r="I745" s="2"/>
      <c r="J745" s="2">
        <v>0</v>
      </c>
      <c r="K745" s="2"/>
    </row>
    <row r="746" spans="1:11">
      <c r="A746" s="6" t="s">
        <v>7700</v>
      </c>
      <c r="B746" s="6" t="s">
        <v>7701</v>
      </c>
      <c r="C746" s="22" t="str">
        <f t="shared" ca="1" si="55"/>
        <v>East Santo (Santo)</v>
      </c>
      <c r="D746" s="6" t="s">
        <v>478</v>
      </c>
      <c r="E746" s="22" t="str">
        <f t="shared" ca="1" si="56"/>
        <v>Aese</v>
      </c>
      <c r="F746" s="22" t="str">
        <f t="shared" ca="1" si="57"/>
        <v>VUT0102029</v>
      </c>
      <c r="G746" s="22" t="str">
        <f t="shared" ca="1" si="58"/>
        <v>VUT0102</v>
      </c>
      <c r="H746" s="22" t="str">
        <f t="shared" ca="1" si="59"/>
        <v>SANMA</v>
      </c>
      <c r="I746" s="2"/>
      <c r="J746" s="2">
        <v>0</v>
      </c>
      <c r="K746" s="2"/>
    </row>
    <row r="747" spans="1:11">
      <c r="A747" s="6" t="s">
        <v>7708</v>
      </c>
      <c r="B747" s="6" t="s">
        <v>7709</v>
      </c>
      <c r="C747" s="22" t="str">
        <f t="shared" ca="1" si="55"/>
        <v>East Santo (Santo)</v>
      </c>
      <c r="D747" s="6" t="s">
        <v>478</v>
      </c>
      <c r="E747" s="22" t="str">
        <f t="shared" ca="1" si="56"/>
        <v>Aese</v>
      </c>
      <c r="F747" s="22" t="str">
        <f t="shared" ca="1" si="57"/>
        <v>VUT0102029</v>
      </c>
      <c r="G747" s="22" t="str">
        <f t="shared" ca="1" si="58"/>
        <v>VUT0102</v>
      </c>
      <c r="H747" s="22" t="str">
        <f t="shared" ca="1" si="59"/>
        <v>SANMA</v>
      </c>
      <c r="I747" s="2"/>
      <c r="J747" s="2">
        <v>2</v>
      </c>
      <c r="K747" s="2">
        <v>3</v>
      </c>
    </row>
    <row r="748" spans="1:11">
      <c r="A748" s="6" t="s">
        <v>7724</v>
      </c>
      <c r="B748" s="6" t="s">
        <v>7725</v>
      </c>
      <c r="C748" s="22" t="str">
        <f t="shared" ca="1" si="55"/>
        <v>East Santo (Santo)</v>
      </c>
      <c r="D748" s="6" t="s">
        <v>478</v>
      </c>
      <c r="E748" s="22" t="str">
        <f t="shared" ca="1" si="56"/>
        <v>Aese</v>
      </c>
      <c r="F748" s="22" t="str">
        <f t="shared" ca="1" si="57"/>
        <v>VUT0102029</v>
      </c>
      <c r="G748" s="22" t="str">
        <f t="shared" ca="1" si="58"/>
        <v>VUT0102</v>
      </c>
      <c r="H748" s="22" t="str">
        <f t="shared" ca="1" si="59"/>
        <v>SANMA</v>
      </c>
      <c r="I748" s="2"/>
      <c r="J748" s="2">
        <v>0</v>
      </c>
      <c r="K748" s="2"/>
    </row>
    <row r="749" spans="1:11">
      <c r="A749" s="6" t="s">
        <v>7726</v>
      </c>
      <c r="B749" s="6" t="s">
        <v>7727</v>
      </c>
      <c r="C749" s="22" t="str">
        <f t="shared" ca="1" si="55"/>
        <v>East Santo (Santo)</v>
      </c>
      <c r="D749" s="6" t="s">
        <v>478</v>
      </c>
      <c r="E749" s="22" t="str">
        <f t="shared" ca="1" si="56"/>
        <v>Aese</v>
      </c>
      <c r="F749" s="22" t="str">
        <f t="shared" ca="1" si="57"/>
        <v>VUT0102029</v>
      </c>
      <c r="G749" s="22" t="str">
        <f t="shared" ca="1" si="58"/>
        <v>VUT0102</v>
      </c>
      <c r="H749" s="22" t="str">
        <f t="shared" ca="1" si="59"/>
        <v>SANMA</v>
      </c>
      <c r="I749" s="2"/>
      <c r="J749" s="2">
        <v>0</v>
      </c>
      <c r="K749" s="2"/>
    </row>
    <row r="750" spans="1:11">
      <c r="A750" s="6" t="s">
        <v>7728</v>
      </c>
      <c r="B750" s="6" t="s">
        <v>7729</v>
      </c>
      <c r="C750" s="22" t="str">
        <f t="shared" ca="1" si="55"/>
        <v>East Santo (Santo)</v>
      </c>
      <c r="D750" s="6" t="s">
        <v>478</v>
      </c>
      <c r="E750" s="22" t="str">
        <f t="shared" ca="1" si="56"/>
        <v>Aese</v>
      </c>
      <c r="F750" s="22" t="str">
        <f t="shared" ca="1" si="57"/>
        <v>VUT0102029</v>
      </c>
      <c r="G750" s="22" t="str">
        <f t="shared" ca="1" si="58"/>
        <v>VUT0102</v>
      </c>
      <c r="H750" s="22" t="str">
        <f t="shared" ca="1" si="59"/>
        <v>SANMA</v>
      </c>
      <c r="I750" s="2"/>
      <c r="J750" s="2">
        <v>0</v>
      </c>
      <c r="K750" s="2"/>
    </row>
    <row r="751" spans="1:11">
      <c r="A751" s="6" t="s">
        <v>7734</v>
      </c>
      <c r="B751" s="6" t="s">
        <v>7735</v>
      </c>
      <c r="C751" s="22" t="str">
        <f t="shared" ca="1" si="55"/>
        <v>East Santo (Santo)</v>
      </c>
      <c r="D751" s="6" t="s">
        <v>478</v>
      </c>
      <c r="E751" s="22" t="str">
        <f t="shared" ca="1" si="56"/>
        <v>Aese</v>
      </c>
      <c r="F751" s="22" t="str">
        <f t="shared" ca="1" si="57"/>
        <v>VUT0102029</v>
      </c>
      <c r="G751" s="22" t="str">
        <f t="shared" ca="1" si="58"/>
        <v>VUT0102</v>
      </c>
      <c r="H751" s="22" t="str">
        <f t="shared" ca="1" si="59"/>
        <v>SANMA</v>
      </c>
      <c r="I751" s="2"/>
      <c r="J751" s="2">
        <v>0</v>
      </c>
      <c r="K751" s="2"/>
    </row>
    <row r="752" spans="1:11">
      <c r="A752" s="6" t="s">
        <v>46</v>
      </c>
      <c r="B752" s="6" t="s">
        <v>7736</v>
      </c>
      <c r="C752" s="22" t="str">
        <f t="shared" ca="1" si="55"/>
        <v>East Santo (Santo)</v>
      </c>
      <c r="D752" s="6" t="s">
        <v>478</v>
      </c>
      <c r="E752" s="22" t="str">
        <f t="shared" ca="1" si="56"/>
        <v>Aese</v>
      </c>
      <c r="F752" s="22" t="str">
        <f t="shared" ca="1" si="57"/>
        <v>VUT0102029</v>
      </c>
      <c r="G752" s="22" t="str">
        <f t="shared" ca="1" si="58"/>
        <v>VUT0102</v>
      </c>
      <c r="H752" s="22" t="str">
        <f t="shared" ca="1" si="59"/>
        <v>SANMA</v>
      </c>
      <c r="I752" s="2"/>
      <c r="J752" s="2">
        <v>0</v>
      </c>
      <c r="K752" s="2"/>
    </row>
    <row r="753" spans="1:11">
      <c r="A753" s="6" t="s">
        <v>7737</v>
      </c>
      <c r="B753" s="6" t="s">
        <v>7738</v>
      </c>
      <c r="C753" s="22" t="str">
        <f t="shared" ca="1" si="55"/>
        <v>East Santo (Santo)</v>
      </c>
      <c r="D753" s="6" t="s">
        <v>478</v>
      </c>
      <c r="E753" s="22" t="str">
        <f t="shared" ca="1" si="56"/>
        <v>Aese</v>
      </c>
      <c r="F753" s="22" t="str">
        <f t="shared" ca="1" si="57"/>
        <v>VUT0102029</v>
      </c>
      <c r="G753" s="22" t="str">
        <f t="shared" ca="1" si="58"/>
        <v>VUT0102</v>
      </c>
      <c r="H753" s="22" t="str">
        <f t="shared" ca="1" si="59"/>
        <v>SANMA</v>
      </c>
      <c r="I753" s="2"/>
      <c r="J753" s="2">
        <v>0</v>
      </c>
      <c r="K753" s="2"/>
    </row>
    <row r="754" spans="1:11">
      <c r="A754" s="6" t="s">
        <v>7724</v>
      </c>
      <c r="B754" s="6" t="s">
        <v>7739</v>
      </c>
      <c r="C754" s="22" t="str">
        <f t="shared" ca="1" si="55"/>
        <v>East Santo (Santo)</v>
      </c>
      <c r="D754" s="6" t="s">
        <v>478</v>
      </c>
      <c r="E754" s="22" t="str">
        <f t="shared" ca="1" si="56"/>
        <v>Aese</v>
      </c>
      <c r="F754" s="22" t="str">
        <f t="shared" ca="1" si="57"/>
        <v>VUT0102029</v>
      </c>
      <c r="G754" s="22" t="str">
        <f t="shared" ca="1" si="58"/>
        <v>VUT0102</v>
      </c>
      <c r="H754" s="22" t="str">
        <f t="shared" ca="1" si="59"/>
        <v>SANMA</v>
      </c>
      <c r="I754" s="2"/>
      <c r="J754" s="2">
        <v>0</v>
      </c>
      <c r="K754" s="2"/>
    </row>
    <row r="755" spans="1:11">
      <c r="A755" s="6" t="s">
        <v>7749</v>
      </c>
      <c r="B755" s="6" t="s">
        <v>7750</v>
      </c>
      <c r="C755" s="22" t="str">
        <f t="shared" ca="1" si="55"/>
        <v>East Santo (Santo)</v>
      </c>
      <c r="D755" s="6" t="s">
        <v>478</v>
      </c>
      <c r="E755" s="22" t="str">
        <f t="shared" ca="1" si="56"/>
        <v>Aese</v>
      </c>
      <c r="F755" s="22" t="str">
        <f t="shared" ca="1" si="57"/>
        <v>VUT0102029</v>
      </c>
      <c r="G755" s="22" t="str">
        <f t="shared" ca="1" si="58"/>
        <v>VUT0102</v>
      </c>
      <c r="H755" s="22" t="str">
        <f t="shared" ca="1" si="59"/>
        <v>SANMA</v>
      </c>
      <c r="I755" s="2"/>
      <c r="J755" s="2">
        <v>0</v>
      </c>
      <c r="K755" s="2"/>
    </row>
    <row r="756" spans="1:11">
      <c r="A756" s="6" t="s">
        <v>7751</v>
      </c>
      <c r="B756" s="6" t="s">
        <v>7752</v>
      </c>
      <c r="C756" s="22" t="str">
        <f t="shared" ca="1" si="55"/>
        <v>East Santo (Santo)</v>
      </c>
      <c r="D756" s="6" t="s">
        <v>478</v>
      </c>
      <c r="E756" s="22" t="str">
        <f t="shared" ca="1" si="56"/>
        <v>Aese</v>
      </c>
      <c r="F756" s="22" t="str">
        <f t="shared" ca="1" si="57"/>
        <v>VUT0102029</v>
      </c>
      <c r="G756" s="22" t="str">
        <f t="shared" ca="1" si="58"/>
        <v>VUT0102</v>
      </c>
      <c r="H756" s="22" t="str">
        <f t="shared" ca="1" si="59"/>
        <v>SANMA</v>
      </c>
      <c r="I756" s="2"/>
      <c r="J756" s="2">
        <v>0</v>
      </c>
      <c r="K756" s="2"/>
    </row>
    <row r="757" spans="1:11">
      <c r="A757" s="6" t="s">
        <v>7753</v>
      </c>
      <c r="B757" s="6" t="s">
        <v>7754</v>
      </c>
      <c r="C757" s="22" t="str">
        <f t="shared" ca="1" si="55"/>
        <v>East Santo (Santo)</v>
      </c>
      <c r="D757" s="6" t="s">
        <v>478</v>
      </c>
      <c r="E757" s="22" t="str">
        <f t="shared" ca="1" si="56"/>
        <v>Aese</v>
      </c>
      <c r="F757" s="22" t="str">
        <f t="shared" ca="1" si="57"/>
        <v>VUT0102029</v>
      </c>
      <c r="G757" s="22" t="str">
        <f t="shared" ca="1" si="58"/>
        <v>VUT0102</v>
      </c>
      <c r="H757" s="22" t="str">
        <f t="shared" ca="1" si="59"/>
        <v>SANMA</v>
      </c>
      <c r="I757" s="2"/>
      <c r="J757" s="2">
        <v>0</v>
      </c>
      <c r="K757" s="2"/>
    </row>
    <row r="758" spans="1:11">
      <c r="A758" s="6" t="s">
        <v>7761</v>
      </c>
      <c r="B758" s="6" t="s">
        <v>7762</v>
      </c>
      <c r="C758" s="22" t="str">
        <f t="shared" ca="1" si="55"/>
        <v>East Santo (Santo)</v>
      </c>
      <c r="D758" s="6" t="s">
        <v>478</v>
      </c>
      <c r="E758" s="22" t="str">
        <f t="shared" ca="1" si="56"/>
        <v>Aese</v>
      </c>
      <c r="F758" s="22" t="str">
        <f t="shared" ca="1" si="57"/>
        <v>VUT0102029</v>
      </c>
      <c r="G758" s="22" t="str">
        <f t="shared" ca="1" si="58"/>
        <v>VUT0102</v>
      </c>
      <c r="H758" s="22" t="str">
        <f t="shared" ca="1" si="59"/>
        <v>SANMA</v>
      </c>
      <c r="I758" s="2"/>
      <c r="J758" s="2">
        <v>0</v>
      </c>
      <c r="K758" s="2"/>
    </row>
    <row r="759" spans="1:11">
      <c r="A759" s="6" t="s">
        <v>7788</v>
      </c>
      <c r="B759" s="6" t="s">
        <v>7789</v>
      </c>
      <c r="C759" s="22" t="str">
        <f t="shared" ca="1" si="55"/>
        <v>East Santo (Santo)</v>
      </c>
      <c r="D759" s="6" t="s">
        <v>478</v>
      </c>
      <c r="E759" s="22" t="str">
        <f t="shared" ca="1" si="56"/>
        <v>Aese</v>
      </c>
      <c r="F759" s="22" t="str">
        <f t="shared" ca="1" si="57"/>
        <v>VUT0102029</v>
      </c>
      <c r="G759" s="22" t="str">
        <f t="shared" ca="1" si="58"/>
        <v>VUT0102</v>
      </c>
      <c r="H759" s="22" t="str">
        <f t="shared" ca="1" si="59"/>
        <v>SANMA</v>
      </c>
      <c r="I759" s="2"/>
      <c r="J759" s="2">
        <v>0</v>
      </c>
      <c r="K759" s="2"/>
    </row>
    <row r="760" spans="1:11">
      <c r="A760" s="6" t="s">
        <v>7792</v>
      </c>
      <c r="B760" s="6" t="s">
        <v>7793</v>
      </c>
      <c r="C760" s="22" t="str">
        <f t="shared" ca="1" si="55"/>
        <v>East Santo (Santo)</v>
      </c>
      <c r="D760" s="6" t="s">
        <v>478</v>
      </c>
      <c r="E760" s="22" t="str">
        <f t="shared" ca="1" si="56"/>
        <v>Aese</v>
      </c>
      <c r="F760" s="22" t="str">
        <f t="shared" ca="1" si="57"/>
        <v>VUT0102029</v>
      </c>
      <c r="G760" s="22" t="str">
        <f t="shared" ca="1" si="58"/>
        <v>VUT0102</v>
      </c>
      <c r="H760" s="22" t="str">
        <f t="shared" ca="1" si="59"/>
        <v>SANMA</v>
      </c>
      <c r="I760" s="2"/>
      <c r="J760" s="2">
        <v>0</v>
      </c>
      <c r="K760" s="2"/>
    </row>
    <row r="761" spans="1:11">
      <c r="A761" s="6" t="s">
        <v>7794</v>
      </c>
      <c r="B761" s="6" t="s">
        <v>7795</v>
      </c>
      <c r="C761" s="22" t="str">
        <f t="shared" ca="1" si="55"/>
        <v>East Santo (Santo)</v>
      </c>
      <c r="D761" s="6" t="s">
        <v>478</v>
      </c>
      <c r="E761" s="22" t="str">
        <f t="shared" ca="1" si="56"/>
        <v>Aese</v>
      </c>
      <c r="F761" s="22" t="str">
        <f t="shared" ca="1" si="57"/>
        <v>VUT0102029</v>
      </c>
      <c r="G761" s="22" t="str">
        <f t="shared" ca="1" si="58"/>
        <v>VUT0102</v>
      </c>
      <c r="H761" s="22" t="str">
        <f t="shared" ca="1" si="59"/>
        <v>SANMA</v>
      </c>
      <c r="I761" s="2"/>
      <c r="J761" s="2">
        <v>0</v>
      </c>
      <c r="K761" s="2"/>
    </row>
    <row r="762" spans="1:11">
      <c r="A762" s="6" t="s">
        <v>7796</v>
      </c>
      <c r="B762" s="6" t="s">
        <v>7797</v>
      </c>
      <c r="C762" s="22" t="str">
        <f t="shared" ca="1" si="55"/>
        <v>East Santo (Santo)</v>
      </c>
      <c r="D762" s="6" t="s">
        <v>478</v>
      </c>
      <c r="E762" s="22" t="str">
        <f t="shared" ca="1" si="56"/>
        <v>Aese</v>
      </c>
      <c r="F762" s="22" t="str">
        <f t="shared" ca="1" si="57"/>
        <v>VUT0102029</v>
      </c>
      <c r="G762" s="22" t="str">
        <f t="shared" ca="1" si="58"/>
        <v>VUT0102</v>
      </c>
      <c r="H762" s="22" t="str">
        <f t="shared" ca="1" si="59"/>
        <v>SANMA</v>
      </c>
      <c r="I762" s="2"/>
      <c r="J762" s="2">
        <v>0</v>
      </c>
      <c r="K762" s="2"/>
    </row>
    <row r="763" spans="1:11">
      <c r="A763" s="6" t="s">
        <v>7804</v>
      </c>
      <c r="B763" s="6" t="s">
        <v>7805</v>
      </c>
      <c r="C763" s="22" t="str">
        <f t="shared" ca="1" si="55"/>
        <v>East Santo (Santo)</v>
      </c>
      <c r="D763" s="6" t="s">
        <v>478</v>
      </c>
      <c r="E763" s="22" t="str">
        <f t="shared" ca="1" si="56"/>
        <v>Aese</v>
      </c>
      <c r="F763" s="22" t="str">
        <f t="shared" ca="1" si="57"/>
        <v>VUT0102029</v>
      </c>
      <c r="G763" s="22" t="str">
        <f t="shared" ca="1" si="58"/>
        <v>VUT0102</v>
      </c>
      <c r="H763" s="22" t="str">
        <f t="shared" ca="1" si="59"/>
        <v>SANMA</v>
      </c>
      <c r="I763" s="2"/>
      <c r="J763" s="2">
        <v>0</v>
      </c>
      <c r="K763" s="2"/>
    </row>
    <row r="764" spans="1:11">
      <c r="A764" s="6" t="s">
        <v>7814</v>
      </c>
      <c r="B764" s="6" t="s">
        <v>7815</v>
      </c>
      <c r="C764" s="22" t="str">
        <f t="shared" ca="1" si="55"/>
        <v>East Santo (Santo)</v>
      </c>
      <c r="D764" s="6" t="s">
        <v>478</v>
      </c>
      <c r="E764" s="22" t="str">
        <f t="shared" ca="1" si="56"/>
        <v>Aese</v>
      </c>
      <c r="F764" s="22" t="str">
        <f t="shared" ca="1" si="57"/>
        <v>VUT0102029</v>
      </c>
      <c r="G764" s="22" t="str">
        <f t="shared" ca="1" si="58"/>
        <v>VUT0102</v>
      </c>
      <c r="H764" s="22" t="str">
        <f t="shared" ca="1" si="59"/>
        <v>SANMA</v>
      </c>
      <c r="I764" s="2"/>
      <c r="J764" s="2">
        <v>0</v>
      </c>
      <c r="K764" s="2"/>
    </row>
    <row r="765" spans="1:11">
      <c r="A765" s="6" t="s">
        <v>7818</v>
      </c>
      <c r="B765" s="6" t="s">
        <v>7819</v>
      </c>
      <c r="C765" s="22" t="str">
        <f t="shared" ca="1" si="55"/>
        <v>East Santo (Santo)</v>
      </c>
      <c r="D765" s="6" t="s">
        <v>478</v>
      </c>
      <c r="E765" s="22" t="str">
        <f t="shared" ca="1" si="56"/>
        <v>Aese</v>
      </c>
      <c r="F765" s="22" t="str">
        <f t="shared" ca="1" si="57"/>
        <v>VUT0102029</v>
      </c>
      <c r="G765" s="22" t="str">
        <f t="shared" ca="1" si="58"/>
        <v>VUT0102</v>
      </c>
      <c r="H765" s="22" t="str">
        <f t="shared" ca="1" si="59"/>
        <v>SANMA</v>
      </c>
      <c r="I765" s="2"/>
      <c r="J765" s="2">
        <v>0</v>
      </c>
      <c r="K765" s="2"/>
    </row>
    <row r="766" spans="1:11">
      <c r="A766" s="6" t="s">
        <v>7822</v>
      </c>
      <c r="B766" s="6" t="s">
        <v>7823</v>
      </c>
      <c r="C766" s="22" t="str">
        <f t="shared" ca="1" si="55"/>
        <v>East Santo (Santo)</v>
      </c>
      <c r="D766" s="6" t="s">
        <v>478</v>
      </c>
      <c r="E766" s="22" t="str">
        <f t="shared" ca="1" si="56"/>
        <v>Aese</v>
      </c>
      <c r="F766" s="22" t="str">
        <f t="shared" ca="1" si="57"/>
        <v>VUT0102029</v>
      </c>
      <c r="G766" s="22" t="str">
        <f t="shared" ca="1" si="58"/>
        <v>VUT0102</v>
      </c>
      <c r="H766" s="22" t="str">
        <f t="shared" ca="1" si="59"/>
        <v>SANMA</v>
      </c>
      <c r="I766" s="2"/>
      <c r="J766" s="2">
        <v>0</v>
      </c>
      <c r="K766" s="2"/>
    </row>
    <row r="767" spans="1:11">
      <c r="A767" s="6" t="s">
        <v>7826</v>
      </c>
      <c r="B767" s="6" t="s">
        <v>7827</v>
      </c>
      <c r="C767" s="22" t="str">
        <f t="shared" ca="1" si="55"/>
        <v>East Santo (Santo)</v>
      </c>
      <c r="D767" s="6" t="s">
        <v>478</v>
      </c>
      <c r="E767" s="22" t="str">
        <f t="shared" ca="1" si="56"/>
        <v>Aese</v>
      </c>
      <c r="F767" s="22" t="str">
        <f t="shared" ca="1" si="57"/>
        <v>VUT0102029</v>
      </c>
      <c r="G767" s="22" t="str">
        <f t="shared" ca="1" si="58"/>
        <v>VUT0102</v>
      </c>
      <c r="H767" s="22" t="str">
        <f t="shared" ca="1" si="59"/>
        <v>SANMA</v>
      </c>
      <c r="I767" s="2"/>
      <c r="J767" s="2">
        <v>0</v>
      </c>
      <c r="K767" s="2"/>
    </row>
    <row r="768" spans="1:11">
      <c r="A768" s="6" t="s">
        <v>7832</v>
      </c>
      <c r="B768" s="6" t="s">
        <v>7833</v>
      </c>
      <c r="C768" s="22" t="str">
        <f t="shared" ca="1" si="55"/>
        <v>East Santo (Santo)</v>
      </c>
      <c r="D768" s="6" t="s">
        <v>478</v>
      </c>
      <c r="E768" s="22" t="str">
        <f t="shared" ca="1" si="56"/>
        <v>Aese</v>
      </c>
      <c r="F768" s="22" t="str">
        <f t="shared" ca="1" si="57"/>
        <v>VUT0102029</v>
      </c>
      <c r="G768" s="22" t="str">
        <f t="shared" ca="1" si="58"/>
        <v>VUT0102</v>
      </c>
      <c r="H768" s="22" t="str">
        <f t="shared" ca="1" si="59"/>
        <v>SANMA</v>
      </c>
      <c r="I768" s="2"/>
      <c r="J768" s="2">
        <v>0</v>
      </c>
      <c r="K768" s="2"/>
    </row>
    <row r="769" spans="1:11">
      <c r="A769" s="6" t="s">
        <v>7836</v>
      </c>
      <c r="B769" s="6" t="s">
        <v>7837</v>
      </c>
      <c r="C769" s="22" t="str">
        <f t="shared" ca="1" si="55"/>
        <v>East Santo (Santo)</v>
      </c>
      <c r="D769" s="6" t="s">
        <v>478</v>
      </c>
      <c r="E769" s="22" t="str">
        <f t="shared" ca="1" si="56"/>
        <v>Aese</v>
      </c>
      <c r="F769" s="22" t="str">
        <f t="shared" ca="1" si="57"/>
        <v>VUT0102029</v>
      </c>
      <c r="G769" s="22" t="str">
        <f t="shared" ca="1" si="58"/>
        <v>VUT0102</v>
      </c>
      <c r="H769" s="22" t="str">
        <f t="shared" ca="1" si="59"/>
        <v>SANMA</v>
      </c>
      <c r="I769" s="2"/>
      <c r="J769" s="2">
        <v>0</v>
      </c>
      <c r="K769" s="2"/>
    </row>
    <row r="770" spans="1:11">
      <c r="A770" s="6" t="s">
        <v>7838</v>
      </c>
      <c r="B770" s="6" t="s">
        <v>7839</v>
      </c>
      <c r="C770" s="22" t="str">
        <f t="shared" ref="C770:C833" ca="1" si="60">OFFSET(OffsetRefAdm3,MATCH(D770,MatchAdm3_Code,0)-1,0)</f>
        <v>East Santo (Santo)</v>
      </c>
      <c r="D770" s="6" t="s">
        <v>478</v>
      </c>
      <c r="E770" s="22" t="str">
        <f t="shared" ref="E770:E833" ca="1" si="61">OFFSET(OffsetRefAdm3,MATCH(D770,MatchAdm3_Code,0)-1,2)</f>
        <v>Aese</v>
      </c>
      <c r="F770" s="22" t="str">
        <f t="shared" ref="F770:F833" ca="1" si="62">OFFSET(OffsetRefAdm3,MATCH(D770,MatchAdm3_Code,0)-1,3)</f>
        <v>VUT0102029</v>
      </c>
      <c r="G770" s="22" t="str">
        <f t="shared" ref="G770:G833" ca="1" si="63">OFFSET(OffsetRefAdm3,MATCH(D770,MatchAdm3_Code,0)-1,5)</f>
        <v>VUT0102</v>
      </c>
      <c r="H770" s="22" t="str">
        <f t="shared" ref="H770:H833" ca="1" si="64">OFFSET(OffsetRefAdm3,MATCH(D770,MatchAdm3_Code,0)-1,4)</f>
        <v>SANMA</v>
      </c>
      <c r="I770" s="2"/>
      <c r="J770" s="2">
        <v>0</v>
      </c>
      <c r="K770" s="2"/>
    </row>
    <row r="771" spans="1:11">
      <c r="A771" s="6" t="s">
        <v>7842</v>
      </c>
      <c r="B771" s="6" t="s">
        <v>7843</v>
      </c>
      <c r="C771" s="22" t="str">
        <f t="shared" ca="1" si="60"/>
        <v>East Santo (Santo)</v>
      </c>
      <c r="D771" s="6" t="s">
        <v>478</v>
      </c>
      <c r="E771" s="22" t="str">
        <f t="shared" ca="1" si="61"/>
        <v>Aese</v>
      </c>
      <c r="F771" s="22" t="str">
        <f t="shared" ca="1" si="62"/>
        <v>VUT0102029</v>
      </c>
      <c r="G771" s="22" t="str">
        <f t="shared" ca="1" si="63"/>
        <v>VUT0102</v>
      </c>
      <c r="H771" s="22" t="str">
        <f t="shared" ca="1" si="64"/>
        <v>SANMA</v>
      </c>
      <c r="I771" s="2"/>
      <c r="J771" s="2">
        <v>0</v>
      </c>
      <c r="K771" s="2"/>
    </row>
    <row r="772" spans="1:11">
      <c r="A772" s="6" t="s">
        <v>7848</v>
      </c>
      <c r="B772" s="6" t="s">
        <v>7849</v>
      </c>
      <c r="C772" s="22" t="str">
        <f t="shared" ca="1" si="60"/>
        <v>East Santo (Santo)</v>
      </c>
      <c r="D772" s="6" t="s">
        <v>478</v>
      </c>
      <c r="E772" s="22" t="str">
        <f t="shared" ca="1" si="61"/>
        <v>Aese</v>
      </c>
      <c r="F772" s="22" t="str">
        <f t="shared" ca="1" si="62"/>
        <v>VUT0102029</v>
      </c>
      <c r="G772" s="22" t="str">
        <f t="shared" ca="1" si="63"/>
        <v>VUT0102</v>
      </c>
      <c r="H772" s="22" t="str">
        <f t="shared" ca="1" si="64"/>
        <v>SANMA</v>
      </c>
      <c r="I772" s="2"/>
      <c r="J772" s="2">
        <v>0</v>
      </c>
      <c r="K772" s="2"/>
    </row>
    <row r="773" spans="1:11">
      <c r="A773" s="6" t="s">
        <v>7854</v>
      </c>
      <c r="B773" s="6" t="s">
        <v>7855</v>
      </c>
      <c r="C773" s="22" t="str">
        <f t="shared" ca="1" si="60"/>
        <v>East Santo (Santo)</v>
      </c>
      <c r="D773" s="6" t="s">
        <v>478</v>
      </c>
      <c r="E773" s="22" t="str">
        <f t="shared" ca="1" si="61"/>
        <v>Aese</v>
      </c>
      <c r="F773" s="22" t="str">
        <f t="shared" ca="1" si="62"/>
        <v>VUT0102029</v>
      </c>
      <c r="G773" s="22" t="str">
        <f t="shared" ca="1" si="63"/>
        <v>VUT0102</v>
      </c>
      <c r="H773" s="22" t="str">
        <f t="shared" ca="1" si="64"/>
        <v>SANMA</v>
      </c>
      <c r="I773" s="2"/>
      <c r="J773" s="2">
        <v>0</v>
      </c>
      <c r="K773" s="2"/>
    </row>
    <row r="774" spans="1:11">
      <c r="A774" s="6" t="s">
        <v>7877</v>
      </c>
      <c r="B774" s="6" t="s">
        <v>7878</v>
      </c>
      <c r="C774" s="22" t="str">
        <f t="shared" ca="1" si="60"/>
        <v>East Santo (Santo)</v>
      </c>
      <c r="D774" s="6" t="s">
        <v>478</v>
      </c>
      <c r="E774" s="22" t="str">
        <f t="shared" ca="1" si="61"/>
        <v>Aese</v>
      </c>
      <c r="F774" s="22" t="str">
        <f t="shared" ca="1" si="62"/>
        <v>VUT0102029</v>
      </c>
      <c r="G774" s="22" t="str">
        <f t="shared" ca="1" si="63"/>
        <v>VUT0102</v>
      </c>
      <c r="H774" s="22" t="str">
        <f t="shared" ca="1" si="64"/>
        <v>SANMA</v>
      </c>
      <c r="I774" s="2"/>
      <c r="J774" s="2">
        <v>0</v>
      </c>
      <c r="K774" s="2"/>
    </row>
    <row r="775" spans="1:11">
      <c r="A775" s="6" t="s">
        <v>7879</v>
      </c>
      <c r="B775" s="6" t="s">
        <v>7880</v>
      </c>
      <c r="C775" s="22" t="str">
        <f t="shared" ca="1" si="60"/>
        <v>East Santo (Santo)</v>
      </c>
      <c r="D775" s="6" t="s">
        <v>478</v>
      </c>
      <c r="E775" s="22" t="str">
        <f t="shared" ca="1" si="61"/>
        <v>Aese</v>
      </c>
      <c r="F775" s="22" t="str">
        <f t="shared" ca="1" si="62"/>
        <v>VUT0102029</v>
      </c>
      <c r="G775" s="22" t="str">
        <f t="shared" ca="1" si="63"/>
        <v>VUT0102</v>
      </c>
      <c r="H775" s="22" t="str">
        <f t="shared" ca="1" si="64"/>
        <v>SANMA</v>
      </c>
      <c r="I775" s="2"/>
      <c r="J775" s="2">
        <v>0</v>
      </c>
      <c r="K775" s="2"/>
    </row>
    <row r="776" spans="1:11">
      <c r="A776" s="6" t="s">
        <v>7883</v>
      </c>
      <c r="B776" s="6" t="s">
        <v>7884</v>
      </c>
      <c r="C776" s="22" t="str">
        <f t="shared" ca="1" si="60"/>
        <v>East Santo (Santo)</v>
      </c>
      <c r="D776" s="6" t="s">
        <v>478</v>
      </c>
      <c r="E776" s="22" t="str">
        <f t="shared" ca="1" si="61"/>
        <v>Aese</v>
      </c>
      <c r="F776" s="22" t="str">
        <f t="shared" ca="1" si="62"/>
        <v>VUT0102029</v>
      </c>
      <c r="G776" s="22" t="str">
        <f t="shared" ca="1" si="63"/>
        <v>VUT0102</v>
      </c>
      <c r="H776" s="22" t="str">
        <f t="shared" ca="1" si="64"/>
        <v>SANMA</v>
      </c>
      <c r="I776" s="2"/>
      <c r="J776" s="2">
        <v>0</v>
      </c>
      <c r="K776" s="2"/>
    </row>
    <row r="777" spans="1:11">
      <c r="A777" s="6" t="s">
        <v>7899</v>
      </c>
      <c r="B777" s="6" t="s">
        <v>7900</v>
      </c>
      <c r="C777" s="22" t="str">
        <f t="shared" ca="1" si="60"/>
        <v>East Santo (Santo)</v>
      </c>
      <c r="D777" s="6" t="s">
        <v>478</v>
      </c>
      <c r="E777" s="22" t="str">
        <f t="shared" ca="1" si="61"/>
        <v>Aese</v>
      </c>
      <c r="F777" s="22" t="str">
        <f t="shared" ca="1" si="62"/>
        <v>VUT0102029</v>
      </c>
      <c r="G777" s="22" t="str">
        <f t="shared" ca="1" si="63"/>
        <v>VUT0102</v>
      </c>
      <c r="H777" s="22" t="str">
        <f t="shared" ca="1" si="64"/>
        <v>SANMA</v>
      </c>
      <c r="I777" s="2"/>
      <c r="J777" s="2">
        <v>0</v>
      </c>
      <c r="K777" s="2"/>
    </row>
    <row r="778" spans="1:11">
      <c r="A778" s="6" t="s">
        <v>7909</v>
      </c>
      <c r="B778" s="6" t="s">
        <v>7910</v>
      </c>
      <c r="C778" s="22" t="str">
        <f t="shared" ca="1" si="60"/>
        <v>East Santo (Santo)</v>
      </c>
      <c r="D778" s="6" t="s">
        <v>478</v>
      </c>
      <c r="E778" s="22" t="str">
        <f t="shared" ca="1" si="61"/>
        <v>Aese</v>
      </c>
      <c r="F778" s="22" t="str">
        <f t="shared" ca="1" si="62"/>
        <v>VUT0102029</v>
      </c>
      <c r="G778" s="22" t="str">
        <f t="shared" ca="1" si="63"/>
        <v>VUT0102</v>
      </c>
      <c r="H778" s="22" t="str">
        <f t="shared" ca="1" si="64"/>
        <v>SANMA</v>
      </c>
      <c r="I778" s="2"/>
      <c r="J778" s="2">
        <v>0</v>
      </c>
      <c r="K778" s="2"/>
    </row>
    <row r="779" spans="1:11">
      <c r="A779" s="6" t="s">
        <v>7915</v>
      </c>
      <c r="B779" s="6" t="s">
        <v>7916</v>
      </c>
      <c r="C779" s="22" t="str">
        <f t="shared" ca="1" si="60"/>
        <v>East Santo (Santo)</v>
      </c>
      <c r="D779" s="6" t="s">
        <v>478</v>
      </c>
      <c r="E779" s="22" t="str">
        <f t="shared" ca="1" si="61"/>
        <v>Aese</v>
      </c>
      <c r="F779" s="22" t="str">
        <f t="shared" ca="1" si="62"/>
        <v>VUT0102029</v>
      </c>
      <c r="G779" s="22" t="str">
        <f t="shared" ca="1" si="63"/>
        <v>VUT0102</v>
      </c>
      <c r="H779" s="22" t="str">
        <f t="shared" ca="1" si="64"/>
        <v>SANMA</v>
      </c>
      <c r="I779" s="2"/>
      <c r="J779" s="2">
        <v>0</v>
      </c>
      <c r="K779" s="2"/>
    </row>
    <row r="780" spans="1:11">
      <c r="A780" s="6" t="s">
        <v>7917</v>
      </c>
      <c r="B780" s="6" t="s">
        <v>7918</v>
      </c>
      <c r="C780" s="22" t="str">
        <f t="shared" ca="1" si="60"/>
        <v>East Santo (Santo)</v>
      </c>
      <c r="D780" s="6" t="s">
        <v>478</v>
      </c>
      <c r="E780" s="22" t="str">
        <f t="shared" ca="1" si="61"/>
        <v>Aese</v>
      </c>
      <c r="F780" s="22" t="str">
        <f t="shared" ca="1" si="62"/>
        <v>VUT0102029</v>
      </c>
      <c r="G780" s="22" t="str">
        <f t="shared" ca="1" si="63"/>
        <v>VUT0102</v>
      </c>
      <c r="H780" s="22" t="str">
        <f t="shared" ca="1" si="64"/>
        <v>SANMA</v>
      </c>
      <c r="I780" s="2"/>
      <c r="J780" s="2">
        <v>0</v>
      </c>
      <c r="K780" s="2"/>
    </row>
    <row r="781" spans="1:11">
      <c r="A781" s="6" t="s">
        <v>7927</v>
      </c>
      <c r="B781" s="6" t="s">
        <v>7928</v>
      </c>
      <c r="C781" s="22" t="str">
        <f t="shared" ca="1" si="60"/>
        <v>East Santo (Santo)</v>
      </c>
      <c r="D781" s="6" t="s">
        <v>478</v>
      </c>
      <c r="E781" s="22" t="str">
        <f t="shared" ca="1" si="61"/>
        <v>Aese</v>
      </c>
      <c r="F781" s="22" t="str">
        <f t="shared" ca="1" si="62"/>
        <v>VUT0102029</v>
      </c>
      <c r="G781" s="22" t="str">
        <f t="shared" ca="1" si="63"/>
        <v>VUT0102</v>
      </c>
      <c r="H781" s="22" t="str">
        <f t="shared" ca="1" si="64"/>
        <v>SANMA</v>
      </c>
      <c r="I781" s="2"/>
      <c r="J781" s="2">
        <v>0</v>
      </c>
      <c r="K781" s="2"/>
    </row>
    <row r="782" spans="1:11">
      <c r="A782" s="6" t="s">
        <v>7937</v>
      </c>
      <c r="B782" s="6" t="s">
        <v>7938</v>
      </c>
      <c r="C782" s="22" t="str">
        <f t="shared" ca="1" si="60"/>
        <v>East Santo (Santo)</v>
      </c>
      <c r="D782" s="6" t="s">
        <v>478</v>
      </c>
      <c r="E782" s="22" t="str">
        <f t="shared" ca="1" si="61"/>
        <v>Aese</v>
      </c>
      <c r="F782" s="22" t="str">
        <f t="shared" ca="1" si="62"/>
        <v>VUT0102029</v>
      </c>
      <c r="G782" s="22" t="str">
        <f t="shared" ca="1" si="63"/>
        <v>VUT0102</v>
      </c>
      <c r="H782" s="22" t="str">
        <f t="shared" ca="1" si="64"/>
        <v>SANMA</v>
      </c>
      <c r="I782" s="2"/>
      <c r="J782" s="2">
        <v>0</v>
      </c>
      <c r="K782" s="2"/>
    </row>
    <row r="783" spans="1:11">
      <c r="A783" s="6" t="s">
        <v>7939</v>
      </c>
      <c r="B783" s="6" t="s">
        <v>7940</v>
      </c>
      <c r="C783" s="22" t="str">
        <f t="shared" ca="1" si="60"/>
        <v>East Santo (Santo)</v>
      </c>
      <c r="D783" s="6" t="s">
        <v>478</v>
      </c>
      <c r="E783" s="22" t="str">
        <f t="shared" ca="1" si="61"/>
        <v>Aese</v>
      </c>
      <c r="F783" s="22" t="str">
        <f t="shared" ca="1" si="62"/>
        <v>VUT0102029</v>
      </c>
      <c r="G783" s="22" t="str">
        <f t="shared" ca="1" si="63"/>
        <v>VUT0102</v>
      </c>
      <c r="H783" s="22" t="str">
        <f t="shared" ca="1" si="64"/>
        <v>SANMA</v>
      </c>
      <c r="I783" s="2"/>
      <c r="J783" s="2">
        <v>0</v>
      </c>
      <c r="K783" s="2"/>
    </row>
    <row r="784" spans="1:11">
      <c r="A784" s="6" t="s">
        <v>7953</v>
      </c>
      <c r="B784" s="6" t="s">
        <v>7954</v>
      </c>
      <c r="C784" s="22" t="str">
        <f t="shared" ca="1" si="60"/>
        <v>East Santo (Santo)</v>
      </c>
      <c r="D784" s="6" t="s">
        <v>478</v>
      </c>
      <c r="E784" s="22" t="str">
        <f t="shared" ca="1" si="61"/>
        <v>Aese</v>
      </c>
      <c r="F784" s="22" t="str">
        <f t="shared" ca="1" si="62"/>
        <v>VUT0102029</v>
      </c>
      <c r="G784" s="22" t="str">
        <f t="shared" ca="1" si="63"/>
        <v>VUT0102</v>
      </c>
      <c r="H784" s="22" t="str">
        <f t="shared" ca="1" si="64"/>
        <v>SANMA</v>
      </c>
      <c r="I784" s="2"/>
      <c r="J784" s="2">
        <v>0</v>
      </c>
      <c r="K784" s="2"/>
    </row>
    <row r="785" spans="1:11">
      <c r="A785" s="6" t="s">
        <v>7933</v>
      </c>
      <c r="B785" s="6" t="s">
        <v>7955</v>
      </c>
      <c r="C785" s="22" t="str">
        <f t="shared" ca="1" si="60"/>
        <v>East Santo (Santo)</v>
      </c>
      <c r="D785" s="6" t="s">
        <v>478</v>
      </c>
      <c r="E785" s="22" t="str">
        <f t="shared" ca="1" si="61"/>
        <v>Aese</v>
      </c>
      <c r="F785" s="22" t="str">
        <f t="shared" ca="1" si="62"/>
        <v>VUT0102029</v>
      </c>
      <c r="G785" s="22" t="str">
        <f t="shared" ca="1" si="63"/>
        <v>VUT0102</v>
      </c>
      <c r="H785" s="22" t="str">
        <f t="shared" ca="1" si="64"/>
        <v>SANMA</v>
      </c>
      <c r="I785" s="2"/>
      <c r="J785" s="2">
        <v>0</v>
      </c>
      <c r="K785" s="2"/>
    </row>
    <row r="786" spans="1:11">
      <c r="A786" s="6" t="s">
        <v>7958</v>
      </c>
      <c r="B786" s="6" t="s">
        <v>7959</v>
      </c>
      <c r="C786" s="22" t="str">
        <f t="shared" ca="1" si="60"/>
        <v>East Santo (Santo)</v>
      </c>
      <c r="D786" s="6" t="s">
        <v>478</v>
      </c>
      <c r="E786" s="22" t="str">
        <f t="shared" ca="1" si="61"/>
        <v>Aese</v>
      </c>
      <c r="F786" s="22" t="str">
        <f t="shared" ca="1" si="62"/>
        <v>VUT0102029</v>
      </c>
      <c r="G786" s="22" t="str">
        <f t="shared" ca="1" si="63"/>
        <v>VUT0102</v>
      </c>
      <c r="H786" s="22" t="str">
        <f t="shared" ca="1" si="64"/>
        <v>SANMA</v>
      </c>
      <c r="I786" s="2"/>
      <c r="J786" s="2">
        <v>0</v>
      </c>
      <c r="K786" s="2"/>
    </row>
    <row r="787" spans="1:11">
      <c r="A787" s="6" t="s">
        <v>7966</v>
      </c>
      <c r="B787" s="6" t="s">
        <v>7967</v>
      </c>
      <c r="C787" s="22" t="str">
        <f t="shared" ca="1" si="60"/>
        <v>East Santo (Santo)</v>
      </c>
      <c r="D787" s="6" t="s">
        <v>478</v>
      </c>
      <c r="E787" s="22" t="str">
        <f t="shared" ca="1" si="61"/>
        <v>Aese</v>
      </c>
      <c r="F787" s="22" t="str">
        <f t="shared" ca="1" si="62"/>
        <v>VUT0102029</v>
      </c>
      <c r="G787" s="22" t="str">
        <f t="shared" ca="1" si="63"/>
        <v>VUT0102</v>
      </c>
      <c r="H787" s="22" t="str">
        <f t="shared" ca="1" si="64"/>
        <v>SANMA</v>
      </c>
      <c r="I787" s="2"/>
      <c r="J787" s="2">
        <v>0</v>
      </c>
      <c r="K787" s="2"/>
    </row>
    <row r="788" spans="1:11">
      <c r="A788" s="6" t="s">
        <v>7968</v>
      </c>
      <c r="B788" s="6" t="s">
        <v>7969</v>
      </c>
      <c r="C788" s="22" t="str">
        <f t="shared" ca="1" si="60"/>
        <v>East Santo (Santo)</v>
      </c>
      <c r="D788" s="6" t="s">
        <v>478</v>
      </c>
      <c r="E788" s="22" t="str">
        <f t="shared" ca="1" si="61"/>
        <v>Aese</v>
      </c>
      <c r="F788" s="22" t="str">
        <f t="shared" ca="1" si="62"/>
        <v>VUT0102029</v>
      </c>
      <c r="G788" s="22" t="str">
        <f t="shared" ca="1" si="63"/>
        <v>VUT0102</v>
      </c>
      <c r="H788" s="22" t="str">
        <f t="shared" ca="1" si="64"/>
        <v>SANMA</v>
      </c>
      <c r="I788" s="2"/>
      <c r="J788" s="2">
        <v>0</v>
      </c>
      <c r="K788" s="2"/>
    </row>
    <row r="789" spans="1:11">
      <c r="A789" s="6" t="s">
        <v>7974</v>
      </c>
      <c r="B789" s="6" t="s">
        <v>7975</v>
      </c>
      <c r="C789" s="22" t="str">
        <f t="shared" ca="1" si="60"/>
        <v>East Santo (Santo)</v>
      </c>
      <c r="D789" s="6" t="s">
        <v>478</v>
      </c>
      <c r="E789" s="22" t="str">
        <f t="shared" ca="1" si="61"/>
        <v>Aese</v>
      </c>
      <c r="F789" s="22" t="str">
        <f t="shared" ca="1" si="62"/>
        <v>VUT0102029</v>
      </c>
      <c r="G789" s="22" t="str">
        <f t="shared" ca="1" si="63"/>
        <v>VUT0102</v>
      </c>
      <c r="H789" s="22" t="str">
        <f t="shared" ca="1" si="64"/>
        <v>SANMA</v>
      </c>
      <c r="I789" s="2"/>
      <c r="J789" s="2">
        <v>0</v>
      </c>
      <c r="K789" s="2"/>
    </row>
    <row r="790" spans="1:11">
      <c r="A790" s="6" t="s">
        <v>7978</v>
      </c>
      <c r="B790" s="6" t="s">
        <v>7979</v>
      </c>
      <c r="C790" s="22" t="str">
        <f t="shared" ca="1" si="60"/>
        <v>East Santo (Santo)</v>
      </c>
      <c r="D790" s="6" t="s">
        <v>478</v>
      </c>
      <c r="E790" s="22" t="str">
        <f t="shared" ca="1" si="61"/>
        <v>Aese</v>
      </c>
      <c r="F790" s="22" t="str">
        <f t="shared" ca="1" si="62"/>
        <v>VUT0102029</v>
      </c>
      <c r="G790" s="22" t="str">
        <f t="shared" ca="1" si="63"/>
        <v>VUT0102</v>
      </c>
      <c r="H790" s="22" t="str">
        <f t="shared" ca="1" si="64"/>
        <v>SANMA</v>
      </c>
      <c r="I790" s="2"/>
      <c r="J790" s="2">
        <v>0</v>
      </c>
      <c r="K790" s="2"/>
    </row>
    <row r="791" spans="1:11">
      <c r="A791" s="6" t="s">
        <v>7980</v>
      </c>
      <c r="B791" s="6" t="s">
        <v>7981</v>
      </c>
      <c r="C791" s="22" t="str">
        <f t="shared" ca="1" si="60"/>
        <v>East Santo (Santo)</v>
      </c>
      <c r="D791" s="6" t="s">
        <v>478</v>
      </c>
      <c r="E791" s="22" t="str">
        <f t="shared" ca="1" si="61"/>
        <v>Aese</v>
      </c>
      <c r="F791" s="22" t="str">
        <f t="shared" ca="1" si="62"/>
        <v>VUT0102029</v>
      </c>
      <c r="G791" s="22" t="str">
        <f t="shared" ca="1" si="63"/>
        <v>VUT0102</v>
      </c>
      <c r="H791" s="22" t="str">
        <f t="shared" ca="1" si="64"/>
        <v>SANMA</v>
      </c>
      <c r="I791" s="2"/>
      <c r="J791" s="2">
        <v>0</v>
      </c>
      <c r="K791" s="2"/>
    </row>
    <row r="792" spans="1:11">
      <c r="A792" s="6" t="s">
        <v>7994</v>
      </c>
      <c r="B792" s="6" t="s">
        <v>7995</v>
      </c>
      <c r="C792" s="22" t="str">
        <f t="shared" ca="1" si="60"/>
        <v>East Santo (Santo)</v>
      </c>
      <c r="D792" s="6" t="s">
        <v>478</v>
      </c>
      <c r="E792" s="22" t="str">
        <f t="shared" ca="1" si="61"/>
        <v>Aese</v>
      </c>
      <c r="F792" s="22" t="str">
        <f t="shared" ca="1" si="62"/>
        <v>VUT0102029</v>
      </c>
      <c r="G792" s="22" t="str">
        <f t="shared" ca="1" si="63"/>
        <v>VUT0102</v>
      </c>
      <c r="H792" s="22" t="str">
        <f t="shared" ca="1" si="64"/>
        <v>SANMA</v>
      </c>
      <c r="I792" s="2"/>
      <c r="J792" s="2">
        <v>0</v>
      </c>
      <c r="K792" s="2"/>
    </row>
    <row r="793" spans="1:11">
      <c r="A793" s="6" t="s">
        <v>4678</v>
      </c>
      <c r="B793" s="6" t="s">
        <v>8002</v>
      </c>
      <c r="C793" s="22" t="str">
        <f t="shared" ca="1" si="60"/>
        <v>East Santo (Santo)</v>
      </c>
      <c r="D793" s="6" t="s">
        <v>478</v>
      </c>
      <c r="E793" s="22" t="str">
        <f t="shared" ca="1" si="61"/>
        <v>Aese</v>
      </c>
      <c r="F793" s="22" t="str">
        <f t="shared" ca="1" si="62"/>
        <v>VUT0102029</v>
      </c>
      <c r="G793" s="22" t="str">
        <f t="shared" ca="1" si="63"/>
        <v>VUT0102</v>
      </c>
      <c r="H793" s="22" t="str">
        <f t="shared" ca="1" si="64"/>
        <v>SANMA</v>
      </c>
      <c r="I793" s="2"/>
      <c r="J793" s="2">
        <v>0</v>
      </c>
      <c r="K793" s="2"/>
    </row>
    <row r="794" spans="1:11">
      <c r="A794" s="6" t="s">
        <v>8021</v>
      </c>
      <c r="B794" s="6" t="s">
        <v>8022</v>
      </c>
      <c r="C794" s="22" t="str">
        <f t="shared" ca="1" si="60"/>
        <v>East Santo (Santo)</v>
      </c>
      <c r="D794" s="6" t="s">
        <v>478</v>
      </c>
      <c r="E794" s="22" t="str">
        <f t="shared" ca="1" si="61"/>
        <v>Aese</v>
      </c>
      <c r="F794" s="22" t="str">
        <f t="shared" ca="1" si="62"/>
        <v>VUT0102029</v>
      </c>
      <c r="G794" s="22" t="str">
        <f t="shared" ca="1" si="63"/>
        <v>VUT0102</v>
      </c>
      <c r="H794" s="22" t="str">
        <f t="shared" ca="1" si="64"/>
        <v>SANMA</v>
      </c>
      <c r="I794" s="2"/>
      <c r="J794" s="2">
        <v>0</v>
      </c>
      <c r="K794" s="2"/>
    </row>
    <row r="795" spans="1:11">
      <c r="A795" s="6" t="s">
        <v>8023</v>
      </c>
      <c r="B795" s="6" t="s">
        <v>8024</v>
      </c>
      <c r="C795" s="22" t="str">
        <f t="shared" ca="1" si="60"/>
        <v>East Santo (Santo)</v>
      </c>
      <c r="D795" s="6" t="s">
        <v>478</v>
      </c>
      <c r="E795" s="22" t="str">
        <f t="shared" ca="1" si="61"/>
        <v>Aese</v>
      </c>
      <c r="F795" s="22" t="str">
        <f t="shared" ca="1" si="62"/>
        <v>VUT0102029</v>
      </c>
      <c r="G795" s="22" t="str">
        <f t="shared" ca="1" si="63"/>
        <v>VUT0102</v>
      </c>
      <c r="H795" s="22" t="str">
        <f t="shared" ca="1" si="64"/>
        <v>SANMA</v>
      </c>
      <c r="I795" s="2"/>
      <c r="J795" s="2">
        <v>0</v>
      </c>
      <c r="K795" s="2"/>
    </row>
    <row r="796" spans="1:11">
      <c r="A796" s="6" t="s">
        <v>8027</v>
      </c>
      <c r="B796" s="6" t="s">
        <v>8028</v>
      </c>
      <c r="C796" s="22" t="str">
        <f t="shared" ca="1" si="60"/>
        <v>East Santo (Santo)</v>
      </c>
      <c r="D796" s="6" t="s">
        <v>478</v>
      </c>
      <c r="E796" s="22" t="str">
        <f t="shared" ca="1" si="61"/>
        <v>Aese</v>
      </c>
      <c r="F796" s="22" t="str">
        <f t="shared" ca="1" si="62"/>
        <v>VUT0102029</v>
      </c>
      <c r="G796" s="22" t="str">
        <f t="shared" ca="1" si="63"/>
        <v>VUT0102</v>
      </c>
      <c r="H796" s="22" t="str">
        <f t="shared" ca="1" si="64"/>
        <v>SANMA</v>
      </c>
      <c r="I796" s="2"/>
      <c r="J796" s="2">
        <v>3</v>
      </c>
      <c r="K796" s="2"/>
    </row>
    <row r="797" spans="1:11">
      <c r="A797" s="6" t="s">
        <v>8029</v>
      </c>
      <c r="B797" s="6" t="s">
        <v>8030</v>
      </c>
      <c r="C797" s="22" t="str">
        <f t="shared" ca="1" si="60"/>
        <v>East Santo (Santo)</v>
      </c>
      <c r="D797" s="6" t="s">
        <v>478</v>
      </c>
      <c r="E797" s="22" t="str">
        <f t="shared" ca="1" si="61"/>
        <v>Aese</v>
      </c>
      <c r="F797" s="22" t="str">
        <f t="shared" ca="1" si="62"/>
        <v>VUT0102029</v>
      </c>
      <c r="G797" s="22" t="str">
        <f t="shared" ca="1" si="63"/>
        <v>VUT0102</v>
      </c>
      <c r="H797" s="22" t="str">
        <f t="shared" ca="1" si="64"/>
        <v>SANMA</v>
      </c>
      <c r="I797" s="2"/>
      <c r="J797" s="2">
        <v>0</v>
      </c>
      <c r="K797" s="2"/>
    </row>
    <row r="798" spans="1:11">
      <c r="A798" s="6" t="s">
        <v>8031</v>
      </c>
      <c r="B798" s="6" t="s">
        <v>8032</v>
      </c>
      <c r="C798" s="22" t="str">
        <f t="shared" ca="1" si="60"/>
        <v>East Santo (Santo)</v>
      </c>
      <c r="D798" s="6" t="s">
        <v>478</v>
      </c>
      <c r="E798" s="22" t="str">
        <f t="shared" ca="1" si="61"/>
        <v>Aese</v>
      </c>
      <c r="F798" s="22" t="str">
        <f t="shared" ca="1" si="62"/>
        <v>VUT0102029</v>
      </c>
      <c r="G798" s="22" t="str">
        <f t="shared" ca="1" si="63"/>
        <v>VUT0102</v>
      </c>
      <c r="H798" s="22" t="str">
        <f t="shared" ca="1" si="64"/>
        <v>SANMA</v>
      </c>
      <c r="I798" s="2"/>
      <c r="J798" s="2">
        <v>0</v>
      </c>
      <c r="K798" s="2"/>
    </row>
    <row r="799" spans="1:11">
      <c r="A799" s="6" t="s">
        <v>8033</v>
      </c>
      <c r="B799" s="6" t="s">
        <v>8034</v>
      </c>
      <c r="C799" s="22" t="str">
        <f t="shared" ca="1" si="60"/>
        <v>East Santo (Santo)</v>
      </c>
      <c r="D799" s="6" t="s">
        <v>478</v>
      </c>
      <c r="E799" s="22" t="str">
        <f t="shared" ca="1" si="61"/>
        <v>Aese</v>
      </c>
      <c r="F799" s="22" t="str">
        <f t="shared" ca="1" si="62"/>
        <v>VUT0102029</v>
      </c>
      <c r="G799" s="22" t="str">
        <f t="shared" ca="1" si="63"/>
        <v>VUT0102</v>
      </c>
      <c r="H799" s="22" t="str">
        <f t="shared" ca="1" si="64"/>
        <v>SANMA</v>
      </c>
      <c r="I799" s="2"/>
      <c r="J799" s="2">
        <v>0</v>
      </c>
      <c r="K799" s="2"/>
    </row>
    <row r="800" spans="1:11">
      <c r="A800" s="6" t="s">
        <v>8047</v>
      </c>
      <c r="B800" s="6" t="s">
        <v>8048</v>
      </c>
      <c r="C800" s="22" t="str">
        <f t="shared" ca="1" si="60"/>
        <v>East Santo (Santo)</v>
      </c>
      <c r="D800" s="6" t="s">
        <v>478</v>
      </c>
      <c r="E800" s="22" t="str">
        <f t="shared" ca="1" si="61"/>
        <v>Aese</v>
      </c>
      <c r="F800" s="22" t="str">
        <f t="shared" ca="1" si="62"/>
        <v>VUT0102029</v>
      </c>
      <c r="G800" s="22" t="str">
        <f t="shared" ca="1" si="63"/>
        <v>VUT0102</v>
      </c>
      <c r="H800" s="22" t="str">
        <f t="shared" ca="1" si="64"/>
        <v>SANMA</v>
      </c>
      <c r="I800" s="2"/>
      <c r="J800" s="2">
        <v>0</v>
      </c>
      <c r="K800" s="2"/>
    </row>
    <row r="801" spans="1:11">
      <c r="A801" s="6" t="s">
        <v>8055</v>
      </c>
      <c r="B801" s="6" t="s">
        <v>8056</v>
      </c>
      <c r="C801" s="22" t="str">
        <f t="shared" ca="1" si="60"/>
        <v>East Santo (Santo)</v>
      </c>
      <c r="D801" s="6" t="s">
        <v>478</v>
      </c>
      <c r="E801" s="22" t="str">
        <f t="shared" ca="1" si="61"/>
        <v>Aese</v>
      </c>
      <c r="F801" s="22" t="str">
        <f t="shared" ca="1" si="62"/>
        <v>VUT0102029</v>
      </c>
      <c r="G801" s="22" t="str">
        <f t="shared" ca="1" si="63"/>
        <v>VUT0102</v>
      </c>
      <c r="H801" s="22" t="str">
        <f t="shared" ca="1" si="64"/>
        <v>SANMA</v>
      </c>
      <c r="I801" s="2"/>
      <c r="J801" s="2">
        <v>0</v>
      </c>
      <c r="K801" s="2"/>
    </row>
    <row r="802" spans="1:11">
      <c r="A802" s="6" t="s">
        <v>8063</v>
      </c>
      <c r="B802" s="6" t="s">
        <v>8064</v>
      </c>
      <c r="C802" s="22" t="str">
        <f t="shared" ca="1" si="60"/>
        <v>East Santo (Santo)</v>
      </c>
      <c r="D802" s="6" t="s">
        <v>478</v>
      </c>
      <c r="E802" s="22" t="str">
        <f t="shared" ca="1" si="61"/>
        <v>Aese</v>
      </c>
      <c r="F802" s="22" t="str">
        <f t="shared" ca="1" si="62"/>
        <v>VUT0102029</v>
      </c>
      <c r="G802" s="22" t="str">
        <f t="shared" ca="1" si="63"/>
        <v>VUT0102</v>
      </c>
      <c r="H802" s="22" t="str">
        <f t="shared" ca="1" si="64"/>
        <v>SANMA</v>
      </c>
      <c r="I802" s="2"/>
      <c r="J802" s="2">
        <v>0</v>
      </c>
      <c r="K802" s="2"/>
    </row>
    <row r="803" spans="1:11">
      <c r="A803" s="6" t="s">
        <v>8067</v>
      </c>
      <c r="B803" s="6" t="s">
        <v>8068</v>
      </c>
      <c r="C803" s="22" t="str">
        <f t="shared" ca="1" si="60"/>
        <v>East Santo (Santo)</v>
      </c>
      <c r="D803" s="6" t="s">
        <v>478</v>
      </c>
      <c r="E803" s="22" t="str">
        <f t="shared" ca="1" si="61"/>
        <v>Aese</v>
      </c>
      <c r="F803" s="22" t="str">
        <f t="shared" ca="1" si="62"/>
        <v>VUT0102029</v>
      </c>
      <c r="G803" s="22" t="str">
        <f t="shared" ca="1" si="63"/>
        <v>VUT0102</v>
      </c>
      <c r="H803" s="22" t="str">
        <f t="shared" ca="1" si="64"/>
        <v>SANMA</v>
      </c>
      <c r="I803" s="2"/>
      <c r="J803" s="2">
        <v>0</v>
      </c>
      <c r="K803" s="2"/>
    </row>
    <row r="804" spans="1:11">
      <c r="A804" s="6" t="s">
        <v>8071</v>
      </c>
      <c r="B804" s="6" t="s">
        <v>8072</v>
      </c>
      <c r="C804" s="22" t="str">
        <f t="shared" ca="1" si="60"/>
        <v>East Santo (Santo)</v>
      </c>
      <c r="D804" s="6" t="s">
        <v>478</v>
      </c>
      <c r="E804" s="22" t="str">
        <f t="shared" ca="1" si="61"/>
        <v>Aese</v>
      </c>
      <c r="F804" s="22" t="str">
        <f t="shared" ca="1" si="62"/>
        <v>VUT0102029</v>
      </c>
      <c r="G804" s="22" t="str">
        <f t="shared" ca="1" si="63"/>
        <v>VUT0102</v>
      </c>
      <c r="H804" s="22" t="str">
        <f t="shared" ca="1" si="64"/>
        <v>SANMA</v>
      </c>
      <c r="I804" s="2"/>
      <c r="J804" s="2">
        <v>0</v>
      </c>
      <c r="K804" s="2"/>
    </row>
    <row r="805" spans="1:11">
      <c r="A805" s="6" t="s">
        <v>8075</v>
      </c>
      <c r="B805" s="6" t="s">
        <v>8076</v>
      </c>
      <c r="C805" s="22" t="str">
        <f t="shared" ca="1" si="60"/>
        <v>East Santo (Santo)</v>
      </c>
      <c r="D805" s="6" t="s">
        <v>478</v>
      </c>
      <c r="E805" s="22" t="str">
        <f t="shared" ca="1" si="61"/>
        <v>Aese</v>
      </c>
      <c r="F805" s="22" t="str">
        <f t="shared" ca="1" si="62"/>
        <v>VUT0102029</v>
      </c>
      <c r="G805" s="22" t="str">
        <f t="shared" ca="1" si="63"/>
        <v>VUT0102</v>
      </c>
      <c r="H805" s="22" t="str">
        <f t="shared" ca="1" si="64"/>
        <v>SANMA</v>
      </c>
      <c r="I805" s="2"/>
      <c r="J805" s="2">
        <v>0</v>
      </c>
      <c r="K805" s="2"/>
    </row>
    <row r="806" spans="1:11">
      <c r="A806" s="6" t="s">
        <v>8081</v>
      </c>
      <c r="B806" s="6" t="s">
        <v>8082</v>
      </c>
      <c r="C806" s="22" t="str">
        <f t="shared" ca="1" si="60"/>
        <v>East Santo (Santo)</v>
      </c>
      <c r="D806" s="6" t="s">
        <v>478</v>
      </c>
      <c r="E806" s="22" t="str">
        <f t="shared" ca="1" si="61"/>
        <v>Aese</v>
      </c>
      <c r="F806" s="22" t="str">
        <f t="shared" ca="1" si="62"/>
        <v>VUT0102029</v>
      </c>
      <c r="G806" s="22" t="str">
        <f t="shared" ca="1" si="63"/>
        <v>VUT0102</v>
      </c>
      <c r="H806" s="22" t="str">
        <f t="shared" ca="1" si="64"/>
        <v>SANMA</v>
      </c>
      <c r="I806" s="2"/>
      <c r="J806" s="2">
        <v>0</v>
      </c>
      <c r="K806" s="2"/>
    </row>
    <row r="807" spans="1:11">
      <c r="A807" s="6" t="s">
        <v>8097</v>
      </c>
      <c r="B807" s="6" t="s">
        <v>8098</v>
      </c>
      <c r="C807" s="22" t="str">
        <f t="shared" ca="1" si="60"/>
        <v>East Santo (Santo)</v>
      </c>
      <c r="D807" s="6" t="s">
        <v>478</v>
      </c>
      <c r="E807" s="22" t="str">
        <f t="shared" ca="1" si="61"/>
        <v>Aese</v>
      </c>
      <c r="F807" s="22" t="str">
        <f t="shared" ca="1" si="62"/>
        <v>VUT0102029</v>
      </c>
      <c r="G807" s="22" t="str">
        <f t="shared" ca="1" si="63"/>
        <v>VUT0102</v>
      </c>
      <c r="H807" s="22" t="str">
        <f t="shared" ca="1" si="64"/>
        <v>SANMA</v>
      </c>
      <c r="I807" s="2"/>
      <c r="J807" s="2">
        <v>0</v>
      </c>
      <c r="K807" s="2"/>
    </row>
    <row r="808" spans="1:11">
      <c r="A808" s="6" t="s">
        <v>8099</v>
      </c>
      <c r="B808" s="6" t="s">
        <v>8100</v>
      </c>
      <c r="C808" s="22" t="str">
        <f t="shared" ca="1" si="60"/>
        <v>East Santo (Santo)</v>
      </c>
      <c r="D808" s="6" t="s">
        <v>478</v>
      </c>
      <c r="E808" s="22" t="str">
        <f t="shared" ca="1" si="61"/>
        <v>Aese</v>
      </c>
      <c r="F808" s="22" t="str">
        <f t="shared" ca="1" si="62"/>
        <v>VUT0102029</v>
      </c>
      <c r="G808" s="22" t="str">
        <f t="shared" ca="1" si="63"/>
        <v>VUT0102</v>
      </c>
      <c r="H808" s="22" t="str">
        <f t="shared" ca="1" si="64"/>
        <v>SANMA</v>
      </c>
      <c r="I808" s="2"/>
      <c r="J808" s="2">
        <v>0</v>
      </c>
      <c r="K808" s="2"/>
    </row>
    <row r="809" spans="1:11">
      <c r="A809" s="6" t="s">
        <v>8118</v>
      </c>
      <c r="B809" s="6" t="s">
        <v>8119</v>
      </c>
      <c r="C809" s="22" t="str">
        <f t="shared" ca="1" si="60"/>
        <v>East Santo (Santo)</v>
      </c>
      <c r="D809" s="6" t="s">
        <v>478</v>
      </c>
      <c r="E809" s="22" t="str">
        <f t="shared" ca="1" si="61"/>
        <v>Aese</v>
      </c>
      <c r="F809" s="22" t="str">
        <f t="shared" ca="1" si="62"/>
        <v>VUT0102029</v>
      </c>
      <c r="G809" s="22" t="str">
        <f t="shared" ca="1" si="63"/>
        <v>VUT0102</v>
      </c>
      <c r="H809" s="22" t="str">
        <f t="shared" ca="1" si="64"/>
        <v>SANMA</v>
      </c>
      <c r="I809" s="2"/>
      <c r="J809" s="2">
        <v>0</v>
      </c>
      <c r="K809" s="2"/>
    </row>
    <row r="810" spans="1:11">
      <c r="A810" s="6" t="s">
        <v>8120</v>
      </c>
      <c r="B810" s="6" t="s">
        <v>8121</v>
      </c>
      <c r="C810" s="22" t="str">
        <f t="shared" ca="1" si="60"/>
        <v>East Santo (Santo)</v>
      </c>
      <c r="D810" s="6" t="s">
        <v>478</v>
      </c>
      <c r="E810" s="22" t="str">
        <f t="shared" ca="1" si="61"/>
        <v>Aese</v>
      </c>
      <c r="F810" s="22" t="str">
        <f t="shared" ca="1" si="62"/>
        <v>VUT0102029</v>
      </c>
      <c r="G810" s="22" t="str">
        <f t="shared" ca="1" si="63"/>
        <v>VUT0102</v>
      </c>
      <c r="H810" s="22" t="str">
        <f t="shared" ca="1" si="64"/>
        <v>SANMA</v>
      </c>
      <c r="I810" s="2"/>
      <c r="J810" s="2">
        <v>0</v>
      </c>
      <c r="K810" s="2"/>
    </row>
    <row r="811" spans="1:11">
      <c r="A811" s="6" t="s">
        <v>8126</v>
      </c>
      <c r="B811" s="6" t="s">
        <v>8127</v>
      </c>
      <c r="C811" s="22" t="str">
        <f t="shared" ca="1" si="60"/>
        <v>East Santo (Santo)</v>
      </c>
      <c r="D811" s="6" t="s">
        <v>478</v>
      </c>
      <c r="E811" s="22" t="str">
        <f t="shared" ca="1" si="61"/>
        <v>Aese</v>
      </c>
      <c r="F811" s="22" t="str">
        <f t="shared" ca="1" si="62"/>
        <v>VUT0102029</v>
      </c>
      <c r="G811" s="22" t="str">
        <f t="shared" ca="1" si="63"/>
        <v>VUT0102</v>
      </c>
      <c r="H811" s="22" t="str">
        <f t="shared" ca="1" si="64"/>
        <v>SANMA</v>
      </c>
      <c r="I811" s="2"/>
      <c r="J811" s="2">
        <v>0</v>
      </c>
      <c r="K811" s="2"/>
    </row>
    <row r="812" spans="1:11">
      <c r="A812" s="6" t="s">
        <v>8130</v>
      </c>
      <c r="B812" s="6" t="s">
        <v>8131</v>
      </c>
      <c r="C812" s="22" t="str">
        <f t="shared" ca="1" si="60"/>
        <v>East Santo (Santo)</v>
      </c>
      <c r="D812" s="6" t="s">
        <v>478</v>
      </c>
      <c r="E812" s="22" t="str">
        <f t="shared" ca="1" si="61"/>
        <v>Aese</v>
      </c>
      <c r="F812" s="22" t="str">
        <f t="shared" ca="1" si="62"/>
        <v>VUT0102029</v>
      </c>
      <c r="G812" s="22" t="str">
        <f t="shared" ca="1" si="63"/>
        <v>VUT0102</v>
      </c>
      <c r="H812" s="22" t="str">
        <f t="shared" ca="1" si="64"/>
        <v>SANMA</v>
      </c>
      <c r="I812" s="2"/>
      <c r="J812" s="2">
        <v>0</v>
      </c>
      <c r="K812" s="2"/>
    </row>
    <row r="813" spans="1:11">
      <c r="A813" s="6" t="s">
        <v>8138</v>
      </c>
      <c r="B813" s="6" t="s">
        <v>8139</v>
      </c>
      <c r="C813" s="22" t="str">
        <f t="shared" ca="1" si="60"/>
        <v>East Santo (Santo)</v>
      </c>
      <c r="D813" s="6" t="s">
        <v>478</v>
      </c>
      <c r="E813" s="22" t="str">
        <f t="shared" ca="1" si="61"/>
        <v>Aese</v>
      </c>
      <c r="F813" s="22" t="str">
        <f t="shared" ca="1" si="62"/>
        <v>VUT0102029</v>
      </c>
      <c r="G813" s="22" t="str">
        <f t="shared" ca="1" si="63"/>
        <v>VUT0102</v>
      </c>
      <c r="H813" s="22" t="str">
        <f t="shared" ca="1" si="64"/>
        <v>SANMA</v>
      </c>
      <c r="I813" s="2"/>
      <c r="J813" s="2">
        <v>0</v>
      </c>
      <c r="K813" s="2"/>
    </row>
    <row r="814" spans="1:11">
      <c r="A814" s="6" t="s">
        <v>2631</v>
      </c>
      <c r="B814" s="6" t="s">
        <v>2632</v>
      </c>
      <c r="C814" s="22" t="str">
        <f t="shared" ca="1" si="60"/>
        <v>Emau (Emau)</v>
      </c>
      <c r="D814" s="6" t="s">
        <v>492</v>
      </c>
      <c r="E814" s="22" t="str">
        <f t="shared" ca="1" si="61"/>
        <v>Emau</v>
      </c>
      <c r="F814" s="22" t="str">
        <f t="shared" ca="1" si="62"/>
        <v>VUT0105039</v>
      </c>
      <c r="G814" s="22" t="str">
        <f t="shared" ca="1" si="63"/>
        <v>VUT0105</v>
      </c>
      <c r="H814" s="22" t="str">
        <f t="shared" ca="1" si="64"/>
        <v>SHEFA</v>
      </c>
      <c r="I814" s="2"/>
      <c r="J814" s="2">
        <v>0</v>
      </c>
      <c r="K814" s="2"/>
    </row>
    <row r="815" spans="1:11">
      <c r="A815" s="6" t="s">
        <v>2633</v>
      </c>
      <c r="B815" s="6" t="s">
        <v>2634</v>
      </c>
      <c r="C815" s="22" t="str">
        <f t="shared" ca="1" si="60"/>
        <v>Emau (Emau)</v>
      </c>
      <c r="D815" s="6" t="s">
        <v>492</v>
      </c>
      <c r="E815" s="22" t="str">
        <f t="shared" ca="1" si="61"/>
        <v>Emau</v>
      </c>
      <c r="F815" s="22" t="str">
        <f t="shared" ca="1" si="62"/>
        <v>VUT0105039</v>
      </c>
      <c r="G815" s="22" t="str">
        <f t="shared" ca="1" si="63"/>
        <v>VUT0105</v>
      </c>
      <c r="H815" s="22" t="str">
        <f t="shared" ca="1" si="64"/>
        <v>SHEFA</v>
      </c>
      <c r="I815" s="2"/>
      <c r="J815" s="2">
        <v>0</v>
      </c>
      <c r="K815" s="2"/>
    </row>
    <row r="816" spans="1:11">
      <c r="A816" s="6" t="s">
        <v>2639</v>
      </c>
      <c r="B816" s="6" t="s">
        <v>2640</v>
      </c>
      <c r="C816" s="22" t="str">
        <f t="shared" ca="1" si="60"/>
        <v>Emau (Emau)</v>
      </c>
      <c r="D816" s="6" t="s">
        <v>492</v>
      </c>
      <c r="E816" s="22" t="str">
        <f t="shared" ca="1" si="61"/>
        <v>Emau</v>
      </c>
      <c r="F816" s="22" t="str">
        <f t="shared" ca="1" si="62"/>
        <v>VUT0105039</v>
      </c>
      <c r="G816" s="22" t="str">
        <f t="shared" ca="1" si="63"/>
        <v>VUT0105</v>
      </c>
      <c r="H816" s="22" t="str">
        <f t="shared" ca="1" si="64"/>
        <v>SHEFA</v>
      </c>
      <c r="I816" s="2"/>
      <c r="J816" s="2">
        <v>0</v>
      </c>
      <c r="K816" s="2"/>
    </row>
    <row r="817" spans="1:11">
      <c r="A817" s="6" t="s">
        <v>2641</v>
      </c>
      <c r="B817" s="6" t="s">
        <v>2642</v>
      </c>
      <c r="C817" s="22" t="str">
        <f t="shared" ca="1" si="60"/>
        <v>Emau (Emau)</v>
      </c>
      <c r="D817" s="6" t="s">
        <v>492</v>
      </c>
      <c r="E817" s="22" t="str">
        <f t="shared" ca="1" si="61"/>
        <v>Emau</v>
      </c>
      <c r="F817" s="22" t="str">
        <f t="shared" ca="1" si="62"/>
        <v>VUT0105039</v>
      </c>
      <c r="G817" s="22" t="str">
        <f t="shared" ca="1" si="63"/>
        <v>VUT0105</v>
      </c>
      <c r="H817" s="22" t="str">
        <f t="shared" ca="1" si="64"/>
        <v>SHEFA</v>
      </c>
      <c r="I817" s="2"/>
      <c r="J817" s="2">
        <v>0</v>
      </c>
      <c r="K817" s="2"/>
    </row>
    <row r="818" spans="1:11">
      <c r="A818" s="6" t="s">
        <v>2645</v>
      </c>
      <c r="B818" s="6" t="s">
        <v>2646</v>
      </c>
      <c r="C818" s="22" t="str">
        <f t="shared" ca="1" si="60"/>
        <v>Emau (Emau)</v>
      </c>
      <c r="D818" s="6" t="s">
        <v>492</v>
      </c>
      <c r="E818" s="22" t="str">
        <f t="shared" ca="1" si="61"/>
        <v>Emau</v>
      </c>
      <c r="F818" s="22" t="str">
        <f t="shared" ca="1" si="62"/>
        <v>VUT0105039</v>
      </c>
      <c r="G818" s="22" t="str">
        <f t="shared" ca="1" si="63"/>
        <v>VUT0105</v>
      </c>
      <c r="H818" s="22" t="str">
        <f t="shared" ca="1" si="64"/>
        <v>SHEFA</v>
      </c>
      <c r="I818" s="2"/>
      <c r="J818" s="2">
        <v>0</v>
      </c>
      <c r="K818" s="2"/>
    </row>
    <row r="819" spans="1:11">
      <c r="A819" s="6" t="s">
        <v>2649</v>
      </c>
      <c r="B819" s="6" t="s">
        <v>2650</v>
      </c>
      <c r="C819" s="22" t="str">
        <f t="shared" ca="1" si="60"/>
        <v>Emau (Emau)</v>
      </c>
      <c r="D819" s="6" t="s">
        <v>492</v>
      </c>
      <c r="E819" s="22" t="str">
        <f t="shared" ca="1" si="61"/>
        <v>Emau</v>
      </c>
      <c r="F819" s="22" t="str">
        <f t="shared" ca="1" si="62"/>
        <v>VUT0105039</v>
      </c>
      <c r="G819" s="22" t="str">
        <f t="shared" ca="1" si="63"/>
        <v>VUT0105</v>
      </c>
      <c r="H819" s="22" t="str">
        <f t="shared" ca="1" si="64"/>
        <v>SHEFA</v>
      </c>
      <c r="I819" s="2"/>
      <c r="J819" s="2">
        <v>0</v>
      </c>
      <c r="K819" s="2"/>
    </row>
    <row r="820" spans="1:11">
      <c r="A820" s="6" t="s">
        <v>2659</v>
      </c>
      <c r="B820" s="6" t="s">
        <v>2660</v>
      </c>
      <c r="C820" s="22" t="str">
        <f t="shared" ca="1" si="60"/>
        <v>Emau (Emau)</v>
      </c>
      <c r="D820" s="6" t="s">
        <v>492</v>
      </c>
      <c r="E820" s="22" t="str">
        <f t="shared" ca="1" si="61"/>
        <v>Emau</v>
      </c>
      <c r="F820" s="22" t="str">
        <f t="shared" ca="1" si="62"/>
        <v>VUT0105039</v>
      </c>
      <c r="G820" s="22" t="str">
        <f t="shared" ca="1" si="63"/>
        <v>VUT0105</v>
      </c>
      <c r="H820" s="22" t="str">
        <f t="shared" ca="1" si="64"/>
        <v>SHEFA</v>
      </c>
      <c r="I820" s="2"/>
      <c r="J820" s="2">
        <v>0</v>
      </c>
      <c r="K820" s="2"/>
    </row>
    <row r="821" spans="1:11">
      <c r="A821" s="6" t="s">
        <v>2661</v>
      </c>
      <c r="B821" s="6" t="s">
        <v>2662</v>
      </c>
      <c r="C821" s="22" t="str">
        <f t="shared" ca="1" si="60"/>
        <v>Emau (Emau)</v>
      </c>
      <c r="D821" s="6" t="s">
        <v>492</v>
      </c>
      <c r="E821" s="22" t="str">
        <f t="shared" ca="1" si="61"/>
        <v>Emau</v>
      </c>
      <c r="F821" s="22" t="str">
        <f t="shared" ca="1" si="62"/>
        <v>VUT0105039</v>
      </c>
      <c r="G821" s="22" t="str">
        <f t="shared" ca="1" si="63"/>
        <v>VUT0105</v>
      </c>
      <c r="H821" s="22" t="str">
        <f t="shared" ca="1" si="64"/>
        <v>SHEFA</v>
      </c>
      <c r="I821" s="2"/>
      <c r="J821" s="2">
        <v>0</v>
      </c>
      <c r="K821" s="2"/>
    </row>
    <row r="822" spans="1:11">
      <c r="A822" s="6" t="s">
        <v>335</v>
      </c>
      <c r="B822" s="6" t="s">
        <v>2663</v>
      </c>
      <c r="C822" s="22" t="str">
        <f t="shared" ca="1" si="60"/>
        <v>Emau (Emau)</v>
      </c>
      <c r="D822" s="6" t="s">
        <v>492</v>
      </c>
      <c r="E822" s="22" t="str">
        <f t="shared" ca="1" si="61"/>
        <v>Emau</v>
      </c>
      <c r="F822" s="22" t="str">
        <f t="shared" ca="1" si="62"/>
        <v>VUT0105039</v>
      </c>
      <c r="G822" s="22" t="str">
        <f t="shared" ca="1" si="63"/>
        <v>VUT0105</v>
      </c>
      <c r="H822" s="22" t="str">
        <f t="shared" ca="1" si="64"/>
        <v>SHEFA</v>
      </c>
      <c r="I822" s="2"/>
      <c r="J822" s="2">
        <v>0</v>
      </c>
      <c r="K822" s="2"/>
    </row>
    <row r="823" spans="1:11">
      <c r="A823" s="6" t="s">
        <v>2267</v>
      </c>
      <c r="B823" s="6" t="s">
        <v>2269</v>
      </c>
      <c r="C823" s="22" t="str">
        <f t="shared" ca="1" si="60"/>
        <v>Erakor (Efate)</v>
      </c>
      <c r="D823" s="6" t="s">
        <v>496</v>
      </c>
      <c r="E823" s="22" t="str">
        <f t="shared" ca="1" si="61"/>
        <v>Efate</v>
      </c>
      <c r="F823" s="22" t="str">
        <f t="shared" ca="1" si="62"/>
        <v>VUT0105005</v>
      </c>
      <c r="G823" s="22" t="str">
        <f t="shared" ca="1" si="63"/>
        <v>VUT0105</v>
      </c>
      <c r="H823" s="22" t="str">
        <f t="shared" ca="1" si="64"/>
        <v>SHEFA</v>
      </c>
      <c r="I823" s="2"/>
      <c r="J823" s="2">
        <v>0</v>
      </c>
      <c r="K823" s="2"/>
    </row>
    <row r="824" spans="1:11">
      <c r="A824" s="6" t="s">
        <v>493</v>
      </c>
      <c r="B824" s="6" t="s">
        <v>2277</v>
      </c>
      <c r="C824" s="22" t="str">
        <f t="shared" ca="1" si="60"/>
        <v>Erakor (Efate)</v>
      </c>
      <c r="D824" s="6" t="s">
        <v>496</v>
      </c>
      <c r="E824" s="22" t="str">
        <f t="shared" ca="1" si="61"/>
        <v>Efate</v>
      </c>
      <c r="F824" s="22" t="str">
        <f t="shared" ca="1" si="62"/>
        <v>VUT0105005</v>
      </c>
      <c r="G824" s="22" t="str">
        <f t="shared" ca="1" si="63"/>
        <v>VUT0105</v>
      </c>
      <c r="H824" s="22" t="str">
        <f t="shared" ca="1" si="64"/>
        <v>SHEFA</v>
      </c>
      <c r="I824" s="2"/>
      <c r="J824" s="2">
        <v>0</v>
      </c>
      <c r="K824" s="2"/>
    </row>
    <row r="825" spans="1:11">
      <c r="A825" s="6" t="s">
        <v>2263</v>
      </c>
      <c r="B825" s="6" t="s">
        <v>2285</v>
      </c>
      <c r="C825" s="22" t="str">
        <f t="shared" ca="1" si="60"/>
        <v>Erakor (Efate)</v>
      </c>
      <c r="D825" s="6" t="s">
        <v>496</v>
      </c>
      <c r="E825" s="22" t="str">
        <f t="shared" ca="1" si="61"/>
        <v>Efate</v>
      </c>
      <c r="F825" s="22" t="str">
        <f t="shared" ca="1" si="62"/>
        <v>VUT0105005</v>
      </c>
      <c r="G825" s="22" t="str">
        <f t="shared" ca="1" si="63"/>
        <v>VUT0105</v>
      </c>
      <c r="H825" s="22" t="str">
        <f t="shared" ca="1" si="64"/>
        <v>SHEFA</v>
      </c>
      <c r="I825" s="2"/>
      <c r="J825" s="2">
        <v>0</v>
      </c>
      <c r="K825" s="2"/>
    </row>
    <row r="826" spans="1:11">
      <c r="A826" s="6" t="s">
        <v>493</v>
      </c>
      <c r="B826" s="6" t="s">
        <v>2288</v>
      </c>
      <c r="C826" s="22" t="str">
        <f t="shared" ca="1" si="60"/>
        <v>Erakor (Efate)</v>
      </c>
      <c r="D826" s="6" t="s">
        <v>496</v>
      </c>
      <c r="E826" s="22" t="str">
        <f t="shared" ca="1" si="61"/>
        <v>Efate</v>
      </c>
      <c r="F826" s="22" t="str">
        <f t="shared" ca="1" si="62"/>
        <v>VUT0105005</v>
      </c>
      <c r="G826" s="22" t="str">
        <f t="shared" ca="1" si="63"/>
        <v>VUT0105</v>
      </c>
      <c r="H826" s="22" t="str">
        <f t="shared" ca="1" si="64"/>
        <v>SHEFA</v>
      </c>
      <c r="I826" s="2"/>
      <c r="J826" s="2">
        <v>0</v>
      </c>
      <c r="K826" s="2"/>
    </row>
    <row r="827" spans="1:11">
      <c r="A827" s="6" t="s">
        <v>2319</v>
      </c>
      <c r="B827" s="6" t="s">
        <v>2320</v>
      </c>
      <c r="C827" s="22" t="str">
        <f t="shared" ca="1" si="60"/>
        <v>Erakor (Efate)</v>
      </c>
      <c r="D827" s="6" t="s">
        <v>496</v>
      </c>
      <c r="E827" s="22" t="str">
        <f t="shared" ca="1" si="61"/>
        <v>Efate</v>
      </c>
      <c r="F827" s="22" t="str">
        <f t="shared" ca="1" si="62"/>
        <v>VUT0105005</v>
      </c>
      <c r="G827" s="22" t="str">
        <f t="shared" ca="1" si="63"/>
        <v>VUT0105</v>
      </c>
      <c r="H827" s="22" t="str">
        <f t="shared" ca="1" si="64"/>
        <v>SHEFA</v>
      </c>
      <c r="I827" s="2"/>
      <c r="J827" s="2">
        <v>0</v>
      </c>
      <c r="K827" s="2"/>
    </row>
    <row r="828" spans="1:11">
      <c r="A828" s="6" t="s">
        <v>2321</v>
      </c>
      <c r="B828" s="6" t="s">
        <v>2322</v>
      </c>
      <c r="C828" s="22" t="str">
        <f t="shared" ca="1" si="60"/>
        <v>Erakor (Efate)</v>
      </c>
      <c r="D828" s="6" t="s">
        <v>496</v>
      </c>
      <c r="E828" s="22" t="str">
        <f t="shared" ca="1" si="61"/>
        <v>Efate</v>
      </c>
      <c r="F828" s="22" t="str">
        <f t="shared" ca="1" si="62"/>
        <v>VUT0105005</v>
      </c>
      <c r="G828" s="22" t="str">
        <f t="shared" ca="1" si="63"/>
        <v>VUT0105</v>
      </c>
      <c r="H828" s="22" t="str">
        <f t="shared" ca="1" si="64"/>
        <v>SHEFA</v>
      </c>
      <c r="I828" s="2"/>
      <c r="J828" s="2">
        <v>0</v>
      </c>
      <c r="K828" s="2"/>
    </row>
    <row r="829" spans="1:11">
      <c r="A829" s="6" t="s">
        <v>2325</v>
      </c>
      <c r="B829" s="6" t="s">
        <v>2340</v>
      </c>
      <c r="C829" s="22" t="str">
        <f t="shared" ca="1" si="60"/>
        <v>Erakor (Efate)</v>
      </c>
      <c r="D829" s="6" t="s">
        <v>495</v>
      </c>
      <c r="E829" s="22" t="str">
        <f t="shared" ca="1" si="61"/>
        <v>Efate</v>
      </c>
      <c r="F829" s="22" t="str">
        <f t="shared" ca="1" si="62"/>
        <v>VUT0105005</v>
      </c>
      <c r="G829" s="22" t="str">
        <f t="shared" ca="1" si="63"/>
        <v>VUT0105</v>
      </c>
      <c r="H829" s="22" t="str">
        <f t="shared" ca="1" si="64"/>
        <v>SHEFA</v>
      </c>
      <c r="I829" s="2"/>
      <c r="J829" s="2">
        <v>0</v>
      </c>
      <c r="K829" s="2"/>
    </row>
    <row r="830" spans="1:11">
      <c r="A830" s="6" t="s">
        <v>2343</v>
      </c>
      <c r="B830" s="6" t="s">
        <v>2344</v>
      </c>
      <c r="C830" s="22" t="str">
        <f t="shared" ca="1" si="60"/>
        <v>Erakor (Efate)</v>
      </c>
      <c r="D830" s="6" t="s">
        <v>496</v>
      </c>
      <c r="E830" s="22" t="str">
        <f t="shared" ca="1" si="61"/>
        <v>Efate</v>
      </c>
      <c r="F830" s="22" t="str">
        <f t="shared" ca="1" si="62"/>
        <v>VUT0105005</v>
      </c>
      <c r="G830" s="22" t="str">
        <f t="shared" ca="1" si="63"/>
        <v>VUT0105</v>
      </c>
      <c r="H830" s="22" t="str">
        <f t="shared" ca="1" si="64"/>
        <v>SHEFA</v>
      </c>
      <c r="I830" s="2"/>
      <c r="J830" s="2">
        <v>0</v>
      </c>
      <c r="K830" s="2"/>
    </row>
    <row r="831" spans="1:11">
      <c r="A831" s="6" t="s">
        <v>2352</v>
      </c>
      <c r="B831" s="6" t="s">
        <v>2354</v>
      </c>
      <c r="C831" s="22" t="str">
        <f t="shared" ca="1" si="60"/>
        <v>Erakor (Efate)</v>
      </c>
      <c r="D831" s="6" t="s">
        <v>496</v>
      </c>
      <c r="E831" s="22" t="str">
        <f t="shared" ca="1" si="61"/>
        <v>Efate</v>
      </c>
      <c r="F831" s="22" t="str">
        <f t="shared" ca="1" si="62"/>
        <v>VUT0105005</v>
      </c>
      <c r="G831" s="22" t="str">
        <f t="shared" ca="1" si="63"/>
        <v>VUT0105</v>
      </c>
      <c r="H831" s="22" t="str">
        <f t="shared" ca="1" si="64"/>
        <v>SHEFA</v>
      </c>
      <c r="I831" s="2"/>
      <c r="J831" s="2">
        <v>0</v>
      </c>
      <c r="K831" s="2"/>
    </row>
    <row r="832" spans="1:11">
      <c r="A832" s="6" t="s">
        <v>2364</v>
      </c>
      <c r="B832" s="6" t="s">
        <v>2365</v>
      </c>
      <c r="C832" s="22" t="str">
        <f t="shared" ca="1" si="60"/>
        <v>Erakor (Efate)</v>
      </c>
      <c r="D832" s="6" t="s">
        <v>496</v>
      </c>
      <c r="E832" s="22" t="str">
        <f t="shared" ca="1" si="61"/>
        <v>Efate</v>
      </c>
      <c r="F832" s="22" t="str">
        <f t="shared" ca="1" si="62"/>
        <v>VUT0105005</v>
      </c>
      <c r="G832" s="22" t="str">
        <f t="shared" ca="1" si="63"/>
        <v>VUT0105</v>
      </c>
      <c r="H832" s="22" t="str">
        <f t="shared" ca="1" si="64"/>
        <v>SHEFA</v>
      </c>
      <c r="I832" s="2"/>
      <c r="J832" s="2">
        <v>0</v>
      </c>
      <c r="K832" s="2"/>
    </row>
    <row r="833" spans="1:11">
      <c r="A833" s="6" t="s">
        <v>2366</v>
      </c>
      <c r="B833" s="6" t="s">
        <v>2367</v>
      </c>
      <c r="C833" s="22" t="str">
        <f t="shared" ca="1" si="60"/>
        <v>Erakor (Efate)</v>
      </c>
      <c r="D833" s="6" t="s">
        <v>496</v>
      </c>
      <c r="E833" s="22" t="str">
        <f t="shared" ca="1" si="61"/>
        <v>Efate</v>
      </c>
      <c r="F833" s="22" t="str">
        <f t="shared" ca="1" si="62"/>
        <v>VUT0105005</v>
      </c>
      <c r="G833" s="22" t="str">
        <f t="shared" ca="1" si="63"/>
        <v>VUT0105</v>
      </c>
      <c r="H833" s="22" t="str">
        <f t="shared" ca="1" si="64"/>
        <v>SHEFA</v>
      </c>
      <c r="I833" s="2"/>
      <c r="J833" s="2">
        <v>0</v>
      </c>
      <c r="K833" s="2"/>
    </row>
    <row r="834" spans="1:11">
      <c r="A834" s="6" t="s">
        <v>2383</v>
      </c>
      <c r="B834" s="6" t="s">
        <v>2384</v>
      </c>
      <c r="C834" s="22" t="str">
        <f t="shared" ref="C834:C897" ca="1" si="65">OFFSET(OffsetRefAdm3,MATCH(D834,MatchAdm3_Code,0)-1,0)</f>
        <v>Erakor (Efate)</v>
      </c>
      <c r="D834" s="6" t="s">
        <v>495</v>
      </c>
      <c r="E834" s="22" t="str">
        <f t="shared" ref="E834:E897" ca="1" si="66">OFFSET(OffsetRefAdm3,MATCH(D834,MatchAdm3_Code,0)-1,2)</f>
        <v>Efate</v>
      </c>
      <c r="F834" s="22" t="str">
        <f t="shared" ref="F834:F897" ca="1" si="67">OFFSET(OffsetRefAdm3,MATCH(D834,MatchAdm3_Code,0)-1,3)</f>
        <v>VUT0105005</v>
      </c>
      <c r="G834" s="22" t="str">
        <f t="shared" ref="G834:G897" ca="1" si="68">OFFSET(OffsetRefAdm3,MATCH(D834,MatchAdm3_Code,0)-1,5)</f>
        <v>VUT0105</v>
      </c>
      <c r="H834" s="22" t="str">
        <f t="shared" ref="H834:H897" ca="1" si="69">OFFSET(OffsetRefAdm3,MATCH(D834,MatchAdm3_Code,0)-1,4)</f>
        <v>SHEFA</v>
      </c>
      <c r="I834" s="2"/>
      <c r="J834" s="2">
        <v>0</v>
      </c>
      <c r="K834" s="2"/>
    </row>
    <row r="835" spans="1:11">
      <c r="A835" s="6" t="s">
        <v>2385</v>
      </c>
      <c r="B835" s="6" t="s">
        <v>2386</v>
      </c>
      <c r="C835" s="22" t="str">
        <f t="shared" ca="1" si="65"/>
        <v>Erakor (Efate)</v>
      </c>
      <c r="D835" s="6" t="s">
        <v>495</v>
      </c>
      <c r="E835" s="22" t="str">
        <f t="shared" ca="1" si="66"/>
        <v>Efate</v>
      </c>
      <c r="F835" s="22" t="str">
        <f t="shared" ca="1" si="67"/>
        <v>VUT0105005</v>
      </c>
      <c r="G835" s="22" t="str">
        <f t="shared" ca="1" si="68"/>
        <v>VUT0105</v>
      </c>
      <c r="H835" s="22" t="str">
        <f t="shared" ca="1" si="69"/>
        <v>SHEFA</v>
      </c>
      <c r="I835" s="2"/>
      <c r="J835" s="2">
        <v>0</v>
      </c>
      <c r="K835" s="2"/>
    </row>
    <row r="836" spans="1:11">
      <c r="A836" s="6" t="s">
        <v>2393</v>
      </c>
      <c r="B836" s="6" t="s">
        <v>2394</v>
      </c>
      <c r="C836" s="22" t="str">
        <f t="shared" ca="1" si="65"/>
        <v>Erakor (Efate)</v>
      </c>
      <c r="D836" s="6" t="s">
        <v>495</v>
      </c>
      <c r="E836" s="22" t="str">
        <f t="shared" ca="1" si="66"/>
        <v>Efate</v>
      </c>
      <c r="F836" s="22" t="str">
        <f t="shared" ca="1" si="67"/>
        <v>VUT0105005</v>
      </c>
      <c r="G836" s="22" t="str">
        <f t="shared" ca="1" si="68"/>
        <v>VUT0105</v>
      </c>
      <c r="H836" s="22" t="str">
        <f t="shared" ca="1" si="69"/>
        <v>SHEFA</v>
      </c>
      <c r="I836" s="2"/>
      <c r="J836" s="2">
        <v>0</v>
      </c>
      <c r="K836" s="2"/>
    </row>
    <row r="837" spans="1:11">
      <c r="A837" s="6" t="s">
        <v>2400</v>
      </c>
      <c r="B837" s="6" t="s">
        <v>2401</v>
      </c>
      <c r="C837" s="22" t="str">
        <f t="shared" ca="1" si="65"/>
        <v>Erakor (Efate)</v>
      </c>
      <c r="D837" s="6" t="s">
        <v>495</v>
      </c>
      <c r="E837" s="22" t="str">
        <f t="shared" ca="1" si="66"/>
        <v>Efate</v>
      </c>
      <c r="F837" s="22" t="str">
        <f t="shared" ca="1" si="67"/>
        <v>VUT0105005</v>
      </c>
      <c r="G837" s="22" t="str">
        <f t="shared" ca="1" si="68"/>
        <v>VUT0105</v>
      </c>
      <c r="H837" s="22" t="str">
        <f t="shared" ca="1" si="69"/>
        <v>SHEFA</v>
      </c>
      <c r="I837" s="2"/>
      <c r="J837" s="2">
        <v>0</v>
      </c>
      <c r="K837" s="2"/>
    </row>
    <row r="838" spans="1:11">
      <c r="A838" s="6" t="s">
        <v>2325</v>
      </c>
      <c r="B838" s="6" t="s">
        <v>2408</v>
      </c>
      <c r="C838" s="22" t="str">
        <f t="shared" ca="1" si="65"/>
        <v>Erakor (Efate)</v>
      </c>
      <c r="D838" s="6" t="s">
        <v>495</v>
      </c>
      <c r="E838" s="22" t="str">
        <f t="shared" ca="1" si="66"/>
        <v>Efate</v>
      </c>
      <c r="F838" s="22" t="str">
        <f t="shared" ca="1" si="67"/>
        <v>VUT0105005</v>
      </c>
      <c r="G838" s="22" t="str">
        <f t="shared" ca="1" si="68"/>
        <v>VUT0105</v>
      </c>
      <c r="H838" s="22" t="str">
        <f t="shared" ca="1" si="69"/>
        <v>SHEFA</v>
      </c>
      <c r="I838" s="2"/>
      <c r="J838" s="2">
        <v>0</v>
      </c>
      <c r="K838" s="2"/>
    </row>
    <row r="839" spans="1:11">
      <c r="A839" s="6" t="s">
        <v>2452</v>
      </c>
      <c r="B839" s="6" t="s">
        <v>2453</v>
      </c>
      <c r="C839" s="22" t="str">
        <f t="shared" ca="1" si="65"/>
        <v>Erakor (Efate)</v>
      </c>
      <c r="D839" s="6" t="s">
        <v>495</v>
      </c>
      <c r="E839" s="22" t="str">
        <f t="shared" ca="1" si="66"/>
        <v>Efate</v>
      </c>
      <c r="F839" s="22" t="str">
        <f t="shared" ca="1" si="67"/>
        <v>VUT0105005</v>
      </c>
      <c r="G839" s="22" t="str">
        <f t="shared" ca="1" si="68"/>
        <v>VUT0105</v>
      </c>
      <c r="H839" s="22" t="str">
        <f t="shared" ca="1" si="69"/>
        <v>SHEFA</v>
      </c>
      <c r="I839" s="2"/>
      <c r="J839" s="2">
        <v>0</v>
      </c>
      <c r="K839" s="2"/>
    </row>
    <row r="840" spans="1:11">
      <c r="A840" s="6" t="s">
        <v>2236</v>
      </c>
      <c r="B840" s="6" t="s">
        <v>2237</v>
      </c>
      <c r="C840" s="22" t="str">
        <f t="shared" ca="1" si="65"/>
        <v>Eratap (Efate)</v>
      </c>
      <c r="D840" s="6" t="s">
        <v>498</v>
      </c>
      <c r="E840" s="22" t="str">
        <f t="shared" ca="1" si="66"/>
        <v>Efate</v>
      </c>
      <c r="F840" s="22" t="str">
        <f t="shared" ca="1" si="67"/>
        <v>VUT0105005</v>
      </c>
      <c r="G840" s="22" t="str">
        <f t="shared" ca="1" si="68"/>
        <v>VUT0105</v>
      </c>
      <c r="H840" s="22" t="str">
        <f t="shared" ca="1" si="69"/>
        <v>SHEFA</v>
      </c>
      <c r="I840" s="2"/>
      <c r="J840" s="2">
        <v>0</v>
      </c>
      <c r="K840" s="2"/>
    </row>
    <row r="841" spans="1:11">
      <c r="A841" s="6" t="s">
        <v>2238</v>
      </c>
      <c r="B841" s="6" t="s">
        <v>2239</v>
      </c>
      <c r="C841" s="22" t="str">
        <f t="shared" ca="1" si="65"/>
        <v>Eratap (Efate)</v>
      </c>
      <c r="D841" s="6" t="s">
        <v>498</v>
      </c>
      <c r="E841" s="22" t="str">
        <f t="shared" ca="1" si="66"/>
        <v>Efate</v>
      </c>
      <c r="F841" s="22" t="str">
        <f t="shared" ca="1" si="67"/>
        <v>VUT0105005</v>
      </c>
      <c r="G841" s="22" t="str">
        <f t="shared" ca="1" si="68"/>
        <v>VUT0105</v>
      </c>
      <c r="H841" s="22" t="str">
        <f t="shared" ca="1" si="69"/>
        <v>SHEFA</v>
      </c>
      <c r="I841" s="2"/>
      <c r="J841" s="2">
        <v>0</v>
      </c>
      <c r="K841" s="2"/>
    </row>
    <row r="842" spans="1:11">
      <c r="A842" s="6" t="s">
        <v>2240</v>
      </c>
      <c r="B842" s="6" t="s">
        <v>2242</v>
      </c>
      <c r="C842" s="22" t="str">
        <f t="shared" ca="1" si="65"/>
        <v>Eratap (Efate)</v>
      </c>
      <c r="D842" s="6" t="s">
        <v>498</v>
      </c>
      <c r="E842" s="22" t="str">
        <f t="shared" ca="1" si="66"/>
        <v>Efate</v>
      </c>
      <c r="F842" s="22" t="str">
        <f t="shared" ca="1" si="67"/>
        <v>VUT0105005</v>
      </c>
      <c r="G842" s="22" t="str">
        <f t="shared" ca="1" si="68"/>
        <v>VUT0105</v>
      </c>
      <c r="H842" s="22" t="str">
        <f t="shared" ca="1" si="69"/>
        <v>SHEFA</v>
      </c>
      <c r="I842" s="2"/>
      <c r="J842" s="2">
        <v>3</v>
      </c>
      <c r="K842" s="2"/>
    </row>
    <row r="843" spans="1:11">
      <c r="A843" s="6" t="s">
        <v>2243</v>
      </c>
      <c r="B843" s="6" t="s">
        <v>2244</v>
      </c>
      <c r="C843" s="22" t="str">
        <f t="shared" ca="1" si="65"/>
        <v>Eratap (Efate)</v>
      </c>
      <c r="D843" s="6" t="s">
        <v>498</v>
      </c>
      <c r="E843" s="22" t="str">
        <f t="shared" ca="1" si="66"/>
        <v>Efate</v>
      </c>
      <c r="F843" s="22" t="str">
        <f t="shared" ca="1" si="67"/>
        <v>VUT0105005</v>
      </c>
      <c r="G843" s="22" t="str">
        <f t="shared" ca="1" si="68"/>
        <v>VUT0105</v>
      </c>
      <c r="H843" s="22" t="str">
        <f t="shared" ca="1" si="69"/>
        <v>SHEFA</v>
      </c>
      <c r="I843" s="2"/>
      <c r="J843" s="2">
        <v>0</v>
      </c>
      <c r="K843" s="2"/>
    </row>
    <row r="844" spans="1:11">
      <c r="A844" s="6" t="s">
        <v>2253</v>
      </c>
      <c r="B844" s="6" t="s">
        <v>2254</v>
      </c>
      <c r="C844" s="22" t="str">
        <f t="shared" ca="1" si="65"/>
        <v>Eratap (Efate)</v>
      </c>
      <c r="D844" s="6" t="s">
        <v>498</v>
      </c>
      <c r="E844" s="22" t="str">
        <f t="shared" ca="1" si="66"/>
        <v>Efate</v>
      </c>
      <c r="F844" s="22" t="str">
        <f t="shared" ca="1" si="67"/>
        <v>VUT0105005</v>
      </c>
      <c r="G844" s="22" t="str">
        <f t="shared" ca="1" si="68"/>
        <v>VUT0105</v>
      </c>
      <c r="H844" s="22" t="str">
        <f t="shared" ca="1" si="69"/>
        <v>SHEFA</v>
      </c>
      <c r="I844" s="2"/>
      <c r="J844" s="2">
        <v>0</v>
      </c>
      <c r="K844" s="2"/>
    </row>
    <row r="845" spans="1:11">
      <c r="A845" s="6" t="s">
        <v>2257</v>
      </c>
      <c r="B845" s="6" t="s">
        <v>2258</v>
      </c>
      <c r="C845" s="22" t="str">
        <f t="shared" ca="1" si="65"/>
        <v>Eratap (Efate)</v>
      </c>
      <c r="D845" s="6" t="s">
        <v>498</v>
      </c>
      <c r="E845" s="22" t="str">
        <f t="shared" ca="1" si="66"/>
        <v>Efate</v>
      </c>
      <c r="F845" s="22" t="str">
        <f t="shared" ca="1" si="67"/>
        <v>VUT0105005</v>
      </c>
      <c r="G845" s="22" t="str">
        <f t="shared" ca="1" si="68"/>
        <v>VUT0105</v>
      </c>
      <c r="H845" s="22" t="str">
        <f t="shared" ca="1" si="69"/>
        <v>SHEFA</v>
      </c>
      <c r="I845" s="2"/>
      <c r="J845" s="2">
        <v>0</v>
      </c>
      <c r="K845" s="2"/>
    </row>
    <row r="846" spans="1:11">
      <c r="A846" s="6" t="s">
        <v>2259</v>
      </c>
      <c r="B846" s="6" t="s">
        <v>2260</v>
      </c>
      <c r="C846" s="22" t="str">
        <f t="shared" ca="1" si="65"/>
        <v>Eratap (Efate)</v>
      </c>
      <c r="D846" s="6" t="s">
        <v>498</v>
      </c>
      <c r="E846" s="22" t="str">
        <f t="shared" ca="1" si="66"/>
        <v>Efate</v>
      </c>
      <c r="F846" s="22" t="str">
        <f t="shared" ca="1" si="67"/>
        <v>VUT0105005</v>
      </c>
      <c r="G846" s="22" t="str">
        <f t="shared" ca="1" si="68"/>
        <v>VUT0105</v>
      </c>
      <c r="H846" s="22" t="str">
        <f t="shared" ca="1" si="69"/>
        <v>SHEFA</v>
      </c>
      <c r="I846" s="2"/>
      <c r="J846" s="2">
        <v>0</v>
      </c>
      <c r="K846" s="2"/>
    </row>
    <row r="847" spans="1:11">
      <c r="A847" s="6" t="s">
        <v>2263</v>
      </c>
      <c r="B847" s="6" t="s">
        <v>2265</v>
      </c>
      <c r="C847" s="22" t="str">
        <f t="shared" ca="1" si="65"/>
        <v>Eratap (Efate)</v>
      </c>
      <c r="D847" s="6" t="s">
        <v>498</v>
      </c>
      <c r="E847" s="22" t="str">
        <f t="shared" ca="1" si="66"/>
        <v>Efate</v>
      </c>
      <c r="F847" s="22" t="str">
        <f t="shared" ca="1" si="67"/>
        <v>VUT0105005</v>
      </c>
      <c r="G847" s="22" t="str">
        <f t="shared" ca="1" si="68"/>
        <v>VUT0105</v>
      </c>
      <c r="H847" s="22" t="str">
        <f t="shared" ca="1" si="69"/>
        <v>SHEFA</v>
      </c>
      <c r="I847" s="2"/>
      <c r="J847" s="2">
        <v>0</v>
      </c>
      <c r="K847" s="2"/>
    </row>
    <row r="848" spans="1:11">
      <c r="A848" s="6" t="s">
        <v>379</v>
      </c>
      <c r="B848" s="6" t="s">
        <v>2266</v>
      </c>
      <c r="C848" s="22" t="str">
        <f t="shared" ca="1" si="65"/>
        <v>Eratap (Efate)</v>
      </c>
      <c r="D848" s="6" t="s">
        <v>498</v>
      </c>
      <c r="E848" s="22" t="str">
        <f t="shared" ca="1" si="66"/>
        <v>Efate</v>
      </c>
      <c r="F848" s="22" t="str">
        <f t="shared" ca="1" si="67"/>
        <v>VUT0105005</v>
      </c>
      <c r="G848" s="22" t="str">
        <f t="shared" ca="1" si="68"/>
        <v>VUT0105</v>
      </c>
      <c r="H848" s="22" t="str">
        <f t="shared" ca="1" si="69"/>
        <v>SHEFA</v>
      </c>
      <c r="I848" s="2"/>
      <c r="J848" s="2">
        <v>0</v>
      </c>
      <c r="K848" s="2"/>
    </row>
    <row r="849" spans="1:11">
      <c r="A849" s="6" t="s">
        <v>2272</v>
      </c>
      <c r="B849" s="6" t="s">
        <v>2273</v>
      </c>
      <c r="C849" s="22" t="str">
        <f t="shared" ca="1" si="65"/>
        <v>Eratap (Efate)</v>
      </c>
      <c r="D849" s="6" t="s">
        <v>498</v>
      </c>
      <c r="E849" s="22" t="str">
        <f t="shared" ca="1" si="66"/>
        <v>Efate</v>
      </c>
      <c r="F849" s="22" t="str">
        <f t="shared" ca="1" si="67"/>
        <v>VUT0105005</v>
      </c>
      <c r="G849" s="22" t="str">
        <f t="shared" ca="1" si="68"/>
        <v>VUT0105</v>
      </c>
      <c r="H849" s="22" t="str">
        <f t="shared" ca="1" si="69"/>
        <v>SHEFA</v>
      </c>
      <c r="I849" s="2"/>
      <c r="J849" s="2">
        <v>0</v>
      </c>
      <c r="K849" s="2"/>
    </row>
    <row r="850" spans="1:11">
      <c r="A850" s="6" t="s">
        <v>2280</v>
      </c>
      <c r="B850" s="6" t="s">
        <v>2281</v>
      </c>
      <c r="C850" s="22" t="str">
        <f t="shared" ca="1" si="65"/>
        <v>Eratap (Efate)</v>
      </c>
      <c r="D850" s="6" t="s">
        <v>498</v>
      </c>
      <c r="E850" s="22" t="str">
        <f t="shared" ca="1" si="66"/>
        <v>Efate</v>
      </c>
      <c r="F850" s="22" t="str">
        <f t="shared" ca="1" si="67"/>
        <v>VUT0105005</v>
      </c>
      <c r="G850" s="22" t="str">
        <f t="shared" ca="1" si="68"/>
        <v>VUT0105</v>
      </c>
      <c r="H850" s="22" t="str">
        <f t="shared" ca="1" si="69"/>
        <v>SHEFA</v>
      </c>
      <c r="I850" s="2"/>
      <c r="J850" s="2">
        <v>0</v>
      </c>
      <c r="K850" s="2"/>
    </row>
    <row r="851" spans="1:11">
      <c r="A851" s="6" t="s">
        <v>2286</v>
      </c>
      <c r="B851" s="6" t="s">
        <v>2287</v>
      </c>
      <c r="C851" s="22" t="str">
        <f t="shared" ca="1" si="65"/>
        <v>Eratap (Efate)</v>
      </c>
      <c r="D851" s="6" t="s">
        <v>498</v>
      </c>
      <c r="E851" s="22" t="str">
        <f t="shared" ca="1" si="66"/>
        <v>Efate</v>
      </c>
      <c r="F851" s="22" t="str">
        <f t="shared" ca="1" si="67"/>
        <v>VUT0105005</v>
      </c>
      <c r="G851" s="22" t="str">
        <f t="shared" ca="1" si="68"/>
        <v>VUT0105</v>
      </c>
      <c r="H851" s="22" t="str">
        <f t="shared" ca="1" si="69"/>
        <v>SHEFA</v>
      </c>
      <c r="I851" s="2"/>
      <c r="J851" s="2">
        <v>0</v>
      </c>
      <c r="K851" s="2"/>
    </row>
    <row r="852" spans="1:11">
      <c r="A852" s="6" t="s">
        <v>2297</v>
      </c>
      <c r="B852" s="6" t="s">
        <v>2298</v>
      </c>
      <c r="C852" s="22" t="str">
        <f t="shared" ca="1" si="65"/>
        <v>Eratap (Efate)</v>
      </c>
      <c r="D852" s="6" t="s">
        <v>498</v>
      </c>
      <c r="E852" s="22" t="str">
        <f t="shared" ca="1" si="66"/>
        <v>Efate</v>
      </c>
      <c r="F852" s="22" t="str">
        <f t="shared" ca="1" si="67"/>
        <v>VUT0105005</v>
      </c>
      <c r="G852" s="22" t="str">
        <f t="shared" ca="1" si="68"/>
        <v>VUT0105</v>
      </c>
      <c r="H852" s="22" t="str">
        <f t="shared" ca="1" si="69"/>
        <v>SHEFA</v>
      </c>
      <c r="I852" s="2"/>
      <c r="J852" s="2">
        <v>0</v>
      </c>
      <c r="K852" s="2"/>
    </row>
    <row r="853" spans="1:11">
      <c r="A853" s="6" t="s">
        <v>2299</v>
      </c>
      <c r="B853" s="6" t="s">
        <v>2300</v>
      </c>
      <c r="C853" s="22" t="str">
        <f t="shared" ca="1" si="65"/>
        <v>Eratap (Efate)</v>
      </c>
      <c r="D853" s="6" t="s">
        <v>498</v>
      </c>
      <c r="E853" s="22" t="str">
        <f t="shared" ca="1" si="66"/>
        <v>Efate</v>
      </c>
      <c r="F853" s="22" t="str">
        <f t="shared" ca="1" si="67"/>
        <v>VUT0105005</v>
      </c>
      <c r="G853" s="22" t="str">
        <f t="shared" ca="1" si="68"/>
        <v>VUT0105</v>
      </c>
      <c r="H853" s="22" t="str">
        <f t="shared" ca="1" si="69"/>
        <v>SHEFA</v>
      </c>
      <c r="I853" s="2"/>
      <c r="J853" s="2">
        <v>0</v>
      </c>
      <c r="K853" s="2"/>
    </row>
    <row r="854" spans="1:11">
      <c r="A854" s="6" t="s">
        <v>2309</v>
      </c>
      <c r="B854" s="6" t="s">
        <v>2310</v>
      </c>
      <c r="C854" s="22" t="str">
        <f t="shared" ca="1" si="65"/>
        <v>Eratap (Efate)</v>
      </c>
      <c r="D854" s="6" t="s">
        <v>498</v>
      </c>
      <c r="E854" s="22" t="str">
        <f t="shared" ca="1" si="66"/>
        <v>Efate</v>
      </c>
      <c r="F854" s="22" t="str">
        <f t="shared" ca="1" si="67"/>
        <v>VUT0105005</v>
      </c>
      <c r="G854" s="22" t="str">
        <f t="shared" ca="1" si="68"/>
        <v>VUT0105</v>
      </c>
      <c r="H854" s="22" t="str">
        <f t="shared" ca="1" si="69"/>
        <v>SHEFA</v>
      </c>
      <c r="I854" s="2"/>
      <c r="J854" s="2">
        <v>0</v>
      </c>
      <c r="K854" s="2"/>
    </row>
    <row r="855" spans="1:11">
      <c r="A855" s="6" t="s">
        <v>2315</v>
      </c>
      <c r="B855" s="6" t="s">
        <v>2316</v>
      </c>
      <c r="C855" s="22" t="str">
        <f t="shared" ca="1" si="65"/>
        <v>Eratap (Efate)</v>
      </c>
      <c r="D855" s="6" t="s">
        <v>498</v>
      </c>
      <c r="E855" s="22" t="str">
        <f t="shared" ca="1" si="66"/>
        <v>Efate</v>
      </c>
      <c r="F855" s="22" t="str">
        <f t="shared" ca="1" si="67"/>
        <v>VUT0105005</v>
      </c>
      <c r="G855" s="22" t="str">
        <f t="shared" ca="1" si="68"/>
        <v>VUT0105</v>
      </c>
      <c r="H855" s="22" t="str">
        <f t="shared" ca="1" si="69"/>
        <v>SHEFA</v>
      </c>
      <c r="I855" s="2"/>
      <c r="J855" s="2">
        <v>0</v>
      </c>
      <c r="K855" s="2"/>
    </row>
    <row r="856" spans="1:11">
      <c r="A856" s="6" t="s">
        <v>2323</v>
      </c>
      <c r="B856" s="6" t="s">
        <v>2324</v>
      </c>
      <c r="C856" s="22" t="str">
        <f t="shared" ca="1" si="65"/>
        <v>Eratap (Efate)</v>
      </c>
      <c r="D856" s="6" t="s">
        <v>498</v>
      </c>
      <c r="E856" s="22" t="str">
        <f t="shared" ca="1" si="66"/>
        <v>Efate</v>
      </c>
      <c r="F856" s="22" t="str">
        <f t="shared" ca="1" si="67"/>
        <v>VUT0105005</v>
      </c>
      <c r="G856" s="22" t="str">
        <f t="shared" ca="1" si="68"/>
        <v>VUT0105</v>
      </c>
      <c r="H856" s="22" t="str">
        <f t="shared" ca="1" si="69"/>
        <v>SHEFA</v>
      </c>
      <c r="I856" s="2"/>
      <c r="J856" s="2">
        <v>0</v>
      </c>
      <c r="K856" s="2"/>
    </row>
    <row r="857" spans="1:11">
      <c r="A857" s="6" t="s">
        <v>2327</v>
      </c>
      <c r="B857" s="6" t="s">
        <v>2328</v>
      </c>
      <c r="C857" s="22" t="str">
        <f t="shared" ca="1" si="65"/>
        <v>Eratap (Efate)</v>
      </c>
      <c r="D857" s="6" t="s">
        <v>498</v>
      </c>
      <c r="E857" s="22" t="str">
        <f t="shared" ca="1" si="66"/>
        <v>Efate</v>
      </c>
      <c r="F857" s="22" t="str">
        <f t="shared" ca="1" si="67"/>
        <v>VUT0105005</v>
      </c>
      <c r="G857" s="22" t="str">
        <f t="shared" ca="1" si="68"/>
        <v>VUT0105</v>
      </c>
      <c r="H857" s="22" t="str">
        <f t="shared" ca="1" si="69"/>
        <v>SHEFA</v>
      </c>
      <c r="I857" s="2"/>
      <c r="J857" s="2">
        <v>0</v>
      </c>
      <c r="K857" s="2"/>
    </row>
    <row r="858" spans="1:11">
      <c r="A858" s="6" t="s">
        <v>2329</v>
      </c>
      <c r="B858" s="6" t="s">
        <v>2330</v>
      </c>
      <c r="C858" s="22" t="str">
        <f t="shared" ca="1" si="65"/>
        <v>Eratap (Efate)</v>
      </c>
      <c r="D858" s="6" t="s">
        <v>498</v>
      </c>
      <c r="E858" s="22" t="str">
        <f t="shared" ca="1" si="66"/>
        <v>Efate</v>
      </c>
      <c r="F858" s="22" t="str">
        <f t="shared" ca="1" si="67"/>
        <v>VUT0105005</v>
      </c>
      <c r="G858" s="22" t="str">
        <f t="shared" ca="1" si="68"/>
        <v>VUT0105</v>
      </c>
      <c r="H858" s="22" t="str">
        <f t="shared" ca="1" si="69"/>
        <v>SHEFA</v>
      </c>
      <c r="I858" s="2"/>
      <c r="J858" s="2">
        <v>0</v>
      </c>
      <c r="K858" s="2"/>
    </row>
    <row r="859" spans="1:11">
      <c r="A859" s="6" t="s">
        <v>2334</v>
      </c>
      <c r="B859" s="6" t="s">
        <v>2335</v>
      </c>
      <c r="C859" s="22" t="str">
        <f t="shared" ca="1" si="65"/>
        <v>Eratap (Efate)</v>
      </c>
      <c r="D859" s="6" t="s">
        <v>498</v>
      </c>
      <c r="E859" s="22" t="str">
        <f t="shared" ca="1" si="66"/>
        <v>Efate</v>
      </c>
      <c r="F859" s="22" t="str">
        <f t="shared" ca="1" si="67"/>
        <v>VUT0105005</v>
      </c>
      <c r="G859" s="22" t="str">
        <f t="shared" ca="1" si="68"/>
        <v>VUT0105</v>
      </c>
      <c r="H859" s="22" t="str">
        <f t="shared" ca="1" si="69"/>
        <v>SHEFA</v>
      </c>
      <c r="I859" s="2"/>
      <c r="J859" s="2">
        <v>0</v>
      </c>
      <c r="K859" s="2"/>
    </row>
    <row r="860" spans="1:11">
      <c r="A860" s="6" t="s">
        <v>2245</v>
      </c>
      <c r="B860" s="6" t="s">
        <v>2246</v>
      </c>
      <c r="C860" s="22" t="str">
        <f t="shared" ca="1" si="65"/>
        <v>Eton (Efate)</v>
      </c>
      <c r="D860" s="6" t="s">
        <v>500</v>
      </c>
      <c r="E860" s="22" t="str">
        <f t="shared" ca="1" si="66"/>
        <v>Efate</v>
      </c>
      <c r="F860" s="22" t="str">
        <f t="shared" ca="1" si="67"/>
        <v>VUT0105005</v>
      </c>
      <c r="G860" s="22" t="str">
        <f t="shared" ca="1" si="68"/>
        <v>VUT0105</v>
      </c>
      <c r="H860" s="22" t="str">
        <f t="shared" ca="1" si="69"/>
        <v>SHEFA</v>
      </c>
      <c r="I860" s="2"/>
      <c r="J860" s="2">
        <v>0</v>
      </c>
      <c r="K860" s="2"/>
    </row>
    <row r="861" spans="1:11">
      <c r="A861" s="6" t="s">
        <v>2247</v>
      </c>
      <c r="B861" s="6" t="s">
        <v>2248</v>
      </c>
      <c r="C861" s="22" t="str">
        <f t="shared" ca="1" si="65"/>
        <v>Eton (Efate)</v>
      </c>
      <c r="D861" s="6" t="s">
        <v>500</v>
      </c>
      <c r="E861" s="22" t="str">
        <f t="shared" ca="1" si="66"/>
        <v>Efate</v>
      </c>
      <c r="F861" s="22" t="str">
        <f t="shared" ca="1" si="67"/>
        <v>VUT0105005</v>
      </c>
      <c r="G861" s="22" t="str">
        <f t="shared" ca="1" si="68"/>
        <v>VUT0105</v>
      </c>
      <c r="H861" s="22" t="str">
        <f t="shared" ca="1" si="69"/>
        <v>SHEFA</v>
      </c>
      <c r="I861" s="2"/>
      <c r="J861" s="2">
        <v>0</v>
      </c>
      <c r="K861" s="2"/>
    </row>
    <row r="862" spans="1:11">
      <c r="A862" s="6" t="s">
        <v>2249</v>
      </c>
      <c r="B862" s="6" t="s">
        <v>2250</v>
      </c>
      <c r="C862" s="22" t="str">
        <f t="shared" ca="1" si="65"/>
        <v>Eton (Efate)</v>
      </c>
      <c r="D862" s="6" t="s">
        <v>500</v>
      </c>
      <c r="E862" s="22" t="str">
        <f t="shared" ca="1" si="66"/>
        <v>Efate</v>
      </c>
      <c r="F862" s="22" t="str">
        <f t="shared" ca="1" si="67"/>
        <v>VUT0105005</v>
      </c>
      <c r="G862" s="22" t="str">
        <f t="shared" ca="1" si="68"/>
        <v>VUT0105</v>
      </c>
      <c r="H862" s="22" t="str">
        <f t="shared" ca="1" si="69"/>
        <v>SHEFA</v>
      </c>
      <c r="I862" s="2"/>
      <c r="J862" s="2">
        <v>0</v>
      </c>
      <c r="K862" s="2"/>
    </row>
    <row r="863" spans="1:11">
      <c r="A863" s="6" t="s">
        <v>2251</v>
      </c>
      <c r="B863" s="6" t="s">
        <v>2252</v>
      </c>
      <c r="C863" s="22" t="str">
        <f t="shared" ca="1" si="65"/>
        <v>Eton (Efate)</v>
      </c>
      <c r="D863" s="6" t="s">
        <v>500</v>
      </c>
      <c r="E863" s="22" t="str">
        <f t="shared" ca="1" si="66"/>
        <v>Efate</v>
      </c>
      <c r="F863" s="22" t="str">
        <f t="shared" ca="1" si="67"/>
        <v>VUT0105005</v>
      </c>
      <c r="G863" s="22" t="str">
        <f t="shared" ca="1" si="68"/>
        <v>VUT0105</v>
      </c>
      <c r="H863" s="22" t="str">
        <f t="shared" ca="1" si="69"/>
        <v>SHEFA</v>
      </c>
      <c r="I863" s="2"/>
      <c r="J863" s="2">
        <v>0</v>
      </c>
      <c r="K863" s="2"/>
    </row>
    <row r="864" spans="1:11">
      <c r="A864" s="6" t="s">
        <v>2255</v>
      </c>
      <c r="B864" s="6" t="s">
        <v>2256</v>
      </c>
      <c r="C864" s="22" t="str">
        <f t="shared" ca="1" si="65"/>
        <v>Eton (Efate)</v>
      </c>
      <c r="D864" s="6" t="s">
        <v>500</v>
      </c>
      <c r="E864" s="22" t="str">
        <f t="shared" ca="1" si="66"/>
        <v>Efate</v>
      </c>
      <c r="F864" s="22" t="str">
        <f t="shared" ca="1" si="67"/>
        <v>VUT0105005</v>
      </c>
      <c r="G864" s="22" t="str">
        <f t="shared" ca="1" si="68"/>
        <v>VUT0105</v>
      </c>
      <c r="H864" s="22" t="str">
        <f t="shared" ca="1" si="69"/>
        <v>SHEFA</v>
      </c>
      <c r="I864" s="2"/>
      <c r="J864" s="2">
        <v>0</v>
      </c>
      <c r="K864" s="2"/>
    </row>
    <row r="865" spans="1:11">
      <c r="A865" s="6" t="s">
        <v>2261</v>
      </c>
      <c r="B865" s="6" t="s">
        <v>2262</v>
      </c>
      <c r="C865" s="22" t="str">
        <f t="shared" ca="1" si="65"/>
        <v>Eton (Efate)</v>
      </c>
      <c r="D865" s="6" t="s">
        <v>500</v>
      </c>
      <c r="E865" s="22" t="str">
        <f t="shared" ca="1" si="66"/>
        <v>Efate</v>
      </c>
      <c r="F865" s="22" t="str">
        <f t="shared" ca="1" si="67"/>
        <v>VUT0105005</v>
      </c>
      <c r="G865" s="22" t="str">
        <f t="shared" ca="1" si="68"/>
        <v>VUT0105</v>
      </c>
      <c r="H865" s="22" t="str">
        <f t="shared" ca="1" si="69"/>
        <v>SHEFA</v>
      </c>
      <c r="I865" s="2"/>
      <c r="J865" s="2">
        <v>0</v>
      </c>
      <c r="K865" s="2"/>
    </row>
    <row r="866" spans="1:11">
      <c r="A866" s="6" t="s">
        <v>2270</v>
      </c>
      <c r="B866" s="6" t="s">
        <v>2271</v>
      </c>
      <c r="C866" s="22" t="str">
        <f t="shared" ca="1" si="65"/>
        <v>Eton (Efate)</v>
      </c>
      <c r="D866" s="6" t="s">
        <v>500</v>
      </c>
      <c r="E866" s="22" t="str">
        <f t="shared" ca="1" si="66"/>
        <v>Efate</v>
      </c>
      <c r="F866" s="22" t="str">
        <f t="shared" ca="1" si="67"/>
        <v>VUT0105005</v>
      </c>
      <c r="G866" s="22" t="str">
        <f t="shared" ca="1" si="68"/>
        <v>VUT0105</v>
      </c>
      <c r="H866" s="22" t="str">
        <f t="shared" ca="1" si="69"/>
        <v>SHEFA</v>
      </c>
      <c r="I866" s="2"/>
      <c r="J866" s="2">
        <v>0</v>
      </c>
      <c r="K866" s="2"/>
    </row>
    <row r="867" spans="1:11">
      <c r="A867" s="6" t="s">
        <v>2274</v>
      </c>
      <c r="B867" s="6" t="s">
        <v>2275</v>
      </c>
      <c r="C867" s="22" t="str">
        <f t="shared" ca="1" si="65"/>
        <v>Eton (Efate)</v>
      </c>
      <c r="D867" s="6" t="s">
        <v>500</v>
      </c>
      <c r="E867" s="22" t="str">
        <f t="shared" ca="1" si="66"/>
        <v>Efate</v>
      </c>
      <c r="F867" s="22" t="str">
        <f t="shared" ca="1" si="67"/>
        <v>VUT0105005</v>
      </c>
      <c r="G867" s="22" t="str">
        <f t="shared" ca="1" si="68"/>
        <v>VUT0105</v>
      </c>
      <c r="H867" s="22" t="str">
        <f t="shared" ca="1" si="69"/>
        <v>SHEFA</v>
      </c>
      <c r="I867" s="2"/>
      <c r="J867" s="2">
        <v>0</v>
      </c>
      <c r="K867" s="2"/>
    </row>
    <row r="868" spans="1:11">
      <c r="A868" s="6" t="s">
        <v>2282</v>
      </c>
      <c r="B868" s="6" t="s">
        <v>2283</v>
      </c>
      <c r="C868" s="22" t="str">
        <f t="shared" ca="1" si="65"/>
        <v>Eton (Efate)</v>
      </c>
      <c r="D868" s="6" t="s">
        <v>500</v>
      </c>
      <c r="E868" s="22" t="str">
        <f t="shared" ca="1" si="66"/>
        <v>Efate</v>
      </c>
      <c r="F868" s="22" t="str">
        <f t="shared" ca="1" si="67"/>
        <v>VUT0105005</v>
      </c>
      <c r="G868" s="22" t="str">
        <f t="shared" ca="1" si="68"/>
        <v>VUT0105</v>
      </c>
      <c r="H868" s="22" t="str">
        <f t="shared" ca="1" si="69"/>
        <v>SHEFA</v>
      </c>
      <c r="I868" s="2"/>
      <c r="J868" s="2">
        <v>0</v>
      </c>
      <c r="K868" s="2"/>
    </row>
    <row r="869" spans="1:11">
      <c r="A869" s="6" t="s">
        <v>2301</v>
      </c>
      <c r="B869" s="6" t="s">
        <v>2302</v>
      </c>
      <c r="C869" s="22" t="str">
        <f t="shared" ca="1" si="65"/>
        <v>Eton (Efate)</v>
      </c>
      <c r="D869" s="6" t="s">
        <v>500</v>
      </c>
      <c r="E869" s="22" t="str">
        <f t="shared" ca="1" si="66"/>
        <v>Efate</v>
      </c>
      <c r="F869" s="22" t="str">
        <f t="shared" ca="1" si="67"/>
        <v>VUT0105005</v>
      </c>
      <c r="G869" s="22" t="str">
        <f t="shared" ca="1" si="68"/>
        <v>VUT0105</v>
      </c>
      <c r="H869" s="22" t="str">
        <f t="shared" ca="1" si="69"/>
        <v>SHEFA</v>
      </c>
      <c r="I869" s="2"/>
      <c r="J869" s="2">
        <v>0</v>
      </c>
      <c r="K869" s="2"/>
    </row>
    <row r="870" spans="1:11">
      <c r="A870" s="6" t="s">
        <v>2303</v>
      </c>
      <c r="B870" s="6" t="s">
        <v>2304</v>
      </c>
      <c r="C870" s="22" t="str">
        <f t="shared" ca="1" si="65"/>
        <v>Eton (Efate)</v>
      </c>
      <c r="D870" s="6" t="s">
        <v>500</v>
      </c>
      <c r="E870" s="22" t="str">
        <f t="shared" ca="1" si="66"/>
        <v>Efate</v>
      </c>
      <c r="F870" s="22" t="str">
        <f t="shared" ca="1" si="67"/>
        <v>VUT0105005</v>
      </c>
      <c r="G870" s="22" t="str">
        <f t="shared" ca="1" si="68"/>
        <v>VUT0105</v>
      </c>
      <c r="H870" s="22" t="str">
        <f t="shared" ca="1" si="69"/>
        <v>SHEFA</v>
      </c>
      <c r="I870" s="2"/>
      <c r="J870" s="2">
        <v>0</v>
      </c>
      <c r="K870" s="2"/>
    </row>
    <row r="871" spans="1:11">
      <c r="A871" s="6" t="s">
        <v>2305</v>
      </c>
      <c r="B871" s="6" t="s">
        <v>2306</v>
      </c>
      <c r="C871" s="22" t="str">
        <f t="shared" ca="1" si="65"/>
        <v>Eton (Efate)</v>
      </c>
      <c r="D871" s="6" t="s">
        <v>500</v>
      </c>
      <c r="E871" s="22" t="str">
        <f t="shared" ca="1" si="66"/>
        <v>Efate</v>
      </c>
      <c r="F871" s="22" t="str">
        <f t="shared" ca="1" si="67"/>
        <v>VUT0105005</v>
      </c>
      <c r="G871" s="22" t="str">
        <f t="shared" ca="1" si="68"/>
        <v>VUT0105</v>
      </c>
      <c r="H871" s="22" t="str">
        <f t="shared" ca="1" si="69"/>
        <v>SHEFA</v>
      </c>
      <c r="I871" s="2"/>
      <c r="J871" s="2">
        <v>0</v>
      </c>
      <c r="K871" s="2"/>
    </row>
    <row r="872" spans="1:11">
      <c r="A872" s="6" t="s">
        <v>2313</v>
      </c>
      <c r="B872" s="6" t="s">
        <v>2314</v>
      </c>
      <c r="C872" s="22" t="str">
        <f t="shared" ca="1" si="65"/>
        <v>Eton (Efate)</v>
      </c>
      <c r="D872" s="6" t="s">
        <v>500</v>
      </c>
      <c r="E872" s="22" t="str">
        <f t="shared" ca="1" si="66"/>
        <v>Efate</v>
      </c>
      <c r="F872" s="22" t="str">
        <f t="shared" ca="1" si="67"/>
        <v>VUT0105005</v>
      </c>
      <c r="G872" s="22" t="str">
        <f t="shared" ca="1" si="68"/>
        <v>VUT0105</v>
      </c>
      <c r="H872" s="22" t="str">
        <f t="shared" ca="1" si="69"/>
        <v>SHEFA</v>
      </c>
      <c r="I872" s="2"/>
      <c r="J872" s="2">
        <v>0</v>
      </c>
      <c r="K872" s="2"/>
    </row>
    <row r="873" spans="1:11">
      <c r="A873" s="6" t="s">
        <v>2325</v>
      </c>
      <c r="B873" s="6" t="s">
        <v>2326</v>
      </c>
      <c r="C873" s="22" t="str">
        <f t="shared" ca="1" si="65"/>
        <v>Eton (Efate)</v>
      </c>
      <c r="D873" s="6" t="s">
        <v>500</v>
      </c>
      <c r="E873" s="22" t="str">
        <f t="shared" ca="1" si="66"/>
        <v>Efate</v>
      </c>
      <c r="F873" s="22" t="str">
        <f t="shared" ca="1" si="67"/>
        <v>VUT0105005</v>
      </c>
      <c r="G873" s="22" t="str">
        <f t="shared" ca="1" si="68"/>
        <v>VUT0105</v>
      </c>
      <c r="H873" s="22" t="str">
        <f t="shared" ca="1" si="69"/>
        <v>SHEFA</v>
      </c>
      <c r="I873" s="2"/>
      <c r="J873" s="2">
        <v>0</v>
      </c>
      <c r="K873" s="2"/>
    </row>
    <row r="874" spans="1:11">
      <c r="A874" s="6" t="s">
        <v>2332</v>
      </c>
      <c r="B874" s="6" t="s">
        <v>2333</v>
      </c>
      <c r="C874" s="22" t="str">
        <f t="shared" ca="1" si="65"/>
        <v>Eton (Efate)</v>
      </c>
      <c r="D874" s="6" t="s">
        <v>500</v>
      </c>
      <c r="E874" s="22" t="str">
        <f t="shared" ca="1" si="66"/>
        <v>Efate</v>
      </c>
      <c r="F874" s="22" t="str">
        <f t="shared" ca="1" si="67"/>
        <v>VUT0105005</v>
      </c>
      <c r="G874" s="22" t="str">
        <f t="shared" ca="1" si="68"/>
        <v>VUT0105</v>
      </c>
      <c r="H874" s="22" t="str">
        <f t="shared" ca="1" si="69"/>
        <v>SHEFA</v>
      </c>
      <c r="I874" s="2"/>
      <c r="J874" s="2">
        <v>0</v>
      </c>
      <c r="K874" s="2"/>
    </row>
    <row r="875" spans="1:11">
      <c r="A875" s="6" t="s">
        <v>2336</v>
      </c>
      <c r="B875" s="6" t="s">
        <v>2337</v>
      </c>
      <c r="C875" s="22" t="str">
        <f t="shared" ca="1" si="65"/>
        <v>Eton (Efate)</v>
      </c>
      <c r="D875" s="6" t="s">
        <v>500</v>
      </c>
      <c r="E875" s="22" t="str">
        <f t="shared" ca="1" si="66"/>
        <v>Efate</v>
      </c>
      <c r="F875" s="22" t="str">
        <f t="shared" ca="1" si="67"/>
        <v>VUT0105005</v>
      </c>
      <c r="G875" s="22" t="str">
        <f t="shared" ca="1" si="68"/>
        <v>VUT0105</v>
      </c>
      <c r="H875" s="22" t="str">
        <f t="shared" ca="1" si="69"/>
        <v>SHEFA</v>
      </c>
      <c r="I875" s="2"/>
      <c r="J875" s="2">
        <v>0</v>
      </c>
      <c r="K875" s="2"/>
    </row>
    <row r="876" spans="1:11">
      <c r="A876" s="6" t="s">
        <v>2338</v>
      </c>
      <c r="B876" s="6" t="s">
        <v>2339</v>
      </c>
      <c r="C876" s="22" t="str">
        <f t="shared" ca="1" si="65"/>
        <v>Eton (Efate)</v>
      </c>
      <c r="D876" s="6" t="s">
        <v>500</v>
      </c>
      <c r="E876" s="22" t="str">
        <f t="shared" ca="1" si="66"/>
        <v>Efate</v>
      </c>
      <c r="F876" s="22" t="str">
        <f t="shared" ca="1" si="67"/>
        <v>VUT0105005</v>
      </c>
      <c r="G876" s="22" t="str">
        <f t="shared" ca="1" si="68"/>
        <v>VUT0105</v>
      </c>
      <c r="H876" s="22" t="str">
        <f t="shared" ca="1" si="69"/>
        <v>SHEFA</v>
      </c>
      <c r="I876" s="2"/>
      <c r="J876" s="2">
        <v>0</v>
      </c>
      <c r="K876" s="2"/>
    </row>
    <row r="877" spans="1:11">
      <c r="A877" s="6" t="s">
        <v>2341</v>
      </c>
      <c r="B877" s="6" t="s">
        <v>2342</v>
      </c>
      <c r="C877" s="22" t="str">
        <f t="shared" ca="1" si="65"/>
        <v>Eton (Efate)</v>
      </c>
      <c r="D877" s="6" t="s">
        <v>500</v>
      </c>
      <c r="E877" s="22" t="str">
        <f t="shared" ca="1" si="66"/>
        <v>Efate</v>
      </c>
      <c r="F877" s="22" t="str">
        <f t="shared" ca="1" si="67"/>
        <v>VUT0105005</v>
      </c>
      <c r="G877" s="22" t="str">
        <f t="shared" ca="1" si="68"/>
        <v>VUT0105</v>
      </c>
      <c r="H877" s="22" t="str">
        <f t="shared" ca="1" si="69"/>
        <v>SHEFA</v>
      </c>
      <c r="I877" s="2"/>
      <c r="J877" s="2">
        <v>0</v>
      </c>
      <c r="K877" s="2"/>
    </row>
    <row r="878" spans="1:11">
      <c r="A878" s="6" t="s">
        <v>2348</v>
      </c>
      <c r="B878" s="6" t="s">
        <v>2349</v>
      </c>
      <c r="C878" s="22" t="str">
        <f t="shared" ca="1" si="65"/>
        <v>Eton (Efate)</v>
      </c>
      <c r="D878" s="6" t="s">
        <v>500</v>
      </c>
      <c r="E878" s="22" t="str">
        <f t="shared" ca="1" si="66"/>
        <v>Efate</v>
      </c>
      <c r="F878" s="22" t="str">
        <f t="shared" ca="1" si="67"/>
        <v>VUT0105005</v>
      </c>
      <c r="G878" s="22" t="str">
        <f t="shared" ca="1" si="68"/>
        <v>VUT0105</v>
      </c>
      <c r="H878" s="22" t="str">
        <f t="shared" ca="1" si="69"/>
        <v>SHEFA</v>
      </c>
      <c r="I878" s="2"/>
      <c r="J878" s="2">
        <v>0</v>
      </c>
      <c r="K878" s="2"/>
    </row>
    <row r="879" spans="1:11">
      <c r="A879" s="6" t="s">
        <v>2359</v>
      </c>
      <c r="B879" s="6" t="s">
        <v>2360</v>
      </c>
      <c r="C879" s="22" t="str">
        <f t="shared" ca="1" si="65"/>
        <v>Eton (Efate)</v>
      </c>
      <c r="D879" s="6" t="s">
        <v>500</v>
      </c>
      <c r="E879" s="22" t="str">
        <f t="shared" ca="1" si="66"/>
        <v>Efate</v>
      </c>
      <c r="F879" s="22" t="str">
        <f t="shared" ca="1" si="67"/>
        <v>VUT0105005</v>
      </c>
      <c r="G879" s="22" t="str">
        <f t="shared" ca="1" si="68"/>
        <v>VUT0105</v>
      </c>
      <c r="H879" s="22" t="str">
        <f t="shared" ca="1" si="69"/>
        <v>SHEFA</v>
      </c>
      <c r="I879" s="2"/>
      <c r="J879" s="2">
        <v>0</v>
      </c>
      <c r="K879" s="2"/>
    </row>
    <row r="880" spans="1:11">
      <c r="A880" s="6" t="s">
        <v>2368</v>
      </c>
      <c r="B880" s="6" t="s">
        <v>2369</v>
      </c>
      <c r="C880" s="22" t="str">
        <f t="shared" ca="1" si="65"/>
        <v>Eton (Efate)</v>
      </c>
      <c r="D880" s="6" t="s">
        <v>500</v>
      </c>
      <c r="E880" s="22" t="str">
        <f t="shared" ca="1" si="66"/>
        <v>Efate</v>
      </c>
      <c r="F880" s="22" t="str">
        <f t="shared" ca="1" si="67"/>
        <v>VUT0105005</v>
      </c>
      <c r="G880" s="22" t="str">
        <f t="shared" ca="1" si="68"/>
        <v>VUT0105</v>
      </c>
      <c r="H880" s="22" t="str">
        <f t="shared" ca="1" si="69"/>
        <v>SHEFA</v>
      </c>
      <c r="I880" s="2"/>
      <c r="J880" s="2">
        <v>0</v>
      </c>
      <c r="K880" s="2"/>
    </row>
    <row r="881" spans="1:11">
      <c r="A881" s="6" t="s">
        <v>2370</v>
      </c>
      <c r="B881" s="6" t="s">
        <v>2371</v>
      </c>
      <c r="C881" s="22" t="str">
        <f t="shared" ca="1" si="65"/>
        <v>Eton (Efate)</v>
      </c>
      <c r="D881" s="6" t="s">
        <v>500</v>
      </c>
      <c r="E881" s="22" t="str">
        <f t="shared" ca="1" si="66"/>
        <v>Efate</v>
      </c>
      <c r="F881" s="22" t="str">
        <f t="shared" ca="1" si="67"/>
        <v>VUT0105005</v>
      </c>
      <c r="G881" s="22" t="str">
        <f t="shared" ca="1" si="68"/>
        <v>VUT0105</v>
      </c>
      <c r="H881" s="22" t="str">
        <f t="shared" ca="1" si="69"/>
        <v>SHEFA</v>
      </c>
      <c r="I881" s="2"/>
      <c r="J881" s="2">
        <v>0</v>
      </c>
      <c r="K881" s="2"/>
    </row>
    <row r="882" spans="1:11">
      <c r="A882" s="6" t="s">
        <v>2397</v>
      </c>
      <c r="B882" s="6" t="s">
        <v>2398</v>
      </c>
      <c r="C882" s="22" t="str">
        <f t="shared" ca="1" si="65"/>
        <v>Eton (Efate)</v>
      </c>
      <c r="D882" s="6" t="s">
        <v>500</v>
      </c>
      <c r="E882" s="22" t="str">
        <f t="shared" ca="1" si="66"/>
        <v>Efate</v>
      </c>
      <c r="F882" s="22" t="str">
        <f t="shared" ca="1" si="67"/>
        <v>VUT0105005</v>
      </c>
      <c r="G882" s="22" t="str">
        <f t="shared" ca="1" si="68"/>
        <v>VUT0105</v>
      </c>
      <c r="H882" s="22" t="str">
        <f t="shared" ca="1" si="69"/>
        <v>SHEFA</v>
      </c>
      <c r="I882" s="2"/>
      <c r="J882" s="2">
        <v>0</v>
      </c>
      <c r="K882" s="2"/>
    </row>
    <row r="883" spans="1:11">
      <c r="A883" s="6" t="s">
        <v>2397</v>
      </c>
      <c r="B883" s="6" t="s">
        <v>2399</v>
      </c>
      <c r="C883" s="22" t="str">
        <f t="shared" ca="1" si="65"/>
        <v>Eton (Efate)</v>
      </c>
      <c r="D883" s="6" t="s">
        <v>500</v>
      </c>
      <c r="E883" s="22" t="str">
        <f t="shared" ca="1" si="66"/>
        <v>Efate</v>
      </c>
      <c r="F883" s="22" t="str">
        <f t="shared" ca="1" si="67"/>
        <v>VUT0105005</v>
      </c>
      <c r="G883" s="22" t="str">
        <f t="shared" ca="1" si="68"/>
        <v>VUT0105</v>
      </c>
      <c r="H883" s="22" t="str">
        <f t="shared" ca="1" si="69"/>
        <v>SHEFA</v>
      </c>
      <c r="I883" s="2"/>
      <c r="J883" s="2">
        <v>0</v>
      </c>
      <c r="K883" s="2"/>
    </row>
    <row r="884" spans="1:11">
      <c r="A884" s="6" t="s">
        <v>2413</v>
      </c>
      <c r="B884" s="6" t="s">
        <v>2414</v>
      </c>
      <c r="C884" s="22" t="str">
        <f t="shared" ca="1" si="65"/>
        <v>Eton (Efate)</v>
      </c>
      <c r="D884" s="6" t="s">
        <v>500</v>
      </c>
      <c r="E884" s="22" t="str">
        <f t="shared" ca="1" si="66"/>
        <v>Efate</v>
      </c>
      <c r="F884" s="22" t="str">
        <f t="shared" ca="1" si="67"/>
        <v>VUT0105005</v>
      </c>
      <c r="G884" s="22" t="str">
        <f t="shared" ca="1" si="68"/>
        <v>VUT0105</v>
      </c>
      <c r="H884" s="22" t="str">
        <f t="shared" ca="1" si="69"/>
        <v>SHEFA</v>
      </c>
      <c r="I884" s="2"/>
      <c r="J884" s="2">
        <v>0</v>
      </c>
      <c r="K884" s="2"/>
    </row>
    <row r="885" spans="1:11">
      <c r="A885" s="6" t="s">
        <v>2415</v>
      </c>
      <c r="B885" s="6" t="s">
        <v>2416</v>
      </c>
      <c r="C885" s="22" t="str">
        <f t="shared" ca="1" si="65"/>
        <v>Eton (Efate)</v>
      </c>
      <c r="D885" s="6" t="s">
        <v>500</v>
      </c>
      <c r="E885" s="22" t="str">
        <f t="shared" ca="1" si="66"/>
        <v>Efate</v>
      </c>
      <c r="F885" s="22" t="str">
        <f t="shared" ca="1" si="67"/>
        <v>VUT0105005</v>
      </c>
      <c r="G885" s="22" t="str">
        <f t="shared" ca="1" si="68"/>
        <v>VUT0105</v>
      </c>
      <c r="H885" s="22" t="str">
        <f t="shared" ca="1" si="69"/>
        <v>SHEFA</v>
      </c>
      <c r="I885" s="2"/>
      <c r="J885" s="2">
        <v>0</v>
      </c>
      <c r="K885" s="2"/>
    </row>
    <row r="886" spans="1:11">
      <c r="A886" s="6" t="s">
        <v>2422</v>
      </c>
      <c r="B886" s="6" t="s">
        <v>2423</v>
      </c>
      <c r="C886" s="22" t="str">
        <f t="shared" ca="1" si="65"/>
        <v>Eton (Efate)</v>
      </c>
      <c r="D886" s="6" t="s">
        <v>500</v>
      </c>
      <c r="E886" s="22" t="str">
        <f t="shared" ca="1" si="66"/>
        <v>Efate</v>
      </c>
      <c r="F886" s="22" t="str">
        <f t="shared" ca="1" si="67"/>
        <v>VUT0105005</v>
      </c>
      <c r="G886" s="22" t="str">
        <f t="shared" ca="1" si="68"/>
        <v>VUT0105</v>
      </c>
      <c r="H886" s="22" t="str">
        <f t="shared" ca="1" si="69"/>
        <v>SHEFA</v>
      </c>
      <c r="I886" s="2"/>
      <c r="J886" s="2">
        <v>0</v>
      </c>
      <c r="K886" s="2"/>
    </row>
    <row r="887" spans="1:11">
      <c r="A887" s="6" t="s">
        <v>2426</v>
      </c>
      <c r="B887" s="6" t="s">
        <v>2427</v>
      </c>
      <c r="C887" s="22" t="str">
        <f t="shared" ca="1" si="65"/>
        <v>Eton (Efate)</v>
      </c>
      <c r="D887" s="6" t="s">
        <v>500</v>
      </c>
      <c r="E887" s="22" t="str">
        <f t="shared" ca="1" si="66"/>
        <v>Efate</v>
      </c>
      <c r="F887" s="22" t="str">
        <f t="shared" ca="1" si="67"/>
        <v>VUT0105005</v>
      </c>
      <c r="G887" s="22" t="str">
        <f t="shared" ca="1" si="68"/>
        <v>VUT0105</v>
      </c>
      <c r="H887" s="22" t="str">
        <f t="shared" ca="1" si="69"/>
        <v>SHEFA</v>
      </c>
      <c r="I887" s="2"/>
      <c r="J887" s="2">
        <v>0</v>
      </c>
      <c r="K887" s="2"/>
    </row>
    <row r="888" spans="1:11">
      <c r="A888" s="6" t="s">
        <v>2430</v>
      </c>
      <c r="B888" s="6" t="s">
        <v>2431</v>
      </c>
      <c r="C888" s="22" t="str">
        <f t="shared" ca="1" si="65"/>
        <v>Eton (Efate)</v>
      </c>
      <c r="D888" s="6" t="s">
        <v>500</v>
      </c>
      <c r="E888" s="22" t="str">
        <f t="shared" ca="1" si="66"/>
        <v>Efate</v>
      </c>
      <c r="F888" s="22" t="str">
        <f t="shared" ca="1" si="67"/>
        <v>VUT0105005</v>
      </c>
      <c r="G888" s="22" t="str">
        <f t="shared" ca="1" si="68"/>
        <v>VUT0105</v>
      </c>
      <c r="H888" s="22" t="str">
        <f t="shared" ca="1" si="69"/>
        <v>SHEFA</v>
      </c>
      <c r="I888" s="2"/>
      <c r="J888" s="2">
        <v>0</v>
      </c>
      <c r="K888" s="2"/>
    </row>
    <row r="889" spans="1:11">
      <c r="A889" s="6" t="s">
        <v>2432</v>
      </c>
      <c r="B889" s="6" t="s">
        <v>2433</v>
      </c>
      <c r="C889" s="22" t="str">
        <f t="shared" ca="1" si="65"/>
        <v>Eton (Efate)</v>
      </c>
      <c r="D889" s="6" t="s">
        <v>500</v>
      </c>
      <c r="E889" s="22" t="str">
        <f t="shared" ca="1" si="66"/>
        <v>Efate</v>
      </c>
      <c r="F889" s="22" t="str">
        <f t="shared" ca="1" si="67"/>
        <v>VUT0105005</v>
      </c>
      <c r="G889" s="22" t="str">
        <f t="shared" ca="1" si="68"/>
        <v>VUT0105</v>
      </c>
      <c r="H889" s="22" t="str">
        <f t="shared" ca="1" si="69"/>
        <v>SHEFA</v>
      </c>
      <c r="I889" s="2"/>
      <c r="J889" s="2">
        <v>0</v>
      </c>
      <c r="K889" s="2"/>
    </row>
    <row r="890" spans="1:11">
      <c r="A890" s="6" t="s">
        <v>2446</v>
      </c>
      <c r="B890" s="6" t="s">
        <v>2447</v>
      </c>
      <c r="C890" s="22" t="str">
        <f t="shared" ca="1" si="65"/>
        <v>Eton (Efate)</v>
      </c>
      <c r="D890" s="6" t="s">
        <v>500</v>
      </c>
      <c r="E890" s="22" t="str">
        <f t="shared" ca="1" si="66"/>
        <v>Efate</v>
      </c>
      <c r="F890" s="22" t="str">
        <f t="shared" ca="1" si="67"/>
        <v>VUT0105005</v>
      </c>
      <c r="G890" s="22" t="str">
        <f t="shared" ca="1" si="68"/>
        <v>VUT0105</v>
      </c>
      <c r="H890" s="22" t="str">
        <f t="shared" ca="1" si="69"/>
        <v>SHEFA</v>
      </c>
      <c r="I890" s="2"/>
      <c r="J890" s="2">
        <v>0</v>
      </c>
      <c r="K890" s="2"/>
    </row>
    <row r="891" spans="1:11">
      <c r="A891" s="6" t="s">
        <v>2450</v>
      </c>
      <c r="B891" s="6" t="s">
        <v>2451</v>
      </c>
      <c r="C891" s="22" t="str">
        <f t="shared" ca="1" si="65"/>
        <v>Eton (Efate)</v>
      </c>
      <c r="D891" s="6" t="s">
        <v>500</v>
      </c>
      <c r="E891" s="22" t="str">
        <f t="shared" ca="1" si="66"/>
        <v>Efate</v>
      </c>
      <c r="F891" s="22" t="str">
        <f t="shared" ca="1" si="67"/>
        <v>VUT0105005</v>
      </c>
      <c r="G891" s="22" t="str">
        <f t="shared" ca="1" si="68"/>
        <v>VUT0105</v>
      </c>
      <c r="H891" s="22" t="str">
        <f t="shared" ca="1" si="69"/>
        <v>SHEFA</v>
      </c>
      <c r="I891" s="2"/>
      <c r="J891" s="2">
        <v>0</v>
      </c>
      <c r="K891" s="2"/>
    </row>
    <row r="892" spans="1:11">
      <c r="A892" s="6" t="s">
        <v>2456</v>
      </c>
      <c r="B892" s="6" t="s">
        <v>2457</v>
      </c>
      <c r="C892" s="22" t="str">
        <f t="shared" ca="1" si="65"/>
        <v>Eton (Efate)</v>
      </c>
      <c r="D892" s="6" t="s">
        <v>500</v>
      </c>
      <c r="E892" s="22" t="str">
        <f t="shared" ca="1" si="66"/>
        <v>Efate</v>
      </c>
      <c r="F892" s="22" t="str">
        <f t="shared" ca="1" si="67"/>
        <v>VUT0105005</v>
      </c>
      <c r="G892" s="22" t="str">
        <f t="shared" ca="1" si="68"/>
        <v>VUT0105</v>
      </c>
      <c r="H892" s="22" t="str">
        <f t="shared" ca="1" si="69"/>
        <v>SHEFA</v>
      </c>
      <c r="I892" s="2"/>
      <c r="J892" s="2">
        <v>0</v>
      </c>
      <c r="K892" s="2"/>
    </row>
    <row r="893" spans="1:11">
      <c r="A893" s="6" t="s">
        <v>2463</v>
      </c>
      <c r="B893" s="6" t="s">
        <v>2464</v>
      </c>
      <c r="C893" s="22" t="str">
        <f t="shared" ca="1" si="65"/>
        <v>Eton (Efate)</v>
      </c>
      <c r="D893" s="6" t="s">
        <v>500</v>
      </c>
      <c r="E893" s="22" t="str">
        <f t="shared" ca="1" si="66"/>
        <v>Efate</v>
      </c>
      <c r="F893" s="22" t="str">
        <f t="shared" ca="1" si="67"/>
        <v>VUT0105005</v>
      </c>
      <c r="G893" s="22" t="str">
        <f t="shared" ca="1" si="68"/>
        <v>VUT0105</v>
      </c>
      <c r="H893" s="22" t="str">
        <f t="shared" ca="1" si="69"/>
        <v>SHEFA</v>
      </c>
      <c r="I893" s="2"/>
      <c r="J893" s="2">
        <v>0</v>
      </c>
      <c r="K893" s="2"/>
    </row>
    <row r="894" spans="1:11">
      <c r="A894" s="6" t="s">
        <v>2472</v>
      </c>
      <c r="B894" s="6" t="s">
        <v>2473</v>
      </c>
      <c r="C894" s="22" t="str">
        <f t="shared" ca="1" si="65"/>
        <v>Eton (Efate)</v>
      </c>
      <c r="D894" s="6" t="s">
        <v>500</v>
      </c>
      <c r="E894" s="22" t="str">
        <f t="shared" ca="1" si="66"/>
        <v>Efate</v>
      </c>
      <c r="F894" s="22" t="str">
        <f t="shared" ca="1" si="67"/>
        <v>VUT0105005</v>
      </c>
      <c r="G894" s="22" t="str">
        <f t="shared" ca="1" si="68"/>
        <v>VUT0105</v>
      </c>
      <c r="H894" s="22" t="str">
        <f t="shared" ca="1" si="69"/>
        <v>SHEFA</v>
      </c>
      <c r="I894" s="2"/>
      <c r="J894" s="2">
        <v>0</v>
      </c>
      <c r="K894" s="2"/>
    </row>
    <row r="895" spans="1:11">
      <c r="A895" s="6" t="s">
        <v>2476</v>
      </c>
      <c r="B895" s="6" t="s">
        <v>2477</v>
      </c>
      <c r="C895" s="22" t="str">
        <f t="shared" ca="1" si="65"/>
        <v>Eton (Efate)</v>
      </c>
      <c r="D895" s="6" t="s">
        <v>500</v>
      </c>
      <c r="E895" s="22" t="str">
        <f t="shared" ca="1" si="66"/>
        <v>Efate</v>
      </c>
      <c r="F895" s="22" t="str">
        <f t="shared" ca="1" si="67"/>
        <v>VUT0105005</v>
      </c>
      <c r="G895" s="22" t="str">
        <f t="shared" ca="1" si="68"/>
        <v>VUT0105</v>
      </c>
      <c r="H895" s="22" t="str">
        <f t="shared" ca="1" si="69"/>
        <v>SHEFA</v>
      </c>
      <c r="I895" s="2"/>
      <c r="J895" s="2">
        <v>0</v>
      </c>
      <c r="K895" s="2"/>
    </row>
    <row r="896" spans="1:11">
      <c r="A896" s="6" t="s">
        <v>2480</v>
      </c>
      <c r="B896" s="6" t="s">
        <v>2481</v>
      </c>
      <c r="C896" s="22" t="str">
        <f t="shared" ca="1" si="65"/>
        <v>Eton (Efate)</v>
      </c>
      <c r="D896" s="6" t="s">
        <v>500</v>
      </c>
      <c r="E896" s="22" t="str">
        <f t="shared" ca="1" si="66"/>
        <v>Efate</v>
      </c>
      <c r="F896" s="22" t="str">
        <f t="shared" ca="1" si="67"/>
        <v>VUT0105005</v>
      </c>
      <c r="G896" s="22" t="str">
        <f t="shared" ca="1" si="68"/>
        <v>VUT0105</v>
      </c>
      <c r="H896" s="22" t="str">
        <f t="shared" ca="1" si="69"/>
        <v>SHEFA</v>
      </c>
      <c r="I896" s="2"/>
      <c r="J896" s="2">
        <v>0</v>
      </c>
      <c r="K896" s="2"/>
    </row>
    <row r="897" spans="1:11">
      <c r="A897" s="6" t="s">
        <v>2482</v>
      </c>
      <c r="B897" s="6" t="s">
        <v>2483</v>
      </c>
      <c r="C897" s="22" t="str">
        <f t="shared" ca="1" si="65"/>
        <v>Eton (Efate)</v>
      </c>
      <c r="D897" s="6" t="s">
        <v>500</v>
      </c>
      <c r="E897" s="22" t="str">
        <f t="shared" ca="1" si="66"/>
        <v>Efate</v>
      </c>
      <c r="F897" s="22" t="str">
        <f t="shared" ca="1" si="67"/>
        <v>VUT0105005</v>
      </c>
      <c r="G897" s="22" t="str">
        <f t="shared" ca="1" si="68"/>
        <v>VUT0105</v>
      </c>
      <c r="H897" s="22" t="str">
        <f t="shared" ca="1" si="69"/>
        <v>SHEFA</v>
      </c>
      <c r="I897" s="2"/>
      <c r="J897" s="2">
        <v>0</v>
      </c>
      <c r="K897" s="2"/>
    </row>
    <row r="898" spans="1:11">
      <c r="A898" s="6" t="s">
        <v>2484</v>
      </c>
      <c r="B898" s="6" t="s">
        <v>2485</v>
      </c>
      <c r="C898" s="22" t="str">
        <f t="shared" ref="C898:C961" ca="1" si="70">OFFSET(OffsetRefAdm3,MATCH(D898,MatchAdm3_Code,0)-1,0)</f>
        <v>Eton (Efate)</v>
      </c>
      <c r="D898" s="6" t="s">
        <v>500</v>
      </c>
      <c r="E898" s="22" t="str">
        <f t="shared" ref="E898:E961" ca="1" si="71">OFFSET(OffsetRefAdm3,MATCH(D898,MatchAdm3_Code,0)-1,2)</f>
        <v>Efate</v>
      </c>
      <c r="F898" s="22" t="str">
        <f t="shared" ref="F898:F961" ca="1" si="72">OFFSET(OffsetRefAdm3,MATCH(D898,MatchAdm3_Code,0)-1,3)</f>
        <v>VUT0105005</v>
      </c>
      <c r="G898" s="22" t="str">
        <f t="shared" ref="G898:G961" ca="1" si="73">OFFSET(OffsetRefAdm3,MATCH(D898,MatchAdm3_Code,0)-1,5)</f>
        <v>VUT0105</v>
      </c>
      <c r="H898" s="22" t="str">
        <f t="shared" ref="H898:H961" ca="1" si="74">OFFSET(OffsetRefAdm3,MATCH(D898,MatchAdm3_Code,0)-1,4)</f>
        <v>SHEFA</v>
      </c>
      <c r="I898" s="2"/>
      <c r="J898" s="2">
        <v>0</v>
      </c>
      <c r="K898" s="2"/>
    </row>
    <row r="899" spans="1:11">
      <c r="A899" s="6" t="s">
        <v>2487</v>
      </c>
      <c r="B899" s="6" t="s">
        <v>2488</v>
      </c>
      <c r="C899" s="22" t="str">
        <f t="shared" ca="1" si="70"/>
        <v>Eton (Efate)</v>
      </c>
      <c r="D899" s="6" t="s">
        <v>500</v>
      </c>
      <c r="E899" s="22" t="str">
        <f t="shared" ca="1" si="71"/>
        <v>Efate</v>
      </c>
      <c r="F899" s="22" t="str">
        <f t="shared" ca="1" si="72"/>
        <v>VUT0105005</v>
      </c>
      <c r="G899" s="22" t="str">
        <f t="shared" ca="1" si="73"/>
        <v>VUT0105</v>
      </c>
      <c r="H899" s="22" t="str">
        <f t="shared" ca="1" si="74"/>
        <v>SHEFA</v>
      </c>
      <c r="I899" s="2"/>
      <c r="J899" s="2">
        <v>0</v>
      </c>
      <c r="K899" s="2"/>
    </row>
    <row r="900" spans="1:11">
      <c r="A900" s="6" t="s">
        <v>2489</v>
      </c>
      <c r="B900" s="6" t="s">
        <v>2490</v>
      </c>
      <c r="C900" s="22" t="str">
        <f t="shared" ca="1" si="70"/>
        <v>Eton (Efate)</v>
      </c>
      <c r="D900" s="6" t="s">
        <v>500</v>
      </c>
      <c r="E900" s="22" t="str">
        <f t="shared" ca="1" si="71"/>
        <v>Efate</v>
      </c>
      <c r="F900" s="22" t="str">
        <f t="shared" ca="1" si="72"/>
        <v>VUT0105005</v>
      </c>
      <c r="G900" s="22" t="str">
        <f t="shared" ca="1" si="73"/>
        <v>VUT0105</v>
      </c>
      <c r="H900" s="22" t="str">
        <f t="shared" ca="1" si="74"/>
        <v>SHEFA</v>
      </c>
      <c r="I900" s="2"/>
      <c r="J900" s="2">
        <v>0</v>
      </c>
      <c r="K900" s="2"/>
    </row>
    <row r="901" spans="1:11">
      <c r="A901" s="6" t="s">
        <v>2500</v>
      </c>
      <c r="B901" s="6" t="s">
        <v>2501</v>
      </c>
      <c r="C901" s="22" t="str">
        <f t="shared" ca="1" si="70"/>
        <v>Eton (Efate)</v>
      </c>
      <c r="D901" s="6" t="s">
        <v>500</v>
      </c>
      <c r="E901" s="22" t="str">
        <f t="shared" ca="1" si="71"/>
        <v>Efate</v>
      </c>
      <c r="F901" s="22" t="str">
        <f t="shared" ca="1" si="72"/>
        <v>VUT0105005</v>
      </c>
      <c r="G901" s="22" t="str">
        <f t="shared" ca="1" si="73"/>
        <v>VUT0105</v>
      </c>
      <c r="H901" s="22" t="str">
        <f t="shared" ca="1" si="74"/>
        <v>SHEFA</v>
      </c>
      <c r="I901" s="2"/>
      <c r="J901" s="2">
        <v>0</v>
      </c>
      <c r="K901" s="2"/>
    </row>
    <row r="902" spans="1:11">
      <c r="A902" s="6" t="s">
        <v>2508</v>
      </c>
      <c r="B902" s="6" t="s">
        <v>2509</v>
      </c>
      <c r="C902" s="22" t="str">
        <f t="shared" ca="1" si="70"/>
        <v>Eton (Efate)</v>
      </c>
      <c r="D902" s="6" t="s">
        <v>500</v>
      </c>
      <c r="E902" s="22" t="str">
        <f t="shared" ca="1" si="71"/>
        <v>Efate</v>
      </c>
      <c r="F902" s="22" t="str">
        <f t="shared" ca="1" si="72"/>
        <v>VUT0105005</v>
      </c>
      <c r="G902" s="22" t="str">
        <f t="shared" ca="1" si="73"/>
        <v>VUT0105</v>
      </c>
      <c r="H902" s="22" t="str">
        <f t="shared" ca="1" si="74"/>
        <v>SHEFA</v>
      </c>
      <c r="I902" s="2"/>
      <c r="J902" s="2">
        <v>0</v>
      </c>
      <c r="K902" s="2"/>
    </row>
    <row r="903" spans="1:11">
      <c r="A903" s="6" t="s">
        <v>2514</v>
      </c>
      <c r="B903" s="6" t="s">
        <v>2515</v>
      </c>
      <c r="C903" s="22" t="str">
        <f t="shared" ca="1" si="70"/>
        <v>Eton (Efate)</v>
      </c>
      <c r="D903" s="6" t="s">
        <v>500</v>
      </c>
      <c r="E903" s="22" t="str">
        <f t="shared" ca="1" si="71"/>
        <v>Efate</v>
      </c>
      <c r="F903" s="22" t="str">
        <f t="shared" ca="1" si="72"/>
        <v>VUT0105005</v>
      </c>
      <c r="G903" s="22" t="str">
        <f t="shared" ca="1" si="73"/>
        <v>VUT0105</v>
      </c>
      <c r="H903" s="22" t="str">
        <f t="shared" ca="1" si="74"/>
        <v>SHEFA</v>
      </c>
      <c r="I903" s="2"/>
      <c r="J903" s="2">
        <v>0</v>
      </c>
      <c r="K903" s="2"/>
    </row>
    <row r="904" spans="1:11">
      <c r="A904" s="6" t="s">
        <v>2522</v>
      </c>
      <c r="B904" s="6" t="s">
        <v>2523</v>
      </c>
      <c r="C904" s="22" t="str">
        <f t="shared" ca="1" si="70"/>
        <v>Eton (Efate)</v>
      </c>
      <c r="D904" s="6" t="s">
        <v>500</v>
      </c>
      <c r="E904" s="22" t="str">
        <f t="shared" ca="1" si="71"/>
        <v>Efate</v>
      </c>
      <c r="F904" s="22" t="str">
        <f t="shared" ca="1" si="72"/>
        <v>VUT0105005</v>
      </c>
      <c r="G904" s="22" t="str">
        <f t="shared" ca="1" si="73"/>
        <v>VUT0105</v>
      </c>
      <c r="H904" s="22" t="str">
        <f t="shared" ca="1" si="74"/>
        <v>SHEFA</v>
      </c>
      <c r="I904" s="2"/>
      <c r="J904" s="2">
        <v>0</v>
      </c>
      <c r="K904" s="2"/>
    </row>
    <row r="905" spans="1:11">
      <c r="A905" s="6" t="s">
        <v>2528</v>
      </c>
      <c r="B905" s="6" t="s">
        <v>2529</v>
      </c>
      <c r="C905" s="22" t="str">
        <f t="shared" ca="1" si="70"/>
        <v>Eton (Efate)</v>
      </c>
      <c r="D905" s="6" t="s">
        <v>500</v>
      </c>
      <c r="E905" s="22" t="str">
        <f t="shared" ca="1" si="71"/>
        <v>Efate</v>
      </c>
      <c r="F905" s="22" t="str">
        <f t="shared" ca="1" si="72"/>
        <v>VUT0105005</v>
      </c>
      <c r="G905" s="22" t="str">
        <f t="shared" ca="1" si="73"/>
        <v>VUT0105</v>
      </c>
      <c r="H905" s="22" t="str">
        <f t="shared" ca="1" si="74"/>
        <v>SHEFA</v>
      </c>
      <c r="I905" s="2"/>
      <c r="J905" s="2">
        <v>0</v>
      </c>
      <c r="K905" s="2"/>
    </row>
    <row r="906" spans="1:11">
      <c r="A906" s="6" t="s">
        <v>1765</v>
      </c>
      <c r="B906" s="6" t="s">
        <v>2540</v>
      </c>
      <c r="C906" s="22" t="str">
        <f t="shared" ca="1" si="70"/>
        <v>Eton (Efate)</v>
      </c>
      <c r="D906" s="6" t="s">
        <v>500</v>
      </c>
      <c r="E906" s="22" t="str">
        <f t="shared" ca="1" si="71"/>
        <v>Efate</v>
      </c>
      <c r="F906" s="22" t="str">
        <f t="shared" ca="1" si="72"/>
        <v>VUT0105005</v>
      </c>
      <c r="G906" s="22" t="str">
        <f t="shared" ca="1" si="73"/>
        <v>VUT0105</v>
      </c>
      <c r="H906" s="22" t="str">
        <f t="shared" ca="1" si="74"/>
        <v>SHEFA</v>
      </c>
      <c r="I906" s="2"/>
      <c r="J906" s="2">
        <v>0</v>
      </c>
      <c r="K906" s="2"/>
    </row>
    <row r="907" spans="1:11">
      <c r="A907" s="6" t="s">
        <v>2556</v>
      </c>
      <c r="B907" s="6" t="s">
        <v>2557</v>
      </c>
      <c r="C907" s="22" t="str">
        <f t="shared" ca="1" si="70"/>
        <v>Eton (Efate)</v>
      </c>
      <c r="D907" s="6" t="s">
        <v>500</v>
      </c>
      <c r="E907" s="22" t="str">
        <f t="shared" ca="1" si="71"/>
        <v>Efate</v>
      </c>
      <c r="F907" s="22" t="str">
        <f t="shared" ca="1" si="72"/>
        <v>VUT0105005</v>
      </c>
      <c r="G907" s="22" t="str">
        <f t="shared" ca="1" si="73"/>
        <v>VUT0105</v>
      </c>
      <c r="H907" s="22" t="str">
        <f t="shared" ca="1" si="74"/>
        <v>SHEFA</v>
      </c>
      <c r="I907" s="2"/>
      <c r="J907" s="2">
        <v>0</v>
      </c>
      <c r="K907" s="2"/>
    </row>
    <row r="908" spans="1:11">
      <c r="A908" s="6" t="s">
        <v>1146</v>
      </c>
      <c r="B908" s="6" t="s">
        <v>1147</v>
      </c>
      <c r="C908" s="22" t="str">
        <f t="shared" ca="1" si="70"/>
        <v>Futuna (Fortuna)</v>
      </c>
      <c r="D908" s="6" t="s">
        <v>503</v>
      </c>
      <c r="E908" s="22" t="str">
        <f t="shared" ca="1" si="71"/>
        <v>Fortuna</v>
      </c>
      <c r="F908" s="22" t="str">
        <f t="shared" ca="1" si="72"/>
        <v>VUT0106009</v>
      </c>
      <c r="G908" s="22" t="str">
        <f t="shared" ca="1" si="73"/>
        <v>VUT0106</v>
      </c>
      <c r="H908" s="22" t="str">
        <f t="shared" ca="1" si="74"/>
        <v>TAFEA</v>
      </c>
      <c r="I908" s="2"/>
      <c r="J908" s="2">
        <v>0</v>
      </c>
      <c r="K908" s="2"/>
    </row>
    <row r="909" spans="1:11">
      <c r="A909" s="6" t="s">
        <v>1160</v>
      </c>
      <c r="B909" s="6" t="s">
        <v>1161</v>
      </c>
      <c r="C909" s="22" t="str">
        <f t="shared" ca="1" si="70"/>
        <v>Futuna (Fortuna)</v>
      </c>
      <c r="D909" s="6" t="s">
        <v>503</v>
      </c>
      <c r="E909" s="22" t="str">
        <f t="shared" ca="1" si="71"/>
        <v>Fortuna</v>
      </c>
      <c r="F909" s="22" t="str">
        <f t="shared" ca="1" si="72"/>
        <v>VUT0106009</v>
      </c>
      <c r="G909" s="22" t="str">
        <f t="shared" ca="1" si="73"/>
        <v>VUT0106</v>
      </c>
      <c r="H909" s="22" t="str">
        <f t="shared" ca="1" si="74"/>
        <v>TAFEA</v>
      </c>
      <c r="I909" s="2"/>
      <c r="J909" s="2">
        <v>0</v>
      </c>
      <c r="K909" s="2"/>
    </row>
    <row r="910" spans="1:11">
      <c r="A910" s="6" t="s">
        <v>1179</v>
      </c>
      <c r="B910" s="6" t="s">
        <v>1180</v>
      </c>
      <c r="C910" s="22" t="str">
        <f t="shared" ca="1" si="70"/>
        <v>Futuna (Fortuna)</v>
      </c>
      <c r="D910" s="6" t="s">
        <v>503</v>
      </c>
      <c r="E910" s="22" t="str">
        <f t="shared" ca="1" si="71"/>
        <v>Fortuna</v>
      </c>
      <c r="F910" s="22" t="str">
        <f t="shared" ca="1" si="72"/>
        <v>VUT0106009</v>
      </c>
      <c r="G910" s="22" t="str">
        <f t="shared" ca="1" si="73"/>
        <v>VUT0106</v>
      </c>
      <c r="H910" s="22" t="str">
        <f t="shared" ca="1" si="74"/>
        <v>TAFEA</v>
      </c>
      <c r="I910" s="2"/>
      <c r="J910" s="2">
        <v>0</v>
      </c>
      <c r="K910" s="2"/>
    </row>
    <row r="911" spans="1:11">
      <c r="A911" s="6" t="s">
        <v>1189</v>
      </c>
      <c r="B911" s="6" t="s">
        <v>1190</v>
      </c>
      <c r="C911" s="22" t="str">
        <f t="shared" ca="1" si="70"/>
        <v>Futuna (Fortuna)</v>
      </c>
      <c r="D911" s="6" t="s">
        <v>503</v>
      </c>
      <c r="E911" s="22" t="str">
        <f t="shared" ca="1" si="71"/>
        <v>Fortuna</v>
      </c>
      <c r="F911" s="22" t="str">
        <f t="shared" ca="1" si="72"/>
        <v>VUT0106009</v>
      </c>
      <c r="G911" s="22" t="str">
        <f t="shared" ca="1" si="73"/>
        <v>VUT0106</v>
      </c>
      <c r="H911" s="22" t="str">
        <f t="shared" ca="1" si="74"/>
        <v>TAFEA</v>
      </c>
      <c r="I911" s="2"/>
      <c r="J911" s="2">
        <v>0</v>
      </c>
      <c r="K911" s="2"/>
    </row>
    <row r="912" spans="1:11">
      <c r="A912" s="6" t="s">
        <v>1199</v>
      </c>
      <c r="B912" s="6" t="s">
        <v>1200</v>
      </c>
      <c r="C912" s="22" t="str">
        <f t="shared" ca="1" si="70"/>
        <v>Futuna (Fortuna)</v>
      </c>
      <c r="D912" s="6" t="s">
        <v>503</v>
      </c>
      <c r="E912" s="22" t="str">
        <f t="shared" ca="1" si="71"/>
        <v>Fortuna</v>
      </c>
      <c r="F912" s="22" t="str">
        <f t="shared" ca="1" si="72"/>
        <v>VUT0106009</v>
      </c>
      <c r="G912" s="22" t="str">
        <f t="shared" ca="1" si="73"/>
        <v>VUT0106</v>
      </c>
      <c r="H912" s="22" t="str">
        <f t="shared" ca="1" si="74"/>
        <v>TAFEA</v>
      </c>
      <c r="I912" s="2"/>
      <c r="J912" s="2">
        <v>0</v>
      </c>
      <c r="K912" s="2"/>
    </row>
    <row r="913" spans="1:11">
      <c r="A913" s="6" t="s">
        <v>1211</v>
      </c>
      <c r="B913" s="6" t="s">
        <v>1212</v>
      </c>
      <c r="C913" s="22" t="str">
        <f t="shared" ca="1" si="70"/>
        <v>Futuna (Fortuna)</v>
      </c>
      <c r="D913" s="6" t="s">
        <v>503</v>
      </c>
      <c r="E913" s="22" t="str">
        <f t="shared" ca="1" si="71"/>
        <v>Fortuna</v>
      </c>
      <c r="F913" s="22" t="str">
        <f t="shared" ca="1" si="72"/>
        <v>VUT0106009</v>
      </c>
      <c r="G913" s="22" t="str">
        <f t="shared" ca="1" si="73"/>
        <v>VUT0106</v>
      </c>
      <c r="H913" s="22" t="str">
        <f t="shared" ca="1" si="74"/>
        <v>TAFEA</v>
      </c>
      <c r="I913" s="2"/>
      <c r="J913" s="2">
        <v>0</v>
      </c>
      <c r="K913" s="2"/>
    </row>
    <row r="914" spans="1:11">
      <c r="A914" s="6" t="s">
        <v>1213</v>
      </c>
      <c r="B914" s="6" t="s">
        <v>1214</v>
      </c>
      <c r="C914" s="22" t="str">
        <f t="shared" ca="1" si="70"/>
        <v>Futuna (Fortuna)</v>
      </c>
      <c r="D914" s="6" t="s">
        <v>503</v>
      </c>
      <c r="E914" s="22" t="str">
        <f t="shared" ca="1" si="71"/>
        <v>Fortuna</v>
      </c>
      <c r="F914" s="22" t="str">
        <f t="shared" ca="1" si="72"/>
        <v>VUT0106009</v>
      </c>
      <c r="G914" s="22" t="str">
        <f t="shared" ca="1" si="73"/>
        <v>VUT0106</v>
      </c>
      <c r="H914" s="22" t="str">
        <f t="shared" ca="1" si="74"/>
        <v>TAFEA</v>
      </c>
      <c r="I914" s="2"/>
      <c r="J914" s="2">
        <v>0</v>
      </c>
      <c r="K914" s="2"/>
    </row>
    <row r="915" spans="1:11">
      <c r="A915" s="6" t="s">
        <v>501</v>
      </c>
      <c r="B915" s="6" t="s">
        <v>1269</v>
      </c>
      <c r="C915" s="22" t="str">
        <f t="shared" ca="1" si="70"/>
        <v>Futuna (Fortuna)</v>
      </c>
      <c r="D915" s="6" t="s">
        <v>503</v>
      </c>
      <c r="E915" s="22" t="str">
        <f t="shared" ca="1" si="71"/>
        <v>Fortuna</v>
      </c>
      <c r="F915" s="22" t="str">
        <f t="shared" ca="1" si="72"/>
        <v>VUT0106009</v>
      </c>
      <c r="G915" s="22" t="str">
        <f t="shared" ca="1" si="73"/>
        <v>VUT0106</v>
      </c>
      <c r="H915" s="22" t="str">
        <f t="shared" ca="1" si="74"/>
        <v>TAFEA</v>
      </c>
      <c r="I915" s="2"/>
      <c r="J915" s="2">
        <v>0</v>
      </c>
      <c r="K915" s="2"/>
    </row>
    <row r="916" spans="1:11">
      <c r="A916" s="6" t="s">
        <v>1271</v>
      </c>
      <c r="B916" s="6" t="s">
        <v>1272</v>
      </c>
      <c r="C916" s="22" t="str">
        <f t="shared" ca="1" si="70"/>
        <v>Futuna (Fortuna)</v>
      </c>
      <c r="D916" s="6" t="s">
        <v>503</v>
      </c>
      <c r="E916" s="22" t="str">
        <f t="shared" ca="1" si="71"/>
        <v>Fortuna</v>
      </c>
      <c r="F916" s="22" t="str">
        <f t="shared" ca="1" si="72"/>
        <v>VUT0106009</v>
      </c>
      <c r="G916" s="22" t="str">
        <f t="shared" ca="1" si="73"/>
        <v>VUT0106</v>
      </c>
      <c r="H916" s="22" t="str">
        <f t="shared" ca="1" si="74"/>
        <v>TAFEA</v>
      </c>
      <c r="I916" s="2"/>
      <c r="J916" s="2">
        <v>0</v>
      </c>
      <c r="K916" s="2"/>
    </row>
    <row r="917" spans="1:11">
      <c r="A917" s="6" t="s">
        <v>1273</v>
      </c>
      <c r="B917" s="6" t="s">
        <v>1274</v>
      </c>
      <c r="C917" s="22" t="str">
        <f t="shared" ca="1" si="70"/>
        <v>Futuna (Fortuna)</v>
      </c>
      <c r="D917" s="6" t="s">
        <v>503</v>
      </c>
      <c r="E917" s="22" t="str">
        <f t="shared" ca="1" si="71"/>
        <v>Fortuna</v>
      </c>
      <c r="F917" s="22" t="str">
        <f t="shared" ca="1" si="72"/>
        <v>VUT0106009</v>
      </c>
      <c r="G917" s="22" t="str">
        <f t="shared" ca="1" si="73"/>
        <v>VUT0106</v>
      </c>
      <c r="H917" s="22" t="str">
        <f t="shared" ca="1" si="74"/>
        <v>TAFEA</v>
      </c>
      <c r="I917" s="2"/>
      <c r="J917" s="2">
        <v>0</v>
      </c>
      <c r="K917" s="2"/>
    </row>
    <row r="918" spans="1:11">
      <c r="A918" s="6" t="s">
        <v>1281</v>
      </c>
      <c r="B918" s="6" t="s">
        <v>1282</v>
      </c>
      <c r="C918" s="22" t="str">
        <f t="shared" ca="1" si="70"/>
        <v>Futuna (Fortuna)</v>
      </c>
      <c r="D918" s="6" t="s">
        <v>503</v>
      </c>
      <c r="E918" s="22" t="str">
        <f t="shared" ca="1" si="71"/>
        <v>Fortuna</v>
      </c>
      <c r="F918" s="22" t="str">
        <f t="shared" ca="1" si="72"/>
        <v>VUT0106009</v>
      </c>
      <c r="G918" s="22" t="str">
        <f t="shared" ca="1" si="73"/>
        <v>VUT0106</v>
      </c>
      <c r="H918" s="22" t="str">
        <f t="shared" ca="1" si="74"/>
        <v>TAFEA</v>
      </c>
      <c r="I918" s="2"/>
      <c r="J918" s="2">
        <v>0</v>
      </c>
      <c r="K918" s="2"/>
    </row>
    <row r="919" spans="1:11">
      <c r="A919" s="6" t="s">
        <v>1285</v>
      </c>
      <c r="B919" s="6" t="s">
        <v>1286</v>
      </c>
      <c r="C919" s="22" t="str">
        <f t="shared" ca="1" si="70"/>
        <v>Futuna (Fortuna)</v>
      </c>
      <c r="D919" s="6" t="s">
        <v>503</v>
      </c>
      <c r="E919" s="22" t="str">
        <f t="shared" ca="1" si="71"/>
        <v>Fortuna</v>
      </c>
      <c r="F919" s="22" t="str">
        <f t="shared" ca="1" si="72"/>
        <v>VUT0106009</v>
      </c>
      <c r="G919" s="22" t="str">
        <f t="shared" ca="1" si="73"/>
        <v>VUT0106</v>
      </c>
      <c r="H919" s="22" t="str">
        <f t="shared" ca="1" si="74"/>
        <v>TAFEA</v>
      </c>
      <c r="I919" s="2"/>
      <c r="J919" s="2">
        <v>0</v>
      </c>
      <c r="K919" s="2"/>
    </row>
    <row r="920" spans="1:11">
      <c r="A920" s="6" t="s">
        <v>1295</v>
      </c>
      <c r="B920" s="6" t="s">
        <v>1296</v>
      </c>
      <c r="C920" s="22" t="str">
        <f t="shared" ca="1" si="70"/>
        <v>Futuna (Fortuna)</v>
      </c>
      <c r="D920" s="6" t="s">
        <v>503</v>
      </c>
      <c r="E920" s="22" t="str">
        <f t="shared" ca="1" si="71"/>
        <v>Fortuna</v>
      </c>
      <c r="F920" s="22" t="str">
        <f t="shared" ca="1" si="72"/>
        <v>VUT0106009</v>
      </c>
      <c r="G920" s="22" t="str">
        <f t="shared" ca="1" si="73"/>
        <v>VUT0106</v>
      </c>
      <c r="H920" s="22" t="str">
        <f t="shared" ca="1" si="74"/>
        <v>TAFEA</v>
      </c>
      <c r="I920" s="2"/>
      <c r="J920" s="2">
        <v>0</v>
      </c>
      <c r="K920" s="2"/>
    </row>
    <row r="921" spans="1:11">
      <c r="A921" s="6" t="s">
        <v>1321</v>
      </c>
      <c r="B921" s="6" t="s">
        <v>1322</v>
      </c>
      <c r="C921" s="22" t="str">
        <f t="shared" ca="1" si="70"/>
        <v>Futuna (Fortuna)</v>
      </c>
      <c r="D921" s="6" t="s">
        <v>503</v>
      </c>
      <c r="E921" s="22" t="str">
        <f t="shared" ca="1" si="71"/>
        <v>Fortuna</v>
      </c>
      <c r="F921" s="22" t="str">
        <f t="shared" ca="1" si="72"/>
        <v>VUT0106009</v>
      </c>
      <c r="G921" s="22" t="str">
        <f t="shared" ca="1" si="73"/>
        <v>VUT0106</v>
      </c>
      <c r="H921" s="22" t="str">
        <f t="shared" ca="1" si="74"/>
        <v>TAFEA</v>
      </c>
      <c r="I921" s="2"/>
      <c r="J921" s="2">
        <v>0</v>
      </c>
      <c r="K921" s="2"/>
    </row>
    <row r="922" spans="1:11">
      <c r="A922" s="6" t="s">
        <v>1330</v>
      </c>
      <c r="B922" s="6" t="s">
        <v>1331</v>
      </c>
      <c r="C922" s="22" t="str">
        <f t="shared" ca="1" si="70"/>
        <v>Futuna (Fortuna)</v>
      </c>
      <c r="D922" s="6" t="s">
        <v>503</v>
      </c>
      <c r="E922" s="22" t="str">
        <f t="shared" ca="1" si="71"/>
        <v>Fortuna</v>
      </c>
      <c r="F922" s="22" t="str">
        <f t="shared" ca="1" si="72"/>
        <v>VUT0106009</v>
      </c>
      <c r="G922" s="22" t="str">
        <f t="shared" ca="1" si="73"/>
        <v>VUT0106</v>
      </c>
      <c r="H922" s="22" t="str">
        <f t="shared" ca="1" si="74"/>
        <v>TAFEA</v>
      </c>
      <c r="I922" s="2"/>
      <c r="J922" s="2">
        <v>0</v>
      </c>
      <c r="K922" s="2"/>
    </row>
    <row r="923" spans="1:11">
      <c r="A923" s="6" t="s">
        <v>1334</v>
      </c>
      <c r="B923" s="6" t="s">
        <v>1335</v>
      </c>
      <c r="C923" s="22" t="str">
        <f t="shared" ca="1" si="70"/>
        <v>Futuna (Fortuna)</v>
      </c>
      <c r="D923" s="6" t="s">
        <v>503</v>
      </c>
      <c r="E923" s="22" t="str">
        <f t="shared" ca="1" si="71"/>
        <v>Fortuna</v>
      </c>
      <c r="F923" s="22" t="str">
        <f t="shared" ca="1" si="72"/>
        <v>VUT0106009</v>
      </c>
      <c r="G923" s="22" t="str">
        <f t="shared" ca="1" si="73"/>
        <v>VUT0106</v>
      </c>
      <c r="H923" s="22" t="str">
        <f t="shared" ca="1" si="74"/>
        <v>TAFEA</v>
      </c>
      <c r="I923" s="2"/>
      <c r="J923" s="2">
        <v>0</v>
      </c>
      <c r="K923" s="2"/>
    </row>
    <row r="924" spans="1:11">
      <c r="A924" s="6" t="s">
        <v>1348</v>
      </c>
      <c r="B924" s="6" t="s">
        <v>1349</v>
      </c>
      <c r="C924" s="22" t="str">
        <f t="shared" ca="1" si="70"/>
        <v>Futuna (Fortuna)</v>
      </c>
      <c r="D924" s="6" t="s">
        <v>503</v>
      </c>
      <c r="E924" s="22" t="str">
        <f t="shared" ca="1" si="71"/>
        <v>Fortuna</v>
      </c>
      <c r="F924" s="22" t="str">
        <f t="shared" ca="1" si="72"/>
        <v>VUT0106009</v>
      </c>
      <c r="G924" s="22" t="str">
        <f t="shared" ca="1" si="73"/>
        <v>VUT0106</v>
      </c>
      <c r="H924" s="22" t="str">
        <f t="shared" ca="1" si="74"/>
        <v>TAFEA</v>
      </c>
      <c r="I924" s="2"/>
      <c r="J924" s="2">
        <v>0</v>
      </c>
      <c r="K924" s="2"/>
    </row>
    <row r="925" spans="1:11">
      <c r="A925" s="6" t="s">
        <v>1365</v>
      </c>
      <c r="B925" s="6" t="s">
        <v>1366</v>
      </c>
      <c r="C925" s="22" t="str">
        <f t="shared" ca="1" si="70"/>
        <v>Futuna (Fortuna)</v>
      </c>
      <c r="D925" s="6" t="s">
        <v>503</v>
      </c>
      <c r="E925" s="22" t="str">
        <f t="shared" ca="1" si="71"/>
        <v>Fortuna</v>
      </c>
      <c r="F925" s="22" t="str">
        <f t="shared" ca="1" si="72"/>
        <v>VUT0106009</v>
      </c>
      <c r="G925" s="22" t="str">
        <f t="shared" ca="1" si="73"/>
        <v>VUT0106</v>
      </c>
      <c r="H925" s="22" t="str">
        <f t="shared" ca="1" si="74"/>
        <v>TAFEA</v>
      </c>
      <c r="I925" s="2"/>
      <c r="J925" s="2">
        <v>0</v>
      </c>
      <c r="K925" s="2"/>
    </row>
    <row r="926" spans="1:11">
      <c r="A926" s="6" t="s">
        <v>1367</v>
      </c>
      <c r="B926" s="6" t="s">
        <v>1368</v>
      </c>
      <c r="C926" s="22" t="str">
        <f t="shared" ca="1" si="70"/>
        <v>Futuna (Fortuna)</v>
      </c>
      <c r="D926" s="6" t="s">
        <v>503</v>
      </c>
      <c r="E926" s="22" t="str">
        <f t="shared" ca="1" si="71"/>
        <v>Fortuna</v>
      </c>
      <c r="F926" s="22" t="str">
        <f t="shared" ca="1" si="72"/>
        <v>VUT0106009</v>
      </c>
      <c r="G926" s="22" t="str">
        <f t="shared" ca="1" si="73"/>
        <v>VUT0106</v>
      </c>
      <c r="H926" s="22" t="str">
        <f t="shared" ca="1" si="74"/>
        <v>TAFEA</v>
      </c>
      <c r="I926" s="2"/>
      <c r="J926" s="2">
        <v>0</v>
      </c>
      <c r="K926" s="2"/>
    </row>
    <row r="927" spans="1:11">
      <c r="A927" s="6" t="s">
        <v>1371</v>
      </c>
      <c r="B927" s="6" t="s">
        <v>1372</v>
      </c>
      <c r="C927" s="22" t="str">
        <f t="shared" ca="1" si="70"/>
        <v>Futuna (Fortuna)</v>
      </c>
      <c r="D927" s="6" t="s">
        <v>503</v>
      </c>
      <c r="E927" s="22" t="str">
        <f t="shared" ca="1" si="71"/>
        <v>Fortuna</v>
      </c>
      <c r="F927" s="22" t="str">
        <f t="shared" ca="1" si="72"/>
        <v>VUT0106009</v>
      </c>
      <c r="G927" s="22" t="str">
        <f t="shared" ca="1" si="73"/>
        <v>VUT0106</v>
      </c>
      <c r="H927" s="22" t="str">
        <f t="shared" ca="1" si="74"/>
        <v>TAFEA</v>
      </c>
      <c r="I927" s="2"/>
      <c r="J927" s="2">
        <v>0</v>
      </c>
      <c r="K927" s="2"/>
    </row>
    <row r="928" spans="1:11">
      <c r="A928" s="6" t="s">
        <v>1381</v>
      </c>
      <c r="B928" s="6" t="s">
        <v>1382</v>
      </c>
      <c r="C928" s="22" t="str">
        <f t="shared" ca="1" si="70"/>
        <v>Futuna (Fortuna)</v>
      </c>
      <c r="D928" s="6" t="s">
        <v>503</v>
      </c>
      <c r="E928" s="22" t="str">
        <f t="shared" ca="1" si="71"/>
        <v>Fortuna</v>
      </c>
      <c r="F928" s="22" t="str">
        <f t="shared" ca="1" si="72"/>
        <v>VUT0106009</v>
      </c>
      <c r="G928" s="22" t="str">
        <f t="shared" ca="1" si="73"/>
        <v>VUT0106</v>
      </c>
      <c r="H928" s="22" t="str">
        <f t="shared" ca="1" si="74"/>
        <v>TAFEA</v>
      </c>
      <c r="I928" s="2"/>
      <c r="J928" s="2">
        <v>0</v>
      </c>
      <c r="K928" s="2"/>
    </row>
    <row r="929" spans="1:11">
      <c r="A929" s="6" t="s">
        <v>341</v>
      </c>
      <c r="B929" s="6" t="s">
        <v>2347</v>
      </c>
      <c r="C929" s="22" t="str">
        <f t="shared" ca="1" si="70"/>
        <v>Ifira (Ifira)</v>
      </c>
      <c r="D929" s="6" t="s">
        <v>507</v>
      </c>
      <c r="E929" s="22" t="str">
        <f t="shared" ca="1" si="71"/>
        <v>Ifira</v>
      </c>
      <c r="F929" s="22" t="str">
        <f t="shared" ca="1" si="72"/>
        <v>VUT0105042</v>
      </c>
      <c r="G929" s="22" t="str">
        <f t="shared" ca="1" si="73"/>
        <v>VUT0105</v>
      </c>
      <c r="H929" s="22" t="str">
        <f t="shared" ca="1" si="74"/>
        <v>SHEFA</v>
      </c>
      <c r="I929" s="2"/>
      <c r="J929" s="2">
        <v>0</v>
      </c>
      <c r="K929" s="2"/>
    </row>
    <row r="930" spans="1:11">
      <c r="A930" s="6" t="s">
        <v>2263</v>
      </c>
      <c r="B930" s="6" t="s">
        <v>2355</v>
      </c>
      <c r="C930" s="22" t="str">
        <f t="shared" ca="1" si="70"/>
        <v>Ifira (Ifira)</v>
      </c>
      <c r="D930" s="6" t="s">
        <v>507</v>
      </c>
      <c r="E930" s="22" t="str">
        <f t="shared" ca="1" si="71"/>
        <v>Ifira</v>
      </c>
      <c r="F930" s="22" t="str">
        <f t="shared" ca="1" si="72"/>
        <v>VUT0105042</v>
      </c>
      <c r="G930" s="22" t="str">
        <f t="shared" ca="1" si="73"/>
        <v>VUT0105</v>
      </c>
      <c r="H930" s="22" t="str">
        <f t="shared" ca="1" si="74"/>
        <v>SHEFA</v>
      </c>
      <c r="I930" s="2"/>
      <c r="J930" s="2">
        <v>0</v>
      </c>
      <c r="K930" s="2"/>
    </row>
    <row r="931" spans="1:11">
      <c r="A931" s="6" t="s">
        <v>6269</v>
      </c>
      <c r="B931" s="6" t="s">
        <v>6270</v>
      </c>
      <c r="C931" s="22" t="str">
        <f t="shared" ca="1" si="70"/>
        <v>Luganville (Santo)</v>
      </c>
      <c r="D931" s="6" t="s">
        <v>510</v>
      </c>
      <c r="E931" s="22" t="str">
        <f t="shared" ca="1" si="71"/>
        <v>Aese</v>
      </c>
      <c r="F931" s="22" t="str">
        <f t="shared" ca="1" si="72"/>
        <v>VUT0102029</v>
      </c>
      <c r="G931" s="22" t="str">
        <f t="shared" ca="1" si="73"/>
        <v>VUT0102</v>
      </c>
      <c r="H931" s="22" t="str">
        <f t="shared" ca="1" si="74"/>
        <v>SANMA</v>
      </c>
      <c r="I931" s="2"/>
      <c r="J931" s="2">
        <v>0</v>
      </c>
      <c r="K931" s="2"/>
    </row>
    <row r="932" spans="1:11">
      <c r="A932" s="6" t="s">
        <v>6310</v>
      </c>
      <c r="B932" s="6" t="s">
        <v>6311</v>
      </c>
      <c r="C932" s="22" t="str">
        <f t="shared" ca="1" si="70"/>
        <v>Luganville (Santo)</v>
      </c>
      <c r="D932" s="6" t="s">
        <v>509</v>
      </c>
      <c r="E932" s="22" t="str">
        <f t="shared" ca="1" si="71"/>
        <v>Aese</v>
      </c>
      <c r="F932" s="22" t="str">
        <f t="shared" ca="1" si="72"/>
        <v>VUT0102029</v>
      </c>
      <c r="G932" s="22" t="str">
        <f t="shared" ca="1" si="73"/>
        <v>VUT0102</v>
      </c>
      <c r="H932" s="22" t="str">
        <f t="shared" ca="1" si="74"/>
        <v>SANMA</v>
      </c>
      <c r="I932" s="2"/>
      <c r="J932" s="2">
        <v>0</v>
      </c>
      <c r="K932" s="2"/>
    </row>
    <row r="933" spans="1:11">
      <c r="A933" s="6" t="s">
        <v>6338</v>
      </c>
      <c r="B933" s="6" t="s">
        <v>6339</v>
      </c>
      <c r="C933" s="22" t="str">
        <f t="shared" ca="1" si="70"/>
        <v>Luganville (Santo)</v>
      </c>
      <c r="D933" s="6" t="s">
        <v>509</v>
      </c>
      <c r="E933" s="22" t="str">
        <f t="shared" ca="1" si="71"/>
        <v>Aese</v>
      </c>
      <c r="F933" s="22" t="str">
        <f t="shared" ca="1" si="72"/>
        <v>VUT0102029</v>
      </c>
      <c r="G933" s="22" t="str">
        <f t="shared" ca="1" si="73"/>
        <v>VUT0102</v>
      </c>
      <c r="H933" s="22" t="str">
        <f t="shared" ca="1" si="74"/>
        <v>SANMA</v>
      </c>
      <c r="I933" s="2"/>
      <c r="J933" s="2">
        <v>0</v>
      </c>
      <c r="K933" s="2"/>
    </row>
    <row r="934" spans="1:11">
      <c r="A934" s="6" t="s">
        <v>6392</v>
      </c>
      <c r="B934" s="6" t="s">
        <v>6393</v>
      </c>
      <c r="C934" s="22" t="str">
        <f t="shared" ca="1" si="70"/>
        <v>Luganville (Santo)</v>
      </c>
      <c r="D934" s="6" t="s">
        <v>509</v>
      </c>
      <c r="E934" s="22" t="str">
        <f t="shared" ca="1" si="71"/>
        <v>Aese</v>
      </c>
      <c r="F934" s="22" t="str">
        <f t="shared" ca="1" si="72"/>
        <v>VUT0102029</v>
      </c>
      <c r="G934" s="22" t="str">
        <f t="shared" ca="1" si="73"/>
        <v>VUT0102</v>
      </c>
      <c r="H934" s="22" t="str">
        <f t="shared" ca="1" si="74"/>
        <v>SANMA</v>
      </c>
      <c r="I934" s="2"/>
      <c r="J934" s="2">
        <v>2</v>
      </c>
      <c r="K934" s="2"/>
    </row>
    <row r="935" spans="1:11">
      <c r="A935" s="6" t="s">
        <v>2706</v>
      </c>
      <c r="B935" s="6" t="s">
        <v>2707</v>
      </c>
      <c r="C935" s="22" t="str">
        <f t="shared" ca="1" si="70"/>
        <v>Makimae (Emae)</v>
      </c>
      <c r="D935" s="6" t="s">
        <v>512</v>
      </c>
      <c r="E935" s="22" t="str">
        <f t="shared" ca="1" si="71"/>
        <v>Emae</v>
      </c>
      <c r="F935" s="22" t="str">
        <f t="shared" ca="1" si="72"/>
        <v>VUT0105006</v>
      </c>
      <c r="G935" s="22" t="str">
        <f t="shared" ca="1" si="73"/>
        <v>VUT0105</v>
      </c>
      <c r="H935" s="22" t="str">
        <f t="shared" ca="1" si="74"/>
        <v>SHEFA</v>
      </c>
      <c r="I935" s="2"/>
      <c r="J935" s="2">
        <v>0</v>
      </c>
      <c r="K935" s="2"/>
    </row>
    <row r="936" spans="1:11">
      <c r="A936" s="6" t="s">
        <v>2708</v>
      </c>
      <c r="B936" s="6" t="s">
        <v>2709</v>
      </c>
      <c r="C936" s="22" t="str">
        <f t="shared" ca="1" si="70"/>
        <v>Makimae (Emae)</v>
      </c>
      <c r="D936" s="6" t="s">
        <v>512</v>
      </c>
      <c r="E936" s="22" t="str">
        <f t="shared" ca="1" si="71"/>
        <v>Emae</v>
      </c>
      <c r="F936" s="22" t="str">
        <f t="shared" ca="1" si="72"/>
        <v>VUT0105006</v>
      </c>
      <c r="G936" s="22" t="str">
        <f t="shared" ca="1" si="73"/>
        <v>VUT0105</v>
      </c>
      <c r="H936" s="22" t="str">
        <f t="shared" ca="1" si="74"/>
        <v>SHEFA</v>
      </c>
      <c r="I936" s="2"/>
      <c r="J936" s="2">
        <v>0</v>
      </c>
      <c r="K936" s="2"/>
    </row>
    <row r="937" spans="1:11">
      <c r="A937" s="6" t="s">
        <v>2710</v>
      </c>
      <c r="B937" s="6" t="s">
        <v>2711</v>
      </c>
      <c r="C937" s="22" t="str">
        <f t="shared" ca="1" si="70"/>
        <v>Makimae (Emae)</v>
      </c>
      <c r="D937" s="6" t="s">
        <v>512</v>
      </c>
      <c r="E937" s="22" t="str">
        <f t="shared" ca="1" si="71"/>
        <v>Emae</v>
      </c>
      <c r="F937" s="22" t="str">
        <f t="shared" ca="1" si="72"/>
        <v>VUT0105006</v>
      </c>
      <c r="G937" s="22" t="str">
        <f t="shared" ca="1" si="73"/>
        <v>VUT0105</v>
      </c>
      <c r="H937" s="22" t="str">
        <f t="shared" ca="1" si="74"/>
        <v>SHEFA</v>
      </c>
      <c r="I937" s="2"/>
      <c r="J937" s="2">
        <v>0</v>
      </c>
      <c r="K937" s="2"/>
    </row>
    <row r="938" spans="1:11">
      <c r="A938" s="6" t="s">
        <v>2712</v>
      </c>
      <c r="B938" s="6" t="s">
        <v>2713</v>
      </c>
      <c r="C938" s="22" t="str">
        <f t="shared" ca="1" si="70"/>
        <v>Makimae (Emae)</v>
      </c>
      <c r="D938" s="6" t="s">
        <v>512</v>
      </c>
      <c r="E938" s="22" t="str">
        <f t="shared" ca="1" si="71"/>
        <v>Emae</v>
      </c>
      <c r="F938" s="22" t="str">
        <f t="shared" ca="1" si="72"/>
        <v>VUT0105006</v>
      </c>
      <c r="G938" s="22" t="str">
        <f t="shared" ca="1" si="73"/>
        <v>VUT0105</v>
      </c>
      <c r="H938" s="22" t="str">
        <f t="shared" ca="1" si="74"/>
        <v>SHEFA</v>
      </c>
      <c r="I938" s="2"/>
      <c r="J938" s="2">
        <v>0</v>
      </c>
      <c r="K938" s="2"/>
    </row>
    <row r="939" spans="1:11">
      <c r="A939" s="6" t="s">
        <v>2714</v>
      </c>
      <c r="B939" s="6" t="s">
        <v>2715</v>
      </c>
      <c r="C939" s="22" t="str">
        <f t="shared" ca="1" si="70"/>
        <v>Makimae (Emae)</v>
      </c>
      <c r="D939" s="6" t="s">
        <v>512</v>
      </c>
      <c r="E939" s="22" t="str">
        <f t="shared" ca="1" si="71"/>
        <v>Emae</v>
      </c>
      <c r="F939" s="22" t="str">
        <f t="shared" ca="1" si="72"/>
        <v>VUT0105006</v>
      </c>
      <c r="G939" s="22" t="str">
        <f t="shared" ca="1" si="73"/>
        <v>VUT0105</v>
      </c>
      <c r="H939" s="22" t="str">
        <f t="shared" ca="1" si="74"/>
        <v>SHEFA</v>
      </c>
      <c r="I939" s="2"/>
      <c r="J939" s="2">
        <v>0</v>
      </c>
      <c r="K939" s="2"/>
    </row>
    <row r="940" spans="1:11">
      <c r="A940" s="6" t="s">
        <v>2716</v>
      </c>
      <c r="B940" s="6" t="s">
        <v>2717</v>
      </c>
      <c r="C940" s="22" t="str">
        <f t="shared" ca="1" si="70"/>
        <v>Makimae (Emae)</v>
      </c>
      <c r="D940" s="6" t="s">
        <v>512</v>
      </c>
      <c r="E940" s="22" t="str">
        <f t="shared" ca="1" si="71"/>
        <v>Emae</v>
      </c>
      <c r="F940" s="22" t="str">
        <f t="shared" ca="1" si="72"/>
        <v>VUT0105006</v>
      </c>
      <c r="G940" s="22" t="str">
        <f t="shared" ca="1" si="73"/>
        <v>VUT0105</v>
      </c>
      <c r="H940" s="22" t="str">
        <f t="shared" ca="1" si="74"/>
        <v>SHEFA</v>
      </c>
      <c r="I940" s="2"/>
      <c r="J940" s="2">
        <v>0</v>
      </c>
      <c r="K940" s="2"/>
    </row>
    <row r="941" spans="1:11">
      <c r="A941" s="6" t="s">
        <v>2718</v>
      </c>
      <c r="B941" s="6" t="s">
        <v>2719</v>
      </c>
      <c r="C941" s="22" t="str">
        <f t="shared" ca="1" si="70"/>
        <v>Makimae (Emae)</v>
      </c>
      <c r="D941" s="6" t="s">
        <v>512</v>
      </c>
      <c r="E941" s="22" t="str">
        <f t="shared" ca="1" si="71"/>
        <v>Emae</v>
      </c>
      <c r="F941" s="22" t="str">
        <f t="shared" ca="1" si="72"/>
        <v>VUT0105006</v>
      </c>
      <c r="G941" s="22" t="str">
        <f t="shared" ca="1" si="73"/>
        <v>VUT0105</v>
      </c>
      <c r="H941" s="22" t="str">
        <f t="shared" ca="1" si="74"/>
        <v>SHEFA</v>
      </c>
      <c r="I941" s="2"/>
      <c r="J941" s="2">
        <v>0</v>
      </c>
      <c r="K941" s="2"/>
    </row>
    <row r="942" spans="1:11">
      <c r="A942" s="6" t="s">
        <v>2720</v>
      </c>
      <c r="B942" s="6" t="s">
        <v>2721</v>
      </c>
      <c r="C942" s="22" t="str">
        <f t="shared" ca="1" si="70"/>
        <v>Makimae (Emae)</v>
      </c>
      <c r="D942" s="6" t="s">
        <v>512</v>
      </c>
      <c r="E942" s="22" t="str">
        <f t="shared" ca="1" si="71"/>
        <v>Emae</v>
      </c>
      <c r="F942" s="22" t="str">
        <f t="shared" ca="1" si="72"/>
        <v>VUT0105006</v>
      </c>
      <c r="G942" s="22" t="str">
        <f t="shared" ca="1" si="73"/>
        <v>VUT0105</v>
      </c>
      <c r="H942" s="22" t="str">
        <f t="shared" ca="1" si="74"/>
        <v>SHEFA</v>
      </c>
      <c r="I942" s="2"/>
      <c r="J942" s="2">
        <v>0</v>
      </c>
      <c r="K942" s="2"/>
    </row>
    <row r="943" spans="1:11">
      <c r="A943" s="6" t="s">
        <v>2722</v>
      </c>
      <c r="B943" s="6" t="s">
        <v>2723</v>
      </c>
      <c r="C943" s="22" t="str">
        <f t="shared" ca="1" si="70"/>
        <v>Makimae (Emae)</v>
      </c>
      <c r="D943" s="6" t="s">
        <v>512</v>
      </c>
      <c r="E943" s="22" t="str">
        <f t="shared" ca="1" si="71"/>
        <v>Emae</v>
      </c>
      <c r="F943" s="22" t="str">
        <f t="shared" ca="1" si="72"/>
        <v>VUT0105006</v>
      </c>
      <c r="G943" s="22" t="str">
        <f t="shared" ca="1" si="73"/>
        <v>VUT0105</v>
      </c>
      <c r="H943" s="22" t="str">
        <f t="shared" ca="1" si="74"/>
        <v>SHEFA</v>
      </c>
      <c r="I943" s="2"/>
      <c r="J943" s="2">
        <v>0</v>
      </c>
      <c r="K943" s="2"/>
    </row>
    <row r="944" spans="1:11">
      <c r="A944" s="6" t="s">
        <v>2724</v>
      </c>
      <c r="B944" s="6" t="s">
        <v>2725</v>
      </c>
      <c r="C944" s="22" t="str">
        <f t="shared" ca="1" si="70"/>
        <v>Makimae (Emae)</v>
      </c>
      <c r="D944" s="6" t="s">
        <v>512</v>
      </c>
      <c r="E944" s="22" t="str">
        <f t="shared" ca="1" si="71"/>
        <v>Emae</v>
      </c>
      <c r="F944" s="22" t="str">
        <f t="shared" ca="1" si="72"/>
        <v>VUT0105006</v>
      </c>
      <c r="G944" s="22" t="str">
        <f t="shared" ca="1" si="73"/>
        <v>VUT0105</v>
      </c>
      <c r="H944" s="22" t="str">
        <f t="shared" ca="1" si="74"/>
        <v>SHEFA</v>
      </c>
      <c r="I944" s="2"/>
      <c r="J944" s="2">
        <v>0</v>
      </c>
      <c r="K944" s="2"/>
    </row>
    <row r="945" spans="1:11">
      <c r="A945" s="6" t="s">
        <v>2726</v>
      </c>
      <c r="B945" s="6" t="s">
        <v>2727</v>
      </c>
      <c r="C945" s="22" t="str">
        <f t="shared" ca="1" si="70"/>
        <v>Makimae (Emae)</v>
      </c>
      <c r="D945" s="6" t="s">
        <v>512</v>
      </c>
      <c r="E945" s="22" t="str">
        <f t="shared" ca="1" si="71"/>
        <v>Emae</v>
      </c>
      <c r="F945" s="22" t="str">
        <f t="shared" ca="1" si="72"/>
        <v>VUT0105006</v>
      </c>
      <c r="G945" s="22" t="str">
        <f t="shared" ca="1" si="73"/>
        <v>VUT0105</v>
      </c>
      <c r="H945" s="22" t="str">
        <f t="shared" ca="1" si="74"/>
        <v>SHEFA</v>
      </c>
      <c r="I945" s="2"/>
      <c r="J945" s="2">
        <v>0</v>
      </c>
      <c r="K945" s="2"/>
    </row>
    <row r="946" spans="1:11">
      <c r="A946" s="6" t="s">
        <v>2728</v>
      </c>
      <c r="B946" s="6" t="s">
        <v>2729</v>
      </c>
      <c r="C946" s="22" t="str">
        <f t="shared" ca="1" si="70"/>
        <v>Makimae (Emae)</v>
      </c>
      <c r="D946" s="6" t="s">
        <v>512</v>
      </c>
      <c r="E946" s="22" t="str">
        <f t="shared" ca="1" si="71"/>
        <v>Emae</v>
      </c>
      <c r="F946" s="22" t="str">
        <f t="shared" ca="1" si="72"/>
        <v>VUT0105006</v>
      </c>
      <c r="G946" s="22" t="str">
        <f t="shared" ca="1" si="73"/>
        <v>VUT0105</v>
      </c>
      <c r="H946" s="22" t="str">
        <f t="shared" ca="1" si="74"/>
        <v>SHEFA</v>
      </c>
      <c r="I946" s="2"/>
      <c r="J946" s="2">
        <v>0</v>
      </c>
      <c r="K946" s="2"/>
    </row>
    <row r="947" spans="1:11">
      <c r="A947" s="6" t="s">
        <v>323</v>
      </c>
      <c r="B947" s="6" t="s">
        <v>2730</v>
      </c>
      <c r="C947" s="22" t="str">
        <f t="shared" ca="1" si="70"/>
        <v>Makimae (Emae)</v>
      </c>
      <c r="D947" s="6" t="s">
        <v>512</v>
      </c>
      <c r="E947" s="22" t="str">
        <f t="shared" ca="1" si="71"/>
        <v>Emae</v>
      </c>
      <c r="F947" s="22" t="str">
        <f t="shared" ca="1" si="72"/>
        <v>VUT0105006</v>
      </c>
      <c r="G947" s="22" t="str">
        <f t="shared" ca="1" si="73"/>
        <v>VUT0105</v>
      </c>
      <c r="H947" s="22" t="str">
        <f t="shared" ca="1" si="74"/>
        <v>SHEFA</v>
      </c>
      <c r="I947" s="2"/>
      <c r="J947" s="2">
        <v>0</v>
      </c>
      <c r="K947" s="2"/>
    </row>
    <row r="948" spans="1:11">
      <c r="A948" s="6" t="s">
        <v>2731</v>
      </c>
      <c r="B948" s="6" t="s">
        <v>2732</v>
      </c>
      <c r="C948" s="22" t="str">
        <f t="shared" ca="1" si="70"/>
        <v>Makimae (Emae)</v>
      </c>
      <c r="D948" s="6" t="s">
        <v>512</v>
      </c>
      <c r="E948" s="22" t="str">
        <f t="shared" ca="1" si="71"/>
        <v>Emae</v>
      </c>
      <c r="F948" s="22" t="str">
        <f t="shared" ca="1" si="72"/>
        <v>VUT0105006</v>
      </c>
      <c r="G948" s="22" t="str">
        <f t="shared" ca="1" si="73"/>
        <v>VUT0105</v>
      </c>
      <c r="H948" s="22" t="str">
        <f t="shared" ca="1" si="74"/>
        <v>SHEFA</v>
      </c>
      <c r="I948" s="2"/>
      <c r="J948" s="2">
        <v>0</v>
      </c>
      <c r="K948" s="2"/>
    </row>
    <row r="949" spans="1:11">
      <c r="A949" s="6" t="s">
        <v>2733</v>
      </c>
      <c r="B949" s="6" t="s">
        <v>2734</v>
      </c>
      <c r="C949" s="22" t="str">
        <f t="shared" ca="1" si="70"/>
        <v>Makimae (Emae)</v>
      </c>
      <c r="D949" s="6" t="s">
        <v>512</v>
      </c>
      <c r="E949" s="22" t="str">
        <f t="shared" ca="1" si="71"/>
        <v>Emae</v>
      </c>
      <c r="F949" s="22" t="str">
        <f t="shared" ca="1" si="72"/>
        <v>VUT0105006</v>
      </c>
      <c r="G949" s="22" t="str">
        <f t="shared" ca="1" si="73"/>
        <v>VUT0105</v>
      </c>
      <c r="H949" s="22" t="str">
        <f t="shared" ca="1" si="74"/>
        <v>SHEFA</v>
      </c>
      <c r="I949" s="2"/>
      <c r="J949" s="2">
        <v>0</v>
      </c>
      <c r="K949" s="2"/>
    </row>
    <row r="950" spans="1:11">
      <c r="A950" s="6" t="s">
        <v>2735</v>
      </c>
      <c r="B950" s="6" t="s">
        <v>2736</v>
      </c>
      <c r="C950" s="22" t="str">
        <f t="shared" ca="1" si="70"/>
        <v>Makimae (Emae)</v>
      </c>
      <c r="D950" s="6" t="s">
        <v>512</v>
      </c>
      <c r="E950" s="22" t="str">
        <f t="shared" ca="1" si="71"/>
        <v>Emae</v>
      </c>
      <c r="F950" s="22" t="str">
        <f t="shared" ca="1" si="72"/>
        <v>VUT0105006</v>
      </c>
      <c r="G950" s="22" t="str">
        <f t="shared" ca="1" si="73"/>
        <v>VUT0105</v>
      </c>
      <c r="H950" s="22" t="str">
        <f t="shared" ca="1" si="74"/>
        <v>SHEFA</v>
      </c>
      <c r="I950" s="2"/>
      <c r="J950" s="2">
        <v>0</v>
      </c>
      <c r="K950" s="2"/>
    </row>
    <row r="951" spans="1:11">
      <c r="A951" s="6" t="s">
        <v>2737</v>
      </c>
      <c r="B951" s="6" t="s">
        <v>2738</v>
      </c>
      <c r="C951" s="22" t="str">
        <f t="shared" ca="1" si="70"/>
        <v>Makimae (Emae)</v>
      </c>
      <c r="D951" s="6" t="s">
        <v>512</v>
      </c>
      <c r="E951" s="22" t="str">
        <f t="shared" ca="1" si="71"/>
        <v>Emae</v>
      </c>
      <c r="F951" s="22" t="str">
        <f t="shared" ca="1" si="72"/>
        <v>VUT0105006</v>
      </c>
      <c r="G951" s="22" t="str">
        <f t="shared" ca="1" si="73"/>
        <v>VUT0105</v>
      </c>
      <c r="H951" s="22" t="str">
        <f t="shared" ca="1" si="74"/>
        <v>SHEFA</v>
      </c>
      <c r="I951" s="2"/>
      <c r="J951" s="2">
        <v>0</v>
      </c>
      <c r="K951" s="2"/>
    </row>
    <row r="952" spans="1:11">
      <c r="A952" s="6" t="s">
        <v>2739</v>
      </c>
      <c r="B952" s="6" t="s">
        <v>2740</v>
      </c>
      <c r="C952" s="22" t="str">
        <f t="shared" ca="1" si="70"/>
        <v>Makimae (Emae)</v>
      </c>
      <c r="D952" s="6" t="s">
        <v>512</v>
      </c>
      <c r="E952" s="22" t="str">
        <f t="shared" ca="1" si="71"/>
        <v>Emae</v>
      </c>
      <c r="F952" s="22" t="str">
        <f t="shared" ca="1" si="72"/>
        <v>VUT0105006</v>
      </c>
      <c r="G952" s="22" t="str">
        <f t="shared" ca="1" si="73"/>
        <v>VUT0105</v>
      </c>
      <c r="H952" s="22" t="str">
        <f t="shared" ca="1" si="74"/>
        <v>SHEFA</v>
      </c>
      <c r="I952" s="2"/>
      <c r="J952" s="2">
        <v>0</v>
      </c>
      <c r="K952" s="2"/>
    </row>
    <row r="953" spans="1:11">
      <c r="A953" s="6" t="s">
        <v>2741</v>
      </c>
      <c r="B953" s="6" t="s">
        <v>2742</v>
      </c>
      <c r="C953" s="22" t="str">
        <f t="shared" ca="1" si="70"/>
        <v>Makimae (Emae)</v>
      </c>
      <c r="D953" s="6" t="s">
        <v>512</v>
      </c>
      <c r="E953" s="22" t="str">
        <f t="shared" ca="1" si="71"/>
        <v>Emae</v>
      </c>
      <c r="F953" s="22" t="str">
        <f t="shared" ca="1" si="72"/>
        <v>VUT0105006</v>
      </c>
      <c r="G953" s="22" t="str">
        <f t="shared" ca="1" si="73"/>
        <v>VUT0105</v>
      </c>
      <c r="H953" s="22" t="str">
        <f t="shared" ca="1" si="74"/>
        <v>SHEFA</v>
      </c>
      <c r="I953" s="2"/>
      <c r="J953" s="2">
        <v>0</v>
      </c>
      <c r="K953" s="2"/>
    </row>
    <row r="954" spans="1:11">
      <c r="A954" s="6" t="s">
        <v>2741</v>
      </c>
      <c r="B954" s="6" t="s">
        <v>2743</v>
      </c>
      <c r="C954" s="22" t="str">
        <f t="shared" ca="1" si="70"/>
        <v>Makimae (Emae)</v>
      </c>
      <c r="D954" s="6" t="s">
        <v>512</v>
      </c>
      <c r="E954" s="22" t="str">
        <f t="shared" ca="1" si="71"/>
        <v>Emae</v>
      </c>
      <c r="F954" s="22" t="str">
        <f t="shared" ca="1" si="72"/>
        <v>VUT0105006</v>
      </c>
      <c r="G954" s="22" t="str">
        <f t="shared" ca="1" si="73"/>
        <v>VUT0105</v>
      </c>
      <c r="H954" s="22" t="str">
        <f t="shared" ca="1" si="74"/>
        <v>SHEFA</v>
      </c>
      <c r="I954" s="2"/>
      <c r="J954" s="2">
        <v>0</v>
      </c>
      <c r="K954" s="2"/>
    </row>
    <row r="955" spans="1:11">
      <c r="A955" s="6" t="s">
        <v>337</v>
      </c>
      <c r="B955" s="6" t="s">
        <v>2692</v>
      </c>
      <c r="C955" s="22" t="str">
        <f t="shared" ca="1" si="70"/>
        <v>Makimae (Etarik)</v>
      </c>
      <c r="D955" s="6" t="s">
        <v>520</v>
      </c>
      <c r="E955" s="22" t="str">
        <f t="shared" ca="1" si="71"/>
        <v>Etarik</v>
      </c>
      <c r="F955" s="22" t="str">
        <f t="shared" ca="1" si="72"/>
        <v>VUT0105040</v>
      </c>
      <c r="G955" s="22" t="str">
        <f t="shared" ca="1" si="73"/>
        <v>VUT0105</v>
      </c>
      <c r="H955" s="22" t="str">
        <f t="shared" ca="1" si="74"/>
        <v>SHEFA</v>
      </c>
      <c r="I955" s="2"/>
      <c r="J955" s="2">
        <v>0</v>
      </c>
      <c r="K955" s="2"/>
    </row>
    <row r="956" spans="1:11">
      <c r="A956" s="6" t="s">
        <v>327</v>
      </c>
      <c r="B956" s="6" t="s">
        <v>2701</v>
      </c>
      <c r="C956" s="22" t="str">
        <f t="shared" ca="1" si="70"/>
        <v>Makimae (Makira)</v>
      </c>
      <c r="D956" s="6" t="s">
        <v>514</v>
      </c>
      <c r="E956" s="22" t="str">
        <f t="shared" ca="1" si="71"/>
        <v>Makira</v>
      </c>
      <c r="F956" s="22" t="str">
        <f t="shared" ca="1" si="72"/>
        <v>VUT0105015</v>
      </c>
      <c r="G956" s="22" t="str">
        <f t="shared" ca="1" si="73"/>
        <v>VUT0105</v>
      </c>
      <c r="H956" s="22" t="str">
        <f t="shared" ca="1" si="74"/>
        <v>SHEFA</v>
      </c>
      <c r="I956" s="2"/>
      <c r="J956" s="2">
        <v>0</v>
      </c>
      <c r="K956" s="2"/>
    </row>
    <row r="957" spans="1:11">
      <c r="A957" s="6" t="s">
        <v>2702</v>
      </c>
      <c r="B957" s="6" t="s">
        <v>2703</v>
      </c>
      <c r="C957" s="22" t="str">
        <f t="shared" ca="1" si="70"/>
        <v>Makimae (Makira)</v>
      </c>
      <c r="D957" s="6" t="s">
        <v>514</v>
      </c>
      <c r="E957" s="22" t="str">
        <f t="shared" ca="1" si="71"/>
        <v>Makira</v>
      </c>
      <c r="F957" s="22" t="str">
        <f t="shared" ca="1" si="72"/>
        <v>VUT0105015</v>
      </c>
      <c r="G957" s="22" t="str">
        <f t="shared" ca="1" si="73"/>
        <v>VUT0105</v>
      </c>
      <c r="H957" s="22" t="str">
        <f t="shared" ca="1" si="74"/>
        <v>SHEFA</v>
      </c>
      <c r="I957" s="2"/>
      <c r="J957" s="2">
        <v>0</v>
      </c>
      <c r="K957" s="2"/>
    </row>
    <row r="958" spans="1:11">
      <c r="A958" s="6" t="s">
        <v>2704</v>
      </c>
      <c r="B958" s="6" t="s">
        <v>2705</v>
      </c>
      <c r="C958" s="22" t="str">
        <f t="shared" ca="1" si="70"/>
        <v>Makimae (Makira)</v>
      </c>
      <c r="D958" s="6" t="s">
        <v>514</v>
      </c>
      <c r="E958" s="22" t="str">
        <f t="shared" ca="1" si="71"/>
        <v>Makira</v>
      </c>
      <c r="F958" s="22" t="str">
        <f t="shared" ca="1" si="72"/>
        <v>VUT0105015</v>
      </c>
      <c r="G958" s="22" t="str">
        <f t="shared" ca="1" si="73"/>
        <v>VUT0105</v>
      </c>
      <c r="H958" s="22" t="str">
        <f t="shared" ca="1" si="74"/>
        <v>SHEFA</v>
      </c>
      <c r="I958" s="2"/>
      <c r="J958" s="2">
        <v>0</v>
      </c>
      <c r="K958" s="2"/>
    </row>
    <row r="959" spans="1:11">
      <c r="A959" s="6" t="s">
        <v>2695</v>
      </c>
      <c r="B959" s="6" t="s">
        <v>2696</v>
      </c>
      <c r="C959" s="22" t="str">
        <f t="shared" ca="1" si="70"/>
        <v>Makimae (Mataso - Matah Alam)</v>
      </c>
      <c r="D959" s="6" t="s">
        <v>516</v>
      </c>
      <c r="E959" s="22" t="str">
        <f t="shared" ca="1" si="71"/>
        <v>Mataso - Matah Alam</v>
      </c>
      <c r="F959" s="22" t="str">
        <f t="shared" ca="1" si="72"/>
        <v>VUT0105018</v>
      </c>
      <c r="G959" s="22" t="str">
        <f t="shared" ca="1" si="73"/>
        <v>VUT0105</v>
      </c>
      <c r="H959" s="22" t="str">
        <f t="shared" ca="1" si="74"/>
        <v>SHEFA</v>
      </c>
      <c r="I959" s="2"/>
      <c r="J959" s="2">
        <v>0</v>
      </c>
      <c r="K959" s="2"/>
    </row>
    <row r="960" spans="1:11">
      <c r="A960" s="6" t="s">
        <v>2697</v>
      </c>
      <c r="B960" s="6" t="s">
        <v>2698</v>
      </c>
      <c r="C960" s="22" t="str">
        <f t="shared" ca="1" si="70"/>
        <v>Makimae (Mataso - Matah Alam)</v>
      </c>
      <c r="D960" s="6" t="s">
        <v>516</v>
      </c>
      <c r="E960" s="22" t="str">
        <f t="shared" ca="1" si="71"/>
        <v>Mataso - Matah Alam</v>
      </c>
      <c r="F960" s="22" t="str">
        <f t="shared" ca="1" si="72"/>
        <v>VUT0105018</v>
      </c>
      <c r="G960" s="22" t="str">
        <f t="shared" ca="1" si="73"/>
        <v>VUT0105</v>
      </c>
      <c r="H960" s="22" t="str">
        <f t="shared" ca="1" si="74"/>
        <v>SHEFA</v>
      </c>
      <c r="I960" s="2"/>
      <c r="J960" s="2">
        <v>0</v>
      </c>
      <c r="K960" s="2"/>
    </row>
    <row r="961" spans="1:11">
      <c r="A961" s="6" t="s">
        <v>2699</v>
      </c>
      <c r="B961" s="6" t="s">
        <v>2700</v>
      </c>
      <c r="C961" s="22" t="str">
        <f t="shared" ca="1" si="70"/>
        <v>Makimae (Mataso - Matah Alam)</v>
      </c>
      <c r="D961" s="6" t="s">
        <v>516</v>
      </c>
      <c r="E961" s="22" t="str">
        <f t="shared" ca="1" si="71"/>
        <v>Mataso - Matah Alam</v>
      </c>
      <c r="F961" s="22" t="str">
        <f t="shared" ca="1" si="72"/>
        <v>VUT0105018</v>
      </c>
      <c r="G961" s="22" t="str">
        <f t="shared" ca="1" si="73"/>
        <v>VUT0105</v>
      </c>
      <c r="H961" s="22" t="str">
        <f t="shared" ca="1" si="74"/>
        <v>SHEFA</v>
      </c>
      <c r="I961" s="2"/>
      <c r="J961" s="2">
        <v>0</v>
      </c>
      <c r="K961" s="2"/>
    </row>
    <row r="962" spans="1:11">
      <c r="A962" s="6" t="s">
        <v>2693</v>
      </c>
      <c r="B962" s="6" t="s">
        <v>2694</v>
      </c>
      <c r="C962" s="22" t="str">
        <f t="shared" ref="C962:C1025" ca="1" si="75">OFFSET(OffsetRefAdm3,MATCH(D962,MatchAdm3_Code,0)-1,0)</f>
        <v>Makimae (Mataso - Matah Susum)</v>
      </c>
      <c r="D962" s="6" t="s">
        <v>518</v>
      </c>
      <c r="E962" s="22" t="str">
        <f t="shared" ref="E962:E1025" ca="1" si="76">OFFSET(OffsetRefAdm3,MATCH(D962,MatchAdm3_Code,0)-1,2)</f>
        <v>Mataso - Matah Susum</v>
      </c>
      <c r="F962" s="22" t="str">
        <f t="shared" ref="F962:F1025" ca="1" si="77">OFFSET(OffsetRefAdm3,MATCH(D962,MatchAdm3_Code,0)-1,3)</f>
        <v>VUT0105061</v>
      </c>
      <c r="G962" s="22" t="str">
        <f t="shared" ref="G962:G1025" ca="1" si="78">OFFSET(OffsetRefAdm3,MATCH(D962,MatchAdm3_Code,0)-1,5)</f>
        <v>VUT0105</v>
      </c>
      <c r="H962" s="22" t="str">
        <f t="shared" ref="H962:H1025" ca="1" si="79">OFFSET(OffsetRefAdm3,MATCH(D962,MatchAdm3_Code,0)-1,4)</f>
        <v>SHEFA</v>
      </c>
      <c r="I962" s="2"/>
      <c r="J962" s="2">
        <v>0</v>
      </c>
      <c r="K962" s="2"/>
    </row>
    <row r="963" spans="1:11">
      <c r="A963" s="6" t="s">
        <v>2395</v>
      </c>
      <c r="B963" s="6" t="s">
        <v>2396</v>
      </c>
      <c r="C963" s="22" t="str">
        <f t="shared" ca="1" si="75"/>
        <v>Malorua (Efate)</v>
      </c>
      <c r="D963" s="6" t="s">
        <v>522</v>
      </c>
      <c r="E963" s="22" t="str">
        <f t="shared" ca="1" si="76"/>
        <v>Efate</v>
      </c>
      <c r="F963" s="22" t="str">
        <f t="shared" ca="1" si="77"/>
        <v>VUT0105005</v>
      </c>
      <c r="G963" s="22" t="str">
        <f t="shared" ca="1" si="78"/>
        <v>VUT0105</v>
      </c>
      <c r="H963" s="22" t="str">
        <f t="shared" ca="1" si="79"/>
        <v>SHEFA</v>
      </c>
      <c r="I963" s="2"/>
      <c r="J963" s="2">
        <v>0</v>
      </c>
      <c r="K963" s="2"/>
    </row>
    <row r="964" spans="1:11">
      <c r="A964" s="6" t="s">
        <v>2409</v>
      </c>
      <c r="B964" s="6" t="s">
        <v>2410</v>
      </c>
      <c r="C964" s="22" t="str">
        <f t="shared" ca="1" si="75"/>
        <v>Malorua (Efate)</v>
      </c>
      <c r="D964" s="6" t="s">
        <v>522</v>
      </c>
      <c r="E964" s="22" t="str">
        <f t="shared" ca="1" si="76"/>
        <v>Efate</v>
      </c>
      <c r="F964" s="22" t="str">
        <f t="shared" ca="1" si="77"/>
        <v>VUT0105005</v>
      </c>
      <c r="G964" s="22" t="str">
        <f t="shared" ca="1" si="78"/>
        <v>VUT0105</v>
      </c>
      <c r="H964" s="22" t="str">
        <f t="shared" ca="1" si="79"/>
        <v>SHEFA</v>
      </c>
      <c r="I964" s="2"/>
      <c r="J964" s="2">
        <v>0</v>
      </c>
      <c r="K964" s="2"/>
    </row>
    <row r="965" spans="1:11">
      <c r="A965" s="6" t="s">
        <v>2409</v>
      </c>
      <c r="B965" s="6" t="s">
        <v>2417</v>
      </c>
      <c r="C965" s="22" t="str">
        <f t="shared" ca="1" si="75"/>
        <v>Malorua (Efate)</v>
      </c>
      <c r="D965" s="6" t="s">
        <v>522</v>
      </c>
      <c r="E965" s="22" t="str">
        <f t="shared" ca="1" si="76"/>
        <v>Efate</v>
      </c>
      <c r="F965" s="22" t="str">
        <f t="shared" ca="1" si="77"/>
        <v>VUT0105005</v>
      </c>
      <c r="G965" s="22" t="str">
        <f t="shared" ca="1" si="78"/>
        <v>VUT0105</v>
      </c>
      <c r="H965" s="22" t="str">
        <f t="shared" ca="1" si="79"/>
        <v>SHEFA</v>
      </c>
      <c r="I965" s="2"/>
      <c r="J965" s="2">
        <v>0</v>
      </c>
      <c r="K965" s="2"/>
    </row>
    <row r="966" spans="1:11">
      <c r="A966" s="6" t="s">
        <v>2424</v>
      </c>
      <c r="B966" s="6" t="s">
        <v>2425</v>
      </c>
      <c r="C966" s="22" t="str">
        <f t="shared" ca="1" si="75"/>
        <v>Malorua (Efate)</v>
      </c>
      <c r="D966" s="6" t="s">
        <v>522</v>
      </c>
      <c r="E966" s="22" t="str">
        <f t="shared" ca="1" si="76"/>
        <v>Efate</v>
      </c>
      <c r="F966" s="22" t="str">
        <f t="shared" ca="1" si="77"/>
        <v>VUT0105005</v>
      </c>
      <c r="G966" s="22" t="str">
        <f t="shared" ca="1" si="78"/>
        <v>VUT0105</v>
      </c>
      <c r="H966" s="22" t="str">
        <f t="shared" ca="1" si="79"/>
        <v>SHEFA</v>
      </c>
      <c r="I966" s="2"/>
      <c r="J966" s="2">
        <v>0</v>
      </c>
      <c r="K966" s="2"/>
    </row>
    <row r="967" spans="1:11">
      <c r="A967" s="6" t="s">
        <v>2434</v>
      </c>
      <c r="B967" s="6" t="s">
        <v>2435</v>
      </c>
      <c r="C967" s="22" t="str">
        <f t="shared" ca="1" si="75"/>
        <v>Malorua (Efate)</v>
      </c>
      <c r="D967" s="6" t="s">
        <v>522</v>
      </c>
      <c r="E967" s="22" t="str">
        <f t="shared" ca="1" si="76"/>
        <v>Efate</v>
      </c>
      <c r="F967" s="22" t="str">
        <f t="shared" ca="1" si="77"/>
        <v>VUT0105005</v>
      </c>
      <c r="G967" s="22" t="str">
        <f t="shared" ca="1" si="78"/>
        <v>VUT0105</v>
      </c>
      <c r="H967" s="22" t="str">
        <f t="shared" ca="1" si="79"/>
        <v>SHEFA</v>
      </c>
      <c r="I967" s="2"/>
      <c r="J967" s="2">
        <v>0</v>
      </c>
      <c r="K967" s="2"/>
    </row>
    <row r="968" spans="1:11">
      <c r="A968" s="6" t="s">
        <v>2438</v>
      </c>
      <c r="B968" s="6" t="s">
        <v>2439</v>
      </c>
      <c r="C968" s="22" t="str">
        <f t="shared" ca="1" si="75"/>
        <v>Malorua (Efate)</v>
      </c>
      <c r="D968" s="6" t="s">
        <v>522</v>
      </c>
      <c r="E968" s="22" t="str">
        <f t="shared" ca="1" si="76"/>
        <v>Efate</v>
      </c>
      <c r="F968" s="22" t="str">
        <f t="shared" ca="1" si="77"/>
        <v>VUT0105005</v>
      </c>
      <c r="G968" s="22" t="str">
        <f t="shared" ca="1" si="78"/>
        <v>VUT0105</v>
      </c>
      <c r="H968" s="22" t="str">
        <f t="shared" ca="1" si="79"/>
        <v>SHEFA</v>
      </c>
      <c r="I968" s="2"/>
      <c r="J968" s="2">
        <v>0</v>
      </c>
      <c r="K968" s="2"/>
    </row>
    <row r="969" spans="1:11">
      <c r="A969" s="6" t="s">
        <v>2442</v>
      </c>
      <c r="B969" s="6" t="s">
        <v>2443</v>
      </c>
      <c r="C969" s="22" t="str">
        <f t="shared" ca="1" si="75"/>
        <v>Malorua (Efate)</v>
      </c>
      <c r="D969" s="6" t="s">
        <v>522</v>
      </c>
      <c r="E969" s="22" t="str">
        <f t="shared" ca="1" si="76"/>
        <v>Efate</v>
      </c>
      <c r="F969" s="22" t="str">
        <f t="shared" ca="1" si="77"/>
        <v>VUT0105005</v>
      </c>
      <c r="G969" s="22" t="str">
        <f t="shared" ca="1" si="78"/>
        <v>VUT0105</v>
      </c>
      <c r="H969" s="22" t="str">
        <f t="shared" ca="1" si="79"/>
        <v>SHEFA</v>
      </c>
      <c r="I969" s="2"/>
      <c r="J969" s="2">
        <v>0</v>
      </c>
      <c r="K969" s="2"/>
    </row>
    <row r="970" spans="1:11">
      <c r="A970" s="6" t="s">
        <v>2454</v>
      </c>
      <c r="B970" s="6" t="s">
        <v>2455</v>
      </c>
      <c r="C970" s="22" t="str">
        <f t="shared" ca="1" si="75"/>
        <v>Malorua (Efate)</v>
      </c>
      <c r="D970" s="6" t="s">
        <v>522</v>
      </c>
      <c r="E970" s="22" t="str">
        <f t="shared" ca="1" si="76"/>
        <v>Efate</v>
      </c>
      <c r="F970" s="22" t="str">
        <f t="shared" ca="1" si="77"/>
        <v>VUT0105005</v>
      </c>
      <c r="G970" s="22" t="str">
        <f t="shared" ca="1" si="78"/>
        <v>VUT0105</v>
      </c>
      <c r="H970" s="22" t="str">
        <f t="shared" ca="1" si="79"/>
        <v>SHEFA</v>
      </c>
      <c r="I970" s="2"/>
      <c r="J970" s="2">
        <v>0</v>
      </c>
      <c r="K970" s="2"/>
    </row>
    <row r="971" spans="1:11">
      <c r="A971" s="6" t="s">
        <v>2469</v>
      </c>
      <c r="B971" s="6" t="s">
        <v>2470</v>
      </c>
      <c r="C971" s="22" t="str">
        <f t="shared" ca="1" si="75"/>
        <v>Malorua (Efate)</v>
      </c>
      <c r="D971" s="6" t="s">
        <v>522</v>
      </c>
      <c r="E971" s="22" t="str">
        <f t="shared" ca="1" si="76"/>
        <v>Efate</v>
      </c>
      <c r="F971" s="22" t="str">
        <f t="shared" ca="1" si="77"/>
        <v>VUT0105005</v>
      </c>
      <c r="G971" s="22" t="str">
        <f t="shared" ca="1" si="78"/>
        <v>VUT0105</v>
      </c>
      <c r="H971" s="22" t="str">
        <f t="shared" ca="1" si="79"/>
        <v>SHEFA</v>
      </c>
      <c r="I971" s="2"/>
      <c r="J971" s="2">
        <v>0</v>
      </c>
      <c r="K971" s="2"/>
    </row>
    <row r="972" spans="1:11">
      <c r="A972" s="6" t="s">
        <v>2474</v>
      </c>
      <c r="B972" s="6" t="s">
        <v>2475</v>
      </c>
      <c r="C972" s="22" t="str">
        <f t="shared" ca="1" si="75"/>
        <v>Malorua (Efate)</v>
      </c>
      <c r="D972" s="6" t="s">
        <v>522</v>
      </c>
      <c r="E972" s="22" t="str">
        <f t="shared" ca="1" si="76"/>
        <v>Efate</v>
      </c>
      <c r="F972" s="22" t="str">
        <f t="shared" ca="1" si="77"/>
        <v>VUT0105005</v>
      </c>
      <c r="G972" s="22" t="str">
        <f t="shared" ca="1" si="78"/>
        <v>VUT0105</v>
      </c>
      <c r="H972" s="22" t="str">
        <f t="shared" ca="1" si="79"/>
        <v>SHEFA</v>
      </c>
      <c r="I972" s="2"/>
      <c r="J972" s="2">
        <v>0</v>
      </c>
      <c r="K972" s="2"/>
    </row>
    <row r="973" spans="1:11">
      <c r="A973" s="6" t="s">
        <v>2478</v>
      </c>
      <c r="B973" s="6" t="s">
        <v>2479</v>
      </c>
      <c r="C973" s="22" t="str">
        <f t="shared" ca="1" si="75"/>
        <v>Malorua (Efate)</v>
      </c>
      <c r="D973" s="6" t="s">
        <v>522</v>
      </c>
      <c r="E973" s="22" t="str">
        <f t="shared" ca="1" si="76"/>
        <v>Efate</v>
      </c>
      <c r="F973" s="22" t="str">
        <f t="shared" ca="1" si="77"/>
        <v>VUT0105005</v>
      </c>
      <c r="G973" s="22" t="str">
        <f t="shared" ca="1" si="78"/>
        <v>VUT0105</v>
      </c>
      <c r="H973" s="22" t="str">
        <f t="shared" ca="1" si="79"/>
        <v>SHEFA</v>
      </c>
      <c r="I973" s="2"/>
      <c r="J973" s="2">
        <v>0</v>
      </c>
      <c r="K973" s="2"/>
    </row>
    <row r="974" spans="1:11">
      <c r="A974" s="6" t="s">
        <v>2497</v>
      </c>
      <c r="B974" s="6" t="s">
        <v>2498</v>
      </c>
      <c r="C974" s="22" t="str">
        <f t="shared" ca="1" si="75"/>
        <v>Malorua (Efate)</v>
      </c>
      <c r="D974" s="6" t="s">
        <v>522</v>
      </c>
      <c r="E974" s="22" t="str">
        <f t="shared" ca="1" si="76"/>
        <v>Efate</v>
      </c>
      <c r="F974" s="22" t="str">
        <f t="shared" ca="1" si="77"/>
        <v>VUT0105005</v>
      </c>
      <c r="G974" s="22" t="str">
        <f t="shared" ca="1" si="78"/>
        <v>VUT0105</v>
      </c>
      <c r="H974" s="22" t="str">
        <f t="shared" ca="1" si="79"/>
        <v>SHEFA</v>
      </c>
      <c r="I974" s="2"/>
      <c r="J974" s="2">
        <v>0</v>
      </c>
      <c r="K974" s="2"/>
    </row>
    <row r="975" spans="1:11">
      <c r="A975" s="6" t="s">
        <v>2502</v>
      </c>
      <c r="B975" s="6" t="s">
        <v>2503</v>
      </c>
      <c r="C975" s="22" t="str">
        <f t="shared" ca="1" si="75"/>
        <v>Malorua (Efate)</v>
      </c>
      <c r="D975" s="6" t="s">
        <v>522</v>
      </c>
      <c r="E975" s="22" t="str">
        <f t="shared" ca="1" si="76"/>
        <v>Efate</v>
      </c>
      <c r="F975" s="22" t="str">
        <f t="shared" ca="1" si="77"/>
        <v>VUT0105005</v>
      </c>
      <c r="G975" s="22" t="str">
        <f t="shared" ca="1" si="78"/>
        <v>VUT0105</v>
      </c>
      <c r="H975" s="22" t="str">
        <f t="shared" ca="1" si="79"/>
        <v>SHEFA</v>
      </c>
      <c r="I975" s="2"/>
      <c r="J975" s="2">
        <v>0</v>
      </c>
      <c r="K975" s="2"/>
    </row>
    <row r="976" spans="1:11">
      <c r="A976" s="6" t="s">
        <v>2506</v>
      </c>
      <c r="B976" s="6" t="s">
        <v>2507</v>
      </c>
      <c r="C976" s="22" t="str">
        <f t="shared" ca="1" si="75"/>
        <v>Malorua (Efate)</v>
      </c>
      <c r="D976" s="6" t="s">
        <v>522</v>
      </c>
      <c r="E976" s="22" t="str">
        <f t="shared" ca="1" si="76"/>
        <v>Efate</v>
      </c>
      <c r="F976" s="22" t="str">
        <f t="shared" ca="1" si="77"/>
        <v>VUT0105005</v>
      </c>
      <c r="G976" s="22" t="str">
        <f t="shared" ca="1" si="78"/>
        <v>VUT0105</v>
      </c>
      <c r="H976" s="22" t="str">
        <f t="shared" ca="1" si="79"/>
        <v>SHEFA</v>
      </c>
      <c r="I976" s="2"/>
      <c r="J976" s="2">
        <v>0</v>
      </c>
      <c r="K976" s="2"/>
    </row>
    <row r="977" spans="1:11">
      <c r="A977" s="6" t="s">
        <v>2512</v>
      </c>
      <c r="B977" s="6" t="s">
        <v>2513</v>
      </c>
      <c r="C977" s="22" t="str">
        <f t="shared" ca="1" si="75"/>
        <v>Malorua (Efate)</v>
      </c>
      <c r="D977" s="6" t="s">
        <v>522</v>
      </c>
      <c r="E977" s="22" t="str">
        <f t="shared" ca="1" si="76"/>
        <v>Efate</v>
      </c>
      <c r="F977" s="22" t="str">
        <f t="shared" ca="1" si="77"/>
        <v>VUT0105005</v>
      </c>
      <c r="G977" s="22" t="str">
        <f t="shared" ca="1" si="78"/>
        <v>VUT0105</v>
      </c>
      <c r="H977" s="22" t="str">
        <f t="shared" ca="1" si="79"/>
        <v>SHEFA</v>
      </c>
      <c r="I977" s="2"/>
      <c r="J977" s="2">
        <v>0</v>
      </c>
      <c r="K977" s="2"/>
    </row>
    <row r="978" spans="1:11">
      <c r="A978" s="6" t="s">
        <v>2520</v>
      </c>
      <c r="B978" s="6" t="s">
        <v>2521</v>
      </c>
      <c r="C978" s="22" t="str">
        <f t="shared" ca="1" si="75"/>
        <v>Malorua (Efate)</v>
      </c>
      <c r="D978" s="6" t="s">
        <v>522</v>
      </c>
      <c r="E978" s="22" t="str">
        <f t="shared" ca="1" si="76"/>
        <v>Efate</v>
      </c>
      <c r="F978" s="22" t="str">
        <f t="shared" ca="1" si="77"/>
        <v>VUT0105005</v>
      </c>
      <c r="G978" s="22" t="str">
        <f t="shared" ca="1" si="78"/>
        <v>VUT0105</v>
      </c>
      <c r="H978" s="22" t="str">
        <f t="shared" ca="1" si="79"/>
        <v>SHEFA</v>
      </c>
      <c r="I978" s="2"/>
      <c r="J978" s="2">
        <v>0</v>
      </c>
      <c r="K978" s="2"/>
    </row>
    <row r="979" spans="1:11">
      <c r="A979" s="6" t="s">
        <v>2524</v>
      </c>
      <c r="B979" s="6" t="s">
        <v>2525</v>
      </c>
      <c r="C979" s="22" t="str">
        <f t="shared" ca="1" si="75"/>
        <v>Malorua (Efate)</v>
      </c>
      <c r="D979" s="6" t="s">
        <v>522</v>
      </c>
      <c r="E979" s="22" t="str">
        <f t="shared" ca="1" si="76"/>
        <v>Efate</v>
      </c>
      <c r="F979" s="22" t="str">
        <f t="shared" ca="1" si="77"/>
        <v>VUT0105005</v>
      </c>
      <c r="G979" s="22" t="str">
        <f t="shared" ca="1" si="78"/>
        <v>VUT0105</v>
      </c>
      <c r="H979" s="22" t="str">
        <f t="shared" ca="1" si="79"/>
        <v>SHEFA</v>
      </c>
      <c r="I979" s="2"/>
      <c r="J979" s="2">
        <v>0</v>
      </c>
      <c r="K979" s="2"/>
    </row>
    <row r="980" spans="1:11">
      <c r="A980" s="6" t="s">
        <v>2526</v>
      </c>
      <c r="B980" s="6" t="s">
        <v>2527</v>
      </c>
      <c r="C980" s="22" t="str">
        <f t="shared" ca="1" si="75"/>
        <v>Malorua (Efate)</v>
      </c>
      <c r="D980" s="6" t="s">
        <v>522</v>
      </c>
      <c r="E980" s="22" t="str">
        <f t="shared" ca="1" si="76"/>
        <v>Efate</v>
      </c>
      <c r="F980" s="22" t="str">
        <f t="shared" ca="1" si="77"/>
        <v>VUT0105005</v>
      </c>
      <c r="G980" s="22" t="str">
        <f t="shared" ca="1" si="78"/>
        <v>VUT0105</v>
      </c>
      <c r="H980" s="22" t="str">
        <f t="shared" ca="1" si="79"/>
        <v>SHEFA</v>
      </c>
      <c r="I980" s="2"/>
      <c r="J980" s="2">
        <v>0</v>
      </c>
      <c r="K980" s="2"/>
    </row>
    <row r="981" spans="1:11">
      <c r="A981" s="6" t="s">
        <v>2530</v>
      </c>
      <c r="B981" s="6" t="s">
        <v>2531</v>
      </c>
      <c r="C981" s="22" t="str">
        <f t="shared" ca="1" si="75"/>
        <v>Malorua (Efate)</v>
      </c>
      <c r="D981" s="6" t="s">
        <v>522</v>
      </c>
      <c r="E981" s="22" t="str">
        <f t="shared" ca="1" si="76"/>
        <v>Efate</v>
      </c>
      <c r="F981" s="22" t="str">
        <f t="shared" ca="1" si="77"/>
        <v>VUT0105005</v>
      </c>
      <c r="G981" s="22" t="str">
        <f t="shared" ca="1" si="78"/>
        <v>VUT0105</v>
      </c>
      <c r="H981" s="22" t="str">
        <f t="shared" ca="1" si="79"/>
        <v>SHEFA</v>
      </c>
      <c r="I981" s="2"/>
      <c r="J981" s="2">
        <v>0</v>
      </c>
      <c r="K981" s="2"/>
    </row>
    <row r="982" spans="1:11">
      <c r="A982" s="6" t="s">
        <v>2532</v>
      </c>
      <c r="B982" s="6" t="s">
        <v>2533</v>
      </c>
      <c r="C982" s="22" t="str">
        <f t="shared" ca="1" si="75"/>
        <v>Malorua (Efate)</v>
      </c>
      <c r="D982" s="6" t="s">
        <v>522</v>
      </c>
      <c r="E982" s="22" t="str">
        <f t="shared" ca="1" si="76"/>
        <v>Efate</v>
      </c>
      <c r="F982" s="22" t="str">
        <f t="shared" ca="1" si="77"/>
        <v>VUT0105005</v>
      </c>
      <c r="G982" s="22" t="str">
        <f t="shared" ca="1" si="78"/>
        <v>VUT0105</v>
      </c>
      <c r="H982" s="22" t="str">
        <f t="shared" ca="1" si="79"/>
        <v>SHEFA</v>
      </c>
      <c r="I982" s="2"/>
      <c r="J982" s="2">
        <v>0</v>
      </c>
      <c r="K982" s="2"/>
    </row>
    <row r="983" spans="1:11">
      <c r="A983" s="6" t="s">
        <v>2534</v>
      </c>
      <c r="B983" s="6" t="s">
        <v>2535</v>
      </c>
      <c r="C983" s="22" t="str">
        <f t="shared" ca="1" si="75"/>
        <v>Malorua (Efate)</v>
      </c>
      <c r="D983" s="6" t="s">
        <v>522</v>
      </c>
      <c r="E983" s="22" t="str">
        <f t="shared" ca="1" si="76"/>
        <v>Efate</v>
      </c>
      <c r="F983" s="22" t="str">
        <f t="shared" ca="1" si="77"/>
        <v>VUT0105005</v>
      </c>
      <c r="G983" s="22" t="str">
        <f t="shared" ca="1" si="78"/>
        <v>VUT0105</v>
      </c>
      <c r="H983" s="22" t="str">
        <f t="shared" ca="1" si="79"/>
        <v>SHEFA</v>
      </c>
      <c r="I983" s="2"/>
      <c r="J983" s="2">
        <v>0</v>
      </c>
      <c r="K983" s="2"/>
    </row>
    <row r="984" spans="1:11">
      <c r="A984" s="6" t="s">
        <v>2536</v>
      </c>
      <c r="B984" s="6" t="s">
        <v>2537</v>
      </c>
      <c r="C984" s="22" t="str">
        <f t="shared" ca="1" si="75"/>
        <v>Malorua (Efate)</v>
      </c>
      <c r="D984" s="6" t="s">
        <v>522</v>
      </c>
      <c r="E984" s="22" t="str">
        <f t="shared" ca="1" si="76"/>
        <v>Efate</v>
      </c>
      <c r="F984" s="22" t="str">
        <f t="shared" ca="1" si="77"/>
        <v>VUT0105005</v>
      </c>
      <c r="G984" s="22" t="str">
        <f t="shared" ca="1" si="78"/>
        <v>VUT0105</v>
      </c>
      <c r="H984" s="22" t="str">
        <f t="shared" ca="1" si="79"/>
        <v>SHEFA</v>
      </c>
      <c r="I984" s="2"/>
      <c r="J984" s="2">
        <v>0</v>
      </c>
      <c r="K984" s="2"/>
    </row>
    <row r="985" spans="1:11">
      <c r="A985" s="6" t="s">
        <v>2538</v>
      </c>
      <c r="B985" s="6" t="s">
        <v>2539</v>
      </c>
      <c r="C985" s="22" t="str">
        <f t="shared" ca="1" si="75"/>
        <v>Malorua (Efate)</v>
      </c>
      <c r="D985" s="6" t="s">
        <v>522</v>
      </c>
      <c r="E985" s="22" t="str">
        <f t="shared" ca="1" si="76"/>
        <v>Efate</v>
      </c>
      <c r="F985" s="22" t="str">
        <f t="shared" ca="1" si="77"/>
        <v>VUT0105005</v>
      </c>
      <c r="G985" s="22" t="str">
        <f t="shared" ca="1" si="78"/>
        <v>VUT0105</v>
      </c>
      <c r="H985" s="22" t="str">
        <f t="shared" ca="1" si="79"/>
        <v>SHEFA</v>
      </c>
      <c r="I985" s="2"/>
      <c r="J985" s="2">
        <v>0</v>
      </c>
      <c r="K985" s="2"/>
    </row>
    <row r="986" spans="1:11">
      <c r="A986" s="6" t="s">
        <v>2564</v>
      </c>
      <c r="B986" s="6" t="s">
        <v>2565</v>
      </c>
      <c r="C986" s="22" t="str">
        <f t="shared" ca="1" si="75"/>
        <v>Malorua (Efate)</v>
      </c>
      <c r="D986" s="6" t="s">
        <v>522</v>
      </c>
      <c r="E986" s="22" t="str">
        <f t="shared" ca="1" si="76"/>
        <v>Efate</v>
      </c>
      <c r="F986" s="22" t="str">
        <f t="shared" ca="1" si="77"/>
        <v>VUT0105005</v>
      </c>
      <c r="G986" s="22" t="str">
        <f t="shared" ca="1" si="78"/>
        <v>VUT0105</v>
      </c>
      <c r="H986" s="22" t="str">
        <f t="shared" ca="1" si="79"/>
        <v>SHEFA</v>
      </c>
      <c r="I986" s="2"/>
      <c r="J986" s="2">
        <v>0</v>
      </c>
      <c r="K986" s="2"/>
    </row>
    <row r="987" spans="1:11">
      <c r="A987" s="6" t="s">
        <v>2568</v>
      </c>
      <c r="B987" s="6" t="s">
        <v>2569</v>
      </c>
      <c r="C987" s="22" t="str">
        <f t="shared" ca="1" si="75"/>
        <v>Malorua (Efate)</v>
      </c>
      <c r="D987" s="6" t="s">
        <v>522</v>
      </c>
      <c r="E987" s="22" t="str">
        <f t="shared" ca="1" si="76"/>
        <v>Efate</v>
      </c>
      <c r="F987" s="22" t="str">
        <f t="shared" ca="1" si="77"/>
        <v>VUT0105005</v>
      </c>
      <c r="G987" s="22" t="str">
        <f t="shared" ca="1" si="78"/>
        <v>VUT0105</v>
      </c>
      <c r="H987" s="22" t="str">
        <f t="shared" ca="1" si="79"/>
        <v>SHEFA</v>
      </c>
      <c r="I987" s="2"/>
      <c r="J987" s="2">
        <v>0</v>
      </c>
      <c r="K987" s="2"/>
    </row>
    <row r="988" spans="1:11">
      <c r="A988" s="6" t="s">
        <v>2570</v>
      </c>
      <c r="B988" s="6" t="s">
        <v>2571</v>
      </c>
      <c r="C988" s="22" t="str">
        <f t="shared" ca="1" si="75"/>
        <v>Malorua (Efate)</v>
      </c>
      <c r="D988" s="6" t="s">
        <v>522</v>
      </c>
      <c r="E988" s="22" t="str">
        <f t="shared" ca="1" si="76"/>
        <v>Efate</v>
      </c>
      <c r="F988" s="22" t="str">
        <f t="shared" ca="1" si="77"/>
        <v>VUT0105005</v>
      </c>
      <c r="G988" s="22" t="str">
        <f t="shared" ca="1" si="78"/>
        <v>VUT0105</v>
      </c>
      <c r="H988" s="22" t="str">
        <f t="shared" ca="1" si="79"/>
        <v>SHEFA</v>
      </c>
      <c r="I988" s="2"/>
      <c r="J988" s="2">
        <v>0</v>
      </c>
      <c r="K988" s="2"/>
    </row>
    <row r="989" spans="1:11">
      <c r="A989" s="6" t="s">
        <v>2572</v>
      </c>
      <c r="B989" s="6" t="s">
        <v>2573</v>
      </c>
      <c r="C989" s="22" t="str">
        <f t="shared" ca="1" si="75"/>
        <v>Malorua (Efate)</v>
      </c>
      <c r="D989" s="6" t="s">
        <v>522</v>
      </c>
      <c r="E989" s="22" t="str">
        <f t="shared" ca="1" si="76"/>
        <v>Efate</v>
      </c>
      <c r="F989" s="22" t="str">
        <f t="shared" ca="1" si="77"/>
        <v>VUT0105005</v>
      </c>
      <c r="G989" s="22" t="str">
        <f t="shared" ca="1" si="78"/>
        <v>VUT0105</v>
      </c>
      <c r="H989" s="22" t="str">
        <f t="shared" ca="1" si="79"/>
        <v>SHEFA</v>
      </c>
      <c r="I989" s="2"/>
      <c r="J989" s="2">
        <v>0</v>
      </c>
      <c r="K989" s="2"/>
    </row>
    <row r="990" spans="1:11">
      <c r="A990" s="6" t="s">
        <v>2575</v>
      </c>
      <c r="B990" s="6" t="s">
        <v>2576</v>
      </c>
      <c r="C990" s="22" t="str">
        <f t="shared" ca="1" si="75"/>
        <v>Malorua (Efate)</v>
      </c>
      <c r="D990" s="6" t="s">
        <v>522</v>
      </c>
      <c r="E990" s="22" t="str">
        <f t="shared" ca="1" si="76"/>
        <v>Efate</v>
      </c>
      <c r="F990" s="22" t="str">
        <f t="shared" ca="1" si="77"/>
        <v>VUT0105005</v>
      </c>
      <c r="G990" s="22" t="str">
        <f t="shared" ca="1" si="78"/>
        <v>VUT0105</v>
      </c>
      <c r="H990" s="22" t="str">
        <f t="shared" ca="1" si="79"/>
        <v>SHEFA</v>
      </c>
      <c r="I990" s="2"/>
      <c r="J990" s="2">
        <v>0</v>
      </c>
      <c r="K990" s="2"/>
    </row>
    <row r="991" spans="1:11">
      <c r="A991" s="6" t="s">
        <v>2579</v>
      </c>
      <c r="B991" s="6" t="s">
        <v>2580</v>
      </c>
      <c r="C991" s="22" t="str">
        <f t="shared" ca="1" si="75"/>
        <v>Malorua (Efate)</v>
      </c>
      <c r="D991" s="6" t="s">
        <v>522</v>
      </c>
      <c r="E991" s="22" t="str">
        <f t="shared" ca="1" si="76"/>
        <v>Efate</v>
      </c>
      <c r="F991" s="22" t="str">
        <f t="shared" ca="1" si="77"/>
        <v>VUT0105005</v>
      </c>
      <c r="G991" s="22" t="str">
        <f t="shared" ca="1" si="78"/>
        <v>VUT0105</v>
      </c>
      <c r="H991" s="22" t="str">
        <f t="shared" ca="1" si="79"/>
        <v>SHEFA</v>
      </c>
      <c r="I991" s="2"/>
      <c r="J991" s="2">
        <v>0</v>
      </c>
      <c r="K991" s="2"/>
    </row>
    <row r="992" spans="1:11">
      <c r="A992" s="6" t="s">
        <v>2594</v>
      </c>
      <c r="B992" s="6" t="s">
        <v>2595</v>
      </c>
      <c r="C992" s="22" t="str">
        <f t="shared" ca="1" si="75"/>
        <v>Malorua (Efate)</v>
      </c>
      <c r="D992" s="6" t="s">
        <v>522</v>
      </c>
      <c r="E992" s="22" t="str">
        <f t="shared" ca="1" si="76"/>
        <v>Efate</v>
      </c>
      <c r="F992" s="22" t="str">
        <f t="shared" ca="1" si="77"/>
        <v>VUT0105005</v>
      </c>
      <c r="G992" s="22" t="str">
        <f t="shared" ca="1" si="78"/>
        <v>VUT0105</v>
      </c>
      <c r="H992" s="22" t="str">
        <f t="shared" ca="1" si="79"/>
        <v>SHEFA</v>
      </c>
      <c r="I992" s="2"/>
      <c r="J992" s="2">
        <v>0</v>
      </c>
      <c r="K992" s="2"/>
    </row>
    <row r="993" spans="1:11">
      <c r="A993" s="6" t="s">
        <v>2615</v>
      </c>
      <c r="B993" s="6" t="s">
        <v>2616</v>
      </c>
      <c r="C993" s="22" t="str">
        <f t="shared" ca="1" si="75"/>
        <v>Malorua (Efate)</v>
      </c>
      <c r="D993" s="6" t="s">
        <v>522</v>
      </c>
      <c r="E993" s="22" t="str">
        <f t="shared" ca="1" si="76"/>
        <v>Efate</v>
      </c>
      <c r="F993" s="22" t="str">
        <f t="shared" ca="1" si="77"/>
        <v>VUT0105005</v>
      </c>
      <c r="G993" s="22" t="str">
        <f t="shared" ca="1" si="78"/>
        <v>VUT0105</v>
      </c>
      <c r="H993" s="22" t="str">
        <f t="shared" ca="1" si="79"/>
        <v>SHEFA</v>
      </c>
      <c r="I993" s="2"/>
      <c r="J993" s="2">
        <v>0</v>
      </c>
      <c r="K993" s="2"/>
    </row>
    <row r="994" spans="1:11">
      <c r="A994" s="6" t="s">
        <v>2617</v>
      </c>
      <c r="B994" s="6" t="s">
        <v>2618</v>
      </c>
      <c r="C994" s="22" t="str">
        <f t="shared" ca="1" si="75"/>
        <v>Malorua (Efate)</v>
      </c>
      <c r="D994" s="6" t="s">
        <v>522</v>
      </c>
      <c r="E994" s="22" t="str">
        <f t="shared" ca="1" si="76"/>
        <v>Efate</v>
      </c>
      <c r="F994" s="22" t="str">
        <f t="shared" ca="1" si="77"/>
        <v>VUT0105005</v>
      </c>
      <c r="G994" s="22" t="str">
        <f t="shared" ca="1" si="78"/>
        <v>VUT0105</v>
      </c>
      <c r="H994" s="22" t="str">
        <f t="shared" ca="1" si="79"/>
        <v>SHEFA</v>
      </c>
      <c r="I994" s="2"/>
      <c r="J994" s="2">
        <v>0</v>
      </c>
      <c r="K994" s="2"/>
    </row>
    <row r="995" spans="1:11">
      <c r="A995" s="6" t="s">
        <v>2543</v>
      </c>
      <c r="B995" s="6" t="s">
        <v>2544</v>
      </c>
      <c r="C995" s="22" t="str">
        <f t="shared" ca="1" si="75"/>
        <v>Malorua (Lelepa)</v>
      </c>
      <c r="D995" s="6" t="s">
        <v>526</v>
      </c>
      <c r="E995" s="22" t="str">
        <f t="shared" ca="1" si="76"/>
        <v>Lelepa</v>
      </c>
      <c r="F995" s="22" t="str">
        <f t="shared" ca="1" si="77"/>
        <v>VUT0105051</v>
      </c>
      <c r="G995" s="22" t="str">
        <f t="shared" ca="1" si="78"/>
        <v>VUT0105</v>
      </c>
      <c r="H995" s="22" t="str">
        <f t="shared" ca="1" si="79"/>
        <v>SHEFA</v>
      </c>
      <c r="I995" s="2"/>
      <c r="J995" s="2">
        <v>0</v>
      </c>
      <c r="K995" s="2"/>
    </row>
    <row r="996" spans="1:11">
      <c r="A996" s="6" t="s">
        <v>2545</v>
      </c>
      <c r="B996" s="6" t="s">
        <v>2546</v>
      </c>
      <c r="C996" s="22" t="str">
        <f t="shared" ca="1" si="75"/>
        <v>Malorua (Lelepa)</v>
      </c>
      <c r="D996" s="6" t="s">
        <v>526</v>
      </c>
      <c r="E996" s="22" t="str">
        <f t="shared" ca="1" si="76"/>
        <v>Lelepa</v>
      </c>
      <c r="F996" s="22" t="str">
        <f t="shared" ca="1" si="77"/>
        <v>VUT0105051</v>
      </c>
      <c r="G996" s="22" t="str">
        <f t="shared" ca="1" si="78"/>
        <v>VUT0105</v>
      </c>
      <c r="H996" s="22" t="str">
        <f t="shared" ca="1" si="79"/>
        <v>SHEFA</v>
      </c>
      <c r="I996" s="2"/>
      <c r="J996" s="2">
        <v>0</v>
      </c>
      <c r="K996" s="2"/>
    </row>
    <row r="997" spans="1:11">
      <c r="A997" s="6" t="s">
        <v>2547</v>
      </c>
      <c r="B997" s="6" t="s">
        <v>2548</v>
      </c>
      <c r="C997" s="22" t="str">
        <f t="shared" ca="1" si="75"/>
        <v>Malorua (Lelepa)</v>
      </c>
      <c r="D997" s="6" t="s">
        <v>526</v>
      </c>
      <c r="E997" s="22" t="str">
        <f t="shared" ca="1" si="76"/>
        <v>Lelepa</v>
      </c>
      <c r="F997" s="22" t="str">
        <f t="shared" ca="1" si="77"/>
        <v>VUT0105051</v>
      </c>
      <c r="G997" s="22" t="str">
        <f t="shared" ca="1" si="78"/>
        <v>VUT0105</v>
      </c>
      <c r="H997" s="22" t="str">
        <f t="shared" ca="1" si="79"/>
        <v>SHEFA</v>
      </c>
      <c r="I997" s="2"/>
      <c r="J997" s="2">
        <v>0</v>
      </c>
      <c r="K997" s="2"/>
    </row>
    <row r="998" spans="1:11">
      <c r="A998" s="6" t="s">
        <v>2549</v>
      </c>
      <c r="B998" s="6" t="s">
        <v>2550</v>
      </c>
      <c r="C998" s="22" t="str">
        <f t="shared" ca="1" si="75"/>
        <v>Malorua (Lelepa)</v>
      </c>
      <c r="D998" s="6" t="s">
        <v>526</v>
      </c>
      <c r="E998" s="22" t="str">
        <f t="shared" ca="1" si="76"/>
        <v>Lelepa</v>
      </c>
      <c r="F998" s="22" t="str">
        <f t="shared" ca="1" si="77"/>
        <v>VUT0105051</v>
      </c>
      <c r="G998" s="22" t="str">
        <f t="shared" ca="1" si="78"/>
        <v>VUT0105</v>
      </c>
      <c r="H998" s="22" t="str">
        <f t="shared" ca="1" si="79"/>
        <v>SHEFA</v>
      </c>
      <c r="I998" s="2"/>
      <c r="J998" s="2">
        <v>0</v>
      </c>
      <c r="K998" s="2"/>
    </row>
    <row r="999" spans="1:11">
      <c r="A999" s="6" t="s">
        <v>2551</v>
      </c>
      <c r="B999" s="6" t="s">
        <v>2552</v>
      </c>
      <c r="C999" s="22" t="str">
        <f t="shared" ca="1" si="75"/>
        <v>Malorua (Lelepa)</v>
      </c>
      <c r="D999" s="6" t="s">
        <v>526</v>
      </c>
      <c r="E999" s="22" t="str">
        <f t="shared" ca="1" si="76"/>
        <v>Lelepa</v>
      </c>
      <c r="F999" s="22" t="str">
        <f t="shared" ca="1" si="77"/>
        <v>VUT0105051</v>
      </c>
      <c r="G999" s="22" t="str">
        <f t="shared" ca="1" si="78"/>
        <v>VUT0105</v>
      </c>
      <c r="H999" s="22" t="str">
        <f t="shared" ca="1" si="79"/>
        <v>SHEFA</v>
      </c>
      <c r="I999" s="2"/>
      <c r="J999" s="2">
        <v>0</v>
      </c>
      <c r="K999" s="2"/>
    </row>
    <row r="1000" spans="1:11">
      <c r="A1000" s="6" t="s">
        <v>2553</v>
      </c>
      <c r="B1000" s="6" t="s">
        <v>2554</v>
      </c>
      <c r="C1000" s="22" t="str">
        <f t="shared" ca="1" si="75"/>
        <v>Malorua (Lelepa)</v>
      </c>
      <c r="D1000" s="6" t="s">
        <v>526</v>
      </c>
      <c r="E1000" s="22" t="str">
        <f t="shared" ca="1" si="76"/>
        <v>Lelepa</v>
      </c>
      <c r="F1000" s="22" t="str">
        <f t="shared" ca="1" si="77"/>
        <v>VUT0105051</v>
      </c>
      <c r="G1000" s="22" t="str">
        <f t="shared" ca="1" si="78"/>
        <v>VUT0105</v>
      </c>
      <c r="H1000" s="22" t="str">
        <f t="shared" ca="1" si="79"/>
        <v>SHEFA</v>
      </c>
      <c r="I1000" s="2"/>
      <c r="J1000" s="2">
        <v>0</v>
      </c>
      <c r="K1000" s="2"/>
    </row>
    <row r="1001" spans="1:11">
      <c r="A1001" s="6" t="s">
        <v>351</v>
      </c>
      <c r="B1001" s="6" t="s">
        <v>2555</v>
      </c>
      <c r="C1001" s="22" t="str">
        <f t="shared" ca="1" si="75"/>
        <v>Malorua (Lelepa)</v>
      </c>
      <c r="D1001" s="6" t="s">
        <v>526</v>
      </c>
      <c r="E1001" s="22" t="str">
        <f t="shared" ca="1" si="76"/>
        <v>Lelepa</v>
      </c>
      <c r="F1001" s="22" t="str">
        <f t="shared" ca="1" si="77"/>
        <v>VUT0105051</v>
      </c>
      <c r="G1001" s="22" t="str">
        <f t="shared" ca="1" si="78"/>
        <v>VUT0105</v>
      </c>
      <c r="H1001" s="22" t="str">
        <f t="shared" ca="1" si="79"/>
        <v>SHEFA</v>
      </c>
      <c r="I1001" s="2"/>
      <c r="J1001" s="2">
        <v>0</v>
      </c>
      <c r="K1001" s="2"/>
    </row>
    <row r="1002" spans="1:11">
      <c r="A1002" s="6" t="s">
        <v>2558</v>
      </c>
      <c r="B1002" s="6" t="s">
        <v>2559</v>
      </c>
      <c r="C1002" s="22" t="str">
        <f t="shared" ca="1" si="75"/>
        <v>Malorua (Lelepa)</v>
      </c>
      <c r="D1002" s="6" t="s">
        <v>526</v>
      </c>
      <c r="E1002" s="22" t="str">
        <f t="shared" ca="1" si="76"/>
        <v>Lelepa</v>
      </c>
      <c r="F1002" s="22" t="str">
        <f t="shared" ca="1" si="77"/>
        <v>VUT0105051</v>
      </c>
      <c r="G1002" s="22" t="str">
        <f t="shared" ca="1" si="78"/>
        <v>VUT0105</v>
      </c>
      <c r="H1002" s="22" t="str">
        <f t="shared" ca="1" si="79"/>
        <v>SHEFA</v>
      </c>
      <c r="I1002" s="2"/>
      <c r="J1002" s="2">
        <v>0</v>
      </c>
      <c r="K1002" s="2"/>
    </row>
    <row r="1003" spans="1:11">
      <c r="A1003" s="6" t="s">
        <v>2577</v>
      </c>
      <c r="B1003" s="6" t="s">
        <v>2578</v>
      </c>
      <c r="C1003" s="22" t="str">
        <f t="shared" ca="1" si="75"/>
        <v>Malorua (Moso)</v>
      </c>
      <c r="D1003" s="6" t="s">
        <v>524</v>
      </c>
      <c r="E1003" s="22" t="str">
        <f t="shared" ca="1" si="76"/>
        <v>Moso</v>
      </c>
      <c r="F1003" s="22" t="str">
        <f t="shared" ca="1" si="77"/>
        <v>VUT0105065</v>
      </c>
      <c r="G1003" s="22" t="str">
        <f t="shared" ca="1" si="78"/>
        <v>VUT0105</v>
      </c>
      <c r="H1003" s="22" t="str">
        <f t="shared" ca="1" si="79"/>
        <v>SHEFA</v>
      </c>
      <c r="I1003" s="2"/>
      <c r="J1003" s="2">
        <v>0</v>
      </c>
      <c r="K1003" s="2"/>
    </row>
    <row r="1004" spans="1:11">
      <c r="A1004" s="6" t="s">
        <v>2612</v>
      </c>
      <c r="B1004" s="6" t="s">
        <v>2613</v>
      </c>
      <c r="C1004" s="22" t="str">
        <f t="shared" ca="1" si="75"/>
        <v>Malorua (Moso)</v>
      </c>
      <c r="D1004" s="6" t="s">
        <v>524</v>
      </c>
      <c r="E1004" s="22" t="str">
        <f t="shared" ca="1" si="76"/>
        <v>Moso</v>
      </c>
      <c r="F1004" s="22" t="str">
        <f t="shared" ca="1" si="77"/>
        <v>VUT0105065</v>
      </c>
      <c r="G1004" s="22" t="str">
        <f t="shared" ca="1" si="78"/>
        <v>VUT0105</v>
      </c>
      <c r="H1004" s="22" t="str">
        <f t="shared" ca="1" si="79"/>
        <v>SHEFA</v>
      </c>
      <c r="I1004" s="2"/>
      <c r="J1004" s="2">
        <v>0</v>
      </c>
      <c r="K1004" s="2"/>
    </row>
    <row r="1005" spans="1:11">
      <c r="A1005" s="6" t="s">
        <v>355</v>
      </c>
      <c r="B1005" s="6" t="s">
        <v>2614</v>
      </c>
      <c r="C1005" s="22" t="str">
        <f t="shared" ca="1" si="75"/>
        <v>Malorua (Moso)</v>
      </c>
      <c r="D1005" s="6" t="s">
        <v>524</v>
      </c>
      <c r="E1005" s="22" t="str">
        <f t="shared" ca="1" si="76"/>
        <v>Moso</v>
      </c>
      <c r="F1005" s="22" t="str">
        <f t="shared" ca="1" si="77"/>
        <v>VUT0105065</v>
      </c>
      <c r="G1005" s="22" t="str">
        <f t="shared" ca="1" si="78"/>
        <v>VUT0105</v>
      </c>
      <c r="H1005" s="22" t="str">
        <f t="shared" ca="1" si="79"/>
        <v>SHEFA</v>
      </c>
      <c r="I1005" s="2"/>
      <c r="J1005" s="2">
        <v>0</v>
      </c>
      <c r="K1005" s="2"/>
    </row>
    <row r="1006" spans="1:11">
      <c r="A1006" s="6" t="s">
        <v>2619</v>
      </c>
      <c r="B1006" s="6" t="s">
        <v>2620</v>
      </c>
      <c r="C1006" s="22" t="str">
        <f t="shared" ca="1" si="75"/>
        <v>Malorua (Moso)</v>
      </c>
      <c r="D1006" s="6" t="s">
        <v>524</v>
      </c>
      <c r="E1006" s="22" t="str">
        <f t="shared" ca="1" si="76"/>
        <v>Moso</v>
      </c>
      <c r="F1006" s="22" t="str">
        <f t="shared" ca="1" si="77"/>
        <v>VUT0105065</v>
      </c>
      <c r="G1006" s="22" t="str">
        <f t="shared" ca="1" si="78"/>
        <v>VUT0105</v>
      </c>
      <c r="H1006" s="22" t="str">
        <f t="shared" ca="1" si="79"/>
        <v>SHEFA</v>
      </c>
      <c r="I1006" s="2"/>
      <c r="J1006" s="2">
        <v>0</v>
      </c>
      <c r="K1006" s="2"/>
    </row>
    <row r="1007" spans="1:11">
      <c r="A1007" s="6" t="s">
        <v>2448</v>
      </c>
      <c r="B1007" s="6" t="s">
        <v>2449</v>
      </c>
      <c r="C1007" s="22" t="str">
        <f t="shared" ca="1" si="75"/>
        <v>Mele (Efate)</v>
      </c>
      <c r="D1007" s="6" t="s">
        <v>531</v>
      </c>
      <c r="E1007" s="22" t="str">
        <f t="shared" ca="1" si="76"/>
        <v>Efate</v>
      </c>
      <c r="F1007" s="22" t="str">
        <f t="shared" ca="1" si="77"/>
        <v>VUT0105005</v>
      </c>
      <c r="G1007" s="22" t="str">
        <f t="shared" ca="1" si="78"/>
        <v>VUT0105</v>
      </c>
      <c r="H1007" s="22" t="str">
        <f t="shared" ca="1" si="79"/>
        <v>SHEFA</v>
      </c>
      <c r="I1007" s="2"/>
      <c r="J1007" s="2">
        <v>0</v>
      </c>
      <c r="K1007" s="2"/>
    </row>
    <row r="1008" spans="1:11">
      <c r="A1008" s="6" t="s">
        <v>2458</v>
      </c>
      <c r="B1008" s="6" t="s">
        <v>2459</v>
      </c>
      <c r="C1008" s="22" t="str">
        <f t="shared" ca="1" si="75"/>
        <v>Mele (Efate)</v>
      </c>
      <c r="D1008" s="6" t="s">
        <v>531</v>
      </c>
      <c r="E1008" s="22" t="str">
        <f t="shared" ca="1" si="76"/>
        <v>Efate</v>
      </c>
      <c r="F1008" s="22" t="str">
        <f t="shared" ca="1" si="77"/>
        <v>VUT0105005</v>
      </c>
      <c r="G1008" s="22" t="str">
        <f t="shared" ca="1" si="78"/>
        <v>VUT0105</v>
      </c>
      <c r="H1008" s="22" t="str">
        <f t="shared" ca="1" si="79"/>
        <v>SHEFA</v>
      </c>
      <c r="I1008" s="2"/>
      <c r="J1008" s="2">
        <v>0</v>
      </c>
      <c r="K1008" s="2"/>
    </row>
    <row r="1009" spans="1:11">
      <c r="A1009" s="6" t="s">
        <v>2460</v>
      </c>
      <c r="B1009" s="6" t="s">
        <v>2461</v>
      </c>
      <c r="C1009" s="22" t="str">
        <f t="shared" ca="1" si="75"/>
        <v>Mele (Efate)</v>
      </c>
      <c r="D1009" s="6" t="s">
        <v>531</v>
      </c>
      <c r="E1009" s="22" t="str">
        <f t="shared" ca="1" si="76"/>
        <v>Efate</v>
      </c>
      <c r="F1009" s="22" t="str">
        <f t="shared" ca="1" si="77"/>
        <v>VUT0105005</v>
      </c>
      <c r="G1009" s="22" t="str">
        <f t="shared" ca="1" si="78"/>
        <v>VUT0105</v>
      </c>
      <c r="H1009" s="22" t="str">
        <f t="shared" ca="1" si="79"/>
        <v>SHEFA</v>
      </c>
      <c r="I1009" s="2"/>
      <c r="J1009" s="2">
        <v>0</v>
      </c>
      <c r="K1009" s="2"/>
    </row>
    <row r="1010" spans="1:11">
      <c r="A1010" s="6" t="s">
        <v>2467</v>
      </c>
      <c r="B1010" s="6" t="s">
        <v>2468</v>
      </c>
      <c r="C1010" s="22" t="str">
        <f t="shared" ca="1" si="75"/>
        <v>Mele (Efate)</v>
      </c>
      <c r="D1010" s="6" t="s">
        <v>531</v>
      </c>
      <c r="E1010" s="22" t="str">
        <f t="shared" ca="1" si="76"/>
        <v>Efate</v>
      </c>
      <c r="F1010" s="22" t="str">
        <f t="shared" ca="1" si="77"/>
        <v>VUT0105005</v>
      </c>
      <c r="G1010" s="22" t="str">
        <f t="shared" ca="1" si="78"/>
        <v>VUT0105</v>
      </c>
      <c r="H1010" s="22" t="str">
        <f t="shared" ca="1" si="79"/>
        <v>SHEFA</v>
      </c>
      <c r="I1010" s="2"/>
      <c r="J1010" s="2">
        <v>0</v>
      </c>
      <c r="K1010" s="2"/>
    </row>
    <row r="1011" spans="1:11">
      <c r="A1011" s="6" t="s">
        <v>2325</v>
      </c>
      <c r="B1011" s="6" t="s">
        <v>2471</v>
      </c>
      <c r="C1011" s="22" t="str">
        <f t="shared" ca="1" si="75"/>
        <v>Mele (Efate)</v>
      </c>
      <c r="D1011" s="6" t="s">
        <v>531</v>
      </c>
      <c r="E1011" s="22" t="str">
        <f t="shared" ca="1" si="76"/>
        <v>Efate</v>
      </c>
      <c r="F1011" s="22" t="str">
        <f t="shared" ca="1" si="77"/>
        <v>VUT0105005</v>
      </c>
      <c r="G1011" s="22" t="str">
        <f t="shared" ca="1" si="78"/>
        <v>VUT0105</v>
      </c>
      <c r="H1011" s="22" t="str">
        <f t="shared" ca="1" si="79"/>
        <v>SHEFA</v>
      </c>
      <c r="I1011" s="2"/>
      <c r="J1011" s="2">
        <v>0</v>
      </c>
      <c r="K1011" s="2"/>
    </row>
    <row r="1012" spans="1:11">
      <c r="A1012" s="6" t="s">
        <v>2263</v>
      </c>
      <c r="B1012" s="6" t="s">
        <v>2486</v>
      </c>
      <c r="C1012" s="22" t="str">
        <f t="shared" ca="1" si="75"/>
        <v>Mele (Efate)</v>
      </c>
      <c r="D1012" s="6" t="s">
        <v>531</v>
      </c>
      <c r="E1012" s="22" t="str">
        <f t="shared" ca="1" si="76"/>
        <v>Efate</v>
      </c>
      <c r="F1012" s="22" t="str">
        <f t="shared" ca="1" si="77"/>
        <v>VUT0105005</v>
      </c>
      <c r="G1012" s="22" t="str">
        <f t="shared" ca="1" si="78"/>
        <v>VUT0105</v>
      </c>
      <c r="H1012" s="22" t="str">
        <f t="shared" ca="1" si="79"/>
        <v>SHEFA</v>
      </c>
      <c r="I1012" s="2"/>
      <c r="J1012" s="2">
        <v>0</v>
      </c>
      <c r="K1012" s="2"/>
    </row>
    <row r="1013" spans="1:11">
      <c r="A1013" s="6" t="s">
        <v>2491</v>
      </c>
      <c r="B1013" s="6" t="s">
        <v>2492</v>
      </c>
      <c r="C1013" s="22" t="str">
        <f t="shared" ca="1" si="75"/>
        <v>Mele (Efate)</v>
      </c>
      <c r="D1013" s="6" t="s">
        <v>531</v>
      </c>
      <c r="E1013" s="22" t="str">
        <f t="shared" ca="1" si="76"/>
        <v>Efate</v>
      </c>
      <c r="F1013" s="22" t="str">
        <f t="shared" ca="1" si="77"/>
        <v>VUT0105005</v>
      </c>
      <c r="G1013" s="22" t="str">
        <f t="shared" ca="1" si="78"/>
        <v>VUT0105</v>
      </c>
      <c r="H1013" s="22" t="str">
        <f t="shared" ca="1" si="79"/>
        <v>SHEFA</v>
      </c>
      <c r="I1013" s="2"/>
      <c r="J1013" s="2">
        <v>0</v>
      </c>
      <c r="K1013" s="2"/>
    </row>
    <row r="1014" spans="1:11">
      <c r="A1014" s="6" t="s">
        <v>529</v>
      </c>
      <c r="B1014" s="6" t="s">
        <v>2493</v>
      </c>
      <c r="C1014" s="22" t="str">
        <f t="shared" ca="1" si="75"/>
        <v>Mele (Efate)</v>
      </c>
      <c r="D1014" s="6" t="s">
        <v>531</v>
      </c>
      <c r="E1014" s="22" t="str">
        <f t="shared" ca="1" si="76"/>
        <v>Efate</v>
      </c>
      <c r="F1014" s="22" t="str">
        <f t="shared" ca="1" si="77"/>
        <v>VUT0105005</v>
      </c>
      <c r="G1014" s="22" t="str">
        <f t="shared" ca="1" si="78"/>
        <v>VUT0105</v>
      </c>
      <c r="H1014" s="22" t="str">
        <f t="shared" ca="1" si="79"/>
        <v>SHEFA</v>
      </c>
      <c r="I1014" s="2"/>
      <c r="J1014" s="2">
        <v>0</v>
      </c>
      <c r="K1014" s="2"/>
    </row>
    <row r="1015" spans="1:11">
      <c r="A1015" s="6" t="s">
        <v>2259</v>
      </c>
      <c r="B1015" s="6" t="s">
        <v>2494</v>
      </c>
      <c r="C1015" s="22" t="str">
        <f t="shared" ca="1" si="75"/>
        <v>Mele (Efate)</v>
      </c>
      <c r="D1015" s="6" t="s">
        <v>531</v>
      </c>
      <c r="E1015" s="22" t="str">
        <f t="shared" ca="1" si="76"/>
        <v>Efate</v>
      </c>
      <c r="F1015" s="22" t="str">
        <f t="shared" ca="1" si="77"/>
        <v>VUT0105005</v>
      </c>
      <c r="G1015" s="22" t="str">
        <f t="shared" ca="1" si="78"/>
        <v>VUT0105</v>
      </c>
      <c r="H1015" s="22" t="str">
        <f t="shared" ca="1" si="79"/>
        <v>SHEFA</v>
      </c>
      <c r="I1015" s="2"/>
      <c r="J1015" s="2">
        <v>0</v>
      </c>
      <c r="K1015" s="2"/>
    </row>
    <row r="1016" spans="1:11">
      <c r="A1016" s="6" t="s">
        <v>2495</v>
      </c>
      <c r="B1016" s="6" t="s">
        <v>2496</v>
      </c>
      <c r="C1016" s="22" t="str">
        <f t="shared" ca="1" si="75"/>
        <v>Mele (Efate)</v>
      </c>
      <c r="D1016" s="6" t="s">
        <v>531</v>
      </c>
      <c r="E1016" s="22" t="str">
        <f t="shared" ca="1" si="76"/>
        <v>Efate</v>
      </c>
      <c r="F1016" s="22" t="str">
        <f t="shared" ca="1" si="77"/>
        <v>VUT0105005</v>
      </c>
      <c r="G1016" s="22" t="str">
        <f t="shared" ca="1" si="78"/>
        <v>VUT0105</v>
      </c>
      <c r="H1016" s="22" t="str">
        <f t="shared" ca="1" si="79"/>
        <v>SHEFA</v>
      </c>
      <c r="I1016" s="2"/>
      <c r="J1016" s="2">
        <v>0</v>
      </c>
      <c r="K1016" s="2"/>
    </row>
    <row r="1017" spans="1:11">
      <c r="A1017" s="6" t="s">
        <v>2325</v>
      </c>
      <c r="B1017" s="6" t="s">
        <v>2499</v>
      </c>
      <c r="C1017" s="22" t="str">
        <f t="shared" ca="1" si="75"/>
        <v>Mele (Efate)</v>
      </c>
      <c r="D1017" s="6" t="s">
        <v>531</v>
      </c>
      <c r="E1017" s="22" t="str">
        <f t="shared" ca="1" si="76"/>
        <v>Efate</v>
      </c>
      <c r="F1017" s="22" t="str">
        <f t="shared" ca="1" si="77"/>
        <v>VUT0105005</v>
      </c>
      <c r="G1017" s="22" t="str">
        <f t="shared" ca="1" si="78"/>
        <v>VUT0105</v>
      </c>
      <c r="H1017" s="22" t="str">
        <f t="shared" ca="1" si="79"/>
        <v>SHEFA</v>
      </c>
      <c r="I1017" s="2"/>
      <c r="J1017" s="2">
        <v>0</v>
      </c>
      <c r="K1017" s="2"/>
    </row>
    <row r="1018" spans="1:11">
      <c r="A1018" s="6" t="s">
        <v>2504</v>
      </c>
      <c r="B1018" s="6" t="s">
        <v>2505</v>
      </c>
      <c r="C1018" s="22" t="str">
        <f t="shared" ca="1" si="75"/>
        <v>Mele (Efate)</v>
      </c>
      <c r="D1018" s="6" t="s">
        <v>531</v>
      </c>
      <c r="E1018" s="22" t="str">
        <f t="shared" ca="1" si="76"/>
        <v>Efate</v>
      </c>
      <c r="F1018" s="22" t="str">
        <f t="shared" ca="1" si="77"/>
        <v>VUT0105005</v>
      </c>
      <c r="G1018" s="22" t="str">
        <f t="shared" ca="1" si="78"/>
        <v>VUT0105</v>
      </c>
      <c r="H1018" s="22" t="str">
        <f t="shared" ca="1" si="79"/>
        <v>SHEFA</v>
      </c>
      <c r="I1018" s="2"/>
      <c r="J1018" s="2">
        <v>0</v>
      </c>
      <c r="K1018" s="2"/>
    </row>
    <row r="1019" spans="1:11">
      <c r="A1019" s="6" t="s">
        <v>2510</v>
      </c>
      <c r="B1019" s="6" t="s">
        <v>2511</v>
      </c>
      <c r="C1019" s="22" t="str">
        <f t="shared" ca="1" si="75"/>
        <v>Mele (Efate)</v>
      </c>
      <c r="D1019" s="6" t="s">
        <v>531</v>
      </c>
      <c r="E1019" s="22" t="str">
        <f t="shared" ca="1" si="76"/>
        <v>Efate</v>
      </c>
      <c r="F1019" s="22" t="str">
        <f t="shared" ca="1" si="77"/>
        <v>VUT0105005</v>
      </c>
      <c r="G1019" s="22" t="str">
        <f t="shared" ca="1" si="78"/>
        <v>VUT0105</v>
      </c>
      <c r="H1019" s="22" t="str">
        <f t="shared" ca="1" si="79"/>
        <v>SHEFA</v>
      </c>
      <c r="I1019" s="2"/>
      <c r="J1019" s="2">
        <v>0</v>
      </c>
      <c r="K1019" s="2"/>
    </row>
    <row r="1020" spans="1:11">
      <c r="A1020" s="6" t="s">
        <v>2516</v>
      </c>
      <c r="B1020" s="6" t="s">
        <v>2517</v>
      </c>
      <c r="C1020" s="22" t="str">
        <f t="shared" ca="1" si="75"/>
        <v>Mele (Efate)</v>
      </c>
      <c r="D1020" s="6" t="s">
        <v>531</v>
      </c>
      <c r="E1020" s="22" t="str">
        <f t="shared" ca="1" si="76"/>
        <v>Efate</v>
      </c>
      <c r="F1020" s="22" t="str">
        <f t="shared" ca="1" si="77"/>
        <v>VUT0105005</v>
      </c>
      <c r="G1020" s="22" t="str">
        <f t="shared" ca="1" si="78"/>
        <v>VUT0105</v>
      </c>
      <c r="H1020" s="22" t="str">
        <f t="shared" ca="1" si="79"/>
        <v>SHEFA</v>
      </c>
      <c r="I1020" s="2"/>
      <c r="J1020" s="2">
        <v>0</v>
      </c>
      <c r="K1020" s="2"/>
    </row>
    <row r="1021" spans="1:11">
      <c r="A1021" s="6" t="s">
        <v>2518</v>
      </c>
      <c r="B1021" s="6" t="s">
        <v>2519</v>
      </c>
      <c r="C1021" s="22" t="str">
        <f t="shared" ca="1" si="75"/>
        <v>Mele (Efate)</v>
      </c>
      <c r="D1021" s="6" t="s">
        <v>531</v>
      </c>
      <c r="E1021" s="22" t="str">
        <f t="shared" ca="1" si="76"/>
        <v>Efate</v>
      </c>
      <c r="F1021" s="22" t="str">
        <f t="shared" ca="1" si="77"/>
        <v>VUT0105005</v>
      </c>
      <c r="G1021" s="22" t="str">
        <f t="shared" ca="1" si="78"/>
        <v>VUT0105</v>
      </c>
      <c r="H1021" s="22" t="str">
        <f t="shared" ca="1" si="79"/>
        <v>SHEFA</v>
      </c>
      <c r="I1021" s="2"/>
      <c r="J1021" s="2">
        <v>0</v>
      </c>
      <c r="K1021" s="2"/>
    </row>
    <row r="1022" spans="1:11">
      <c r="A1022" s="6" t="s">
        <v>339</v>
      </c>
      <c r="B1022" s="6" t="s">
        <v>2462</v>
      </c>
      <c r="C1022" s="22" t="str">
        <f t="shared" ca="1" si="75"/>
        <v>Mele (Hideaway)</v>
      </c>
      <c r="D1022" s="6" t="s">
        <v>533</v>
      </c>
      <c r="E1022" s="22" t="str">
        <f t="shared" ca="1" si="76"/>
        <v>Hideaway</v>
      </c>
      <c r="F1022" s="22" t="str">
        <f t="shared" ca="1" si="77"/>
        <v>VUT0105041</v>
      </c>
      <c r="G1022" s="22" t="str">
        <f t="shared" ca="1" si="78"/>
        <v>VUT0105</v>
      </c>
      <c r="H1022" s="22" t="str">
        <f t="shared" ca="1" si="79"/>
        <v>SHEFA</v>
      </c>
      <c r="I1022" s="2"/>
      <c r="J1022" s="2">
        <v>0</v>
      </c>
      <c r="K1022" s="2"/>
    </row>
    <row r="1023" spans="1:11">
      <c r="A1023" s="6" t="s">
        <v>1387</v>
      </c>
      <c r="B1023" s="6" t="s">
        <v>1388</v>
      </c>
      <c r="C1023" s="22" t="str">
        <f t="shared" ca="1" si="75"/>
        <v>Middle Bush Tanna (Tanna)</v>
      </c>
      <c r="D1023" s="6" t="s">
        <v>535</v>
      </c>
      <c r="E1023" s="22" t="str">
        <f t="shared" ca="1" si="76"/>
        <v>Tanna</v>
      </c>
      <c r="F1023" s="22" t="str">
        <f t="shared" ca="1" si="77"/>
        <v>VUT0106023</v>
      </c>
      <c r="G1023" s="22" t="str">
        <f t="shared" ca="1" si="78"/>
        <v>VUT0106</v>
      </c>
      <c r="H1023" s="22" t="str">
        <f t="shared" ca="1" si="79"/>
        <v>TAFEA</v>
      </c>
      <c r="I1023" s="2"/>
      <c r="J1023" s="2">
        <v>0</v>
      </c>
      <c r="K1023" s="2"/>
    </row>
    <row r="1024" spans="1:11">
      <c r="A1024" s="6" t="s">
        <v>1485</v>
      </c>
      <c r="B1024" s="6" t="s">
        <v>1486</v>
      </c>
      <c r="C1024" s="22" t="str">
        <f t="shared" ca="1" si="75"/>
        <v>Middle Bush Tanna (Tanna)</v>
      </c>
      <c r="D1024" s="6" t="s">
        <v>535</v>
      </c>
      <c r="E1024" s="22" t="str">
        <f t="shared" ca="1" si="76"/>
        <v>Tanna</v>
      </c>
      <c r="F1024" s="22" t="str">
        <f t="shared" ca="1" si="77"/>
        <v>VUT0106023</v>
      </c>
      <c r="G1024" s="22" t="str">
        <f t="shared" ca="1" si="78"/>
        <v>VUT0106</v>
      </c>
      <c r="H1024" s="22" t="str">
        <f t="shared" ca="1" si="79"/>
        <v>TAFEA</v>
      </c>
      <c r="I1024" s="2"/>
      <c r="J1024" s="2">
        <v>0</v>
      </c>
      <c r="K1024" s="2"/>
    </row>
    <row r="1025" spans="1:11">
      <c r="A1025" s="6" t="s">
        <v>1499</v>
      </c>
      <c r="B1025" s="6" t="s">
        <v>1500</v>
      </c>
      <c r="C1025" s="22" t="str">
        <f t="shared" ca="1" si="75"/>
        <v>Middle Bush Tanna (Tanna)</v>
      </c>
      <c r="D1025" s="6" t="s">
        <v>535</v>
      </c>
      <c r="E1025" s="22" t="str">
        <f t="shared" ca="1" si="76"/>
        <v>Tanna</v>
      </c>
      <c r="F1025" s="22" t="str">
        <f t="shared" ca="1" si="77"/>
        <v>VUT0106023</v>
      </c>
      <c r="G1025" s="22" t="str">
        <f t="shared" ca="1" si="78"/>
        <v>VUT0106</v>
      </c>
      <c r="H1025" s="22" t="str">
        <f t="shared" ca="1" si="79"/>
        <v>TAFEA</v>
      </c>
      <c r="I1025" s="2"/>
      <c r="J1025" s="2">
        <v>0</v>
      </c>
      <c r="K1025" s="2"/>
    </row>
    <row r="1026" spans="1:11">
      <c r="A1026" s="6" t="s">
        <v>1501</v>
      </c>
      <c r="B1026" s="6" t="s">
        <v>1502</v>
      </c>
      <c r="C1026" s="22" t="str">
        <f t="shared" ref="C1026:C1089" ca="1" si="80">OFFSET(OffsetRefAdm3,MATCH(D1026,MatchAdm3_Code,0)-1,0)</f>
        <v>Middle Bush Tanna (Tanna)</v>
      </c>
      <c r="D1026" s="6" t="s">
        <v>535</v>
      </c>
      <c r="E1026" s="22" t="str">
        <f t="shared" ref="E1026:E1089" ca="1" si="81">OFFSET(OffsetRefAdm3,MATCH(D1026,MatchAdm3_Code,0)-1,2)</f>
        <v>Tanna</v>
      </c>
      <c r="F1026" s="22" t="str">
        <f t="shared" ref="F1026:F1089" ca="1" si="82">OFFSET(OffsetRefAdm3,MATCH(D1026,MatchAdm3_Code,0)-1,3)</f>
        <v>VUT0106023</v>
      </c>
      <c r="G1026" s="22" t="str">
        <f t="shared" ref="G1026:G1089" ca="1" si="83">OFFSET(OffsetRefAdm3,MATCH(D1026,MatchAdm3_Code,0)-1,5)</f>
        <v>VUT0106</v>
      </c>
      <c r="H1026" s="22" t="str">
        <f t="shared" ref="H1026:H1089" ca="1" si="84">OFFSET(OffsetRefAdm3,MATCH(D1026,MatchAdm3_Code,0)-1,4)</f>
        <v>TAFEA</v>
      </c>
      <c r="I1026" s="2"/>
      <c r="J1026" s="2">
        <v>0</v>
      </c>
      <c r="K1026" s="2"/>
    </row>
    <row r="1027" spans="1:11">
      <c r="A1027" s="6" t="s">
        <v>1505</v>
      </c>
      <c r="B1027" s="6" t="s">
        <v>1506</v>
      </c>
      <c r="C1027" s="22" t="str">
        <f t="shared" ca="1" si="80"/>
        <v>Middle Bush Tanna (Tanna)</v>
      </c>
      <c r="D1027" s="6" t="s">
        <v>535</v>
      </c>
      <c r="E1027" s="22" t="str">
        <f t="shared" ca="1" si="81"/>
        <v>Tanna</v>
      </c>
      <c r="F1027" s="22" t="str">
        <f t="shared" ca="1" si="82"/>
        <v>VUT0106023</v>
      </c>
      <c r="G1027" s="22" t="str">
        <f t="shared" ca="1" si="83"/>
        <v>VUT0106</v>
      </c>
      <c r="H1027" s="22" t="str">
        <f t="shared" ca="1" si="84"/>
        <v>TAFEA</v>
      </c>
      <c r="I1027" s="2"/>
      <c r="J1027" s="2">
        <v>0</v>
      </c>
      <c r="K1027" s="2"/>
    </row>
    <row r="1028" spans="1:11">
      <c r="A1028" s="6" t="s">
        <v>1507</v>
      </c>
      <c r="B1028" s="6" t="s">
        <v>1508</v>
      </c>
      <c r="C1028" s="22" t="str">
        <f t="shared" ca="1" si="80"/>
        <v>Middle Bush Tanna (Tanna)</v>
      </c>
      <c r="D1028" s="6" t="s">
        <v>535</v>
      </c>
      <c r="E1028" s="22" t="str">
        <f t="shared" ca="1" si="81"/>
        <v>Tanna</v>
      </c>
      <c r="F1028" s="22" t="str">
        <f t="shared" ca="1" si="82"/>
        <v>VUT0106023</v>
      </c>
      <c r="G1028" s="22" t="str">
        <f t="shared" ca="1" si="83"/>
        <v>VUT0106</v>
      </c>
      <c r="H1028" s="22" t="str">
        <f t="shared" ca="1" si="84"/>
        <v>TAFEA</v>
      </c>
      <c r="I1028" s="2"/>
      <c r="J1028" s="2">
        <v>0</v>
      </c>
      <c r="K1028" s="2"/>
    </row>
    <row r="1029" spans="1:11">
      <c r="A1029" s="6" t="s">
        <v>1512</v>
      </c>
      <c r="B1029" s="6" t="s">
        <v>1513</v>
      </c>
      <c r="C1029" s="22" t="str">
        <f t="shared" ca="1" si="80"/>
        <v>Middle Bush Tanna (Tanna)</v>
      </c>
      <c r="D1029" s="6" t="s">
        <v>535</v>
      </c>
      <c r="E1029" s="22" t="str">
        <f t="shared" ca="1" si="81"/>
        <v>Tanna</v>
      </c>
      <c r="F1029" s="22" t="str">
        <f t="shared" ca="1" si="82"/>
        <v>VUT0106023</v>
      </c>
      <c r="G1029" s="22" t="str">
        <f t="shared" ca="1" si="83"/>
        <v>VUT0106</v>
      </c>
      <c r="H1029" s="22" t="str">
        <f t="shared" ca="1" si="84"/>
        <v>TAFEA</v>
      </c>
      <c r="I1029" s="2"/>
      <c r="J1029" s="2">
        <v>0</v>
      </c>
      <c r="K1029" s="2"/>
    </row>
    <row r="1030" spans="1:11">
      <c r="A1030" s="6" t="s">
        <v>1521</v>
      </c>
      <c r="B1030" s="6" t="s">
        <v>1522</v>
      </c>
      <c r="C1030" s="22" t="str">
        <f t="shared" ca="1" si="80"/>
        <v>Middle Bush Tanna (Tanna)</v>
      </c>
      <c r="D1030" s="6" t="s">
        <v>535</v>
      </c>
      <c r="E1030" s="22" t="str">
        <f t="shared" ca="1" si="81"/>
        <v>Tanna</v>
      </c>
      <c r="F1030" s="22" t="str">
        <f t="shared" ca="1" si="82"/>
        <v>VUT0106023</v>
      </c>
      <c r="G1030" s="22" t="str">
        <f t="shared" ca="1" si="83"/>
        <v>VUT0106</v>
      </c>
      <c r="H1030" s="22" t="str">
        <f t="shared" ca="1" si="84"/>
        <v>TAFEA</v>
      </c>
      <c r="I1030" s="2"/>
      <c r="J1030" s="2">
        <v>0</v>
      </c>
      <c r="K1030" s="2"/>
    </row>
    <row r="1031" spans="1:11">
      <c r="A1031" s="6" t="s">
        <v>1523</v>
      </c>
      <c r="B1031" s="6" t="s">
        <v>1524</v>
      </c>
      <c r="C1031" s="22" t="str">
        <f t="shared" ca="1" si="80"/>
        <v>Middle Bush Tanna (Tanna)</v>
      </c>
      <c r="D1031" s="6" t="s">
        <v>535</v>
      </c>
      <c r="E1031" s="22" t="str">
        <f t="shared" ca="1" si="81"/>
        <v>Tanna</v>
      </c>
      <c r="F1031" s="22" t="str">
        <f t="shared" ca="1" si="82"/>
        <v>VUT0106023</v>
      </c>
      <c r="G1031" s="22" t="str">
        <f t="shared" ca="1" si="83"/>
        <v>VUT0106</v>
      </c>
      <c r="H1031" s="22" t="str">
        <f t="shared" ca="1" si="84"/>
        <v>TAFEA</v>
      </c>
      <c r="I1031" s="2"/>
      <c r="J1031" s="2">
        <v>0</v>
      </c>
      <c r="K1031" s="2"/>
    </row>
    <row r="1032" spans="1:11">
      <c r="A1032" s="6" t="s">
        <v>1531</v>
      </c>
      <c r="B1032" s="6" t="s">
        <v>1532</v>
      </c>
      <c r="C1032" s="22" t="str">
        <f t="shared" ca="1" si="80"/>
        <v>Middle Bush Tanna (Tanna)</v>
      </c>
      <c r="D1032" s="6" t="s">
        <v>535</v>
      </c>
      <c r="E1032" s="22" t="str">
        <f t="shared" ca="1" si="81"/>
        <v>Tanna</v>
      </c>
      <c r="F1032" s="22" t="str">
        <f t="shared" ca="1" si="82"/>
        <v>VUT0106023</v>
      </c>
      <c r="G1032" s="22" t="str">
        <f t="shared" ca="1" si="83"/>
        <v>VUT0106</v>
      </c>
      <c r="H1032" s="22" t="str">
        <f t="shared" ca="1" si="84"/>
        <v>TAFEA</v>
      </c>
      <c r="I1032" s="2"/>
      <c r="J1032" s="2">
        <v>0</v>
      </c>
      <c r="K1032" s="2"/>
    </row>
    <row r="1033" spans="1:11">
      <c r="A1033" s="6" t="s">
        <v>1537</v>
      </c>
      <c r="B1033" s="6" t="s">
        <v>1538</v>
      </c>
      <c r="C1033" s="22" t="str">
        <f t="shared" ca="1" si="80"/>
        <v>Middle Bush Tanna (Tanna)</v>
      </c>
      <c r="D1033" s="6" t="s">
        <v>535</v>
      </c>
      <c r="E1033" s="22" t="str">
        <f t="shared" ca="1" si="81"/>
        <v>Tanna</v>
      </c>
      <c r="F1033" s="22" t="str">
        <f t="shared" ca="1" si="82"/>
        <v>VUT0106023</v>
      </c>
      <c r="G1033" s="22" t="str">
        <f t="shared" ca="1" si="83"/>
        <v>VUT0106</v>
      </c>
      <c r="H1033" s="22" t="str">
        <f t="shared" ca="1" si="84"/>
        <v>TAFEA</v>
      </c>
      <c r="I1033" s="2"/>
      <c r="J1033" s="2">
        <v>0</v>
      </c>
      <c r="K1033" s="2"/>
    </row>
    <row r="1034" spans="1:11">
      <c r="A1034" s="6" t="s">
        <v>1547</v>
      </c>
      <c r="B1034" s="6" t="s">
        <v>1548</v>
      </c>
      <c r="C1034" s="22" t="str">
        <f t="shared" ca="1" si="80"/>
        <v>Middle Bush Tanna (Tanna)</v>
      </c>
      <c r="D1034" s="6" t="s">
        <v>535</v>
      </c>
      <c r="E1034" s="22" t="str">
        <f t="shared" ca="1" si="81"/>
        <v>Tanna</v>
      </c>
      <c r="F1034" s="22" t="str">
        <f t="shared" ca="1" si="82"/>
        <v>VUT0106023</v>
      </c>
      <c r="G1034" s="22" t="str">
        <f t="shared" ca="1" si="83"/>
        <v>VUT0106</v>
      </c>
      <c r="H1034" s="22" t="str">
        <f t="shared" ca="1" si="84"/>
        <v>TAFEA</v>
      </c>
      <c r="I1034" s="2"/>
      <c r="J1034" s="2">
        <v>0</v>
      </c>
      <c r="K1034" s="2"/>
    </row>
    <row r="1035" spans="1:11">
      <c r="A1035" s="6" t="s">
        <v>1553</v>
      </c>
      <c r="B1035" s="6" t="s">
        <v>1554</v>
      </c>
      <c r="C1035" s="22" t="str">
        <f t="shared" ca="1" si="80"/>
        <v>Middle Bush Tanna (Tanna)</v>
      </c>
      <c r="D1035" s="6" t="s">
        <v>535</v>
      </c>
      <c r="E1035" s="22" t="str">
        <f t="shared" ca="1" si="81"/>
        <v>Tanna</v>
      </c>
      <c r="F1035" s="22" t="str">
        <f t="shared" ca="1" si="82"/>
        <v>VUT0106023</v>
      </c>
      <c r="G1035" s="22" t="str">
        <f t="shared" ca="1" si="83"/>
        <v>VUT0106</v>
      </c>
      <c r="H1035" s="22" t="str">
        <f t="shared" ca="1" si="84"/>
        <v>TAFEA</v>
      </c>
      <c r="I1035" s="2"/>
      <c r="J1035" s="2">
        <v>0</v>
      </c>
      <c r="K1035" s="2"/>
    </row>
    <row r="1036" spans="1:11">
      <c r="A1036" s="6" t="s">
        <v>1573</v>
      </c>
      <c r="B1036" s="6" t="s">
        <v>1574</v>
      </c>
      <c r="C1036" s="22" t="str">
        <f t="shared" ca="1" si="80"/>
        <v>Middle Bush Tanna (Tanna)</v>
      </c>
      <c r="D1036" s="6" t="s">
        <v>535</v>
      </c>
      <c r="E1036" s="22" t="str">
        <f t="shared" ca="1" si="81"/>
        <v>Tanna</v>
      </c>
      <c r="F1036" s="22" t="str">
        <f t="shared" ca="1" si="82"/>
        <v>VUT0106023</v>
      </c>
      <c r="G1036" s="22" t="str">
        <f t="shared" ca="1" si="83"/>
        <v>VUT0106</v>
      </c>
      <c r="H1036" s="22" t="str">
        <f t="shared" ca="1" si="84"/>
        <v>TAFEA</v>
      </c>
      <c r="I1036" s="2"/>
      <c r="J1036" s="2">
        <v>0</v>
      </c>
      <c r="K1036" s="2"/>
    </row>
    <row r="1037" spans="1:11">
      <c r="A1037" s="6" t="s">
        <v>1581</v>
      </c>
      <c r="B1037" s="6" t="s">
        <v>1582</v>
      </c>
      <c r="C1037" s="22" t="str">
        <f t="shared" ca="1" si="80"/>
        <v>Middle Bush Tanna (Tanna)</v>
      </c>
      <c r="D1037" s="6" t="s">
        <v>535</v>
      </c>
      <c r="E1037" s="22" t="str">
        <f t="shared" ca="1" si="81"/>
        <v>Tanna</v>
      </c>
      <c r="F1037" s="22" t="str">
        <f t="shared" ca="1" si="82"/>
        <v>VUT0106023</v>
      </c>
      <c r="G1037" s="22" t="str">
        <f t="shared" ca="1" si="83"/>
        <v>VUT0106</v>
      </c>
      <c r="H1037" s="22" t="str">
        <f t="shared" ca="1" si="84"/>
        <v>TAFEA</v>
      </c>
      <c r="I1037" s="2"/>
      <c r="J1037" s="2">
        <v>0</v>
      </c>
      <c r="K1037" s="2"/>
    </row>
    <row r="1038" spans="1:11">
      <c r="A1038" s="6" t="s">
        <v>1591</v>
      </c>
      <c r="B1038" s="6" t="s">
        <v>1592</v>
      </c>
      <c r="C1038" s="22" t="str">
        <f t="shared" ca="1" si="80"/>
        <v>Middle Bush Tanna (Tanna)</v>
      </c>
      <c r="D1038" s="6" t="s">
        <v>535</v>
      </c>
      <c r="E1038" s="22" t="str">
        <f t="shared" ca="1" si="81"/>
        <v>Tanna</v>
      </c>
      <c r="F1038" s="22" t="str">
        <f t="shared" ca="1" si="82"/>
        <v>VUT0106023</v>
      </c>
      <c r="G1038" s="22" t="str">
        <f t="shared" ca="1" si="83"/>
        <v>VUT0106</v>
      </c>
      <c r="H1038" s="22" t="str">
        <f t="shared" ca="1" si="84"/>
        <v>TAFEA</v>
      </c>
      <c r="I1038" s="2"/>
      <c r="J1038" s="2">
        <v>0</v>
      </c>
      <c r="K1038" s="2"/>
    </row>
    <row r="1039" spans="1:11">
      <c r="A1039" s="6" t="s">
        <v>1601</v>
      </c>
      <c r="B1039" s="6" t="s">
        <v>1602</v>
      </c>
      <c r="C1039" s="22" t="str">
        <f t="shared" ca="1" si="80"/>
        <v>Middle Bush Tanna (Tanna)</v>
      </c>
      <c r="D1039" s="6" t="s">
        <v>535</v>
      </c>
      <c r="E1039" s="22" t="str">
        <f t="shared" ca="1" si="81"/>
        <v>Tanna</v>
      </c>
      <c r="F1039" s="22" t="str">
        <f t="shared" ca="1" si="82"/>
        <v>VUT0106023</v>
      </c>
      <c r="G1039" s="22" t="str">
        <f t="shared" ca="1" si="83"/>
        <v>VUT0106</v>
      </c>
      <c r="H1039" s="22" t="str">
        <f t="shared" ca="1" si="84"/>
        <v>TAFEA</v>
      </c>
      <c r="I1039" s="2"/>
      <c r="J1039" s="2">
        <v>0</v>
      </c>
      <c r="K1039" s="2"/>
    </row>
    <row r="1040" spans="1:11">
      <c r="A1040" s="6" t="s">
        <v>1615</v>
      </c>
      <c r="B1040" s="6" t="s">
        <v>1616</v>
      </c>
      <c r="C1040" s="22" t="str">
        <f t="shared" ca="1" si="80"/>
        <v>Middle Bush Tanna (Tanna)</v>
      </c>
      <c r="D1040" s="6" t="s">
        <v>535</v>
      </c>
      <c r="E1040" s="22" t="str">
        <f t="shared" ca="1" si="81"/>
        <v>Tanna</v>
      </c>
      <c r="F1040" s="22" t="str">
        <f t="shared" ca="1" si="82"/>
        <v>VUT0106023</v>
      </c>
      <c r="G1040" s="22" t="str">
        <f t="shared" ca="1" si="83"/>
        <v>VUT0106</v>
      </c>
      <c r="H1040" s="22" t="str">
        <f t="shared" ca="1" si="84"/>
        <v>TAFEA</v>
      </c>
      <c r="I1040" s="2"/>
      <c r="J1040" s="2">
        <v>0</v>
      </c>
      <c r="K1040" s="2"/>
    </row>
    <row r="1041" spans="1:11">
      <c r="A1041" s="6" t="s">
        <v>1621</v>
      </c>
      <c r="B1041" s="6" t="s">
        <v>1622</v>
      </c>
      <c r="C1041" s="22" t="str">
        <f t="shared" ca="1" si="80"/>
        <v>Middle Bush Tanna (Tanna)</v>
      </c>
      <c r="D1041" s="6" t="s">
        <v>535</v>
      </c>
      <c r="E1041" s="22" t="str">
        <f t="shared" ca="1" si="81"/>
        <v>Tanna</v>
      </c>
      <c r="F1041" s="22" t="str">
        <f t="shared" ca="1" si="82"/>
        <v>VUT0106023</v>
      </c>
      <c r="G1041" s="22" t="str">
        <f t="shared" ca="1" si="83"/>
        <v>VUT0106</v>
      </c>
      <c r="H1041" s="22" t="str">
        <f t="shared" ca="1" si="84"/>
        <v>TAFEA</v>
      </c>
      <c r="I1041" s="2"/>
      <c r="J1041" s="2">
        <v>0</v>
      </c>
      <c r="K1041" s="2"/>
    </row>
    <row r="1042" spans="1:11">
      <c r="A1042" s="6" t="s">
        <v>1651</v>
      </c>
      <c r="B1042" s="6" t="s">
        <v>1652</v>
      </c>
      <c r="C1042" s="22" t="str">
        <f t="shared" ca="1" si="80"/>
        <v>Middle Bush Tanna (Tanna)</v>
      </c>
      <c r="D1042" s="6" t="s">
        <v>535</v>
      </c>
      <c r="E1042" s="22" t="str">
        <f t="shared" ca="1" si="81"/>
        <v>Tanna</v>
      </c>
      <c r="F1042" s="22" t="str">
        <f t="shared" ca="1" si="82"/>
        <v>VUT0106023</v>
      </c>
      <c r="G1042" s="22" t="str">
        <f t="shared" ca="1" si="83"/>
        <v>VUT0106</v>
      </c>
      <c r="H1042" s="22" t="str">
        <f t="shared" ca="1" si="84"/>
        <v>TAFEA</v>
      </c>
      <c r="I1042" s="2"/>
      <c r="J1042" s="2">
        <v>0</v>
      </c>
      <c r="K1042" s="2"/>
    </row>
    <row r="1043" spans="1:11">
      <c r="A1043" s="6" t="s">
        <v>1653</v>
      </c>
      <c r="B1043" s="6" t="s">
        <v>1654</v>
      </c>
      <c r="C1043" s="22" t="str">
        <f t="shared" ca="1" si="80"/>
        <v>Middle Bush Tanna (Tanna)</v>
      </c>
      <c r="D1043" s="6" t="s">
        <v>535</v>
      </c>
      <c r="E1043" s="22" t="str">
        <f t="shared" ca="1" si="81"/>
        <v>Tanna</v>
      </c>
      <c r="F1043" s="22" t="str">
        <f t="shared" ca="1" si="82"/>
        <v>VUT0106023</v>
      </c>
      <c r="G1043" s="22" t="str">
        <f t="shared" ca="1" si="83"/>
        <v>VUT0106</v>
      </c>
      <c r="H1043" s="22" t="str">
        <f t="shared" ca="1" si="84"/>
        <v>TAFEA</v>
      </c>
      <c r="I1043" s="2"/>
      <c r="J1043" s="2">
        <v>0</v>
      </c>
      <c r="K1043" s="2"/>
    </row>
    <row r="1044" spans="1:11">
      <c r="A1044" s="6" t="s">
        <v>1658</v>
      </c>
      <c r="B1044" s="6" t="s">
        <v>1659</v>
      </c>
      <c r="C1044" s="22" t="str">
        <f t="shared" ca="1" si="80"/>
        <v>Middle Bush Tanna (Tanna)</v>
      </c>
      <c r="D1044" s="6" t="s">
        <v>535</v>
      </c>
      <c r="E1044" s="22" t="str">
        <f t="shared" ca="1" si="81"/>
        <v>Tanna</v>
      </c>
      <c r="F1044" s="22" t="str">
        <f t="shared" ca="1" si="82"/>
        <v>VUT0106023</v>
      </c>
      <c r="G1044" s="22" t="str">
        <f t="shared" ca="1" si="83"/>
        <v>VUT0106</v>
      </c>
      <c r="H1044" s="22" t="str">
        <f t="shared" ca="1" si="84"/>
        <v>TAFEA</v>
      </c>
      <c r="I1044" s="2"/>
      <c r="J1044" s="2">
        <v>0</v>
      </c>
      <c r="K1044" s="2"/>
    </row>
    <row r="1045" spans="1:11">
      <c r="A1045" s="6" t="s">
        <v>1668</v>
      </c>
      <c r="B1045" s="6" t="s">
        <v>1669</v>
      </c>
      <c r="C1045" s="22" t="str">
        <f t="shared" ca="1" si="80"/>
        <v>Middle Bush Tanna (Tanna)</v>
      </c>
      <c r="D1045" s="6" t="s">
        <v>535</v>
      </c>
      <c r="E1045" s="22" t="str">
        <f t="shared" ca="1" si="81"/>
        <v>Tanna</v>
      </c>
      <c r="F1045" s="22" t="str">
        <f t="shared" ca="1" si="82"/>
        <v>VUT0106023</v>
      </c>
      <c r="G1045" s="22" t="str">
        <f t="shared" ca="1" si="83"/>
        <v>VUT0106</v>
      </c>
      <c r="H1045" s="22" t="str">
        <f t="shared" ca="1" si="84"/>
        <v>TAFEA</v>
      </c>
      <c r="I1045" s="2"/>
      <c r="J1045" s="2">
        <v>0</v>
      </c>
      <c r="K1045" s="2"/>
    </row>
    <row r="1046" spans="1:11">
      <c r="A1046" s="6" t="s">
        <v>1674</v>
      </c>
      <c r="B1046" s="6" t="s">
        <v>1675</v>
      </c>
      <c r="C1046" s="22" t="str">
        <f t="shared" ca="1" si="80"/>
        <v>Middle Bush Tanna (Tanna)</v>
      </c>
      <c r="D1046" s="6" t="s">
        <v>535</v>
      </c>
      <c r="E1046" s="22" t="str">
        <f t="shared" ca="1" si="81"/>
        <v>Tanna</v>
      </c>
      <c r="F1046" s="22" t="str">
        <f t="shared" ca="1" si="82"/>
        <v>VUT0106023</v>
      </c>
      <c r="G1046" s="22" t="str">
        <f t="shared" ca="1" si="83"/>
        <v>VUT0106</v>
      </c>
      <c r="H1046" s="22" t="str">
        <f t="shared" ca="1" si="84"/>
        <v>TAFEA</v>
      </c>
      <c r="I1046" s="2"/>
      <c r="J1046" s="2">
        <v>0</v>
      </c>
      <c r="K1046" s="2"/>
    </row>
    <row r="1047" spans="1:11">
      <c r="A1047" s="6" t="s">
        <v>1680</v>
      </c>
      <c r="B1047" s="6" t="s">
        <v>1681</v>
      </c>
      <c r="C1047" s="22" t="str">
        <f t="shared" ca="1" si="80"/>
        <v>Middle Bush Tanna (Tanna)</v>
      </c>
      <c r="D1047" s="6" t="s">
        <v>535</v>
      </c>
      <c r="E1047" s="22" t="str">
        <f t="shared" ca="1" si="81"/>
        <v>Tanna</v>
      </c>
      <c r="F1047" s="22" t="str">
        <f t="shared" ca="1" si="82"/>
        <v>VUT0106023</v>
      </c>
      <c r="G1047" s="22" t="str">
        <f t="shared" ca="1" si="83"/>
        <v>VUT0106</v>
      </c>
      <c r="H1047" s="22" t="str">
        <f t="shared" ca="1" si="84"/>
        <v>TAFEA</v>
      </c>
      <c r="I1047" s="2"/>
      <c r="J1047" s="2">
        <v>0</v>
      </c>
      <c r="K1047" s="2"/>
    </row>
    <row r="1048" spans="1:11">
      <c r="A1048" s="6" t="s">
        <v>1688</v>
      </c>
      <c r="B1048" s="6" t="s">
        <v>1689</v>
      </c>
      <c r="C1048" s="22" t="str">
        <f t="shared" ca="1" si="80"/>
        <v>Middle Bush Tanna (Tanna)</v>
      </c>
      <c r="D1048" s="6" t="s">
        <v>535</v>
      </c>
      <c r="E1048" s="22" t="str">
        <f t="shared" ca="1" si="81"/>
        <v>Tanna</v>
      </c>
      <c r="F1048" s="22" t="str">
        <f t="shared" ca="1" si="82"/>
        <v>VUT0106023</v>
      </c>
      <c r="G1048" s="22" t="str">
        <f t="shared" ca="1" si="83"/>
        <v>VUT0106</v>
      </c>
      <c r="H1048" s="22" t="str">
        <f t="shared" ca="1" si="84"/>
        <v>TAFEA</v>
      </c>
      <c r="I1048" s="2"/>
      <c r="J1048" s="2">
        <v>0</v>
      </c>
      <c r="K1048" s="2"/>
    </row>
    <row r="1049" spans="1:11">
      <c r="A1049" s="6" t="s">
        <v>1692</v>
      </c>
      <c r="B1049" s="6" t="s">
        <v>1693</v>
      </c>
      <c r="C1049" s="22" t="str">
        <f t="shared" ca="1" si="80"/>
        <v>Middle Bush Tanna (Tanna)</v>
      </c>
      <c r="D1049" s="6" t="s">
        <v>535</v>
      </c>
      <c r="E1049" s="22" t="str">
        <f t="shared" ca="1" si="81"/>
        <v>Tanna</v>
      </c>
      <c r="F1049" s="22" t="str">
        <f t="shared" ca="1" si="82"/>
        <v>VUT0106023</v>
      </c>
      <c r="G1049" s="22" t="str">
        <f t="shared" ca="1" si="83"/>
        <v>VUT0106</v>
      </c>
      <c r="H1049" s="22" t="str">
        <f t="shared" ca="1" si="84"/>
        <v>TAFEA</v>
      </c>
      <c r="I1049" s="2"/>
      <c r="J1049" s="2">
        <v>0</v>
      </c>
      <c r="K1049" s="2"/>
    </row>
    <row r="1050" spans="1:11">
      <c r="A1050" s="6" t="s">
        <v>1698</v>
      </c>
      <c r="B1050" s="6" t="s">
        <v>1699</v>
      </c>
      <c r="C1050" s="22" t="str">
        <f t="shared" ca="1" si="80"/>
        <v>Middle Bush Tanna (Tanna)</v>
      </c>
      <c r="D1050" s="6" t="s">
        <v>535</v>
      </c>
      <c r="E1050" s="22" t="str">
        <f t="shared" ca="1" si="81"/>
        <v>Tanna</v>
      </c>
      <c r="F1050" s="22" t="str">
        <f t="shared" ca="1" si="82"/>
        <v>VUT0106023</v>
      </c>
      <c r="G1050" s="22" t="str">
        <f t="shared" ca="1" si="83"/>
        <v>VUT0106</v>
      </c>
      <c r="H1050" s="22" t="str">
        <f t="shared" ca="1" si="84"/>
        <v>TAFEA</v>
      </c>
      <c r="I1050" s="2"/>
      <c r="J1050" s="2">
        <v>0</v>
      </c>
      <c r="K1050" s="2"/>
    </row>
    <row r="1051" spans="1:11">
      <c r="A1051" s="6" t="s">
        <v>1700</v>
      </c>
      <c r="B1051" s="6" t="s">
        <v>1701</v>
      </c>
      <c r="C1051" s="22" t="str">
        <f t="shared" ca="1" si="80"/>
        <v>Middle Bush Tanna (Tanna)</v>
      </c>
      <c r="D1051" s="6" t="s">
        <v>535</v>
      </c>
      <c r="E1051" s="22" t="str">
        <f t="shared" ca="1" si="81"/>
        <v>Tanna</v>
      </c>
      <c r="F1051" s="22" t="str">
        <f t="shared" ca="1" si="82"/>
        <v>VUT0106023</v>
      </c>
      <c r="G1051" s="22" t="str">
        <f t="shared" ca="1" si="83"/>
        <v>VUT0106</v>
      </c>
      <c r="H1051" s="22" t="str">
        <f t="shared" ca="1" si="84"/>
        <v>TAFEA</v>
      </c>
      <c r="I1051" s="2"/>
      <c r="J1051" s="2">
        <v>0</v>
      </c>
      <c r="K1051" s="2"/>
    </row>
    <row r="1052" spans="1:11">
      <c r="A1052" s="6" t="s">
        <v>1707</v>
      </c>
      <c r="B1052" s="6" t="s">
        <v>1708</v>
      </c>
      <c r="C1052" s="22" t="str">
        <f t="shared" ca="1" si="80"/>
        <v>Middle Bush Tanna (Tanna)</v>
      </c>
      <c r="D1052" s="6" t="s">
        <v>535</v>
      </c>
      <c r="E1052" s="22" t="str">
        <f t="shared" ca="1" si="81"/>
        <v>Tanna</v>
      </c>
      <c r="F1052" s="22" t="str">
        <f t="shared" ca="1" si="82"/>
        <v>VUT0106023</v>
      </c>
      <c r="G1052" s="22" t="str">
        <f t="shared" ca="1" si="83"/>
        <v>VUT0106</v>
      </c>
      <c r="H1052" s="22" t="str">
        <f t="shared" ca="1" si="84"/>
        <v>TAFEA</v>
      </c>
      <c r="I1052" s="2"/>
      <c r="J1052" s="2">
        <v>0</v>
      </c>
      <c r="K1052" s="2"/>
    </row>
    <row r="1053" spans="1:11">
      <c r="A1053" s="6" t="s">
        <v>1709</v>
      </c>
      <c r="B1053" s="6" t="s">
        <v>1710</v>
      </c>
      <c r="C1053" s="22" t="str">
        <f t="shared" ca="1" si="80"/>
        <v>Middle Bush Tanna (Tanna)</v>
      </c>
      <c r="D1053" s="6" t="s">
        <v>535</v>
      </c>
      <c r="E1053" s="22" t="str">
        <f t="shared" ca="1" si="81"/>
        <v>Tanna</v>
      </c>
      <c r="F1053" s="22" t="str">
        <f t="shared" ca="1" si="82"/>
        <v>VUT0106023</v>
      </c>
      <c r="G1053" s="22" t="str">
        <f t="shared" ca="1" si="83"/>
        <v>VUT0106</v>
      </c>
      <c r="H1053" s="22" t="str">
        <f t="shared" ca="1" si="84"/>
        <v>TAFEA</v>
      </c>
      <c r="I1053" s="2"/>
      <c r="J1053" s="2">
        <v>0</v>
      </c>
      <c r="K1053" s="2"/>
    </row>
    <row r="1054" spans="1:11">
      <c r="A1054" s="6" t="s">
        <v>1711</v>
      </c>
      <c r="B1054" s="6" t="s">
        <v>1712</v>
      </c>
      <c r="C1054" s="22" t="str">
        <f t="shared" ca="1" si="80"/>
        <v>Middle Bush Tanna (Tanna)</v>
      </c>
      <c r="D1054" s="6" t="s">
        <v>535</v>
      </c>
      <c r="E1054" s="22" t="str">
        <f t="shared" ca="1" si="81"/>
        <v>Tanna</v>
      </c>
      <c r="F1054" s="22" t="str">
        <f t="shared" ca="1" si="82"/>
        <v>VUT0106023</v>
      </c>
      <c r="G1054" s="22" t="str">
        <f t="shared" ca="1" si="83"/>
        <v>VUT0106</v>
      </c>
      <c r="H1054" s="22" t="str">
        <f t="shared" ca="1" si="84"/>
        <v>TAFEA</v>
      </c>
      <c r="I1054" s="2"/>
      <c r="J1054" s="2">
        <v>0</v>
      </c>
      <c r="K1054" s="2"/>
    </row>
    <row r="1055" spans="1:11">
      <c r="A1055" s="6" t="s">
        <v>1717</v>
      </c>
      <c r="B1055" s="6" t="s">
        <v>1718</v>
      </c>
      <c r="C1055" s="22" t="str">
        <f t="shared" ca="1" si="80"/>
        <v>Middle Bush Tanna (Tanna)</v>
      </c>
      <c r="D1055" s="6" t="s">
        <v>535</v>
      </c>
      <c r="E1055" s="22" t="str">
        <f t="shared" ca="1" si="81"/>
        <v>Tanna</v>
      </c>
      <c r="F1055" s="22" t="str">
        <f t="shared" ca="1" si="82"/>
        <v>VUT0106023</v>
      </c>
      <c r="G1055" s="22" t="str">
        <f t="shared" ca="1" si="83"/>
        <v>VUT0106</v>
      </c>
      <c r="H1055" s="22" t="str">
        <f t="shared" ca="1" si="84"/>
        <v>TAFEA</v>
      </c>
      <c r="I1055" s="2"/>
      <c r="J1055" s="2">
        <v>0</v>
      </c>
      <c r="K1055" s="2"/>
    </row>
    <row r="1056" spans="1:11">
      <c r="A1056" s="6" t="s">
        <v>1729</v>
      </c>
      <c r="B1056" s="6" t="s">
        <v>1730</v>
      </c>
      <c r="C1056" s="22" t="str">
        <f t="shared" ca="1" si="80"/>
        <v>Middle Bush Tanna (Tanna)</v>
      </c>
      <c r="D1056" s="6" t="s">
        <v>535</v>
      </c>
      <c r="E1056" s="22" t="str">
        <f t="shared" ca="1" si="81"/>
        <v>Tanna</v>
      </c>
      <c r="F1056" s="22" t="str">
        <f t="shared" ca="1" si="82"/>
        <v>VUT0106023</v>
      </c>
      <c r="G1056" s="22" t="str">
        <f t="shared" ca="1" si="83"/>
        <v>VUT0106</v>
      </c>
      <c r="H1056" s="22" t="str">
        <f t="shared" ca="1" si="84"/>
        <v>TAFEA</v>
      </c>
      <c r="I1056" s="2"/>
      <c r="J1056" s="2">
        <v>0</v>
      </c>
      <c r="K1056" s="2"/>
    </row>
    <row r="1057" spans="1:11">
      <c r="A1057" s="6" t="s">
        <v>1731</v>
      </c>
      <c r="B1057" s="6" t="s">
        <v>1732</v>
      </c>
      <c r="C1057" s="22" t="str">
        <f t="shared" ca="1" si="80"/>
        <v>Middle Bush Tanna (Tanna)</v>
      </c>
      <c r="D1057" s="6" t="s">
        <v>535</v>
      </c>
      <c r="E1057" s="22" t="str">
        <f t="shared" ca="1" si="81"/>
        <v>Tanna</v>
      </c>
      <c r="F1057" s="22" t="str">
        <f t="shared" ca="1" si="82"/>
        <v>VUT0106023</v>
      </c>
      <c r="G1057" s="22" t="str">
        <f t="shared" ca="1" si="83"/>
        <v>VUT0106</v>
      </c>
      <c r="H1057" s="22" t="str">
        <f t="shared" ca="1" si="84"/>
        <v>TAFEA</v>
      </c>
      <c r="I1057" s="2"/>
      <c r="J1057" s="2">
        <v>0</v>
      </c>
      <c r="K1057" s="2"/>
    </row>
    <row r="1058" spans="1:11">
      <c r="A1058" s="6" t="s">
        <v>1735</v>
      </c>
      <c r="B1058" s="6" t="s">
        <v>1736</v>
      </c>
      <c r="C1058" s="22" t="str">
        <f t="shared" ca="1" si="80"/>
        <v>Middle Bush Tanna (Tanna)</v>
      </c>
      <c r="D1058" s="6" t="s">
        <v>535</v>
      </c>
      <c r="E1058" s="22" t="str">
        <f t="shared" ca="1" si="81"/>
        <v>Tanna</v>
      </c>
      <c r="F1058" s="22" t="str">
        <f t="shared" ca="1" si="82"/>
        <v>VUT0106023</v>
      </c>
      <c r="G1058" s="22" t="str">
        <f t="shared" ca="1" si="83"/>
        <v>VUT0106</v>
      </c>
      <c r="H1058" s="22" t="str">
        <f t="shared" ca="1" si="84"/>
        <v>TAFEA</v>
      </c>
      <c r="I1058" s="2"/>
      <c r="J1058" s="2">
        <v>0</v>
      </c>
      <c r="K1058" s="2"/>
    </row>
    <row r="1059" spans="1:11">
      <c r="A1059" s="6" t="s">
        <v>1741</v>
      </c>
      <c r="B1059" s="6" t="s">
        <v>1742</v>
      </c>
      <c r="C1059" s="22" t="str">
        <f t="shared" ca="1" si="80"/>
        <v>Middle Bush Tanna (Tanna)</v>
      </c>
      <c r="D1059" s="6" t="s">
        <v>535</v>
      </c>
      <c r="E1059" s="22" t="str">
        <f t="shared" ca="1" si="81"/>
        <v>Tanna</v>
      </c>
      <c r="F1059" s="22" t="str">
        <f t="shared" ca="1" si="82"/>
        <v>VUT0106023</v>
      </c>
      <c r="G1059" s="22" t="str">
        <f t="shared" ca="1" si="83"/>
        <v>VUT0106</v>
      </c>
      <c r="H1059" s="22" t="str">
        <f t="shared" ca="1" si="84"/>
        <v>TAFEA</v>
      </c>
      <c r="I1059" s="2"/>
      <c r="J1059" s="2">
        <v>0</v>
      </c>
      <c r="K1059" s="2"/>
    </row>
    <row r="1060" spans="1:11">
      <c r="A1060" s="6" t="s">
        <v>1743</v>
      </c>
      <c r="B1060" s="6" t="s">
        <v>1744</v>
      </c>
      <c r="C1060" s="22" t="str">
        <f t="shared" ca="1" si="80"/>
        <v>Middle Bush Tanna (Tanna)</v>
      </c>
      <c r="D1060" s="6" t="s">
        <v>535</v>
      </c>
      <c r="E1060" s="22" t="str">
        <f t="shared" ca="1" si="81"/>
        <v>Tanna</v>
      </c>
      <c r="F1060" s="22" t="str">
        <f t="shared" ca="1" si="82"/>
        <v>VUT0106023</v>
      </c>
      <c r="G1060" s="22" t="str">
        <f t="shared" ca="1" si="83"/>
        <v>VUT0106</v>
      </c>
      <c r="H1060" s="22" t="str">
        <f t="shared" ca="1" si="84"/>
        <v>TAFEA</v>
      </c>
      <c r="I1060" s="2"/>
      <c r="J1060" s="2">
        <v>0</v>
      </c>
      <c r="K1060" s="2"/>
    </row>
    <row r="1061" spans="1:11">
      <c r="A1061" s="6" t="s">
        <v>1747</v>
      </c>
      <c r="B1061" s="6" t="s">
        <v>1748</v>
      </c>
      <c r="C1061" s="22" t="str">
        <f t="shared" ca="1" si="80"/>
        <v>Middle Bush Tanna (Tanna)</v>
      </c>
      <c r="D1061" s="6" t="s">
        <v>535</v>
      </c>
      <c r="E1061" s="22" t="str">
        <f t="shared" ca="1" si="81"/>
        <v>Tanna</v>
      </c>
      <c r="F1061" s="22" t="str">
        <f t="shared" ca="1" si="82"/>
        <v>VUT0106023</v>
      </c>
      <c r="G1061" s="22" t="str">
        <f t="shared" ca="1" si="83"/>
        <v>VUT0106</v>
      </c>
      <c r="H1061" s="22" t="str">
        <f t="shared" ca="1" si="84"/>
        <v>TAFEA</v>
      </c>
      <c r="I1061" s="2"/>
      <c r="J1061" s="2">
        <v>0</v>
      </c>
      <c r="K1061" s="2"/>
    </row>
    <row r="1062" spans="1:11">
      <c r="A1062" s="6" t="s">
        <v>1751</v>
      </c>
      <c r="B1062" s="6" t="s">
        <v>1752</v>
      </c>
      <c r="C1062" s="22" t="str">
        <f t="shared" ca="1" si="80"/>
        <v>Middle Bush Tanna (Tanna)</v>
      </c>
      <c r="D1062" s="6" t="s">
        <v>535</v>
      </c>
      <c r="E1062" s="22" t="str">
        <f t="shared" ca="1" si="81"/>
        <v>Tanna</v>
      </c>
      <c r="F1062" s="22" t="str">
        <f t="shared" ca="1" si="82"/>
        <v>VUT0106023</v>
      </c>
      <c r="G1062" s="22" t="str">
        <f t="shared" ca="1" si="83"/>
        <v>VUT0106</v>
      </c>
      <c r="H1062" s="22" t="str">
        <f t="shared" ca="1" si="84"/>
        <v>TAFEA</v>
      </c>
      <c r="I1062" s="2"/>
      <c r="J1062" s="2">
        <v>0</v>
      </c>
      <c r="K1062" s="2"/>
    </row>
    <row r="1063" spans="1:11">
      <c r="A1063" s="6" t="s">
        <v>1753</v>
      </c>
      <c r="B1063" s="6" t="s">
        <v>1754</v>
      </c>
      <c r="C1063" s="22" t="str">
        <f t="shared" ca="1" si="80"/>
        <v>Middle Bush Tanna (Tanna)</v>
      </c>
      <c r="D1063" s="6" t="s">
        <v>535</v>
      </c>
      <c r="E1063" s="22" t="str">
        <f t="shared" ca="1" si="81"/>
        <v>Tanna</v>
      </c>
      <c r="F1063" s="22" t="str">
        <f t="shared" ca="1" si="82"/>
        <v>VUT0106023</v>
      </c>
      <c r="G1063" s="22" t="str">
        <f t="shared" ca="1" si="83"/>
        <v>VUT0106</v>
      </c>
      <c r="H1063" s="22" t="str">
        <f t="shared" ca="1" si="84"/>
        <v>TAFEA</v>
      </c>
      <c r="I1063" s="2"/>
      <c r="J1063" s="2">
        <v>0</v>
      </c>
      <c r="K1063" s="2"/>
    </row>
    <row r="1064" spans="1:11">
      <c r="A1064" s="6" t="s">
        <v>1755</v>
      </c>
      <c r="B1064" s="6" t="s">
        <v>1756</v>
      </c>
      <c r="C1064" s="22" t="str">
        <f t="shared" ca="1" si="80"/>
        <v>Middle Bush Tanna (Tanna)</v>
      </c>
      <c r="D1064" s="6" t="s">
        <v>535</v>
      </c>
      <c r="E1064" s="22" t="str">
        <f t="shared" ca="1" si="81"/>
        <v>Tanna</v>
      </c>
      <c r="F1064" s="22" t="str">
        <f t="shared" ca="1" si="82"/>
        <v>VUT0106023</v>
      </c>
      <c r="G1064" s="22" t="str">
        <f t="shared" ca="1" si="83"/>
        <v>VUT0106</v>
      </c>
      <c r="H1064" s="22" t="str">
        <f t="shared" ca="1" si="84"/>
        <v>TAFEA</v>
      </c>
      <c r="I1064" s="2"/>
      <c r="J1064" s="2">
        <v>0</v>
      </c>
      <c r="K1064" s="2"/>
    </row>
    <row r="1065" spans="1:11">
      <c r="A1065" s="6" t="s">
        <v>1757</v>
      </c>
      <c r="B1065" s="6" t="s">
        <v>1758</v>
      </c>
      <c r="C1065" s="22" t="str">
        <f t="shared" ca="1" si="80"/>
        <v>Middle Bush Tanna (Tanna)</v>
      </c>
      <c r="D1065" s="6" t="s">
        <v>535</v>
      </c>
      <c r="E1065" s="22" t="str">
        <f t="shared" ca="1" si="81"/>
        <v>Tanna</v>
      </c>
      <c r="F1065" s="22" t="str">
        <f t="shared" ca="1" si="82"/>
        <v>VUT0106023</v>
      </c>
      <c r="G1065" s="22" t="str">
        <f t="shared" ca="1" si="83"/>
        <v>VUT0106</v>
      </c>
      <c r="H1065" s="22" t="str">
        <f t="shared" ca="1" si="84"/>
        <v>TAFEA</v>
      </c>
      <c r="I1065" s="2"/>
      <c r="J1065" s="2">
        <v>0</v>
      </c>
      <c r="K1065" s="2"/>
    </row>
    <row r="1066" spans="1:11">
      <c r="A1066" s="6" t="s">
        <v>1759</v>
      </c>
      <c r="B1066" s="6" t="s">
        <v>1760</v>
      </c>
      <c r="C1066" s="22" t="str">
        <f t="shared" ca="1" si="80"/>
        <v>Middle Bush Tanna (Tanna)</v>
      </c>
      <c r="D1066" s="6" t="s">
        <v>535</v>
      </c>
      <c r="E1066" s="22" t="str">
        <f t="shared" ca="1" si="81"/>
        <v>Tanna</v>
      </c>
      <c r="F1066" s="22" t="str">
        <f t="shared" ca="1" si="82"/>
        <v>VUT0106023</v>
      </c>
      <c r="G1066" s="22" t="str">
        <f t="shared" ca="1" si="83"/>
        <v>VUT0106</v>
      </c>
      <c r="H1066" s="22" t="str">
        <f t="shared" ca="1" si="84"/>
        <v>TAFEA</v>
      </c>
      <c r="I1066" s="2"/>
      <c r="J1066" s="2">
        <v>0</v>
      </c>
      <c r="K1066" s="2"/>
    </row>
    <row r="1067" spans="1:11">
      <c r="A1067" s="6" t="s">
        <v>1761</v>
      </c>
      <c r="B1067" s="6" t="s">
        <v>1762</v>
      </c>
      <c r="C1067" s="22" t="str">
        <f t="shared" ca="1" si="80"/>
        <v>Middle Bush Tanna (Tanna)</v>
      </c>
      <c r="D1067" s="6" t="s">
        <v>535</v>
      </c>
      <c r="E1067" s="22" t="str">
        <f t="shared" ca="1" si="81"/>
        <v>Tanna</v>
      </c>
      <c r="F1067" s="22" t="str">
        <f t="shared" ca="1" si="82"/>
        <v>VUT0106023</v>
      </c>
      <c r="G1067" s="22" t="str">
        <f t="shared" ca="1" si="83"/>
        <v>VUT0106</v>
      </c>
      <c r="H1067" s="22" t="str">
        <f t="shared" ca="1" si="84"/>
        <v>TAFEA</v>
      </c>
      <c r="I1067" s="2"/>
      <c r="J1067" s="2">
        <v>0</v>
      </c>
      <c r="K1067" s="2"/>
    </row>
    <row r="1068" spans="1:11">
      <c r="A1068" s="6" t="s">
        <v>1763</v>
      </c>
      <c r="B1068" s="6" t="s">
        <v>1764</v>
      </c>
      <c r="C1068" s="22" t="str">
        <f t="shared" ca="1" si="80"/>
        <v>Middle Bush Tanna (Tanna)</v>
      </c>
      <c r="D1068" s="6" t="s">
        <v>535</v>
      </c>
      <c r="E1068" s="22" t="str">
        <f t="shared" ca="1" si="81"/>
        <v>Tanna</v>
      </c>
      <c r="F1068" s="22" t="str">
        <f t="shared" ca="1" si="82"/>
        <v>VUT0106023</v>
      </c>
      <c r="G1068" s="22" t="str">
        <f t="shared" ca="1" si="83"/>
        <v>VUT0106</v>
      </c>
      <c r="H1068" s="22" t="str">
        <f t="shared" ca="1" si="84"/>
        <v>TAFEA</v>
      </c>
      <c r="I1068" s="2"/>
      <c r="J1068" s="2">
        <v>0</v>
      </c>
      <c r="K1068" s="2"/>
    </row>
    <row r="1069" spans="1:11">
      <c r="A1069" s="6" t="s">
        <v>1452</v>
      </c>
      <c r="B1069" s="6" t="s">
        <v>1769</v>
      </c>
      <c r="C1069" s="22" t="str">
        <f t="shared" ca="1" si="80"/>
        <v>Middle Bush Tanna (Tanna)</v>
      </c>
      <c r="D1069" s="6" t="s">
        <v>535</v>
      </c>
      <c r="E1069" s="22" t="str">
        <f t="shared" ca="1" si="81"/>
        <v>Tanna</v>
      </c>
      <c r="F1069" s="22" t="str">
        <f t="shared" ca="1" si="82"/>
        <v>VUT0106023</v>
      </c>
      <c r="G1069" s="22" t="str">
        <f t="shared" ca="1" si="83"/>
        <v>VUT0106</v>
      </c>
      <c r="H1069" s="22" t="str">
        <f t="shared" ca="1" si="84"/>
        <v>TAFEA</v>
      </c>
      <c r="I1069" s="2"/>
      <c r="J1069" s="2">
        <v>0</v>
      </c>
      <c r="K1069" s="2"/>
    </row>
    <row r="1070" spans="1:11">
      <c r="A1070" s="6" t="s">
        <v>1773</v>
      </c>
      <c r="B1070" s="6" t="s">
        <v>1774</v>
      </c>
      <c r="C1070" s="22" t="str">
        <f t="shared" ca="1" si="80"/>
        <v>Middle Bush Tanna (Tanna)</v>
      </c>
      <c r="D1070" s="6" t="s">
        <v>535</v>
      </c>
      <c r="E1070" s="22" t="str">
        <f t="shared" ca="1" si="81"/>
        <v>Tanna</v>
      </c>
      <c r="F1070" s="22" t="str">
        <f t="shared" ca="1" si="82"/>
        <v>VUT0106023</v>
      </c>
      <c r="G1070" s="22" t="str">
        <f t="shared" ca="1" si="83"/>
        <v>VUT0106</v>
      </c>
      <c r="H1070" s="22" t="str">
        <f t="shared" ca="1" si="84"/>
        <v>TAFEA</v>
      </c>
      <c r="I1070" s="2"/>
      <c r="J1070" s="2">
        <v>0</v>
      </c>
      <c r="K1070" s="2"/>
    </row>
    <row r="1071" spans="1:11">
      <c r="A1071" s="6" t="s">
        <v>1775</v>
      </c>
      <c r="B1071" s="6" t="s">
        <v>1776</v>
      </c>
      <c r="C1071" s="22" t="str">
        <f t="shared" ca="1" si="80"/>
        <v>Middle Bush Tanna (Tanna)</v>
      </c>
      <c r="D1071" s="6" t="s">
        <v>535</v>
      </c>
      <c r="E1071" s="22" t="str">
        <f t="shared" ca="1" si="81"/>
        <v>Tanna</v>
      </c>
      <c r="F1071" s="22" t="str">
        <f t="shared" ca="1" si="82"/>
        <v>VUT0106023</v>
      </c>
      <c r="G1071" s="22" t="str">
        <f t="shared" ca="1" si="83"/>
        <v>VUT0106</v>
      </c>
      <c r="H1071" s="22" t="str">
        <f t="shared" ca="1" si="84"/>
        <v>TAFEA</v>
      </c>
      <c r="I1071" s="2"/>
      <c r="J1071" s="2">
        <v>0</v>
      </c>
      <c r="K1071" s="2"/>
    </row>
    <row r="1072" spans="1:11">
      <c r="A1072" s="6" t="s">
        <v>1779</v>
      </c>
      <c r="B1072" s="6" t="s">
        <v>1780</v>
      </c>
      <c r="C1072" s="22" t="str">
        <f t="shared" ca="1" si="80"/>
        <v>Middle Bush Tanna (Tanna)</v>
      </c>
      <c r="D1072" s="6" t="s">
        <v>535</v>
      </c>
      <c r="E1072" s="22" t="str">
        <f t="shared" ca="1" si="81"/>
        <v>Tanna</v>
      </c>
      <c r="F1072" s="22" t="str">
        <f t="shared" ca="1" si="82"/>
        <v>VUT0106023</v>
      </c>
      <c r="G1072" s="22" t="str">
        <f t="shared" ca="1" si="83"/>
        <v>VUT0106</v>
      </c>
      <c r="H1072" s="22" t="str">
        <f t="shared" ca="1" si="84"/>
        <v>TAFEA</v>
      </c>
      <c r="I1072" s="2"/>
      <c r="J1072" s="2">
        <v>0</v>
      </c>
      <c r="K1072" s="2"/>
    </row>
    <row r="1073" spans="1:11">
      <c r="A1073" s="6" t="s">
        <v>1781</v>
      </c>
      <c r="B1073" s="6" t="s">
        <v>1782</v>
      </c>
      <c r="C1073" s="22" t="str">
        <f t="shared" ca="1" si="80"/>
        <v>Middle Bush Tanna (Tanna)</v>
      </c>
      <c r="D1073" s="6" t="s">
        <v>535</v>
      </c>
      <c r="E1073" s="22" t="str">
        <f t="shared" ca="1" si="81"/>
        <v>Tanna</v>
      </c>
      <c r="F1073" s="22" t="str">
        <f t="shared" ca="1" si="82"/>
        <v>VUT0106023</v>
      </c>
      <c r="G1073" s="22" t="str">
        <f t="shared" ca="1" si="83"/>
        <v>VUT0106</v>
      </c>
      <c r="H1073" s="22" t="str">
        <f t="shared" ca="1" si="84"/>
        <v>TAFEA</v>
      </c>
      <c r="I1073" s="2"/>
      <c r="J1073" s="2">
        <v>0</v>
      </c>
      <c r="K1073" s="2"/>
    </row>
    <row r="1074" spans="1:11">
      <c r="A1074" s="6" t="s">
        <v>1783</v>
      </c>
      <c r="B1074" s="6" t="s">
        <v>1784</v>
      </c>
      <c r="C1074" s="22" t="str">
        <f t="shared" ca="1" si="80"/>
        <v>Middle Bush Tanna (Tanna)</v>
      </c>
      <c r="D1074" s="6" t="s">
        <v>535</v>
      </c>
      <c r="E1074" s="22" t="str">
        <f t="shared" ca="1" si="81"/>
        <v>Tanna</v>
      </c>
      <c r="F1074" s="22" t="str">
        <f t="shared" ca="1" si="82"/>
        <v>VUT0106023</v>
      </c>
      <c r="G1074" s="22" t="str">
        <f t="shared" ca="1" si="83"/>
        <v>VUT0106</v>
      </c>
      <c r="H1074" s="22" t="str">
        <f t="shared" ca="1" si="84"/>
        <v>TAFEA</v>
      </c>
      <c r="I1074" s="2"/>
      <c r="J1074" s="2">
        <v>0</v>
      </c>
      <c r="K1074" s="2"/>
    </row>
    <row r="1075" spans="1:11">
      <c r="A1075" s="6" t="s">
        <v>1786</v>
      </c>
      <c r="B1075" s="6" t="s">
        <v>1787</v>
      </c>
      <c r="C1075" s="22" t="str">
        <f t="shared" ca="1" si="80"/>
        <v>Middle Bush Tanna (Tanna)</v>
      </c>
      <c r="D1075" s="6" t="s">
        <v>535</v>
      </c>
      <c r="E1075" s="22" t="str">
        <f t="shared" ca="1" si="81"/>
        <v>Tanna</v>
      </c>
      <c r="F1075" s="22" t="str">
        <f t="shared" ca="1" si="82"/>
        <v>VUT0106023</v>
      </c>
      <c r="G1075" s="22" t="str">
        <f t="shared" ca="1" si="83"/>
        <v>VUT0106</v>
      </c>
      <c r="H1075" s="22" t="str">
        <f t="shared" ca="1" si="84"/>
        <v>TAFEA</v>
      </c>
      <c r="I1075" s="2"/>
      <c r="J1075" s="2">
        <v>0</v>
      </c>
      <c r="K1075" s="2"/>
    </row>
    <row r="1076" spans="1:11">
      <c r="A1076" s="6" t="s">
        <v>1788</v>
      </c>
      <c r="B1076" s="6" t="s">
        <v>1789</v>
      </c>
      <c r="C1076" s="22" t="str">
        <f t="shared" ca="1" si="80"/>
        <v>Middle Bush Tanna (Tanna)</v>
      </c>
      <c r="D1076" s="6" t="s">
        <v>535</v>
      </c>
      <c r="E1076" s="22" t="str">
        <f t="shared" ca="1" si="81"/>
        <v>Tanna</v>
      </c>
      <c r="F1076" s="22" t="str">
        <f t="shared" ca="1" si="82"/>
        <v>VUT0106023</v>
      </c>
      <c r="G1076" s="22" t="str">
        <f t="shared" ca="1" si="83"/>
        <v>VUT0106</v>
      </c>
      <c r="H1076" s="22" t="str">
        <f t="shared" ca="1" si="84"/>
        <v>TAFEA</v>
      </c>
      <c r="I1076" s="2"/>
      <c r="J1076" s="2">
        <v>0</v>
      </c>
      <c r="K1076" s="2"/>
    </row>
    <row r="1077" spans="1:11">
      <c r="A1077" s="6" t="s">
        <v>1790</v>
      </c>
      <c r="B1077" s="6" t="s">
        <v>1791</v>
      </c>
      <c r="C1077" s="22" t="str">
        <f t="shared" ca="1" si="80"/>
        <v>Middle Bush Tanna (Tanna)</v>
      </c>
      <c r="D1077" s="6" t="s">
        <v>535</v>
      </c>
      <c r="E1077" s="22" t="str">
        <f t="shared" ca="1" si="81"/>
        <v>Tanna</v>
      </c>
      <c r="F1077" s="22" t="str">
        <f t="shared" ca="1" si="82"/>
        <v>VUT0106023</v>
      </c>
      <c r="G1077" s="22" t="str">
        <f t="shared" ca="1" si="83"/>
        <v>VUT0106</v>
      </c>
      <c r="H1077" s="22" t="str">
        <f t="shared" ca="1" si="84"/>
        <v>TAFEA</v>
      </c>
      <c r="I1077" s="2"/>
      <c r="J1077" s="2">
        <v>0</v>
      </c>
      <c r="K1077" s="2"/>
    </row>
    <row r="1078" spans="1:11">
      <c r="A1078" s="6" t="s">
        <v>1792</v>
      </c>
      <c r="B1078" s="6" t="s">
        <v>1793</v>
      </c>
      <c r="C1078" s="22" t="str">
        <f t="shared" ca="1" si="80"/>
        <v>Middle Bush Tanna (Tanna)</v>
      </c>
      <c r="D1078" s="6" t="s">
        <v>535</v>
      </c>
      <c r="E1078" s="22" t="str">
        <f t="shared" ca="1" si="81"/>
        <v>Tanna</v>
      </c>
      <c r="F1078" s="22" t="str">
        <f t="shared" ca="1" si="82"/>
        <v>VUT0106023</v>
      </c>
      <c r="G1078" s="22" t="str">
        <f t="shared" ca="1" si="83"/>
        <v>VUT0106</v>
      </c>
      <c r="H1078" s="22" t="str">
        <f t="shared" ca="1" si="84"/>
        <v>TAFEA</v>
      </c>
      <c r="I1078" s="2"/>
      <c r="J1078" s="2">
        <v>0</v>
      </c>
      <c r="K1078" s="2"/>
    </row>
    <row r="1079" spans="1:11">
      <c r="A1079" s="6" t="s">
        <v>1794</v>
      </c>
      <c r="B1079" s="6" t="s">
        <v>1795</v>
      </c>
      <c r="C1079" s="22" t="str">
        <f t="shared" ca="1" si="80"/>
        <v>Middle Bush Tanna (Tanna)</v>
      </c>
      <c r="D1079" s="6" t="s">
        <v>535</v>
      </c>
      <c r="E1079" s="22" t="str">
        <f t="shared" ca="1" si="81"/>
        <v>Tanna</v>
      </c>
      <c r="F1079" s="22" t="str">
        <f t="shared" ca="1" si="82"/>
        <v>VUT0106023</v>
      </c>
      <c r="G1079" s="22" t="str">
        <f t="shared" ca="1" si="83"/>
        <v>VUT0106</v>
      </c>
      <c r="H1079" s="22" t="str">
        <f t="shared" ca="1" si="84"/>
        <v>TAFEA</v>
      </c>
      <c r="I1079" s="2"/>
      <c r="J1079" s="2">
        <v>0</v>
      </c>
      <c r="K1079" s="2"/>
    </row>
    <row r="1080" spans="1:11">
      <c r="A1080" s="6" t="s">
        <v>1796</v>
      </c>
      <c r="B1080" s="6" t="s">
        <v>1797</v>
      </c>
      <c r="C1080" s="22" t="str">
        <f t="shared" ca="1" si="80"/>
        <v>Middle Bush Tanna (Tanna)</v>
      </c>
      <c r="D1080" s="6" t="s">
        <v>535</v>
      </c>
      <c r="E1080" s="22" t="str">
        <f t="shared" ca="1" si="81"/>
        <v>Tanna</v>
      </c>
      <c r="F1080" s="22" t="str">
        <f t="shared" ca="1" si="82"/>
        <v>VUT0106023</v>
      </c>
      <c r="G1080" s="22" t="str">
        <f t="shared" ca="1" si="83"/>
        <v>VUT0106</v>
      </c>
      <c r="H1080" s="22" t="str">
        <f t="shared" ca="1" si="84"/>
        <v>TAFEA</v>
      </c>
      <c r="I1080" s="2"/>
      <c r="J1080" s="2">
        <v>0</v>
      </c>
      <c r="K1080" s="2"/>
    </row>
    <row r="1081" spans="1:11">
      <c r="A1081" s="6" t="s">
        <v>1798</v>
      </c>
      <c r="B1081" s="6" t="s">
        <v>1799</v>
      </c>
      <c r="C1081" s="22" t="str">
        <f t="shared" ca="1" si="80"/>
        <v>Middle Bush Tanna (Tanna)</v>
      </c>
      <c r="D1081" s="6" t="s">
        <v>535</v>
      </c>
      <c r="E1081" s="22" t="str">
        <f t="shared" ca="1" si="81"/>
        <v>Tanna</v>
      </c>
      <c r="F1081" s="22" t="str">
        <f t="shared" ca="1" si="82"/>
        <v>VUT0106023</v>
      </c>
      <c r="G1081" s="22" t="str">
        <f t="shared" ca="1" si="83"/>
        <v>VUT0106</v>
      </c>
      <c r="H1081" s="22" t="str">
        <f t="shared" ca="1" si="84"/>
        <v>TAFEA</v>
      </c>
      <c r="I1081" s="2"/>
      <c r="J1081" s="2">
        <v>0</v>
      </c>
      <c r="K1081" s="2"/>
    </row>
    <row r="1082" spans="1:11">
      <c r="A1082" s="6" t="s">
        <v>1800</v>
      </c>
      <c r="B1082" s="6" t="s">
        <v>1801</v>
      </c>
      <c r="C1082" s="22" t="str">
        <f t="shared" ca="1" si="80"/>
        <v>Middle Bush Tanna (Tanna)</v>
      </c>
      <c r="D1082" s="6" t="s">
        <v>535</v>
      </c>
      <c r="E1082" s="22" t="str">
        <f t="shared" ca="1" si="81"/>
        <v>Tanna</v>
      </c>
      <c r="F1082" s="22" t="str">
        <f t="shared" ca="1" si="82"/>
        <v>VUT0106023</v>
      </c>
      <c r="G1082" s="22" t="str">
        <f t="shared" ca="1" si="83"/>
        <v>VUT0106</v>
      </c>
      <c r="H1082" s="22" t="str">
        <f t="shared" ca="1" si="84"/>
        <v>TAFEA</v>
      </c>
      <c r="I1082" s="2"/>
      <c r="J1082" s="2">
        <v>0</v>
      </c>
      <c r="K1082" s="2"/>
    </row>
    <row r="1083" spans="1:11">
      <c r="A1083" s="6" t="s">
        <v>1802</v>
      </c>
      <c r="B1083" s="6" t="s">
        <v>1803</v>
      </c>
      <c r="C1083" s="22" t="str">
        <f t="shared" ca="1" si="80"/>
        <v>Middle Bush Tanna (Tanna)</v>
      </c>
      <c r="D1083" s="6" t="s">
        <v>535</v>
      </c>
      <c r="E1083" s="22" t="str">
        <f t="shared" ca="1" si="81"/>
        <v>Tanna</v>
      </c>
      <c r="F1083" s="22" t="str">
        <f t="shared" ca="1" si="82"/>
        <v>VUT0106023</v>
      </c>
      <c r="G1083" s="22" t="str">
        <f t="shared" ca="1" si="83"/>
        <v>VUT0106</v>
      </c>
      <c r="H1083" s="22" t="str">
        <f t="shared" ca="1" si="84"/>
        <v>TAFEA</v>
      </c>
      <c r="I1083" s="2"/>
      <c r="J1083" s="2">
        <v>0</v>
      </c>
      <c r="K1083" s="2"/>
    </row>
    <row r="1084" spans="1:11">
      <c r="A1084" s="6" t="s">
        <v>1804</v>
      </c>
      <c r="B1084" s="6" t="s">
        <v>1805</v>
      </c>
      <c r="C1084" s="22" t="str">
        <f t="shared" ca="1" si="80"/>
        <v>Middle Bush Tanna (Tanna)</v>
      </c>
      <c r="D1084" s="6" t="s">
        <v>535</v>
      </c>
      <c r="E1084" s="22" t="str">
        <f t="shared" ca="1" si="81"/>
        <v>Tanna</v>
      </c>
      <c r="F1084" s="22" t="str">
        <f t="shared" ca="1" si="82"/>
        <v>VUT0106023</v>
      </c>
      <c r="G1084" s="22" t="str">
        <f t="shared" ca="1" si="83"/>
        <v>VUT0106</v>
      </c>
      <c r="H1084" s="22" t="str">
        <f t="shared" ca="1" si="84"/>
        <v>TAFEA</v>
      </c>
      <c r="I1084" s="2"/>
      <c r="J1084" s="2">
        <v>0</v>
      </c>
      <c r="K1084" s="2"/>
    </row>
    <row r="1085" spans="1:11">
      <c r="A1085" s="6" t="s">
        <v>1806</v>
      </c>
      <c r="B1085" s="6" t="s">
        <v>1807</v>
      </c>
      <c r="C1085" s="22" t="str">
        <f t="shared" ca="1" si="80"/>
        <v>Middle Bush Tanna (Tanna)</v>
      </c>
      <c r="D1085" s="6" t="s">
        <v>535</v>
      </c>
      <c r="E1085" s="22" t="str">
        <f t="shared" ca="1" si="81"/>
        <v>Tanna</v>
      </c>
      <c r="F1085" s="22" t="str">
        <f t="shared" ca="1" si="82"/>
        <v>VUT0106023</v>
      </c>
      <c r="G1085" s="22" t="str">
        <f t="shared" ca="1" si="83"/>
        <v>VUT0106</v>
      </c>
      <c r="H1085" s="22" t="str">
        <f t="shared" ca="1" si="84"/>
        <v>TAFEA</v>
      </c>
      <c r="I1085" s="2"/>
      <c r="J1085" s="2">
        <v>0</v>
      </c>
      <c r="K1085" s="2"/>
    </row>
    <row r="1086" spans="1:11">
      <c r="A1086" s="6" t="s">
        <v>1249</v>
      </c>
      <c r="B1086" s="6" t="s">
        <v>1808</v>
      </c>
      <c r="C1086" s="22" t="str">
        <f t="shared" ca="1" si="80"/>
        <v>Middle Bush Tanna (Tanna)</v>
      </c>
      <c r="D1086" s="6" t="s">
        <v>535</v>
      </c>
      <c r="E1086" s="22" t="str">
        <f t="shared" ca="1" si="81"/>
        <v>Tanna</v>
      </c>
      <c r="F1086" s="22" t="str">
        <f t="shared" ca="1" si="82"/>
        <v>VUT0106023</v>
      </c>
      <c r="G1086" s="22" t="str">
        <f t="shared" ca="1" si="83"/>
        <v>VUT0106</v>
      </c>
      <c r="H1086" s="22" t="str">
        <f t="shared" ca="1" si="84"/>
        <v>TAFEA</v>
      </c>
      <c r="I1086" s="2"/>
      <c r="J1086" s="2">
        <v>0</v>
      </c>
      <c r="K1086" s="2"/>
    </row>
    <row r="1087" spans="1:11">
      <c r="A1087" s="6" t="s">
        <v>1809</v>
      </c>
      <c r="B1087" s="6" t="s">
        <v>1810</v>
      </c>
      <c r="C1087" s="22" t="str">
        <f t="shared" ca="1" si="80"/>
        <v>Middle Bush Tanna (Tanna)</v>
      </c>
      <c r="D1087" s="6" t="s">
        <v>535</v>
      </c>
      <c r="E1087" s="22" t="str">
        <f t="shared" ca="1" si="81"/>
        <v>Tanna</v>
      </c>
      <c r="F1087" s="22" t="str">
        <f t="shared" ca="1" si="82"/>
        <v>VUT0106023</v>
      </c>
      <c r="G1087" s="22" t="str">
        <f t="shared" ca="1" si="83"/>
        <v>VUT0106</v>
      </c>
      <c r="H1087" s="22" t="str">
        <f t="shared" ca="1" si="84"/>
        <v>TAFEA</v>
      </c>
      <c r="I1087" s="2"/>
      <c r="J1087" s="2">
        <v>0</v>
      </c>
      <c r="K1087" s="2"/>
    </row>
    <row r="1088" spans="1:11">
      <c r="A1088" s="6" t="s">
        <v>1811</v>
      </c>
      <c r="B1088" s="6" t="s">
        <v>1812</v>
      </c>
      <c r="C1088" s="22" t="str">
        <f t="shared" ca="1" si="80"/>
        <v>Middle Bush Tanna (Tanna)</v>
      </c>
      <c r="D1088" s="6" t="s">
        <v>535</v>
      </c>
      <c r="E1088" s="22" t="str">
        <f t="shared" ca="1" si="81"/>
        <v>Tanna</v>
      </c>
      <c r="F1088" s="22" t="str">
        <f t="shared" ca="1" si="82"/>
        <v>VUT0106023</v>
      </c>
      <c r="G1088" s="22" t="str">
        <f t="shared" ca="1" si="83"/>
        <v>VUT0106</v>
      </c>
      <c r="H1088" s="22" t="str">
        <f t="shared" ca="1" si="84"/>
        <v>TAFEA</v>
      </c>
      <c r="I1088" s="2"/>
      <c r="J1088" s="2">
        <v>0</v>
      </c>
      <c r="K1088" s="2"/>
    </row>
    <row r="1089" spans="1:11">
      <c r="A1089" s="6" t="s">
        <v>1813</v>
      </c>
      <c r="B1089" s="6" t="s">
        <v>1814</v>
      </c>
      <c r="C1089" s="22" t="str">
        <f t="shared" ca="1" si="80"/>
        <v>Middle Bush Tanna (Tanna)</v>
      </c>
      <c r="D1089" s="6" t="s">
        <v>535</v>
      </c>
      <c r="E1089" s="22" t="str">
        <f t="shared" ca="1" si="81"/>
        <v>Tanna</v>
      </c>
      <c r="F1089" s="22" t="str">
        <f t="shared" ca="1" si="82"/>
        <v>VUT0106023</v>
      </c>
      <c r="G1089" s="22" t="str">
        <f t="shared" ca="1" si="83"/>
        <v>VUT0106</v>
      </c>
      <c r="H1089" s="22" t="str">
        <f t="shared" ca="1" si="84"/>
        <v>TAFEA</v>
      </c>
      <c r="I1089" s="2"/>
      <c r="J1089" s="2">
        <v>0</v>
      </c>
      <c r="K1089" s="2"/>
    </row>
    <row r="1090" spans="1:11">
      <c r="A1090" s="6" t="s">
        <v>1815</v>
      </c>
      <c r="B1090" s="6" t="s">
        <v>1816</v>
      </c>
      <c r="C1090" s="22" t="str">
        <f t="shared" ref="C1090:C1153" ca="1" si="85">OFFSET(OffsetRefAdm3,MATCH(D1090,MatchAdm3_Code,0)-1,0)</f>
        <v>Middle Bush Tanna (Tanna)</v>
      </c>
      <c r="D1090" s="6" t="s">
        <v>535</v>
      </c>
      <c r="E1090" s="22" t="str">
        <f t="shared" ref="E1090:E1153" ca="1" si="86">OFFSET(OffsetRefAdm3,MATCH(D1090,MatchAdm3_Code,0)-1,2)</f>
        <v>Tanna</v>
      </c>
      <c r="F1090" s="22" t="str">
        <f t="shared" ref="F1090:F1153" ca="1" si="87">OFFSET(OffsetRefAdm3,MATCH(D1090,MatchAdm3_Code,0)-1,3)</f>
        <v>VUT0106023</v>
      </c>
      <c r="G1090" s="22" t="str">
        <f t="shared" ref="G1090:G1153" ca="1" si="88">OFFSET(OffsetRefAdm3,MATCH(D1090,MatchAdm3_Code,0)-1,5)</f>
        <v>VUT0106</v>
      </c>
      <c r="H1090" s="22" t="str">
        <f t="shared" ref="H1090:H1153" ca="1" si="89">OFFSET(OffsetRefAdm3,MATCH(D1090,MatchAdm3_Code,0)-1,4)</f>
        <v>TAFEA</v>
      </c>
      <c r="I1090" s="2"/>
      <c r="J1090" s="2">
        <v>0</v>
      </c>
      <c r="K1090" s="2"/>
    </row>
    <row r="1091" spans="1:11">
      <c r="A1091" s="6" t="s">
        <v>1817</v>
      </c>
      <c r="B1091" s="6" t="s">
        <v>1818</v>
      </c>
      <c r="C1091" s="22" t="str">
        <f t="shared" ca="1" si="85"/>
        <v>Middle Bush Tanna (Tanna)</v>
      </c>
      <c r="D1091" s="6" t="s">
        <v>535</v>
      </c>
      <c r="E1091" s="22" t="str">
        <f t="shared" ca="1" si="86"/>
        <v>Tanna</v>
      </c>
      <c r="F1091" s="22" t="str">
        <f t="shared" ca="1" si="87"/>
        <v>VUT0106023</v>
      </c>
      <c r="G1091" s="22" t="str">
        <f t="shared" ca="1" si="88"/>
        <v>VUT0106</v>
      </c>
      <c r="H1091" s="22" t="str">
        <f t="shared" ca="1" si="89"/>
        <v>TAFEA</v>
      </c>
      <c r="I1091" s="2"/>
      <c r="J1091" s="2">
        <v>0</v>
      </c>
      <c r="K1091" s="2"/>
    </row>
    <row r="1092" spans="1:11">
      <c r="A1092" s="6" t="s">
        <v>1819</v>
      </c>
      <c r="B1092" s="6" t="s">
        <v>1820</v>
      </c>
      <c r="C1092" s="22" t="str">
        <f t="shared" ca="1" si="85"/>
        <v>Middle Bush Tanna (Tanna)</v>
      </c>
      <c r="D1092" s="6" t="s">
        <v>535</v>
      </c>
      <c r="E1092" s="22" t="str">
        <f t="shared" ca="1" si="86"/>
        <v>Tanna</v>
      </c>
      <c r="F1092" s="22" t="str">
        <f t="shared" ca="1" si="87"/>
        <v>VUT0106023</v>
      </c>
      <c r="G1092" s="22" t="str">
        <f t="shared" ca="1" si="88"/>
        <v>VUT0106</v>
      </c>
      <c r="H1092" s="22" t="str">
        <f t="shared" ca="1" si="89"/>
        <v>TAFEA</v>
      </c>
      <c r="I1092" s="2"/>
      <c r="J1092" s="2">
        <v>0</v>
      </c>
      <c r="K1092" s="2"/>
    </row>
    <row r="1093" spans="1:11">
      <c r="A1093" s="6" t="s">
        <v>1821</v>
      </c>
      <c r="B1093" s="6" t="s">
        <v>1822</v>
      </c>
      <c r="C1093" s="22" t="str">
        <f t="shared" ca="1" si="85"/>
        <v>Middle Bush Tanna (Tanna)</v>
      </c>
      <c r="D1093" s="6" t="s">
        <v>535</v>
      </c>
      <c r="E1093" s="22" t="str">
        <f t="shared" ca="1" si="86"/>
        <v>Tanna</v>
      </c>
      <c r="F1093" s="22" t="str">
        <f t="shared" ca="1" si="87"/>
        <v>VUT0106023</v>
      </c>
      <c r="G1093" s="22" t="str">
        <f t="shared" ca="1" si="88"/>
        <v>VUT0106</v>
      </c>
      <c r="H1093" s="22" t="str">
        <f t="shared" ca="1" si="89"/>
        <v>TAFEA</v>
      </c>
      <c r="I1093" s="2"/>
      <c r="J1093" s="2">
        <v>0</v>
      </c>
      <c r="K1093" s="2"/>
    </row>
    <row r="1094" spans="1:11">
      <c r="A1094" s="6" t="s">
        <v>1823</v>
      </c>
      <c r="B1094" s="6" t="s">
        <v>1824</v>
      </c>
      <c r="C1094" s="22" t="str">
        <f t="shared" ca="1" si="85"/>
        <v>Middle Bush Tanna (Tanna)</v>
      </c>
      <c r="D1094" s="6" t="s">
        <v>535</v>
      </c>
      <c r="E1094" s="22" t="str">
        <f t="shared" ca="1" si="86"/>
        <v>Tanna</v>
      </c>
      <c r="F1094" s="22" t="str">
        <f t="shared" ca="1" si="87"/>
        <v>VUT0106023</v>
      </c>
      <c r="G1094" s="22" t="str">
        <f t="shared" ca="1" si="88"/>
        <v>VUT0106</v>
      </c>
      <c r="H1094" s="22" t="str">
        <f t="shared" ca="1" si="89"/>
        <v>TAFEA</v>
      </c>
      <c r="I1094" s="2"/>
      <c r="J1094" s="2">
        <v>0</v>
      </c>
      <c r="K1094" s="2"/>
    </row>
    <row r="1095" spans="1:11">
      <c r="A1095" s="6" t="s">
        <v>1825</v>
      </c>
      <c r="B1095" s="6" t="s">
        <v>1826</v>
      </c>
      <c r="C1095" s="22" t="str">
        <f t="shared" ca="1" si="85"/>
        <v>Middle Bush Tanna (Tanna)</v>
      </c>
      <c r="D1095" s="6" t="s">
        <v>535</v>
      </c>
      <c r="E1095" s="22" t="str">
        <f t="shared" ca="1" si="86"/>
        <v>Tanna</v>
      </c>
      <c r="F1095" s="22" t="str">
        <f t="shared" ca="1" si="87"/>
        <v>VUT0106023</v>
      </c>
      <c r="G1095" s="22" t="str">
        <f t="shared" ca="1" si="88"/>
        <v>VUT0106</v>
      </c>
      <c r="H1095" s="22" t="str">
        <f t="shared" ca="1" si="89"/>
        <v>TAFEA</v>
      </c>
      <c r="I1095" s="2"/>
      <c r="J1095" s="2">
        <v>0</v>
      </c>
      <c r="K1095" s="2"/>
    </row>
    <row r="1096" spans="1:11">
      <c r="A1096" s="6" t="s">
        <v>1827</v>
      </c>
      <c r="B1096" s="6" t="s">
        <v>1828</v>
      </c>
      <c r="C1096" s="22" t="str">
        <f t="shared" ca="1" si="85"/>
        <v>Middle Bush Tanna (Tanna)</v>
      </c>
      <c r="D1096" s="6" t="s">
        <v>535</v>
      </c>
      <c r="E1096" s="22" t="str">
        <f t="shared" ca="1" si="86"/>
        <v>Tanna</v>
      </c>
      <c r="F1096" s="22" t="str">
        <f t="shared" ca="1" si="87"/>
        <v>VUT0106023</v>
      </c>
      <c r="G1096" s="22" t="str">
        <f t="shared" ca="1" si="88"/>
        <v>VUT0106</v>
      </c>
      <c r="H1096" s="22" t="str">
        <f t="shared" ca="1" si="89"/>
        <v>TAFEA</v>
      </c>
      <c r="I1096" s="2"/>
      <c r="J1096" s="2">
        <v>3</v>
      </c>
      <c r="K1096" s="2"/>
    </row>
    <row r="1097" spans="1:11">
      <c r="A1097" s="6" t="s">
        <v>1829</v>
      </c>
      <c r="B1097" s="6" t="s">
        <v>1830</v>
      </c>
      <c r="C1097" s="22" t="str">
        <f t="shared" ca="1" si="85"/>
        <v>Middle Bush Tanna (Tanna)</v>
      </c>
      <c r="D1097" s="6" t="s">
        <v>535</v>
      </c>
      <c r="E1097" s="22" t="str">
        <f t="shared" ca="1" si="86"/>
        <v>Tanna</v>
      </c>
      <c r="F1097" s="22" t="str">
        <f t="shared" ca="1" si="87"/>
        <v>VUT0106023</v>
      </c>
      <c r="G1097" s="22" t="str">
        <f t="shared" ca="1" si="88"/>
        <v>VUT0106</v>
      </c>
      <c r="H1097" s="22" t="str">
        <f t="shared" ca="1" si="89"/>
        <v>TAFEA</v>
      </c>
      <c r="I1097" s="2"/>
      <c r="J1097" s="2">
        <v>0</v>
      </c>
      <c r="K1097" s="2"/>
    </row>
    <row r="1098" spans="1:11">
      <c r="A1098" s="6" t="s">
        <v>1831</v>
      </c>
      <c r="B1098" s="6" t="s">
        <v>1832</v>
      </c>
      <c r="C1098" s="22" t="str">
        <f t="shared" ca="1" si="85"/>
        <v>Middle Bush Tanna (Tanna)</v>
      </c>
      <c r="D1098" s="6" t="s">
        <v>535</v>
      </c>
      <c r="E1098" s="22" t="str">
        <f t="shared" ca="1" si="86"/>
        <v>Tanna</v>
      </c>
      <c r="F1098" s="22" t="str">
        <f t="shared" ca="1" si="87"/>
        <v>VUT0106023</v>
      </c>
      <c r="G1098" s="22" t="str">
        <f t="shared" ca="1" si="88"/>
        <v>VUT0106</v>
      </c>
      <c r="H1098" s="22" t="str">
        <f t="shared" ca="1" si="89"/>
        <v>TAFEA</v>
      </c>
      <c r="I1098" s="2"/>
      <c r="J1098" s="2">
        <v>0</v>
      </c>
      <c r="K1098" s="2"/>
    </row>
    <row r="1099" spans="1:11">
      <c r="A1099" s="6" t="s">
        <v>1833</v>
      </c>
      <c r="B1099" s="6" t="s">
        <v>1834</v>
      </c>
      <c r="C1099" s="22" t="str">
        <f t="shared" ca="1" si="85"/>
        <v>Middle Bush Tanna (Tanna)</v>
      </c>
      <c r="D1099" s="6" t="s">
        <v>535</v>
      </c>
      <c r="E1099" s="22" t="str">
        <f t="shared" ca="1" si="86"/>
        <v>Tanna</v>
      </c>
      <c r="F1099" s="22" t="str">
        <f t="shared" ca="1" si="87"/>
        <v>VUT0106023</v>
      </c>
      <c r="G1099" s="22" t="str">
        <f t="shared" ca="1" si="88"/>
        <v>VUT0106</v>
      </c>
      <c r="H1099" s="22" t="str">
        <f t="shared" ca="1" si="89"/>
        <v>TAFEA</v>
      </c>
      <c r="I1099" s="2"/>
      <c r="J1099" s="2">
        <v>0</v>
      </c>
      <c r="K1099" s="2"/>
    </row>
    <row r="1100" spans="1:11">
      <c r="A1100" s="6" t="s">
        <v>1835</v>
      </c>
      <c r="B1100" s="6" t="s">
        <v>1836</v>
      </c>
      <c r="C1100" s="22" t="str">
        <f t="shared" ca="1" si="85"/>
        <v>Middle Bush Tanna (Tanna)</v>
      </c>
      <c r="D1100" s="6" t="s">
        <v>535</v>
      </c>
      <c r="E1100" s="22" t="str">
        <f t="shared" ca="1" si="86"/>
        <v>Tanna</v>
      </c>
      <c r="F1100" s="22" t="str">
        <f t="shared" ca="1" si="87"/>
        <v>VUT0106023</v>
      </c>
      <c r="G1100" s="22" t="str">
        <f t="shared" ca="1" si="88"/>
        <v>VUT0106</v>
      </c>
      <c r="H1100" s="22" t="str">
        <f t="shared" ca="1" si="89"/>
        <v>TAFEA</v>
      </c>
      <c r="I1100" s="2"/>
      <c r="J1100" s="2">
        <v>0</v>
      </c>
      <c r="K1100" s="2"/>
    </row>
    <row r="1101" spans="1:11">
      <c r="A1101" s="6" t="s">
        <v>1837</v>
      </c>
      <c r="B1101" s="6" t="s">
        <v>1838</v>
      </c>
      <c r="C1101" s="22" t="str">
        <f t="shared" ca="1" si="85"/>
        <v>Middle Bush Tanna (Tanna)</v>
      </c>
      <c r="D1101" s="6" t="s">
        <v>535</v>
      </c>
      <c r="E1101" s="22" t="str">
        <f t="shared" ca="1" si="86"/>
        <v>Tanna</v>
      </c>
      <c r="F1101" s="22" t="str">
        <f t="shared" ca="1" si="87"/>
        <v>VUT0106023</v>
      </c>
      <c r="G1101" s="22" t="str">
        <f t="shared" ca="1" si="88"/>
        <v>VUT0106</v>
      </c>
      <c r="H1101" s="22" t="str">
        <f t="shared" ca="1" si="89"/>
        <v>TAFEA</v>
      </c>
      <c r="I1101" s="2"/>
      <c r="J1101" s="2">
        <v>0</v>
      </c>
      <c r="K1101" s="2"/>
    </row>
    <row r="1102" spans="1:11">
      <c r="A1102" s="6" t="s">
        <v>1757</v>
      </c>
      <c r="B1102" s="6" t="s">
        <v>1841</v>
      </c>
      <c r="C1102" s="22" t="str">
        <f t="shared" ca="1" si="85"/>
        <v>Middle Bush Tanna (Tanna)</v>
      </c>
      <c r="D1102" s="6" t="s">
        <v>535</v>
      </c>
      <c r="E1102" s="22" t="str">
        <f t="shared" ca="1" si="86"/>
        <v>Tanna</v>
      </c>
      <c r="F1102" s="22" t="str">
        <f t="shared" ca="1" si="87"/>
        <v>VUT0106023</v>
      </c>
      <c r="G1102" s="22" t="str">
        <f t="shared" ca="1" si="88"/>
        <v>VUT0106</v>
      </c>
      <c r="H1102" s="22" t="str">
        <f t="shared" ca="1" si="89"/>
        <v>TAFEA</v>
      </c>
      <c r="I1102" s="2"/>
      <c r="J1102" s="2">
        <v>0</v>
      </c>
      <c r="K1102" s="2"/>
    </row>
    <row r="1103" spans="1:11">
      <c r="A1103" s="6" t="s">
        <v>1842</v>
      </c>
      <c r="B1103" s="6" t="s">
        <v>1843</v>
      </c>
      <c r="C1103" s="22" t="str">
        <f t="shared" ca="1" si="85"/>
        <v>Middle Bush Tanna (Tanna)</v>
      </c>
      <c r="D1103" s="6" t="s">
        <v>535</v>
      </c>
      <c r="E1103" s="22" t="str">
        <f t="shared" ca="1" si="86"/>
        <v>Tanna</v>
      </c>
      <c r="F1103" s="22" t="str">
        <f t="shared" ca="1" si="87"/>
        <v>VUT0106023</v>
      </c>
      <c r="G1103" s="22" t="str">
        <f t="shared" ca="1" si="88"/>
        <v>VUT0106</v>
      </c>
      <c r="H1103" s="22" t="str">
        <f t="shared" ca="1" si="89"/>
        <v>TAFEA</v>
      </c>
      <c r="I1103" s="2"/>
      <c r="J1103" s="2">
        <v>0</v>
      </c>
      <c r="K1103" s="2"/>
    </row>
    <row r="1104" spans="1:11">
      <c r="A1104" s="6" t="s">
        <v>1844</v>
      </c>
      <c r="B1104" s="6" t="s">
        <v>1845</v>
      </c>
      <c r="C1104" s="22" t="str">
        <f t="shared" ca="1" si="85"/>
        <v>Middle Bush Tanna (Tanna)</v>
      </c>
      <c r="D1104" s="6" t="s">
        <v>535</v>
      </c>
      <c r="E1104" s="22" t="str">
        <f t="shared" ca="1" si="86"/>
        <v>Tanna</v>
      </c>
      <c r="F1104" s="22" t="str">
        <f t="shared" ca="1" si="87"/>
        <v>VUT0106023</v>
      </c>
      <c r="G1104" s="22" t="str">
        <f t="shared" ca="1" si="88"/>
        <v>VUT0106</v>
      </c>
      <c r="H1104" s="22" t="str">
        <f t="shared" ca="1" si="89"/>
        <v>TAFEA</v>
      </c>
      <c r="I1104" s="2"/>
      <c r="J1104" s="2">
        <v>0</v>
      </c>
      <c r="K1104" s="2"/>
    </row>
    <row r="1105" spans="1:11">
      <c r="A1105" s="6" t="s">
        <v>1846</v>
      </c>
      <c r="B1105" s="6" t="s">
        <v>1847</v>
      </c>
      <c r="C1105" s="22" t="str">
        <f t="shared" ca="1" si="85"/>
        <v>Middle Bush Tanna (Tanna)</v>
      </c>
      <c r="D1105" s="6" t="s">
        <v>535</v>
      </c>
      <c r="E1105" s="22" t="str">
        <f t="shared" ca="1" si="86"/>
        <v>Tanna</v>
      </c>
      <c r="F1105" s="22" t="str">
        <f t="shared" ca="1" si="87"/>
        <v>VUT0106023</v>
      </c>
      <c r="G1105" s="22" t="str">
        <f t="shared" ca="1" si="88"/>
        <v>VUT0106</v>
      </c>
      <c r="H1105" s="22" t="str">
        <f t="shared" ca="1" si="89"/>
        <v>TAFEA</v>
      </c>
      <c r="I1105" s="2"/>
      <c r="J1105" s="2">
        <v>0</v>
      </c>
      <c r="K1105" s="2"/>
    </row>
    <row r="1106" spans="1:11">
      <c r="A1106" s="6" t="s">
        <v>1848</v>
      </c>
      <c r="B1106" s="6" t="s">
        <v>1849</v>
      </c>
      <c r="C1106" s="22" t="str">
        <f t="shared" ca="1" si="85"/>
        <v>Middle Bush Tanna (Tanna)</v>
      </c>
      <c r="D1106" s="6" t="s">
        <v>535</v>
      </c>
      <c r="E1106" s="22" t="str">
        <f t="shared" ca="1" si="86"/>
        <v>Tanna</v>
      </c>
      <c r="F1106" s="22" t="str">
        <f t="shared" ca="1" si="87"/>
        <v>VUT0106023</v>
      </c>
      <c r="G1106" s="22" t="str">
        <f t="shared" ca="1" si="88"/>
        <v>VUT0106</v>
      </c>
      <c r="H1106" s="22" t="str">
        <f t="shared" ca="1" si="89"/>
        <v>TAFEA</v>
      </c>
      <c r="I1106" s="2"/>
      <c r="J1106" s="2">
        <v>0</v>
      </c>
      <c r="K1106" s="2"/>
    </row>
    <row r="1107" spans="1:11">
      <c r="A1107" s="6" t="s">
        <v>1850</v>
      </c>
      <c r="B1107" s="6" t="s">
        <v>1851</v>
      </c>
      <c r="C1107" s="22" t="str">
        <f t="shared" ca="1" si="85"/>
        <v>Middle Bush Tanna (Tanna)</v>
      </c>
      <c r="D1107" s="6" t="s">
        <v>535</v>
      </c>
      <c r="E1107" s="22" t="str">
        <f t="shared" ca="1" si="86"/>
        <v>Tanna</v>
      </c>
      <c r="F1107" s="22" t="str">
        <f t="shared" ca="1" si="87"/>
        <v>VUT0106023</v>
      </c>
      <c r="G1107" s="22" t="str">
        <f t="shared" ca="1" si="88"/>
        <v>VUT0106</v>
      </c>
      <c r="H1107" s="22" t="str">
        <f t="shared" ca="1" si="89"/>
        <v>TAFEA</v>
      </c>
      <c r="I1107" s="2"/>
      <c r="J1107" s="2">
        <v>0</v>
      </c>
      <c r="K1107" s="2"/>
    </row>
    <row r="1108" spans="1:11">
      <c r="A1108" s="6" t="s">
        <v>1852</v>
      </c>
      <c r="B1108" s="6" t="s">
        <v>1853</v>
      </c>
      <c r="C1108" s="22" t="str">
        <f t="shared" ca="1" si="85"/>
        <v>Middle Bush Tanna (Tanna)</v>
      </c>
      <c r="D1108" s="6" t="s">
        <v>535</v>
      </c>
      <c r="E1108" s="22" t="str">
        <f t="shared" ca="1" si="86"/>
        <v>Tanna</v>
      </c>
      <c r="F1108" s="22" t="str">
        <f t="shared" ca="1" si="87"/>
        <v>VUT0106023</v>
      </c>
      <c r="G1108" s="22" t="str">
        <f t="shared" ca="1" si="88"/>
        <v>VUT0106</v>
      </c>
      <c r="H1108" s="22" t="str">
        <f t="shared" ca="1" si="89"/>
        <v>TAFEA</v>
      </c>
      <c r="I1108" s="2"/>
      <c r="J1108" s="2">
        <v>0</v>
      </c>
      <c r="K1108" s="2"/>
    </row>
    <row r="1109" spans="1:11">
      <c r="A1109" s="6" t="s">
        <v>1854</v>
      </c>
      <c r="B1109" s="6" t="s">
        <v>1855</v>
      </c>
      <c r="C1109" s="22" t="str">
        <f t="shared" ca="1" si="85"/>
        <v>Middle Bush Tanna (Tanna)</v>
      </c>
      <c r="D1109" s="6" t="s">
        <v>535</v>
      </c>
      <c r="E1109" s="22" t="str">
        <f t="shared" ca="1" si="86"/>
        <v>Tanna</v>
      </c>
      <c r="F1109" s="22" t="str">
        <f t="shared" ca="1" si="87"/>
        <v>VUT0106023</v>
      </c>
      <c r="G1109" s="22" t="str">
        <f t="shared" ca="1" si="88"/>
        <v>VUT0106</v>
      </c>
      <c r="H1109" s="22" t="str">
        <f t="shared" ca="1" si="89"/>
        <v>TAFEA</v>
      </c>
      <c r="I1109" s="2"/>
      <c r="J1109" s="2">
        <v>0</v>
      </c>
      <c r="K1109" s="2"/>
    </row>
    <row r="1110" spans="1:11">
      <c r="A1110" s="6" t="s">
        <v>1856</v>
      </c>
      <c r="B1110" s="6" t="s">
        <v>1857</v>
      </c>
      <c r="C1110" s="22" t="str">
        <f t="shared" ca="1" si="85"/>
        <v>Middle Bush Tanna (Tanna)</v>
      </c>
      <c r="D1110" s="6" t="s">
        <v>535</v>
      </c>
      <c r="E1110" s="22" t="str">
        <f t="shared" ca="1" si="86"/>
        <v>Tanna</v>
      </c>
      <c r="F1110" s="22" t="str">
        <f t="shared" ca="1" si="87"/>
        <v>VUT0106023</v>
      </c>
      <c r="G1110" s="22" t="str">
        <f t="shared" ca="1" si="88"/>
        <v>VUT0106</v>
      </c>
      <c r="H1110" s="22" t="str">
        <f t="shared" ca="1" si="89"/>
        <v>TAFEA</v>
      </c>
      <c r="I1110" s="2"/>
      <c r="J1110" s="2">
        <v>0</v>
      </c>
      <c r="K1110" s="2"/>
    </row>
    <row r="1111" spans="1:11">
      <c r="A1111" s="6" t="s">
        <v>1858</v>
      </c>
      <c r="B1111" s="6" t="s">
        <v>1859</v>
      </c>
      <c r="C1111" s="22" t="str">
        <f t="shared" ca="1" si="85"/>
        <v>Middle Bush Tanna (Tanna)</v>
      </c>
      <c r="D1111" s="6" t="s">
        <v>535</v>
      </c>
      <c r="E1111" s="22" t="str">
        <f t="shared" ca="1" si="86"/>
        <v>Tanna</v>
      </c>
      <c r="F1111" s="22" t="str">
        <f t="shared" ca="1" si="87"/>
        <v>VUT0106023</v>
      </c>
      <c r="G1111" s="22" t="str">
        <f t="shared" ca="1" si="88"/>
        <v>VUT0106</v>
      </c>
      <c r="H1111" s="22" t="str">
        <f t="shared" ca="1" si="89"/>
        <v>TAFEA</v>
      </c>
      <c r="I1111" s="2"/>
      <c r="J1111" s="2">
        <v>0</v>
      </c>
      <c r="K1111" s="2"/>
    </row>
    <row r="1112" spans="1:11">
      <c r="A1112" s="6" t="s">
        <v>1860</v>
      </c>
      <c r="B1112" s="6" t="s">
        <v>1861</v>
      </c>
      <c r="C1112" s="22" t="str">
        <f t="shared" ca="1" si="85"/>
        <v>Middle Bush Tanna (Tanna)</v>
      </c>
      <c r="D1112" s="6" t="s">
        <v>535</v>
      </c>
      <c r="E1112" s="22" t="str">
        <f t="shared" ca="1" si="86"/>
        <v>Tanna</v>
      </c>
      <c r="F1112" s="22" t="str">
        <f t="shared" ca="1" si="87"/>
        <v>VUT0106023</v>
      </c>
      <c r="G1112" s="22" t="str">
        <f t="shared" ca="1" si="88"/>
        <v>VUT0106</v>
      </c>
      <c r="H1112" s="22" t="str">
        <f t="shared" ca="1" si="89"/>
        <v>TAFEA</v>
      </c>
      <c r="I1112" s="2"/>
      <c r="J1112" s="2">
        <v>0</v>
      </c>
      <c r="K1112" s="2"/>
    </row>
    <row r="1113" spans="1:11">
      <c r="A1113" s="6" t="s">
        <v>1864</v>
      </c>
      <c r="B1113" s="6" t="s">
        <v>1865</v>
      </c>
      <c r="C1113" s="22" t="str">
        <f t="shared" ca="1" si="85"/>
        <v>Middle Bush Tanna (Tanna)</v>
      </c>
      <c r="D1113" s="6" t="s">
        <v>535</v>
      </c>
      <c r="E1113" s="22" t="str">
        <f t="shared" ca="1" si="86"/>
        <v>Tanna</v>
      </c>
      <c r="F1113" s="22" t="str">
        <f t="shared" ca="1" si="87"/>
        <v>VUT0106023</v>
      </c>
      <c r="G1113" s="22" t="str">
        <f t="shared" ca="1" si="88"/>
        <v>VUT0106</v>
      </c>
      <c r="H1113" s="22" t="str">
        <f t="shared" ca="1" si="89"/>
        <v>TAFEA</v>
      </c>
      <c r="I1113" s="2"/>
      <c r="J1113" s="2">
        <v>0</v>
      </c>
      <c r="K1113" s="2"/>
    </row>
    <row r="1114" spans="1:11">
      <c r="A1114" s="6" t="s">
        <v>1866</v>
      </c>
      <c r="B1114" s="6" t="s">
        <v>1867</v>
      </c>
      <c r="C1114" s="22" t="str">
        <f t="shared" ca="1" si="85"/>
        <v>Middle Bush Tanna (Tanna)</v>
      </c>
      <c r="D1114" s="6" t="s">
        <v>535</v>
      </c>
      <c r="E1114" s="22" t="str">
        <f t="shared" ca="1" si="86"/>
        <v>Tanna</v>
      </c>
      <c r="F1114" s="22" t="str">
        <f t="shared" ca="1" si="87"/>
        <v>VUT0106023</v>
      </c>
      <c r="G1114" s="22" t="str">
        <f t="shared" ca="1" si="88"/>
        <v>VUT0106</v>
      </c>
      <c r="H1114" s="22" t="str">
        <f t="shared" ca="1" si="89"/>
        <v>TAFEA</v>
      </c>
      <c r="I1114" s="2"/>
      <c r="J1114" s="2">
        <v>0</v>
      </c>
      <c r="K1114" s="2"/>
    </row>
    <row r="1115" spans="1:11">
      <c r="A1115" s="6" t="s">
        <v>1868</v>
      </c>
      <c r="B1115" s="6" t="s">
        <v>1869</v>
      </c>
      <c r="C1115" s="22" t="str">
        <f t="shared" ca="1" si="85"/>
        <v>Middle Bush Tanna (Tanna)</v>
      </c>
      <c r="D1115" s="6" t="s">
        <v>535</v>
      </c>
      <c r="E1115" s="22" t="str">
        <f t="shared" ca="1" si="86"/>
        <v>Tanna</v>
      </c>
      <c r="F1115" s="22" t="str">
        <f t="shared" ca="1" si="87"/>
        <v>VUT0106023</v>
      </c>
      <c r="G1115" s="22" t="str">
        <f t="shared" ca="1" si="88"/>
        <v>VUT0106</v>
      </c>
      <c r="H1115" s="22" t="str">
        <f t="shared" ca="1" si="89"/>
        <v>TAFEA</v>
      </c>
      <c r="I1115" s="2"/>
      <c r="J1115" s="2">
        <v>0</v>
      </c>
      <c r="K1115" s="2"/>
    </row>
    <row r="1116" spans="1:11">
      <c r="A1116" s="6" t="s">
        <v>1870</v>
      </c>
      <c r="B1116" s="6" t="s">
        <v>1871</v>
      </c>
      <c r="C1116" s="22" t="str">
        <f t="shared" ca="1" si="85"/>
        <v>Middle Bush Tanna (Tanna)</v>
      </c>
      <c r="D1116" s="6" t="s">
        <v>535</v>
      </c>
      <c r="E1116" s="22" t="str">
        <f t="shared" ca="1" si="86"/>
        <v>Tanna</v>
      </c>
      <c r="F1116" s="22" t="str">
        <f t="shared" ca="1" si="87"/>
        <v>VUT0106023</v>
      </c>
      <c r="G1116" s="22" t="str">
        <f t="shared" ca="1" si="88"/>
        <v>VUT0106</v>
      </c>
      <c r="H1116" s="22" t="str">
        <f t="shared" ca="1" si="89"/>
        <v>TAFEA</v>
      </c>
      <c r="I1116" s="2"/>
      <c r="J1116" s="2">
        <v>0</v>
      </c>
      <c r="K1116" s="2"/>
    </row>
    <row r="1117" spans="1:11">
      <c r="A1117" s="6" t="s">
        <v>1872</v>
      </c>
      <c r="B1117" s="6" t="s">
        <v>1873</v>
      </c>
      <c r="C1117" s="22" t="str">
        <f t="shared" ca="1" si="85"/>
        <v>Middle Bush Tanna (Tanna)</v>
      </c>
      <c r="D1117" s="6" t="s">
        <v>535</v>
      </c>
      <c r="E1117" s="22" t="str">
        <f t="shared" ca="1" si="86"/>
        <v>Tanna</v>
      </c>
      <c r="F1117" s="22" t="str">
        <f t="shared" ca="1" si="87"/>
        <v>VUT0106023</v>
      </c>
      <c r="G1117" s="22" t="str">
        <f t="shared" ca="1" si="88"/>
        <v>VUT0106</v>
      </c>
      <c r="H1117" s="22" t="str">
        <f t="shared" ca="1" si="89"/>
        <v>TAFEA</v>
      </c>
      <c r="I1117" s="2"/>
      <c r="J1117" s="2">
        <v>0</v>
      </c>
      <c r="K1117" s="2"/>
    </row>
    <row r="1118" spans="1:11">
      <c r="A1118" s="6" t="s">
        <v>1874</v>
      </c>
      <c r="B1118" s="6" t="s">
        <v>1875</v>
      </c>
      <c r="C1118" s="22" t="str">
        <f t="shared" ca="1" si="85"/>
        <v>Middle Bush Tanna (Tanna)</v>
      </c>
      <c r="D1118" s="6" t="s">
        <v>535</v>
      </c>
      <c r="E1118" s="22" t="str">
        <f t="shared" ca="1" si="86"/>
        <v>Tanna</v>
      </c>
      <c r="F1118" s="22" t="str">
        <f t="shared" ca="1" si="87"/>
        <v>VUT0106023</v>
      </c>
      <c r="G1118" s="22" t="str">
        <f t="shared" ca="1" si="88"/>
        <v>VUT0106</v>
      </c>
      <c r="H1118" s="22" t="str">
        <f t="shared" ca="1" si="89"/>
        <v>TAFEA</v>
      </c>
      <c r="I1118" s="2"/>
      <c r="J1118" s="2">
        <v>0</v>
      </c>
      <c r="K1118" s="2"/>
    </row>
    <row r="1119" spans="1:11">
      <c r="A1119" s="6" t="s">
        <v>1876</v>
      </c>
      <c r="B1119" s="6" t="s">
        <v>1877</v>
      </c>
      <c r="C1119" s="22" t="str">
        <f t="shared" ca="1" si="85"/>
        <v>Middle Bush Tanna (Tanna)</v>
      </c>
      <c r="D1119" s="6" t="s">
        <v>535</v>
      </c>
      <c r="E1119" s="22" t="str">
        <f t="shared" ca="1" si="86"/>
        <v>Tanna</v>
      </c>
      <c r="F1119" s="22" t="str">
        <f t="shared" ca="1" si="87"/>
        <v>VUT0106023</v>
      </c>
      <c r="G1119" s="22" t="str">
        <f t="shared" ca="1" si="88"/>
        <v>VUT0106</v>
      </c>
      <c r="H1119" s="22" t="str">
        <f t="shared" ca="1" si="89"/>
        <v>TAFEA</v>
      </c>
      <c r="I1119" s="2"/>
      <c r="J1119" s="2">
        <v>0</v>
      </c>
      <c r="K1119" s="2"/>
    </row>
    <row r="1120" spans="1:11">
      <c r="A1120" s="6" t="s">
        <v>1477</v>
      </c>
      <c r="B1120" s="6" t="s">
        <v>1878</v>
      </c>
      <c r="C1120" s="22" t="str">
        <f t="shared" ca="1" si="85"/>
        <v>Middle Bush Tanna (Tanna)</v>
      </c>
      <c r="D1120" s="6" t="s">
        <v>535</v>
      </c>
      <c r="E1120" s="22" t="str">
        <f t="shared" ca="1" si="86"/>
        <v>Tanna</v>
      </c>
      <c r="F1120" s="22" t="str">
        <f t="shared" ca="1" si="87"/>
        <v>VUT0106023</v>
      </c>
      <c r="G1120" s="22" t="str">
        <f t="shared" ca="1" si="88"/>
        <v>VUT0106</v>
      </c>
      <c r="H1120" s="22" t="str">
        <f t="shared" ca="1" si="89"/>
        <v>TAFEA</v>
      </c>
      <c r="I1120" s="2"/>
      <c r="J1120" s="2">
        <v>0</v>
      </c>
      <c r="K1120" s="2"/>
    </row>
    <row r="1121" spans="1:11">
      <c r="A1121" s="6" t="s">
        <v>1881</v>
      </c>
      <c r="B1121" s="6" t="s">
        <v>1882</v>
      </c>
      <c r="C1121" s="22" t="str">
        <f t="shared" ca="1" si="85"/>
        <v>Middle Bush Tanna (Tanna)</v>
      </c>
      <c r="D1121" s="6" t="s">
        <v>535</v>
      </c>
      <c r="E1121" s="22" t="str">
        <f t="shared" ca="1" si="86"/>
        <v>Tanna</v>
      </c>
      <c r="F1121" s="22" t="str">
        <f t="shared" ca="1" si="87"/>
        <v>VUT0106023</v>
      </c>
      <c r="G1121" s="22" t="str">
        <f t="shared" ca="1" si="88"/>
        <v>VUT0106</v>
      </c>
      <c r="H1121" s="22" t="str">
        <f t="shared" ca="1" si="89"/>
        <v>TAFEA</v>
      </c>
      <c r="I1121" s="2"/>
      <c r="J1121" s="2">
        <v>2</v>
      </c>
      <c r="K1121" s="2"/>
    </row>
    <row r="1122" spans="1:11">
      <c r="A1122" s="6" t="s">
        <v>1887</v>
      </c>
      <c r="B1122" s="6" t="s">
        <v>1888</v>
      </c>
      <c r="C1122" s="22" t="str">
        <f t="shared" ca="1" si="85"/>
        <v>Middle Bush Tanna (Tanna)</v>
      </c>
      <c r="D1122" s="6" t="s">
        <v>535</v>
      </c>
      <c r="E1122" s="22" t="str">
        <f t="shared" ca="1" si="86"/>
        <v>Tanna</v>
      </c>
      <c r="F1122" s="22" t="str">
        <f t="shared" ca="1" si="87"/>
        <v>VUT0106023</v>
      </c>
      <c r="G1122" s="22" t="str">
        <f t="shared" ca="1" si="88"/>
        <v>VUT0106</v>
      </c>
      <c r="H1122" s="22" t="str">
        <f t="shared" ca="1" si="89"/>
        <v>TAFEA</v>
      </c>
      <c r="I1122" s="2"/>
      <c r="J1122" s="2">
        <v>0</v>
      </c>
      <c r="K1122" s="2"/>
    </row>
    <row r="1123" spans="1:11">
      <c r="A1123" s="6" t="s">
        <v>1889</v>
      </c>
      <c r="B1123" s="6" t="s">
        <v>1890</v>
      </c>
      <c r="C1123" s="22" t="str">
        <f t="shared" ca="1" si="85"/>
        <v>Middle Bush Tanna (Tanna)</v>
      </c>
      <c r="D1123" s="6" t="s">
        <v>535</v>
      </c>
      <c r="E1123" s="22" t="str">
        <f t="shared" ca="1" si="86"/>
        <v>Tanna</v>
      </c>
      <c r="F1123" s="22" t="str">
        <f t="shared" ca="1" si="87"/>
        <v>VUT0106023</v>
      </c>
      <c r="G1123" s="22" t="str">
        <f t="shared" ca="1" si="88"/>
        <v>VUT0106</v>
      </c>
      <c r="H1123" s="22" t="str">
        <f t="shared" ca="1" si="89"/>
        <v>TAFEA</v>
      </c>
      <c r="I1123" s="2"/>
      <c r="J1123" s="2">
        <v>0</v>
      </c>
      <c r="K1123" s="2"/>
    </row>
    <row r="1124" spans="1:11">
      <c r="A1124" s="6" t="s">
        <v>1893</v>
      </c>
      <c r="B1124" s="6" t="s">
        <v>1894</v>
      </c>
      <c r="C1124" s="22" t="str">
        <f t="shared" ca="1" si="85"/>
        <v>Middle Bush Tanna (Tanna)</v>
      </c>
      <c r="D1124" s="6" t="s">
        <v>535</v>
      </c>
      <c r="E1124" s="22" t="str">
        <f t="shared" ca="1" si="86"/>
        <v>Tanna</v>
      </c>
      <c r="F1124" s="22" t="str">
        <f t="shared" ca="1" si="87"/>
        <v>VUT0106023</v>
      </c>
      <c r="G1124" s="22" t="str">
        <f t="shared" ca="1" si="88"/>
        <v>VUT0106</v>
      </c>
      <c r="H1124" s="22" t="str">
        <f t="shared" ca="1" si="89"/>
        <v>TAFEA</v>
      </c>
      <c r="I1124" s="2"/>
      <c r="J1124" s="2">
        <v>0</v>
      </c>
      <c r="K1124" s="2"/>
    </row>
    <row r="1125" spans="1:11">
      <c r="A1125" s="6" t="s">
        <v>1895</v>
      </c>
      <c r="B1125" s="6" t="s">
        <v>1896</v>
      </c>
      <c r="C1125" s="22" t="str">
        <f t="shared" ca="1" si="85"/>
        <v>Middle Bush Tanna (Tanna)</v>
      </c>
      <c r="D1125" s="6" t="s">
        <v>535</v>
      </c>
      <c r="E1125" s="22" t="str">
        <f t="shared" ca="1" si="86"/>
        <v>Tanna</v>
      </c>
      <c r="F1125" s="22" t="str">
        <f t="shared" ca="1" si="87"/>
        <v>VUT0106023</v>
      </c>
      <c r="G1125" s="22" t="str">
        <f t="shared" ca="1" si="88"/>
        <v>VUT0106</v>
      </c>
      <c r="H1125" s="22" t="str">
        <f t="shared" ca="1" si="89"/>
        <v>TAFEA</v>
      </c>
      <c r="I1125" s="2"/>
      <c r="J1125" s="2">
        <v>0</v>
      </c>
      <c r="K1125" s="2"/>
    </row>
    <row r="1126" spans="1:11">
      <c r="A1126" s="6" t="s">
        <v>1897</v>
      </c>
      <c r="B1126" s="6" t="s">
        <v>1898</v>
      </c>
      <c r="C1126" s="22" t="str">
        <f t="shared" ca="1" si="85"/>
        <v>Middle Bush Tanna (Tanna)</v>
      </c>
      <c r="D1126" s="6" t="s">
        <v>535</v>
      </c>
      <c r="E1126" s="22" t="str">
        <f t="shared" ca="1" si="86"/>
        <v>Tanna</v>
      </c>
      <c r="F1126" s="22" t="str">
        <f t="shared" ca="1" si="87"/>
        <v>VUT0106023</v>
      </c>
      <c r="G1126" s="22" t="str">
        <f t="shared" ca="1" si="88"/>
        <v>VUT0106</v>
      </c>
      <c r="H1126" s="22" t="str">
        <f t="shared" ca="1" si="89"/>
        <v>TAFEA</v>
      </c>
      <c r="I1126" s="2"/>
      <c r="J1126" s="2">
        <v>0</v>
      </c>
      <c r="K1126" s="2"/>
    </row>
    <row r="1127" spans="1:11">
      <c r="A1127" s="6" t="s">
        <v>1902</v>
      </c>
      <c r="B1127" s="6" t="s">
        <v>1903</v>
      </c>
      <c r="C1127" s="22" t="str">
        <f t="shared" ca="1" si="85"/>
        <v>Middle Bush Tanna (Tanna)</v>
      </c>
      <c r="D1127" s="6" t="s">
        <v>535</v>
      </c>
      <c r="E1127" s="22" t="str">
        <f t="shared" ca="1" si="86"/>
        <v>Tanna</v>
      </c>
      <c r="F1127" s="22" t="str">
        <f t="shared" ca="1" si="87"/>
        <v>VUT0106023</v>
      </c>
      <c r="G1127" s="22" t="str">
        <f t="shared" ca="1" si="88"/>
        <v>VUT0106</v>
      </c>
      <c r="H1127" s="22" t="str">
        <f t="shared" ca="1" si="89"/>
        <v>TAFEA</v>
      </c>
      <c r="I1127" s="2"/>
      <c r="J1127" s="2">
        <v>0</v>
      </c>
      <c r="K1127" s="2"/>
    </row>
    <row r="1128" spans="1:11">
      <c r="A1128" s="6" t="s">
        <v>345</v>
      </c>
      <c r="B1128" s="6" t="s">
        <v>2621</v>
      </c>
      <c r="C1128" s="22" t="str">
        <f t="shared" ca="1" si="85"/>
        <v>Nguna (Kakula)</v>
      </c>
      <c r="D1128" s="6" t="s">
        <v>541</v>
      </c>
      <c r="E1128" s="22" t="str">
        <f t="shared" ca="1" si="86"/>
        <v>Kakula</v>
      </c>
      <c r="F1128" s="22" t="str">
        <f t="shared" ca="1" si="87"/>
        <v>VUT0105044</v>
      </c>
      <c r="G1128" s="22" t="str">
        <f t="shared" ca="1" si="88"/>
        <v>VUT0105</v>
      </c>
      <c r="H1128" s="22" t="str">
        <f t="shared" ca="1" si="89"/>
        <v>SHEFA</v>
      </c>
      <c r="I1128" s="2"/>
      <c r="J1128" s="2">
        <v>0</v>
      </c>
      <c r="K1128" s="2"/>
    </row>
    <row r="1129" spans="1:11">
      <c r="A1129" s="6" t="s">
        <v>2647</v>
      </c>
      <c r="B1129" s="6" t="s">
        <v>2648</v>
      </c>
      <c r="C1129" s="22" t="str">
        <f t="shared" ca="1" si="85"/>
        <v>Nguna (Nguna)</v>
      </c>
      <c r="D1129" s="6" t="s">
        <v>537</v>
      </c>
      <c r="E1129" s="22" t="str">
        <f t="shared" ca="1" si="86"/>
        <v>Nguna</v>
      </c>
      <c r="F1129" s="22" t="str">
        <f t="shared" ca="1" si="87"/>
        <v>VUT0105068</v>
      </c>
      <c r="G1129" s="22" t="str">
        <f t="shared" ca="1" si="88"/>
        <v>VUT0105</v>
      </c>
      <c r="H1129" s="22" t="str">
        <f t="shared" ca="1" si="89"/>
        <v>SHEFA</v>
      </c>
      <c r="I1129" s="2"/>
      <c r="J1129" s="2">
        <v>0</v>
      </c>
      <c r="K1129" s="2"/>
    </row>
    <row r="1130" spans="1:11">
      <c r="A1130" s="6" t="s">
        <v>2651</v>
      </c>
      <c r="B1130" s="6" t="s">
        <v>2652</v>
      </c>
      <c r="C1130" s="22" t="str">
        <f t="shared" ca="1" si="85"/>
        <v>Nguna (Nguna)</v>
      </c>
      <c r="D1130" s="6" t="s">
        <v>537</v>
      </c>
      <c r="E1130" s="22" t="str">
        <f t="shared" ca="1" si="86"/>
        <v>Nguna</v>
      </c>
      <c r="F1130" s="22" t="str">
        <f t="shared" ca="1" si="87"/>
        <v>VUT0105068</v>
      </c>
      <c r="G1130" s="22" t="str">
        <f t="shared" ca="1" si="88"/>
        <v>VUT0105</v>
      </c>
      <c r="H1130" s="22" t="str">
        <f t="shared" ca="1" si="89"/>
        <v>SHEFA</v>
      </c>
      <c r="I1130" s="2"/>
      <c r="J1130" s="2">
        <v>0</v>
      </c>
      <c r="K1130" s="2"/>
    </row>
    <row r="1131" spans="1:11">
      <c r="A1131" s="6" t="s">
        <v>2653</v>
      </c>
      <c r="B1131" s="6" t="s">
        <v>2654</v>
      </c>
      <c r="C1131" s="22" t="str">
        <f t="shared" ca="1" si="85"/>
        <v>Nguna (Nguna)</v>
      </c>
      <c r="D1131" s="6" t="s">
        <v>537</v>
      </c>
      <c r="E1131" s="22" t="str">
        <f t="shared" ca="1" si="86"/>
        <v>Nguna</v>
      </c>
      <c r="F1131" s="22" t="str">
        <f t="shared" ca="1" si="87"/>
        <v>VUT0105068</v>
      </c>
      <c r="G1131" s="22" t="str">
        <f t="shared" ca="1" si="88"/>
        <v>VUT0105</v>
      </c>
      <c r="H1131" s="22" t="str">
        <f t="shared" ca="1" si="89"/>
        <v>SHEFA</v>
      </c>
      <c r="I1131" s="2"/>
      <c r="J1131" s="2">
        <v>0</v>
      </c>
      <c r="K1131" s="2"/>
    </row>
    <row r="1132" spans="1:11">
      <c r="A1132" s="6" t="s">
        <v>2655</v>
      </c>
      <c r="B1132" s="6" t="s">
        <v>2656</v>
      </c>
      <c r="C1132" s="22" t="str">
        <f t="shared" ca="1" si="85"/>
        <v>Nguna (Nguna)</v>
      </c>
      <c r="D1132" s="6" t="s">
        <v>537</v>
      </c>
      <c r="E1132" s="22" t="str">
        <f t="shared" ca="1" si="86"/>
        <v>Nguna</v>
      </c>
      <c r="F1132" s="22" t="str">
        <f t="shared" ca="1" si="87"/>
        <v>VUT0105068</v>
      </c>
      <c r="G1132" s="22" t="str">
        <f t="shared" ca="1" si="88"/>
        <v>VUT0105</v>
      </c>
      <c r="H1132" s="22" t="str">
        <f t="shared" ca="1" si="89"/>
        <v>SHEFA</v>
      </c>
      <c r="I1132" s="2"/>
      <c r="J1132" s="2">
        <v>0</v>
      </c>
      <c r="K1132" s="2"/>
    </row>
    <row r="1133" spans="1:11">
      <c r="A1133" s="6" t="s">
        <v>2657</v>
      </c>
      <c r="B1133" s="6" t="s">
        <v>2658</v>
      </c>
      <c r="C1133" s="22" t="str">
        <f t="shared" ca="1" si="85"/>
        <v>Nguna (Nguna)</v>
      </c>
      <c r="D1133" s="6" t="s">
        <v>537</v>
      </c>
      <c r="E1133" s="22" t="str">
        <f t="shared" ca="1" si="86"/>
        <v>Nguna</v>
      </c>
      <c r="F1133" s="22" t="str">
        <f t="shared" ca="1" si="87"/>
        <v>VUT0105068</v>
      </c>
      <c r="G1133" s="22" t="str">
        <f t="shared" ca="1" si="88"/>
        <v>VUT0105</v>
      </c>
      <c r="H1133" s="22" t="str">
        <f t="shared" ca="1" si="89"/>
        <v>SHEFA</v>
      </c>
      <c r="I1133" s="2"/>
      <c r="J1133" s="2">
        <v>0</v>
      </c>
      <c r="K1133" s="2"/>
    </row>
    <row r="1134" spans="1:11">
      <c r="A1134" s="6" t="s">
        <v>2664</v>
      </c>
      <c r="B1134" s="6" t="s">
        <v>2665</v>
      </c>
      <c r="C1134" s="22" t="str">
        <f t="shared" ca="1" si="85"/>
        <v>Nguna (Nguna)</v>
      </c>
      <c r="D1134" s="6" t="s">
        <v>537</v>
      </c>
      <c r="E1134" s="22" t="str">
        <f t="shared" ca="1" si="86"/>
        <v>Nguna</v>
      </c>
      <c r="F1134" s="22" t="str">
        <f t="shared" ca="1" si="87"/>
        <v>VUT0105068</v>
      </c>
      <c r="G1134" s="22" t="str">
        <f t="shared" ca="1" si="88"/>
        <v>VUT0105</v>
      </c>
      <c r="H1134" s="22" t="str">
        <f t="shared" ca="1" si="89"/>
        <v>SHEFA</v>
      </c>
      <c r="I1134" s="2"/>
      <c r="J1134" s="2">
        <v>0</v>
      </c>
      <c r="K1134" s="2"/>
    </row>
    <row r="1135" spans="1:11">
      <c r="A1135" s="6" t="s">
        <v>2666</v>
      </c>
      <c r="B1135" s="6" t="s">
        <v>2667</v>
      </c>
      <c r="C1135" s="22" t="str">
        <f t="shared" ca="1" si="85"/>
        <v>Nguna (Nguna)</v>
      </c>
      <c r="D1135" s="6" t="s">
        <v>537</v>
      </c>
      <c r="E1135" s="22" t="str">
        <f t="shared" ca="1" si="86"/>
        <v>Nguna</v>
      </c>
      <c r="F1135" s="22" t="str">
        <f t="shared" ca="1" si="87"/>
        <v>VUT0105068</v>
      </c>
      <c r="G1135" s="22" t="str">
        <f t="shared" ca="1" si="88"/>
        <v>VUT0105</v>
      </c>
      <c r="H1135" s="22" t="str">
        <f t="shared" ca="1" si="89"/>
        <v>SHEFA</v>
      </c>
      <c r="I1135" s="2"/>
      <c r="J1135" s="2">
        <v>0</v>
      </c>
      <c r="K1135" s="2"/>
    </row>
    <row r="1136" spans="1:11">
      <c r="A1136" s="6" t="s">
        <v>2668</v>
      </c>
      <c r="B1136" s="6" t="s">
        <v>2669</v>
      </c>
      <c r="C1136" s="22" t="str">
        <f t="shared" ca="1" si="85"/>
        <v>Nguna (Nguna)</v>
      </c>
      <c r="D1136" s="6" t="s">
        <v>537</v>
      </c>
      <c r="E1136" s="22" t="str">
        <f t="shared" ca="1" si="86"/>
        <v>Nguna</v>
      </c>
      <c r="F1136" s="22" t="str">
        <f t="shared" ca="1" si="87"/>
        <v>VUT0105068</v>
      </c>
      <c r="G1136" s="22" t="str">
        <f t="shared" ca="1" si="88"/>
        <v>VUT0105</v>
      </c>
      <c r="H1136" s="22" t="str">
        <f t="shared" ca="1" si="89"/>
        <v>SHEFA</v>
      </c>
      <c r="I1136" s="2"/>
      <c r="J1136" s="2">
        <v>0</v>
      </c>
      <c r="K1136" s="2"/>
    </row>
    <row r="1137" spans="1:11">
      <c r="A1137" s="6" t="s">
        <v>2670</v>
      </c>
      <c r="B1137" s="6" t="s">
        <v>2671</v>
      </c>
      <c r="C1137" s="22" t="str">
        <f t="shared" ca="1" si="85"/>
        <v>Nguna (Nguna)</v>
      </c>
      <c r="D1137" s="6" t="s">
        <v>537</v>
      </c>
      <c r="E1137" s="22" t="str">
        <f t="shared" ca="1" si="86"/>
        <v>Nguna</v>
      </c>
      <c r="F1137" s="22" t="str">
        <f t="shared" ca="1" si="87"/>
        <v>VUT0105068</v>
      </c>
      <c r="G1137" s="22" t="str">
        <f t="shared" ca="1" si="88"/>
        <v>VUT0105</v>
      </c>
      <c r="H1137" s="22" t="str">
        <f t="shared" ca="1" si="89"/>
        <v>SHEFA</v>
      </c>
      <c r="I1137" s="2"/>
      <c r="J1137" s="2">
        <v>0</v>
      </c>
      <c r="K1137" s="2"/>
    </row>
    <row r="1138" spans="1:11">
      <c r="A1138" s="6" t="s">
        <v>2672</v>
      </c>
      <c r="B1138" s="6" t="s">
        <v>2673</v>
      </c>
      <c r="C1138" s="22" t="str">
        <f t="shared" ca="1" si="85"/>
        <v>Nguna (Nguna)</v>
      </c>
      <c r="D1138" s="6" t="s">
        <v>537</v>
      </c>
      <c r="E1138" s="22" t="str">
        <f t="shared" ca="1" si="86"/>
        <v>Nguna</v>
      </c>
      <c r="F1138" s="22" t="str">
        <f t="shared" ca="1" si="87"/>
        <v>VUT0105068</v>
      </c>
      <c r="G1138" s="22" t="str">
        <f t="shared" ca="1" si="88"/>
        <v>VUT0105</v>
      </c>
      <c r="H1138" s="22" t="str">
        <f t="shared" ca="1" si="89"/>
        <v>SHEFA</v>
      </c>
      <c r="I1138" s="2"/>
      <c r="J1138" s="2">
        <v>0</v>
      </c>
      <c r="K1138" s="2"/>
    </row>
    <row r="1139" spans="1:11">
      <c r="A1139" s="6" t="s">
        <v>2674</v>
      </c>
      <c r="B1139" s="6" t="s">
        <v>2675</v>
      </c>
      <c r="C1139" s="22" t="str">
        <f t="shared" ca="1" si="85"/>
        <v>Nguna (Nguna)</v>
      </c>
      <c r="D1139" s="6" t="s">
        <v>537</v>
      </c>
      <c r="E1139" s="22" t="str">
        <f t="shared" ca="1" si="86"/>
        <v>Nguna</v>
      </c>
      <c r="F1139" s="22" t="str">
        <f t="shared" ca="1" si="87"/>
        <v>VUT0105068</v>
      </c>
      <c r="G1139" s="22" t="str">
        <f t="shared" ca="1" si="88"/>
        <v>VUT0105</v>
      </c>
      <c r="H1139" s="22" t="str">
        <f t="shared" ca="1" si="89"/>
        <v>SHEFA</v>
      </c>
      <c r="I1139" s="2"/>
      <c r="J1139" s="2">
        <v>0</v>
      </c>
      <c r="K1139" s="2"/>
    </row>
    <row r="1140" spans="1:11">
      <c r="A1140" s="6" t="s">
        <v>2676</v>
      </c>
      <c r="B1140" s="6" t="s">
        <v>2677</v>
      </c>
      <c r="C1140" s="22" t="str">
        <f t="shared" ca="1" si="85"/>
        <v>Nguna (Nguna)</v>
      </c>
      <c r="D1140" s="6" t="s">
        <v>537</v>
      </c>
      <c r="E1140" s="22" t="str">
        <f t="shared" ca="1" si="86"/>
        <v>Nguna</v>
      </c>
      <c r="F1140" s="22" t="str">
        <f t="shared" ca="1" si="87"/>
        <v>VUT0105068</v>
      </c>
      <c r="G1140" s="22" t="str">
        <f t="shared" ca="1" si="88"/>
        <v>VUT0105</v>
      </c>
      <c r="H1140" s="22" t="str">
        <f t="shared" ca="1" si="89"/>
        <v>SHEFA</v>
      </c>
      <c r="I1140" s="2"/>
      <c r="J1140" s="2">
        <v>0</v>
      </c>
      <c r="K1140" s="2"/>
    </row>
    <row r="1141" spans="1:11">
      <c r="A1141" s="6" t="s">
        <v>2678</v>
      </c>
      <c r="B1141" s="6" t="s">
        <v>2679</v>
      </c>
      <c r="C1141" s="22" t="str">
        <f t="shared" ca="1" si="85"/>
        <v>Nguna (Nguna)</v>
      </c>
      <c r="D1141" s="6" t="s">
        <v>537</v>
      </c>
      <c r="E1141" s="22" t="str">
        <f t="shared" ca="1" si="86"/>
        <v>Nguna</v>
      </c>
      <c r="F1141" s="22" t="str">
        <f t="shared" ca="1" si="87"/>
        <v>VUT0105068</v>
      </c>
      <c r="G1141" s="22" t="str">
        <f t="shared" ca="1" si="88"/>
        <v>VUT0105</v>
      </c>
      <c r="H1141" s="22" t="str">
        <f t="shared" ca="1" si="89"/>
        <v>SHEFA</v>
      </c>
      <c r="I1141" s="2"/>
      <c r="J1141" s="2">
        <v>0</v>
      </c>
      <c r="K1141" s="2"/>
    </row>
    <row r="1142" spans="1:11">
      <c r="A1142" s="6" t="s">
        <v>359</v>
      </c>
      <c r="B1142" s="6" t="s">
        <v>2680</v>
      </c>
      <c r="C1142" s="22" t="str">
        <f t="shared" ca="1" si="85"/>
        <v>Nguna (Nguna)</v>
      </c>
      <c r="D1142" s="6" t="s">
        <v>537</v>
      </c>
      <c r="E1142" s="22" t="str">
        <f t="shared" ca="1" si="86"/>
        <v>Nguna</v>
      </c>
      <c r="F1142" s="22" t="str">
        <f t="shared" ca="1" si="87"/>
        <v>VUT0105068</v>
      </c>
      <c r="G1142" s="22" t="str">
        <f t="shared" ca="1" si="88"/>
        <v>VUT0105</v>
      </c>
      <c r="H1142" s="22" t="str">
        <f t="shared" ca="1" si="89"/>
        <v>SHEFA</v>
      </c>
      <c r="I1142" s="2"/>
      <c r="J1142" s="2">
        <v>0</v>
      </c>
      <c r="K1142" s="2"/>
    </row>
    <row r="1143" spans="1:11">
      <c r="A1143" s="6" t="s">
        <v>2681</v>
      </c>
      <c r="B1143" s="6" t="s">
        <v>2682</v>
      </c>
      <c r="C1143" s="22" t="str">
        <f t="shared" ca="1" si="85"/>
        <v>Nguna (Nguna)</v>
      </c>
      <c r="D1143" s="6" t="s">
        <v>537</v>
      </c>
      <c r="E1143" s="22" t="str">
        <f t="shared" ca="1" si="86"/>
        <v>Nguna</v>
      </c>
      <c r="F1143" s="22" t="str">
        <f t="shared" ca="1" si="87"/>
        <v>VUT0105068</v>
      </c>
      <c r="G1143" s="22" t="str">
        <f t="shared" ca="1" si="88"/>
        <v>VUT0105</v>
      </c>
      <c r="H1143" s="22" t="str">
        <f t="shared" ca="1" si="89"/>
        <v>SHEFA</v>
      </c>
      <c r="I1143" s="2"/>
      <c r="J1143" s="2">
        <v>0</v>
      </c>
      <c r="K1143" s="2"/>
    </row>
    <row r="1144" spans="1:11">
      <c r="A1144" s="6" t="s">
        <v>2683</v>
      </c>
      <c r="B1144" s="6" t="s">
        <v>2685</v>
      </c>
      <c r="C1144" s="22" t="str">
        <f t="shared" ca="1" si="85"/>
        <v>Nguna (Nguna)</v>
      </c>
      <c r="D1144" s="6" t="s">
        <v>537</v>
      </c>
      <c r="E1144" s="22" t="str">
        <f t="shared" ca="1" si="86"/>
        <v>Nguna</v>
      </c>
      <c r="F1144" s="22" t="str">
        <f t="shared" ca="1" si="87"/>
        <v>VUT0105068</v>
      </c>
      <c r="G1144" s="22" t="str">
        <f t="shared" ca="1" si="88"/>
        <v>VUT0105</v>
      </c>
      <c r="H1144" s="22" t="str">
        <f t="shared" ca="1" si="89"/>
        <v>SHEFA</v>
      </c>
      <c r="I1144" s="2"/>
      <c r="J1144" s="2">
        <v>0</v>
      </c>
      <c r="K1144" s="2"/>
    </row>
    <row r="1145" spans="1:11">
      <c r="A1145" s="6" t="s">
        <v>2686</v>
      </c>
      <c r="B1145" s="6" t="s">
        <v>2687</v>
      </c>
      <c r="C1145" s="22" t="str">
        <f t="shared" ca="1" si="85"/>
        <v>Nguna (Nguna)</v>
      </c>
      <c r="D1145" s="6" t="s">
        <v>537</v>
      </c>
      <c r="E1145" s="22" t="str">
        <f t="shared" ca="1" si="86"/>
        <v>Nguna</v>
      </c>
      <c r="F1145" s="22" t="str">
        <f t="shared" ca="1" si="87"/>
        <v>VUT0105068</v>
      </c>
      <c r="G1145" s="22" t="str">
        <f t="shared" ca="1" si="88"/>
        <v>VUT0105</v>
      </c>
      <c r="H1145" s="22" t="str">
        <f t="shared" ca="1" si="89"/>
        <v>SHEFA</v>
      </c>
      <c r="I1145" s="2"/>
      <c r="J1145" s="2">
        <v>0</v>
      </c>
      <c r="K1145" s="2"/>
    </row>
    <row r="1146" spans="1:11">
      <c r="A1146" s="6" t="s">
        <v>2688</v>
      </c>
      <c r="B1146" s="6" t="s">
        <v>2689</v>
      </c>
      <c r="C1146" s="22" t="str">
        <f t="shared" ca="1" si="85"/>
        <v>Nguna (Nguna)</v>
      </c>
      <c r="D1146" s="6" t="s">
        <v>537</v>
      </c>
      <c r="E1146" s="22" t="str">
        <f t="shared" ca="1" si="86"/>
        <v>Nguna</v>
      </c>
      <c r="F1146" s="22" t="str">
        <f t="shared" ca="1" si="87"/>
        <v>VUT0105068</v>
      </c>
      <c r="G1146" s="22" t="str">
        <f t="shared" ca="1" si="88"/>
        <v>VUT0105</v>
      </c>
      <c r="H1146" s="22" t="str">
        <f t="shared" ca="1" si="89"/>
        <v>SHEFA</v>
      </c>
      <c r="I1146" s="2"/>
      <c r="J1146" s="2">
        <v>0</v>
      </c>
      <c r="K1146" s="2"/>
    </row>
    <row r="1147" spans="1:11">
      <c r="A1147" s="6" t="s">
        <v>2690</v>
      </c>
      <c r="B1147" s="6" t="s">
        <v>2691</v>
      </c>
      <c r="C1147" s="22" t="str">
        <f t="shared" ca="1" si="85"/>
        <v>Nguna (Nguna)</v>
      </c>
      <c r="D1147" s="6" t="s">
        <v>537</v>
      </c>
      <c r="E1147" s="22" t="str">
        <f t="shared" ca="1" si="86"/>
        <v>Nguna</v>
      </c>
      <c r="F1147" s="22" t="str">
        <f t="shared" ca="1" si="87"/>
        <v>VUT0105068</v>
      </c>
      <c r="G1147" s="22" t="str">
        <f t="shared" ca="1" si="88"/>
        <v>VUT0105</v>
      </c>
      <c r="H1147" s="22" t="str">
        <f t="shared" ca="1" si="89"/>
        <v>SHEFA</v>
      </c>
      <c r="I1147" s="2"/>
      <c r="J1147" s="2">
        <v>0</v>
      </c>
      <c r="K1147" s="2"/>
    </row>
    <row r="1148" spans="1:11">
      <c r="A1148" s="6" t="s">
        <v>2622</v>
      </c>
      <c r="B1148" s="6" t="s">
        <v>2623</v>
      </c>
      <c r="C1148" s="22" t="str">
        <f t="shared" ca="1" si="85"/>
        <v>Nguna (Pele)</v>
      </c>
      <c r="D1148" s="6" t="s">
        <v>539</v>
      </c>
      <c r="E1148" s="22" t="str">
        <f t="shared" ca="1" si="86"/>
        <v>Pele</v>
      </c>
      <c r="F1148" s="22" t="str">
        <f t="shared" ca="1" si="87"/>
        <v>VUT0105070</v>
      </c>
      <c r="G1148" s="22" t="str">
        <f t="shared" ca="1" si="88"/>
        <v>VUT0105</v>
      </c>
      <c r="H1148" s="22" t="str">
        <f t="shared" ca="1" si="89"/>
        <v>SHEFA</v>
      </c>
      <c r="I1148" s="2"/>
      <c r="J1148" s="2">
        <v>0</v>
      </c>
      <c r="K1148" s="2"/>
    </row>
    <row r="1149" spans="1:11">
      <c r="A1149" s="6" t="s">
        <v>2624</v>
      </c>
      <c r="B1149" s="6" t="s">
        <v>2625</v>
      </c>
      <c r="C1149" s="22" t="str">
        <f t="shared" ca="1" si="85"/>
        <v>Nguna (Pele)</v>
      </c>
      <c r="D1149" s="6" t="s">
        <v>539</v>
      </c>
      <c r="E1149" s="22" t="str">
        <f t="shared" ca="1" si="86"/>
        <v>Pele</v>
      </c>
      <c r="F1149" s="22" t="str">
        <f t="shared" ca="1" si="87"/>
        <v>VUT0105070</v>
      </c>
      <c r="G1149" s="22" t="str">
        <f t="shared" ca="1" si="88"/>
        <v>VUT0105</v>
      </c>
      <c r="H1149" s="22" t="str">
        <f t="shared" ca="1" si="89"/>
        <v>SHEFA</v>
      </c>
      <c r="I1149" s="2"/>
      <c r="J1149" s="2">
        <v>0</v>
      </c>
      <c r="K1149" s="2"/>
    </row>
    <row r="1150" spans="1:11">
      <c r="A1150" s="6" t="s">
        <v>2626</v>
      </c>
      <c r="B1150" s="6" t="s">
        <v>2627</v>
      </c>
      <c r="C1150" s="22" t="str">
        <f t="shared" ca="1" si="85"/>
        <v>Nguna (Pele)</v>
      </c>
      <c r="D1150" s="6" t="s">
        <v>539</v>
      </c>
      <c r="E1150" s="22" t="str">
        <f t="shared" ca="1" si="86"/>
        <v>Pele</v>
      </c>
      <c r="F1150" s="22" t="str">
        <f t="shared" ca="1" si="87"/>
        <v>VUT0105070</v>
      </c>
      <c r="G1150" s="22" t="str">
        <f t="shared" ca="1" si="88"/>
        <v>VUT0105</v>
      </c>
      <c r="H1150" s="22" t="str">
        <f t="shared" ca="1" si="89"/>
        <v>SHEFA</v>
      </c>
      <c r="I1150" s="2"/>
      <c r="J1150" s="2">
        <v>0</v>
      </c>
      <c r="K1150" s="2"/>
    </row>
    <row r="1151" spans="1:11">
      <c r="A1151" s="6" t="s">
        <v>361</v>
      </c>
      <c r="B1151" s="6" t="s">
        <v>2628</v>
      </c>
      <c r="C1151" s="22" t="str">
        <f t="shared" ca="1" si="85"/>
        <v>Nguna (Pele)</v>
      </c>
      <c r="D1151" s="6" t="s">
        <v>539</v>
      </c>
      <c r="E1151" s="22" t="str">
        <f t="shared" ca="1" si="86"/>
        <v>Pele</v>
      </c>
      <c r="F1151" s="22" t="str">
        <f t="shared" ca="1" si="87"/>
        <v>VUT0105070</v>
      </c>
      <c r="G1151" s="22" t="str">
        <f t="shared" ca="1" si="88"/>
        <v>VUT0105</v>
      </c>
      <c r="H1151" s="22" t="str">
        <f t="shared" ca="1" si="89"/>
        <v>SHEFA</v>
      </c>
      <c r="I1151" s="2"/>
      <c r="J1151" s="2">
        <v>0</v>
      </c>
      <c r="K1151" s="2"/>
    </row>
    <row r="1152" spans="1:11">
      <c r="A1152" s="6" t="s">
        <v>2629</v>
      </c>
      <c r="B1152" s="6" t="s">
        <v>2630</v>
      </c>
      <c r="C1152" s="22" t="str">
        <f t="shared" ca="1" si="85"/>
        <v>Nguna (Pele)</v>
      </c>
      <c r="D1152" s="6" t="s">
        <v>539</v>
      </c>
      <c r="E1152" s="22" t="str">
        <f t="shared" ca="1" si="86"/>
        <v>Pele</v>
      </c>
      <c r="F1152" s="22" t="str">
        <f t="shared" ca="1" si="87"/>
        <v>VUT0105070</v>
      </c>
      <c r="G1152" s="22" t="str">
        <f t="shared" ca="1" si="88"/>
        <v>VUT0105</v>
      </c>
      <c r="H1152" s="22" t="str">
        <f t="shared" ca="1" si="89"/>
        <v>SHEFA</v>
      </c>
      <c r="I1152" s="2"/>
      <c r="J1152" s="2">
        <v>0</v>
      </c>
      <c r="K1152" s="2"/>
    </row>
    <row r="1153" spans="1:11">
      <c r="A1153" s="6" t="s">
        <v>2635</v>
      </c>
      <c r="B1153" s="6" t="s">
        <v>2636</v>
      </c>
      <c r="C1153" s="22" t="str">
        <f t="shared" ca="1" si="85"/>
        <v>Nguna (Pele)</v>
      </c>
      <c r="D1153" s="6" t="s">
        <v>539</v>
      </c>
      <c r="E1153" s="22" t="str">
        <f t="shared" ca="1" si="86"/>
        <v>Pele</v>
      </c>
      <c r="F1153" s="22" t="str">
        <f t="shared" ca="1" si="87"/>
        <v>VUT0105070</v>
      </c>
      <c r="G1153" s="22" t="str">
        <f t="shared" ca="1" si="88"/>
        <v>VUT0105</v>
      </c>
      <c r="H1153" s="22" t="str">
        <f t="shared" ca="1" si="89"/>
        <v>SHEFA</v>
      </c>
      <c r="I1153" s="2"/>
      <c r="J1153" s="2">
        <v>0</v>
      </c>
      <c r="K1153" s="2"/>
    </row>
    <row r="1154" spans="1:11">
      <c r="A1154" s="6" t="s">
        <v>2637</v>
      </c>
      <c r="B1154" s="6" t="s">
        <v>2638</v>
      </c>
      <c r="C1154" s="22" t="str">
        <f t="shared" ref="C1154:C1217" ca="1" si="90">OFFSET(OffsetRefAdm3,MATCH(D1154,MatchAdm3_Code,0)-1,0)</f>
        <v>Nguna (Pele)</v>
      </c>
      <c r="D1154" s="6" t="s">
        <v>539</v>
      </c>
      <c r="E1154" s="22" t="str">
        <f t="shared" ref="E1154:E1217" ca="1" si="91">OFFSET(OffsetRefAdm3,MATCH(D1154,MatchAdm3_Code,0)-1,2)</f>
        <v>Pele</v>
      </c>
      <c r="F1154" s="22" t="str">
        <f t="shared" ref="F1154:F1217" ca="1" si="92">OFFSET(OffsetRefAdm3,MATCH(D1154,MatchAdm3_Code,0)-1,3)</f>
        <v>VUT0105070</v>
      </c>
      <c r="G1154" s="22" t="str">
        <f t="shared" ref="G1154:G1217" ca="1" si="93">OFFSET(OffsetRefAdm3,MATCH(D1154,MatchAdm3_Code,0)-1,5)</f>
        <v>VUT0105</v>
      </c>
      <c r="H1154" s="22" t="str">
        <f t="shared" ref="H1154:H1217" ca="1" si="94">OFFSET(OffsetRefAdm3,MATCH(D1154,MatchAdm3_Code,0)-1,4)</f>
        <v>SHEFA</v>
      </c>
      <c r="I1154" s="2"/>
      <c r="J1154" s="2">
        <v>0</v>
      </c>
      <c r="K1154" s="2"/>
    </row>
    <row r="1155" spans="1:11">
      <c r="A1155" s="6" t="s">
        <v>2643</v>
      </c>
      <c r="B1155" s="6" t="s">
        <v>2644</v>
      </c>
      <c r="C1155" s="22" t="str">
        <f t="shared" ca="1" si="90"/>
        <v>Nguna (Pele)</v>
      </c>
      <c r="D1155" s="6" t="s">
        <v>539</v>
      </c>
      <c r="E1155" s="22" t="str">
        <f t="shared" ca="1" si="91"/>
        <v>Pele</v>
      </c>
      <c r="F1155" s="22" t="str">
        <f t="shared" ca="1" si="92"/>
        <v>VUT0105070</v>
      </c>
      <c r="G1155" s="22" t="str">
        <f t="shared" ca="1" si="93"/>
        <v>VUT0105</v>
      </c>
      <c r="H1155" s="22" t="str">
        <f t="shared" ca="1" si="94"/>
        <v>SHEFA</v>
      </c>
      <c r="I1155" s="2"/>
      <c r="J1155" s="2">
        <v>0</v>
      </c>
      <c r="K1155" s="2"/>
    </row>
    <row r="1156" spans="1:11">
      <c r="A1156" s="6" t="s">
        <v>253</v>
      </c>
      <c r="B1156" s="6" t="s">
        <v>7015</v>
      </c>
      <c r="C1156" s="22" t="str">
        <f t="shared" ca="1" si="90"/>
        <v>North Ambae (Ambae)</v>
      </c>
      <c r="D1156" s="6" t="s">
        <v>543</v>
      </c>
      <c r="E1156" s="22" t="str">
        <f t="shared" ca="1" si="91"/>
        <v>Ambae</v>
      </c>
      <c r="F1156" s="22" t="str">
        <f t="shared" ca="1" si="92"/>
        <v>VUT0103001</v>
      </c>
      <c r="G1156" s="22" t="str">
        <f t="shared" ca="1" si="93"/>
        <v>VUT0103</v>
      </c>
      <c r="H1156" s="22" t="str">
        <f t="shared" ca="1" si="94"/>
        <v>PENAMA</v>
      </c>
      <c r="I1156" s="2"/>
      <c r="J1156" s="2">
        <v>0</v>
      </c>
      <c r="K1156" s="2"/>
    </row>
    <row r="1157" spans="1:11">
      <c r="A1157" s="6" t="s">
        <v>7100</v>
      </c>
      <c r="B1157" s="6" t="s">
        <v>7101</v>
      </c>
      <c r="C1157" s="22" t="str">
        <f t="shared" ca="1" si="90"/>
        <v>North Ambae (Ambae)</v>
      </c>
      <c r="D1157" s="6" t="s">
        <v>543</v>
      </c>
      <c r="E1157" s="22" t="str">
        <f t="shared" ca="1" si="91"/>
        <v>Ambae</v>
      </c>
      <c r="F1157" s="22" t="str">
        <f t="shared" ca="1" si="92"/>
        <v>VUT0103001</v>
      </c>
      <c r="G1157" s="22" t="str">
        <f t="shared" ca="1" si="93"/>
        <v>VUT0103</v>
      </c>
      <c r="H1157" s="22" t="str">
        <f t="shared" ca="1" si="94"/>
        <v>PENAMA</v>
      </c>
      <c r="I1157" s="2"/>
      <c r="J1157" s="2">
        <v>0</v>
      </c>
      <c r="K1157" s="2"/>
    </row>
    <row r="1158" spans="1:11">
      <c r="A1158" s="6" t="s">
        <v>7104</v>
      </c>
      <c r="B1158" s="6" t="s">
        <v>7105</v>
      </c>
      <c r="C1158" s="22" t="str">
        <f t="shared" ca="1" si="90"/>
        <v>North Ambae (Ambae)</v>
      </c>
      <c r="D1158" s="6" t="s">
        <v>543</v>
      </c>
      <c r="E1158" s="22" t="str">
        <f t="shared" ca="1" si="91"/>
        <v>Ambae</v>
      </c>
      <c r="F1158" s="22" t="str">
        <f t="shared" ca="1" si="92"/>
        <v>VUT0103001</v>
      </c>
      <c r="G1158" s="22" t="str">
        <f t="shared" ca="1" si="93"/>
        <v>VUT0103</v>
      </c>
      <c r="H1158" s="22" t="str">
        <f t="shared" ca="1" si="94"/>
        <v>PENAMA</v>
      </c>
      <c r="I1158" s="2"/>
      <c r="J1158" s="2">
        <v>0</v>
      </c>
      <c r="K1158" s="2"/>
    </row>
    <row r="1159" spans="1:11">
      <c r="A1159" s="6" t="s">
        <v>7118</v>
      </c>
      <c r="B1159" s="6" t="s">
        <v>7119</v>
      </c>
      <c r="C1159" s="22" t="str">
        <f t="shared" ca="1" si="90"/>
        <v>North Ambae (Ambae)</v>
      </c>
      <c r="D1159" s="6" t="s">
        <v>543</v>
      </c>
      <c r="E1159" s="22" t="str">
        <f t="shared" ca="1" si="91"/>
        <v>Ambae</v>
      </c>
      <c r="F1159" s="22" t="str">
        <f t="shared" ca="1" si="92"/>
        <v>VUT0103001</v>
      </c>
      <c r="G1159" s="22" t="str">
        <f t="shared" ca="1" si="93"/>
        <v>VUT0103</v>
      </c>
      <c r="H1159" s="22" t="str">
        <f t="shared" ca="1" si="94"/>
        <v>PENAMA</v>
      </c>
      <c r="I1159" s="2"/>
      <c r="J1159" s="2">
        <v>0</v>
      </c>
      <c r="K1159" s="2"/>
    </row>
    <row r="1160" spans="1:11">
      <c r="A1160" s="6" t="s">
        <v>7128</v>
      </c>
      <c r="B1160" s="6" t="s">
        <v>7129</v>
      </c>
      <c r="C1160" s="22" t="str">
        <f t="shared" ca="1" si="90"/>
        <v>North Ambae (Ambae)</v>
      </c>
      <c r="D1160" s="6" t="s">
        <v>543</v>
      </c>
      <c r="E1160" s="22" t="str">
        <f t="shared" ca="1" si="91"/>
        <v>Ambae</v>
      </c>
      <c r="F1160" s="22" t="str">
        <f t="shared" ca="1" si="92"/>
        <v>VUT0103001</v>
      </c>
      <c r="G1160" s="22" t="str">
        <f t="shared" ca="1" si="93"/>
        <v>VUT0103</v>
      </c>
      <c r="H1160" s="22" t="str">
        <f t="shared" ca="1" si="94"/>
        <v>PENAMA</v>
      </c>
      <c r="I1160" s="2"/>
      <c r="J1160" s="2">
        <v>0</v>
      </c>
      <c r="K1160" s="2"/>
    </row>
    <row r="1161" spans="1:11">
      <c r="A1161" s="6" t="s">
        <v>7130</v>
      </c>
      <c r="B1161" s="6" t="s">
        <v>7131</v>
      </c>
      <c r="C1161" s="22" t="str">
        <f t="shared" ca="1" si="90"/>
        <v>North Ambae (Ambae)</v>
      </c>
      <c r="D1161" s="6" t="s">
        <v>543</v>
      </c>
      <c r="E1161" s="22" t="str">
        <f t="shared" ca="1" si="91"/>
        <v>Ambae</v>
      </c>
      <c r="F1161" s="22" t="str">
        <f t="shared" ca="1" si="92"/>
        <v>VUT0103001</v>
      </c>
      <c r="G1161" s="22" t="str">
        <f t="shared" ca="1" si="93"/>
        <v>VUT0103</v>
      </c>
      <c r="H1161" s="22" t="str">
        <f t="shared" ca="1" si="94"/>
        <v>PENAMA</v>
      </c>
      <c r="I1161" s="2"/>
      <c r="J1161" s="2">
        <v>0</v>
      </c>
      <c r="K1161" s="2"/>
    </row>
    <row r="1162" spans="1:11">
      <c r="A1162" s="6" t="s">
        <v>7138</v>
      </c>
      <c r="B1162" s="6" t="s">
        <v>7139</v>
      </c>
      <c r="C1162" s="22" t="str">
        <f t="shared" ca="1" si="90"/>
        <v>North Ambae (Ambae)</v>
      </c>
      <c r="D1162" s="6" t="s">
        <v>543</v>
      </c>
      <c r="E1162" s="22" t="str">
        <f t="shared" ca="1" si="91"/>
        <v>Ambae</v>
      </c>
      <c r="F1162" s="22" t="str">
        <f t="shared" ca="1" si="92"/>
        <v>VUT0103001</v>
      </c>
      <c r="G1162" s="22" t="str">
        <f t="shared" ca="1" si="93"/>
        <v>VUT0103</v>
      </c>
      <c r="H1162" s="22" t="str">
        <f t="shared" ca="1" si="94"/>
        <v>PENAMA</v>
      </c>
      <c r="I1162" s="2"/>
      <c r="J1162" s="2">
        <v>0</v>
      </c>
      <c r="K1162" s="2"/>
    </row>
    <row r="1163" spans="1:11">
      <c r="A1163" s="6" t="s">
        <v>7146</v>
      </c>
      <c r="B1163" s="6" t="s">
        <v>7147</v>
      </c>
      <c r="C1163" s="22" t="str">
        <f t="shared" ca="1" si="90"/>
        <v>North Ambae (Ambae)</v>
      </c>
      <c r="D1163" s="6" t="s">
        <v>543</v>
      </c>
      <c r="E1163" s="22" t="str">
        <f t="shared" ca="1" si="91"/>
        <v>Ambae</v>
      </c>
      <c r="F1163" s="22" t="str">
        <f t="shared" ca="1" si="92"/>
        <v>VUT0103001</v>
      </c>
      <c r="G1163" s="22" t="str">
        <f t="shared" ca="1" si="93"/>
        <v>VUT0103</v>
      </c>
      <c r="H1163" s="22" t="str">
        <f t="shared" ca="1" si="94"/>
        <v>PENAMA</v>
      </c>
      <c r="I1163" s="2"/>
      <c r="J1163" s="2">
        <v>0</v>
      </c>
      <c r="K1163" s="2"/>
    </row>
    <row r="1164" spans="1:11">
      <c r="A1164" s="6" t="s">
        <v>7156</v>
      </c>
      <c r="B1164" s="6" t="s">
        <v>7157</v>
      </c>
      <c r="C1164" s="22" t="str">
        <f t="shared" ca="1" si="90"/>
        <v>North Ambae (Ambae)</v>
      </c>
      <c r="D1164" s="6" t="s">
        <v>543</v>
      </c>
      <c r="E1164" s="22" t="str">
        <f t="shared" ca="1" si="91"/>
        <v>Ambae</v>
      </c>
      <c r="F1164" s="22" t="str">
        <f t="shared" ca="1" si="92"/>
        <v>VUT0103001</v>
      </c>
      <c r="G1164" s="22" t="str">
        <f t="shared" ca="1" si="93"/>
        <v>VUT0103</v>
      </c>
      <c r="H1164" s="22" t="str">
        <f t="shared" ca="1" si="94"/>
        <v>PENAMA</v>
      </c>
      <c r="I1164" s="2"/>
      <c r="J1164" s="2">
        <v>3</v>
      </c>
      <c r="K1164" s="2"/>
    </row>
    <row r="1165" spans="1:11">
      <c r="A1165" s="6" t="s">
        <v>7160</v>
      </c>
      <c r="B1165" s="6" t="s">
        <v>7161</v>
      </c>
      <c r="C1165" s="22" t="str">
        <f t="shared" ca="1" si="90"/>
        <v>North Ambae (Ambae)</v>
      </c>
      <c r="D1165" s="6" t="s">
        <v>543</v>
      </c>
      <c r="E1165" s="22" t="str">
        <f t="shared" ca="1" si="91"/>
        <v>Ambae</v>
      </c>
      <c r="F1165" s="22" t="str">
        <f t="shared" ca="1" si="92"/>
        <v>VUT0103001</v>
      </c>
      <c r="G1165" s="22" t="str">
        <f t="shared" ca="1" si="93"/>
        <v>VUT0103</v>
      </c>
      <c r="H1165" s="22" t="str">
        <f t="shared" ca="1" si="94"/>
        <v>PENAMA</v>
      </c>
      <c r="I1165" s="2"/>
      <c r="J1165" s="2">
        <v>0</v>
      </c>
      <c r="K1165" s="2"/>
    </row>
    <row r="1166" spans="1:11">
      <c r="A1166" s="6" t="s">
        <v>7172</v>
      </c>
      <c r="B1166" s="6" t="s">
        <v>7173</v>
      </c>
      <c r="C1166" s="22" t="str">
        <f t="shared" ca="1" si="90"/>
        <v>North Ambae (Ambae)</v>
      </c>
      <c r="D1166" s="6" t="s">
        <v>543</v>
      </c>
      <c r="E1166" s="22" t="str">
        <f t="shared" ca="1" si="91"/>
        <v>Ambae</v>
      </c>
      <c r="F1166" s="22" t="str">
        <f t="shared" ca="1" si="92"/>
        <v>VUT0103001</v>
      </c>
      <c r="G1166" s="22" t="str">
        <f t="shared" ca="1" si="93"/>
        <v>VUT0103</v>
      </c>
      <c r="H1166" s="22" t="str">
        <f t="shared" ca="1" si="94"/>
        <v>PENAMA</v>
      </c>
      <c r="I1166" s="2"/>
      <c r="J1166" s="2">
        <v>0</v>
      </c>
      <c r="K1166" s="2"/>
    </row>
    <row r="1167" spans="1:11">
      <c r="A1167" s="6" t="s">
        <v>7178</v>
      </c>
      <c r="B1167" s="6" t="s">
        <v>7179</v>
      </c>
      <c r="C1167" s="22" t="str">
        <f t="shared" ca="1" si="90"/>
        <v>North Ambae (Ambae)</v>
      </c>
      <c r="D1167" s="6" t="s">
        <v>543</v>
      </c>
      <c r="E1167" s="22" t="str">
        <f t="shared" ca="1" si="91"/>
        <v>Ambae</v>
      </c>
      <c r="F1167" s="22" t="str">
        <f t="shared" ca="1" si="92"/>
        <v>VUT0103001</v>
      </c>
      <c r="G1167" s="22" t="str">
        <f t="shared" ca="1" si="93"/>
        <v>VUT0103</v>
      </c>
      <c r="H1167" s="22" t="str">
        <f t="shared" ca="1" si="94"/>
        <v>PENAMA</v>
      </c>
      <c r="I1167" s="2"/>
      <c r="J1167" s="2">
        <v>0</v>
      </c>
      <c r="K1167" s="2"/>
    </row>
    <row r="1168" spans="1:11">
      <c r="A1168" s="6" t="s">
        <v>7197</v>
      </c>
      <c r="B1168" s="6" t="s">
        <v>7198</v>
      </c>
      <c r="C1168" s="22" t="str">
        <f t="shared" ca="1" si="90"/>
        <v>North Ambae (Ambae)</v>
      </c>
      <c r="D1168" s="6" t="s">
        <v>543</v>
      </c>
      <c r="E1168" s="22" t="str">
        <f t="shared" ca="1" si="91"/>
        <v>Ambae</v>
      </c>
      <c r="F1168" s="22" t="str">
        <f t="shared" ca="1" si="92"/>
        <v>VUT0103001</v>
      </c>
      <c r="G1168" s="22" t="str">
        <f t="shared" ca="1" si="93"/>
        <v>VUT0103</v>
      </c>
      <c r="H1168" s="22" t="str">
        <f t="shared" ca="1" si="94"/>
        <v>PENAMA</v>
      </c>
      <c r="I1168" s="2"/>
      <c r="J1168" s="2">
        <v>0</v>
      </c>
      <c r="K1168" s="2"/>
    </row>
    <row r="1169" spans="1:11">
      <c r="A1169" s="6" t="s">
        <v>7199</v>
      </c>
      <c r="B1169" s="6" t="s">
        <v>7200</v>
      </c>
      <c r="C1169" s="22" t="str">
        <f t="shared" ca="1" si="90"/>
        <v>North Ambae (Ambae)</v>
      </c>
      <c r="D1169" s="6" t="s">
        <v>543</v>
      </c>
      <c r="E1169" s="22" t="str">
        <f t="shared" ca="1" si="91"/>
        <v>Ambae</v>
      </c>
      <c r="F1169" s="22" t="str">
        <f t="shared" ca="1" si="92"/>
        <v>VUT0103001</v>
      </c>
      <c r="G1169" s="22" t="str">
        <f t="shared" ca="1" si="93"/>
        <v>VUT0103</v>
      </c>
      <c r="H1169" s="22" t="str">
        <f t="shared" ca="1" si="94"/>
        <v>PENAMA</v>
      </c>
      <c r="I1169" s="2"/>
      <c r="J1169" s="2">
        <v>0</v>
      </c>
      <c r="K1169" s="2"/>
    </row>
    <row r="1170" spans="1:11">
      <c r="A1170" s="6" t="s">
        <v>7201</v>
      </c>
      <c r="B1170" s="6" t="s">
        <v>7202</v>
      </c>
      <c r="C1170" s="22" t="str">
        <f t="shared" ca="1" si="90"/>
        <v>North Ambae (Ambae)</v>
      </c>
      <c r="D1170" s="6" t="s">
        <v>543</v>
      </c>
      <c r="E1170" s="22" t="str">
        <f t="shared" ca="1" si="91"/>
        <v>Ambae</v>
      </c>
      <c r="F1170" s="22" t="str">
        <f t="shared" ca="1" si="92"/>
        <v>VUT0103001</v>
      </c>
      <c r="G1170" s="22" t="str">
        <f t="shared" ca="1" si="93"/>
        <v>VUT0103</v>
      </c>
      <c r="H1170" s="22" t="str">
        <f t="shared" ca="1" si="94"/>
        <v>PENAMA</v>
      </c>
      <c r="I1170" s="2"/>
      <c r="J1170" s="2">
        <v>0</v>
      </c>
      <c r="K1170" s="2"/>
    </row>
    <row r="1171" spans="1:11">
      <c r="A1171" s="6" t="s">
        <v>7203</v>
      </c>
      <c r="B1171" s="6" t="s">
        <v>7204</v>
      </c>
      <c r="C1171" s="22" t="str">
        <f t="shared" ca="1" si="90"/>
        <v>North Ambae (Ambae)</v>
      </c>
      <c r="D1171" s="6" t="s">
        <v>543</v>
      </c>
      <c r="E1171" s="22" t="str">
        <f t="shared" ca="1" si="91"/>
        <v>Ambae</v>
      </c>
      <c r="F1171" s="22" t="str">
        <f t="shared" ca="1" si="92"/>
        <v>VUT0103001</v>
      </c>
      <c r="G1171" s="22" t="str">
        <f t="shared" ca="1" si="93"/>
        <v>VUT0103</v>
      </c>
      <c r="H1171" s="22" t="str">
        <f t="shared" ca="1" si="94"/>
        <v>PENAMA</v>
      </c>
      <c r="I1171" s="2"/>
      <c r="J1171" s="2">
        <v>0</v>
      </c>
      <c r="K1171" s="2"/>
    </row>
    <row r="1172" spans="1:11">
      <c r="A1172" s="6" t="s">
        <v>7205</v>
      </c>
      <c r="B1172" s="6" t="s">
        <v>7206</v>
      </c>
      <c r="C1172" s="22" t="str">
        <f t="shared" ca="1" si="90"/>
        <v>North Ambae (Ambae)</v>
      </c>
      <c r="D1172" s="6" t="s">
        <v>543</v>
      </c>
      <c r="E1172" s="22" t="str">
        <f t="shared" ca="1" si="91"/>
        <v>Ambae</v>
      </c>
      <c r="F1172" s="22" t="str">
        <f t="shared" ca="1" si="92"/>
        <v>VUT0103001</v>
      </c>
      <c r="G1172" s="22" t="str">
        <f t="shared" ca="1" si="93"/>
        <v>VUT0103</v>
      </c>
      <c r="H1172" s="22" t="str">
        <f t="shared" ca="1" si="94"/>
        <v>PENAMA</v>
      </c>
      <c r="I1172" s="2"/>
      <c r="J1172" s="2">
        <v>3</v>
      </c>
      <c r="K1172" s="2"/>
    </row>
    <row r="1173" spans="1:11">
      <c r="A1173" s="6" t="s">
        <v>7207</v>
      </c>
      <c r="B1173" s="6" t="s">
        <v>7208</v>
      </c>
      <c r="C1173" s="22" t="str">
        <f t="shared" ca="1" si="90"/>
        <v>North Ambae (Ambae)</v>
      </c>
      <c r="D1173" s="6" t="s">
        <v>543</v>
      </c>
      <c r="E1173" s="22" t="str">
        <f t="shared" ca="1" si="91"/>
        <v>Ambae</v>
      </c>
      <c r="F1173" s="22" t="str">
        <f t="shared" ca="1" si="92"/>
        <v>VUT0103001</v>
      </c>
      <c r="G1173" s="22" t="str">
        <f t="shared" ca="1" si="93"/>
        <v>VUT0103</v>
      </c>
      <c r="H1173" s="22" t="str">
        <f t="shared" ca="1" si="94"/>
        <v>PENAMA</v>
      </c>
      <c r="I1173" s="2"/>
      <c r="J1173" s="2">
        <v>0</v>
      </c>
      <c r="K1173" s="2"/>
    </row>
    <row r="1174" spans="1:11">
      <c r="A1174" s="6" t="s">
        <v>7209</v>
      </c>
      <c r="B1174" s="6" t="s">
        <v>7210</v>
      </c>
      <c r="C1174" s="22" t="str">
        <f t="shared" ca="1" si="90"/>
        <v>North Ambae (Ambae)</v>
      </c>
      <c r="D1174" s="6" t="s">
        <v>543</v>
      </c>
      <c r="E1174" s="22" t="str">
        <f t="shared" ca="1" si="91"/>
        <v>Ambae</v>
      </c>
      <c r="F1174" s="22" t="str">
        <f t="shared" ca="1" si="92"/>
        <v>VUT0103001</v>
      </c>
      <c r="G1174" s="22" t="str">
        <f t="shared" ca="1" si="93"/>
        <v>VUT0103</v>
      </c>
      <c r="H1174" s="22" t="str">
        <f t="shared" ca="1" si="94"/>
        <v>PENAMA</v>
      </c>
      <c r="I1174" s="2"/>
      <c r="J1174" s="2">
        <v>0</v>
      </c>
      <c r="K1174" s="2"/>
    </row>
    <row r="1175" spans="1:11">
      <c r="A1175" s="6" t="s">
        <v>7213</v>
      </c>
      <c r="B1175" s="6" t="s">
        <v>7214</v>
      </c>
      <c r="C1175" s="22" t="str">
        <f t="shared" ca="1" si="90"/>
        <v>North Ambae (Ambae)</v>
      </c>
      <c r="D1175" s="6" t="s">
        <v>543</v>
      </c>
      <c r="E1175" s="22" t="str">
        <f t="shared" ca="1" si="91"/>
        <v>Ambae</v>
      </c>
      <c r="F1175" s="22" t="str">
        <f t="shared" ca="1" si="92"/>
        <v>VUT0103001</v>
      </c>
      <c r="G1175" s="22" t="str">
        <f t="shared" ca="1" si="93"/>
        <v>VUT0103</v>
      </c>
      <c r="H1175" s="22" t="str">
        <f t="shared" ca="1" si="94"/>
        <v>PENAMA</v>
      </c>
      <c r="I1175" s="2"/>
      <c r="J1175" s="2">
        <v>0</v>
      </c>
      <c r="K1175" s="2"/>
    </row>
    <row r="1176" spans="1:11">
      <c r="A1176" s="6" t="s">
        <v>7215</v>
      </c>
      <c r="B1176" s="6" t="s">
        <v>7216</v>
      </c>
      <c r="C1176" s="22" t="str">
        <f t="shared" ca="1" si="90"/>
        <v>North Ambae (Ambae)</v>
      </c>
      <c r="D1176" s="6" t="s">
        <v>543</v>
      </c>
      <c r="E1176" s="22" t="str">
        <f t="shared" ca="1" si="91"/>
        <v>Ambae</v>
      </c>
      <c r="F1176" s="22" t="str">
        <f t="shared" ca="1" si="92"/>
        <v>VUT0103001</v>
      </c>
      <c r="G1176" s="22" t="str">
        <f t="shared" ca="1" si="93"/>
        <v>VUT0103</v>
      </c>
      <c r="H1176" s="22" t="str">
        <f t="shared" ca="1" si="94"/>
        <v>PENAMA</v>
      </c>
      <c r="I1176" s="2"/>
      <c r="J1176" s="2">
        <v>0</v>
      </c>
      <c r="K1176" s="2"/>
    </row>
    <row r="1177" spans="1:11">
      <c r="A1177" s="6" t="s">
        <v>7217</v>
      </c>
      <c r="B1177" s="6" t="s">
        <v>7218</v>
      </c>
      <c r="C1177" s="22" t="str">
        <f t="shared" ca="1" si="90"/>
        <v>North Ambae (Ambae)</v>
      </c>
      <c r="D1177" s="6" t="s">
        <v>543</v>
      </c>
      <c r="E1177" s="22" t="str">
        <f t="shared" ca="1" si="91"/>
        <v>Ambae</v>
      </c>
      <c r="F1177" s="22" t="str">
        <f t="shared" ca="1" si="92"/>
        <v>VUT0103001</v>
      </c>
      <c r="G1177" s="22" t="str">
        <f t="shared" ca="1" si="93"/>
        <v>VUT0103</v>
      </c>
      <c r="H1177" s="22" t="str">
        <f t="shared" ca="1" si="94"/>
        <v>PENAMA</v>
      </c>
      <c r="I1177" s="2"/>
      <c r="J1177" s="2">
        <v>0</v>
      </c>
      <c r="K1177" s="2"/>
    </row>
    <row r="1178" spans="1:11">
      <c r="A1178" s="6" t="s">
        <v>7223</v>
      </c>
      <c r="B1178" s="6" t="s">
        <v>7224</v>
      </c>
      <c r="C1178" s="22" t="str">
        <f t="shared" ca="1" si="90"/>
        <v>North Ambae (Ambae)</v>
      </c>
      <c r="D1178" s="6" t="s">
        <v>543</v>
      </c>
      <c r="E1178" s="22" t="str">
        <f t="shared" ca="1" si="91"/>
        <v>Ambae</v>
      </c>
      <c r="F1178" s="22" t="str">
        <f t="shared" ca="1" si="92"/>
        <v>VUT0103001</v>
      </c>
      <c r="G1178" s="22" t="str">
        <f t="shared" ca="1" si="93"/>
        <v>VUT0103</v>
      </c>
      <c r="H1178" s="22" t="str">
        <f t="shared" ca="1" si="94"/>
        <v>PENAMA</v>
      </c>
      <c r="I1178" s="2"/>
      <c r="J1178" s="2">
        <v>0</v>
      </c>
      <c r="K1178" s="2"/>
    </row>
    <row r="1179" spans="1:11">
      <c r="A1179" s="6" t="s">
        <v>7225</v>
      </c>
      <c r="B1179" s="6" t="s">
        <v>7226</v>
      </c>
      <c r="C1179" s="22" t="str">
        <f t="shared" ca="1" si="90"/>
        <v>North Ambae (Ambae)</v>
      </c>
      <c r="D1179" s="6" t="s">
        <v>543</v>
      </c>
      <c r="E1179" s="22" t="str">
        <f t="shared" ca="1" si="91"/>
        <v>Ambae</v>
      </c>
      <c r="F1179" s="22" t="str">
        <f t="shared" ca="1" si="92"/>
        <v>VUT0103001</v>
      </c>
      <c r="G1179" s="22" t="str">
        <f t="shared" ca="1" si="93"/>
        <v>VUT0103</v>
      </c>
      <c r="H1179" s="22" t="str">
        <f t="shared" ca="1" si="94"/>
        <v>PENAMA</v>
      </c>
      <c r="I1179" s="2"/>
      <c r="J1179" s="2">
        <v>0</v>
      </c>
      <c r="K1179" s="2"/>
    </row>
    <row r="1180" spans="1:11">
      <c r="A1180" s="6" t="s">
        <v>7227</v>
      </c>
      <c r="B1180" s="6" t="s">
        <v>7228</v>
      </c>
      <c r="C1180" s="22" t="str">
        <f t="shared" ca="1" si="90"/>
        <v>North Ambae (Ambae)</v>
      </c>
      <c r="D1180" s="6" t="s">
        <v>543</v>
      </c>
      <c r="E1180" s="22" t="str">
        <f t="shared" ca="1" si="91"/>
        <v>Ambae</v>
      </c>
      <c r="F1180" s="22" t="str">
        <f t="shared" ca="1" si="92"/>
        <v>VUT0103001</v>
      </c>
      <c r="G1180" s="22" t="str">
        <f t="shared" ca="1" si="93"/>
        <v>VUT0103</v>
      </c>
      <c r="H1180" s="22" t="str">
        <f t="shared" ca="1" si="94"/>
        <v>PENAMA</v>
      </c>
      <c r="I1180" s="2"/>
      <c r="J1180" s="2">
        <v>0</v>
      </c>
      <c r="K1180" s="2"/>
    </row>
    <row r="1181" spans="1:11">
      <c r="A1181" s="6" t="s">
        <v>7229</v>
      </c>
      <c r="B1181" s="6" t="s">
        <v>7230</v>
      </c>
      <c r="C1181" s="22" t="str">
        <f t="shared" ca="1" si="90"/>
        <v>North Ambae (Ambae)</v>
      </c>
      <c r="D1181" s="6" t="s">
        <v>543</v>
      </c>
      <c r="E1181" s="22" t="str">
        <f t="shared" ca="1" si="91"/>
        <v>Ambae</v>
      </c>
      <c r="F1181" s="22" t="str">
        <f t="shared" ca="1" si="92"/>
        <v>VUT0103001</v>
      </c>
      <c r="G1181" s="22" t="str">
        <f t="shared" ca="1" si="93"/>
        <v>VUT0103</v>
      </c>
      <c r="H1181" s="22" t="str">
        <f t="shared" ca="1" si="94"/>
        <v>PENAMA</v>
      </c>
      <c r="I1181" s="2"/>
      <c r="J1181" s="2">
        <v>0</v>
      </c>
      <c r="K1181" s="2"/>
    </row>
    <row r="1182" spans="1:11">
      <c r="A1182" s="6" t="s">
        <v>7231</v>
      </c>
      <c r="B1182" s="6" t="s">
        <v>7232</v>
      </c>
      <c r="C1182" s="22" t="str">
        <f t="shared" ca="1" si="90"/>
        <v>North Ambae (Ambae)</v>
      </c>
      <c r="D1182" s="6" t="s">
        <v>543</v>
      </c>
      <c r="E1182" s="22" t="str">
        <f t="shared" ca="1" si="91"/>
        <v>Ambae</v>
      </c>
      <c r="F1182" s="22" t="str">
        <f t="shared" ca="1" si="92"/>
        <v>VUT0103001</v>
      </c>
      <c r="G1182" s="22" t="str">
        <f t="shared" ca="1" si="93"/>
        <v>VUT0103</v>
      </c>
      <c r="H1182" s="22" t="str">
        <f t="shared" ca="1" si="94"/>
        <v>PENAMA</v>
      </c>
      <c r="I1182" s="2"/>
      <c r="J1182" s="2">
        <v>0</v>
      </c>
      <c r="K1182" s="2"/>
    </row>
    <row r="1183" spans="1:11">
      <c r="A1183" s="6" t="s">
        <v>7233</v>
      </c>
      <c r="B1183" s="6" t="s">
        <v>7234</v>
      </c>
      <c r="C1183" s="22" t="str">
        <f t="shared" ca="1" si="90"/>
        <v>North Ambae (Ambae)</v>
      </c>
      <c r="D1183" s="6" t="s">
        <v>543</v>
      </c>
      <c r="E1183" s="22" t="str">
        <f t="shared" ca="1" si="91"/>
        <v>Ambae</v>
      </c>
      <c r="F1183" s="22" t="str">
        <f t="shared" ca="1" si="92"/>
        <v>VUT0103001</v>
      </c>
      <c r="G1183" s="22" t="str">
        <f t="shared" ca="1" si="93"/>
        <v>VUT0103</v>
      </c>
      <c r="H1183" s="22" t="str">
        <f t="shared" ca="1" si="94"/>
        <v>PENAMA</v>
      </c>
      <c r="I1183" s="2"/>
      <c r="J1183" s="2">
        <v>0</v>
      </c>
      <c r="K1183" s="2"/>
    </row>
    <row r="1184" spans="1:11">
      <c r="A1184" s="6" t="s">
        <v>7235</v>
      </c>
      <c r="B1184" s="6" t="s">
        <v>7236</v>
      </c>
      <c r="C1184" s="22" t="str">
        <f t="shared" ca="1" si="90"/>
        <v>North Ambae (Ambae)</v>
      </c>
      <c r="D1184" s="6" t="s">
        <v>543</v>
      </c>
      <c r="E1184" s="22" t="str">
        <f t="shared" ca="1" si="91"/>
        <v>Ambae</v>
      </c>
      <c r="F1184" s="22" t="str">
        <f t="shared" ca="1" si="92"/>
        <v>VUT0103001</v>
      </c>
      <c r="G1184" s="22" t="str">
        <f t="shared" ca="1" si="93"/>
        <v>VUT0103</v>
      </c>
      <c r="H1184" s="22" t="str">
        <f t="shared" ca="1" si="94"/>
        <v>PENAMA</v>
      </c>
      <c r="I1184" s="2"/>
      <c r="J1184" s="2">
        <v>0</v>
      </c>
      <c r="K1184" s="2"/>
    </row>
    <row r="1185" spans="1:11">
      <c r="A1185" s="6" t="s">
        <v>7241</v>
      </c>
      <c r="B1185" s="6" t="s">
        <v>7242</v>
      </c>
      <c r="C1185" s="22" t="str">
        <f t="shared" ca="1" si="90"/>
        <v>North Ambae (Ambae)</v>
      </c>
      <c r="D1185" s="6" t="s">
        <v>543</v>
      </c>
      <c r="E1185" s="22" t="str">
        <f t="shared" ca="1" si="91"/>
        <v>Ambae</v>
      </c>
      <c r="F1185" s="22" t="str">
        <f t="shared" ca="1" si="92"/>
        <v>VUT0103001</v>
      </c>
      <c r="G1185" s="22" t="str">
        <f t="shared" ca="1" si="93"/>
        <v>VUT0103</v>
      </c>
      <c r="H1185" s="22" t="str">
        <f t="shared" ca="1" si="94"/>
        <v>PENAMA</v>
      </c>
      <c r="I1185" s="2"/>
      <c r="J1185" s="2">
        <v>0</v>
      </c>
      <c r="K1185" s="2"/>
    </row>
    <row r="1186" spans="1:11">
      <c r="A1186" s="6" t="s">
        <v>7243</v>
      </c>
      <c r="B1186" s="6" t="s">
        <v>7244</v>
      </c>
      <c r="C1186" s="22" t="str">
        <f t="shared" ca="1" si="90"/>
        <v>North Ambae (Ambae)</v>
      </c>
      <c r="D1186" s="6" t="s">
        <v>543</v>
      </c>
      <c r="E1186" s="22" t="str">
        <f t="shared" ca="1" si="91"/>
        <v>Ambae</v>
      </c>
      <c r="F1186" s="22" t="str">
        <f t="shared" ca="1" si="92"/>
        <v>VUT0103001</v>
      </c>
      <c r="G1186" s="22" t="str">
        <f t="shared" ca="1" si="93"/>
        <v>VUT0103</v>
      </c>
      <c r="H1186" s="22" t="str">
        <f t="shared" ca="1" si="94"/>
        <v>PENAMA</v>
      </c>
      <c r="I1186" s="2"/>
      <c r="J1186" s="2">
        <v>3</v>
      </c>
      <c r="K1186" s="2"/>
    </row>
    <row r="1187" spans="1:11">
      <c r="A1187" s="6" t="s">
        <v>7245</v>
      </c>
      <c r="B1187" s="6" t="s">
        <v>7246</v>
      </c>
      <c r="C1187" s="22" t="str">
        <f t="shared" ca="1" si="90"/>
        <v>North Ambae (Ambae)</v>
      </c>
      <c r="D1187" s="6" t="s">
        <v>543</v>
      </c>
      <c r="E1187" s="22" t="str">
        <f t="shared" ca="1" si="91"/>
        <v>Ambae</v>
      </c>
      <c r="F1187" s="22" t="str">
        <f t="shared" ca="1" si="92"/>
        <v>VUT0103001</v>
      </c>
      <c r="G1187" s="22" t="str">
        <f t="shared" ca="1" si="93"/>
        <v>VUT0103</v>
      </c>
      <c r="H1187" s="22" t="str">
        <f t="shared" ca="1" si="94"/>
        <v>PENAMA</v>
      </c>
      <c r="I1187" s="2"/>
      <c r="J1187" s="2">
        <v>0</v>
      </c>
      <c r="K1187" s="2"/>
    </row>
    <row r="1188" spans="1:11">
      <c r="A1188" s="6" t="s">
        <v>7251</v>
      </c>
      <c r="B1188" s="6" t="s">
        <v>7252</v>
      </c>
      <c r="C1188" s="22" t="str">
        <f t="shared" ca="1" si="90"/>
        <v>North Ambae (Ambae)</v>
      </c>
      <c r="D1188" s="6" t="s">
        <v>543</v>
      </c>
      <c r="E1188" s="22" t="str">
        <f t="shared" ca="1" si="91"/>
        <v>Ambae</v>
      </c>
      <c r="F1188" s="22" t="str">
        <f t="shared" ca="1" si="92"/>
        <v>VUT0103001</v>
      </c>
      <c r="G1188" s="22" t="str">
        <f t="shared" ca="1" si="93"/>
        <v>VUT0103</v>
      </c>
      <c r="H1188" s="22" t="str">
        <f t="shared" ca="1" si="94"/>
        <v>PENAMA</v>
      </c>
      <c r="I1188" s="2"/>
      <c r="J1188" s="2">
        <v>0</v>
      </c>
      <c r="K1188" s="2"/>
    </row>
    <row r="1189" spans="1:11">
      <c r="A1189" s="6" t="s">
        <v>7255</v>
      </c>
      <c r="B1189" s="6" t="s">
        <v>7256</v>
      </c>
      <c r="C1189" s="22" t="str">
        <f t="shared" ca="1" si="90"/>
        <v>North Ambae (Ambae)</v>
      </c>
      <c r="D1189" s="6" t="s">
        <v>543</v>
      </c>
      <c r="E1189" s="22" t="str">
        <f t="shared" ca="1" si="91"/>
        <v>Ambae</v>
      </c>
      <c r="F1189" s="22" t="str">
        <f t="shared" ca="1" si="92"/>
        <v>VUT0103001</v>
      </c>
      <c r="G1189" s="22" t="str">
        <f t="shared" ca="1" si="93"/>
        <v>VUT0103</v>
      </c>
      <c r="H1189" s="22" t="str">
        <f t="shared" ca="1" si="94"/>
        <v>PENAMA</v>
      </c>
      <c r="I1189" s="2"/>
      <c r="J1189" s="2">
        <v>0</v>
      </c>
      <c r="K1189" s="2"/>
    </row>
    <row r="1190" spans="1:11">
      <c r="A1190" s="6" t="s">
        <v>7257</v>
      </c>
      <c r="B1190" s="6" t="s">
        <v>7258</v>
      </c>
      <c r="C1190" s="22" t="str">
        <f t="shared" ca="1" si="90"/>
        <v>North Ambae (Ambae)</v>
      </c>
      <c r="D1190" s="6" t="s">
        <v>543</v>
      </c>
      <c r="E1190" s="22" t="str">
        <f t="shared" ca="1" si="91"/>
        <v>Ambae</v>
      </c>
      <c r="F1190" s="22" t="str">
        <f t="shared" ca="1" si="92"/>
        <v>VUT0103001</v>
      </c>
      <c r="G1190" s="22" t="str">
        <f t="shared" ca="1" si="93"/>
        <v>VUT0103</v>
      </c>
      <c r="H1190" s="22" t="str">
        <f t="shared" ca="1" si="94"/>
        <v>PENAMA</v>
      </c>
      <c r="I1190" s="2"/>
      <c r="J1190" s="2">
        <v>0</v>
      </c>
      <c r="K1190" s="2"/>
    </row>
    <row r="1191" spans="1:11">
      <c r="A1191" s="6" t="s">
        <v>7259</v>
      </c>
      <c r="B1191" s="6" t="s">
        <v>7260</v>
      </c>
      <c r="C1191" s="22" t="str">
        <f t="shared" ca="1" si="90"/>
        <v>North Ambae (Ambae)</v>
      </c>
      <c r="D1191" s="6" t="s">
        <v>543</v>
      </c>
      <c r="E1191" s="22" t="str">
        <f t="shared" ca="1" si="91"/>
        <v>Ambae</v>
      </c>
      <c r="F1191" s="22" t="str">
        <f t="shared" ca="1" si="92"/>
        <v>VUT0103001</v>
      </c>
      <c r="G1191" s="22" t="str">
        <f t="shared" ca="1" si="93"/>
        <v>VUT0103</v>
      </c>
      <c r="H1191" s="22" t="str">
        <f t="shared" ca="1" si="94"/>
        <v>PENAMA</v>
      </c>
      <c r="I1191" s="2"/>
      <c r="J1191" s="2">
        <v>0</v>
      </c>
      <c r="K1191" s="2"/>
    </row>
    <row r="1192" spans="1:11">
      <c r="A1192" s="6" t="s">
        <v>7261</v>
      </c>
      <c r="B1192" s="6" t="s">
        <v>7262</v>
      </c>
      <c r="C1192" s="22" t="str">
        <f t="shared" ca="1" si="90"/>
        <v>North Ambae (Ambae)</v>
      </c>
      <c r="D1192" s="6" t="s">
        <v>543</v>
      </c>
      <c r="E1192" s="22" t="str">
        <f t="shared" ca="1" si="91"/>
        <v>Ambae</v>
      </c>
      <c r="F1192" s="22" t="str">
        <f t="shared" ca="1" si="92"/>
        <v>VUT0103001</v>
      </c>
      <c r="G1192" s="22" t="str">
        <f t="shared" ca="1" si="93"/>
        <v>VUT0103</v>
      </c>
      <c r="H1192" s="22" t="str">
        <f t="shared" ca="1" si="94"/>
        <v>PENAMA</v>
      </c>
      <c r="I1192" s="2"/>
      <c r="J1192" s="2">
        <v>0</v>
      </c>
      <c r="K1192" s="2"/>
    </row>
    <row r="1193" spans="1:11">
      <c r="A1193" s="6" t="s">
        <v>7263</v>
      </c>
      <c r="B1193" s="6" t="s">
        <v>7264</v>
      </c>
      <c r="C1193" s="22" t="str">
        <f t="shared" ca="1" si="90"/>
        <v>North Ambae (Ambae)</v>
      </c>
      <c r="D1193" s="6" t="s">
        <v>543</v>
      </c>
      <c r="E1193" s="22" t="str">
        <f t="shared" ca="1" si="91"/>
        <v>Ambae</v>
      </c>
      <c r="F1193" s="22" t="str">
        <f t="shared" ca="1" si="92"/>
        <v>VUT0103001</v>
      </c>
      <c r="G1193" s="22" t="str">
        <f t="shared" ca="1" si="93"/>
        <v>VUT0103</v>
      </c>
      <c r="H1193" s="22" t="str">
        <f t="shared" ca="1" si="94"/>
        <v>PENAMA</v>
      </c>
      <c r="I1193" s="2"/>
      <c r="J1193" s="2">
        <v>0</v>
      </c>
      <c r="K1193" s="2"/>
    </row>
    <row r="1194" spans="1:11">
      <c r="A1194" s="6" t="s">
        <v>7265</v>
      </c>
      <c r="B1194" s="6" t="s">
        <v>7266</v>
      </c>
      <c r="C1194" s="22" t="str">
        <f t="shared" ca="1" si="90"/>
        <v>North Ambae (Ambae)</v>
      </c>
      <c r="D1194" s="6" t="s">
        <v>543</v>
      </c>
      <c r="E1194" s="22" t="str">
        <f t="shared" ca="1" si="91"/>
        <v>Ambae</v>
      </c>
      <c r="F1194" s="22" t="str">
        <f t="shared" ca="1" si="92"/>
        <v>VUT0103001</v>
      </c>
      <c r="G1194" s="22" t="str">
        <f t="shared" ca="1" si="93"/>
        <v>VUT0103</v>
      </c>
      <c r="H1194" s="22" t="str">
        <f t="shared" ca="1" si="94"/>
        <v>PENAMA</v>
      </c>
      <c r="I1194" s="2"/>
      <c r="J1194" s="2">
        <v>0</v>
      </c>
      <c r="K1194" s="2"/>
    </row>
    <row r="1195" spans="1:11">
      <c r="A1195" s="6" t="s">
        <v>7267</v>
      </c>
      <c r="B1195" s="6" t="s">
        <v>7268</v>
      </c>
      <c r="C1195" s="22" t="str">
        <f t="shared" ca="1" si="90"/>
        <v>North Ambae (Ambae)</v>
      </c>
      <c r="D1195" s="6" t="s">
        <v>543</v>
      </c>
      <c r="E1195" s="22" t="str">
        <f t="shared" ca="1" si="91"/>
        <v>Ambae</v>
      </c>
      <c r="F1195" s="22" t="str">
        <f t="shared" ca="1" si="92"/>
        <v>VUT0103001</v>
      </c>
      <c r="G1195" s="22" t="str">
        <f t="shared" ca="1" si="93"/>
        <v>VUT0103</v>
      </c>
      <c r="H1195" s="22" t="str">
        <f t="shared" ca="1" si="94"/>
        <v>PENAMA</v>
      </c>
      <c r="I1195" s="2"/>
      <c r="J1195" s="2">
        <v>0</v>
      </c>
      <c r="K1195" s="2"/>
    </row>
    <row r="1196" spans="1:11">
      <c r="A1196" s="6" t="s">
        <v>7271</v>
      </c>
      <c r="B1196" s="6" t="s">
        <v>7272</v>
      </c>
      <c r="C1196" s="22" t="str">
        <f t="shared" ca="1" si="90"/>
        <v>North Ambae (Ambae)</v>
      </c>
      <c r="D1196" s="6" t="s">
        <v>543</v>
      </c>
      <c r="E1196" s="22" t="str">
        <f t="shared" ca="1" si="91"/>
        <v>Ambae</v>
      </c>
      <c r="F1196" s="22" t="str">
        <f t="shared" ca="1" si="92"/>
        <v>VUT0103001</v>
      </c>
      <c r="G1196" s="22" t="str">
        <f t="shared" ca="1" si="93"/>
        <v>VUT0103</v>
      </c>
      <c r="H1196" s="22" t="str">
        <f t="shared" ca="1" si="94"/>
        <v>PENAMA</v>
      </c>
      <c r="I1196" s="2"/>
      <c r="J1196" s="2">
        <v>0</v>
      </c>
      <c r="K1196" s="2"/>
    </row>
    <row r="1197" spans="1:11">
      <c r="A1197" s="6" t="s">
        <v>7279</v>
      </c>
      <c r="B1197" s="6" t="s">
        <v>7280</v>
      </c>
      <c r="C1197" s="22" t="str">
        <f t="shared" ca="1" si="90"/>
        <v>North Ambae (Ambae)</v>
      </c>
      <c r="D1197" s="6" t="s">
        <v>543</v>
      </c>
      <c r="E1197" s="22" t="str">
        <f t="shared" ca="1" si="91"/>
        <v>Ambae</v>
      </c>
      <c r="F1197" s="22" t="str">
        <f t="shared" ca="1" si="92"/>
        <v>VUT0103001</v>
      </c>
      <c r="G1197" s="22" t="str">
        <f t="shared" ca="1" si="93"/>
        <v>VUT0103</v>
      </c>
      <c r="H1197" s="22" t="str">
        <f t="shared" ca="1" si="94"/>
        <v>PENAMA</v>
      </c>
      <c r="I1197" s="2"/>
      <c r="J1197" s="2">
        <v>0</v>
      </c>
      <c r="K1197" s="2"/>
    </row>
    <row r="1198" spans="1:11">
      <c r="A1198" s="6" t="s">
        <v>7281</v>
      </c>
      <c r="B1198" s="6" t="s">
        <v>7282</v>
      </c>
      <c r="C1198" s="22" t="str">
        <f t="shared" ca="1" si="90"/>
        <v>North Ambae (Ambae)</v>
      </c>
      <c r="D1198" s="6" t="s">
        <v>543</v>
      </c>
      <c r="E1198" s="22" t="str">
        <f t="shared" ca="1" si="91"/>
        <v>Ambae</v>
      </c>
      <c r="F1198" s="22" t="str">
        <f t="shared" ca="1" si="92"/>
        <v>VUT0103001</v>
      </c>
      <c r="G1198" s="22" t="str">
        <f t="shared" ca="1" si="93"/>
        <v>VUT0103</v>
      </c>
      <c r="H1198" s="22" t="str">
        <f t="shared" ca="1" si="94"/>
        <v>PENAMA</v>
      </c>
      <c r="I1198" s="2"/>
      <c r="J1198" s="2">
        <v>0</v>
      </c>
      <c r="K1198" s="2"/>
    </row>
    <row r="1199" spans="1:11">
      <c r="A1199" s="6" t="s">
        <v>7283</v>
      </c>
      <c r="B1199" s="6" t="s">
        <v>7284</v>
      </c>
      <c r="C1199" s="22" t="str">
        <f t="shared" ca="1" si="90"/>
        <v>North Ambae (Ambae)</v>
      </c>
      <c r="D1199" s="6" t="s">
        <v>543</v>
      </c>
      <c r="E1199" s="22" t="str">
        <f t="shared" ca="1" si="91"/>
        <v>Ambae</v>
      </c>
      <c r="F1199" s="22" t="str">
        <f t="shared" ca="1" si="92"/>
        <v>VUT0103001</v>
      </c>
      <c r="G1199" s="22" t="str">
        <f t="shared" ca="1" si="93"/>
        <v>VUT0103</v>
      </c>
      <c r="H1199" s="22" t="str">
        <f t="shared" ca="1" si="94"/>
        <v>PENAMA</v>
      </c>
      <c r="I1199" s="2"/>
      <c r="J1199" s="2">
        <v>0</v>
      </c>
      <c r="K1199" s="2"/>
    </row>
    <row r="1200" spans="1:11">
      <c r="A1200" s="6" t="s">
        <v>7285</v>
      </c>
      <c r="B1200" s="6" t="s">
        <v>7286</v>
      </c>
      <c r="C1200" s="22" t="str">
        <f t="shared" ca="1" si="90"/>
        <v>North Ambae (Ambae)</v>
      </c>
      <c r="D1200" s="6" t="s">
        <v>543</v>
      </c>
      <c r="E1200" s="22" t="str">
        <f t="shared" ca="1" si="91"/>
        <v>Ambae</v>
      </c>
      <c r="F1200" s="22" t="str">
        <f t="shared" ca="1" si="92"/>
        <v>VUT0103001</v>
      </c>
      <c r="G1200" s="22" t="str">
        <f t="shared" ca="1" si="93"/>
        <v>VUT0103</v>
      </c>
      <c r="H1200" s="22" t="str">
        <f t="shared" ca="1" si="94"/>
        <v>PENAMA</v>
      </c>
      <c r="I1200" s="2"/>
      <c r="J1200" s="2">
        <v>0</v>
      </c>
      <c r="K1200" s="2"/>
    </row>
    <row r="1201" spans="1:11">
      <c r="A1201" s="6" t="s">
        <v>7287</v>
      </c>
      <c r="B1201" s="6" t="s">
        <v>7288</v>
      </c>
      <c r="C1201" s="22" t="str">
        <f t="shared" ca="1" si="90"/>
        <v>North Ambae (Ambae)</v>
      </c>
      <c r="D1201" s="6" t="s">
        <v>543</v>
      </c>
      <c r="E1201" s="22" t="str">
        <f t="shared" ca="1" si="91"/>
        <v>Ambae</v>
      </c>
      <c r="F1201" s="22" t="str">
        <f t="shared" ca="1" si="92"/>
        <v>VUT0103001</v>
      </c>
      <c r="G1201" s="22" t="str">
        <f t="shared" ca="1" si="93"/>
        <v>VUT0103</v>
      </c>
      <c r="H1201" s="22" t="str">
        <f t="shared" ca="1" si="94"/>
        <v>PENAMA</v>
      </c>
      <c r="I1201" s="2"/>
      <c r="J1201" s="2">
        <v>0</v>
      </c>
      <c r="K1201" s="2"/>
    </row>
    <row r="1202" spans="1:11">
      <c r="A1202" s="6" t="s">
        <v>7289</v>
      </c>
      <c r="B1202" s="6" t="s">
        <v>7290</v>
      </c>
      <c r="C1202" s="22" t="str">
        <f t="shared" ca="1" si="90"/>
        <v>North Ambae (Ambae)</v>
      </c>
      <c r="D1202" s="6" t="s">
        <v>543</v>
      </c>
      <c r="E1202" s="22" t="str">
        <f t="shared" ca="1" si="91"/>
        <v>Ambae</v>
      </c>
      <c r="F1202" s="22" t="str">
        <f t="shared" ca="1" si="92"/>
        <v>VUT0103001</v>
      </c>
      <c r="G1202" s="22" t="str">
        <f t="shared" ca="1" si="93"/>
        <v>VUT0103</v>
      </c>
      <c r="H1202" s="22" t="str">
        <f t="shared" ca="1" si="94"/>
        <v>PENAMA</v>
      </c>
      <c r="I1202" s="2"/>
      <c r="J1202" s="2">
        <v>0</v>
      </c>
      <c r="K1202" s="2"/>
    </row>
    <row r="1203" spans="1:11">
      <c r="A1203" s="6" t="s">
        <v>7291</v>
      </c>
      <c r="B1203" s="6" t="s">
        <v>7292</v>
      </c>
      <c r="C1203" s="22" t="str">
        <f t="shared" ca="1" si="90"/>
        <v>North Ambae (Ambae)</v>
      </c>
      <c r="D1203" s="6" t="s">
        <v>543</v>
      </c>
      <c r="E1203" s="22" t="str">
        <f t="shared" ca="1" si="91"/>
        <v>Ambae</v>
      </c>
      <c r="F1203" s="22" t="str">
        <f t="shared" ca="1" si="92"/>
        <v>VUT0103001</v>
      </c>
      <c r="G1203" s="22" t="str">
        <f t="shared" ca="1" si="93"/>
        <v>VUT0103</v>
      </c>
      <c r="H1203" s="22" t="str">
        <f t="shared" ca="1" si="94"/>
        <v>PENAMA</v>
      </c>
      <c r="I1203" s="2"/>
      <c r="J1203" s="2">
        <v>0</v>
      </c>
      <c r="K1203" s="2"/>
    </row>
    <row r="1204" spans="1:11">
      <c r="A1204" s="6" t="s">
        <v>7293</v>
      </c>
      <c r="B1204" s="6" t="s">
        <v>7294</v>
      </c>
      <c r="C1204" s="22" t="str">
        <f t="shared" ca="1" si="90"/>
        <v>North Ambae (Ambae)</v>
      </c>
      <c r="D1204" s="6" t="s">
        <v>543</v>
      </c>
      <c r="E1204" s="22" t="str">
        <f t="shared" ca="1" si="91"/>
        <v>Ambae</v>
      </c>
      <c r="F1204" s="22" t="str">
        <f t="shared" ca="1" si="92"/>
        <v>VUT0103001</v>
      </c>
      <c r="G1204" s="22" t="str">
        <f t="shared" ca="1" si="93"/>
        <v>VUT0103</v>
      </c>
      <c r="H1204" s="22" t="str">
        <f t="shared" ca="1" si="94"/>
        <v>PENAMA</v>
      </c>
      <c r="I1204" s="2"/>
      <c r="J1204" s="2">
        <v>0</v>
      </c>
      <c r="K1204" s="2"/>
    </row>
    <row r="1205" spans="1:11">
      <c r="A1205" s="6" t="s">
        <v>7297</v>
      </c>
      <c r="B1205" s="6" t="s">
        <v>7298</v>
      </c>
      <c r="C1205" s="22" t="str">
        <f t="shared" ca="1" si="90"/>
        <v>North Ambae (Ambae)</v>
      </c>
      <c r="D1205" s="6" t="s">
        <v>543</v>
      </c>
      <c r="E1205" s="22" t="str">
        <f t="shared" ca="1" si="91"/>
        <v>Ambae</v>
      </c>
      <c r="F1205" s="22" t="str">
        <f t="shared" ca="1" si="92"/>
        <v>VUT0103001</v>
      </c>
      <c r="G1205" s="22" t="str">
        <f t="shared" ca="1" si="93"/>
        <v>VUT0103</v>
      </c>
      <c r="H1205" s="22" t="str">
        <f t="shared" ca="1" si="94"/>
        <v>PENAMA</v>
      </c>
      <c r="I1205" s="2"/>
      <c r="J1205" s="2">
        <v>0</v>
      </c>
      <c r="K1205" s="2"/>
    </row>
    <row r="1206" spans="1:11">
      <c r="A1206" s="6" t="s">
        <v>7299</v>
      </c>
      <c r="B1206" s="6" t="s">
        <v>7300</v>
      </c>
      <c r="C1206" s="22" t="str">
        <f t="shared" ca="1" si="90"/>
        <v>North Ambae (Ambae)</v>
      </c>
      <c r="D1206" s="6" t="s">
        <v>543</v>
      </c>
      <c r="E1206" s="22" t="str">
        <f t="shared" ca="1" si="91"/>
        <v>Ambae</v>
      </c>
      <c r="F1206" s="22" t="str">
        <f t="shared" ca="1" si="92"/>
        <v>VUT0103001</v>
      </c>
      <c r="G1206" s="22" t="str">
        <f t="shared" ca="1" si="93"/>
        <v>VUT0103</v>
      </c>
      <c r="H1206" s="22" t="str">
        <f t="shared" ca="1" si="94"/>
        <v>PENAMA</v>
      </c>
      <c r="I1206" s="2"/>
      <c r="J1206" s="2">
        <v>0</v>
      </c>
      <c r="K1206" s="2"/>
    </row>
    <row r="1207" spans="1:11">
      <c r="A1207" s="6" t="s">
        <v>7303</v>
      </c>
      <c r="B1207" s="6" t="s">
        <v>7304</v>
      </c>
      <c r="C1207" s="22" t="str">
        <f t="shared" ca="1" si="90"/>
        <v>North Ambae (Ambae)</v>
      </c>
      <c r="D1207" s="6" t="s">
        <v>543</v>
      </c>
      <c r="E1207" s="22" t="str">
        <f t="shared" ca="1" si="91"/>
        <v>Ambae</v>
      </c>
      <c r="F1207" s="22" t="str">
        <f t="shared" ca="1" si="92"/>
        <v>VUT0103001</v>
      </c>
      <c r="G1207" s="22" t="str">
        <f t="shared" ca="1" si="93"/>
        <v>VUT0103</v>
      </c>
      <c r="H1207" s="22" t="str">
        <f t="shared" ca="1" si="94"/>
        <v>PENAMA</v>
      </c>
      <c r="I1207" s="2"/>
      <c r="J1207" s="2">
        <v>0</v>
      </c>
      <c r="K1207" s="2"/>
    </row>
    <row r="1208" spans="1:11">
      <c r="A1208" s="6" t="s">
        <v>7305</v>
      </c>
      <c r="B1208" s="6" t="s">
        <v>7306</v>
      </c>
      <c r="C1208" s="22" t="str">
        <f t="shared" ca="1" si="90"/>
        <v>North Ambae (Ambae)</v>
      </c>
      <c r="D1208" s="6" t="s">
        <v>543</v>
      </c>
      <c r="E1208" s="22" t="str">
        <f t="shared" ca="1" si="91"/>
        <v>Ambae</v>
      </c>
      <c r="F1208" s="22" t="str">
        <f t="shared" ca="1" si="92"/>
        <v>VUT0103001</v>
      </c>
      <c r="G1208" s="22" t="str">
        <f t="shared" ca="1" si="93"/>
        <v>VUT0103</v>
      </c>
      <c r="H1208" s="22" t="str">
        <f t="shared" ca="1" si="94"/>
        <v>PENAMA</v>
      </c>
      <c r="I1208" s="2"/>
      <c r="J1208" s="2">
        <v>0</v>
      </c>
      <c r="K1208" s="2"/>
    </row>
    <row r="1209" spans="1:11">
      <c r="A1209" s="6" t="s">
        <v>7309</v>
      </c>
      <c r="B1209" s="6" t="s">
        <v>7310</v>
      </c>
      <c r="C1209" s="22" t="str">
        <f t="shared" ca="1" si="90"/>
        <v>North Ambae (Ambae)</v>
      </c>
      <c r="D1209" s="6" t="s">
        <v>543</v>
      </c>
      <c r="E1209" s="22" t="str">
        <f t="shared" ca="1" si="91"/>
        <v>Ambae</v>
      </c>
      <c r="F1209" s="22" t="str">
        <f t="shared" ca="1" si="92"/>
        <v>VUT0103001</v>
      </c>
      <c r="G1209" s="22" t="str">
        <f t="shared" ca="1" si="93"/>
        <v>VUT0103</v>
      </c>
      <c r="H1209" s="22" t="str">
        <f t="shared" ca="1" si="94"/>
        <v>PENAMA</v>
      </c>
      <c r="I1209" s="2"/>
      <c r="J1209" s="2">
        <v>0</v>
      </c>
      <c r="K1209" s="2"/>
    </row>
    <row r="1210" spans="1:11">
      <c r="A1210" s="6" t="s">
        <v>7313</v>
      </c>
      <c r="B1210" s="6" t="s">
        <v>7314</v>
      </c>
      <c r="C1210" s="22" t="str">
        <f t="shared" ca="1" si="90"/>
        <v>North Ambae (Ambae)</v>
      </c>
      <c r="D1210" s="6" t="s">
        <v>543</v>
      </c>
      <c r="E1210" s="22" t="str">
        <f t="shared" ca="1" si="91"/>
        <v>Ambae</v>
      </c>
      <c r="F1210" s="22" t="str">
        <f t="shared" ca="1" si="92"/>
        <v>VUT0103001</v>
      </c>
      <c r="G1210" s="22" t="str">
        <f t="shared" ca="1" si="93"/>
        <v>VUT0103</v>
      </c>
      <c r="H1210" s="22" t="str">
        <f t="shared" ca="1" si="94"/>
        <v>PENAMA</v>
      </c>
      <c r="I1210" s="2"/>
      <c r="J1210" s="2">
        <v>0</v>
      </c>
      <c r="K1210" s="2"/>
    </row>
    <row r="1211" spans="1:11">
      <c r="A1211" s="6" t="s">
        <v>7315</v>
      </c>
      <c r="B1211" s="6" t="s">
        <v>7316</v>
      </c>
      <c r="C1211" s="22" t="str">
        <f t="shared" ca="1" si="90"/>
        <v>North Ambae (Ambae)</v>
      </c>
      <c r="D1211" s="6" t="s">
        <v>543</v>
      </c>
      <c r="E1211" s="22" t="str">
        <f t="shared" ca="1" si="91"/>
        <v>Ambae</v>
      </c>
      <c r="F1211" s="22" t="str">
        <f t="shared" ca="1" si="92"/>
        <v>VUT0103001</v>
      </c>
      <c r="G1211" s="22" t="str">
        <f t="shared" ca="1" si="93"/>
        <v>VUT0103</v>
      </c>
      <c r="H1211" s="22" t="str">
        <f t="shared" ca="1" si="94"/>
        <v>PENAMA</v>
      </c>
      <c r="I1211" s="2"/>
      <c r="J1211" s="2">
        <v>0</v>
      </c>
      <c r="K1211" s="2"/>
    </row>
    <row r="1212" spans="1:11">
      <c r="A1212" s="6" t="s">
        <v>7317</v>
      </c>
      <c r="B1212" s="6" t="s">
        <v>7318</v>
      </c>
      <c r="C1212" s="22" t="str">
        <f t="shared" ca="1" si="90"/>
        <v>North Ambae (Ambae)</v>
      </c>
      <c r="D1212" s="6" t="s">
        <v>543</v>
      </c>
      <c r="E1212" s="22" t="str">
        <f t="shared" ca="1" si="91"/>
        <v>Ambae</v>
      </c>
      <c r="F1212" s="22" t="str">
        <f t="shared" ca="1" si="92"/>
        <v>VUT0103001</v>
      </c>
      <c r="G1212" s="22" t="str">
        <f t="shared" ca="1" si="93"/>
        <v>VUT0103</v>
      </c>
      <c r="H1212" s="22" t="str">
        <f t="shared" ca="1" si="94"/>
        <v>PENAMA</v>
      </c>
      <c r="I1212" s="2"/>
      <c r="J1212" s="2">
        <v>0</v>
      </c>
      <c r="K1212" s="2"/>
    </row>
    <row r="1213" spans="1:11">
      <c r="A1213" s="6" t="s">
        <v>7319</v>
      </c>
      <c r="B1213" s="6" t="s">
        <v>7320</v>
      </c>
      <c r="C1213" s="22" t="str">
        <f t="shared" ca="1" si="90"/>
        <v>North Ambae (Ambae)</v>
      </c>
      <c r="D1213" s="6" t="s">
        <v>543</v>
      </c>
      <c r="E1213" s="22" t="str">
        <f t="shared" ca="1" si="91"/>
        <v>Ambae</v>
      </c>
      <c r="F1213" s="22" t="str">
        <f t="shared" ca="1" si="92"/>
        <v>VUT0103001</v>
      </c>
      <c r="G1213" s="22" t="str">
        <f t="shared" ca="1" si="93"/>
        <v>VUT0103</v>
      </c>
      <c r="H1213" s="22" t="str">
        <f t="shared" ca="1" si="94"/>
        <v>PENAMA</v>
      </c>
      <c r="I1213" s="2"/>
      <c r="J1213" s="2">
        <v>2</v>
      </c>
      <c r="K1213" s="2"/>
    </row>
    <row r="1214" spans="1:11">
      <c r="A1214" s="6" t="s">
        <v>7321</v>
      </c>
      <c r="B1214" s="6" t="s">
        <v>7322</v>
      </c>
      <c r="C1214" s="22" t="str">
        <f t="shared" ca="1" si="90"/>
        <v>North Ambae (Ambae)</v>
      </c>
      <c r="D1214" s="6" t="s">
        <v>543</v>
      </c>
      <c r="E1214" s="22" t="str">
        <f t="shared" ca="1" si="91"/>
        <v>Ambae</v>
      </c>
      <c r="F1214" s="22" t="str">
        <f t="shared" ca="1" si="92"/>
        <v>VUT0103001</v>
      </c>
      <c r="G1214" s="22" t="str">
        <f t="shared" ca="1" si="93"/>
        <v>VUT0103</v>
      </c>
      <c r="H1214" s="22" t="str">
        <f t="shared" ca="1" si="94"/>
        <v>PENAMA</v>
      </c>
      <c r="I1214" s="2"/>
      <c r="J1214" s="2">
        <v>0</v>
      </c>
      <c r="K1214" s="2"/>
    </row>
    <row r="1215" spans="1:11">
      <c r="A1215" s="6" t="s">
        <v>7325</v>
      </c>
      <c r="B1215" s="6" t="s">
        <v>7326</v>
      </c>
      <c r="C1215" s="22" t="str">
        <f t="shared" ca="1" si="90"/>
        <v>North Ambae (Ambae)</v>
      </c>
      <c r="D1215" s="6" t="s">
        <v>543</v>
      </c>
      <c r="E1215" s="22" t="str">
        <f t="shared" ca="1" si="91"/>
        <v>Ambae</v>
      </c>
      <c r="F1215" s="22" t="str">
        <f t="shared" ca="1" si="92"/>
        <v>VUT0103001</v>
      </c>
      <c r="G1215" s="22" t="str">
        <f t="shared" ca="1" si="93"/>
        <v>VUT0103</v>
      </c>
      <c r="H1215" s="22" t="str">
        <f t="shared" ca="1" si="94"/>
        <v>PENAMA</v>
      </c>
      <c r="I1215" s="2"/>
      <c r="J1215" s="2">
        <v>0</v>
      </c>
      <c r="K1215" s="2"/>
    </row>
    <row r="1216" spans="1:11">
      <c r="A1216" s="6" t="s">
        <v>7327</v>
      </c>
      <c r="B1216" s="6" t="s">
        <v>7328</v>
      </c>
      <c r="C1216" s="22" t="str">
        <f t="shared" ca="1" si="90"/>
        <v>North Ambae (Ambae)</v>
      </c>
      <c r="D1216" s="6" t="s">
        <v>543</v>
      </c>
      <c r="E1216" s="22" t="str">
        <f t="shared" ca="1" si="91"/>
        <v>Ambae</v>
      </c>
      <c r="F1216" s="22" t="str">
        <f t="shared" ca="1" si="92"/>
        <v>VUT0103001</v>
      </c>
      <c r="G1216" s="22" t="str">
        <f t="shared" ca="1" si="93"/>
        <v>VUT0103</v>
      </c>
      <c r="H1216" s="22" t="str">
        <f t="shared" ca="1" si="94"/>
        <v>PENAMA</v>
      </c>
      <c r="I1216" s="2"/>
      <c r="J1216" s="2">
        <v>0</v>
      </c>
      <c r="K1216" s="2"/>
    </row>
    <row r="1217" spans="1:11">
      <c r="A1217" s="6" t="s">
        <v>7329</v>
      </c>
      <c r="B1217" s="6" t="s">
        <v>7330</v>
      </c>
      <c r="C1217" s="22" t="str">
        <f t="shared" ca="1" si="90"/>
        <v>North Ambae (Ambae)</v>
      </c>
      <c r="D1217" s="6" t="s">
        <v>543</v>
      </c>
      <c r="E1217" s="22" t="str">
        <f t="shared" ca="1" si="91"/>
        <v>Ambae</v>
      </c>
      <c r="F1217" s="22" t="str">
        <f t="shared" ca="1" si="92"/>
        <v>VUT0103001</v>
      </c>
      <c r="G1217" s="22" t="str">
        <f t="shared" ca="1" si="93"/>
        <v>VUT0103</v>
      </c>
      <c r="H1217" s="22" t="str">
        <f t="shared" ca="1" si="94"/>
        <v>PENAMA</v>
      </c>
      <c r="I1217" s="2"/>
      <c r="J1217" s="2">
        <v>0</v>
      </c>
      <c r="K1217" s="2"/>
    </row>
    <row r="1218" spans="1:11">
      <c r="A1218" s="6" t="s">
        <v>7331</v>
      </c>
      <c r="B1218" s="6" t="s">
        <v>7332</v>
      </c>
      <c r="C1218" s="22" t="str">
        <f t="shared" ref="C1218:C1281" ca="1" si="95">OFFSET(OffsetRefAdm3,MATCH(D1218,MatchAdm3_Code,0)-1,0)</f>
        <v>North Ambae (Ambae)</v>
      </c>
      <c r="D1218" s="6" t="s">
        <v>543</v>
      </c>
      <c r="E1218" s="22" t="str">
        <f t="shared" ref="E1218:E1281" ca="1" si="96">OFFSET(OffsetRefAdm3,MATCH(D1218,MatchAdm3_Code,0)-1,2)</f>
        <v>Ambae</v>
      </c>
      <c r="F1218" s="22" t="str">
        <f t="shared" ref="F1218:F1281" ca="1" si="97">OFFSET(OffsetRefAdm3,MATCH(D1218,MatchAdm3_Code,0)-1,3)</f>
        <v>VUT0103001</v>
      </c>
      <c r="G1218" s="22" t="str">
        <f t="shared" ref="G1218:G1281" ca="1" si="98">OFFSET(OffsetRefAdm3,MATCH(D1218,MatchAdm3_Code,0)-1,5)</f>
        <v>VUT0103</v>
      </c>
      <c r="H1218" s="22" t="str">
        <f t="shared" ref="H1218:H1281" ca="1" si="99">OFFSET(OffsetRefAdm3,MATCH(D1218,MatchAdm3_Code,0)-1,4)</f>
        <v>PENAMA</v>
      </c>
      <c r="I1218" s="2"/>
      <c r="J1218" s="2">
        <v>0</v>
      </c>
      <c r="K1218" s="2"/>
    </row>
    <row r="1219" spans="1:11">
      <c r="A1219" s="6" t="s">
        <v>7333</v>
      </c>
      <c r="B1219" s="6" t="s">
        <v>7334</v>
      </c>
      <c r="C1219" s="22" t="str">
        <f t="shared" ca="1" si="95"/>
        <v>North Ambae (Ambae)</v>
      </c>
      <c r="D1219" s="6" t="s">
        <v>543</v>
      </c>
      <c r="E1219" s="22" t="str">
        <f t="shared" ca="1" si="96"/>
        <v>Ambae</v>
      </c>
      <c r="F1219" s="22" t="str">
        <f t="shared" ca="1" si="97"/>
        <v>VUT0103001</v>
      </c>
      <c r="G1219" s="22" t="str">
        <f t="shared" ca="1" si="98"/>
        <v>VUT0103</v>
      </c>
      <c r="H1219" s="22" t="str">
        <f t="shared" ca="1" si="99"/>
        <v>PENAMA</v>
      </c>
      <c r="I1219" s="2"/>
      <c r="J1219" s="2">
        <v>0</v>
      </c>
      <c r="K1219" s="2"/>
    </row>
    <row r="1220" spans="1:11">
      <c r="A1220" s="6" t="s">
        <v>7335</v>
      </c>
      <c r="B1220" s="6" t="s">
        <v>7336</v>
      </c>
      <c r="C1220" s="22" t="str">
        <f t="shared" ca="1" si="95"/>
        <v>North Ambae (Ambae)</v>
      </c>
      <c r="D1220" s="6" t="s">
        <v>543</v>
      </c>
      <c r="E1220" s="22" t="str">
        <f t="shared" ca="1" si="96"/>
        <v>Ambae</v>
      </c>
      <c r="F1220" s="22" t="str">
        <f t="shared" ca="1" si="97"/>
        <v>VUT0103001</v>
      </c>
      <c r="G1220" s="22" t="str">
        <f t="shared" ca="1" si="98"/>
        <v>VUT0103</v>
      </c>
      <c r="H1220" s="22" t="str">
        <f t="shared" ca="1" si="99"/>
        <v>PENAMA</v>
      </c>
      <c r="I1220" s="2"/>
      <c r="J1220" s="2">
        <v>0</v>
      </c>
      <c r="K1220" s="2"/>
    </row>
    <row r="1221" spans="1:11">
      <c r="A1221" s="6" t="s">
        <v>7339</v>
      </c>
      <c r="B1221" s="6" t="s">
        <v>7340</v>
      </c>
      <c r="C1221" s="22" t="str">
        <f t="shared" ca="1" si="95"/>
        <v>North Ambae (Ambae)</v>
      </c>
      <c r="D1221" s="6" t="s">
        <v>543</v>
      </c>
      <c r="E1221" s="22" t="str">
        <f t="shared" ca="1" si="96"/>
        <v>Ambae</v>
      </c>
      <c r="F1221" s="22" t="str">
        <f t="shared" ca="1" si="97"/>
        <v>VUT0103001</v>
      </c>
      <c r="G1221" s="22" t="str">
        <f t="shared" ca="1" si="98"/>
        <v>VUT0103</v>
      </c>
      <c r="H1221" s="22" t="str">
        <f t="shared" ca="1" si="99"/>
        <v>PENAMA</v>
      </c>
      <c r="I1221" s="2"/>
      <c r="J1221" s="2">
        <v>0</v>
      </c>
      <c r="K1221" s="2"/>
    </row>
    <row r="1222" spans="1:11">
      <c r="A1222" s="6" t="s">
        <v>7341</v>
      </c>
      <c r="B1222" s="6" t="s">
        <v>7342</v>
      </c>
      <c r="C1222" s="22" t="str">
        <f t="shared" ca="1" si="95"/>
        <v>North Ambae (Ambae)</v>
      </c>
      <c r="D1222" s="6" t="s">
        <v>543</v>
      </c>
      <c r="E1222" s="22" t="str">
        <f t="shared" ca="1" si="96"/>
        <v>Ambae</v>
      </c>
      <c r="F1222" s="22" t="str">
        <f t="shared" ca="1" si="97"/>
        <v>VUT0103001</v>
      </c>
      <c r="G1222" s="22" t="str">
        <f t="shared" ca="1" si="98"/>
        <v>VUT0103</v>
      </c>
      <c r="H1222" s="22" t="str">
        <f t="shared" ca="1" si="99"/>
        <v>PENAMA</v>
      </c>
      <c r="I1222" s="2"/>
      <c r="J1222" s="2">
        <v>0</v>
      </c>
      <c r="K1222" s="2"/>
    </row>
    <row r="1223" spans="1:11">
      <c r="A1223" s="6" t="s">
        <v>7343</v>
      </c>
      <c r="B1223" s="6" t="s">
        <v>7344</v>
      </c>
      <c r="C1223" s="22" t="str">
        <f t="shared" ca="1" si="95"/>
        <v>North Ambae (Ambae)</v>
      </c>
      <c r="D1223" s="6" t="s">
        <v>543</v>
      </c>
      <c r="E1223" s="22" t="str">
        <f t="shared" ca="1" si="96"/>
        <v>Ambae</v>
      </c>
      <c r="F1223" s="22" t="str">
        <f t="shared" ca="1" si="97"/>
        <v>VUT0103001</v>
      </c>
      <c r="G1223" s="22" t="str">
        <f t="shared" ca="1" si="98"/>
        <v>VUT0103</v>
      </c>
      <c r="H1223" s="22" t="str">
        <f t="shared" ca="1" si="99"/>
        <v>PENAMA</v>
      </c>
      <c r="I1223" s="2"/>
      <c r="J1223" s="2">
        <v>0</v>
      </c>
      <c r="K1223" s="2"/>
    </row>
    <row r="1224" spans="1:11">
      <c r="A1224" s="6" t="s">
        <v>7347</v>
      </c>
      <c r="B1224" s="6" t="s">
        <v>7348</v>
      </c>
      <c r="C1224" s="22" t="str">
        <f t="shared" ca="1" si="95"/>
        <v>North Ambae (Ambae)</v>
      </c>
      <c r="D1224" s="6" t="s">
        <v>543</v>
      </c>
      <c r="E1224" s="22" t="str">
        <f t="shared" ca="1" si="96"/>
        <v>Ambae</v>
      </c>
      <c r="F1224" s="22" t="str">
        <f t="shared" ca="1" si="97"/>
        <v>VUT0103001</v>
      </c>
      <c r="G1224" s="22" t="str">
        <f t="shared" ca="1" si="98"/>
        <v>VUT0103</v>
      </c>
      <c r="H1224" s="22" t="str">
        <f t="shared" ca="1" si="99"/>
        <v>PENAMA</v>
      </c>
      <c r="I1224" s="2"/>
      <c r="J1224" s="2">
        <v>0</v>
      </c>
      <c r="K1224" s="2"/>
    </row>
    <row r="1225" spans="1:11">
      <c r="A1225" s="6" t="s">
        <v>7351</v>
      </c>
      <c r="B1225" s="6" t="s">
        <v>7352</v>
      </c>
      <c r="C1225" s="22" t="str">
        <f t="shared" ca="1" si="95"/>
        <v>North Ambae (Ambae)</v>
      </c>
      <c r="D1225" s="6" t="s">
        <v>543</v>
      </c>
      <c r="E1225" s="22" t="str">
        <f t="shared" ca="1" si="96"/>
        <v>Ambae</v>
      </c>
      <c r="F1225" s="22" t="str">
        <f t="shared" ca="1" si="97"/>
        <v>VUT0103001</v>
      </c>
      <c r="G1225" s="22" t="str">
        <f t="shared" ca="1" si="98"/>
        <v>VUT0103</v>
      </c>
      <c r="H1225" s="22" t="str">
        <f t="shared" ca="1" si="99"/>
        <v>PENAMA</v>
      </c>
      <c r="I1225" s="2"/>
      <c r="J1225" s="2">
        <v>0</v>
      </c>
      <c r="K1225" s="2"/>
    </row>
    <row r="1226" spans="1:11">
      <c r="A1226" s="6" t="s">
        <v>7353</v>
      </c>
      <c r="B1226" s="6" t="s">
        <v>7354</v>
      </c>
      <c r="C1226" s="22" t="str">
        <f t="shared" ca="1" si="95"/>
        <v>North Ambae (Ambae)</v>
      </c>
      <c r="D1226" s="6" t="s">
        <v>543</v>
      </c>
      <c r="E1226" s="22" t="str">
        <f t="shared" ca="1" si="96"/>
        <v>Ambae</v>
      </c>
      <c r="F1226" s="22" t="str">
        <f t="shared" ca="1" si="97"/>
        <v>VUT0103001</v>
      </c>
      <c r="G1226" s="22" t="str">
        <f t="shared" ca="1" si="98"/>
        <v>VUT0103</v>
      </c>
      <c r="H1226" s="22" t="str">
        <f t="shared" ca="1" si="99"/>
        <v>PENAMA</v>
      </c>
      <c r="I1226" s="2"/>
      <c r="J1226" s="2">
        <v>0</v>
      </c>
      <c r="K1226" s="2"/>
    </row>
    <row r="1227" spans="1:11">
      <c r="A1227" s="6" t="s">
        <v>7355</v>
      </c>
      <c r="B1227" s="6" t="s">
        <v>7356</v>
      </c>
      <c r="C1227" s="22" t="str">
        <f t="shared" ca="1" si="95"/>
        <v>North Ambae (Ambae)</v>
      </c>
      <c r="D1227" s="6" t="s">
        <v>543</v>
      </c>
      <c r="E1227" s="22" t="str">
        <f t="shared" ca="1" si="96"/>
        <v>Ambae</v>
      </c>
      <c r="F1227" s="22" t="str">
        <f t="shared" ca="1" si="97"/>
        <v>VUT0103001</v>
      </c>
      <c r="G1227" s="22" t="str">
        <f t="shared" ca="1" si="98"/>
        <v>VUT0103</v>
      </c>
      <c r="H1227" s="22" t="str">
        <f t="shared" ca="1" si="99"/>
        <v>PENAMA</v>
      </c>
      <c r="I1227" s="2"/>
      <c r="J1227" s="2">
        <v>0</v>
      </c>
      <c r="K1227" s="2"/>
    </row>
    <row r="1228" spans="1:11">
      <c r="A1228" s="6" t="s">
        <v>7357</v>
      </c>
      <c r="B1228" s="6" t="s">
        <v>7358</v>
      </c>
      <c r="C1228" s="22" t="str">
        <f t="shared" ca="1" si="95"/>
        <v>North Ambae (Ambae)</v>
      </c>
      <c r="D1228" s="6" t="s">
        <v>543</v>
      </c>
      <c r="E1228" s="22" t="str">
        <f t="shared" ca="1" si="96"/>
        <v>Ambae</v>
      </c>
      <c r="F1228" s="22" t="str">
        <f t="shared" ca="1" si="97"/>
        <v>VUT0103001</v>
      </c>
      <c r="G1228" s="22" t="str">
        <f t="shared" ca="1" si="98"/>
        <v>VUT0103</v>
      </c>
      <c r="H1228" s="22" t="str">
        <f t="shared" ca="1" si="99"/>
        <v>PENAMA</v>
      </c>
      <c r="I1228" s="2"/>
      <c r="J1228" s="2">
        <v>0</v>
      </c>
      <c r="K1228" s="2"/>
    </row>
    <row r="1229" spans="1:11">
      <c r="A1229" s="6" t="s">
        <v>7361</v>
      </c>
      <c r="B1229" s="6" t="s">
        <v>7362</v>
      </c>
      <c r="C1229" s="22" t="str">
        <f t="shared" ca="1" si="95"/>
        <v>North Ambae (Ambae)</v>
      </c>
      <c r="D1229" s="6" t="s">
        <v>543</v>
      </c>
      <c r="E1229" s="22" t="str">
        <f t="shared" ca="1" si="96"/>
        <v>Ambae</v>
      </c>
      <c r="F1229" s="22" t="str">
        <f t="shared" ca="1" si="97"/>
        <v>VUT0103001</v>
      </c>
      <c r="G1229" s="22" t="str">
        <f t="shared" ca="1" si="98"/>
        <v>VUT0103</v>
      </c>
      <c r="H1229" s="22" t="str">
        <f t="shared" ca="1" si="99"/>
        <v>PENAMA</v>
      </c>
      <c r="I1229" s="2"/>
      <c r="J1229" s="2">
        <v>0</v>
      </c>
      <c r="K1229" s="2"/>
    </row>
    <row r="1230" spans="1:11">
      <c r="A1230" s="6" t="s">
        <v>7363</v>
      </c>
      <c r="B1230" s="6" t="s">
        <v>7364</v>
      </c>
      <c r="C1230" s="22" t="str">
        <f t="shared" ca="1" si="95"/>
        <v>North Ambae (Ambae)</v>
      </c>
      <c r="D1230" s="6" t="s">
        <v>543</v>
      </c>
      <c r="E1230" s="22" t="str">
        <f t="shared" ca="1" si="96"/>
        <v>Ambae</v>
      </c>
      <c r="F1230" s="22" t="str">
        <f t="shared" ca="1" si="97"/>
        <v>VUT0103001</v>
      </c>
      <c r="G1230" s="22" t="str">
        <f t="shared" ca="1" si="98"/>
        <v>VUT0103</v>
      </c>
      <c r="H1230" s="22" t="str">
        <f t="shared" ca="1" si="99"/>
        <v>PENAMA</v>
      </c>
      <c r="I1230" s="2"/>
      <c r="J1230" s="2">
        <v>0</v>
      </c>
      <c r="K1230" s="2"/>
    </row>
    <row r="1231" spans="1:11">
      <c r="A1231" s="6" t="s">
        <v>7367</v>
      </c>
      <c r="B1231" s="6" t="s">
        <v>7368</v>
      </c>
      <c r="C1231" s="22" t="str">
        <f t="shared" ca="1" si="95"/>
        <v>North Ambae (Ambae)</v>
      </c>
      <c r="D1231" s="6" t="s">
        <v>543</v>
      </c>
      <c r="E1231" s="22" t="str">
        <f t="shared" ca="1" si="96"/>
        <v>Ambae</v>
      </c>
      <c r="F1231" s="22" t="str">
        <f t="shared" ca="1" si="97"/>
        <v>VUT0103001</v>
      </c>
      <c r="G1231" s="22" t="str">
        <f t="shared" ca="1" si="98"/>
        <v>VUT0103</v>
      </c>
      <c r="H1231" s="22" t="str">
        <f t="shared" ca="1" si="99"/>
        <v>PENAMA</v>
      </c>
      <c r="I1231" s="2"/>
      <c r="J1231" s="2">
        <v>0</v>
      </c>
      <c r="K1231" s="2"/>
    </row>
    <row r="1232" spans="1:11">
      <c r="A1232" s="6" t="s">
        <v>7371</v>
      </c>
      <c r="B1232" s="6" t="s">
        <v>7372</v>
      </c>
      <c r="C1232" s="22" t="str">
        <f t="shared" ca="1" si="95"/>
        <v>North Ambae (Ambae)</v>
      </c>
      <c r="D1232" s="6" t="s">
        <v>543</v>
      </c>
      <c r="E1232" s="22" t="str">
        <f t="shared" ca="1" si="96"/>
        <v>Ambae</v>
      </c>
      <c r="F1232" s="22" t="str">
        <f t="shared" ca="1" si="97"/>
        <v>VUT0103001</v>
      </c>
      <c r="G1232" s="22" t="str">
        <f t="shared" ca="1" si="98"/>
        <v>VUT0103</v>
      </c>
      <c r="H1232" s="22" t="str">
        <f t="shared" ca="1" si="99"/>
        <v>PENAMA</v>
      </c>
      <c r="I1232" s="2"/>
      <c r="J1232" s="2">
        <v>0</v>
      </c>
      <c r="K1232" s="2"/>
    </row>
    <row r="1233" spans="1:11">
      <c r="A1233" s="6" t="s">
        <v>7375</v>
      </c>
      <c r="B1233" s="6" t="s">
        <v>7376</v>
      </c>
      <c r="C1233" s="22" t="str">
        <f t="shared" ca="1" si="95"/>
        <v>North Ambae (Ambae)</v>
      </c>
      <c r="D1233" s="6" t="s">
        <v>543</v>
      </c>
      <c r="E1233" s="22" t="str">
        <f t="shared" ca="1" si="96"/>
        <v>Ambae</v>
      </c>
      <c r="F1233" s="22" t="str">
        <f t="shared" ca="1" si="97"/>
        <v>VUT0103001</v>
      </c>
      <c r="G1233" s="22" t="str">
        <f t="shared" ca="1" si="98"/>
        <v>VUT0103</v>
      </c>
      <c r="H1233" s="22" t="str">
        <f t="shared" ca="1" si="99"/>
        <v>PENAMA</v>
      </c>
      <c r="I1233" s="2"/>
      <c r="J1233" s="2">
        <v>0</v>
      </c>
      <c r="K1233" s="2"/>
    </row>
    <row r="1234" spans="1:11">
      <c r="A1234" s="6" t="s">
        <v>7379</v>
      </c>
      <c r="B1234" s="6" t="s">
        <v>7380</v>
      </c>
      <c r="C1234" s="22" t="str">
        <f t="shared" ca="1" si="95"/>
        <v>North Ambae (Ambae)</v>
      </c>
      <c r="D1234" s="6" t="s">
        <v>543</v>
      </c>
      <c r="E1234" s="22" t="str">
        <f t="shared" ca="1" si="96"/>
        <v>Ambae</v>
      </c>
      <c r="F1234" s="22" t="str">
        <f t="shared" ca="1" si="97"/>
        <v>VUT0103001</v>
      </c>
      <c r="G1234" s="22" t="str">
        <f t="shared" ca="1" si="98"/>
        <v>VUT0103</v>
      </c>
      <c r="H1234" s="22" t="str">
        <f t="shared" ca="1" si="99"/>
        <v>PENAMA</v>
      </c>
      <c r="I1234" s="2"/>
      <c r="J1234" s="2">
        <v>0</v>
      </c>
      <c r="K1234" s="2"/>
    </row>
    <row r="1235" spans="1:11">
      <c r="A1235" s="6" t="s">
        <v>7381</v>
      </c>
      <c r="B1235" s="6" t="s">
        <v>7382</v>
      </c>
      <c r="C1235" s="22" t="str">
        <f t="shared" ca="1" si="95"/>
        <v>North Ambae (Ambae)</v>
      </c>
      <c r="D1235" s="6" t="s">
        <v>543</v>
      </c>
      <c r="E1235" s="22" t="str">
        <f t="shared" ca="1" si="96"/>
        <v>Ambae</v>
      </c>
      <c r="F1235" s="22" t="str">
        <f t="shared" ca="1" si="97"/>
        <v>VUT0103001</v>
      </c>
      <c r="G1235" s="22" t="str">
        <f t="shared" ca="1" si="98"/>
        <v>VUT0103</v>
      </c>
      <c r="H1235" s="22" t="str">
        <f t="shared" ca="1" si="99"/>
        <v>PENAMA</v>
      </c>
      <c r="I1235" s="2"/>
      <c r="J1235" s="2">
        <v>0</v>
      </c>
      <c r="K1235" s="2"/>
    </row>
    <row r="1236" spans="1:11">
      <c r="A1236" s="6" t="s">
        <v>7383</v>
      </c>
      <c r="B1236" s="6" t="s">
        <v>7384</v>
      </c>
      <c r="C1236" s="22" t="str">
        <f t="shared" ca="1" si="95"/>
        <v>North Ambae (Ambae)</v>
      </c>
      <c r="D1236" s="6" t="s">
        <v>543</v>
      </c>
      <c r="E1236" s="22" t="str">
        <f t="shared" ca="1" si="96"/>
        <v>Ambae</v>
      </c>
      <c r="F1236" s="22" t="str">
        <f t="shared" ca="1" si="97"/>
        <v>VUT0103001</v>
      </c>
      <c r="G1236" s="22" t="str">
        <f t="shared" ca="1" si="98"/>
        <v>VUT0103</v>
      </c>
      <c r="H1236" s="22" t="str">
        <f t="shared" ca="1" si="99"/>
        <v>PENAMA</v>
      </c>
      <c r="I1236" s="2"/>
      <c r="J1236" s="2">
        <v>0</v>
      </c>
      <c r="K1236" s="2"/>
    </row>
    <row r="1237" spans="1:11">
      <c r="A1237" s="6" t="s">
        <v>7385</v>
      </c>
      <c r="B1237" s="6" t="s">
        <v>7386</v>
      </c>
      <c r="C1237" s="22" t="str">
        <f t="shared" ca="1" si="95"/>
        <v>North Ambae (Ambae)</v>
      </c>
      <c r="D1237" s="6" t="s">
        <v>543</v>
      </c>
      <c r="E1237" s="22" t="str">
        <f t="shared" ca="1" si="96"/>
        <v>Ambae</v>
      </c>
      <c r="F1237" s="22" t="str">
        <f t="shared" ca="1" si="97"/>
        <v>VUT0103001</v>
      </c>
      <c r="G1237" s="22" t="str">
        <f t="shared" ca="1" si="98"/>
        <v>VUT0103</v>
      </c>
      <c r="H1237" s="22" t="str">
        <f t="shared" ca="1" si="99"/>
        <v>PENAMA</v>
      </c>
      <c r="I1237" s="2"/>
      <c r="J1237" s="2">
        <v>0</v>
      </c>
      <c r="K1237" s="2"/>
    </row>
    <row r="1238" spans="1:11">
      <c r="A1238" s="6" t="s">
        <v>7387</v>
      </c>
      <c r="B1238" s="6" t="s">
        <v>7388</v>
      </c>
      <c r="C1238" s="22" t="str">
        <f t="shared" ca="1" si="95"/>
        <v>North Ambae (Ambae)</v>
      </c>
      <c r="D1238" s="6" t="s">
        <v>543</v>
      </c>
      <c r="E1238" s="22" t="str">
        <f t="shared" ca="1" si="96"/>
        <v>Ambae</v>
      </c>
      <c r="F1238" s="22" t="str">
        <f t="shared" ca="1" si="97"/>
        <v>VUT0103001</v>
      </c>
      <c r="G1238" s="22" t="str">
        <f t="shared" ca="1" si="98"/>
        <v>VUT0103</v>
      </c>
      <c r="H1238" s="22" t="str">
        <f t="shared" ca="1" si="99"/>
        <v>PENAMA</v>
      </c>
      <c r="I1238" s="2"/>
      <c r="J1238" s="2">
        <v>0</v>
      </c>
      <c r="K1238" s="2"/>
    </row>
    <row r="1239" spans="1:11">
      <c r="A1239" s="6" t="s">
        <v>7389</v>
      </c>
      <c r="B1239" s="6" t="s">
        <v>7390</v>
      </c>
      <c r="C1239" s="22" t="str">
        <f t="shared" ca="1" si="95"/>
        <v>North Ambae (Ambae)</v>
      </c>
      <c r="D1239" s="6" t="s">
        <v>543</v>
      </c>
      <c r="E1239" s="22" t="str">
        <f t="shared" ca="1" si="96"/>
        <v>Ambae</v>
      </c>
      <c r="F1239" s="22" t="str">
        <f t="shared" ca="1" si="97"/>
        <v>VUT0103001</v>
      </c>
      <c r="G1239" s="22" t="str">
        <f t="shared" ca="1" si="98"/>
        <v>VUT0103</v>
      </c>
      <c r="H1239" s="22" t="str">
        <f t="shared" ca="1" si="99"/>
        <v>PENAMA</v>
      </c>
      <c r="I1239" s="2"/>
      <c r="J1239" s="2">
        <v>3</v>
      </c>
      <c r="K1239" s="2"/>
    </row>
    <row r="1240" spans="1:11">
      <c r="A1240" s="6" t="s">
        <v>7391</v>
      </c>
      <c r="B1240" s="6" t="s">
        <v>7392</v>
      </c>
      <c r="C1240" s="22" t="str">
        <f t="shared" ca="1" si="95"/>
        <v>North Ambae (Ambae)</v>
      </c>
      <c r="D1240" s="6" t="s">
        <v>543</v>
      </c>
      <c r="E1240" s="22" t="str">
        <f t="shared" ca="1" si="96"/>
        <v>Ambae</v>
      </c>
      <c r="F1240" s="22" t="str">
        <f t="shared" ca="1" si="97"/>
        <v>VUT0103001</v>
      </c>
      <c r="G1240" s="22" t="str">
        <f t="shared" ca="1" si="98"/>
        <v>VUT0103</v>
      </c>
      <c r="H1240" s="22" t="str">
        <f t="shared" ca="1" si="99"/>
        <v>PENAMA</v>
      </c>
      <c r="I1240" s="2"/>
      <c r="J1240" s="2">
        <v>0</v>
      </c>
      <c r="K1240" s="2"/>
    </row>
    <row r="1241" spans="1:11">
      <c r="A1241" s="6" t="s">
        <v>7393</v>
      </c>
      <c r="B1241" s="6" t="s">
        <v>7394</v>
      </c>
      <c r="C1241" s="22" t="str">
        <f t="shared" ca="1" si="95"/>
        <v>North Ambae (Ambae)</v>
      </c>
      <c r="D1241" s="6" t="s">
        <v>543</v>
      </c>
      <c r="E1241" s="22" t="str">
        <f t="shared" ca="1" si="96"/>
        <v>Ambae</v>
      </c>
      <c r="F1241" s="22" t="str">
        <f t="shared" ca="1" si="97"/>
        <v>VUT0103001</v>
      </c>
      <c r="G1241" s="22" t="str">
        <f t="shared" ca="1" si="98"/>
        <v>VUT0103</v>
      </c>
      <c r="H1241" s="22" t="str">
        <f t="shared" ca="1" si="99"/>
        <v>PENAMA</v>
      </c>
      <c r="I1241" s="2"/>
      <c r="J1241" s="2">
        <v>0</v>
      </c>
      <c r="K1241" s="2"/>
    </row>
    <row r="1242" spans="1:11">
      <c r="A1242" s="6" t="s">
        <v>7395</v>
      </c>
      <c r="B1242" s="6" t="s">
        <v>7396</v>
      </c>
      <c r="C1242" s="22" t="str">
        <f t="shared" ca="1" si="95"/>
        <v>North Ambae (Ambae)</v>
      </c>
      <c r="D1242" s="6" t="s">
        <v>543</v>
      </c>
      <c r="E1242" s="22" t="str">
        <f t="shared" ca="1" si="96"/>
        <v>Ambae</v>
      </c>
      <c r="F1242" s="22" t="str">
        <f t="shared" ca="1" si="97"/>
        <v>VUT0103001</v>
      </c>
      <c r="G1242" s="22" t="str">
        <f t="shared" ca="1" si="98"/>
        <v>VUT0103</v>
      </c>
      <c r="H1242" s="22" t="str">
        <f t="shared" ca="1" si="99"/>
        <v>PENAMA</v>
      </c>
      <c r="I1242" s="2"/>
      <c r="J1242" s="2">
        <v>0</v>
      </c>
      <c r="K1242" s="2"/>
    </row>
    <row r="1243" spans="1:11">
      <c r="A1243" s="6" t="s">
        <v>7399</v>
      </c>
      <c r="B1243" s="6" t="s">
        <v>7400</v>
      </c>
      <c r="C1243" s="22" t="str">
        <f t="shared" ca="1" si="95"/>
        <v>North Ambae (Ambae)</v>
      </c>
      <c r="D1243" s="6" t="s">
        <v>543</v>
      </c>
      <c r="E1243" s="22" t="str">
        <f t="shared" ca="1" si="96"/>
        <v>Ambae</v>
      </c>
      <c r="F1243" s="22" t="str">
        <f t="shared" ca="1" si="97"/>
        <v>VUT0103001</v>
      </c>
      <c r="G1243" s="22" t="str">
        <f t="shared" ca="1" si="98"/>
        <v>VUT0103</v>
      </c>
      <c r="H1243" s="22" t="str">
        <f t="shared" ca="1" si="99"/>
        <v>PENAMA</v>
      </c>
      <c r="I1243" s="2"/>
      <c r="J1243" s="2">
        <v>0</v>
      </c>
      <c r="K1243" s="2"/>
    </row>
    <row r="1244" spans="1:11">
      <c r="A1244" s="6" t="s">
        <v>6792</v>
      </c>
      <c r="B1244" s="6" t="s">
        <v>7401</v>
      </c>
      <c r="C1244" s="22" t="str">
        <f t="shared" ca="1" si="95"/>
        <v>North Ambae (Ambae)</v>
      </c>
      <c r="D1244" s="6" t="s">
        <v>543</v>
      </c>
      <c r="E1244" s="22" t="str">
        <f t="shared" ca="1" si="96"/>
        <v>Ambae</v>
      </c>
      <c r="F1244" s="22" t="str">
        <f t="shared" ca="1" si="97"/>
        <v>VUT0103001</v>
      </c>
      <c r="G1244" s="22" t="str">
        <f t="shared" ca="1" si="98"/>
        <v>VUT0103</v>
      </c>
      <c r="H1244" s="22" t="str">
        <f t="shared" ca="1" si="99"/>
        <v>PENAMA</v>
      </c>
      <c r="I1244" s="2"/>
      <c r="J1244" s="2">
        <v>0</v>
      </c>
      <c r="K1244" s="2"/>
    </row>
    <row r="1245" spans="1:11">
      <c r="A1245" s="6" t="s">
        <v>6949</v>
      </c>
      <c r="B1245" s="6" t="s">
        <v>7402</v>
      </c>
      <c r="C1245" s="22" t="str">
        <f t="shared" ca="1" si="95"/>
        <v>North Ambae (Ambae)</v>
      </c>
      <c r="D1245" s="6" t="s">
        <v>543</v>
      </c>
      <c r="E1245" s="22" t="str">
        <f t="shared" ca="1" si="96"/>
        <v>Ambae</v>
      </c>
      <c r="F1245" s="22" t="str">
        <f t="shared" ca="1" si="97"/>
        <v>VUT0103001</v>
      </c>
      <c r="G1245" s="22" t="str">
        <f t="shared" ca="1" si="98"/>
        <v>VUT0103</v>
      </c>
      <c r="H1245" s="22" t="str">
        <f t="shared" ca="1" si="99"/>
        <v>PENAMA</v>
      </c>
      <c r="I1245" s="2"/>
      <c r="J1245" s="2">
        <v>0</v>
      </c>
      <c r="K1245" s="2"/>
    </row>
    <row r="1246" spans="1:11">
      <c r="A1246" s="6" t="s">
        <v>7403</v>
      </c>
      <c r="B1246" s="6" t="s">
        <v>7404</v>
      </c>
      <c r="C1246" s="22" t="str">
        <f t="shared" ca="1" si="95"/>
        <v>North Ambae (Ambae)</v>
      </c>
      <c r="D1246" s="6" t="s">
        <v>543</v>
      </c>
      <c r="E1246" s="22" t="str">
        <f t="shared" ca="1" si="96"/>
        <v>Ambae</v>
      </c>
      <c r="F1246" s="22" t="str">
        <f t="shared" ca="1" si="97"/>
        <v>VUT0103001</v>
      </c>
      <c r="G1246" s="22" t="str">
        <f t="shared" ca="1" si="98"/>
        <v>VUT0103</v>
      </c>
      <c r="H1246" s="22" t="str">
        <f t="shared" ca="1" si="99"/>
        <v>PENAMA</v>
      </c>
      <c r="I1246" s="2"/>
      <c r="J1246" s="2">
        <v>0</v>
      </c>
      <c r="K1246" s="2"/>
    </row>
    <row r="1247" spans="1:11">
      <c r="A1247" s="6" t="s">
        <v>7405</v>
      </c>
      <c r="B1247" s="6" t="s">
        <v>7406</v>
      </c>
      <c r="C1247" s="22" t="str">
        <f t="shared" ca="1" si="95"/>
        <v>North Ambae (Ambae)</v>
      </c>
      <c r="D1247" s="6" t="s">
        <v>543</v>
      </c>
      <c r="E1247" s="22" t="str">
        <f t="shared" ca="1" si="96"/>
        <v>Ambae</v>
      </c>
      <c r="F1247" s="22" t="str">
        <f t="shared" ca="1" si="97"/>
        <v>VUT0103001</v>
      </c>
      <c r="G1247" s="22" t="str">
        <f t="shared" ca="1" si="98"/>
        <v>VUT0103</v>
      </c>
      <c r="H1247" s="22" t="str">
        <f t="shared" ca="1" si="99"/>
        <v>PENAMA</v>
      </c>
      <c r="I1247" s="2"/>
      <c r="J1247" s="2">
        <v>0</v>
      </c>
      <c r="K1247" s="2"/>
    </row>
    <row r="1248" spans="1:11">
      <c r="A1248" s="6" t="s">
        <v>7407</v>
      </c>
      <c r="B1248" s="6" t="s">
        <v>7408</v>
      </c>
      <c r="C1248" s="22" t="str">
        <f t="shared" ca="1" si="95"/>
        <v>North Ambae (Ambae)</v>
      </c>
      <c r="D1248" s="6" t="s">
        <v>543</v>
      </c>
      <c r="E1248" s="22" t="str">
        <f t="shared" ca="1" si="96"/>
        <v>Ambae</v>
      </c>
      <c r="F1248" s="22" t="str">
        <f t="shared" ca="1" si="97"/>
        <v>VUT0103001</v>
      </c>
      <c r="G1248" s="22" t="str">
        <f t="shared" ca="1" si="98"/>
        <v>VUT0103</v>
      </c>
      <c r="H1248" s="22" t="str">
        <f t="shared" ca="1" si="99"/>
        <v>PENAMA</v>
      </c>
      <c r="I1248" s="2"/>
      <c r="J1248" s="2">
        <v>0</v>
      </c>
      <c r="K1248" s="2"/>
    </row>
    <row r="1249" spans="1:11">
      <c r="A1249" s="6" t="s">
        <v>7409</v>
      </c>
      <c r="B1249" s="6" t="s">
        <v>7410</v>
      </c>
      <c r="C1249" s="22" t="str">
        <f t="shared" ca="1" si="95"/>
        <v>North Ambae (Ambae)</v>
      </c>
      <c r="D1249" s="6" t="s">
        <v>543</v>
      </c>
      <c r="E1249" s="22" t="str">
        <f t="shared" ca="1" si="96"/>
        <v>Ambae</v>
      </c>
      <c r="F1249" s="22" t="str">
        <f t="shared" ca="1" si="97"/>
        <v>VUT0103001</v>
      </c>
      <c r="G1249" s="22" t="str">
        <f t="shared" ca="1" si="98"/>
        <v>VUT0103</v>
      </c>
      <c r="H1249" s="22" t="str">
        <f t="shared" ca="1" si="99"/>
        <v>PENAMA</v>
      </c>
      <c r="I1249" s="2"/>
      <c r="J1249" s="2">
        <v>0</v>
      </c>
      <c r="K1249" s="2"/>
    </row>
    <row r="1250" spans="1:11">
      <c r="A1250" s="6" t="s">
        <v>7411</v>
      </c>
      <c r="B1250" s="6" t="s">
        <v>7412</v>
      </c>
      <c r="C1250" s="22" t="str">
        <f t="shared" ca="1" si="95"/>
        <v>North Ambae (Ambae)</v>
      </c>
      <c r="D1250" s="6" t="s">
        <v>543</v>
      </c>
      <c r="E1250" s="22" t="str">
        <f t="shared" ca="1" si="96"/>
        <v>Ambae</v>
      </c>
      <c r="F1250" s="22" t="str">
        <f t="shared" ca="1" si="97"/>
        <v>VUT0103001</v>
      </c>
      <c r="G1250" s="22" t="str">
        <f t="shared" ca="1" si="98"/>
        <v>VUT0103</v>
      </c>
      <c r="H1250" s="22" t="str">
        <f t="shared" ca="1" si="99"/>
        <v>PENAMA</v>
      </c>
      <c r="I1250" s="2"/>
      <c r="J1250" s="2">
        <v>0</v>
      </c>
      <c r="K1250" s="2"/>
    </row>
    <row r="1251" spans="1:11">
      <c r="A1251" s="6" t="s">
        <v>7413</v>
      </c>
      <c r="B1251" s="6" t="s">
        <v>7414</v>
      </c>
      <c r="C1251" s="22" t="str">
        <f t="shared" ca="1" si="95"/>
        <v>North Ambae (Ambae)</v>
      </c>
      <c r="D1251" s="6" t="s">
        <v>543</v>
      </c>
      <c r="E1251" s="22" t="str">
        <f t="shared" ca="1" si="96"/>
        <v>Ambae</v>
      </c>
      <c r="F1251" s="22" t="str">
        <f t="shared" ca="1" si="97"/>
        <v>VUT0103001</v>
      </c>
      <c r="G1251" s="22" t="str">
        <f t="shared" ca="1" si="98"/>
        <v>VUT0103</v>
      </c>
      <c r="H1251" s="22" t="str">
        <f t="shared" ca="1" si="99"/>
        <v>PENAMA</v>
      </c>
      <c r="I1251" s="2"/>
      <c r="J1251" s="2">
        <v>0</v>
      </c>
      <c r="K1251" s="2"/>
    </row>
    <row r="1252" spans="1:11">
      <c r="A1252" s="6" t="s">
        <v>7415</v>
      </c>
      <c r="B1252" s="6" t="s">
        <v>7416</v>
      </c>
      <c r="C1252" s="22" t="str">
        <f t="shared" ca="1" si="95"/>
        <v>North Ambae (Ambae)</v>
      </c>
      <c r="D1252" s="6" t="s">
        <v>543</v>
      </c>
      <c r="E1252" s="22" t="str">
        <f t="shared" ca="1" si="96"/>
        <v>Ambae</v>
      </c>
      <c r="F1252" s="22" t="str">
        <f t="shared" ca="1" si="97"/>
        <v>VUT0103001</v>
      </c>
      <c r="G1252" s="22" t="str">
        <f t="shared" ca="1" si="98"/>
        <v>VUT0103</v>
      </c>
      <c r="H1252" s="22" t="str">
        <f t="shared" ca="1" si="99"/>
        <v>PENAMA</v>
      </c>
      <c r="I1252" s="2"/>
      <c r="J1252" s="2">
        <v>0</v>
      </c>
      <c r="K1252" s="2"/>
    </row>
    <row r="1253" spans="1:11">
      <c r="A1253" s="6" t="s">
        <v>7417</v>
      </c>
      <c r="B1253" s="6" t="s">
        <v>7418</v>
      </c>
      <c r="C1253" s="22" t="str">
        <f t="shared" ca="1" si="95"/>
        <v>North Ambae (Ambae)</v>
      </c>
      <c r="D1253" s="6" t="s">
        <v>543</v>
      </c>
      <c r="E1253" s="22" t="str">
        <f t="shared" ca="1" si="96"/>
        <v>Ambae</v>
      </c>
      <c r="F1253" s="22" t="str">
        <f t="shared" ca="1" si="97"/>
        <v>VUT0103001</v>
      </c>
      <c r="G1253" s="22" t="str">
        <f t="shared" ca="1" si="98"/>
        <v>VUT0103</v>
      </c>
      <c r="H1253" s="22" t="str">
        <f t="shared" ca="1" si="99"/>
        <v>PENAMA</v>
      </c>
      <c r="I1253" s="2"/>
      <c r="J1253" s="2">
        <v>0</v>
      </c>
      <c r="K1253" s="2"/>
    </row>
    <row r="1254" spans="1:11">
      <c r="A1254" s="6" t="s">
        <v>7419</v>
      </c>
      <c r="B1254" s="6" t="s">
        <v>7420</v>
      </c>
      <c r="C1254" s="22" t="str">
        <f t="shared" ca="1" si="95"/>
        <v>North Ambae (Ambae)</v>
      </c>
      <c r="D1254" s="6" t="s">
        <v>543</v>
      </c>
      <c r="E1254" s="22" t="str">
        <f t="shared" ca="1" si="96"/>
        <v>Ambae</v>
      </c>
      <c r="F1254" s="22" t="str">
        <f t="shared" ca="1" si="97"/>
        <v>VUT0103001</v>
      </c>
      <c r="G1254" s="22" t="str">
        <f t="shared" ca="1" si="98"/>
        <v>VUT0103</v>
      </c>
      <c r="H1254" s="22" t="str">
        <f t="shared" ca="1" si="99"/>
        <v>PENAMA</v>
      </c>
      <c r="I1254" s="2"/>
      <c r="J1254" s="2">
        <v>0</v>
      </c>
      <c r="K1254" s="2"/>
    </row>
    <row r="1255" spans="1:11">
      <c r="A1255" s="6" t="s">
        <v>7421</v>
      </c>
      <c r="B1255" s="6" t="s">
        <v>7422</v>
      </c>
      <c r="C1255" s="22" t="str">
        <f t="shared" ca="1" si="95"/>
        <v>North Ambae (Ambae)</v>
      </c>
      <c r="D1255" s="6" t="s">
        <v>543</v>
      </c>
      <c r="E1255" s="22" t="str">
        <f t="shared" ca="1" si="96"/>
        <v>Ambae</v>
      </c>
      <c r="F1255" s="22" t="str">
        <f t="shared" ca="1" si="97"/>
        <v>VUT0103001</v>
      </c>
      <c r="G1255" s="22" t="str">
        <f t="shared" ca="1" si="98"/>
        <v>VUT0103</v>
      </c>
      <c r="H1255" s="22" t="str">
        <f t="shared" ca="1" si="99"/>
        <v>PENAMA</v>
      </c>
      <c r="I1255" s="2"/>
      <c r="J1255" s="2">
        <v>0</v>
      </c>
      <c r="K1255" s="2"/>
    </row>
    <row r="1256" spans="1:11">
      <c r="A1256" s="6" t="s">
        <v>7423</v>
      </c>
      <c r="B1256" s="6" t="s">
        <v>7424</v>
      </c>
      <c r="C1256" s="22" t="str">
        <f t="shared" ca="1" si="95"/>
        <v>North Ambae (Ambae)</v>
      </c>
      <c r="D1256" s="6" t="s">
        <v>543</v>
      </c>
      <c r="E1256" s="22" t="str">
        <f t="shared" ca="1" si="96"/>
        <v>Ambae</v>
      </c>
      <c r="F1256" s="22" t="str">
        <f t="shared" ca="1" si="97"/>
        <v>VUT0103001</v>
      </c>
      <c r="G1256" s="22" t="str">
        <f t="shared" ca="1" si="98"/>
        <v>VUT0103</v>
      </c>
      <c r="H1256" s="22" t="str">
        <f t="shared" ca="1" si="99"/>
        <v>PENAMA</v>
      </c>
      <c r="I1256" s="2"/>
      <c r="J1256" s="2">
        <v>0</v>
      </c>
      <c r="K1256" s="2"/>
    </row>
    <row r="1257" spans="1:11">
      <c r="A1257" s="6" t="s">
        <v>7427</v>
      </c>
      <c r="B1257" s="6" t="s">
        <v>7428</v>
      </c>
      <c r="C1257" s="22" t="str">
        <f t="shared" ca="1" si="95"/>
        <v>North Ambae (Ambae)</v>
      </c>
      <c r="D1257" s="6" t="s">
        <v>543</v>
      </c>
      <c r="E1257" s="22" t="str">
        <f t="shared" ca="1" si="96"/>
        <v>Ambae</v>
      </c>
      <c r="F1257" s="22" t="str">
        <f t="shared" ca="1" si="97"/>
        <v>VUT0103001</v>
      </c>
      <c r="G1257" s="22" t="str">
        <f t="shared" ca="1" si="98"/>
        <v>VUT0103</v>
      </c>
      <c r="H1257" s="22" t="str">
        <f t="shared" ca="1" si="99"/>
        <v>PENAMA</v>
      </c>
      <c r="I1257" s="2"/>
      <c r="J1257" s="2">
        <v>0</v>
      </c>
      <c r="K1257" s="2"/>
    </row>
    <row r="1258" spans="1:11">
      <c r="A1258" s="6" t="s">
        <v>7429</v>
      </c>
      <c r="B1258" s="6" t="s">
        <v>7430</v>
      </c>
      <c r="C1258" s="22" t="str">
        <f t="shared" ca="1" si="95"/>
        <v>North Ambae (Ambae)</v>
      </c>
      <c r="D1258" s="6" t="s">
        <v>543</v>
      </c>
      <c r="E1258" s="22" t="str">
        <f t="shared" ca="1" si="96"/>
        <v>Ambae</v>
      </c>
      <c r="F1258" s="22" t="str">
        <f t="shared" ca="1" si="97"/>
        <v>VUT0103001</v>
      </c>
      <c r="G1258" s="22" t="str">
        <f t="shared" ca="1" si="98"/>
        <v>VUT0103</v>
      </c>
      <c r="H1258" s="22" t="str">
        <f t="shared" ca="1" si="99"/>
        <v>PENAMA</v>
      </c>
      <c r="I1258" s="2"/>
      <c r="J1258" s="2">
        <v>0</v>
      </c>
      <c r="K1258" s="2"/>
    </row>
    <row r="1259" spans="1:11">
      <c r="A1259" s="6" t="s">
        <v>7433</v>
      </c>
      <c r="B1259" s="6" t="s">
        <v>7434</v>
      </c>
      <c r="C1259" s="22" t="str">
        <f t="shared" ca="1" si="95"/>
        <v>North Ambae (Ambae)</v>
      </c>
      <c r="D1259" s="6" t="s">
        <v>543</v>
      </c>
      <c r="E1259" s="22" t="str">
        <f t="shared" ca="1" si="96"/>
        <v>Ambae</v>
      </c>
      <c r="F1259" s="22" t="str">
        <f t="shared" ca="1" si="97"/>
        <v>VUT0103001</v>
      </c>
      <c r="G1259" s="22" t="str">
        <f t="shared" ca="1" si="98"/>
        <v>VUT0103</v>
      </c>
      <c r="H1259" s="22" t="str">
        <f t="shared" ca="1" si="99"/>
        <v>PENAMA</v>
      </c>
      <c r="I1259" s="2"/>
      <c r="J1259" s="2">
        <v>0</v>
      </c>
      <c r="K1259" s="2"/>
    </row>
    <row r="1260" spans="1:11">
      <c r="A1260" s="6" t="s">
        <v>7435</v>
      </c>
      <c r="B1260" s="6" t="s">
        <v>7436</v>
      </c>
      <c r="C1260" s="22" t="str">
        <f t="shared" ca="1" si="95"/>
        <v>North Ambae (Ambae)</v>
      </c>
      <c r="D1260" s="6" t="s">
        <v>543</v>
      </c>
      <c r="E1260" s="22" t="str">
        <f t="shared" ca="1" si="96"/>
        <v>Ambae</v>
      </c>
      <c r="F1260" s="22" t="str">
        <f t="shared" ca="1" si="97"/>
        <v>VUT0103001</v>
      </c>
      <c r="G1260" s="22" t="str">
        <f t="shared" ca="1" si="98"/>
        <v>VUT0103</v>
      </c>
      <c r="H1260" s="22" t="str">
        <f t="shared" ca="1" si="99"/>
        <v>PENAMA</v>
      </c>
      <c r="I1260" s="2"/>
      <c r="J1260" s="2">
        <v>0</v>
      </c>
      <c r="K1260" s="2"/>
    </row>
    <row r="1261" spans="1:11">
      <c r="A1261" s="6" t="s">
        <v>7441</v>
      </c>
      <c r="B1261" s="6" t="s">
        <v>7442</v>
      </c>
      <c r="C1261" s="22" t="str">
        <f t="shared" ca="1" si="95"/>
        <v>North Ambae (Ambae)</v>
      </c>
      <c r="D1261" s="6" t="s">
        <v>543</v>
      </c>
      <c r="E1261" s="22" t="str">
        <f t="shared" ca="1" si="96"/>
        <v>Ambae</v>
      </c>
      <c r="F1261" s="22" t="str">
        <f t="shared" ca="1" si="97"/>
        <v>VUT0103001</v>
      </c>
      <c r="G1261" s="22" t="str">
        <f t="shared" ca="1" si="98"/>
        <v>VUT0103</v>
      </c>
      <c r="H1261" s="22" t="str">
        <f t="shared" ca="1" si="99"/>
        <v>PENAMA</v>
      </c>
      <c r="I1261" s="2"/>
      <c r="J1261" s="2">
        <v>0</v>
      </c>
      <c r="K1261" s="2"/>
    </row>
    <row r="1262" spans="1:11">
      <c r="A1262" s="6" t="s">
        <v>7443</v>
      </c>
      <c r="B1262" s="6" t="s">
        <v>7444</v>
      </c>
      <c r="C1262" s="22" t="str">
        <f t="shared" ca="1" si="95"/>
        <v>North Ambae (Ambae)</v>
      </c>
      <c r="D1262" s="6" t="s">
        <v>543</v>
      </c>
      <c r="E1262" s="22" t="str">
        <f t="shared" ca="1" si="96"/>
        <v>Ambae</v>
      </c>
      <c r="F1262" s="22" t="str">
        <f t="shared" ca="1" si="97"/>
        <v>VUT0103001</v>
      </c>
      <c r="G1262" s="22" t="str">
        <f t="shared" ca="1" si="98"/>
        <v>VUT0103</v>
      </c>
      <c r="H1262" s="22" t="str">
        <f t="shared" ca="1" si="99"/>
        <v>PENAMA</v>
      </c>
      <c r="I1262" s="2"/>
      <c r="J1262" s="2">
        <v>0</v>
      </c>
      <c r="K1262" s="2"/>
    </row>
    <row r="1263" spans="1:11">
      <c r="A1263" s="6" t="s">
        <v>7445</v>
      </c>
      <c r="B1263" s="6" t="s">
        <v>7446</v>
      </c>
      <c r="C1263" s="22" t="str">
        <f t="shared" ca="1" si="95"/>
        <v>North Ambae (Ambae)</v>
      </c>
      <c r="D1263" s="6" t="s">
        <v>543</v>
      </c>
      <c r="E1263" s="22" t="str">
        <f t="shared" ca="1" si="96"/>
        <v>Ambae</v>
      </c>
      <c r="F1263" s="22" t="str">
        <f t="shared" ca="1" si="97"/>
        <v>VUT0103001</v>
      </c>
      <c r="G1263" s="22" t="str">
        <f t="shared" ca="1" si="98"/>
        <v>VUT0103</v>
      </c>
      <c r="H1263" s="22" t="str">
        <f t="shared" ca="1" si="99"/>
        <v>PENAMA</v>
      </c>
      <c r="I1263" s="2"/>
      <c r="J1263" s="2">
        <v>0</v>
      </c>
      <c r="K1263" s="2"/>
    </row>
    <row r="1264" spans="1:11">
      <c r="A1264" s="6" t="s">
        <v>7449</v>
      </c>
      <c r="B1264" s="6" t="s">
        <v>7450</v>
      </c>
      <c r="C1264" s="22" t="str">
        <f t="shared" ca="1" si="95"/>
        <v>North Ambae (Ambae)</v>
      </c>
      <c r="D1264" s="6" t="s">
        <v>543</v>
      </c>
      <c r="E1264" s="22" t="str">
        <f t="shared" ca="1" si="96"/>
        <v>Ambae</v>
      </c>
      <c r="F1264" s="22" t="str">
        <f t="shared" ca="1" si="97"/>
        <v>VUT0103001</v>
      </c>
      <c r="G1264" s="22" t="str">
        <f t="shared" ca="1" si="98"/>
        <v>VUT0103</v>
      </c>
      <c r="H1264" s="22" t="str">
        <f t="shared" ca="1" si="99"/>
        <v>PENAMA</v>
      </c>
      <c r="I1264" s="2"/>
      <c r="J1264" s="2">
        <v>0</v>
      </c>
      <c r="K1264" s="2"/>
    </row>
    <row r="1265" spans="1:11">
      <c r="A1265" s="6" t="s">
        <v>7451</v>
      </c>
      <c r="B1265" s="6" t="s">
        <v>7452</v>
      </c>
      <c r="C1265" s="22" t="str">
        <f t="shared" ca="1" si="95"/>
        <v>North Ambae (Ambae)</v>
      </c>
      <c r="D1265" s="6" t="s">
        <v>543</v>
      </c>
      <c r="E1265" s="22" t="str">
        <f t="shared" ca="1" si="96"/>
        <v>Ambae</v>
      </c>
      <c r="F1265" s="22" t="str">
        <f t="shared" ca="1" si="97"/>
        <v>VUT0103001</v>
      </c>
      <c r="G1265" s="22" t="str">
        <f t="shared" ca="1" si="98"/>
        <v>VUT0103</v>
      </c>
      <c r="H1265" s="22" t="str">
        <f t="shared" ca="1" si="99"/>
        <v>PENAMA</v>
      </c>
      <c r="I1265" s="2"/>
      <c r="J1265" s="2">
        <v>0</v>
      </c>
      <c r="K1265" s="2"/>
    </row>
    <row r="1266" spans="1:11">
      <c r="A1266" s="6" t="s">
        <v>7455</v>
      </c>
      <c r="B1266" s="6" t="s">
        <v>7456</v>
      </c>
      <c r="C1266" s="22" t="str">
        <f t="shared" ca="1" si="95"/>
        <v>North Ambae (Ambae)</v>
      </c>
      <c r="D1266" s="6" t="s">
        <v>543</v>
      </c>
      <c r="E1266" s="22" t="str">
        <f t="shared" ca="1" si="96"/>
        <v>Ambae</v>
      </c>
      <c r="F1266" s="22" t="str">
        <f t="shared" ca="1" si="97"/>
        <v>VUT0103001</v>
      </c>
      <c r="G1266" s="22" t="str">
        <f t="shared" ca="1" si="98"/>
        <v>VUT0103</v>
      </c>
      <c r="H1266" s="22" t="str">
        <f t="shared" ca="1" si="99"/>
        <v>PENAMA</v>
      </c>
      <c r="I1266" s="2"/>
      <c r="J1266" s="2">
        <v>0</v>
      </c>
      <c r="K1266" s="2"/>
    </row>
    <row r="1267" spans="1:11">
      <c r="A1267" s="6" t="s">
        <v>7463</v>
      </c>
      <c r="B1267" s="6" t="s">
        <v>7464</v>
      </c>
      <c r="C1267" s="22" t="str">
        <f t="shared" ca="1" si="95"/>
        <v>North Ambae (Ambae)</v>
      </c>
      <c r="D1267" s="6" t="s">
        <v>543</v>
      </c>
      <c r="E1267" s="22" t="str">
        <f t="shared" ca="1" si="96"/>
        <v>Ambae</v>
      </c>
      <c r="F1267" s="22" t="str">
        <f t="shared" ca="1" si="97"/>
        <v>VUT0103001</v>
      </c>
      <c r="G1267" s="22" t="str">
        <f t="shared" ca="1" si="98"/>
        <v>VUT0103</v>
      </c>
      <c r="H1267" s="22" t="str">
        <f t="shared" ca="1" si="99"/>
        <v>PENAMA</v>
      </c>
      <c r="I1267" s="2"/>
      <c r="J1267" s="2">
        <v>0</v>
      </c>
      <c r="K1267" s="2"/>
    </row>
    <row r="1268" spans="1:11">
      <c r="A1268" s="6" t="s">
        <v>7465</v>
      </c>
      <c r="B1268" s="6" t="s">
        <v>7466</v>
      </c>
      <c r="C1268" s="22" t="str">
        <f t="shared" ca="1" si="95"/>
        <v>North Ambae (Ambae)</v>
      </c>
      <c r="D1268" s="6" t="s">
        <v>543</v>
      </c>
      <c r="E1268" s="22" t="str">
        <f t="shared" ca="1" si="96"/>
        <v>Ambae</v>
      </c>
      <c r="F1268" s="22" t="str">
        <f t="shared" ca="1" si="97"/>
        <v>VUT0103001</v>
      </c>
      <c r="G1268" s="22" t="str">
        <f t="shared" ca="1" si="98"/>
        <v>VUT0103</v>
      </c>
      <c r="H1268" s="22" t="str">
        <f t="shared" ca="1" si="99"/>
        <v>PENAMA</v>
      </c>
      <c r="I1268" s="2"/>
      <c r="J1268" s="2">
        <v>0</v>
      </c>
      <c r="K1268" s="2"/>
    </row>
    <row r="1269" spans="1:11">
      <c r="A1269" s="6" t="s">
        <v>7467</v>
      </c>
      <c r="B1269" s="6" t="s">
        <v>7468</v>
      </c>
      <c r="C1269" s="22" t="str">
        <f t="shared" ca="1" si="95"/>
        <v>North Ambae (Ambae)</v>
      </c>
      <c r="D1269" s="6" t="s">
        <v>543</v>
      </c>
      <c r="E1269" s="22" t="str">
        <f t="shared" ca="1" si="96"/>
        <v>Ambae</v>
      </c>
      <c r="F1269" s="22" t="str">
        <f t="shared" ca="1" si="97"/>
        <v>VUT0103001</v>
      </c>
      <c r="G1269" s="22" t="str">
        <f t="shared" ca="1" si="98"/>
        <v>VUT0103</v>
      </c>
      <c r="H1269" s="22" t="str">
        <f t="shared" ca="1" si="99"/>
        <v>PENAMA</v>
      </c>
      <c r="I1269" s="2"/>
      <c r="J1269" s="2">
        <v>0</v>
      </c>
      <c r="K1269" s="2"/>
    </row>
    <row r="1270" spans="1:11">
      <c r="A1270" s="6" t="s">
        <v>7469</v>
      </c>
      <c r="B1270" s="6" t="s">
        <v>7470</v>
      </c>
      <c r="C1270" s="22" t="str">
        <f t="shared" ca="1" si="95"/>
        <v>North Ambae (Ambae)</v>
      </c>
      <c r="D1270" s="6" t="s">
        <v>543</v>
      </c>
      <c r="E1270" s="22" t="str">
        <f t="shared" ca="1" si="96"/>
        <v>Ambae</v>
      </c>
      <c r="F1270" s="22" t="str">
        <f t="shared" ca="1" si="97"/>
        <v>VUT0103001</v>
      </c>
      <c r="G1270" s="22" t="str">
        <f t="shared" ca="1" si="98"/>
        <v>VUT0103</v>
      </c>
      <c r="H1270" s="22" t="str">
        <f t="shared" ca="1" si="99"/>
        <v>PENAMA</v>
      </c>
      <c r="I1270" s="2"/>
      <c r="J1270" s="2">
        <v>3</v>
      </c>
      <c r="K1270" s="2"/>
    </row>
    <row r="1271" spans="1:11">
      <c r="A1271" s="6" t="s">
        <v>7471</v>
      </c>
      <c r="B1271" s="6" t="s">
        <v>7472</v>
      </c>
      <c r="C1271" s="22" t="str">
        <f t="shared" ca="1" si="95"/>
        <v>North Ambae (Ambae)</v>
      </c>
      <c r="D1271" s="6" t="s">
        <v>543</v>
      </c>
      <c r="E1271" s="22" t="str">
        <f t="shared" ca="1" si="96"/>
        <v>Ambae</v>
      </c>
      <c r="F1271" s="22" t="str">
        <f t="shared" ca="1" si="97"/>
        <v>VUT0103001</v>
      </c>
      <c r="G1271" s="22" t="str">
        <f t="shared" ca="1" si="98"/>
        <v>VUT0103</v>
      </c>
      <c r="H1271" s="22" t="str">
        <f t="shared" ca="1" si="99"/>
        <v>PENAMA</v>
      </c>
      <c r="I1271" s="2"/>
      <c r="J1271" s="2">
        <v>0</v>
      </c>
      <c r="K1271" s="2"/>
    </row>
    <row r="1272" spans="1:11">
      <c r="A1272" s="6" t="s">
        <v>7475</v>
      </c>
      <c r="B1272" s="6" t="s">
        <v>7476</v>
      </c>
      <c r="C1272" s="22" t="str">
        <f t="shared" ca="1" si="95"/>
        <v>North Ambae (Ambae)</v>
      </c>
      <c r="D1272" s="6" t="s">
        <v>543</v>
      </c>
      <c r="E1272" s="22" t="str">
        <f t="shared" ca="1" si="96"/>
        <v>Ambae</v>
      </c>
      <c r="F1272" s="22" t="str">
        <f t="shared" ca="1" si="97"/>
        <v>VUT0103001</v>
      </c>
      <c r="G1272" s="22" t="str">
        <f t="shared" ca="1" si="98"/>
        <v>VUT0103</v>
      </c>
      <c r="H1272" s="22" t="str">
        <f t="shared" ca="1" si="99"/>
        <v>PENAMA</v>
      </c>
      <c r="I1272" s="2"/>
      <c r="J1272" s="2">
        <v>0</v>
      </c>
      <c r="K1272" s="2"/>
    </row>
    <row r="1273" spans="1:11">
      <c r="A1273" s="6" t="s">
        <v>7477</v>
      </c>
      <c r="B1273" s="6" t="s">
        <v>7478</v>
      </c>
      <c r="C1273" s="22" t="str">
        <f t="shared" ca="1" si="95"/>
        <v>North Ambae (Ambae)</v>
      </c>
      <c r="D1273" s="6" t="s">
        <v>543</v>
      </c>
      <c r="E1273" s="22" t="str">
        <f t="shared" ca="1" si="96"/>
        <v>Ambae</v>
      </c>
      <c r="F1273" s="22" t="str">
        <f t="shared" ca="1" si="97"/>
        <v>VUT0103001</v>
      </c>
      <c r="G1273" s="22" t="str">
        <f t="shared" ca="1" si="98"/>
        <v>VUT0103</v>
      </c>
      <c r="H1273" s="22" t="str">
        <f t="shared" ca="1" si="99"/>
        <v>PENAMA</v>
      </c>
      <c r="I1273" s="2"/>
      <c r="J1273" s="2">
        <v>0</v>
      </c>
      <c r="K1273" s="2"/>
    </row>
    <row r="1274" spans="1:11">
      <c r="A1274" s="6" t="s">
        <v>7481</v>
      </c>
      <c r="B1274" s="6" t="s">
        <v>7482</v>
      </c>
      <c r="C1274" s="22" t="str">
        <f t="shared" ca="1" si="95"/>
        <v>North Ambae (Ambae)</v>
      </c>
      <c r="D1274" s="6" t="s">
        <v>543</v>
      </c>
      <c r="E1274" s="22" t="str">
        <f t="shared" ca="1" si="96"/>
        <v>Ambae</v>
      </c>
      <c r="F1274" s="22" t="str">
        <f t="shared" ca="1" si="97"/>
        <v>VUT0103001</v>
      </c>
      <c r="G1274" s="22" t="str">
        <f t="shared" ca="1" si="98"/>
        <v>VUT0103</v>
      </c>
      <c r="H1274" s="22" t="str">
        <f t="shared" ca="1" si="99"/>
        <v>PENAMA</v>
      </c>
      <c r="I1274" s="2"/>
      <c r="J1274" s="2">
        <v>0</v>
      </c>
      <c r="K1274" s="2"/>
    </row>
    <row r="1275" spans="1:11">
      <c r="A1275" s="6" t="s">
        <v>7485</v>
      </c>
      <c r="B1275" s="6" t="s">
        <v>7486</v>
      </c>
      <c r="C1275" s="22" t="str">
        <f t="shared" ca="1" si="95"/>
        <v>North Ambae (Ambae)</v>
      </c>
      <c r="D1275" s="6" t="s">
        <v>543</v>
      </c>
      <c r="E1275" s="22" t="str">
        <f t="shared" ca="1" si="96"/>
        <v>Ambae</v>
      </c>
      <c r="F1275" s="22" t="str">
        <f t="shared" ca="1" si="97"/>
        <v>VUT0103001</v>
      </c>
      <c r="G1275" s="22" t="str">
        <f t="shared" ca="1" si="98"/>
        <v>VUT0103</v>
      </c>
      <c r="H1275" s="22" t="str">
        <f t="shared" ca="1" si="99"/>
        <v>PENAMA</v>
      </c>
      <c r="I1275" s="2"/>
      <c r="J1275" s="2">
        <v>0</v>
      </c>
      <c r="K1275" s="2"/>
    </row>
    <row r="1276" spans="1:11">
      <c r="A1276" s="6" t="s">
        <v>7487</v>
      </c>
      <c r="B1276" s="6" t="s">
        <v>7488</v>
      </c>
      <c r="C1276" s="22" t="str">
        <f t="shared" ca="1" si="95"/>
        <v>North Ambae (Ambae)</v>
      </c>
      <c r="D1276" s="6" t="s">
        <v>543</v>
      </c>
      <c r="E1276" s="22" t="str">
        <f t="shared" ca="1" si="96"/>
        <v>Ambae</v>
      </c>
      <c r="F1276" s="22" t="str">
        <f t="shared" ca="1" si="97"/>
        <v>VUT0103001</v>
      </c>
      <c r="G1276" s="22" t="str">
        <f t="shared" ca="1" si="98"/>
        <v>VUT0103</v>
      </c>
      <c r="H1276" s="22" t="str">
        <f t="shared" ca="1" si="99"/>
        <v>PENAMA</v>
      </c>
      <c r="I1276" s="2"/>
      <c r="J1276" s="2">
        <v>0</v>
      </c>
      <c r="K1276" s="2"/>
    </row>
    <row r="1277" spans="1:11">
      <c r="A1277" s="6" t="s">
        <v>7491</v>
      </c>
      <c r="B1277" s="6" t="s">
        <v>7492</v>
      </c>
      <c r="C1277" s="22" t="str">
        <f t="shared" ca="1" si="95"/>
        <v>North Ambae (Ambae)</v>
      </c>
      <c r="D1277" s="6" t="s">
        <v>543</v>
      </c>
      <c r="E1277" s="22" t="str">
        <f t="shared" ca="1" si="96"/>
        <v>Ambae</v>
      </c>
      <c r="F1277" s="22" t="str">
        <f t="shared" ca="1" si="97"/>
        <v>VUT0103001</v>
      </c>
      <c r="G1277" s="22" t="str">
        <f t="shared" ca="1" si="98"/>
        <v>VUT0103</v>
      </c>
      <c r="H1277" s="22" t="str">
        <f t="shared" ca="1" si="99"/>
        <v>PENAMA</v>
      </c>
      <c r="I1277" s="2"/>
      <c r="J1277" s="2">
        <v>0</v>
      </c>
      <c r="K1277" s="2"/>
    </row>
    <row r="1278" spans="1:11">
      <c r="A1278" s="6" t="s">
        <v>7493</v>
      </c>
      <c r="B1278" s="6" t="s">
        <v>7494</v>
      </c>
      <c r="C1278" s="22" t="str">
        <f t="shared" ca="1" si="95"/>
        <v>North Ambae (Ambae)</v>
      </c>
      <c r="D1278" s="6" t="s">
        <v>543</v>
      </c>
      <c r="E1278" s="22" t="str">
        <f t="shared" ca="1" si="96"/>
        <v>Ambae</v>
      </c>
      <c r="F1278" s="22" t="str">
        <f t="shared" ca="1" si="97"/>
        <v>VUT0103001</v>
      </c>
      <c r="G1278" s="22" t="str">
        <f t="shared" ca="1" si="98"/>
        <v>VUT0103</v>
      </c>
      <c r="H1278" s="22" t="str">
        <f t="shared" ca="1" si="99"/>
        <v>PENAMA</v>
      </c>
      <c r="I1278" s="2"/>
      <c r="J1278" s="2">
        <v>0</v>
      </c>
      <c r="K1278" s="2"/>
    </row>
    <row r="1279" spans="1:11">
      <c r="A1279" s="6" t="s">
        <v>7495</v>
      </c>
      <c r="B1279" s="6" t="s">
        <v>7496</v>
      </c>
      <c r="C1279" s="22" t="str">
        <f t="shared" ca="1" si="95"/>
        <v>North Ambae (Ambae)</v>
      </c>
      <c r="D1279" s="6" t="s">
        <v>543</v>
      </c>
      <c r="E1279" s="22" t="str">
        <f t="shared" ca="1" si="96"/>
        <v>Ambae</v>
      </c>
      <c r="F1279" s="22" t="str">
        <f t="shared" ca="1" si="97"/>
        <v>VUT0103001</v>
      </c>
      <c r="G1279" s="22" t="str">
        <f t="shared" ca="1" si="98"/>
        <v>VUT0103</v>
      </c>
      <c r="H1279" s="22" t="str">
        <f t="shared" ca="1" si="99"/>
        <v>PENAMA</v>
      </c>
      <c r="I1279" s="2"/>
      <c r="J1279" s="2">
        <v>0</v>
      </c>
      <c r="K1279" s="2"/>
    </row>
    <row r="1280" spans="1:11">
      <c r="A1280" s="6" t="s">
        <v>7501</v>
      </c>
      <c r="B1280" s="6" t="s">
        <v>7502</v>
      </c>
      <c r="C1280" s="22" t="str">
        <f t="shared" ca="1" si="95"/>
        <v>North Ambae (Ambae)</v>
      </c>
      <c r="D1280" s="6" t="s">
        <v>543</v>
      </c>
      <c r="E1280" s="22" t="str">
        <f t="shared" ca="1" si="96"/>
        <v>Ambae</v>
      </c>
      <c r="F1280" s="22" t="str">
        <f t="shared" ca="1" si="97"/>
        <v>VUT0103001</v>
      </c>
      <c r="G1280" s="22" t="str">
        <f t="shared" ca="1" si="98"/>
        <v>VUT0103</v>
      </c>
      <c r="H1280" s="22" t="str">
        <f t="shared" ca="1" si="99"/>
        <v>PENAMA</v>
      </c>
      <c r="I1280" s="2"/>
      <c r="J1280" s="2">
        <v>0</v>
      </c>
      <c r="K1280" s="2"/>
    </row>
    <row r="1281" spans="1:11">
      <c r="A1281" s="6" t="s">
        <v>7505</v>
      </c>
      <c r="B1281" s="6" t="s">
        <v>7506</v>
      </c>
      <c r="C1281" s="22" t="str">
        <f t="shared" ca="1" si="95"/>
        <v>North Ambae (Ambae)</v>
      </c>
      <c r="D1281" s="6" t="s">
        <v>543</v>
      </c>
      <c r="E1281" s="22" t="str">
        <f t="shared" ca="1" si="96"/>
        <v>Ambae</v>
      </c>
      <c r="F1281" s="22" t="str">
        <f t="shared" ca="1" si="97"/>
        <v>VUT0103001</v>
      </c>
      <c r="G1281" s="22" t="str">
        <f t="shared" ca="1" si="98"/>
        <v>VUT0103</v>
      </c>
      <c r="H1281" s="22" t="str">
        <f t="shared" ca="1" si="99"/>
        <v>PENAMA</v>
      </c>
      <c r="I1281" s="2"/>
      <c r="J1281" s="2">
        <v>0</v>
      </c>
      <c r="K1281" s="2"/>
    </row>
    <row r="1282" spans="1:11">
      <c r="A1282" s="6" t="s">
        <v>7507</v>
      </c>
      <c r="B1282" s="6" t="s">
        <v>7508</v>
      </c>
      <c r="C1282" s="22" t="str">
        <f t="shared" ref="C1282:C1345" ca="1" si="100">OFFSET(OffsetRefAdm3,MATCH(D1282,MatchAdm3_Code,0)-1,0)</f>
        <v>North Ambae (Ambae)</v>
      </c>
      <c r="D1282" s="6" t="s">
        <v>543</v>
      </c>
      <c r="E1282" s="22" t="str">
        <f t="shared" ref="E1282:E1345" ca="1" si="101">OFFSET(OffsetRefAdm3,MATCH(D1282,MatchAdm3_Code,0)-1,2)</f>
        <v>Ambae</v>
      </c>
      <c r="F1282" s="22" t="str">
        <f t="shared" ref="F1282:F1345" ca="1" si="102">OFFSET(OffsetRefAdm3,MATCH(D1282,MatchAdm3_Code,0)-1,3)</f>
        <v>VUT0103001</v>
      </c>
      <c r="G1282" s="22" t="str">
        <f t="shared" ref="G1282:G1345" ca="1" si="103">OFFSET(OffsetRefAdm3,MATCH(D1282,MatchAdm3_Code,0)-1,5)</f>
        <v>VUT0103</v>
      </c>
      <c r="H1282" s="22" t="str">
        <f t="shared" ref="H1282:H1345" ca="1" si="104">OFFSET(OffsetRefAdm3,MATCH(D1282,MatchAdm3_Code,0)-1,4)</f>
        <v>PENAMA</v>
      </c>
      <c r="I1282" s="2"/>
      <c r="J1282" s="2">
        <v>0</v>
      </c>
      <c r="K1282" s="2"/>
    </row>
    <row r="1283" spans="1:11">
      <c r="A1283" s="6" t="s">
        <v>7509</v>
      </c>
      <c r="B1283" s="6" t="s">
        <v>7510</v>
      </c>
      <c r="C1283" s="22" t="str">
        <f t="shared" ca="1" si="100"/>
        <v>North Ambae (Ambae)</v>
      </c>
      <c r="D1283" s="6" t="s">
        <v>543</v>
      </c>
      <c r="E1283" s="22" t="str">
        <f t="shared" ca="1" si="101"/>
        <v>Ambae</v>
      </c>
      <c r="F1283" s="22" t="str">
        <f t="shared" ca="1" si="102"/>
        <v>VUT0103001</v>
      </c>
      <c r="G1283" s="22" t="str">
        <f t="shared" ca="1" si="103"/>
        <v>VUT0103</v>
      </c>
      <c r="H1283" s="22" t="str">
        <f t="shared" ca="1" si="104"/>
        <v>PENAMA</v>
      </c>
      <c r="I1283" s="2"/>
      <c r="J1283" s="2">
        <v>3</v>
      </c>
      <c r="K1283" s="2"/>
    </row>
    <row r="1284" spans="1:11">
      <c r="A1284" s="6" t="s">
        <v>7511</v>
      </c>
      <c r="B1284" s="6" t="s">
        <v>7512</v>
      </c>
      <c r="C1284" s="22" t="str">
        <f t="shared" ca="1" si="100"/>
        <v>North Ambae (Ambae)</v>
      </c>
      <c r="D1284" s="6" t="s">
        <v>543</v>
      </c>
      <c r="E1284" s="22" t="str">
        <f t="shared" ca="1" si="101"/>
        <v>Ambae</v>
      </c>
      <c r="F1284" s="22" t="str">
        <f t="shared" ca="1" si="102"/>
        <v>VUT0103001</v>
      </c>
      <c r="G1284" s="22" t="str">
        <f t="shared" ca="1" si="103"/>
        <v>VUT0103</v>
      </c>
      <c r="H1284" s="22" t="str">
        <f t="shared" ca="1" si="104"/>
        <v>PENAMA</v>
      </c>
      <c r="I1284" s="2"/>
      <c r="J1284" s="2">
        <v>0</v>
      </c>
      <c r="K1284" s="2"/>
    </row>
    <row r="1285" spans="1:11">
      <c r="A1285" s="6" t="s">
        <v>7513</v>
      </c>
      <c r="B1285" s="6" t="s">
        <v>7514</v>
      </c>
      <c r="C1285" s="22" t="str">
        <f t="shared" ca="1" si="100"/>
        <v>North Ambae (Ambae)</v>
      </c>
      <c r="D1285" s="6" t="s">
        <v>543</v>
      </c>
      <c r="E1285" s="22" t="str">
        <f t="shared" ca="1" si="101"/>
        <v>Ambae</v>
      </c>
      <c r="F1285" s="22" t="str">
        <f t="shared" ca="1" si="102"/>
        <v>VUT0103001</v>
      </c>
      <c r="G1285" s="22" t="str">
        <f t="shared" ca="1" si="103"/>
        <v>VUT0103</v>
      </c>
      <c r="H1285" s="22" t="str">
        <f t="shared" ca="1" si="104"/>
        <v>PENAMA</v>
      </c>
      <c r="I1285" s="2"/>
      <c r="J1285" s="2">
        <v>0</v>
      </c>
      <c r="K1285" s="2"/>
    </row>
    <row r="1286" spans="1:11">
      <c r="A1286" s="6" t="s">
        <v>7020</v>
      </c>
      <c r="B1286" s="6" t="s">
        <v>7515</v>
      </c>
      <c r="C1286" s="22" t="str">
        <f t="shared" ca="1" si="100"/>
        <v>North Ambae (Ambae)</v>
      </c>
      <c r="D1286" s="6" t="s">
        <v>543</v>
      </c>
      <c r="E1286" s="22" t="str">
        <f t="shared" ca="1" si="101"/>
        <v>Ambae</v>
      </c>
      <c r="F1286" s="22" t="str">
        <f t="shared" ca="1" si="102"/>
        <v>VUT0103001</v>
      </c>
      <c r="G1286" s="22" t="str">
        <f t="shared" ca="1" si="103"/>
        <v>VUT0103</v>
      </c>
      <c r="H1286" s="22" t="str">
        <f t="shared" ca="1" si="104"/>
        <v>PENAMA</v>
      </c>
      <c r="I1286" s="2"/>
      <c r="J1286" s="2">
        <v>0</v>
      </c>
      <c r="K1286" s="2"/>
    </row>
    <row r="1287" spans="1:11">
      <c r="A1287" s="6" t="s">
        <v>7516</v>
      </c>
      <c r="B1287" s="6" t="s">
        <v>7517</v>
      </c>
      <c r="C1287" s="22" t="str">
        <f t="shared" ca="1" si="100"/>
        <v>North Ambae (Ambae)</v>
      </c>
      <c r="D1287" s="6" t="s">
        <v>543</v>
      </c>
      <c r="E1287" s="22" t="str">
        <f t="shared" ca="1" si="101"/>
        <v>Ambae</v>
      </c>
      <c r="F1287" s="22" t="str">
        <f t="shared" ca="1" si="102"/>
        <v>VUT0103001</v>
      </c>
      <c r="G1287" s="22" t="str">
        <f t="shared" ca="1" si="103"/>
        <v>VUT0103</v>
      </c>
      <c r="H1287" s="22" t="str">
        <f t="shared" ca="1" si="104"/>
        <v>PENAMA</v>
      </c>
      <c r="I1287" s="2"/>
      <c r="J1287" s="2">
        <v>0</v>
      </c>
      <c r="K1287" s="2"/>
    </row>
    <row r="1288" spans="1:11">
      <c r="A1288" s="6" t="s">
        <v>7518</v>
      </c>
      <c r="B1288" s="6" t="s">
        <v>7519</v>
      </c>
      <c r="C1288" s="22" t="str">
        <f t="shared" ca="1" si="100"/>
        <v>North Ambae (Ambae)</v>
      </c>
      <c r="D1288" s="6" t="s">
        <v>543</v>
      </c>
      <c r="E1288" s="22" t="str">
        <f t="shared" ca="1" si="101"/>
        <v>Ambae</v>
      </c>
      <c r="F1288" s="22" t="str">
        <f t="shared" ca="1" si="102"/>
        <v>VUT0103001</v>
      </c>
      <c r="G1288" s="22" t="str">
        <f t="shared" ca="1" si="103"/>
        <v>VUT0103</v>
      </c>
      <c r="H1288" s="22" t="str">
        <f t="shared" ca="1" si="104"/>
        <v>PENAMA</v>
      </c>
      <c r="I1288" s="2"/>
      <c r="J1288" s="2">
        <v>0</v>
      </c>
      <c r="K1288" s="2"/>
    </row>
    <row r="1289" spans="1:11">
      <c r="A1289" s="6" t="s">
        <v>7520</v>
      </c>
      <c r="B1289" s="6" t="s">
        <v>7521</v>
      </c>
      <c r="C1289" s="22" t="str">
        <f t="shared" ca="1" si="100"/>
        <v>North Ambae (Ambae)</v>
      </c>
      <c r="D1289" s="6" t="s">
        <v>543</v>
      </c>
      <c r="E1289" s="22" t="str">
        <f t="shared" ca="1" si="101"/>
        <v>Ambae</v>
      </c>
      <c r="F1289" s="22" t="str">
        <f t="shared" ca="1" si="102"/>
        <v>VUT0103001</v>
      </c>
      <c r="G1289" s="22" t="str">
        <f t="shared" ca="1" si="103"/>
        <v>VUT0103</v>
      </c>
      <c r="H1289" s="22" t="str">
        <f t="shared" ca="1" si="104"/>
        <v>PENAMA</v>
      </c>
      <c r="I1289" s="2"/>
      <c r="J1289" s="2">
        <v>0</v>
      </c>
      <c r="K1289" s="2"/>
    </row>
    <row r="1290" spans="1:11">
      <c r="A1290" s="6" t="s">
        <v>7522</v>
      </c>
      <c r="B1290" s="6" t="s">
        <v>7523</v>
      </c>
      <c r="C1290" s="22" t="str">
        <f t="shared" ca="1" si="100"/>
        <v>North Ambae (Ambae)</v>
      </c>
      <c r="D1290" s="6" t="s">
        <v>543</v>
      </c>
      <c r="E1290" s="22" t="str">
        <f t="shared" ca="1" si="101"/>
        <v>Ambae</v>
      </c>
      <c r="F1290" s="22" t="str">
        <f t="shared" ca="1" si="102"/>
        <v>VUT0103001</v>
      </c>
      <c r="G1290" s="22" t="str">
        <f t="shared" ca="1" si="103"/>
        <v>VUT0103</v>
      </c>
      <c r="H1290" s="22" t="str">
        <f t="shared" ca="1" si="104"/>
        <v>PENAMA</v>
      </c>
      <c r="I1290" s="2"/>
      <c r="J1290" s="2">
        <v>0</v>
      </c>
      <c r="K1290" s="2"/>
    </row>
    <row r="1291" spans="1:11">
      <c r="A1291" s="6" t="s">
        <v>7154</v>
      </c>
      <c r="B1291" s="6" t="s">
        <v>7524</v>
      </c>
      <c r="C1291" s="22" t="str">
        <f t="shared" ca="1" si="100"/>
        <v>North Ambae (Ambae)</v>
      </c>
      <c r="D1291" s="6" t="s">
        <v>543</v>
      </c>
      <c r="E1291" s="22" t="str">
        <f t="shared" ca="1" si="101"/>
        <v>Ambae</v>
      </c>
      <c r="F1291" s="22" t="str">
        <f t="shared" ca="1" si="102"/>
        <v>VUT0103001</v>
      </c>
      <c r="G1291" s="22" t="str">
        <f t="shared" ca="1" si="103"/>
        <v>VUT0103</v>
      </c>
      <c r="H1291" s="22" t="str">
        <f t="shared" ca="1" si="104"/>
        <v>PENAMA</v>
      </c>
      <c r="I1291" s="2"/>
      <c r="J1291" s="2">
        <v>0</v>
      </c>
      <c r="K1291" s="2"/>
    </row>
    <row r="1292" spans="1:11">
      <c r="A1292" s="6" t="s">
        <v>7525</v>
      </c>
      <c r="B1292" s="6" t="s">
        <v>7526</v>
      </c>
      <c r="C1292" s="22" t="str">
        <f t="shared" ca="1" si="100"/>
        <v>North Ambae (Ambae)</v>
      </c>
      <c r="D1292" s="6" t="s">
        <v>543</v>
      </c>
      <c r="E1292" s="22" t="str">
        <f t="shared" ca="1" si="101"/>
        <v>Ambae</v>
      </c>
      <c r="F1292" s="22" t="str">
        <f t="shared" ca="1" si="102"/>
        <v>VUT0103001</v>
      </c>
      <c r="G1292" s="22" t="str">
        <f t="shared" ca="1" si="103"/>
        <v>VUT0103</v>
      </c>
      <c r="H1292" s="22" t="str">
        <f t="shared" ca="1" si="104"/>
        <v>PENAMA</v>
      </c>
      <c r="I1292" s="2"/>
      <c r="J1292" s="2">
        <v>0</v>
      </c>
      <c r="K1292" s="2"/>
    </row>
    <row r="1293" spans="1:11">
      <c r="A1293" s="6" t="s">
        <v>7527</v>
      </c>
      <c r="B1293" s="6" t="s">
        <v>7528</v>
      </c>
      <c r="C1293" s="22" t="str">
        <f t="shared" ca="1" si="100"/>
        <v>North Ambae (Ambae)</v>
      </c>
      <c r="D1293" s="6" t="s">
        <v>543</v>
      </c>
      <c r="E1293" s="22" t="str">
        <f t="shared" ca="1" si="101"/>
        <v>Ambae</v>
      </c>
      <c r="F1293" s="22" t="str">
        <f t="shared" ca="1" si="102"/>
        <v>VUT0103001</v>
      </c>
      <c r="G1293" s="22" t="str">
        <f t="shared" ca="1" si="103"/>
        <v>VUT0103</v>
      </c>
      <c r="H1293" s="22" t="str">
        <f t="shared" ca="1" si="104"/>
        <v>PENAMA</v>
      </c>
      <c r="I1293" s="2"/>
      <c r="J1293" s="2">
        <v>0</v>
      </c>
      <c r="K1293" s="2"/>
    </row>
    <row r="1294" spans="1:11">
      <c r="A1294" s="6" t="s">
        <v>7529</v>
      </c>
      <c r="B1294" s="6" t="s">
        <v>7530</v>
      </c>
      <c r="C1294" s="22" t="str">
        <f t="shared" ca="1" si="100"/>
        <v>North Ambae (Ambae)</v>
      </c>
      <c r="D1294" s="6" t="s">
        <v>543</v>
      </c>
      <c r="E1294" s="22" t="str">
        <f t="shared" ca="1" si="101"/>
        <v>Ambae</v>
      </c>
      <c r="F1294" s="22" t="str">
        <f t="shared" ca="1" si="102"/>
        <v>VUT0103001</v>
      </c>
      <c r="G1294" s="22" t="str">
        <f t="shared" ca="1" si="103"/>
        <v>VUT0103</v>
      </c>
      <c r="H1294" s="22" t="str">
        <f t="shared" ca="1" si="104"/>
        <v>PENAMA</v>
      </c>
      <c r="I1294" s="2"/>
      <c r="J1294" s="2">
        <v>3</v>
      </c>
      <c r="K1294" s="2"/>
    </row>
    <row r="1295" spans="1:11">
      <c r="A1295" s="6" t="s">
        <v>7533</v>
      </c>
      <c r="B1295" s="6" t="s">
        <v>7534</v>
      </c>
      <c r="C1295" s="22" t="str">
        <f t="shared" ca="1" si="100"/>
        <v>North Ambae (Ambae)</v>
      </c>
      <c r="D1295" s="6" t="s">
        <v>543</v>
      </c>
      <c r="E1295" s="22" t="str">
        <f t="shared" ca="1" si="101"/>
        <v>Ambae</v>
      </c>
      <c r="F1295" s="22" t="str">
        <f t="shared" ca="1" si="102"/>
        <v>VUT0103001</v>
      </c>
      <c r="G1295" s="22" t="str">
        <f t="shared" ca="1" si="103"/>
        <v>VUT0103</v>
      </c>
      <c r="H1295" s="22" t="str">
        <f t="shared" ca="1" si="104"/>
        <v>PENAMA</v>
      </c>
      <c r="I1295" s="2"/>
      <c r="J1295" s="2">
        <v>0</v>
      </c>
      <c r="K1295" s="2"/>
    </row>
    <row r="1296" spans="1:11">
      <c r="A1296" s="6" t="s">
        <v>7536</v>
      </c>
      <c r="B1296" s="6" t="s">
        <v>7537</v>
      </c>
      <c r="C1296" s="22" t="str">
        <f t="shared" ca="1" si="100"/>
        <v>North Ambae (Ambae)</v>
      </c>
      <c r="D1296" s="6" t="s">
        <v>543</v>
      </c>
      <c r="E1296" s="22" t="str">
        <f t="shared" ca="1" si="101"/>
        <v>Ambae</v>
      </c>
      <c r="F1296" s="22" t="str">
        <f t="shared" ca="1" si="102"/>
        <v>VUT0103001</v>
      </c>
      <c r="G1296" s="22" t="str">
        <f t="shared" ca="1" si="103"/>
        <v>VUT0103</v>
      </c>
      <c r="H1296" s="22" t="str">
        <f t="shared" ca="1" si="104"/>
        <v>PENAMA</v>
      </c>
      <c r="I1296" s="2"/>
      <c r="J1296" s="2">
        <v>0</v>
      </c>
      <c r="K1296" s="2"/>
    </row>
    <row r="1297" spans="1:11">
      <c r="A1297" s="6" t="s">
        <v>7540</v>
      </c>
      <c r="B1297" s="6" t="s">
        <v>7541</v>
      </c>
      <c r="C1297" s="22" t="str">
        <f t="shared" ca="1" si="100"/>
        <v>North Ambae (Ambae)</v>
      </c>
      <c r="D1297" s="6" t="s">
        <v>543</v>
      </c>
      <c r="E1297" s="22" t="str">
        <f t="shared" ca="1" si="101"/>
        <v>Ambae</v>
      </c>
      <c r="F1297" s="22" t="str">
        <f t="shared" ca="1" si="102"/>
        <v>VUT0103001</v>
      </c>
      <c r="G1297" s="22" t="str">
        <f t="shared" ca="1" si="103"/>
        <v>VUT0103</v>
      </c>
      <c r="H1297" s="22" t="str">
        <f t="shared" ca="1" si="104"/>
        <v>PENAMA</v>
      </c>
      <c r="I1297" s="2"/>
      <c r="J1297" s="2">
        <v>0</v>
      </c>
      <c r="K1297" s="2"/>
    </row>
    <row r="1298" spans="1:11">
      <c r="A1298" s="6" t="s">
        <v>7544</v>
      </c>
      <c r="B1298" s="6" t="s">
        <v>7545</v>
      </c>
      <c r="C1298" s="22" t="str">
        <f t="shared" ca="1" si="100"/>
        <v>North Ambae (Ambae)</v>
      </c>
      <c r="D1298" s="6" t="s">
        <v>543</v>
      </c>
      <c r="E1298" s="22" t="str">
        <f t="shared" ca="1" si="101"/>
        <v>Ambae</v>
      </c>
      <c r="F1298" s="22" t="str">
        <f t="shared" ca="1" si="102"/>
        <v>VUT0103001</v>
      </c>
      <c r="G1298" s="22" t="str">
        <f t="shared" ca="1" si="103"/>
        <v>VUT0103</v>
      </c>
      <c r="H1298" s="22" t="str">
        <f t="shared" ca="1" si="104"/>
        <v>PENAMA</v>
      </c>
      <c r="I1298" s="2"/>
      <c r="J1298" s="2">
        <v>0</v>
      </c>
      <c r="K1298" s="2"/>
    </row>
    <row r="1299" spans="1:11">
      <c r="A1299" s="6" t="s">
        <v>7548</v>
      </c>
      <c r="B1299" s="6" t="s">
        <v>7549</v>
      </c>
      <c r="C1299" s="22" t="str">
        <f t="shared" ca="1" si="100"/>
        <v>North Ambae (Ambae)</v>
      </c>
      <c r="D1299" s="6" t="s">
        <v>543</v>
      </c>
      <c r="E1299" s="22" t="str">
        <f t="shared" ca="1" si="101"/>
        <v>Ambae</v>
      </c>
      <c r="F1299" s="22" t="str">
        <f t="shared" ca="1" si="102"/>
        <v>VUT0103001</v>
      </c>
      <c r="G1299" s="22" t="str">
        <f t="shared" ca="1" si="103"/>
        <v>VUT0103</v>
      </c>
      <c r="H1299" s="22" t="str">
        <f t="shared" ca="1" si="104"/>
        <v>PENAMA</v>
      </c>
      <c r="I1299" s="2"/>
      <c r="J1299" s="2">
        <v>3</v>
      </c>
      <c r="K1299" s="2"/>
    </row>
    <row r="1300" spans="1:11">
      <c r="A1300" s="6" t="s">
        <v>7550</v>
      </c>
      <c r="B1300" s="6" t="s">
        <v>7551</v>
      </c>
      <c r="C1300" s="22" t="str">
        <f t="shared" ca="1" si="100"/>
        <v>North Ambae (Ambae)</v>
      </c>
      <c r="D1300" s="6" t="s">
        <v>543</v>
      </c>
      <c r="E1300" s="22" t="str">
        <f t="shared" ca="1" si="101"/>
        <v>Ambae</v>
      </c>
      <c r="F1300" s="22" t="str">
        <f t="shared" ca="1" si="102"/>
        <v>VUT0103001</v>
      </c>
      <c r="G1300" s="22" t="str">
        <f t="shared" ca="1" si="103"/>
        <v>VUT0103</v>
      </c>
      <c r="H1300" s="22" t="str">
        <f t="shared" ca="1" si="104"/>
        <v>PENAMA</v>
      </c>
      <c r="I1300" s="2"/>
      <c r="J1300" s="2">
        <v>0</v>
      </c>
      <c r="K1300" s="2"/>
    </row>
    <row r="1301" spans="1:11">
      <c r="A1301" s="6" t="s">
        <v>7552</v>
      </c>
      <c r="B1301" s="6" t="s">
        <v>7553</v>
      </c>
      <c r="C1301" s="22" t="str">
        <f t="shared" ca="1" si="100"/>
        <v>North Ambae (Ambae)</v>
      </c>
      <c r="D1301" s="6" t="s">
        <v>543</v>
      </c>
      <c r="E1301" s="22" t="str">
        <f t="shared" ca="1" si="101"/>
        <v>Ambae</v>
      </c>
      <c r="F1301" s="22" t="str">
        <f t="shared" ca="1" si="102"/>
        <v>VUT0103001</v>
      </c>
      <c r="G1301" s="22" t="str">
        <f t="shared" ca="1" si="103"/>
        <v>VUT0103</v>
      </c>
      <c r="H1301" s="22" t="str">
        <f t="shared" ca="1" si="104"/>
        <v>PENAMA</v>
      </c>
      <c r="I1301" s="2"/>
      <c r="J1301" s="2">
        <v>0</v>
      </c>
      <c r="K1301" s="2"/>
    </row>
    <row r="1302" spans="1:11">
      <c r="A1302" s="6" t="s">
        <v>7554</v>
      </c>
      <c r="B1302" s="6" t="s">
        <v>7555</v>
      </c>
      <c r="C1302" s="22" t="str">
        <f t="shared" ca="1" si="100"/>
        <v>North Ambae (Ambae)</v>
      </c>
      <c r="D1302" s="6" t="s">
        <v>543</v>
      </c>
      <c r="E1302" s="22" t="str">
        <f t="shared" ca="1" si="101"/>
        <v>Ambae</v>
      </c>
      <c r="F1302" s="22" t="str">
        <f t="shared" ca="1" si="102"/>
        <v>VUT0103001</v>
      </c>
      <c r="G1302" s="22" t="str">
        <f t="shared" ca="1" si="103"/>
        <v>VUT0103</v>
      </c>
      <c r="H1302" s="22" t="str">
        <f t="shared" ca="1" si="104"/>
        <v>PENAMA</v>
      </c>
      <c r="I1302" s="2"/>
      <c r="J1302" s="2">
        <v>0</v>
      </c>
      <c r="K1302" s="2"/>
    </row>
    <row r="1303" spans="1:11">
      <c r="A1303" s="6" t="s">
        <v>7556</v>
      </c>
      <c r="B1303" s="6" t="s">
        <v>7557</v>
      </c>
      <c r="C1303" s="22" t="str">
        <f t="shared" ca="1" si="100"/>
        <v>North Ambae (Ambae)</v>
      </c>
      <c r="D1303" s="6" t="s">
        <v>543</v>
      </c>
      <c r="E1303" s="22" t="str">
        <f t="shared" ca="1" si="101"/>
        <v>Ambae</v>
      </c>
      <c r="F1303" s="22" t="str">
        <f t="shared" ca="1" si="102"/>
        <v>VUT0103001</v>
      </c>
      <c r="G1303" s="22" t="str">
        <f t="shared" ca="1" si="103"/>
        <v>VUT0103</v>
      </c>
      <c r="H1303" s="22" t="str">
        <f t="shared" ca="1" si="104"/>
        <v>PENAMA</v>
      </c>
      <c r="I1303" s="2"/>
      <c r="J1303" s="2">
        <v>0</v>
      </c>
      <c r="K1303" s="2"/>
    </row>
    <row r="1304" spans="1:11">
      <c r="A1304" s="6" t="s">
        <v>7558</v>
      </c>
      <c r="B1304" s="6" t="s">
        <v>7559</v>
      </c>
      <c r="C1304" s="22" t="str">
        <f t="shared" ca="1" si="100"/>
        <v>North Ambae (Ambae)</v>
      </c>
      <c r="D1304" s="6" t="s">
        <v>543</v>
      </c>
      <c r="E1304" s="22" t="str">
        <f t="shared" ca="1" si="101"/>
        <v>Ambae</v>
      </c>
      <c r="F1304" s="22" t="str">
        <f t="shared" ca="1" si="102"/>
        <v>VUT0103001</v>
      </c>
      <c r="G1304" s="22" t="str">
        <f t="shared" ca="1" si="103"/>
        <v>VUT0103</v>
      </c>
      <c r="H1304" s="22" t="str">
        <f t="shared" ca="1" si="104"/>
        <v>PENAMA</v>
      </c>
      <c r="I1304" s="2"/>
      <c r="J1304" s="2">
        <v>0</v>
      </c>
      <c r="K1304" s="2"/>
    </row>
    <row r="1305" spans="1:11">
      <c r="A1305" s="6" t="s">
        <v>7485</v>
      </c>
      <c r="B1305" s="6" t="s">
        <v>7560</v>
      </c>
      <c r="C1305" s="22" t="str">
        <f t="shared" ca="1" si="100"/>
        <v>North Ambae (Ambae)</v>
      </c>
      <c r="D1305" s="6" t="s">
        <v>543</v>
      </c>
      <c r="E1305" s="22" t="str">
        <f t="shared" ca="1" si="101"/>
        <v>Ambae</v>
      </c>
      <c r="F1305" s="22" t="str">
        <f t="shared" ca="1" si="102"/>
        <v>VUT0103001</v>
      </c>
      <c r="G1305" s="22" t="str">
        <f t="shared" ca="1" si="103"/>
        <v>VUT0103</v>
      </c>
      <c r="H1305" s="22" t="str">
        <f t="shared" ca="1" si="104"/>
        <v>PENAMA</v>
      </c>
      <c r="I1305" s="2"/>
      <c r="J1305" s="2">
        <v>0</v>
      </c>
      <c r="K1305" s="2"/>
    </row>
    <row r="1306" spans="1:11">
      <c r="A1306" s="6" t="s">
        <v>7565</v>
      </c>
      <c r="B1306" s="6" t="s">
        <v>7566</v>
      </c>
      <c r="C1306" s="22" t="str">
        <f t="shared" ca="1" si="100"/>
        <v>North Ambae (Ambae)</v>
      </c>
      <c r="D1306" s="6" t="s">
        <v>543</v>
      </c>
      <c r="E1306" s="22" t="str">
        <f t="shared" ca="1" si="101"/>
        <v>Ambae</v>
      </c>
      <c r="F1306" s="22" t="str">
        <f t="shared" ca="1" si="102"/>
        <v>VUT0103001</v>
      </c>
      <c r="G1306" s="22" t="str">
        <f t="shared" ca="1" si="103"/>
        <v>VUT0103</v>
      </c>
      <c r="H1306" s="22" t="str">
        <f t="shared" ca="1" si="104"/>
        <v>PENAMA</v>
      </c>
      <c r="I1306" s="2"/>
      <c r="J1306" s="2">
        <v>0</v>
      </c>
      <c r="K1306" s="2"/>
    </row>
    <row r="1307" spans="1:11">
      <c r="A1307" s="6" t="s">
        <v>7567</v>
      </c>
      <c r="B1307" s="6" t="s">
        <v>7568</v>
      </c>
      <c r="C1307" s="22" t="str">
        <f t="shared" ca="1" si="100"/>
        <v>North Ambae (Ambae)</v>
      </c>
      <c r="D1307" s="6" t="s">
        <v>543</v>
      </c>
      <c r="E1307" s="22" t="str">
        <f t="shared" ca="1" si="101"/>
        <v>Ambae</v>
      </c>
      <c r="F1307" s="22" t="str">
        <f t="shared" ca="1" si="102"/>
        <v>VUT0103001</v>
      </c>
      <c r="G1307" s="22" t="str">
        <f t="shared" ca="1" si="103"/>
        <v>VUT0103</v>
      </c>
      <c r="H1307" s="22" t="str">
        <f t="shared" ca="1" si="104"/>
        <v>PENAMA</v>
      </c>
      <c r="I1307" s="2"/>
      <c r="J1307" s="2">
        <v>0</v>
      </c>
      <c r="K1307" s="2"/>
    </row>
    <row r="1308" spans="1:11">
      <c r="A1308" s="6" t="s">
        <v>7203</v>
      </c>
      <c r="B1308" s="6" t="s">
        <v>7571</v>
      </c>
      <c r="C1308" s="22" t="str">
        <f t="shared" ca="1" si="100"/>
        <v>North Ambae (Ambae)</v>
      </c>
      <c r="D1308" s="6" t="s">
        <v>543</v>
      </c>
      <c r="E1308" s="22" t="str">
        <f t="shared" ca="1" si="101"/>
        <v>Ambae</v>
      </c>
      <c r="F1308" s="22" t="str">
        <f t="shared" ca="1" si="102"/>
        <v>VUT0103001</v>
      </c>
      <c r="G1308" s="22" t="str">
        <f t="shared" ca="1" si="103"/>
        <v>VUT0103</v>
      </c>
      <c r="H1308" s="22" t="str">
        <f t="shared" ca="1" si="104"/>
        <v>PENAMA</v>
      </c>
      <c r="I1308" s="2"/>
      <c r="J1308" s="2">
        <v>0</v>
      </c>
      <c r="K1308" s="2"/>
    </row>
    <row r="1309" spans="1:11">
      <c r="A1309" s="6" t="s">
        <v>6468</v>
      </c>
      <c r="B1309" s="6" t="s">
        <v>7572</v>
      </c>
      <c r="C1309" s="22" t="str">
        <f t="shared" ca="1" si="100"/>
        <v>North Ambae (Ambae)</v>
      </c>
      <c r="D1309" s="6" t="s">
        <v>543</v>
      </c>
      <c r="E1309" s="22" t="str">
        <f t="shared" ca="1" si="101"/>
        <v>Ambae</v>
      </c>
      <c r="F1309" s="22" t="str">
        <f t="shared" ca="1" si="102"/>
        <v>VUT0103001</v>
      </c>
      <c r="G1309" s="22" t="str">
        <f t="shared" ca="1" si="103"/>
        <v>VUT0103</v>
      </c>
      <c r="H1309" s="22" t="str">
        <f t="shared" ca="1" si="104"/>
        <v>PENAMA</v>
      </c>
      <c r="I1309" s="2"/>
      <c r="J1309" s="2">
        <v>0</v>
      </c>
      <c r="K1309" s="2"/>
    </row>
    <row r="1310" spans="1:11">
      <c r="A1310" s="6" t="s">
        <v>7573</v>
      </c>
      <c r="B1310" s="6" t="s">
        <v>7574</v>
      </c>
      <c r="C1310" s="22" t="str">
        <f t="shared" ca="1" si="100"/>
        <v>North Ambae (Ambae)</v>
      </c>
      <c r="D1310" s="6" t="s">
        <v>543</v>
      </c>
      <c r="E1310" s="22" t="str">
        <f t="shared" ca="1" si="101"/>
        <v>Ambae</v>
      </c>
      <c r="F1310" s="22" t="str">
        <f t="shared" ca="1" si="102"/>
        <v>VUT0103001</v>
      </c>
      <c r="G1310" s="22" t="str">
        <f t="shared" ca="1" si="103"/>
        <v>VUT0103</v>
      </c>
      <c r="H1310" s="22" t="str">
        <f t="shared" ca="1" si="104"/>
        <v>PENAMA</v>
      </c>
      <c r="I1310" s="2"/>
      <c r="J1310" s="2">
        <v>3</v>
      </c>
      <c r="K1310" s="2"/>
    </row>
    <row r="1311" spans="1:11">
      <c r="A1311" s="6" t="s">
        <v>7235</v>
      </c>
      <c r="B1311" s="6" t="s">
        <v>7575</v>
      </c>
      <c r="C1311" s="22" t="str">
        <f t="shared" ca="1" si="100"/>
        <v>North Ambae (Ambae)</v>
      </c>
      <c r="D1311" s="6" t="s">
        <v>543</v>
      </c>
      <c r="E1311" s="22" t="str">
        <f t="shared" ca="1" si="101"/>
        <v>Ambae</v>
      </c>
      <c r="F1311" s="22" t="str">
        <f t="shared" ca="1" si="102"/>
        <v>VUT0103001</v>
      </c>
      <c r="G1311" s="22" t="str">
        <f t="shared" ca="1" si="103"/>
        <v>VUT0103</v>
      </c>
      <c r="H1311" s="22" t="str">
        <f t="shared" ca="1" si="104"/>
        <v>PENAMA</v>
      </c>
      <c r="I1311" s="2"/>
      <c r="J1311" s="2">
        <v>0</v>
      </c>
      <c r="K1311" s="2"/>
    </row>
    <row r="1312" spans="1:11">
      <c r="A1312" s="6" t="s">
        <v>7579</v>
      </c>
      <c r="B1312" s="6" t="s">
        <v>7580</v>
      </c>
      <c r="C1312" s="22" t="str">
        <f t="shared" ca="1" si="100"/>
        <v>North Ambae (Ambae)</v>
      </c>
      <c r="D1312" s="6" t="s">
        <v>543</v>
      </c>
      <c r="E1312" s="22" t="str">
        <f t="shared" ca="1" si="101"/>
        <v>Ambae</v>
      </c>
      <c r="F1312" s="22" t="str">
        <f t="shared" ca="1" si="102"/>
        <v>VUT0103001</v>
      </c>
      <c r="G1312" s="22" t="str">
        <f t="shared" ca="1" si="103"/>
        <v>VUT0103</v>
      </c>
      <c r="H1312" s="22" t="str">
        <f t="shared" ca="1" si="104"/>
        <v>PENAMA</v>
      </c>
      <c r="I1312" s="2"/>
      <c r="J1312" s="2">
        <v>0</v>
      </c>
      <c r="K1312" s="2"/>
    </row>
    <row r="1313" spans="1:11">
      <c r="A1313" s="6" t="s">
        <v>7583</v>
      </c>
      <c r="B1313" s="6" t="s">
        <v>7584</v>
      </c>
      <c r="C1313" s="22" t="str">
        <f t="shared" ca="1" si="100"/>
        <v>North Ambae (Ambae)</v>
      </c>
      <c r="D1313" s="6" t="s">
        <v>543</v>
      </c>
      <c r="E1313" s="22" t="str">
        <f t="shared" ca="1" si="101"/>
        <v>Ambae</v>
      </c>
      <c r="F1313" s="22" t="str">
        <f t="shared" ca="1" si="102"/>
        <v>VUT0103001</v>
      </c>
      <c r="G1313" s="22" t="str">
        <f t="shared" ca="1" si="103"/>
        <v>VUT0103</v>
      </c>
      <c r="H1313" s="22" t="str">
        <f t="shared" ca="1" si="104"/>
        <v>PENAMA</v>
      </c>
      <c r="I1313" s="2"/>
      <c r="J1313" s="2">
        <v>0</v>
      </c>
      <c r="K1313" s="2"/>
    </row>
    <row r="1314" spans="1:11">
      <c r="A1314" s="6" t="s">
        <v>7585</v>
      </c>
      <c r="B1314" s="6" t="s">
        <v>7586</v>
      </c>
      <c r="C1314" s="22" t="str">
        <f t="shared" ca="1" si="100"/>
        <v>North Ambae (Ambae)</v>
      </c>
      <c r="D1314" s="6" t="s">
        <v>543</v>
      </c>
      <c r="E1314" s="22" t="str">
        <f t="shared" ca="1" si="101"/>
        <v>Ambae</v>
      </c>
      <c r="F1314" s="22" t="str">
        <f t="shared" ca="1" si="102"/>
        <v>VUT0103001</v>
      </c>
      <c r="G1314" s="22" t="str">
        <f t="shared" ca="1" si="103"/>
        <v>VUT0103</v>
      </c>
      <c r="H1314" s="22" t="str">
        <f t="shared" ca="1" si="104"/>
        <v>PENAMA</v>
      </c>
      <c r="I1314" s="2"/>
      <c r="J1314" s="2">
        <v>0</v>
      </c>
      <c r="K1314" s="2"/>
    </row>
    <row r="1315" spans="1:11">
      <c r="A1315" s="6" t="s">
        <v>7589</v>
      </c>
      <c r="B1315" s="6" t="s">
        <v>7590</v>
      </c>
      <c r="C1315" s="22" t="str">
        <f t="shared" ca="1" si="100"/>
        <v>North Ambae (Ambae)</v>
      </c>
      <c r="D1315" s="6" t="s">
        <v>543</v>
      </c>
      <c r="E1315" s="22" t="str">
        <f t="shared" ca="1" si="101"/>
        <v>Ambae</v>
      </c>
      <c r="F1315" s="22" t="str">
        <f t="shared" ca="1" si="102"/>
        <v>VUT0103001</v>
      </c>
      <c r="G1315" s="22" t="str">
        <f t="shared" ca="1" si="103"/>
        <v>VUT0103</v>
      </c>
      <c r="H1315" s="22" t="str">
        <f t="shared" ca="1" si="104"/>
        <v>PENAMA</v>
      </c>
      <c r="I1315" s="2"/>
      <c r="J1315" s="2">
        <v>0</v>
      </c>
      <c r="K1315" s="2"/>
    </row>
    <row r="1316" spans="1:11">
      <c r="A1316" s="6" t="s">
        <v>7597</v>
      </c>
      <c r="B1316" s="6" t="s">
        <v>7598</v>
      </c>
      <c r="C1316" s="22" t="str">
        <f t="shared" ca="1" si="100"/>
        <v>North Ambae (Ambae)</v>
      </c>
      <c r="D1316" s="6" t="s">
        <v>543</v>
      </c>
      <c r="E1316" s="22" t="str">
        <f t="shared" ca="1" si="101"/>
        <v>Ambae</v>
      </c>
      <c r="F1316" s="22" t="str">
        <f t="shared" ca="1" si="102"/>
        <v>VUT0103001</v>
      </c>
      <c r="G1316" s="22" t="str">
        <f t="shared" ca="1" si="103"/>
        <v>VUT0103</v>
      </c>
      <c r="H1316" s="22" t="str">
        <f t="shared" ca="1" si="104"/>
        <v>PENAMA</v>
      </c>
      <c r="I1316" s="2"/>
      <c r="J1316" s="2">
        <v>0</v>
      </c>
      <c r="K1316" s="2"/>
    </row>
    <row r="1317" spans="1:11">
      <c r="A1317" s="6" t="s">
        <v>7601</v>
      </c>
      <c r="B1317" s="6" t="s">
        <v>7602</v>
      </c>
      <c r="C1317" s="22" t="str">
        <f t="shared" ca="1" si="100"/>
        <v>North Ambae (Ambae)</v>
      </c>
      <c r="D1317" s="6" t="s">
        <v>543</v>
      </c>
      <c r="E1317" s="22" t="str">
        <f t="shared" ca="1" si="101"/>
        <v>Ambae</v>
      </c>
      <c r="F1317" s="22" t="str">
        <f t="shared" ca="1" si="102"/>
        <v>VUT0103001</v>
      </c>
      <c r="G1317" s="22" t="str">
        <f t="shared" ca="1" si="103"/>
        <v>VUT0103</v>
      </c>
      <c r="H1317" s="22" t="str">
        <f t="shared" ca="1" si="104"/>
        <v>PENAMA</v>
      </c>
      <c r="I1317" s="2"/>
      <c r="J1317" s="2">
        <v>0</v>
      </c>
      <c r="K1317" s="2"/>
    </row>
    <row r="1318" spans="1:11">
      <c r="A1318" s="6" t="s">
        <v>7609</v>
      </c>
      <c r="B1318" s="6" t="s">
        <v>7610</v>
      </c>
      <c r="C1318" s="22" t="str">
        <f t="shared" ca="1" si="100"/>
        <v>North Ambae (Ambae)</v>
      </c>
      <c r="D1318" s="6" t="s">
        <v>543</v>
      </c>
      <c r="E1318" s="22" t="str">
        <f t="shared" ca="1" si="101"/>
        <v>Ambae</v>
      </c>
      <c r="F1318" s="22" t="str">
        <f t="shared" ca="1" si="102"/>
        <v>VUT0103001</v>
      </c>
      <c r="G1318" s="22" t="str">
        <f t="shared" ca="1" si="103"/>
        <v>VUT0103</v>
      </c>
      <c r="H1318" s="22" t="str">
        <f t="shared" ca="1" si="104"/>
        <v>PENAMA</v>
      </c>
      <c r="I1318" s="2"/>
      <c r="J1318" s="2">
        <v>3</v>
      </c>
      <c r="K1318" s="2"/>
    </row>
    <row r="1319" spans="1:11">
      <c r="A1319" s="6" t="s">
        <v>7611</v>
      </c>
      <c r="B1319" s="6" t="s">
        <v>7612</v>
      </c>
      <c r="C1319" s="22" t="str">
        <f t="shared" ca="1" si="100"/>
        <v>North Ambae (Ambae)</v>
      </c>
      <c r="D1319" s="6" t="s">
        <v>543</v>
      </c>
      <c r="E1319" s="22" t="str">
        <f t="shared" ca="1" si="101"/>
        <v>Ambae</v>
      </c>
      <c r="F1319" s="22" t="str">
        <f t="shared" ca="1" si="102"/>
        <v>VUT0103001</v>
      </c>
      <c r="G1319" s="22" t="str">
        <f t="shared" ca="1" si="103"/>
        <v>VUT0103</v>
      </c>
      <c r="H1319" s="22" t="str">
        <f t="shared" ca="1" si="104"/>
        <v>PENAMA</v>
      </c>
      <c r="I1319" s="2"/>
      <c r="J1319" s="2">
        <v>0</v>
      </c>
      <c r="K1319" s="2"/>
    </row>
    <row r="1320" spans="1:11">
      <c r="A1320" s="6" t="s">
        <v>7613</v>
      </c>
      <c r="B1320" s="6" t="s">
        <v>7614</v>
      </c>
      <c r="C1320" s="22" t="str">
        <f t="shared" ca="1" si="100"/>
        <v>North Ambae (Ambae)</v>
      </c>
      <c r="D1320" s="6" t="s">
        <v>543</v>
      </c>
      <c r="E1320" s="22" t="str">
        <f t="shared" ca="1" si="101"/>
        <v>Ambae</v>
      </c>
      <c r="F1320" s="22" t="str">
        <f t="shared" ca="1" si="102"/>
        <v>VUT0103001</v>
      </c>
      <c r="G1320" s="22" t="str">
        <f t="shared" ca="1" si="103"/>
        <v>VUT0103</v>
      </c>
      <c r="H1320" s="22" t="str">
        <f t="shared" ca="1" si="104"/>
        <v>PENAMA</v>
      </c>
      <c r="I1320" s="2"/>
      <c r="J1320" s="2">
        <v>0</v>
      </c>
      <c r="K1320" s="2"/>
    </row>
    <row r="1321" spans="1:11">
      <c r="A1321" s="6" t="s">
        <v>3788</v>
      </c>
      <c r="B1321" s="6" t="s">
        <v>3789</v>
      </c>
      <c r="C1321" s="22" t="str">
        <f t="shared" ca="1" si="100"/>
        <v>North Ambrym (Ambrym)</v>
      </c>
      <c r="D1321" s="6" t="s">
        <v>545</v>
      </c>
      <c r="E1321" s="22" t="str">
        <f t="shared" ca="1" si="101"/>
        <v>Ambrym</v>
      </c>
      <c r="F1321" s="22" t="str">
        <f t="shared" ca="1" si="102"/>
        <v>VUT0104002</v>
      </c>
      <c r="G1321" s="22" t="str">
        <f t="shared" ca="1" si="103"/>
        <v>VUT0104</v>
      </c>
      <c r="H1321" s="22" t="str">
        <f t="shared" ca="1" si="104"/>
        <v>MALAMPA</v>
      </c>
      <c r="I1321" s="2"/>
      <c r="J1321" s="2">
        <v>3</v>
      </c>
      <c r="K1321" s="2"/>
    </row>
    <row r="1322" spans="1:11">
      <c r="A1322" s="6" t="s">
        <v>3809</v>
      </c>
      <c r="B1322" s="6" t="s">
        <v>3810</v>
      </c>
      <c r="C1322" s="22" t="str">
        <f t="shared" ca="1" si="100"/>
        <v>North Ambrym (Ambrym)</v>
      </c>
      <c r="D1322" s="6" t="s">
        <v>545</v>
      </c>
      <c r="E1322" s="22" t="str">
        <f t="shared" ca="1" si="101"/>
        <v>Ambrym</v>
      </c>
      <c r="F1322" s="22" t="str">
        <f t="shared" ca="1" si="102"/>
        <v>VUT0104002</v>
      </c>
      <c r="G1322" s="22" t="str">
        <f t="shared" ca="1" si="103"/>
        <v>VUT0104</v>
      </c>
      <c r="H1322" s="22" t="str">
        <f t="shared" ca="1" si="104"/>
        <v>MALAMPA</v>
      </c>
      <c r="I1322" s="2"/>
      <c r="J1322" s="2">
        <v>0</v>
      </c>
      <c r="K1322" s="2"/>
    </row>
    <row r="1323" spans="1:11">
      <c r="A1323" s="6" t="s">
        <v>3831</v>
      </c>
      <c r="B1323" s="6" t="s">
        <v>3832</v>
      </c>
      <c r="C1323" s="22" t="str">
        <f t="shared" ca="1" si="100"/>
        <v>North Ambrym (Ambrym)</v>
      </c>
      <c r="D1323" s="6" t="s">
        <v>545</v>
      </c>
      <c r="E1323" s="22" t="str">
        <f t="shared" ca="1" si="101"/>
        <v>Ambrym</v>
      </c>
      <c r="F1323" s="22" t="str">
        <f t="shared" ca="1" si="102"/>
        <v>VUT0104002</v>
      </c>
      <c r="G1323" s="22" t="str">
        <f t="shared" ca="1" si="103"/>
        <v>VUT0104</v>
      </c>
      <c r="H1323" s="22" t="str">
        <f t="shared" ca="1" si="104"/>
        <v>MALAMPA</v>
      </c>
      <c r="I1323" s="2"/>
      <c r="J1323" s="2">
        <v>0</v>
      </c>
      <c r="K1323" s="2"/>
    </row>
    <row r="1324" spans="1:11">
      <c r="A1324" s="6" t="s">
        <v>3839</v>
      </c>
      <c r="B1324" s="6" t="s">
        <v>3840</v>
      </c>
      <c r="C1324" s="22" t="str">
        <f t="shared" ca="1" si="100"/>
        <v>North Ambrym (Ambrym)</v>
      </c>
      <c r="D1324" s="6" t="s">
        <v>545</v>
      </c>
      <c r="E1324" s="22" t="str">
        <f t="shared" ca="1" si="101"/>
        <v>Ambrym</v>
      </c>
      <c r="F1324" s="22" t="str">
        <f t="shared" ca="1" si="102"/>
        <v>VUT0104002</v>
      </c>
      <c r="G1324" s="22" t="str">
        <f t="shared" ca="1" si="103"/>
        <v>VUT0104</v>
      </c>
      <c r="H1324" s="22" t="str">
        <f t="shared" ca="1" si="104"/>
        <v>MALAMPA</v>
      </c>
      <c r="I1324" s="2"/>
      <c r="J1324" s="2">
        <v>0</v>
      </c>
      <c r="K1324" s="2"/>
    </row>
    <row r="1325" spans="1:11">
      <c r="A1325" s="6" t="s">
        <v>3843</v>
      </c>
      <c r="B1325" s="6" t="s">
        <v>3844</v>
      </c>
      <c r="C1325" s="22" t="str">
        <f t="shared" ca="1" si="100"/>
        <v>North Ambrym (Ambrym)</v>
      </c>
      <c r="D1325" s="6" t="s">
        <v>545</v>
      </c>
      <c r="E1325" s="22" t="str">
        <f t="shared" ca="1" si="101"/>
        <v>Ambrym</v>
      </c>
      <c r="F1325" s="22" t="str">
        <f t="shared" ca="1" si="102"/>
        <v>VUT0104002</v>
      </c>
      <c r="G1325" s="22" t="str">
        <f t="shared" ca="1" si="103"/>
        <v>VUT0104</v>
      </c>
      <c r="H1325" s="22" t="str">
        <f t="shared" ca="1" si="104"/>
        <v>MALAMPA</v>
      </c>
      <c r="I1325" s="2"/>
      <c r="J1325" s="2">
        <v>0</v>
      </c>
      <c r="K1325" s="2"/>
    </row>
    <row r="1326" spans="1:11">
      <c r="A1326" s="6" t="s">
        <v>3848</v>
      </c>
      <c r="B1326" s="6" t="s">
        <v>3849</v>
      </c>
      <c r="C1326" s="22" t="str">
        <f t="shared" ca="1" si="100"/>
        <v>North Ambrym (Ambrym)</v>
      </c>
      <c r="D1326" s="6" t="s">
        <v>545</v>
      </c>
      <c r="E1326" s="22" t="str">
        <f t="shared" ca="1" si="101"/>
        <v>Ambrym</v>
      </c>
      <c r="F1326" s="22" t="str">
        <f t="shared" ca="1" si="102"/>
        <v>VUT0104002</v>
      </c>
      <c r="G1326" s="22" t="str">
        <f t="shared" ca="1" si="103"/>
        <v>VUT0104</v>
      </c>
      <c r="H1326" s="22" t="str">
        <f t="shared" ca="1" si="104"/>
        <v>MALAMPA</v>
      </c>
      <c r="I1326" s="2"/>
      <c r="J1326" s="2">
        <v>0</v>
      </c>
      <c r="K1326" s="2"/>
    </row>
    <row r="1327" spans="1:11">
      <c r="A1327" s="6" t="s">
        <v>3856</v>
      </c>
      <c r="B1327" s="6" t="s">
        <v>3857</v>
      </c>
      <c r="C1327" s="22" t="str">
        <f t="shared" ca="1" si="100"/>
        <v>North Ambrym (Ambrym)</v>
      </c>
      <c r="D1327" s="6" t="s">
        <v>545</v>
      </c>
      <c r="E1327" s="22" t="str">
        <f t="shared" ca="1" si="101"/>
        <v>Ambrym</v>
      </c>
      <c r="F1327" s="22" t="str">
        <f t="shared" ca="1" si="102"/>
        <v>VUT0104002</v>
      </c>
      <c r="G1327" s="22" t="str">
        <f t="shared" ca="1" si="103"/>
        <v>VUT0104</v>
      </c>
      <c r="H1327" s="22" t="str">
        <f t="shared" ca="1" si="104"/>
        <v>MALAMPA</v>
      </c>
      <c r="I1327" s="2"/>
      <c r="J1327" s="2">
        <v>0</v>
      </c>
      <c r="K1327" s="2"/>
    </row>
    <row r="1328" spans="1:11">
      <c r="A1328" s="6" t="s">
        <v>3862</v>
      </c>
      <c r="B1328" s="6" t="s">
        <v>3863</v>
      </c>
      <c r="C1328" s="22" t="str">
        <f t="shared" ca="1" si="100"/>
        <v>North Ambrym (Ambrym)</v>
      </c>
      <c r="D1328" s="6" t="s">
        <v>545</v>
      </c>
      <c r="E1328" s="22" t="str">
        <f t="shared" ca="1" si="101"/>
        <v>Ambrym</v>
      </c>
      <c r="F1328" s="22" t="str">
        <f t="shared" ca="1" si="102"/>
        <v>VUT0104002</v>
      </c>
      <c r="G1328" s="22" t="str">
        <f t="shared" ca="1" si="103"/>
        <v>VUT0104</v>
      </c>
      <c r="H1328" s="22" t="str">
        <f t="shared" ca="1" si="104"/>
        <v>MALAMPA</v>
      </c>
      <c r="I1328" s="2"/>
      <c r="J1328" s="2">
        <v>0</v>
      </c>
      <c r="K1328" s="2"/>
    </row>
    <row r="1329" spans="1:11">
      <c r="A1329" s="6" t="s">
        <v>3868</v>
      </c>
      <c r="B1329" s="6" t="s">
        <v>3869</v>
      </c>
      <c r="C1329" s="22" t="str">
        <f t="shared" ca="1" si="100"/>
        <v>North Ambrym (Ambrym)</v>
      </c>
      <c r="D1329" s="6" t="s">
        <v>545</v>
      </c>
      <c r="E1329" s="22" t="str">
        <f t="shared" ca="1" si="101"/>
        <v>Ambrym</v>
      </c>
      <c r="F1329" s="22" t="str">
        <f t="shared" ca="1" si="102"/>
        <v>VUT0104002</v>
      </c>
      <c r="G1329" s="22" t="str">
        <f t="shared" ca="1" si="103"/>
        <v>VUT0104</v>
      </c>
      <c r="H1329" s="22" t="str">
        <f t="shared" ca="1" si="104"/>
        <v>MALAMPA</v>
      </c>
      <c r="I1329" s="2"/>
      <c r="J1329" s="2">
        <v>0</v>
      </c>
      <c r="K1329" s="2"/>
    </row>
    <row r="1330" spans="1:11">
      <c r="A1330" s="6" t="s">
        <v>3870</v>
      </c>
      <c r="B1330" s="6" t="s">
        <v>3871</v>
      </c>
      <c r="C1330" s="22" t="str">
        <f t="shared" ca="1" si="100"/>
        <v>North Ambrym (Ambrym)</v>
      </c>
      <c r="D1330" s="6" t="s">
        <v>545</v>
      </c>
      <c r="E1330" s="22" t="str">
        <f t="shared" ca="1" si="101"/>
        <v>Ambrym</v>
      </c>
      <c r="F1330" s="22" t="str">
        <f t="shared" ca="1" si="102"/>
        <v>VUT0104002</v>
      </c>
      <c r="G1330" s="22" t="str">
        <f t="shared" ca="1" si="103"/>
        <v>VUT0104</v>
      </c>
      <c r="H1330" s="22" t="str">
        <f t="shared" ca="1" si="104"/>
        <v>MALAMPA</v>
      </c>
      <c r="I1330" s="2"/>
      <c r="J1330" s="2">
        <v>0</v>
      </c>
      <c r="K1330" s="2"/>
    </row>
    <row r="1331" spans="1:11">
      <c r="A1331" s="6" t="s">
        <v>3872</v>
      </c>
      <c r="B1331" s="6" t="s">
        <v>3873</v>
      </c>
      <c r="C1331" s="22" t="str">
        <f t="shared" ca="1" si="100"/>
        <v>North Ambrym (Ambrym)</v>
      </c>
      <c r="D1331" s="6" t="s">
        <v>545</v>
      </c>
      <c r="E1331" s="22" t="str">
        <f t="shared" ca="1" si="101"/>
        <v>Ambrym</v>
      </c>
      <c r="F1331" s="22" t="str">
        <f t="shared" ca="1" si="102"/>
        <v>VUT0104002</v>
      </c>
      <c r="G1331" s="22" t="str">
        <f t="shared" ca="1" si="103"/>
        <v>VUT0104</v>
      </c>
      <c r="H1331" s="22" t="str">
        <f t="shared" ca="1" si="104"/>
        <v>MALAMPA</v>
      </c>
      <c r="I1331" s="2"/>
      <c r="J1331" s="2">
        <v>0</v>
      </c>
      <c r="K1331" s="2"/>
    </row>
    <row r="1332" spans="1:11">
      <c r="A1332" s="6" t="s">
        <v>3874</v>
      </c>
      <c r="B1332" s="6" t="s">
        <v>3875</v>
      </c>
      <c r="C1332" s="22" t="str">
        <f t="shared" ca="1" si="100"/>
        <v>North Ambrym (Ambrym)</v>
      </c>
      <c r="D1332" s="6" t="s">
        <v>545</v>
      </c>
      <c r="E1332" s="22" t="str">
        <f t="shared" ca="1" si="101"/>
        <v>Ambrym</v>
      </c>
      <c r="F1332" s="22" t="str">
        <f t="shared" ca="1" si="102"/>
        <v>VUT0104002</v>
      </c>
      <c r="G1332" s="22" t="str">
        <f t="shared" ca="1" si="103"/>
        <v>VUT0104</v>
      </c>
      <c r="H1332" s="22" t="str">
        <f t="shared" ca="1" si="104"/>
        <v>MALAMPA</v>
      </c>
      <c r="I1332" s="2"/>
      <c r="J1332" s="2">
        <v>3</v>
      </c>
      <c r="K1332" s="2"/>
    </row>
    <row r="1333" spans="1:11">
      <c r="A1333" s="6" t="s">
        <v>3878</v>
      </c>
      <c r="B1333" s="6" t="s">
        <v>3879</v>
      </c>
      <c r="C1333" s="22" t="str">
        <f t="shared" ca="1" si="100"/>
        <v>North Ambrym (Ambrym)</v>
      </c>
      <c r="D1333" s="6" t="s">
        <v>545</v>
      </c>
      <c r="E1333" s="22" t="str">
        <f t="shared" ca="1" si="101"/>
        <v>Ambrym</v>
      </c>
      <c r="F1333" s="22" t="str">
        <f t="shared" ca="1" si="102"/>
        <v>VUT0104002</v>
      </c>
      <c r="G1333" s="22" t="str">
        <f t="shared" ca="1" si="103"/>
        <v>VUT0104</v>
      </c>
      <c r="H1333" s="22" t="str">
        <f t="shared" ca="1" si="104"/>
        <v>MALAMPA</v>
      </c>
      <c r="I1333" s="2"/>
      <c r="J1333" s="2">
        <v>0</v>
      </c>
      <c r="K1333" s="2"/>
    </row>
    <row r="1334" spans="1:11">
      <c r="A1334" s="6" t="s">
        <v>3880</v>
      </c>
      <c r="B1334" s="6" t="s">
        <v>3881</v>
      </c>
      <c r="C1334" s="22" t="str">
        <f t="shared" ca="1" si="100"/>
        <v>North Ambrym (Ambrym)</v>
      </c>
      <c r="D1334" s="6" t="s">
        <v>545</v>
      </c>
      <c r="E1334" s="22" t="str">
        <f t="shared" ca="1" si="101"/>
        <v>Ambrym</v>
      </c>
      <c r="F1334" s="22" t="str">
        <f t="shared" ca="1" si="102"/>
        <v>VUT0104002</v>
      </c>
      <c r="G1334" s="22" t="str">
        <f t="shared" ca="1" si="103"/>
        <v>VUT0104</v>
      </c>
      <c r="H1334" s="22" t="str">
        <f t="shared" ca="1" si="104"/>
        <v>MALAMPA</v>
      </c>
      <c r="I1334" s="2"/>
      <c r="J1334" s="2">
        <v>0</v>
      </c>
      <c r="K1334" s="2"/>
    </row>
    <row r="1335" spans="1:11">
      <c r="A1335" s="6" t="s">
        <v>3894</v>
      </c>
      <c r="B1335" s="6" t="s">
        <v>3895</v>
      </c>
      <c r="C1335" s="22" t="str">
        <f t="shared" ca="1" si="100"/>
        <v>North Ambrym (Ambrym)</v>
      </c>
      <c r="D1335" s="6" t="s">
        <v>545</v>
      </c>
      <c r="E1335" s="22" t="str">
        <f t="shared" ca="1" si="101"/>
        <v>Ambrym</v>
      </c>
      <c r="F1335" s="22" t="str">
        <f t="shared" ca="1" si="102"/>
        <v>VUT0104002</v>
      </c>
      <c r="G1335" s="22" t="str">
        <f t="shared" ca="1" si="103"/>
        <v>VUT0104</v>
      </c>
      <c r="H1335" s="22" t="str">
        <f t="shared" ca="1" si="104"/>
        <v>MALAMPA</v>
      </c>
      <c r="I1335" s="2"/>
      <c r="J1335" s="2">
        <v>3</v>
      </c>
      <c r="K1335" s="2"/>
    </row>
    <row r="1336" spans="1:11">
      <c r="A1336" s="6" t="s">
        <v>3898</v>
      </c>
      <c r="B1336" s="6" t="s">
        <v>3899</v>
      </c>
      <c r="C1336" s="22" t="str">
        <f t="shared" ca="1" si="100"/>
        <v>North Ambrym (Ambrym)</v>
      </c>
      <c r="D1336" s="6" t="s">
        <v>545</v>
      </c>
      <c r="E1336" s="22" t="str">
        <f t="shared" ca="1" si="101"/>
        <v>Ambrym</v>
      </c>
      <c r="F1336" s="22" t="str">
        <f t="shared" ca="1" si="102"/>
        <v>VUT0104002</v>
      </c>
      <c r="G1336" s="22" t="str">
        <f t="shared" ca="1" si="103"/>
        <v>VUT0104</v>
      </c>
      <c r="H1336" s="22" t="str">
        <f t="shared" ca="1" si="104"/>
        <v>MALAMPA</v>
      </c>
      <c r="I1336" s="2"/>
      <c r="J1336" s="2">
        <v>0</v>
      </c>
      <c r="K1336" s="2"/>
    </row>
    <row r="1337" spans="1:11">
      <c r="A1337" s="6" t="s">
        <v>3900</v>
      </c>
      <c r="B1337" s="6" t="s">
        <v>3901</v>
      </c>
      <c r="C1337" s="22" t="str">
        <f t="shared" ca="1" si="100"/>
        <v>North Ambrym (Ambrym)</v>
      </c>
      <c r="D1337" s="6" t="s">
        <v>545</v>
      </c>
      <c r="E1337" s="22" t="str">
        <f t="shared" ca="1" si="101"/>
        <v>Ambrym</v>
      </c>
      <c r="F1337" s="22" t="str">
        <f t="shared" ca="1" si="102"/>
        <v>VUT0104002</v>
      </c>
      <c r="G1337" s="22" t="str">
        <f t="shared" ca="1" si="103"/>
        <v>VUT0104</v>
      </c>
      <c r="H1337" s="22" t="str">
        <f t="shared" ca="1" si="104"/>
        <v>MALAMPA</v>
      </c>
      <c r="I1337" s="2"/>
      <c r="J1337" s="2">
        <v>0</v>
      </c>
      <c r="K1337" s="2"/>
    </row>
    <row r="1338" spans="1:11">
      <c r="A1338" s="6" t="s">
        <v>3904</v>
      </c>
      <c r="B1338" s="6" t="s">
        <v>3905</v>
      </c>
      <c r="C1338" s="22" t="str">
        <f t="shared" ca="1" si="100"/>
        <v>North Ambrym (Ambrym)</v>
      </c>
      <c r="D1338" s="6" t="s">
        <v>545</v>
      </c>
      <c r="E1338" s="22" t="str">
        <f t="shared" ca="1" si="101"/>
        <v>Ambrym</v>
      </c>
      <c r="F1338" s="22" t="str">
        <f t="shared" ca="1" si="102"/>
        <v>VUT0104002</v>
      </c>
      <c r="G1338" s="22" t="str">
        <f t="shared" ca="1" si="103"/>
        <v>VUT0104</v>
      </c>
      <c r="H1338" s="22" t="str">
        <f t="shared" ca="1" si="104"/>
        <v>MALAMPA</v>
      </c>
      <c r="I1338" s="2"/>
      <c r="J1338" s="2">
        <v>0</v>
      </c>
      <c r="K1338" s="2"/>
    </row>
    <row r="1339" spans="1:11">
      <c r="A1339" s="6" t="s">
        <v>3910</v>
      </c>
      <c r="B1339" s="6" t="s">
        <v>3911</v>
      </c>
      <c r="C1339" s="22" t="str">
        <f t="shared" ca="1" si="100"/>
        <v>North Ambrym (Ambrym)</v>
      </c>
      <c r="D1339" s="6" t="s">
        <v>545</v>
      </c>
      <c r="E1339" s="22" t="str">
        <f t="shared" ca="1" si="101"/>
        <v>Ambrym</v>
      </c>
      <c r="F1339" s="22" t="str">
        <f t="shared" ca="1" si="102"/>
        <v>VUT0104002</v>
      </c>
      <c r="G1339" s="22" t="str">
        <f t="shared" ca="1" si="103"/>
        <v>VUT0104</v>
      </c>
      <c r="H1339" s="22" t="str">
        <f t="shared" ca="1" si="104"/>
        <v>MALAMPA</v>
      </c>
      <c r="I1339" s="2"/>
      <c r="J1339" s="2">
        <v>0</v>
      </c>
      <c r="K1339" s="2"/>
    </row>
    <row r="1340" spans="1:11">
      <c r="A1340" s="6" t="s">
        <v>3912</v>
      </c>
      <c r="B1340" s="6" t="s">
        <v>3913</v>
      </c>
      <c r="C1340" s="22" t="str">
        <f t="shared" ca="1" si="100"/>
        <v>North Ambrym (Ambrym)</v>
      </c>
      <c r="D1340" s="6" t="s">
        <v>545</v>
      </c>
      <c r="E1340" s="22" t="str">
        <f t="shared" ca="1" si="101"/>
        <v>Ambrym</v>
      </c>
      <c r="F1340" s="22" t="str">
        <f t="shared" ca="1" si="102"/>
        <v>VUT0104002</v>
      </c>
      <c r="G1340" s="22" t="str">
        <f t="shared" ca="1" si="103"/>
        <v>VUT0104</v>
      </c>
      <c r="H1340" s="22" t="str">
        <f t="shared" ca="1" si="104"/>
        <v>MALAMPA</v>
      </c>
      <c r="I1340" s="2"/>
      <c r="J1340" s="2">
        <v>0</v>
      </c>
      <c r="K1340" s="2"/>
    </row>
    <row r="1341" spans="1:11">
      <c r="A1341" s="6" t="s">
        <v>3920</v>
      </c>
      <c r="B1341" s="6" t="s">
        <v>3921</v>
      </c>
      <c r="C1341" s="22" t="str">
        <f t="shared" ca="1" si="100"/>
        <v>North Ambrym (Ambrym)</v>
      </c>
      <c r="D1341" s="6" t="s">
        <v>545</v>
      </c>
      <c r="E1341" s="22" t="str">
        <f t="shared" ca="1" si="101"/>
        <v>Ambrym</v>
      </c>
      <c r="F1341" s="22" t="str">
        <f t="shared" ca="1" si="102"/>
        <v>VUT0104002</v>
      </c>
      <c r="G1341" s="22" t="str">
        <f t="shared" ca="1" si="103"/>
        <v>VUT0104</v>
      </c>
      <c r="H1341" s="22" t="str">
        <f t="shared" ca="1" si="104"/>
        <v>MALAMPA</v>
      </c>
      <c r="I1341" s="2"/>
      <c r="J1341" s="2">
        <v>0</v>
      </c>
      <c r="K1341" s="2"/>
    </row>
    <row r="1342" spans="1:11">
      <c r="A1342" s="6" t="s">
        <v>3924</v>
      </c>
      <c r="B1342" s="6" t="s">
        <v>3925</v>
      </c>
      <c r="C1342" s="22" t="str">
        <f t="shared" ca="1" si="100"/>
        <v>North Ambrym (Ambrym)</v>
      </c>
      <c r="D1342" s="6" t="s">
        <v>545</v>
      </c>
      <c r="E1342" s="22" t="str">
        <f t="shared" ca="1" si="101"/>
        <v>Ambrym</v>
      </c>
      <c r="F1342" s="22" t="str">
        <f t="shared" ca="1" si="102"/>
        <v>VUT0104002</v>
      </c>
      <c r="G1342" s="22" t="str">
        <f t="shared" ca="1" si="103"/>
        <v>VUT0104</v>
      </c>
      <c r="H1342" s="22" t="str">
        <f t="shared" ca="1" si="104"/>
        <v>MALAMPA</v>
      </c>
      <c r="I1342" s="2"/>
      <c r="J1342" s="2">
        <v>0</v>
      </c>
      <c r="K1342" s="2"/>
    </row>
    <row r="1343" spans="1:11">
      <c r="A1343" s="6" t="s">
        <v>3926</v>
      </c>
      <c r="B1343" s="6" t="s">
        <v>3927</v>
      </c>
      <c r="C1343" s="22" t="str">
        <f t="shared" ca="1" si="100"/>
        <v>North Ambrym (Ambrym)</v>
      </c>
      <c r="D1343" s="6" t="s">
        <v>545</v>
      </c>
      <c r="E1343" s="22" t="str">
        <f t="shared" ca="1" si="101"/>
        <v>Ambrym</v>
      </c>
      <c r="F1343" s="22" t="str">
        <f t="shared" ca="1" si="102"/>
        <v>VUT0104002</v>
      </c>
      <c r="G1343" s="22" t="str">
        <f t="shared" ca="1" si="103"/>
        <v>VUT0104</v>
      </c>
      <c r="H1343" s="22" t="str">
        <f t="shared" ca="1" si="104"/>
        <v>MALAMPA</v>
      </c>
      <c r="I1343" s="2"/>
      <c r="J1343" s="2">
        <v>0</v>
      </c>
      <c r="K1343" s="2"/>
    </row>
    <row r="1344" spans="1:11">
      <c r="A1344" s="6" t="s">
        <v>3928</v>
      </c>
      <c r="B1344" s="6" t="s">
        <v>3929</v>
      </c>
      <c r="C1344" s="22" t="str">
        <f t="shared" ca="1" si="100"/>
        <v>North Ambrym (Ambrym)</v>
      </c>
      <c r="D1344" s="6" t="s">
        <v>545</v>
      </c>
      <c r="E1344" s="22" t="str">
        <f t="shared" ca="1" si="101"/>
        <v>Ambrym</v>
      </c>
      <c r="F1344" s="22" t="str">
        <f t="shared" ca="1" si="102"/>
        <v>VUT0104002</v>
      </c>
      <c r="G1344" s="22" t="str">
        <f t="shared" ca="1" si="103"/>
        <v>VUT0104</v>
      </c>
      <c r="H1344" s="22" t="str">
        <f t="shared" ca="1" si="104"/>
        <v>MALAMPA</v>
      </c>
      <c r="I1344" s="2"/>
      <c r="J1344" s="2">
        <v>0</v>
      </c>
      <c r="K1344" s="2"/>
    </row>
    <row r="1345" spans="1:11">
      <c r="A1345" s="6" t="s">
        <v>3930</v>
      </c>
      <c r="B1345" s="6" t="s">
        <v>3931</v>
      </c>
      <c r="C1345" s="22" t="str">
        <f t="shared" ca="1" si="100"/>
        <v>North Ambrym (Ambrym)</v>
      </c>
      <c r="D1345" s="6" t="s">
        <v>545</v>
      </c>
      <c r="E1345" s="22" t="str">
        <f t="shared" ca="1" si="101"/>
        <v>Ambrym</v>
      </c>
      <c r="F1345" s="22" t="str">
        <f t="shared" ca="1" si="102"/>
        <v>VUT0104002</v>
      </c>
      <c r="G1345" s="22" t="str">
        <f t="shared" ca="1" si="103"/>
        <v>VUT0104</v>
      </c>
      <c r="H1345" s="22" t="str">
        <f t="shared" ca="1" si="104"/>
        <v>MALAMPA</v>
      </c>
      <c r="I1345" s="2"/>
      <c r="J1345" s="2">
        <v>0</v>
      </c>
      <c r="K1345" s="2"/>
    </row>
    <row r="1346" spans="1:11">
      <c r="A1346" s="6" t="s">
        <v>3934</v>
      </c>
      <c r="B1346" s="6" t="s">
        <v>3935</v>
      </c>
      <c r="C1346" s="22" t="str">
        <f t="shared" ref="C1346:C1409" ca="1" si="105">OFFSET(OffsetRefAdm3,MATCH(D1346,MatchAdm3_Code,0)-1,0)</f>
        <v>North Ambrym (Ambrym)</v>
      </c>
      <c r="D1346" s="6" t="s">
        <v>545</v>
      </c>
      <c r="E1346" s="22" t="str">
        <f t="shared" ref="E1346:E1409" ca="1" si="106">OFFSET(OffsetRefAdm3,MATCH(D1346,MatchAdm3_Code,0)-1,2)</f>
        <v>Ambrym</v>
      </c>
      <c r="F1346" s="22" t="str">
        <f t="shared" ref="F1346:F1409" ca="1" si="107">OFFSET(OffsetRefAdm3,MATCH(D1346,MatchAdm3_Code,0)-1,3)</f>
        <v>VUT0104002</v>
      </c>
      <c r="G1346" s="22" t="str">
        <f t="shared" ref="G1346:G1409" ca="1" si="108">OFFSET(OffsetRefAdm3,MATCH(D1346,MatchAdm3_Code,0)-1,5)</f>
        <v>VUT0104</v>
      </c>
      <c r="H1346" s="22" t="str">
        <f t="shared" ref="H1346:H1409" ca="1" si="109">OFFSET(OffsetRefAdm3,MATCH(D1346,MatchAdm3_Code,0)-1,4)</f>
        <v>MALAMPA</v>
      </c>
      <c r="I1346" s="2"/>
      <c r="J1346" s="2">
        <v>0</v>
      </c>
      <c r="K1346" s="2"/>
    </row>
    <row r="1347" spans="1:11">
      <c r="A1347" s="6" t="s">
        <v>3938</v>
      </c>
      <c r="B1347" s="6" t="s">
        <v>3939</v>
      </c>
      <c r="C1347" s="22" t="str">
        <f t="shared" ca="1" si="105"/>
        <v>North Ambrym (Ambrym)</v>
      </c>
      <c r="D1347" s="6" t="s">
        <v>545</v>
      </c>
      <c r="E1347" s="22" t="str">
        <f t="shared" ca="1" si="106"/>
        <v>Ambrym</v>
      </c>
      <c r="F1347" s="22" t="str">
        <f t="shared" ca="1" si="107"/>
        <v>VUT0104002</v>
      </c>
      <c r="G1347" s="22" t="str">
        <f t="shared" ca="1" si="108"/>
        <v>VUT0104</v>
      </c>
      <c r="H1347" s="22" t="str">
        <f t="shared" ca="1" si="109"/>
        <v>MALAMPA</v>
      </c>
      <c r="I1347" s="2"/>
      <c r="J1347" s="2">
        <v>0</v>
      </c>
      <c r="K1347" s="2"/>
    </row>
    <row r="1348" spans="1:11">
      <c r="A1348" s="6" t="s">
        <v>3940</v>
      </c>
      <c r="B1348" s="6" t="s">
        <v>3941</v>
      </c>
      <c r="C1348" s="22" t="str">
        <f t="shared" ca="1" si="105"/>
        <v>North Ambrym (Ambrym)</v>
      </c>
      <c r="D1348" s="6" t="s">
        <v>545</v>
      </c>
      <c r="E1348" s="22" t="str">
        <f t="shared" ca="1" si="106"/>
        <v>Ambrym</v>
      </c>
      <c r="F1348" s="22" t="str">
        <f t="shared" ca="1" si="107"/>
        <v>VUT0104002</v>
      </c>
      <c r="G1348" s="22" t="str">
        <f t="shared" ca="1" si="108"/>
        <v>VUT0104</v>
      </c>
      <c r="H1348" s="22" t="str">
        <f t="shared" ca="1" si="109"/>
        <v>MALAMPA</v>
      </c>
      <c r="I1348" s="2"/>
      <c r="J1348" s="2">
        <v>3</v>
      </c>
      <c r="K1348" s="2"/>
    </row>
    <row r="1349" spans="1:11">
      <c r="A1349" s="6" t="s">
        <v>3944</v>
      </c>
      <c r="B1349" s="6" t="s">
        <v>3945</v>
      </c>
      <c r="C1349" s="22" t="str">
        <f t="shared" ca="1" si="105"/>
        <v>North Ambrym (Ambrym)</v>
      </c>
      <c r="D1349" s="6" t="s">
        <v>545</v>
      </c>
      <c r="E1349" s="22" t="str">
        <f t="shared" ca="1" si="106"/>
        <v>Ambrym</v>
      </c>
      <c r="F1349" s="22" t="str">
        <f t="shared" ca="1" si="107"/>
        <v>VUT0104002</v>
      </c>
      <c r="G1349" s="22" t="str">
        <f t="shared" ca="1" si="108"/>
        <v>VUT0104</v>
      </c>
      <c r="H1349" s="22" t="str">
        <f t="shared" ca="1" si="109"/>
        <v>MALAMPA</v>
      </c>
      <c r="I1349" s="2"/>
      <c r="J1349" s="2">
        <v>0</v>
      </c>
      <c r="K1349" s="2"/>
    </row>
    <row r="1350" spans="1:11">
      <c r="A1350" s="6" t="s">
        <v>3946</v>
      </c>
      <c r="B1350" s="6" t="s">
        <v>3947</v>
      </c>
      <c r="C1350" s="22" t="str">
        <f t="shared" ca="1" si="105"/>
        <v>North Ambrym (Ambrym)</v>
      </c>
      <c r="D1350" s="6" t="s">
        <v>545</v>
      </c>
      <c r="E1350" s="22" t="str">
        <f t="shared" ca="1" si="106"/>
        <v>Ambrym</v>
      </c>
      <c r="F1350" s="22" t="str">
        <f t="shared" ca="1" si="107"/>
        <v>VUT0104002</v>
      </c>
      <c r="G1350" s="22" t="str">
        <f t="shared" ca="1" si="108"/>
        <v>VUT0104</v>
      </c>
      <c r="H1350" s="22" t="str">
        <f t="shared" ca="1" si="109"/>
        <v>MALAMPA</v>
      </c>
      <c r="I1350" s="2"/>
      <c r="J1350" s="2">
        <v>0</v>
      </c>
      <c r="K1350" s="2"/>
    </row>
    <row r="1351" spans="1:11">
      <c r="A1351" s="6" t="s">
        <v>3948</v>
      </c>
      <c r="B1351" s="6" t="s">
        <v>3949</v>
      </c>
      <c r="C1351" s="22" t="str">
        <f t="shared" ca="1" si="105"/>
        <v>North Ambrym (Ambrym)</v>
      </c>
      <c r="D1351" s="6" t="s">
        <v>545</v>
      </c>
      <c r="E1351" s="22" t="str">
        <f t="shared" ca="1" si="106"/>
        <v>Ambrym</v>
      </c>
      <c r="F1351" s="22" t="str">
        <f t="shared" ca="1" si="107"/>
        <v>VUT0104002</v>
      </c>
      <c r="G1351" s="22" t="str">
        <f t="shared" ca="1" si="108"/>
        <v>VUT0104</v>
      </c>
      <c r="H1351" s="22" t="str">
        <f t="shared" ca="1" si="109"/>
        <v>MALAMPA</v>
      </c>
      <c r="I1351" s="2"/>
      <c r="J1351" s="2">
        <v>0</v>
      </c>
      <c r="K1351" s="2"/>
    </row>
    <row r="1352" spans="1:11">
      <c r="A1352" s="6" t="s">
        <v>3952</v>
      </c>
      <c r="B1352" s="6" t="s">
        <v>3953</v>
      </c>
      <c r="C1352" s="22" t="str">
        <f t="shared" ca="1" si="105"/>
        <v>North Ambrym (Ambrym)</v>
      </c>
      <c r="D1352" s="6" t="s">
        <v>545</v>
      </c>
      <c r="E1352" s="22" t="str">
        <f t="shared" ca="1" si="106"/>
        <v>Ambrym</v>
      </c>
      <c r="F1352" s="22" t="str">
        <f t="shared" ca="1" si="107"/>
        <v>VUT0104002</v>
      </c>
      <c r="G1352" s="22" t="str">
        <f t="shared" ca="1" si="108"/>
        <v>VUT0104</v>
      </c>
      <c r="H1352" s="22" t="str">
        <f t="shared" ca="1" si="109"/>
        <v>MALAMPA</v>
      </c>
      <c r="I1352" s="2"/>
      <c r="J1352" s="2">
        <v>0</v>
      </c>
      <c r="K1352" s="2"/>
    </row>
    <row r="1353" spans="1:11">
      <c r="A1353" s="6" t="s">
        <v>3956</v>
      </c>
      <c r="B1353" s="6" t="s">
        <v>3957</v>
      </c>
      <c r="C1353" s="22" t="str">
        <f t="shared" ca="1" si="105"/>
        <v>North Ambrym (Ambrym)</v>
      </c>
      <c r="D1353" s="6" t="s">
        <v>545</v>
      </c>
      <c r="E1353" s="22" t="str">
        <f t="shared" ca="1" si="106"/>
        <v>Ambrym</v>
      </c>
      <c r="F1353" s="22" t="str">
        <f t="shared" ca="1" si="107"/>
        <v>VUT0104002</v>
      </c>
      <c r="G1353" s="22" t="str">
        <f t="shared" ca="1" si="108"/>
        <v>VUT0104</v>
      </c>
      <c r="H1353" s="22" t="str">
        <f t="shared" ca="1" si="109"/>
        <v>MALAMPA</v>
      </c>
      <c r="I1353" s="2"/>
      <c r="J1353" s="2">
        <v>0</v>
      </c>
      <c r="K1353" s="2"/>
    </row>
    <row r="1354" spans="1:11">
      <c r="A1354" s="6" t="s">
        <v>3958</v>
      </c>
      <c r="B1354" s="6" t="s">
        <v>3959</v>
      </c>
      <c r="C1354" s="22" t="str">
        <f t="shared" ca="1" si="105"/>
        <v>North Ambrym (Ambrym)</v>
      </c>
      <c r="D1354" s="6" t="s">
        <v>545</v>
      </c>
      <c r="E1354" s="22" t="str">
        <f t="shared" ca="1" si="106"/>
        <v>Ambrym</v>
      </c>
      <c r="F1354" s="22" t="str">
        <f t="shared" ca="1" si="107"/>
        <v>VUT0104002</v>
      </c>
      <c r="G1354" s="22" t="str">
        <f t="shared" ca="1" si="108"/>
        <v>VUT0104</v>
      </c>
      <c r="H1354" s="22" t="str">
        <f t="shared" ca="1" si="109"/>
        <v>MALAMPA</v>
      </c>
      <c r="I1354" s="2"/>
      <c r="J1354" s="2">
        <v>0</v>
      </c>
      <c r="K1354" s="2"/>
    </row>
    <row r="1355" spans="1:11">
      <c r="A1355" s="6" t="s">
        <v>3960</v>
      </c>
      <c r="B1355" s="6" t="s">
        <v>3961</v>
      </c>
      <c r="C1355" s="22" t="str">
        <f t="shared" ca="1" si="105"/>
        <v>North Ambrym (Ambrym)</v>
      </c>
      <c r="D1355" s="6" t="s">
        <v>545</v>
      </c>
      <c r="E1355" s="22" t="str">
        <f t="shared" ca="1" si="106"/>
        <v>Ambrym</v>
      </c>
      <c r="F1355" s="22" t="str">
        <f t="shared" ca="1" si="107"/>
        <v>VUT0104002</v>
      </c>
      <c r="G1355" s="22" t="str">
        <f t="shared" ca="1" si="108"/>
        <v>VUT0104</v>
      </c>
      <c r="H1355" s="22" t="str">
        <f t="shared" ca="1" si="109"/>
        <v>MALAMPA</v>
      </c>
      <c r="I1355" s="2"/>
      <c r="J1355" s="2">
        <v>0</v>
      </c>
      <c r="K1355" s="2"/>
    </row>
    <row r="1356" spans="1:11">
      <c r="A1356" s="6" t="s">
        <v>3962</v>
      </c>
      <c r="B1356" s="6" t="s">
        <v>3963</v>
      </c>
      <c r="C1356" s="22" t="str">
        <f t="shared" ca="1" si="105"/>
        <v>North Ambrym (Ambrym)</v>
      </c>
      <c r="D1356" s="6" t="s">
        <v>545</v>
      </c>
      <c r="E1356" s="22" t="str">
        <f t="shared" ca="1" si="106"/>
        <v>Ambrym</v>
      </c>
      <c r="F1356" s="22" t="str">
        <f t="shared" ca="1" si="107"/>
        <v>VUT0104002</v>
      </c>
      <c r="G1356" s="22" t="str">
        <f t="shared" ca="1" si="108"/>
        <v>VUT0104</v>
      </c>
      <c r="H1356" s="22" t="str">
        <f t="shared" ca="1" si="109"/>
        <v>MALAMPA</v>
      </c>
      <c r="I1356" s="2"/>
      <c r="J1356" s="2">
        <v>0</v>
      </c>
      <c r="K1356" s="2"/>
    </row>
    <row r="1357" spans="1:11">
      <c r="A1357" s="6" t="s">
        <v>3966</v>
      </c>
      <c r="B1357" s="6" t="s">
        <v>3967</v>
      </c>
      <c r="C1357" s="22" t="str">
        <f t="shared" ca="1" si="105"/>
        <v>North Ambrym (Ambrym)</v>
      </c>
      <c r="D1357" s="6" t="s">
        <v>545</v>
      </c>
      <c r="E1357" s="22" t="str">
        <f t="shared" ca="1" si="106"/>
        <v>Ambrym</v>
      </c>
      <c r="F1357" s="22" t="str">
        <f t="shared" ca="1" si="107"/>
        <v>VUT0104002</v>
      </c>
      <c r="G1357" s="22" t="str">
        <f t="shared" ca="1" si="108"/>
        <v>VUT0104</v>
      </c>
      <c r="H1357" s="22" t="str">
        <f t="shared" ca="1" si="109"/>
        <v>MALAMPA</v>
      </c>
      <c r="I1357" s="2"/>
      <c r="J1357" s="2">
        <v>0</v>
      </c>
      <c r="K1357" s="2"/>
    </row>
    <row r="1358" spans="1:11">
      <c r="A1358" s="6" t="s">
        <v>3970</v>
      </c>
      <c r="B1358" s="6" t="s">
        <v>3971</v>
      </c>
      <c r="C1358" s="22" t="str">
        <f t="shared" ca="1" si="105"/>
        <v>North Ambrym (Ambrym)</v>
      </c>
      <c r="D1358" s="6" t="s">
        <v>545</v>
      </c>
      <c r="E1358" s="22" t="str">
        <f t="shared" ca="1" si="106"/>
        <v>Ambrym</v>
      </c>
      <c r="F1358" s="22" t="str">
        <f t="shared" ca="1" si="107"/>
        <v>VUT0104002</v>
      </c>
      <c r="G1358" s="22" t="str">
        <f t="shared" ca="1" si="108"/>
        <v>VUT0104</v>
      </c>
      <c r="H1358" s="22" t="str">
        <f t="shared" ca="1" si="109"/>
        <v>MALAMPA</v>
      </c>
      <c r="I1358" s="2"/>
      <c r="J1358" s="2">
        <v>0</v>
      </c>
      <c r="K1358" s="2"/>
    </row>
    <row r="1359" spans="1:11">
      <c r="A1359" s="6" t="s">
        <v>3972</v>
      </c>
      <c r="B1359" s="6" t="s">
        <v>3973</v>
      </c>
      <c r="C1359" s="22" t="str">
        <f t="shared" ca="1" si="105"/>
        <v>North Ambrym (Ambrym)</v>
      </c>
      <c r="D1359" s="6" t="s">
        <v>545</v>
      </c>
      <c r="E1359" s="22" t="str">
        <f t="shared" ca="1" si="106"/>
        <v>Ambrym</v>
      </c>
      <c r="F1359" s="22" t="str">
        <f t="shared" ca="1" si="107"/>
        <v>VUT0104002</v>
      </c>
      <c r="G1359" s="22" t="str">
        <f t="shared" ca="1" si="108"/>
        <v>VUT0104</v>
      </c>
      <c r="H1359" s="22" t="str">
        <f t="shared" ca="1" si="109"/>
        <v>MALAMPA</v>
      </c>
      <c r="I1359" s="2"/>
      <c r="J1359" s="2">
        <v>0</v>
      </c>
      <c r="K1359" s="2"/>
    </row>
    <row r="1360" spans="1:11">
      <c r="A1360" s="6" t="s">
        <v>3978</v>
      </c>
      <c r="B1360" s="6" t="s">
        <v>3979</v>
      </c>
      <c r="C1360" s="22" t="str">
        <f t="shared" ca="1" si="105"/>
        <v>North Ambrym (Ambrym)</v>
      </c>
      <c r="D1360" s="6" t="s">
        <v>545</v>
      </c>
      <c r="E1360" s="22" t="str">
        <f t="shared" ca="1" si="106"/>
        <v>Ambrym</v>
      </c>
      <c r="F1360" s="22" t="str">
        <f t="shared" ca="1" si="107"/>
        <v>VUT0104002</v>
      </c>
      <c r="G1360" s="22" t="str">
        <f t="shared" ca="1" si="108"/>
        <v>VUT0104</v>
      </c>
      <c r="H1360" s="22" t="str">
        <f t="shared" ca="1" si="109"/>
        <v>MALAMPA</v>
      </c>
      <c r="I1360" s="2"/>
      <c r="J1360" s="2">
        <v>0</v>
      </c>
      <c r="K1360" s="2"/>
    </row>
    <row r="1361" spans="1:11">
      <c r="A1361" s="6" t="s">
        <v>3940</v>
      </c>
      <c r="B1361" s="6" t="s">
        <v>3980</v>
      </c>
      <c r="C1361" s="22" t="str">
        <f t="shared" ca="1" si="105"/>
        <v>North Ambrym (Ambrym)</v>
      </c>
      <c r="D1361" s="6" t="s">
        <v>545</v>
      </c>
      <c r="E1361" s="22" t="str">
        <f t="shared" ca="1" si="106"/>
        <v>Ambrym</v>
      </c>
      <c r="F1361" s="22" t="str">
        <f t="shared" ca="1" si="107"/>
        <v>VUT0104002</v>
      </c>
      <c r="G1361" s="22" t="str">
        <f t="shared" ca="1" si="108"/>
        <v>VUT0104</v>
      </c>
      <c r="H1361" s="22" t="str">
        <f t="shared" ca="1" si="109"/>
        <v>MALAMPA</v>
      </c>
      <c r="I1361" s="2"/>
      <c r="J1361" s="2">
        <v>0</v>
      </c>
      <c r="K1361" s="2"/>
    </row>
    <row r="1362" spans="1:11">
      <c r="A1362" s="6" t="s">
        <v>3981</v>
      </c>
      <c r="B1362" s="6" t="s">
        <v>3982</v>
      </c>
      <c r="C1362" s="22" t="str">
        <f t="shared" ca="1" si="105"/>
        <v>North Ambrym (Ambrym)</v>
      </c>
      <c r="D1362" s="6" t="s">
        <v>545</v>
      </c>
      <c r="E1362" s="22" t="str">
        <f t="shared" ca="1" si="106"/>
        <v>Ambrym</v>
      </c>
      <c r="F1362" s="22" t="str">
        <f t="shared" ca="1" si="107"/>
        <v>VUT0104002</v>
      </c>
      <c r="G1362" s="22" t="str">
        <f t="shared" ca="1" si="108"/>
        <v>VUT0104</v>
      </c>
      <c r="H1362" s="22" t="str">
        <f t="shared" ca="1" si="109"/>
        <v>MALAMPA</v>
      </c>
      <c r="I1362" s="2"/>
      <c r="J1362" s="2">
        <v>0</v>
      </c>
      <c r="K1362" s="2"/>
    </row>
    <row r="1363" spans="1:11">
      <c r="A1363" s="6" t="s">
        <v>3987</v>
      </c>
      <c r="B1363" s="6" t="s">
        <v>3988</v>
      </c>
      <c r="C1363" s="22" t="str">
        <f t="shared" ca="1" si="105"/>
        <v>North Ambrym (Ambrym)</v>
      </c>
      <c r="D1363" s="6" t="s">
        <v>545</v>
      </c>
      <c r="E1363" s="22" t="str">
        <f t="shared" ca="1" si="106"/>
        <v>Ambrym</v>
      </c>
      <c r="F1363" s="22" t="str">
        <f t="shared" ca="1" si="107"/>
        <v>VUT0104002</v>
      </c>
      <c r="G1363" s="22" t="str">
        <f t="shared" ca="1" si="108"/>
        <v>VUT0104</v>
      </c>
      <c r="H1363" s="22" t="str">
        <f t="shared" ca="1" si="109"/>
        <v>MALAMPA</v>
      </c>
      <c r="I1363" s="2"/>
      <c r="J1363" s="2">
        <v>3</v>
      </c>
      <c r="K1363" s="2"/>
    </row>
    <row r="1364" spans="1:11">
      <c r="A1364" s="6" t="s">
        <v>3993</v>
      </c>
      <c r="B1364" s="6" t="s">
        <v>3994</v>
      </c>
      <c r="C1364" s="22" t="str">
        <f t="shared" ca="1" si="105"/>
        <v>North Ambrym (Ambrym)</v>
      </c>
      <c r="D1364" s="6" t="s">
        <v>545</v>
      </c>
      <c r="E1364" s="22" t="str">
        <f t="shared" ca="1" si="106"/>
        <v>Ambrym</v>
      </c>
      <c r="F1364" s="22" t="str">
        <f t="shared" ca="1" si="107"/>
        <v>VUT0104002</v>
      </c>
      <c r="G1364" s="22" t="str">
        <f t="shared" ca="1" si="108"/>
        <v>VUT0104</v>
      </c>
      <c r="H1364" s="22" t="str">
        <f t="shared" ca="1" si="109"/>
        <v>MALAMPA</v>
      </c>
      <c r="I1364" s="2"/>
      <c r="J1364" s="2">
        <v>0</v>
      </c>
      <c r="K1364" s="2"/>
    </row>
    <row r="1365" spans="1:11">
      <c r="A1365" s="6" t="s">
        <v>3996</v>
      </c>
      <c r="B1365" s="6" t="s">
        <v>3997</v>
      </c>
      <c r="C1365" s="22" t="str">
        <f t="shared" ca="1" si="105"/>
        <v>North Ambrym (Ambrym)</v>
      </c>
      <c r="D1365" s="6" t="s">
        <v>545</v>
      </c>
      <c r="E1365" s="22" t="str">
        <f t="shared" ca="1" si="106"/>
        <v>Ambrym</v>
      </c>
      <c r="F1365" s="22" t="str">
        <f t="shared" ca="1" si="107"/>
        <v>VUT0104002</v>
      </c>
      <c r="G1365" s="22" t="str">
        <f t="shared" ca="1" si="108"/>
        <v>VUT0104</v>
      </c>
      <c r="H1365" s="22" t="str">
        <f t="shared" ca="1" si="109"/>
        <v>MALAMPA</v>
      </c>
      <c r="I1365" s="2"/>
      <c r="J1365" s="2">
        <v>0</v>
      </c>
      <c r="K1365" s="2"/>
    </row>
    <row r="1366" spans="1:11">
      <c r="A1366" s="6" t="s">
        <v>3998</v>
      </c>
      <c r="B1366" s="6" t="s">
        <v>3999</v>
      </c>
      <c r="C1366" s="22" t="str">
        <f t="shared" ca="1" si="105"/>
        <v>North Ambrym (Ambrym)</v>
      </c>
      <c r="D1366" s="6" t="s">
        <v>545</v>
      </c>
      <c r="E1366" s="22" t="str">
        <f t="shared" ca="1" si="106"/>
        <v>Ambrym</v>
      </c>
      <c r="F1366" s="22" t="str">
        <f t="shared" ca="1" si="107"/>
        <v>VUT0104002</v>
      </c>
      <c r="G1366" s="22" t="str">
        <f t="shared" ca="1" si="108"/>
        <v>VUT0104</v>
      </c>
      <c r="H1366" s="22" t="str">
        <f t="shared" ca="1" si="109"/>
        <v>MALAMPA</v>
      </c>
      <c r="I1366" s="2"/>
      <c r="J1366" s="2">
        <v>0</v>
      </c>
      <c r="K1366" s="2"/>
    </row>
    <row r="1367" spans="1:11">
      <c r="A1367" s="6" t="s">
        <v>4002</v>
      </c>
      <c r="B1367" s="6" t="s">
        <v>4003</v>
      </c>
      <c r="C1367" s="22" t="str">
        <f t="shared" ca="1" si="105"/>
        <v>North Ambrym (Ambrym)</v>
      </c>
      <c r="D1367" s="6" t="s">
        <v>545</v>
      </c>
      <c r="E1367" s="22" t="str">
        <f t="shared" ca="1" si="106"/>
        <v>Ambrym</v>
      </c>
      <c r="F1367" s="22" t="str">
        <f t="shared" ca="1" si="107"/>
        <v>VUT0104002</v>
      </c>
      <c r="G1367" s="22" t="str">
        <f t="shared" ca="1" si="108"/>
        <v>VUT0104</v>
      </c>
      <c r="H1367" s="22" t="str">
        <f t="shared" ca="1" si="109"/>
        <v>MALAMPA</v>
      </c>
      <c r="I1367" s="2"/>
      <c r="J1367" s="2">
        <v>0</v>
      </c>
      <c r="K1367" s="2"/>
    </row>
    <row r="1368" spans="1:11">
      <c r="A1368" s="6" t="s">
        <v>4006</v>
      </c>
      <c r="B1368" s="6" t="s">
        <v>4007</v>
      </c>
      <c r="C1368" s="22" t="str">
        <f t="shared" ca="1" si="105"/>
        <v>North Ambrym (Ambrym)</v>
      </c>
      <c r="D1368" s="6" t="s">
        <v>545</v>
      </c>
      <c r="E1368" s="22" t="str">
        <f t="shared" ca="1" si="106"/>
        <v>Ambrym</v>
      </c>
      <c r="F1368" s="22" t="str">
        <f t="shared" ca="1" si="107"/>
        <v>VUT0104002</v>
      </c>
      <c r="G1368" s="22" t="str">
        <f t="shared" ca="1" si="108"/>
        <v>VUT0104</v>
      </c>
      <c r="H1368" s="22" t="str">
        <f t="shared" ca="1" si="109"/>
        <v>MALAMPA</v>
      </c>
      <c r="I1368" s="2"/>
      <c r="J1368" s="2">
        <v>0</v>
      </c>
      <c r="K1368" s="2"/>
    </row>
    <row r="1369" spans="1:11">
      <c r="A1369" s="6" t="s">
        <v>4010</v>
      </c>
      <c r="B1369" s="6" t="s">
        <v>4011</v>
      </c>
      <c r="C1369" s="22" t="str">
        <f t="shared" ca="1" si="105"/>
        <v>North Ambrym (Ambrym)</v>
      </c>
      <c r="D1369" s="6" t="s">
        <v>545</v>
      </c>
      <c r="E1369" s="22" t="str">
        <f t="shared" ca="1" si="106"/>
        <v>Ambrym</v>
      </c>
      <c r="F1369" s="22" t="str">
        <f t="shared" ca="1" si="107"/>
        <v>VUT0104002</v>
      </c>
      <c r="G1369" s="22" t="str">
        <f t="shared" ca="1" si="108"/>
        <v>VUT0104</v>
      </c>
      <c r="H1369" s="22" t="str">
        <f t="shared" ca="1" si="109"/>
        <v>MALAMPA</v>
      </c>
      <c r="I1369" s="2"/>
      <c r="J1369" s="2">
        <v>3</v>
      </c>
      <c r="K1369" s="2"/>
    </row>
    <row r="1370" spans="1:11">
      <c r="A1370" s="6" t="s">
        <v>3862</v>
      </c>
      <c r="B1370" s="6" t="s">
        <v>4012</v>
      </c>
      <c r="C1370" s="22" t="str">
        <f t="shared" ca="1" si="105"/>
        <v>North Ambrym (Ambrym)</v>
      </c>
      <c r="D1370" s="6" t="s">
        <v>545</v>
      </c>
      <c r="E1370" s="22" t="str">
        <f t="shared" ca="1" si="106"/>
        <v>Ambrym</v>
      </c>
      <c r="F1370" s="22" t="str">
        <f t="shared" ca="1" si="107"/>
        <v>VUT0104002</v>
      </c>
      <c r="G1370" s="22" t="str">
        <f t="shared" ca="1" si="108"/>
        <v>VUT0104</v>
      </c>
      <c r="H1370" s="22" t="str">
        <f t="shared" ca="1" si="109"/>
        <v>MALAMPA</v>
      </c>
      <c r="I1370" s="2"/>
      <c r="J1370" s="2">
        <v>0</v>
      </c>
      <c r="K1370" s="2"/>
    </row>
    <row r="1371" spans="1:11">
      <c r="A1371" s="6" t="s">
        <v>4013</v>
      </c>
      <c r="B1371" s="6" t="s">
        <v>4014</v>
      </c>
      <c r="C1371" s="22" t="str">
        <f t="shared" ca="1" si="105"/>
        <v>North Ambrym (Ambrym)</v>
      </c>
      <c r="D1371" s="6" t="s">
        <v>545</v>
      </c>
      <c r="E1371" s="22" t="str">
        <f t="shared" ca="1" si="106"/>
        <v>Ambrym</v>
      </c>
      <c r="F1371" s="22" t="str">
        <f t="shared" ca="1" si="107"/>
        <v>VUT0104002</v>
      </c>
      <c r="G1371" s="22" t="str">
        <f t="shared" ca="1" si="108"/>
        <v>VUT0104</v>
      </c>
      <c r="H1371" s="22" t="str">
        <f t="shared" ca="1" si="109"/>
        <v>MALAMPA</v>
      </c>
      <c r="I1371" s="2"/>
      <c r="J1371" s="2">
        <v>0</v>
      </c>
      <c r="K1371" s="2"/>
    </row>
    <row r="1372" spans="1:11">
      <c r="A1372" s="6" t="s">
        <v>4017</v>
      </c>
      <c r="B1372" s="6" t="s">
        <v>4018</v>
      </c>
      <c r="C1372" s="22" t="str">
        <f t="shared" ca="1" si="105"/>
        <v>North Ambrym (Ambrym)</v>
      </c>
      <c r="D1372" s="6" t="s">
        <v>545</v>
      </c>
      <c r="E1372" s="22" t="str">
        <f t="shared" ca="1" si="106"/>
        <v>Ambrym</v>
      </c>
      <c r="F1372" s="22" t="str">
        <f t="shared" ca="1" si="107"/>
        <v>VUT0104002</v>
      </c>
      <c r="G1372" s="22" t="str">
        <f t="shared" ca="1" si="108"/>
        <v>VUT0104</v>
      </c>
      <c r="H1372" s="22" t="str">
        <f t="shared" ca="1" si="109"/>
        <v>MALAMPA</v>
      </c>
      <c r="I1372" s="2"/>
      <c r="J1372" s="2">
        <v>0</v>
      </c>
      <c r="K1372" s="2"/>
    </row>
    <row r="1373" spans="1:11">
      <c r="A1373" s="6" t="s">
        <v>4019</v>
      </c>
      <c r="B1373" s="6" t="s">
        <v>4020</v>
      </c>
      <c r="C1373" s="22" t="str">
        <f t="shared" ca="1" si="105"/>
        <v>North Ambrym (Ambrym)</v>
      </c>
      <c r="D1373" s="6" t="s">
        <v>545</v>
      </c>
      <c r="E1373" s="22" t="str">
        <f t="shared" ca="1" si="106"/>
        <v>Ambrym</v>
      </c>
      <c r="F1373" s="22" t="str">
        <f t="shared" ca="1" si="107"/>
        <v>VUT0104002</v>
      </c>
      <c r="G1373" s="22" t="str">
        <f t="shared" ca="1" si="108"/>
        <v>VUT0104</v>
      </c>
      <c r="H1373" s="22" t="str">
        <f t="shared" ca="1" si="109"/>
        <v>MALAMPA</v>
      </c>
      <c r="I1373" s="2"/>
      <c r="J1373" s="2">
        <v>2</v>
      </c>
      <c r="K1373" s="2">
        <v>3</v>
      </c>
    </row>
    <row r="1374" spans="1:11">
      <c r="A1374" s="6" t="s">
        <v>4021</v>
      </c>
      <c r="B1374" s="6" t="s">
        <v>4022</v>
      </c>
      <c r="C1374" s="22" t="str">
        <f t="shared" ca="1" si="105"/>
        <v>North Ambrym (Ambrym)</v>
      </c>
      <c r="D1374" s="6" t="s">
        <v>545</v>
      </c>
      <c r="E1374" s="22" t="str">
        <f t="shared" ca="1" si="106"/>
        <v>Ambrym</v>
      </c>
      <c r="F1374" s="22" t="str">
        <f t="shared" ca="1" si="107"/>
        <v>VUT0104002</v>
      </c>
      <c r="G1374" s="22" t="str">
        <f t="shared" ca="1" si="108"/>
        <v>VUT0104</v>
      </c>
      <c r="H1374" s="22" t="str">
        <f t="shared" ca="1" si="109"/>
        <v>MALAMPA</v>
      </c>
      <c r="I1374" s="2"/>
      <c r="J1374" s="2">
        <v>0</v>
      </c>
      <c r="K1374" s="2"/>
    </row>
    <row r="1375" spans="1:11">
      <c r="A1375" s="6" t="s">
        <v>4023</v>
      </c>
      <c r="B1375" s="6" t="s">
        <v>4024</v>
      </c>
      <c r="C1375" s="22" t="str">
        <f t="shared" ca="1" si="105"/>
        <v>North Ambrym (Ambrym)</v>
      </c>
      <c r="D1375" s="6" t="s">
        <v>545</v>
      </c>
      <c r="E1375" s="22" t="str">
        <f t="shared" ca="1" si="106"/>
        <v>Ambrym</v>
      </c>
      <c r="F1375" s="22" t="str">
        <f t="shared" ca="1" si="107"/>
        <v>VUT0104002</v>
      </c>
      <c r="G1375" s="22" t="str">
        <f t="shared" ca="1" si="108"/>
        <v>VUT0104</v>
      </c>
      <c r="H1375" s="22" t="str">
        <f t="shared" ca="1" si="109"/>
        <v>MALAMPA</v>
      </c>
      <c r="I1375" s="2"/>
      <c r="J1375" s="2">
        <v>0</v>
      </c>
      <c r="K1375" s="2"/>
    </row>
    <row r="1376" spans="1:11">
      <c r="A1376" s="6" t="s">
        <v>4027</v>
      </c>
      <c r="B1376" s="6" t="s">
        <v>4028</v>
      </c>
      <c r="C1376" s="22" t="str">
        <f t="shared" ca="1" si="105"/>
        <v>North Ambrym (Ambrym)</v>
      </c>
      <c r="D1376" s="6" t="s">
        <v>545</v>
      </c>
      <c r="E1376" s="22" t="str">
        <f t="shared" ca="1" si="106"/>
        <v>Ambrym</v>
      </c>
      <c r="F1376" s="22" t="str">
        <f t="shared" ca="1" si="107"/>
        <v>VUT0104002</v>
      </c>
      <c r="G1376" s="22" t="str">
        <f t="shared" ca="1" si="108"/>
        <v>VUT0104</v>
      </c>
      <c r="H1376" s="22" t="str">
        <f t="shared" ca="1" si="109"/>
        <v>MALAMPA</v>
      </c>
      <c r="I1376" s="2"/>
      <c r="J1376" s="2">
        <v>0</v>
      </c>
      <c r="K1376" s="2"/>
    </row>
    <row r="1377" spans="1:11">
      <c r="A1377" s="6" t="s">
        <v>4029</v>
      </c>
      <c r="B1377" s="6" t="s">
        <v>4030</v>
      </c>
      <c r="C1377" s="22" t="str">
        <f t="shared" ca="1" si="105"/>
        <v>North Ambrym (Ambrym)</v>
      </c>
      <c r="D1377" s="6" t="s">
        <v>545</v>
      </c>
      <c r="E1377" s="22" t="str">
        <f t="shared" ca="1" si="106"/>
        <v>Ambrym</v>
      </c>
      <c r="F1377" s="22" t="str">
        <f t="shared" ca="1" si="107"/>
        <v>VUT0104002</v>
      </c>
      <c r="G1377" s="22" t="str">
        <f t="shared" ca="1" si="108"/>
        <v>VUT0104</v>
      </c>
      <c r="H1377" s="22" t="str">
        <f t="shared" ca="1" si="109"/>
        <v>MALAMPA</v>
      </c>
      <c r="I1377" s="2"/>
      <c r="J1377" s="2">
        <v>3</v>
      </c>
      <c r="K1377" s="2"/>
    </row>
    <row r="1378" spans="1:11">
      <c r="A1378" s="6" t="s">
        <v>4033</v>
      </c>
      <c r="B1378" s="6" t="s">
        <v>4034</v>
      </c>
      <c r="C1378" s="22" t="str">
        <f t="shared" ca="1" si="105"/>
        <v>North Ambrym (Ambrym)</v>
      </c>
      <c r="D1378" s="6" t="s">
        <v>545</v>
      </c>
      <c r="E1378" s="22" t="str">
        <f t="shared" ca="1" si="106"/>
        <v>Ambrym</v>
      </c>
      <c r="F1378" s="22" t="str">
        <f t="shared" ca="1" si="107"/>
        <v>VUT0104002</v>
      </c>
      <c r="G1378" s="22" t="str">
        <f t="shared" ca="1" si="108"/>
        <v>VUT0104</v>
      </c>
      <c r="H1378" s="22" t="str">
        <f t="shared" ca="1" si="109"/>
        <v>MALAMPA</v>
      </c>
      <c r="I1378" s="2"/>
      <c r="J1378" s="2">
        <v>0</v>
      </c>
      <c r="K1378" s="2"/>
    </row>
    <row r="1379" spans="1:11">
      <c r="A1379" s="6" t="s">
        <v>4035</v>
      </c>
      <c r="B1379" s="6" t="s">
        <v>4036</v>
      </c>
      <c r="C1379" s="22" t="str">
        <f t="shared" ca="1" si="105"/>
        <v>North Ambrym (Ambrym)</v>
      </c>
      <c r="D1379" s="6" t="s">
        <v>545</v>
      </c>
      <c r="E1379" s="22" t="str">
        <f t="shared" ca="1" si="106"/>
        <v>Ambrym</v>
      </c>
      <c r="F1379" s="22" t="str">
        <f t="shared" ca="1" si="107"/>
        <v>VUT0104002</v>
      </c>
      <c r="G1379" s="22" t="str">
        <f t="shared" ca="1" si="108"/>
        <v>VUT0104</v>
      </c>
      <c r="H1379" s="22" t="str">
        <f t="shared" ca="1" si="109"/>
        <v>MALAMPA</v>
      </c>
      <c r="I1379" s="2"/>
      <c r="J1379" s="2">
        <v>0</v>
      </c>
      <c r="K1379" s="2"/>
    </row>
    <row r="1380" spans="1:11">
      <c r="A1380" s="6" t="s">
        <v>3742</v>
      </c>
      <c r="B1380" s="6" t="s">
        <v>4037</v>
      </c>
      <c r="C1380" s="22" t="str">
        <f t="shared" ca="1" si="105"/>
        <v>North Ambrym (Ambrym)</v>
      </c>
      <c r="D1380" s="6" t="s">
        <v>545</v>
      </c>
      <c r="E1380" s="22" t="str">
        <f t="shared" ca="1" si="106"/>
        <v>Ambrym</v>
      </c>
      <c r="F1380" s="22" t="str">
        <f t="shared" ca="1" si="107"/>
        <v>VUT0104002</v>
      </c>
      <c r="G1380" s="22" t="str">
        <f t="shared" ca="1" si="108"/>
        <v>VUT0104</v>
      </c>
      <c r="H1380" s="22" t="str">
        <f t="shared" ca="1" si="109"/>
        <v>MALAMPA</v>
      </c>
      <c r="I1380" s="2"/>
      <c r="J1380" s="2">
        <v>0</v>
      </c>
      <c r="K1380" s="2"/>
    </row>
    <row r="1381" spans="1:11">
      <c r="A1381" s="6" t="s">
        <v>4040</v>
      </c>
      <c r="B1381" s="6" t="s">
        <v>4041</v>
      </c>
      <c r="C1381" s="22" t="str">
        <f t="shared" ca="1" si="105"/>
        <v>North Ambrym (Ambrym)</v>
      </c>
      <c r="D1381" s="6" t="s">
        <v>545</v>
      </c>
      <c r="E1381" s="22" t="str">
        <f t="shared" ca="1" si="106"/>
        <v>Ambrym</v>
      </c>
      <c r="F1381" s="22" t="str">
        <f t="shared" ca="1" si="107"/>
        <v>VUT0104002</v>
      </c>
      <c r="G1381" s="22" t="str">
        <f t="shared" ca="1" si="108"/>
        <v>VUT0104</v>
      </c>
      <c r="H1381" s="22" t="str">
        <f t="shared" ca="1" si="109"/>
        <v>MALAMPA</v>
      </c>
      <c r="I1381" s="2"/>
      <c r="J1381" s="2">
        <v>3</v>
      </c>
      <c r="K1381" s="2"/>
    </row>
    <row r="1382" spans="1:11">
      <c r="A1382" s="6" t="s">
        <v>4042</v>
      </c>
      <c r="B1382" s="6" t="s">
        <v>4043</v>
      </c>
      <c r="C1382" s="22" t="str">
        <f t="shared" ca="1" si="105"/>
        <v>North Ambrym (Ambrym)</v>
      </c>
      <c r="D1382" s="6" t="s">
        <v>545</v>
      </c>
      <c r="E1382" s="22" t="str">
        <f t="shared" ca="1" si="106"/>
        <v>Ambrym</v>
      </c>
      <c r="F1382" s="22" t="str">
        <f t="shared" ca="1" si="107"/>
        <v>VUT0104002</v>
      </c>
      <c r="G1382" s="22" t="str">
        <f t="shared" ca="1" si="108"/>
        <v>VUT0104</v>
      </c>
      <c r="H1382" s="22" t="str">
        <f t="shared" ca="1" si="109"/>
        <v>MALAMPA</v>
      </c>
      <c r="I1382" s="2"/>
      <c r="J1382" s="2">
        <v>0</v>
      </c>
      <c r="K1382" s="2"/>
    </row>
    <row r="1383" spans="1:11">
      <c r="A1383" s="6" t="s">
        <v>4044</v>
      </c>
      <c r="B1383" s="6" t="s">
        <v>4045</v>
      </c>
      <c r="C1383" s="22" t="str">
        <f t="shared" ca="1" si="105"/>
        <v>North Ambrym (Ambrym)</v>
      </c>
      <c r="D1383" s="6" t="s">
        <v>545</v>
      </c>
      <c r="E1383" s="22" t="str">
        <f t="shared" ca="1" si="106"/>
        <v>Ambrym</v>
      </c>
      <c r="F1383" s="22" t="str">
        <f t="shared" ca="1" si="107"/>
        <v>VUT0104002</v>
      </c>
      <c r="G1383" s="22" t="str">
        <f t="shared" ca="1" si="108"/>
        <v>VUT0104</v>
      </c>
      <c r="H1383" s="22" t="str">
        <f t="shared" ca="1" si="109"/>
        <v>MALAMPA</v>
      </c>
      <c r="I1383" s="2"/>
      <c r="J1383" s="2">
        <v>3</v>
      </c>
      <c r="K1383" s="2"/>
    </row>
    <row r="1384" spans="1:11">
      <c r="A1384" s="6" t="s">
        <v>4048</v>
      </c>
      <c r="B1384" s="6" t="s">
        <v>4049</v>
      </c>
      <c r="C1384" s="22" t="str">
        <f t="shared" ca="1" si="105"/>
        <v>North Ambrym (Ambrym)</v>
      </c>
      <c r="D1384" s="6" t="s">
        <v>545</v>
      </c>
      <c r="E1384" s="22" t="str">
        <f t="shared" ca="1" si="106"/>
        <v>Ambrym</v>
      </c>
      <c r="F1384" s="22" t="str">
        <f t="shared" ca="1" si="107"/>
        <v>VUT0104002</v>
      </c>
      <c r="G1384" s="22" t="str">
        <f t="shared" ca="1" si="108"/>
        <v>VUT0104</v>
      </c>
      <c r="H1384" s="22" t="str">
        <f t="shared" ca="1" si="109"/>
        <v>MALAMPA</v>
      </c>
      <c r="I1384" s="2"/>
      <c r="J1384" s="2">
        <v>2</v>
      </c>
      <c r="K1384" s="2"/>
    </row>
    <row r="1385" spans="1:11">
      <c r="A1385" s="6" t="s">
        <v>4052</v>
      </c>
      <c r="B1385" s="6" t="s">
        <v>4053</v>
      </c>
      <c r="C1385" s="22" t="str">
        <f t="shared" ca="1" si="105"/>
        <v>North Ambrym (Ambrym)</v>
      </c>
      <c r="D1385" s="6" t="s">
        <v>545</v>
      </c>
      <c r="E1385" s="22" t="str">
        <f t="shared" ca="1" si="106"/>
        <v>Ambrym</v>
      </c>
      <c r="F1385" s="22" t="str">
        <f t="shared" ca="1" si="107"/>
        <v>VUT0104002</v>
      </c>
      <c r="G1385" s="22" t="str">
        <f t="shared" ca="1" si="108"/>
        <v>VUT0104</v>
      </c>
      <c r="H1385" s="22" t="str">
        <f t="shared" ca="1" si="109"/>
        <v>MALAMPA</v>
      </c>
      <c r="I1385" s="2"/>
      <c r="J1385" s="2">
        <v>0</v>
      </c>
      <c r="K1385" s="2"/>
    </row>
    <row r="1386" spans="1:11">
      <c r="A1386" s="6" t="s">
        <v>4058</v>
      </c>
      <c r="B1386" s="6" t="s">
        <v>4059</v>
      </c>
      <c r="C1386" s="22" t="str">
        <f t="shared" ca="1" si="105"/>
        <v>North Ambrym (Ambrym)</v>
      </c>
      <c r="D1386" s="6" t="s">
        <v>545</v>
      </c>
      <c r="E1386" s="22" t="str">
        <f t="shared" ca="1" si="106"/>
        <v>Ambrym</v>
      </c>
      <c r="F1386" s="22" t="str">
        <f t="shared" ca="1" si="107"/>
        <v>VUT0104002</v>
      </c>
      <c r="G1386" s="22" t="str">
        <f t="shared" ca="1" si="108"/>
        <v>VUT0104</v>
      </c>
      <c r="H1386" s="22" t="str">
        <f t="shared" ca="1" si="109"/>
        <v>MALAMPA</v>
      </c>
      <c r="I1386" s="2"/>
      <c r="J1386" s="2">
        <v>0</v>
      </c>
      <c r="K1386" s="2"/>
    </row>
    <row r="1387" spans="1:11">
      <c r="A1387" s="6" t="s">
        <v>4060</v>
      </c>
      <c r="B1387" s="6" t="s">
        <v>4061</v>
      </c>
      <c r="C1387" s="22" t="str">
        <f t="shared" ca="1" si="105"/>
        <v>North Ambrym (Ambrym)</v>
      </c>
      <c r="D1387" s="6" t="s">
        <v>545</v>
      </c>
      <c r="E1387" s="22" t="str">
        <f t="shared" ca="1" si="106"/>
        <v>Ambrym</v>
      </c>
      <c r="F1387" s="22" t="str">
        <f t="shared" ca="1" si="107"/>
        <v>VUT0104002</v>
      </c>
      <c r="G1387" s="22" t="str">
        <f t="shared" ca="1" si="108"/>
        <v>VUT0104</v>
      </c>
      <c r="H1387" s="22" t="str">
        <f t="shared" ca="1" si="109"/>
        <v>MALAMPA</v>
      </c>
      <c r="I1387" s="2"/>
      <c r="J1387" s="2">
        <v>0</v>
      </c>
      <c r="K1387" s="2"/>
    </row>
    <row r="1388" spans="1:11">
      <c r="A1388" s="6" t="s">
        <v>4062</v>
      </c>
      <c r="B1388" s="6" t="s">
        <v>4063</v>
      </c>
      <c r="C1388" s="22" t="str">
        <f t="shared" ca="1" si="105"/>
        <v>North Ambrym (Ambrym)</v>
      </c>
      <c r="D1388" s="6" t="s">
        <v>545</v>
      </c>
      <c r="E1388" s="22" t="str">
        <f t="shared" ca="1" si="106"/>
        <v>Ambrym</v>
      </c>
      <c r="F1388" s="22" t="str">
        <f t="shared" ca="1" si="107"/>
        <v>VUT0104002</v>
      </c>
      <c r="G1388" s="22" t="str">
        <f t="shared" ca="1" si="108"/>
        <v>VUT0104</v>
      </c>
      <c r="H1388" s="22" t="str">
        <f t="shared" ca="1" si="109"/>
        <v>MALAMPA</v>
      </c>
      <c r="I1388" s="2"/>
      <c r="J1388" s="2">
        <v>0</v>
      </c>
      <c r="K1388" s="2"/>
    </row>
    <row r="1389" spans="1:11">
      <c r="A1389" s="6" t="s">
        <v>4064</v>
      </c>
      <c r="B1389" s="6" t="s">
        <v>4065</v>
      </c>
      <c r="C1389" s="22" t="str">
        <f t="shared" ca="1" si="105"/>
        <v>North Ambrym (Ambrym)</v>
      </c>
      <c r="D1389" s="6" t="s">
        <v>545</v>
      </c>
      <c r="E1389" s="22" t="str">
        <f t="shared" ca="1" si="106"/>
        <v>Ambrym</v>
      </c>
      <c r="F1389" s="22" t="str">
        <f t="shared" ca="1" si="107"/>
        <v>VUT0104002</v>
      </c>
      <c r="G1389" s="22" t="str">
        <f t="shared" ca="1" si="108"/>
        <v>VUT0104</v>
      </c>
      <c r="H1389" s="22" t="str">
        <f t="shared" ca="1" si="109"/>
        <v>MALAMPA</v>
      </c>
      <c r="I1389" s="2"/>
      <c r="J1389" s="2">
        <v>0</v>
      </c>
      <c r="K1389" s="2"/>
    </row>
    <row r="1390" spans="1:11">
      <c r="A1390" s="6" t="s">
        <v>4066</v>
      </c>
      <c r="B1390" s="6" t="s">
        <v>4067</v>
      </c>
      <c r="C1390" s="22" t="str">
        <f t="shared" ca="1" si="105"/>
        <v>North Ambrym (Ambrym)</v>
      </c>
      <c r="D1390" s="6" t="s">
        <v>545</v>
      </c>
      <c r="E1390" s="22" t="str">
        <f t="shared" ca="1" si="106"/>
        <v>Ambrym</v>
      </c>
      <c r="F1390" s="22" t="str">
        <f t="shared" ca="1" si="107"/>
        <v>VUT0104002</v>
      </c>
      <c r="G1390" s="22" t="str">
        <f t="shared" ca="1" si="108"/>
        <v>VUT0104</v>
      </c>
      <c r="H1390" s="22" t="str">
        <f t="shared" ca="1" si="109"/>
        <v>MALAMPA</v>
      </c>
      <c r="I1390" s="2"/>
      <c r="J1390" s="2">
        <v>0</v>
      </c>
      <c r="K1390" s="2"/>
    </row>
    <row r="1391" spans="1:11">
      <c r="A1391" s="6" t="s">
        <v>4068</v>
      </c>
      <c r="B1391" s="6" t="s">
        <v>4069</v>
      </c>
      <c r="C1391" s="22" t="str">
        <f t="shared" ca="1" si="105"/>
        <v>North Ambrym (Ambrym)</v>
      </c>
      <c r="D1391" s="6" t="s">
        <v>545</v>
      </c>
      <c r="E1391" s="22" t="str">
        <f t="shared" ca="1" si="106"/>
        <v>Ambrym</v>
      </c>
      <c r="F1391" s="22" t="str">
        <f t="shared" ca="1" si="107"/>
        <v>VUT0104002</v>
      </c>
      <c r="G1391" s="22" t="str">
        <f t="shared" ca="1" si="108"/>
        <v>VUT0104</v>
      </c>
      <c r="H1391" s="22" t="str">
        <f t="shared" ca="1" si="109"/>
        <v>MALAMPA</v>
      </c>
      <c r="I1391" s="2"/>
      <c r="J1391" s="2">
        <v>0</v>
      </c>
      <c r="K1391" s="2"/>
    </row>
    <row r="1392" spans="1:11">
      <c r="A1392" s="6" t="s">
        <v>4070</v>
      </c>
      <c r="B1392" s="6" t="s">
        <v>4071</v>
      </c>
      <c r="C1392" s="22" t="str">
        <f t="shared" ca="1" si="105"/>
        <v>North Ambrym (Ambrym)</v>
      </c>
      <c r="D1392" s="6" t="s">
        <v>545</v>
      </c>
      <c r="E1392" s="22" t="str">
        <f t="shared" ca="1" si="106"/>
        <v>Ambrym</v>
      </c>
      <c r="F1392" s="22" t="str">
        <f t="shared" ca="1" si="107"/>
        <v>VUT0104002</v>
      </c>
      <c r="G1392" s="22" t="str">
        <f t="shared" ca="1" si="108"/>
        <v>VUT0104</v>
      </c>
      <c r="H1392" s="22" t="str">
        <f t="shared" ca="1" si="109"/>
        <v>MALAMPA</v>
      </c>
      <c r="I1392" s="2"/>
      <c r="J1392" s="2">
        <v>0</v>
      </c>
      <c r="K1392" s="2"/>
    </row>
    <row r="1393" spans="1:11">
      <c r="A1393" s="6" t="s">
        <v>4072</v>
      </c>
      <c r="B1393" s="6" t="s">
        <v>4073</v>
      </c>
      <c r="C1393" s="22" t="str">
        <f t="shared" ca="1" si="105"/>
        <v>North Ambrym (Ambrym)</v>
      </c>
      <c r="D1393" s="6" t="s">
        <v>545</v>
      </c>
      <c r="E1393" s="22" t="str">
        <f t="shared" ca="1" si="106"/>
        <v>Ambrym</v>
      </c>
      <c r="F1393" s="22" t="str">
        <f t="shared" ca="1" si="107"/>
        <v>VUT0104002</v>
      </c>
      <c r="G1393" s="22" t="str">
        <f t="shared" ca="1" si="108"/>
        <v>VUT0104</v>
      </c>
      <c r="H1393" s="22" t="str">
        <f t="shared" ca="1" si="109"/>
        <v>MALAMPA</v>
      </c>
      <c r="I1393" s="2"/>
      <c r="J1393" s="2">
        <v>0</v>
      </c>
      <c r="K1393" s="2"/>
    </row>
    <row r="1394" spans="1:11">
      <c r="A1394" s="6" t="s">
        <v>4078</v>
      </c>
      <c r="B1394" s="6" t="s">
        <v>4079</v>
      </c>
      <c r="C1394" s="22" t="str">
        <f t="shared" ca="1" si="105"/>
        <v>North Ambrym (Ambrym)</v>
      </c>
      <c r="D1394" s="6" t="s">
        <v>545</v>
      </c>
      <c r="E1394" s="22" t="str">
        <f t="shared" ca="1" si="106"/>
        <v>Ambrym</v>
      </c>
      <c r="F1394" s="22" t="str">
        <f t="shared" ca="1" si="107"/>
        <v>VUT0104002</v>
      </c>
      <c r="G1394" s="22" t="str">
        <f t="shared" ca="1" si="108"/>
        <v>VUT0104</v>
      </c>
      <c r="H1394" s="22" t="str">
        <f t="shared" ca="1" si="109"/>
        <v>MALAMPA</v>
      </c>
      <c r="I1394" s="2"/>
      <c r="J1394" s="2">
        <v>3</v>
      </c>
      <c r="K1394" s="2"/>
    </row>
    <row r="1395" spans="1:11">
      <c r="A1395" s="6" t="s">
        <v>4080</v>
      </c>
      <c r="B1395" s="6" t="s">
        <v>4081</v>
      </c>
      <c r="C1395" s="22" t="str">
        <f t="shared" ca="1" si="105"/>
        <v>North Ambrym (Ambrym)</v>
      </c>
      <c r="D1395" s="6" t="s">
        <v>545</v>
      </c>
      <c r="E1395" s="22" t="str">
        <f t="shared" ca="1" si="106"/>
        <v>Ambrym</v>
      </c>
      <c r="F1395" s="22" t="str">
        <f t="shared" ca="1" si="107"/>
        <v>VUT0104002</v>
      </c>
      <c r="G1395" s="22" t="str">
        <f t="shared" ca="1" si="108"/>
        <v>VUT0104</v>
      </c>
      <c r="H1395" s="22" t="str">
        <f t="shared" ca="1" si="109"/>
        <v>MALAMPA</v>
      </c>
      <c r="I1395" s="2"/>
      <c r="J1395" s="2">
        <v>0</v>
      </c>
      <c r="K1395" s="2"/>
    </row>
    <row r="1396" spans="1:11">
      <c r="A1396" s="6" t="s">
        <v>4086</v>
      </c>
      <c r="B1396" s="6" t="s">
        <v>4087</v>
      </c>
      <c r="C1396" s="22" t="str">
        <f t="shared" ca="1" si="105"/>
        <v>North Ambrym (Ambrym)</v>
      </c>
      <c r="D1396" s="6" t="s">
        <v>545</v>
      </c>
      <c r="E1396" s="22" t="str">
        <f t="shared" ca="1" si="106"/>
        <v>Ambrym</v>
      </c>
      <c r="F1396" s="22" t="str">
        <f t="shared" ca="1" si="107"/>
        <v>VUT0104002</v>
      </c>
      <c r="G1396" s="22" t="str">
        <f t="shared" ca="1" si="108"/>
        <v>VUT0104</v>
      </c>
      <c r="H1396" s="22" t="str">
        <f t="shared" ca="1" si="109"/>
        <v>MALAMPA</v>
      </c>
      <c r="I1396" s="2"/>
      <c r="J1396" s="2">
        <v>0</v>
      </c>
      <c r="K1396" s="2"/>
    </row>
    <row r="1397" spans="1:11">
      <c r="A1397" s="6" t="s">
        <v>4088</v>
      </c>
      <c r="B1397" s="6" t="s">
        <v>4089</v>
      </c>
      <c r="C1397" s="22" t="str">
        <f t="shared" ca="1" si="105"/>
        <v>North Ambrym (Ambrym)</v>
      </c>
      <c r="D1397" s="6" t="s">
        <v>545</v>
      </c>
      <c r="E1397" s="22" t="str">
        <f t="shared" ca="1" si="106"/>
        <v>Ambrym</v>
      </c>
      <c r="F1397" s="22" t="str">
        <f t="shared" ca="1" si="107"/>
        <v>VUT0104002</v>
      </c>
      <c r="G1397" s="22" t="str">
        <f t="shared" ca="1" si="108"/>
        <v>VUT0104</v>
      </c>
      <c r="H1397" s="22" t="str">
        <f t="shared" ca="1" si="109"/>
        <v>MALAMPA</v>
      </c>
      <c r="I1397" s="2"/>
      <c r="J1397" s="2">
        <v>0</v>
      </c>
      <c r="K1397" s="2"/>
    </row>
    <row r="1398" spans="1:11">
      <c r="A1398" s="6" t="s">
        <v>4092</v>
      </c>
      <c r="B1398" s="6" t="s">
        <v>4093</v>
      </c>
      <c r="C1398" s="22" t="str">
        <f t="shared" ca="1" si="105"/>
        <v>North Ambrym (Ambrym)</v>
      </c>
      <c r="D1398" s="6" t="s">
        <v>545</v>
      </c>
      <c r="E1398" s="22" t="str">
        <f t="shared" ca="1" si="106"/>
        <v>Ambrym</v>
      </c>
      <c r="F1398" s="22" t="str">
        <f t="shared" ca="1" si="107"/>
        <v>VUT0104002</v>
      </c>
      <c r="G1398" s="22" t="str">
        <f t="shared" ca="1" si="108"/>
        <v>VUT0104</v>
      </c>
      <c r="H1398" s="22" t="str">
        <f t="shared" ca="1" si="109"/>
        <v>MALAMPA</v>
      </c>
      <c r="I1398" s="2"/>
      <c r="J1398" s="2">
        <v>0</v>
      </c>
      <c r="K1398" s="2"/>
    </row>
    <row r="1399" spans="1:11">
      <c r="A1399" s="6" t="s">
        <v>4094</v>
      </c>
      <c r="B1399" s="6" t="s">
        <v>4095</v>
      </c>
      <c r="C1399" s="22" t="str">
        <f t="shared" ca="1" si="105"/>
        <v>North Ambrym (Ambrym)</v>
      </c>
      <c r="D1399" s="6" t="s">
        <v>545</v>
      </c>
      <c r="E1399" s="22" t="str">
        <f t="shared" ca="1" si="106"/>
        <v>Ambrym</v>
      </c>
      <c r="F1399" s="22" t="str">
        <f t="shared" ca="1" si="107"/>
        <v>VUT0104002</v>
      </c>
      <c r="G1399" s="22" t="str">
        <f t="shared" ca="1" si="108"/>
        <v>VUT0104</v>
      </c>
      <c r="H1399" s="22" t="str">
        <f t="shared" ca="1" si="109"/>
        <v>MALAMPA</v>
      </c>
      <c r="I1399" s="2"/>
      <c r="J1399" s="2">
        <v>0</v>
      </c>
      <c r="K1399" s="2"/>
    </row>
    <row r="1400" spans="1:11">
      <c r="A1400" s="6" t="s">
        <v>4096</v>
      </c>
      <c r="B1400" s="6" t="s">
        <v>4097</v>
      </c>
      <c r="C1400" s="22" t="str">
        <f t="shared" ca="1" si="105"/>
        <v>North Ambrym (Ambrym)</v>
      </c>
      <c r="D1400" s="6" t="s">
        <v>545</v>
      </c>
      <c r="E1400" s="22" t="str">
        <f t="shared" ca="1" si="106"/>
        <v>Ambrym</v>
      </c>
      <c r="F1400" s="22" t="str">
        <f t="shared" ca="1" si="107"/>
        <v>VUT0104002</v>
      </c>
      <c r="G1400" s="22" t="str">
        <f t="shared" ca="1" si="108"/>
        <v>VUT0104</v>
      </c>
      <c r="H1400" s="22" t="str">
        <f t="shared" ca="1" si="109"/>
        <v>MALAMPA</v>
      </c>
      <c r="I1400" s="2"/>
      <c r="J1400" s="2">
        <v>3</v>
      </c>
      <c r="K1400" s="2"/>
    </row>
    <row r="1401" spans="1:11">
      <c r="A1401" s="6" t="s">
        <v>4100</v>
      </c>
      <c r="B1401" s="6" t="s">
        <v>4101</v>
      </c>
      <c r="C1401" s="22" t="str">
        <f t="shared" ca="1" si="105"/>
        <v>North Ambrym (Ambrym)</v>
      </c>
      <c r="D1401" s="6" t="s">
        <v>545</v>
      </c>
      <c r="E1401" s="22" t="str">
        <f t="shared" ca="1" si="106"/>
        <v>Ambrym</v>
      </c>
      <c r="F1401" s="22" t="str">
        <f t="shared" ca="1" si="107"/>
        <v>VUT0104002</v>
      </c>
      <c r="G1401" s="22" t="str">
        <f t="shared" ca="1" si="108"/>
        <v>VUT0104</v>
      </c>
      <c r="H1401" s="22" t="str">
        <f t="shared" ca="1" si="109"/>
        <v>MALAMPA</v>
      </c>
      <c r="I1401" s="2"/>
      <c r="J1401" s="2">
        <v>0</v>
      </c>
      <c r="K1401" s="2"/>
    </row>
    <row r="1402" spans="1:11">
      <c r="A1402" s="6" t="s">
        <v>4102</v>
      </c>
      <c r="B1402" s="6" t="s">
        <v>4103</v>
      </c>
      <c r="C1402" s="22" t="str">
        <f t="shared" ca="1" si="105"/>
        <v>North Ambrym (Ambrym)</v>
      </c>
      <c r="D1402" s="6" t="s">
        <v>545</v>
      </c>
      <c r="E1402" s="22" t="str">
        <f t="shared" ca="1" si="106"/>
        <v>Ambrym</v>
      </c>
      <c r="F1402" s="22" t="str">
        <f t="shared" ca="1" si="107"/>
        <v>VUT0104002</v>
      </c>
      <c r="G1402" s="22" t="str">
        <f t="shared" ca="1" si="108"/>
        <v>VUT0104</v>
      </c>
      <c r="H1402" s="22" t="str">
        <f t="shared" ca="1" si="109"/>
        <v>MALAMPA</v>
      </c>
      <c r="I1402" s="2"/>
      <c r="J1402" s="2">
        <v>0</v>
      </c>
      <c r="K1402" s="2"/>
    </row>
    <row r="1403" spans="1:11">
      <c r="A1403" s="6" t="s">
        <v>3862</v>
      </c>
      <c r="B1403" s="6" t="s">
        <v>4104</v>
      </c>
      <c r="C1403" s="22" t="str">
        <f t="shared" ca="1" si="105"/>
        <v>North Ambrym (Ambrym)</v>
      </c>
      <c r="D1403" s="6" t="s">
        <v>545</v>
      </c>
      <c r="E1403" s="22" t="str">
        <f t="shared" ca="1" si="106"/>
        <v>Ambrym</v>
      </c>
      <c r="F1403" s="22" t="str">
        <f t="shared" ca="1" si="107"/>
        <v>VUT0104002</v>
      </c>
      <c r="G1403" s="22" t="str">
        <f t="shared" ca="1" si="108"/>
        <v>VUT0104</v>
      </c>
      <c r="H1403" s="22" t="str">
        <f t="shared" ca="1" si="109"/>
        <v>MALAMPA</v>
      </c>
      <c r="I1403" s="2"/>
      <c r="J1403" s="2">
        <v>0</v>
      </c>
      <c r="K1403" s="2"/>
    </row>
    <row r="1404" spans="1:11">
      <c r="A1404" s="6" t="s">
        <v>4105</v>
      </c>
      <c r="B1404" s="6" t="s">
        <v>4106</v>
      </c>
      <c r="C1404" s="22" t="str">
        <f t="shared" ca="1" si="105"/>
        <v>North Ambrym (Ambrym)</v>
      </c>
      <c r="D1404" s="6" t="s">
        <v>545</v>
      </c>
      <c r="E1404" s="22" t="str">
        <f t="shared" ca="1" si="106"/>
        <v>Ambrym</v>
      </c>
      <c r="F1404" s="22" t="str">
        <f t="shared" ca="1" si="107"/>
        <v>VUT0104002</v>
      </c>
      <c r="G1404" s="22" t="str">
        <f t="shared" ca="1" si="108"/>
        <v>VUT0104</v>
      </c>
      <c r="H1404" s="22" t="str">
        <f t="shared" ca="1" si="109"/>
        <v>MALAMPA</v>
      </c>
      <c r="I1404" s="2"/>
      <c r="J1404" s="2">
        <v>0</v>
      </c>
      <c r="K1404" s="2"/>
    </row>
    <row r="1405" spans="1:11">
      <c r="A1405" s="6" t="s">
        <v>4107</v>
      </c>
      <c r="B1405" s="6" t="s">
        <v>4108</v>
      </c>
      <c r="C1405" s="22" t="str">
        <f t="shared" ca="1" si="105"/>
        <v>North Ambrym (Ambrym)</v>
      </c>
      <c r="D1405" s="6" t="s">
        <v>545</v>
      </c>
      <c r="E1405" s="22" t="str">
        <f t="shared" ca="1" si="106"/>
        <v>Ambrym</v>
      </c>
      <c r="F1405" s="22" t="str">
        <f t="shared" ca="1" si="107"/>
        <v>VUT0104002</v>
      </c>
      <c r="G1405" s="22" t="str">
        <f t="shared" ca="1" si="108"/>
        <v>VUT0104</v>
      </c>
      <c r="H1405" s="22" t="str">
        <f t="shared" ca="1" si="109"/>
        <v>MALAMPA</v>
      </c>
      <c r="I1405" s="2"/>
      <c r="J1405" s="2">
        <v>2</v>
      </c>
      <c r="K1405" s="2"/>
    </row>
    <row r="1406" spans="1:11">
      <c r="A1406" s="6" t="s">
        <v>4109</v>
      </c>
      <c r="B1406" s="6" t="s">
        <v>4110</v>
      </c>
      <c r="C1406" s="22" t="str">
        <f t="shared" ca="1" si="105"/>
        <v>North Ambrym (Ambrym)</v>
      </c>
      <c r="D1406" s="6" t="s">
        <v>545</v>
      </c>
      <c r="E1406" s="22" t="str">
        <f t="shared" ca="1" si="106"/>
        <v>Ambrym</v>
      </c>
      <c r="F1406" s="22" t="str">
        <f t="shared" ca="1" si="107"/>
        <v>VUT0104002</v>
      </c>
      <c r="G1406" s="22" t="str">
        <f t="shared" ca="1" si="108"/>
        <v>VUT0104</v>
      </c>
      <c r="H1406" s="22" t="str">
        <f t="shared" ca="1" si="109"/>
        <v>MALAMPA</v>
      </c>
      <c r="I1406" s="2"/>
      <c r="J1406" s="2">
        <v>3</v>
      </c>
      <c r="K1406" s="2"/>
    </row>
    <row r="1407" spans="1:11">
      <c r="A1407" s="6" t="s">
        <v>4111</v>
      </c>
      <c r="B1407" s="6" t="s">
        <v>4112</v>
      </c>
      <c r="C1407" s="22" t="str">
        <f t="shared" ca="1" si="105"/>
        <v>North Ambrym (Ambrym)</v>
      </c>
      <c r="D1407" s="6" t="s">
        <v>545</v>
      </c>
      <c r="E1407" s="22" t="str">
        <f t="shared" ca="1" si="106"/>
        <v>Ambrym</v>
      </c>
      <c r="F1407" s="22" t="str">
        <f t="shared" ca="1" si="107"/>
        <v>VUT0104002</v>
      </c>
      <c r="G1407" s="22" t="str">
        <f t="shared" ca="1" si="108"/>
        <v>VUT0104</v>
      </c>
      <c r="H1407" s="22" t="str">
        <f t="shared" ca="1" si="109"/>
        <v>MALAMPA</v>
      </c>
      <c r="I1407" s="2"/>
      <c r="J1407" s="2">
        <v>0</v>
      </c>
      <c r="K1407" s="2"/>
    </row>
    <row r="1408" spans="1:11">
      <c r="A1408" s="6" t="s">
        <v>4113</v>
      </c>
      <c r="B1408" s="6" t="s">
        <v>4114</v>
      </c>
      <c r="C1408" s="22" t="str">
        <f t="shared" ca="1" si="105"/>
        <v>North Ambrym (Ambrym)</v>
      </c>
      <c r="D1408" s="6" t="s">
        <v>545</v>
      </c>
      <c r="E1408" s="22" t="str">
        <f t="shared" ca="1" si="106"/>
        <v>Ambrym</v>
      </c>
      <c r="F1408" s="22" t="str">
        <f t="shared" ca="1" si="107"/>
        <v>VUT0104002</v>
      </c>
      <c r="G1408" s="22" t="str">
        <f t="shared" ca="1" si="108"/>
        <v>VUT0104</v>
      </c>
      <c r="H1408" s="22" t="str">
        <f t="shared" ca="1" si="109"/>
        <v>MALAMPA</v>
      </c>
      <c r="I1408" s="2"/>
      <c r="J1408" s="2">
        <v>2</v>
      </c>
      <c r="K1408" s="2">
        <v>3</v>
      </c>
    </row>
    <row r="1409" spans="1:11">
      <c r="A1409" s="6" t="s">
        <v>4115</v>
      </c>
      <c r="B1409" s="6" t="s">
        <v>4116</v>
      </c>
      <c r="C1409" s="22" t="str">
        <f t="shared" ca="1" si="105"/>
        <v>North Ambrym (Ambrym)</v>
      </c>
      <c r="D1409" s="6" t="s">
        <v>545</v>
      </c>
      <c r="E1409" s="22" t="str">
        <f t="shared" ca="1" si="106"/>
        <v>Ambrym</v>
      </c>
      <c r="F1409" s="22" t="str">
        <f t="shared" ca="1" si="107"/>
        <v>VUT0104002</v>
      </c>
      <c r="G1409" s="22" t="str">
        <f t="shared" ca="1" si="108"/>
        <v>VUT0104</v>
      </c>
      <c r="H1409" s="22" t="str">
        <f t="shared" ca="1" si="109"/>
        <v>MALAMPA</v>
      </c>
      <c r="I1409" s="2"/>
      <c r="J1409" s="2">
        <v>0</v>
      </c>
      <c r="K1409" s="2"/>
    </row>
    <row r="1410" spans="1:11">
      <c r="A1410" s="6" t="s">
        <v>4117</v>
      </c>
      <c r="B1410" s="6" t="s">
        <v>4118</v>
      </c>
      <c r="C1410" s="22" t="str">
        <f t="shared" ref="C1410:C1473" ca="1" si="110">OFFSET(OffsetRefAdm3,MATCH(D1410,MatchAdm3_Code,0)-1,0)</f>
        <v>North Ambrym (Ambrym)</v>
      </c>
      <c r="D1410" s="6" t="s">
        <v>545</v>
      </c>
      <c r="E1410" s="22" t="str">
        <f t="shared" ref="E1410:E1473" ca="1" si="111">OFFSET(OffsetRefAdm3,MATCH(D1410,MatchAdm3_Code,0)-1,2)</f>
        <v>Ambrym</v>
      </c>
      <c r="F1410" s="22" t="str">
        <f t="shared" ref="F1410:F1473" ca="1" si="112">OFFSET(OffsetRefAdm3,MATCH(D1410,MatchAdm3_Code,0)-1,3)</f>
        <v>VUT0104002</v>
      </c>
      <c r="G1410" s="22" t="str">
        <f t="shared" ref="G1410:G1473" ca="1" si="113">OFFSET(OffsetRefAdm3,MATCH(D1410,MatchAdm3_Code,0)-1,5)</f>
        <v>VUT0104</v>
      </c>
      <c r="H1410" s="22" t="str">
        <f t="shared" ref="H1410:H1473" ca="1" si="114">OFFSET(OffsetRefAdm3,MATCH(D1410,MatchAdm3_Code,0)-1,4)</f>
        <v>MALAMPA</v>
      </c>
      <c r="I1410" s="2"/>
      <c r="J1410" s="2">
        <v>0</v>
      </c>
      <c r="K1410" s="2"/>
    </row>
    <row r="1411" spans="1:11">
      <c r="A1411" s="6" t="s">
        <v>4119</v>
      </c>
      <c r="B1411" s="6" t="s">
        <v>4120</v>
      </c>
      <c r="C1411" s="22" t="str">
        <f t="shared" ca="1" si="110"/>
        <v>North Ambrym (Ambrym)</v>
      </c>
      <c r="D1411" s="6" t="s">
        <v>545</v>
      </c>
      <c r="E1411" s="22" t="str">
        <f t="shared" ca="1" si="111"/>
        <v>Ambrym</v>
      </c>
      <c r="F1411" s="22" t="str">
        <f t="shared" ca="1" si="112"/>
        <v>VUT0104002</v>
      </c>
      <c r="G1411" s="22" t="str">
        <f t="shared" ca="1" si="113"/>
        <v>VUT0104</v>
      </c>
      <c r="H1411" s="22" t="str">
        <f t="shared" ca="1" si="114"/>
        <v>MALAMPA</v>
      </c>
      <c r="I1411" s="2"/>
      <c r="J1411" s="2">
        <v>0</v>
      </c>
      <c r="K1411" s="2"/>
    </row>
    <row r="1412" spans="1:11">
      <c r="A1412" s="6" t="s">
        <v>2263</v>
      </c>
      <c r="B1412" s="6" t="s">
        <v>4121</v>
      </c>
      <c r="C1412" s="22" t="str">
        <f t="shared" ca="1" si="110"/>
        <v>North Ambrym (Ambrym)</v>
      </c>
      <c r="D1412" s="6" t="s">
        <v>545</v>
      </c>
      <c r="E1412" s="22" t="str">
        <f t="shared" ca="1" si="111"/>
        <v>Ambrym</v>
      </c>
      <c r="F1412" s="22" t="str">
        <f t="shared" ca="1" si="112"/>
        <v>VUT0104002</v>
      </c>
      <c r="G1412" s="22" t="str">
        <f t="shared" ca="1" si="113"/>
        <v>VUT0104</v>
      </c>
      <c r="H1412" s="22" t="str">
        <f t="shared" ca="1" si="114"/>
        <v>MALAMPA</v>
      </c>
      <c r="I1412" s="2"/>
      <c r="J1412" s="2">
        <v>0</v>
      </c>
      <c r="K1412" s="2"/>
    </row>
    <row r="1413" spans="1:11">
      <c r="A1413" s="6" t="s">
        <v>4122</v>
      </c>
      <c r="B1413" s="6" t="s">
        <v>4123</v>
      </c>
      <c r="C1413" s="22" t="str">
        <f t="shared" ca="1" si="110"/>
        <v>North Ambrym (Ambrym)</v>
      </c>
      <c r="D1413" s="6" t="s">
        <v>545</v>
      </c>
      <c r="E1413" s="22" t="str">
        <f t="shared" ca="1" si="111"/>
        <v>Ambrym</v>
      </c>
      <c r="F1413" s="22" t="str">
        <f t="shared" ca="1" si="112"/>
        <v>VUT0104002</v>
      </c>
      <c r="G1413" s="22" t="str">
        <f t="shared" ca="1" si="113"/>
        <v>VUT0104</v>
      </c>
      <c r="H1413" s="22" t="str">
        <f t="shared" ca="1" si="114"/>
        <v>MALAMPA</v>
      </c>
      <c r="I1413" s="2"/>
      <c r="J1413" s="2">
        <v>3</v>
      </c>
      <c r="K1413" s="2"/>
    </row>
    <row r="1414" spans="1:11">
      <c r="A1414" s="6" t="s">
        <v>4124</v>
      </c>
      <c r="B1414" s="6" t="s">
        <v>4125</v>
      </c>
      <c r="C1414" s="22" t="str">
        <f t="shared" ca="1" si="110"/>
        <v>North Ambrym (Ambrym)</v>
      </c>
      <c r="D1414" s="6" t="s">
        <v>545</v>
      </c>
      <c r="E1414" s="22" t="str">
        <f t="shared" ca="1" si="111"/>
        <v>Ambrym</v>
      </c>
      <c r="F1414" s="22" t="str">
        <f t="shared" ca="1" si="112"/>
        <v>VUT0104002</v>
      </c>
      <c r="G1414" s="22" t="str">
        <f t="shared" ca="1" si="113"/>
        <v>VUT0104</v>
      </c>
      <c r="H1414" s="22" t="str">
        <f t="shared" ca="1" si="114"/>
        <v>MALAMPA</v>
      </c>
      <c r="I1414" s="2"/>
      <c r="J1414" s="2">
        <v>0</v>
      </c>
      <c r="K1414" s="2"/>
    </row>
    <row r="1415" spans="1:11">
      <c r="A1415" s="6" t="s">
        <v>4658</v>
      </c>
      <c r="B1415" s="6" t="s">
        <v>4659</v>
      </c>
      <c r="C1415" s="22" t="str">
        <f t="shared" ca="1" si="110"/>
        <v>North East Malekula (Atchin)</v>
      </c>
      <c r="D1415" s="6" t="s">
        <v>555</v>
      </c>
      <c r="E1415" s="22" t="str">
        <f t="shared" ca="1" si="111"/>
        <v>Atchin</v>
      </c>
      <c r="F1415" s="22" t="str">
        <f t="shared" ca="1" si="112"/>
        <v>VUT0104033</v>
      </c>
      <c r="G1415" s="22" t="str">
        <f t="shared" ca="1" si="113"/>
        <v>VUT0104</v>
      </c>
      <c r="H1415" s="22" t="str">
        <f t="shared" ca="1" si="114"/>
        <v>MALAMPA</v>
      </c>
      <c r="I1415" s="2"/>
      <c r="J1415" s="2">
        <v>0</v>
      </c>
      <c r="K1415" s="2"/>
    </row>
    <row r="1416" spans="1:11">
      <c r="A1416" s="6" t="s">
        <v>4660</v>
      </c>
      <c r="B1416" s="6" t="s">
        <v>4661</v>
      </c>
      <c r="C1416" s="22" t="str">
        <f t="shared" ca="1" si="110"/>
        <v>North East Malekula (Atchin)</v>
      </c>
      <c r="D1416" s="6" t="s">
        <v>555</v>
      </c>
      <c r="E1416" s="22" t="str">
        <f t="shared" ca="1" si="111"/>
        <v>Atchin</v>
      </c>
      <c r="F1416" s="22" t="str">
        <f t="shared" ca="1" si="112"/>
        <v>VUT0104033</v>
      </c>
      <c r="G1416" s="22" t="str">
        <f t="shared" ca="1" si="113"/>
        <v>VUT0104</v>
      </c>
      <c r="H1416" s="22" t="str">
        <f t="shared" ca="1" si="114"/>
        <v>MALAMPA</v>
      </c>
      <c r="I1416" s="2"/>
      <c r="J1416" s="2">
        <v>0</v>
      </c>
      <c r="K1416" s="2"/>
    </row>
    <row r="1417" spans="1:11">
      <c r="A1417" s="6" t="s">
        <v>4670</v>
      </c>
      <c r="B1417" s="6" t="s">
        <v>4671</v>
      </c>
      <c r="C1417" s="22" t="str">
        <f t="shared" ca="1" si="110"/>
        <v>North East Malekula (Atchin)</v>
      </c>
      <c r="D1417" s="6" t="s">
        <v>555</v>
      </c>
      <c r="E1417" s="22" t="str">
        <f t="shared" ca="1" si="111"/>
        <v>Atchin</v>
      </c>
      <c r="F1417" s="22" t="str">
        <f t="shared" ca="1" si="112"/>
        <v>VUT0104033</v>
      </c>
      <c r="G1417" s="22" t="str">
        <f t="shared" ca="1" si="113"/>
        <v>VUT0104</v>
      </c>
      <c r="H1417" s="22" t="str">
        <f t="shared" ca="1" si="114"/>
        <v>MALAMPA</v>
      </c>
      <c r="I1417" s="2"/>
      <c r="J1417" s="2">
        <v>3</v>
      </c>
      <c r="K1417" s="2"/>
    </row>
    <row r="1418" spans="1:11">
      <c r="A1418" s="6" t="s">
        <v>4291</v>
      </c>
      <c r="B1418" s="6" t="s">
        <v>4292</v>
      </c>
      <c r="C1418" s="22" t="str">
        <f t="shared" ca="1" si="110"/>
        <v>North East Malekula (Malekula)</v>
      </c>
      <c r="D1418" s="6" t="s">
        <v>547</v>
      </c>
      <c r="E1418" s="22" t="str">
        <f t="shared" ca="1" si="111"/>
        <v>Malekula</v>
      </c>
      <c r="F1418" s="22" t="str">
        <f t="shared" ca="1" si="112"/>
        <v>VUT0104016</v>
      </c>
      <c r="G1418" s="22" t="str">
        <f t="shared" ca="1" si="113"/>
        <v>VUT0104</v>
      </c>
      <c r="H1418" s="22" t="str">
        <f t="shared" ca="1" si="114"/>
        <v>MALAMPA</v>
      </c>
      <c r="I1418" s="2"/>
      <c r="J1418" s="2">
        <v>0</v>
      </c>
      <c r="K1418" s="2"/>
    </row>
    <row r="1419" spans="1:11">
      <c r="A1419" s="6" t="s">
        <v>4303</v>
      </c>
      <c r="B1419" s="6" t="s">
        <v>4304</v>
      </c>
      <c r="C1419" s="22" t="str">
        <f t="shared" ca="1" si="110"/>
        <v>North East Malekula (Malekula)</v>
      </c>
      <c r="D1419" s="6" t="s">
        <v>547</v>
      </c>
      <c r="E1419" s="22" t="str">
        <f t="shared" ca="1" si="111"/>
        <v>Malekula</v>
      </c>
      <c r="F1419" s="22" t="str">
        <f t="shared" ca="1" si="112"/>
        <v>VUT0104016</v>
      </c>
      <c r="G1419" s="22" t="str">
        <f t="shared" ca="1" si="113"/>
        <v>VUT0104</v>
      </c>
      <c r="H1419" s="22" t="str">
        <f t="shared" ca="1" si="114"/>
        <v>MALAMPA</v>
      </c>
      <c r="I1419" s="2"/>
      <c r="J1419" s="2">
        <v>0</v>
      </c>
      <c r="K1419" s="2"/>
    </row>
    <row r="1420" spans="1:11">
      <c r="A1420" s="6" t="s">
        <v>4307</v>
      </c>
      <c r="B1420" s="6" t="s">
        <v>4308</v>
      </c>
      <c r="C1420" s="22" t="str">
        <f t="shared" ca="1" si="110"/>
        <v>North East Malekula (Malekula)</v>
      </c>
      <c r="D1420" s="6" t="s">
        <v>547</v>
      </c>
      <c r="E1420" s="22" t="str">
        <f t="shared" ca="1" si="111"/>
        <v>Malekula</v>
      </c>
      <c r="F1420" s="22" t="str">
        <f t="shared" ca="1" si="112"/>
        <v>VUT0104016</v>
      </c>
      <c r="G1420" s="22" t="str">
        <f t="shared" ca="1" si="113"/>
        <v>VUT0104</v>
      </c>
      <c r="H1420" s="22" t="str">
        <f t="shared" ca="1" si="114"/>
        <v>MALAMPA</v>
      </c>
      <c r="I1420" s="2"/>
      <c r="J1420" s="2">
        <v>0</v>
      </c>
      <c r="K1420" s="2"/>
    </row>
    <row r="1421" spans="1:11">
      <c r="A1421" s="6" t="s">
        <v>4311</v>
      </c>
      <c r="B1421" s="6" t="s">
        <v>4312</v>
      </c>
      <c r="C1421" s="22" t="str">
        <f t="shared" ca="1" si="110"/>
        <v>North East Malekula (Malekula)</v>
      </c>
      <c r="D1421" s="6" t="s">
        <v>547</v>
      </c>
      <c r="E1421" s="22" t="str">
        <f t="shared" ca="1" si="111"/>
        <v>Malekula</v>
      </c>
      <c r="F1421" s="22" t="str">
        <f t="shared" ca="1" si="112"/>
        <v>VUT0104016</v>
      </c>
      <c r="G1421" s="22" t="str">
        <f t="shared" ca="1" si="113"/>
        <v>VUT0104</v>
      </c>
      <c r="H1421" s="22" t="str">
        <f t="shared" ca="1" si="114"/>
        <v>MALAMPA</v>
      </c>
      <c r="I1421" s="2"/>
      <c r="J1421" s="2">
        <v>0</v>
      </c>
      <c r="K1421" s="2"/>
    </row>
    <row r="1422" spans="1:11">
      <c r="A1422" s="6" t="s">
        <v>1112</v>
      </c>
      <c r="B1422" s="6" t="s">
        <v>4317</v>
      </c>
      <c r="C1422" s="22" t="str">
        <f t="shared" ca="1" si="110"/>
        <v>North East Malekula (Malekula)</v>
      </c>
      <c r="D1422" s="6" t="s">
        <v>547</v>
      </c>
      <c r="E1422" s="22" t="str">
        <f t="shared" ca="1" si="111"/>
        <v>Malekula</v>
      </c>
      <c r="F1422" s="22" t="str">
        <f t="shared" ca="1" si="112"/>
        <v>VUT0104016</v>
      </c>
      <c r="G1422" s="22" t="str">
        <f t="shared" ca="1" si="113"/>
        <v>VUT0104</v>
      </c>
      <c r="H1422" s="22" t="str">
        <f t="shared" ca="1" si="114"/>
        <v>MALAMPA</v>
      </c>
      <c r="I1422" s="2"/>
      <c r="J1422" s="2">
        <v>0</v>
      </c>
      <c r="K1422" s="2"/>
    </row>
    <row r="1423" spans="1:11">
      <c r="A1423" s="6" t="s">
        <v>4318</v>
      </c>
      <c r="B1423" s="6" t="s">
        <v>4319</v>
      </c>
      <c r="C1423" s="22" t="str">
        <f t="shared" ca="1" si="110"/>
        <v>North East Malekula (Malekula)</v>
      </c>
      <c r="D1423" s="6" t="s">
        <v>547</v>
      </c>
      <c r="E1423" s="22" t="str">
        <f t="shared" ca="1" si="111"/>
        <v>Malekula</v>
      </c>
      <c r="F1423" s="22" t="str">
        <f t="shared" ca="1" si="112"/>
        <v>VUT0104016</v>
      </c>
      <c r="G1423" s="22" t="str">
        <f t="shared" ca="1" si="113"/>
        <v>VUT0104</v>
      </c>
      <c r="H1423" s="22" t="str">
        <f t="shared" ca="1" si="114"/>
        <v>MALAMPA</v>
      </c>
      <c r="I1423" s="2"/>
      <c r="J1423" s="2">
        <v>0</v>
      </c>
      <c r="K1423" s="2"/>
    </row>
    <row r="1424" spans="1:11">
      <c r="A1424" s="6" t="s">
        <v>4322</v>
      </c>
      <c r="B1424" s="6" t="s">
        <v>4323</v>
      </c>
      <c r="C1424" s="22" t="str">
        <f t="shared" ca="1" si="110"/>
        <v>North East Malekula (Malekula)</v>
      </c>
      <c r="D1424" s="6" t="s">
        <v>547</v>
      </c>
      <c r="E1424" s="22" t="str">
        <f t="shared" ca="1" si="111"/>
        <v>Malekula</v>
      </c>
      <c r="F1424" s="22" t="str">
        <f t="shared" ca="1" si="112"/>
        <v>VUT0104016</v>
      </c>
      <c r="G1424" s="22" t="str">
        <f t="shared" ca="1" si="113"/>
        <v>VUT0104</v>
      </c>
      <c r="H1424" s="22" t="str">
        <f t="shared" ca="1" si="114"/>
        <v>MALAMPA</v>
      </c>
      <c r="I1424" s="2"/>
      <c r="J1424" s="2">
        <v>3</v>
      </c>
      <c r="K1424" s="2"/>
    </row>
    <row r="1425" spans="1:11">
      <c r="A1425" s="6" t="s">
        <v>4324</v>
      </c>
      <c r="B1425" s="6" t="s">
        <v>4325</v>
      </c>
      <c r="C1425" s="22" t="str">
        <f t="shared" ca="1" si="110"/>
        <v>North East Malekula (Malekula)</v>
      </c>
      <c r="D1425" s="6" t="s">
        <v>547</v>
      </c>
      <c r="E1425" s="22" t="str">
        <f t="shared" ca="1" si="111"/>
        <v>Malekula</v>
      </c>
      <c r="F1425" s="22" t="str">
        <f t="shared" ca="1" si="112"/>
        <v>VUT0104016</v>
      </c>
      <c r="G1425" s="22" t="str">
        <f t="shared" ca="1" si="113"/>
        <v>VUT0104</v>
      </c>
      <c r="H1425" s="22" t="str">
        <f t="shared" ca="1" si="114"/>
        <v>MALAMPA</v>
      </c>
      <c r="I1425" s="2"/>
      <c r="J1425" s="2">
        <v>0</v>
      </c>
      <c r="K1425" s="2"/>
    </row>
    <row r="1426" spans="1:11">
      <c r="A1426" s="6" t="s">
        <v>4326</v>
      </c>
      <c r="B1426" s="6" t="s">
        <v>4327</v>
      </c>
      <c r="C1426" s="22" t="str">
        <f t="shared" ca="1" si="110"/>
        <v>North East Malekula (Malekula)</v>
      </c>
      <c r="D1426" s="6" t="s">
        <v>547</v>
      </c>
      <c r="E1426" s="22" t="str">
        <f t="shared" ca="1" si="111"/>
        <v>Malekula</v>
      </c>
      <c r="F1426" s="22" t="str">
        <f t="shared" ca="1" si="112"/>
        <v>VUT0104016</v>
      </c>
      <c r="G1426" s="22" t="str">
        <f t="shared" ca="1" si="113"/>
        <v>VUT0104</v>
      </c>
      <c r="H1426" s="22" t="str">
        <f t="shared" ca="1" si="114"/>
        <v>MALAMPA</v>
      </c>
      <c r="I1426" s="2"/>
      <c r="J1426" s="2">
        <v>0</v>
      </c>
      <c r="K1426" s="2"/>
    </row>
    <row r="1427" spans="1:11">
      <c r="A1427" s="6" t="s">
        <v>4346</v>
      </c>
      <c r="B1427" s="6" t="s">
        <v>4347</v>
      </c>
      <c r="C1427" s="22" t="str">
        <f t="shared" ca="1" si="110"/>
        <v>North East Malekula (Malekula)</v>
      </c>
      <c r="D1427" s="6" t="s">
        <v>547</v>
      </c>
      <c r="E1427" s="22" t="str">
        <f t="shared" ca="1" si="111"/>
        <v>Malekula</v>
      </c>
      <c r="F1427" s="22" t="str">
        <f t="shared" ca="1" si="112"/>
        <v>VUT0104016</v>
      </c>
      <c r="G1427" s="22" t="str">
        <f t="shared" ca="1" si="113"/>
        <v>VUT0104</v>
      </c>
      <c r="H1427" s="22" t="str">
        <f t="shared" ca="1" si="114"/>
        <v>MALAMPA</v>
      </c>
      <c r="I1427" s="2"/>
      <c r="J1427" s="2">
        <v>0</v>
      </c>
      <c r="K1427" s="2"/>
    </row>
    <row r="1428" spans="1:11">
      <c r="A1428" s="6" t="s">
        <v>4348</v>
      </c>
      <c r="B1428" s="6" t="s">
        <v>4349</v>
      </c>
      <c r="C1428" s="22" t="str">
        <f t="shared" ca="1" si="110"/>
        <v>North East Malekula (Malekula)</v>
      </c>
      <c r="D1428" s="6" t="s">
        <v>547</v>
      </c>
      <c r="E1428" s="22" t="str">
        <f t="shared" ca="1" si="111"/>
        <v>Malekula</v>
      </c>
      <c r="F1428" s="22" t="str">
        <f t="shared" ca="1" si="112"/>
        <v>VUT0104016</v>
      </c>
      <c r="G1428" s="22" t="str">
        <f t="shared" ca="1" si="113"/>
        <v>VUT0104</v>
      </c>
      <c r="H1428" s="22" t="str">
        <f t="shared" ca="1" si="114"/>
        <v>MALAMPA</v>
      </c>
      <c r="I1428" s="2"/>
      <c r="J1428" s="2">
        <v>0</v>
      </c>
      <c r="K1428" s="2"/>
    </row>
    <row r="1429" spans="1:11">
      <c r="A1429" s="6" t="s">
        <v>4350</v>
      </c>
      <c r="B1429" s="6" t="s">
        <v>4351</v>
      </c>
      <c r="C1429" s="22" t="str">
        <f t="shared" ca="1" si="110"/>
        <v>North East Malekula (Malekula)</v>
      </c>
      <c r="D1429" s="6" t="s">
        <v>547</v>
      </c>
      <c r="E1429" s="22" t="str">
        <f t="shared" ca="1" si="111"/>
        <v>Malekula</v>
      </c>
      <c r="F1429" s="22" t="str">
        <f t="shared" ca="1" si="112"/>
        <v>VUT0104016</v>
      </c>
      <c r="G1429" s="22" t="str">
        <f t="shared" ca="1" si="113"/>
        <v>VUT0104</v>
      </c>
      <c r="H1429" s="22" t="str">
        <f t="shared" ca="1" si="114"/>
        <v>MALAMPA</v>
      </c>
      <c r="I1429" s="2"/>
      <c r="J1429" s="2">
        <v>0</v>
      </c>
      <c r="K1429" s="2"/>
    </row>
    <row r="1430" spans="1:11">
      <c r="A1430" s="6" t="s">
        <v>4356</v>
      </c>
      <c r="B1430" s="6" t="s">
        <v>4357</v>
      </c>
      <c r="C1430" s="22" t="str">
        <f t="shared" ca="1" si="110"/>
        <v>North East Malekula (Malekula)</v>
      </c>
      <c r="D1430" s="6" t="s">
        <v>547</v>
      </c>
      <c r="E1430" s="22" t="str">
        <f t="shared" ca="1" si="111"/>
        <v>Malekula</v>
      </c>
      <c r="F1430" s="22" t="str">
        <f t="shared" ca="1" si="112"/>
        <v>VUT0104016</v>
      </c>
      <c r="G1430" s="22" t="str">
        <f t="shared" ca="1" si="113"/>
        <v>VUT0104</v>
      </c>
      <c r="H1430" s="22" t="str">
        <f t="shared" ca="1" si="114"/>
        <v>MALAMPA</v>
      </c>
      <c r="I1430" s="2"/>
      <c r="J1430" s="2">
        <v>0</v>
      </c>
      <c r="K1430" s="2"/>
    </row>
    <row r="1431" spans="1:11">
      <c r="A1431" s="6" t="s">
        <v>4358</v>
      </c>
      <c r="B1431" s="6" t="s">
        <v>4359</v>
      </c>
      <c r="C1431" s="22" t="str">
        <f t="shared" ca="1" si="110"/>
        <v>North East Malekula (Malekula)</v>
      </c>
      <c r="D1431" s="6" t="s">
        <v>547</v>
      </c>
      <c r="E1431" s="22" t="str">
        <f t="shared" ca="1" si="111"/>
        <v>Malekula</v>
      </c>
      <c r="F1431" s="22" t="str">
        <f t="shared" ca="1" si="112"/>
        <v>VUT0104016</v>
      </c>
      <c r="G1431" s="22" t="str">
        <f t="shared" ca="1" si="113"/>
        <v>VUT0104</v>
      </c>
      <c r="H1431" s="22" t="str">
        <f t="shared" ca="1" si="114"/>
        <v>MALAMPA</v>
      </c>
      <c r="I1431" s="2"/>
      <c r="J1431" s="2">
        <v>0</v>
      </c>
      <c r="K1431" s="2"/>
    </row>
    <row r="1432" spans="1:11">
      <c r="A1432" s="6" t="s">
        <v>4360</v>
      </c>
      <c r="B1432" s="6" t="s">
        <v>4361</v>
      </c>
      <c r="C1432" s="22" t="str">
        <f t="shared" ca="1" si="110"/>
        <v>North East Malekula (Malekula)</v>
      </c>
      <c r="D1432" s="6" t="s">
        <v>547</v>
      </c>
      <c r="E1432" s="22" t="str">
        <f t="shared" ca="1" si="111"/>
        <v>Malekula</v>
      </c>
      <c r="F1432" s="22" t="str">
        <f t="shared" ca="1" si="112"/>
        <v>VUT0104016</v>
      </c>
      <c r="G1432" s="22" t="str">
        <f t="shared" ca="1" si="113"/>
        <v>VUT0104</v>
      </c>
      <c r="H1432" s="22" t="str">
        <f t="shared" ca="1" si="114"/>
        <v>MALAMPA</v>
      </c>
      <c r="I1432" s="2"/>
      <c r="J1432" s="2">
        <v>0</v>
      </c>
      <c r="K1432" s="2"/>
    </row>
    <row r="1433" spans="1:11">
      <c r="A1433" s="6" t="s">
        <v>4362</v>
      </c>
      <c r="B1433" s="6" t="s">
        <v>4363</v>
      </c>
      <c r="C1433" s="22" t="str">
        <f t="shared" ca="1" si="110"/>
        <v>North East Malekula (Malekula)</v>
      </c>
      <c r="D1433" s="6" t="s">
        <v>547</v>
      </c>
      <c r="E1433" s="22" t="str">
        <f t="shared" ca="1" si="111"/>
        <v>Malekula</v>
      </c>
      <c r="F1433" s="22" t="str">
        <f t="shared" ca="1" si="112"/>
        <v>VUT0104016</v>
      </c>
      <c r="G1433" s="22" t="str">
        <f t="shared" ca="1" si="113"/>
        <v>VUT0104</v>
      </c>
      <c r="H1433" s="22" t="str">
        <f t="shared" ca="1" si="114"/>
        <v>MALAMPA</v>
      </c>
      <c r="I1433" s="2"/>
      <c r="J1433" s="2">
        <v>3</v>
      </c>
      <c r="K1433" s="2"/>
    </row>
    <row r="1434" spans="1:11">
      <c r="A1434" s="6" t="s">
        <v>4364</v>
      </c>
      <c r="B1434" s="6" t="s">
        <v>4365</v>
      </c>
      <c r="C1434" s="22" t="str">
        <f t="shared" ca="1" si="110"/>
        <v>North East Malekula (Malekula)</v>
      </c>
      <c r="D1434" s="6" t="s">
        <v>547</v>
      </c>
      <c r="E1434" s="22" t="str">
        <f t="shared" ca="1" si="111"/>
        <v>Malekula</v>
      </c>
      <c r="F1434" s="22" t="str">
        <f t="shared" ca="1" si="112"/>
        <v>VUT0104016</v>
      </c>
      <c r="G1434" s="22" t="str">
        <f t="shared" ca="1" si="113"/>
        <v>VUT0104</v>
      </c>
      <c r="H1434" s="22" t="str">
        <f t="shared" ca="1" si="114"/>
        <v>MALAMPA</v>
      </c>
      <c r="I1434" s="2"/>
      <c r="J1434" s="2">
        <v>0</v>
      </c>
      <c r="K1434" s="2"/>
    </row>
    <row r="1435" spans="1:11">
      <c r="A1435" s="6" t="s">
        <v>4368</v>
      </c>
      <c r="B1435" s="6" t="s">
        <v>4369</v>
      </c>
      <c r="C1435" s="22" t="str">
        <f t="shared" ca="1" si="110"/>
        <v>North East Malekula (Malekula)</v>
      </c>
      <c r="D1435" s="6" t="s">
        <v>547</v>
      </c>
      <c r="E1435" s="22" t="str">
        <f t="shared" ca="1" si="111"/>
        <v>Malekula</v>
      </c>
      <c r="F1435" s="22" t="str">
        <f t="shared" ca="1" si="112"/>
        <v>VUT0104016</v>
      </c>
      <c r="G1435" s="22" t="str">
        <f t="shared" ca="1" si="113"/>
        <v>VUT0104</v>
      </c>
      <c r="H1435" s="22" t="str">
        <f t="shared" ca="1" si="114"/>
        <v>MALAMPA</v>
      </c>
      <c r="I1435" s="2"/>
      <c r="J1435" s="2">
        <v>0</v>
      </c>
      <c r="K1435" s="2"/>
    </row>
    <row r="1436" spans="1:11">
      <c r="A1436" s="6" t="s">
        <v>4370</v>
      </c>
      <c r="B1436" s="6" t="s">
        <v>4371</v>
      </c>
      <c r="C1436" s="22" t="str">
        <f t="shared" ca="1" si="110"/>
        <v>North East Malekula (Malekula)</v>
      </c>
      <c r="D1436" s="6" t="s">
        <v>547</v>
      </c>
      <c r="E1436" s="22" t="str">
        <f t="shared" ca="1" si="111"/>
        <v>Malekula</v>
      </c>
      <c r="F1436" s="22" t="str">
        <f t="shared" ca="1" si="112"/>
        <v>VUT0104016</v>
      </c>
      <c r="G1436" s="22" t="str">
        <f t="shared" ca="1" si="113"/>
        <v>VUT0104</v>
      </c>
      <c r="H1436" s="22" t="str">
        <f t="shared" ca="1" si="114"/>
        <v>MALAMPA</v>
      </c>
      <c r="I1436" s="2"/>
      <c r="J1436" s="2">
        <v>0</v>
      </c>
      <c r="K1436" s="2"/>
    </row>
    <row r="1437" spans="1:11">
      <c r="A1437" s="6" t="s">
        <v>4372</v>
      </c>
      <c r="B1437" s="6" t="s">
        <v>4373</v>
      </c>
      <c r="C1437" s="22" t="str">
        <f t="shared" ca="1" si="110"/>
        <v>North East Malekula (Malekula)</v>
      </c>
      <c r="D1437" s="6" t="s">
        <v>547</v>
      </c>
      <c r="E1437" s="22" t="str">
        <f t="shared" ca="1" si="111"/>
        <v>Malekula</v>
      </c>
      <c r="F1437" s="22" t="str">
        <f t="shared" ca="1" si="112"/>
        <v>VUT0104016</v>
      </c>
      <c r="G1437" s="22" t="str">
        <f t="shared" ca="1" si="113"/>
        <v>VUT0104</v>
      </c>
      <c r="H1437" s="22" t="str">
        <f t="shared" ca="1" si="114"/>
        <v>MALAMPA</v>
      </c>
      <c r="I1437" s="2"/>
      <c r="J1437" s="2">
        <v>0</v>
      </c>
      <c r="K1437" s="2"/>
    </row>
    <row r="1438" spans="1:11">
      <c r="A1438" s="6" t="s">
        <v>4374</v>
      </c>
      <c r="B1438" s="6" t="s">
        <v>4375</v>
      </c>
      <c r="C1438" s="22" t="str">
        <f t="shared" ca="1" si="110"/>
        <v>North East Malekula (Malekula)</v>
      </c>
      <c r="D1438" s="6" t="s">
        <v>547</v>
      </c>
      <c r="E1438" s="22" t="str">
        <f t="shared" ca="1" si="111"/>
        <v>Malekula</v>
      </c>
      <c r="F1438" s="22" t="str">
        <f t="shared" ca="1" si="112"/>
        <v>VUT0104016</v>
      </c>
      <c r="G1438" s="22" t="str">
        <f t="shared" ca="1" si="113"/>
        <v>VUT0104</v>
      </c>
      <c r="H1438" s="22" t="str">
        <f t="shared" ca="1" si="114"/>
        <v>MALAMPA</v>
      </c>
      <c r="I1438" s="2"/>
      <c r="J1438" s="2">
        <v>3</v>
      </c>
      <c r="K1438" s="2"/>
    </row>
    <row r="1439" spans="1:11">
      <c r="A1439" s="6" t="s">
        <v>4376</v>
      </c>
      <c r="B1439" s="6" t="s">
        <v>4377</v>
      </c>
      <c r="C1439" s="22" t="str">
        <f t="shared" ca="1" si="110"/>
        <v>North East Malekula (Malekula)</v>
      </c>
      <c r="D1439" s="6" t="s">
        <v>547</v>
      </c>
      <c r="E1439" s="22" t="str">
        <f t="shared" ca="1" si="111"/>
        <v>Malekula</v>
      </c>
      <c r="F1439" s="22" t="str">
        <f t="shared" ca="1" si="112"/>
        <v>VUT0104016</v>
      </c>
      <c r="G1439" s="22" t="str">
        <f t="shared" ca="1" si="113"/>
        <v>VUT0104</v>
      </c>
      <c r="H1439" s="22" t="str">
        <f t="shared" ca="1" si="114"/>
        <v>MALAMPA</v>
      </c>
      <c r="I1439" s="2"/>
      <c r="J1439" s="2">
        <v>0</v>
      </c>
      <c r="K1439" s="2"/>
    </row>
    <row r="1440" spans="1:11">
      <c r="A1440" s="6" t="s">
        <v>4378</v>
      </c>
      <c r="B1440" s="6" t="s">
        <v>4379</v>
      </c>
      <c r="C1440" s="22" t="str">
        <f t="shared" ca="1" si="110"/>
        <v>North East Malekula (Malekula)</v>
      </c>
      <c r="D1440" s="6" t="s">
        <v>547</v>
      </c>
      <c r="E1440" s="22" t="str">
        <f t="shared" ca="1" si="111"/>
        <v>Malekula</v>
      </c>
      <c r="F1440" s="22" t="str">
        <f t="shared" ca="1" si="112"/>
        <v>VUT0104016</v>
      </c>
      <c r="G1440" s="22" t="str">
        <f t="shared" ca="1" si="113"/>
        <v>VUT0104</v>
      </c>
      <c r="H1440" s="22" t="str">
        <f t="shared" ca="1" si="114"/>
        <v>MALAMPA</v>
      </c>
      <c r="I1440" s="2"/>
      <c r="J1440" s="2">
        <v>3</v>
      </c>
      <c r="K1440" s="2"/>
    </row>
    <row r="1441" spans="1:11">
      <c r="A1441" s="6" t="s">
        <v>4380</v>
      </c>
      <c r="B1441" s="6" t="s">
        <v>4381</v>
      </c>
      <c r="C1441" s="22" t="str">
        <f t="shared" ca="1" si="110"/>
        <v>North East Malekula (Malekula)</v>
      </c>
      <c r="D1441" s="6" t="s">
        <v>547</v>
      </c>
      <c r="E1441" s="22" t="str">
        <f t="shared" ca="1" si="111"/>
        <v>Malekula</v>
      </c>
      <c r="F1441" s="22" t="str">
        <f t="shared" ca="1" si="112"/>
        <v>VUT0104016</v>
      </c>
      <c r="G1441" s="22" t="str">
        <f t="shared" ca="1" si="113"/>
        <v>VUT0104</v>
      </c>
      <c r="H1441" s="22" t="str">
        <f t="shared" ca="1" si="114"/>
        <v>MALAMPA</v>
      </c>
      <c r="I1441" s="2"/>
      <c r="J1441" s="2">
        <v>0</v>
      </c>
      <c r="K1441" s="2"/>
    </row>
    <row r="1442" spans="1:11">
      <c r="A1442" s="6" t="s">
        <v>4382</v>
      </c>
      <c r="B1442" s="6" t="s">
        <v>4383</v>
      </c>
      <c r="C1442" s="22" t="str">
        <f t="shared" ca="1" si="110"/>
        <v>North East Malekula (Malekula)</v>
      </c>
      <c r="D1442" s="6" t="s">
        <v>547</v>
      </c>
      <c r="E1442" s="22" t="str">
        <f t="shared" ca="1" si="111"/>
        <v>Malekula</v>
      </c>
      <c r="F1442" s="22" t="str">
        <f t="shared" ca="1" si="112"/>
        <v>VUT0104016</v>
      </c>
      <c r="G1442" s="22" t="str">
        <f t="shared" ca="1" si="113"/>
        <v>VUT0104</v>
      </c>
      <c r="H1442" s="22" t="str">
        <f t="shared" ca="1" si="114"/>
        <v>MALAMPA</v>
      </c>
      <c r="I1442" s="2"/>
      <c r="J1442" s="2">
        <v>0</v>
      </c>
      <c r="K1442" s="2"/>
    </row>
    <row r="1443" spans="1:11">
      <c r="A1443" s="6" t="s">
        <v>4388</v>
      </c>
      <c r="B1443" s="6" t="s">
        <v>4389</v>
      </c>
      <c r="C1443" s="22" t="str">
        <f t="shared" ca="1" si="110"/>
        <v>North East Malekula (Malekula)</v>
      </c>
      <c r="D1443" s="6" t="s">
        <v>547</v>
      </c>
      <c r="E1443" s="22" t="str">
        <f t="shared" ca="1" si="111"/>
        <v>Malekula</v>
      </c>
      <c r="F1443" s="22" t="str">
        <f t="shared" ca="1" si="112"/>
        <v>VUT0104016</v>
      </c>
      <c r="G1443" s="22" t="str">
        <f t="shared" ca="1" si="113"/>
        <v>VUT0104</v>
      </c>
      <c r="H1443" s="22" t="str">
        <f t="shared" ca="1" si="114"/>
        <v>MALAMPA</v>
      </c>
      <c r="I1443" s="2"/>
      <c r="J1443" s="2">
        <v>0</v>
      </c>
      <c r="K1443" s="2"/>
    </row>
    <row r="1444" spans="1:11">
      <c r="A1444" s="6" t="s">
        <v>4394</v>
      </c>
      <c r="B1444" s="6" t="s">
        <v>4395</v>
      </c>
      <c r="C1444" s="22" t="str">
        <f t="shared" ca="1" si="110"/>
        <v>North East Malekula (Malekula)</v>
      </c>
      <c r="D1444" s="6" t="s">
        <v>547</v>
      </c>
      <c r="E1444" s="22" t="str">
        <f t="shared" ca="1" si="111"/>
        <v>Malekula</v>
      </c>
      <c r="F1444" s="22" t="str">
        <f t="shared" ca="1" si="112"/>
        <v>VUT0104016</v>
      </c>
      <c r="G1444" s="22" t="str">
        <f t="shared" ca="1" si="113"/>
        <v>VUT0104</v>
      </c>
      <c r="H1444" s="22" t="str">
        <f t="shared" ca="1" si="114"/>
        <v>MALAMPA</v>
      </c>
      <c r="I1444" s="2"/>
      <c r="J1444" s="2">
        <v>0</v>
      </c>
      <c r="K1444" s="2"/>
    </row>
    <row r="1445" spans="1:11">
      <c r="A1445" s="6" t="s">
        <v>4402</v>
      </c>
      <c r="B1445" s="6" t="s">
        <v>4403</v>
      </c>
      <c r="C1445" s="22" t="str">
        <f t="shared" ca="1" si="110"/>
        <v>North East Malekula (Malekula)</v>
      </c>
      <c r="D1445" s="6" t="s">
        <v>547</v>
      </c>
      <c r="E1445" s="22" t="str">
        <f t="shared" ca="1" si="111"/>
        <v>Malekula</v>
      </c>
      <c r="F1445" s="22" t="str">
        <f t="shared" ca="1" si="112"/>
        <v>VUT0104016</v>
      </c>
      <c r="G1445" s="22" t="str">
        <f t="shared" ca="1" si="113"/>
        <v>VUT0104</v>
      </c>
      <c r="H1445" s="22" t="str">
        <f t="shared" ca="1" si="114"/>
        <v>MALAMPA</v>
      </c>
      <c r="I1445" s="2"/>
      <c r="J1445" s="2">
        <v>0</v>
      </c>
      <c r="K1445" s="2"/>
    </row>
    <row r="1446" spans="1:11">
      <c r="A1446" s="6" t="s">
        <v>4404</v>
      </c>
      <c r="B1446" s="6" t="s">
        <v>4405</v>
      </c>
      <c r="C1446" s="22" t="str">
        <f t="shared" ca="1" si="110"/>
        <v>North East Malekula (Malekula)</v>
      </c>
      <c r="D1446" s="6" t="s">
        <v>547</v>
      </c>
      <c r="E1446" s="22" t="str">
        <f t="shared" ca="1" si="111"/>
        <v>Malekula</v>
      </c>
      <c r="F1446" s="22" t="str">
        <f t="shared" ca="1" si="112"/>
        <v>VUT0104016</v>
      </c>
      <c r="G1446" s="22" t="str">
        <f t="shared" ca="1" si="113"/>
        <v>VUT0104</v>
      </c>
      <c r="H1446" s="22" t="str">
        <f t="shared" ca="1" si="114"/>
        <v>MALAMPA</v>
      </c>
      <c r="I1446" s="2"/>
      <c r="J1446" s="2">
        <v>0</v>
      </c>
      <c r="K1446" s="2"/>
    </row>
    <row r="1447" spans="1:11">
      <c r="A1447" s="6" t="s">
        <v>4416</v>
      </c>
      <c r="B1447" s="6" t="s">
        <v>4417</v>
      </c>
      <c r="C1447" s="22" t="str">
        <f t="shared" ca="1" si="110"/>
        <v>North East Malekula (Malekula)</v>
      </c>
      <c r="D1447" s="6" t="s">
        <v>547</v>
      </c>
      <c r="E1447" s="22" t="str">
        <f t="shared" ca="1" si="111"/>
        <v>Malekula</v>
      </c>
      <c r="F1447" s="22" t="str">
        <f t="shared" ca="1" si="112"/>
        <v>VUT0104016</v>
      </c>
      <c r="G1447" s="22" t="str">
        <f t="shared" ca="1" si="113"/>
        <v>VUT0104</v>
      </c>
      <c r="H1447" s="22" t="str">
        <f t="shared" ca="1" si="114"/>
        <v>MALAMPA</v>
      </c>
      <c r="I1447" s="2"/>
      <c r="J1447" s="2">
        <v>0</v>
      </c>
      <c r="K1447" s="2"/>
    </row>
    <row r="1448" spans="1:11">
      <c r="A1448" s="6" t="s">
        <v>47</v>
      </c>
      <c r="B1448" s="6" t="s">
        <v>4418</v>
      </c>
      <c r="C1448" s="22" t="str">
        <f t="shared" ca="1" si="110"/>
        <v>North East Malekula (Malekula)</v>
      </c>
      <c r="D1448" s="6" t="s">
        <v>547</v>
      </c>
      <c r="E1448" s="22" t="str">
        <f t="shared" ca="1" si="111"/>
        <v>Malekula</v>
      </c>
      <c r="F1448" s="22" t="str">
        <f t="shared" ca="1" si="112"/>
        <v>VUT0104016</v>
      </c>
      <c r="G1448" s="22" t="str">
        <f t="shared" ca="1" si="113"/>
        <v>VUT0104</v>
      </c>
      <c r="H1448" s="22" t="str">
        <f t="shared" ca="1" si="114"/>
        <v>MALAMPA</v>
      </c>
      <c r="I1448" s="2"/>
      <c r="J1448" s="2">
        <v>0</v>
      </c>
      <c r="K1448" s="2"/>
    </row>
    <row r="1449" spans="1:11">
      <c r="A1449" s="6" t="s">
        <v>4419</v>
      </c>
      <c r="B1449" s="6" t="s">
        <v>4420</v>
      </c>
      <c r="C1449" s="22" t="str">
        <f t="shared" ca="1" si="110"/>
        <v>North East Malekula (Malekula)</v>
      </c>
      <c r="D1449" s="6" t="s">
        <v>547</v>
      </c>
      <c r="E1449" s="22" t="str">
        <f t="shared" ca="1" si="111"/>
        <v>Malekula</v>
      </c>
      <c r="F1449" s="22" t="str">
        <f t="shared" ca="1" si="112"/>
        <v>VUT0104016</v>
      </c>
      <c r="G1449" s="22" t="str">
        <f t="shared" ca="1" si="113"/>
        <v>VUT0104</v>
      </c>
      <c r="H1449" s="22" t="str">
        <f t="shared" ca="1" si="114"/>
        <v>MALAMPA</v>
      </c>
      <c r="I1449" s="2"/>
      <c r="J1449" s="2">
        <v>0</v>
      </c>
      <c r="K1449" s="2"/>
    </row>
    <row r="1450" spans="1:11">
      <c r="A1450" s="6" t="s">
        <v>4421</v>
      </c>
      <c r="B1450" s="6" t="s">
        <v>4422</v>
      </c>
      <c r="C1450" s="22" t="str">
        <f t="shared" ca="1" si="110"/>
        <v>North East Malekula (Malekula)</v>
      </c>
      <c r="D1450" s="6" t="s">
        <v>547</v>
      </c>
      <c r="E1450" s="22" t="str">
        <f t="shared" ca="1" si="111"/>
        <v>Malekula</v>
      </c>
      <c r="F1450" s="22" t="str">
        <f t="shared" ca="1" si="112"/>
        <v>VUT0104016</v>
      </c>
      <c r="G1450" s="22" t="str">
        <f t="shared" ca="1" si="113"/>
        <v>VUT0104</v>
      </c>
      <c r="H1450" s="22" t="str">
        <f t="shared" ca="1" si="114"/>
        <v>MALAMPA</v>
      </c>
      <c r="I1450" s="2"/>
      <c r="J1450" s="2">
        <v>0</v>
      </c>
      <c r="K1450" s="2"/>
    </row>
    <row r="1451" spans="1:11">
      <c r="A1451" s="6" t="s">
        <v>4423</v>
      </c>
      <c r="B1451" s="6" t="s">
        <v>4424</v>
      </c>
      <c r="C1451" s="22" t="str">
        <f t="shared" ca="1" si="110"/>
        <v>North East Malekula (Malekula)</v>
      </c>
      <c r="D1451" s="6" t="s">
        <v>547</v>
      </c>
      <c r="E1451" s="22" t="str">
        <f t="shared" ca="1" si="111"/>
        <v>Malekula</v>
      </c>
      <c r="F1451" s="22" t="str">
        <f t="shared" ca="1" si="112"/>
        <v>VUT0104016</v>
      </c>
      <c r="G1451" s="22" t="str">
        <f t="shared" ca="1" si="113"/>
        <v>VUT0104</v>
      </c>
      <c r="H1451" s="22" t="str">
        <f t="shared" ca="1" si="114"/>
        <v>MALAMPA</v>
      </c>
      <c r="I1451" s="2"/>
      <c r="J1451" s="2">
        <v>0</v>
      </c>
      <c r="K1451" s="2"/>
    </row>
    <row r="1452" spans="1:11">
      <c r="A1452" s="6" t="s">
        <v>4425</v>
      </c>
      <c r="B1452" s="6" t="s">
        <v>4426</v>
      </c>
      <c r="C1452" s="22" t="str">
        <f t="shared" ca="1" si="110"/>
        <v>North East Malekula (Malekula)</v>
      </c>
      <c r="D1452" s="6" t="s">
        <v>547</v>
      </c>
      <c r="E1452" s="22" t="str">
        <f t="shared" ca="1" si="111"/>
        <v>Malekula</v>
      </c>
      <c r="F1452" s="22" t="str">
        <f t="shared" ca="1" si="112"/>
        <v>VUT0104016</v>
      </c>
      <c r="G1452" s="22" t="str">
        <f t="shared" ca="1" si="113"/>
        <v>VUT0104</v>
      </c>
      <c r="H1452" s="22" t="str">
        <f t="shared" ca="1" si="114"/>
        <v>MALAMPA</v>
      </c>
      <c r="I1452" s="2"/>
      <c r="J1452" s="2">
        <v>0</v>
      </c>
      <c r="K1452" s="2"/>
    </row>
    <row r="1453" spans="1:11">
      <c r="A1453" s="6" t="s">
        <v>4429</v>
      </c>
      <c r="B1453" s="6" t="s">
        <v>4430</v>
      </c>
      <c r="C1453" s="22" t="str">
        <f t="shared" ca="1" si="110"/>
        <v>North East Malekula (Malekula)</v>
      </c>
      <c r="D1453" s="6" t="s">
        <v>547</v>
      </c>
      <c r="E1453" s="22" t="str">
        <f t="shared" ca="1" si="111"/>
        <v>Malekula</v>
      </c>
      <c r="F1453" s="22" t="str">
        <f t="shared" ca="1" si="112"/>
        <v>VUT0104016</v>
      </c>
      <c r="G1453" s="22" t="str">
        <f t="shared" ca="1" si="113"/>
        <v>VUT0104</v>
      </c>
      <c r="H1453" s="22" t="str">
        <f t="shared" ca="1" si="114"/>
        <v>MALAMPA</v>
      </c>
      <c r="I1453" s="2"/>
      <c r="J1453" s="2">
        <v>0</v>
      </c>
      <c r="K1453" s="2"/>
    </row>
    <row r="1454" spans="1:11">
      <c r="A1454" s="6" t="s">
        <v>4431</v>
      </c>
      <c r="B1454" s="6" t="s">
        <v>4432</v>
      </c>
      <c r="C1454" s="22" t="str">
        <f t="shared" ca="1" si="110"/>
        <v>North East Malekula (Malekula)</v>
      </c>
      <c r="D1454" s="6" t="s">
        <v>547</v>
      </c>
      <c r="E1454" s="22" t="str">
        <f t="shared" ca="1" si="111"/>
        <v>Malekula</v>
      </c>
      <c r="F1454" s="22" t="str">
        <f t="shared" ca="1" si="112"/>
        <v>VUT0104016</v>
      </c>
      <c r="G1454" s="22" t="str">
        <f t="shared" ca="1" si="113"/>
        <v>VUT0104</v>
      </c>
      <c r="H1454" s="22" t="str">
        <f t="shared" ca="1" si="114"/>
        <v>MALAMPA</v>
      </c>
      <c r="I1454" s="2"/>
      <c r="J1454" s="2">
        <v>0</v>
      </c>
      <c r="K1454" s="2"/>
    </row>
    <row r="1455" spans="1:11">
      <c r="A1455" s="6" t="s">
        <v>4437</v>
      </c>
      <c r="B1455" s="6" t="s">
        <v>4438</v>
      </c>
      <c r="C1455" s="22" t="str">
        <f t="shared" ca="1" si="110"/>
        <v>North East Malekula (Malekula)</v>
      </c>
      <c r="D1455" s="6" t="s">
        <v>547</v>
      </c>
      <c r="E1455" s="22" t="str">
        <f t="shared" ca="1" si="111"/>
        <v>Malekula</v>
      </c>
      <c r="F1455" s="22" t="str">
        <f t="shared" ca="1" si="112"/>
        <v>VUT0104016</v>
      </c>
      <c r="G1455" s="22" t="str">
        <f t="shared" ca="1" si="113"/>
        <v>VUT0104</v>
      </c>
      <c r="H1455" s="22" t="str">
        <f t="shared" ca="1" si="114"/>
        <v>MALAMPA</v>
      </c>
      <c r="I1455" s="2"/>
      <c r="J1455" s="2">
        <v>2</v>
      </c>
      <c r="K1455" s="2"/>
    </row>
    <row r="1456" spans="1:11">
      <c r="A1456" s="6" t="s">
        <v>4441</v>
      </c>
      <c r="B1456" s="6" t="s">
        <v>4442</v>
      </c>
      <c r="C1456" s="22" t="str">
        <f t="shared" ca="1" si="110"/>
        <v>North East Malekula (Malekula)</v>
      </c>
      <c r="D1456" s="6" t="s">
        <v>547</v>
      </c>
      <c r="E1456" s="22" t="str">
        <f t="shared" ca="1" si="111"/>
        <v>Malekula</v>
      </c>
      <c r="F1456" s="22" t="str">
        <f t="shared" ca="1" si="112"/>
        <v>VUT0104016</v>
      </c>
      <c r="G1456" s="22" t="str">
        <f t="shared" ca="1" si="113"/>
        <v>VUT0104</v>
      </c>
      <c r="H1456" s="22" t="str">
        <f t="shared" ca="1" si="114"/>
        <v>MALAMPA</v>
      </c>
      <c r="I1456" s="2"/>
      <c r="J1456" s="2">
        <v>0</v>
      </c>
      <c r="K1456" s="2"/>
    </row>
    <row r="1457" spans="1:11">
      <c r="A1457" s="6" t="s">
        <v>4443</v>
      </c>
      <c r="B1457" s="6" t="s">
        <v>4444</v>
      </c>
      <c r="C1457" s="22" t="str">
        <f t="shared" ca="1" si="110"/>
        <v>North East Malekula (Malekula)</v>
      </c>
      <c r="D1457" s="6" t="s">
        <v>547</v>
      </c>
      <c r="E1457" s="22" t="str">
        <f t="shared" ca="1" si="111"/>
        <v>Malekula</v>
      </c>
      <c r="F1457" s="22" t="str">
        <f t="shared" ca="1" si="112"/>
        <v>VUT0104016</v>
      </c>
      <c r="G1457" s="22" t="str">
        <f t="shared" ca="1" si="113"/>
        <v>VUT0104</v>
      </c>
      <c r="H1457" s="22" t="str">
        <f t="shared" ca="1" si="114"/>
        <v>MALAMPA</v>
      </c>
      <c r="I1457" s="2"/>
      <c r="J1457" s="2">
        <v>0</v>
      </c>
      <c r="K1457" s="2"/>
    </row>
    <row r="1458" spans="1:11">
      <c r="A1458" s="6" t="s">
        <v>4447</v>
      </c>
      <c r="B1458" s="6" t="s">
        <v>4448</v>
      </c>
      <c r="C1458" s="22" t="str">
        <f t="shared" ca="1" si="110"/>
        <v>North East Malekula (Malekula)</v>
      </c>
      <c r="D1458" s="6" t="s">
        <v>547</v>
      </c>
      <c r="E1458" s="22" t="str">
        <f t="shared" ca="1" si="111"/>
        <v>Malekula</v>
      </c>
      <c r="F1458" s="22" t="str">
        <f t="shared" ca="1" si="112"/>
        <v>VUT0104016</v>
      </c>
      <c r="G1458" s="22" t="str">
        <f t="shared" ca="1" si="113"/>
        <v>VUT0104</v>
      </c>
      <c r="H1458" s="22" t="str">
        <f t="shared" ca="1" si="114"/>
        <v>MALAMPA</v>
      </c>
      <c r="I1458" s="2"/>
      <c r="J1458" s="2">
        <v>0</v>
      </c>
      <c r="K1458" s="2"/>
    </row>
    <row r="1459" spans="1:11">
      <c r="A1459" s="6" t="s">
        <v>4449</v>
      </c>
      <c r="B1459" s="6" t="s">
        <v>4450</v>
      </c>
      <c r="C1459" s="22" t="str">
        <f t="shared" ca="1" si="110"/>
        <v>North East Malekula (Malekula)</v>
      </c>
      <c r="D1459" s="6" t="s">
        <v>547</v>
      </c>
      <c r="E1459" s="22" t="str">
        <f t="shared" ca="1" si="111"/>
        <v>Malekula</v>
      </c>
      <c r="F1459" s="22" t="str">
        <f t="shared" ca="1" si="112"/>
        <v>VUT0104016</v>
      </c>
      <c r="G1459" s="22" t="str">
        <f t="shared" ca="1" si="113"/>
        <v>VUT0104</v>
      </c>
      <c r="H1459" s="22" t="str">
        <f t="shared" ca="1" si="114"/>
        <v>MALAMPA</v>
      </c>
      <c r="I1459" s="2"/>
      <c r="J1459" s="2">
        <v>0</v>
      </c>
      <c r="K1459" s="2"/>
    </row>
    <row r="1460" spans="1:11">
      <c r="A1460" s="6" t="s">
        <v>4451</v>
      </c>
      <c r="B1460" s="6" t="s">
        <v>4452</v>
      </c>
      <c r="C1460" s="22" t="str">
        <f t="shared" ca="1" si="110"/>
        <v>North East Malekula (Malekula)</v>
      </c>
      <c r="D1460" s="6" t="s">
        <v>547</v>
      </c>
      <c r="E1460" s="22" t="str">
        <f t="shared" ca="1" si="111"/>
        <v>Malekula</v>
      </c>
      <c r="F1460" s="22" t="str">
        <f t="shared" ca="1" si="112"/>
        <v>VUT0104016</v>
      </c>
      <c r="G1460" s="22" t="str">
        <f t="shared" ca="1" si="113"/>
        <v>VUT0104</v>
      </c>
      <c r="H1460" s="22" t="str">
        <f t="shared" ca="1" si="114"/>
        <v>MALAMPA</v>
      </c>
      <c r="I1460" s="2"/>
      <c r="J1460" s="2">
        <v>0</v>
      </c>
      <c r="K1460" s="2"/>
    </row>
    <row r="1461" spans="1:11">
      <c r="A1461" s="6" t="s">
        <v>4453</v>
      </c>
      <c r="B1461" s="6" t="s">
        <v>4454</v>
      </c>
      <c r="C1461" s="22" t="str">
        <f t="shared" ca="1" si="110"/>
        <v>North East Malekula (Malekula)</v>
      </c>
      <c r="D1461" s="6" t="s">
        <v>547</v>
      </c>
      <c r="E1461" s="22" t="str">
        <f t="shared" ca="1" si="111"/>
        <v>Malekula</v>
      </c>
      <c r="F1461" s="22" t="str">
        <f t="shared" ca="1" si="112"/>
        <v>VUT0104016</v>
      </c>
      <c r="G1461" s="22" t="str">
        <f t="shared" ca="1" si="113"/>
        <v>VUT0104</v>
      </c>
      <c r="H1461" s="22" t="str">
        <f t="shared" ca="1" si="114"/>
        <v>MALAMPA</v>
      </c>
      <c r="I1461" s="2"/>
      <c r="J1461" s="2">
        <v>3</v>
      </c>
      <c r="K1461" s="2"/>
    </row>
    <row r="1462" spans="1:11">
      <c r="A1462" s="6" t="s">
        <v>4455</v>
      </c>
      <c r="B1462" s="6" t="s">
        <v>4456</v>
      </c>
      <c r="C1462" s="22" t="str">
        <f t="shared" ca="1" si="110"/>
        <v>North East Malekula (Malekula)</v>
      </c>
      <c r="D1462" s="6" t="s">
        <v>547</v>
      </c>
      <c r="E1462" s="22" t="str">
        <f t="shared" ca="1" si="111"/>
        <v>Malekula</v>
      </c>
      <c r="F1462" s="22" t="str">
        <f t="shared" ca="1" si="112"/>
        <v>VUT0104016</v>
      </c>
      <c r="G1462" s="22" t="str">
        <f t="shared" ca="1" si="113"/>
        <v>VUT0104</v>
      </c>
      <c r="H1462" s="22" t="str">
        <f t="shared" ca="1" si="114"/>
        <v>MALAMPA</v>
      </c>
      <c r="I1462" s="2"/>
      <c r="J1462" s="2">
        <v>0</v>
      </c>
      <c r="K1462" s="2"/>
    </row>
    <row r="1463" spans="1:11">
      <c r="A1463" s="6" t="s">
        <v>4457</v>
      </c>
      <c r="B1463" s="6" t="s">
        <v>4458</v>
      </c>
      <c r="C1463" s="22" t="str">
        <f t="shared" ca="1" si="110"/>
        <v>North East Malekula (Malekula)</v>
      </c>
      <c r="D1463" s="6" t="s">
        <v>547</v>
      </c>
      <c r="E1463" s="22" t="str">
        <f t="shared" ca="1" si="111"/>
        <v>Malekula</v>
      </c>
      <c r="F1463" s="22" t="str">
        <f t="shared" ca="1" si="112"/>
        <v>VUT0104016</v>
      </c>
      <c r="G1463" s="22" t="str">
        <f t="shared" ca="1" si="113"/>
        <v>VUT0104</v>
      </c>
      <c r="H1463" s="22" t="str">
        <f t="shared" ca="1" si="114"/>
        <v>MALAMPA</v>
      </c>
      <c r="I1463" s="2"/>
      <c r="J1463" s="2">
        <v>0</v>
      </c>
      <c r="K1463" s="2"/>
    </row>
    <row r="1464" spans="1:11">
      <c r="A1464" s="6" t="s">
        <v>4459</v>
      </c>
      <c r="B1464" s="6" t="s">
        <v>4460</v>
      </c>
      <c r="C1464" s="22" t="str">
        <f t="shared" ca="1" si="110"/>
        <v>North East Malekula (Malekula)</v>
      </c>
      <c r="D1464" s="6" t="s">
        <v>547</v>
      </c>
      <c r="E1464" s="22" t="str">
        <f t="shared" ca="1" si="111"/>
        <v>Malekula</v>
      </c>
      <c r="F1464" s="22" t="str">
        <f t="shared" ca="1" si="112"/>
        <v>VUT0104016</v>
      </c>
      <c r="G1464" s="22" t="str">
        <f t="shared" ca="1" si="113"/>
        <v>VUT0104</v>
      </c>
      <c r="H1464" s="22" t="str">
        <f t="shared" ca="1" si="114"/>
        <v>MALAMPA</v>
      </c>
      <c r="I1464" s="2"/>
      <c r="J1464" s="2">
        <v>0</v>
      </c>
      <c r="K1464" s="2"/>
    </row>
    <row r="1465" spans="1:11">
      <c r="A1465" s="6" t="s">
        <v>4461</v>
      </c>
      <c r="B1465" s="6" t="s">
        <v>4462</v>
      </c>
      <c r="C1465" s="22" t="str">
        <f t="shared" ca="1" si="110"/>
        <v>North East Malekula (Malekula)</v>
      </c>
      <c r="D1465" s="6" t="s">
        <v>547</v>
      </c>
      <c r="E1465" s="22" t="str">
        <f t="shared" ca="1" si="111"/>
        <v>Malekula</v>
      </c>
      <c r="F1465" s="22" t="str">
        <f t="shared" ca="1" si="112"/>
        <v>VUT0104016</v>
      </c>
      <c r="G1465" s="22" t="str">
        <f t="shared" ca="1" si="113"/>
        <v>VUT0104</v>
      </c>
      <c r="H1465" s="22" t="str">
        <f t="shared" ca="1" si="114"/>
        <v>MALAMPA</v>
      </c>
      <c r="I1465" s="2"/>
      <c r="J1465" s="2">
        <v>0</v>
      </c>
      <c r="K1465" s="2"/>
    </row>
    <row r="1466" spans="1:11">
      <c r="A1466" s="6" t="s">
        <v>4463</v>
      </c>
      <c r="B1466" s="6" t="s">
        <v>4464</v>
      </c>
      <c r="C1466" s="22" t="str">
        <f t="shared" ca="1" si="110"/>
        <v>North East Malekula (Malekula)</v>
      </c>
      <c r="D1466" s="6" t="s">
        <v>547</v>
      </c>
      <c r="E1466" s="22" t="str">
        <f t="shared" ca="1" si="111"/>
        <v>Malekula</v>
      </c>
      <c r="F1466" s="22" t="str">
        <f t="shared" ca="1" si="112"/>
        <v>VUT0104016</v>
      </c>
      <c r="G1466" s="22" t="str">
        <f t="shared" ca="1" si="113"/>
        <v>VUT0104</v>
      </c>
      <c r="H1466" s="22" t="str">
        <f t="shared" ca="1" si="114"/>
        <v>MALAMPA</v>
      </c>
      <c r="I1466" s="2"/>
      <c r="J1466" s="2">
        <v>0</v>
      </c>
      <c r="K1466" s="2"/>
    </row>
    <row r="1467" spans="1:11">
      <c r="A1467" s="6" t="s">
        <v>4469</v>
      </c>
      <c r="B1467" s="6" t="s">
        <v>4470</v>
      </c>
      <c r="C1467" s="22" t="str">
        <f t="shared" ca="1" si="110"/>
        <v>North East Malekula (Malekula)</v>
      </c>
      <c r="D1467" s="6" t="s">
        <v>547</v>
      </c>
      <c r="E1467" s="22" t="str">
        <f t="shared" ca="1" si="111"/>
        <v>Malekula</v>
      </c>
      <c r="F1467" s="22" t="str">
        <f t="shared" ca="1" si="112"/>
        <v>VUT0104016</v>
      </c>
      <c r="G1467" s="22" t="str">
        <f t="shared" ca="1" si="113"/>
        <v>VUT0104</v>
      </c>
      <c r="H1467" s="22" t="str">
        <f t="shared" ca="1" si="114"/>
        <v>MALAMPA</v>
      </c>
      <c r="I1467" s="2"/>
      <c r="J1467" s="2">
        <v>0</v>
      </c>
      <c r="K1467" s="2"/>
    </row>
    <row r="1468" spans="1:11">
      <c r="A1468" s="6" t="s">
        <v>4471</v>
      </c>
      <c r="B1468" s="6" t="s">
        <v>4472</v>
      </c>
      <c r="C1468" s="22" t="str">
        <f t="shared" ca="1" si="110"/>
        <v>North East Malekula (Malekula)</v>
      </c>
      <c r="D1468" s="6" t="s">
        <v>547</v>
      </c>
      <c r="E1468" s="22" t="str">
        <f t="shared" ca="1" si="111"/>
        <v>Malekula</v>
      </c>
      <c r="F1468" s="22" t="str">
        <f t="shared" ca="1" si="112"/>
        <v>VUT0104016</v>
      </c>
      <c r="G1468" s="22" t="str">
        <f t="shared" ca="1" si="113"/>
        <v>VUT0104</v>
      </c>
      <c r="H1468" s="22" t="str">
        <f t="shared" ca="1" si="114"/>
        <v>MALAMPA</v>
      </c>
      <c r="I1468" s="2"/>
      <c r="J1468" s="2">
        <v>0</v>
      </c>
      <c r="K1468" s="2"/>
    </row>
    <row r="1469" spans="1:11">
      <c r="A1469" s="6" t="s">
        <v>4473</v>
      </c>
      <c r="B1469" s="6" t="s">
        <v>4474</v>
      </c>
      <c r="C1469" s="22" t="str">
        <f t="shared" ca="1" si="110"/>
        <v>North East Malekula (Malekula)</v>
      </c>
      <c r="D1469" s="6" t="s">
        <v>547</v>
      </c>
      <c r="E1469" s="22" t="str">
        <f t="shared" ca="1" si="111"/>
        <v>Malekula</v>
      </c>
      <c r="F1469" s="22" t="str">
        <f t="shared" ca="1" si="112"/>
        <v>VUT0104016</v>
      </c>
      <c r="G1469" s="22" t="str">
        <f t="shared" ca="1" si="113"/>
        <v>VUT0104</v>
      </c>
      <c r="H1469" s="22" t="str">
        <f t="shared" ca="1" si="114"/>
        <v>MALAMPA</v>
      </c>
      <c r="I1469" s="2"/>
      <c r="J1469" s="2">
        <v>0</v>
      </c>
      <c r="K1469" s="2"/>
    </row>
    <row r="1470" spans="1:11">
      <c r="A1470" s="6" t="s">
        <v>4477</v>
      </c>
      <c r="B1470" s="6" t="s">
        <v>4478</v>
      </c>
      <c r="C1470" s="22" t="str">
        <f t="shared" ca="1" si="110"/>
        <v>North East Malekula (Malekula)</v>
      </c>
      <c r="D1470" s="6" t="s">
        <v>547</v>
      </c>
      <c r="E1470" s="22" t="str">
        <f t="shared" ca="1" si="111"/>
        <v>Malekula</v>
      </c>
      <c r="F1470" s="22" t="str">
        <f t="shared" ca="1" si="112"/>
        <v>VUT0104016</v>
      </c>
      <c r="G1470" s="22" t="str">
        <f t="shared" ca="1" si="113"/>
        <v>VUT0104</v>
      </c>
      <c r="H1470" s="22" t="str">
        <f t="shared" ca="1" si="114"/>
        <v>MALAMPA</v>
      </c>
      <c r="I1470" s="2"/>
      <c r="J1470" s="2">
        <v>0</v>
      </c>
      <c r="K1470" s="2"/>
    </row>
    <row r="1471" spans="1:11">
      <c r="A1471" s="6" t="s">
        <v>4479</v>
      </c>
      <c r="B1471" s="6" t="s">
        <v>4480</v>
      </c>
      <c r="C1471" s="22" t="str">
        <f t="shared" ca="1" si="110"/>
        <v>North East Malekula (Malekula)</v>
      </c>
      <c r="D1471" s="6" t="s">
        <v>547</v>
      </c>
      <c r="E1471" s="22" t="str">
        <f t="shared" ca="1" si="111"/>
        <v>Malekula</v>
      </c>
      <c r="F1471" s="22" t="str">
        <f t="shared" ca="1" si="112"/>
        <v>VUT0104016</v>
      </c>
      <c r="G1471" s="22" t="str">
        <f t="shared" ca="1" si="113"/>
        <v>VUT0104</v>
      </c>
      <c r="H1471" s="22" t="str">
        <f t="shared" ca="1" si="114"/>
        <v>MALAMPA</v>
      </c>
      <c r="I1471" s="2"/>
      <c r="J1471" s="2">
        <v>0</v>
      </c>
      <c r="K1471" s="2"/>
    </row>
    <row r="1472" spans="1:11">
      <c r="A1472" s="6" t="s">
        <v>4481</v>
      </c>
      <c r="B1472" s="6" t="s">
        <v>4482</v>
      </c>
      <c r="C1472" s="22" t="str">
        <f t="shared" ca="1" si="110"/>
        <v>North East Malekula (Malekula)</v>
      </c>
      <c r="D1472" s="6" t="s">
        <v>547</v>
      </c>
      <c r="E1472" s="22" t="str">
        <f t="shared" ca="1" si="111"/>
        <v>Malekula</v>
      </c>
      <c r="F1472" s="22" t="str">
        <f t="shared" ca="1" si="112"/>
        <v>VUT0104016</v>
      </c>
      <c r="G1472" s="22" t="str">
        <f t="shared" ca="1" si="113"/>
        <v>VUT0104</v>
      </c>
      <c r="H1472" s="22" t="str">
        <f t="shared" ca="1" si="114"/>
        <v>MALAMPA</v>
      </c>
      <c r="I1472" s="2"/>
      <c r="J1472" s="2">
        <v>0</v>
      </c>
      <c r="K1472" s="2"/>
    </row>
    <row r="1473" spans="1:11">
      <c r="A1473" s="6" t="s">
        <v>4483</v>
      </c>
      <c r="B1473" s="6" t="s">
        <v>4484</v>
      </c>
      <c r="C1473" s="22" t="str">
        <f t="shared" ca="1" si="110"/>
        <v>North East Malekula (Malekula)</v>
      </c>
      <c r="D1473" s="6" t="s">
        <v>547</v>
      </c>
      <c r="E1473" s="22" t="str">
        <f t="shared" ca="1" si="111"/>
        <v>Malekula</v>
      </c>
      <c r="F1473" s="22" t="str">
        <f t="shared" ca="1" si="112"/>
        <v>VUT0104016</v>
      </c>
      <c r="G1473" s="22" t="str">
        <f t="shared" ca="1" si="113"/>
        <v>VUT0104</v>
      </c>
      <c r="H1473" s="22" t="str">
        <f t="shared" ca="1" si="114"/>
        <v>MALAMPA</v>
      </c>
      <c r="I1473" s="2"/>
      <c r="J1473" s="2">
        <v>0</v>
      </c>
      <c r="K1473" s="2"/>
    </row>
    <row r="1474" spans="1:11">
      <c r="A1474" s="6" t="s">
        <v>3327</v>
      </c>
      <c r="B1474" s="6" t="s">
        <v>4485</v>
      </c>
      <c r="C1474" s="22" t="str">
        <f t="shared" ref="C1474:C1537" ca="1" si="115">OFFSET(OffsetRefAdm3,MATCH(D1474,MatchAdm3_Code,0)-1,0)</f>
        <v>North East Malekula (Malekula)</v>
      </c>
      <c r="D1474" s="6" t="s">
        <v>547</v>
      </c>
      <c r="E1474" s="22" t="str">
        <f t="shared" ref="E1474:E1537" ca="1" si="116">OFFSET(OffsetRefAdm3,MATCH(D1474,MatchAdm3_Code,0)-1,2)</f>
        <v>Malekula</v>
      </c>
      <c r="F1474" s="22" t="str">
        <f t="shared" ref="F1474:F1537" ca="1" si="117">OFFSET(OffsetRefAdm3,MATCH(D1474,MatchAdm3_Code,0)-1,3)</f>
        <v>VUT0104016</v>
      </c>
      <c r="G1474" s="22" t="str">
        <f t="shared" ref="G1474:G1537" ca="1" si="118">OFFSET(OffsetRefAdm3,MATCH(D1474,MatchAdm3_Code,0)-1,5)</f>
        <v>VUT0104</v>
      </c>
      <c r="H1474" s="22" t="str">
        <f t="shared" ref="H1474:H1537" ca="1" si="119">OFFSET(OffsetRefAdm3,MATCH(D1474,MatchAdm3_Code,0)-1,4)</f>
        <v>MALAMPA</v>
      </c>
      <c r="I1474" s="2"/>
      <c r="J1474" s="2">
        <v>0</v>
      </c>
      <c r="K1474" s="2"/>
    </row>
    <row r="1475" spans="1:11">
      <c r="A1475" s="6" t="s">
        <v>4490</v>
      </c>
      <c r="B1475" s="6" t="s">
        <v>4491</v>
      </c>
      <c r="C1475" s="22" t="str">
        <f t="shared" ca="1" si="115"/>
        <v>North East Malekula (Malekula)</v>
      </c>
      <c r="D1475" s="6" t="s">
        <v>547</v>
      </c>
      <c r="E1475" s="22" t="str">
        <f t="shared" ca="1" si="116"/>
        <v>Malekula</v>
      </c>
      <c r="F1475" s="22" t="str">
        <f t="shared" ca="1" si="117"/>
        <v>VUT0104016</v>
      </c>
      <c r="G1475" s="22" t="str">
        <f t="shared" ca="1" si="118"/>
        <v>VUT0104</v>
      </c>
      <c r="H1475" s="22" t="str">
        <f t="shared" ca="1" si="119"/>
        <v>MALAMPA</v>
      </c>
      <c r="I1475" s="2"/>
      <c r="J1475" s="2">
        <v>0</v>
      </c>
      <c r="K1475" s="2"/>
    </row>
    <row r="1476" spans="1:11">
      <c r="A1476" s="6" t="s">
        <v>4492</v>
      </c>
      <c r="B1476" s="6" t="s">
        <v>4493</v>
      </c>
      <c r="C1476" s="22" t="str">
        <f t="shared" ca="1" si="115"/>
        <v>North East Malekula (Malekula)</v>
      </c>
      <c r="D1476" s="6" t="s">
        <v>547</v>
      </c>
      <c r="E1476" s="22" t="str">
        <f t="shared" ca="1" si="116"/>
        <v>Malekula</v>
      </c>
      <c r="F1476" s="22" t="str">
        <f t="shared" ca="1" si="117"/>
        <v>VUT0104016</v>
      </c>
      <c r="G1476" s="22" t="str">
        <f t="shared" ca="1" si="118"/>
        <v>VUT0104</v>
      </c>
      <c r="H1476" s="22" t="str">
        <f t="shared" ca="1" si="119"/>
        <v>MALAMPA</v>
      </c>
      <c r="I1476" s="2"/>
      <c r="J1476" s="2">
        <v>0</v>
      </c>
      <c r="K1476" s="2"/>
    </row>
    <row r="1477" spans="1:11">
      <c r="A1477" s="6" t="s">
        <v>4496</v>
      </c>
      <c r="B1477" s="6" t="s">
        <v>4497</v>
      </c>
      <c r="C1477" s="22" t="str">
        <f t="shared" ca="1" si="115"/>
        <v>North East Malekula (Malekula)</v>
      </c>
      <c r="D1477" s="6" t="s">
        <v>547</v>
      </c>
      <c r="E1477" s="22" t="str">
        <f t="shared" ca="1" si="116"/>
        <v>Malekula</v>
      </c>
      <c r="F1477" s="22" t="str">
        <f t="shared" ca="1" si="117"/>
        <v>VUT0104016</v>
      </c>
      <c r="G1477" s="22" t="str">
        <f t="shared" ca="1" si="118"/>
        <v>VUT0104</v>
      </c>
      <c r="H1477" s="22" t="str">
        <f t="shared" ca="1" si="119"/>
        <v>MALAMPA</v>
      </c>
      <c r="I1477" s="2"/>
      <c r="J1477" s="2">
        <v>0</v>
      </c>
      <c r="K1477" s="2"/>
    </row>
    <row r="1478" spans="1:11">
      <c r="A1478" s="6" t="s">
        <v>4502</v>
      </c>
      <c r="B1478" s="6" t="s">
        <v>4503</v>
      </c>
      <c r="C1478" s="22" t="str">
        <f t="shared" ca="1" si="115"/>
        <v>North East Malekula (Malekula)</v>
      </c>
      <c r="D1478" s="6" t="s">
        <v>547</v>
      </c>
      <c r="E1478" s="22" t="str">
        <f t="shared" ca="1" si="116"/>
        <v>Malekula</v>
      </c>
      <c r="F1478" s="22" t="str">
        <f t="shared" ca="1" si="117"/>
        <v>VUT0104016</v>
      </c>
      <c r="G1478" s="22" t="str">
        <f t="shared" ca="1" si="118"/>
        <v>VUT0104</v>
      </c>
      <c r="H1478" s="22" t="str">
        <f t="shared" ca="1" si="119"/>
        <v>MALAMPA</v>
      </c>
      <c r="I1478" s="2"/>
      <c r="J1478" s="2">
        <v>0</v>
      </c>
      <c r="K1478" s="2"/>
    </row>
    <row r="1479" spans="1:11">
      <c r="A1479" s="6" t="s">
        <v>4506</v>
      </c>
      <c r="B1479" s="6" t="s">
        <v>4507</v>
      </c>
      <c r="C1479" s="22" t="str">
        <f t="shared" ca="1" si="115"/>
        <v>North East Malekula (Malekula)</v>
      </c>
      <c r="D1479" s="6" t="s">
        <v>547</v>
      </c>
      <c r="E1479" s="22" t="str">
        <f t="shared" ca="1" si="116"/>
        <v>Malekula</v>
      </c>
      <c r="F1479" s="22" t="str">
        <f t="shared" ca="1" si="117"/>
        <v>VUT0104016</v>
      </c>
      <c r="G1479" s="22" t="str">
        <f t="shared" ca="1" si="118"/>
        <v>VUT0104</v>
      </c>
      <c r="H1479" s="22" t="str">
        <f t="shared" ca="1" si="119"/>
        <v>MALAMPA</v>
      </c>
      <c r="I1479" s="2"/>
      <c r="J1479" s="2">
        <v>0</v>
      </c>
      <c r="K1479" s="2"/>
    </row>
    <row r="1480" spans="1:11">
      <c r="A1480" s="6" t="s">
        <v>4508</v>
      </c>
      <c r="B1480" s="6" t="s">
        <v>4509</v>
      </c>
      <c r="C1480" s="22" t="str">
        <f t="shared" ca="1" si="115"/>
        <v>North East Malekula (Malekula)</v>
      </c>
      <c r="D1480" s="6" t="s">
        <v>547</v>
      </c>
      <c r="E1480" s="22" t="str">
        <f t="shared" ca="1" si="116"/>
        <v>Malekula</v>
      </c>
      <c r="F1480" s="22" t="str">
        <f t="shared" ca="1" si="117"/>
        <v>VUT0104016</v>
      </c>
      <c r="G1480" s="22" t="str">
        <f t="shared" ca="1" si="118"/>
        <v>VUT0104</v>
      </c>
      <c r="H1480" s="22" t="str">
        <f t="shared" ca="1" si="119"/>
        <v>MALAMPA</v>
      </c>
      <c r="I1480" s="2"/>
      <c r="J1480" s="2">
        <v>0</v>
      </c>
      <c r="K1480" s="2"/>
    </row>
    <row r="1481" spans="1:11">
      <c r="A1481" s="6" t="s">
        <v>4510</v>
      </c>
      <c r="B1481" s="6" t="s">
        <v>4511</v>
      </c>
      <c r="C1481" s="22" t="str">
        <f t="shared" ca="1" si="115"/>
        <v>North East Malekula (Malekula)</v>
      </c>
      <c r="D1481" s="6" t="s">
        <v>547</v>
      </c>
      <c r="E1481" s="22" t="str">
        <f t="shared" ca="1" si="116"/>
        <v>Malekula</v>
      </c>
      <c r="F1481" s="22" t="str">
        <f t="shared" ca="1" si="117"/>
        <v>VUT0104016</v>
      </c>
      <c r="G1481" s="22" t="str">
        <f t="shared" ca="1" si="118"/>
        <v>VUT0104</v>
      </c>
      <c r="H1481" s="22" t="str">
        <f t="shared" ca="1" si="119"/>
        <v>MALAMPA</v>
      </c>
      <c r="I1481" s="2"/>
      <c r="J1481" s="2">
        <v>0</v>
      </c>
      <c r="K1481" s="2"/>
    </row>
    <row r="1482" spans="1:11">
      <c r="A1482" s="6" t="s">
        <v>4512</v>
      </c>
      <c r="B1482" s="6" t="s">
        <v>4513</v>
      </c>
      <c r="C1482" s="22" t="str">
        <f t="shared" ca="1" si="115"/>
        <v>North East Malekula (Malekula)</v>
      </c>
      <c r="D1482" s="6" t="s">
        <v>547</v>
      </c>
      <c r="E1482" s="22" t="str">
        <f t="shared" ca="1" si="116"/>
        <v>Malekula</v>
      </c>
      <c r="F1482" s="22" t="str">
        <f t="shared" ca="1" si="117"/>
        <v>VUT0104016</v>
      </c>
      <c r="G1482" s="22" t="str">
        <f t="shared" ca="1" si="118"/>
        <v>VUT0104</v>
      </c>
      <c r="H1482" s="22" t="str">
        <f t="shared" ca="1" si="119"/>
        <v>MALAMPA</v>
      </c>
      <c r="I1482" s="2"/>
      <c r="J1482" s="2">
        <v>0</v>
      </c>
      <c r="K1482" s="2"/>
    </row>
    <row r="1483" spans="1:11">
      <c r="A1483" s="6" t="s">
        <v>4517</v>
      </c>
      <c r="B1483" s="6" t="s">
        <v>4518</v>
      </c>
      <c r="C1483" s="22" t="str">
        <f t="shared" ca="1" si="115"/>
        <v>North East Malekula (Malekula)</v>
      </c>
      <c r="D1483" s="6" t="s">
        <v>547</v>
      </c>
      <c r="E1483" s="22" t="str">
        <f t="shared" ca="1" si="116"/>
        <v>Malekula</v>
      </c>
      <c r="F1483" s="22" t="str">
        <f t="shared" ca="1" si="117"/>
        <v>VUT0104016</v>
      </c>
      <c r="G1483" s="22" t="str">
        <f t="shared" ca="1" si="118"/>
        <v>VUT0104</v>
      </c>
      <c r="H1483" s="22" t="str">
        <f t="shared" ca="1" si="119"/>
        <v>MALAMPA</v>
      </c>
      <c r="I1483" s="2"/>
      <c r="J1483" s="2">
        <v>0</v>
      </c>
      <c r="K1483" s="2"/>
    </row>
    <row r="1484" spans="1:11">
      <c r="A1484" s="6" t="s">
        <v>4519</v>
      </c>
      <c r="B1484" s="6" t="s">
        <v>4520</v>
      </c>
      <c r="C1484" s="22" t="str">
        <f t="shared" ca="1" si="115"/>
        <v>North East Malekula (Malekula)</v>
      </c>
      <c r="D1484" s="6" t="s">
        <v>547</v>
      </c>
      <c r="E1484" s="22" t="str">
        <f t="shared" ca="1" si="116"/>
        <v>Malekula</v>
      </c>
      <c r="F1484" s="22" t="str">
        <f t="shared" ca="1" si="117"/>
        <v>VUT0104016</v>
      </c>
      <c r="G1484" s="22" t="str">
        <f t="shared" ca="1" si="118"/>
        <v>VUT0104</v>
      </c>
      <c r="H1484" s="22" t="str">
        <f t="shared" ca="1" si="119"/>
        <v>MALAMPA</v>
      </c>
      <c r="I1484" s="2"/>
      <c r="J1484" s="2">
        <v>3</v>
      </c>
      <c r="K1484" s="2"/>
    </row>
    <row r="1485" spans="1:11">
      <c r="A1485" s="6" t="s">
        <v>4521</v>
      </c>
      <c r="B1485" s="6" t="s">
        <v>4522</v>
      </c>
      <c r="C1485" s="22" t="str">
        <f t="shared" ca="1" si="115"/>
        <v>North East Malekula (Malekula)</v>
      </c>
      <c r="D1485" s="6" t="s">
        <v>547</v>
      </c>
      <c r="E1485" s="22" t="str">
        <f t="shared" ca="1" si="116"/>
        <v>Malekula</v>
      </c>
      <c r="F1485" s="22" t="str">
        <f t="shared" ca="1" si="117"/>
        <v>VUT0104016</v>
      </c>
      <c r="G1485" s="22" t="str">
        <f t="shared" ca="1" si="118"/>
        <v>VUT0104</v>
      </c>
      <c r="H1485" s="22" t="str">
        <f t="shared" ca="1" si="119"/>
        <v>MALAMPA</v>
      </c>
      <c r="I1485" s="2"/>
      <c r="J1485" s="2">
        <v>0</v>
      </c>
      <c r="K1485" s="2"/>
    </row>
    <row r="1486" spans="1:11">
      <c r="A1486" s="6" t="s">
        <v>4525</v>
      </c>
      <c r="B1486" s="6" t="s">
        <v>4526</v>
      </c>
      <c r="C1486" s="22" t="str">
        <f t="shared" ca="1" si="115"/>
        <v>North East Malekula (Malekula)</v>
      </c>
      <c r="D1486" s="6" t="s">
        <v>547</v>
      </c>
      <c r="E1486" s="22" t="str">
        <f t="shared" ca="1" si="116"/>
        <v>Malekula</v>
      </c>
      <c r="F1486" s="22" t="str">
        <f t="shared" ca="1" si="117"/>
        <v>VUT0104016</v>
      </c>
      <c r="G1486" s="22" t="str">
        <f t="shared" ca="1" si="118"/>
        <v>VUT0104</v>
      </c>
      <c r="H1486" s="22" t="str">
        <f t="shared" ca="1" si="119"/>
        <v>MALAMPA</v>
      </c>
      <c r="I1486" s="2"/>
      <c r="J1486" s="2">
        <v>2</v>
      </c>
      <c r="K1486" s="2"/>
    </row>
    <row r="1487" spans="1:11">
      <c r="A1487" s="6" t="s">
        <v>4527</v>
      </c>
      <c r="B1487" s="6" t="s">
        <v>4528</v>
      </c>
      <c r="C1487" s="22" t="str">
        <f t="shared" ca="1" si="115"/>
        <v>North East Malekula (Malekula)</v>
      </c>
      <c r="D1487" s="6" t="s">
        <v>547</v>
      </c>
      <c r="E1487" s="22" t="str">
        <f t="shared" ca="1" si="116"/>
        <v>Malekula</v>
      </c>
      <c r="F1487" s="22" t="str">
        <f t="shared" ca="1" si="117"/>
        <v>VUT0104016</v>
      </c>
      <c r="G1487" s="22" t="str">
        <f t="shared" ca="1" si="118"/>
        <v>VUT0104</v>
      </c>
      <c r="H1487" s="22" t="str">
        <f t="shared" ca="1" si="119"/>
        <v>MALAMPA</v>
      </c>
      <c r="I1487" s="2"/>
      <c r="J1487" s="2">
        <v>0</v>
      </c>
      <c r="K1487" s="2"/>
    </row>
    <row r="1488" spans="1:11">
      <c r="A1488" s="6" t="s">
        <v>4531</v>
      </c>
      <c r="B1488" s="6" t="s">
        <v>4532</v>
      </c>
      <c r="C1488" s="22" t="str">
        <f t="shared" ca="1" si="115"/>
        <v>North East Malekula (Malekula)</v>
      </c>
      <c r="D1488" s="6" t="s">
        <v>547</v>
      </c>
      <c r="E1488" s="22" t="str">
        <f t="shared" ca="1" si="116"/>
        <v>Malekula</v>
      </c>
      <c r="F1488" s="22" t="str">
        <f t="shared" ca="1" si="117"/>
        <v>VUT0104016</v>
      </c>
      <c r="G1488" s="22" t="str">
        <f t="shared" ca="1" si="118"/>
        <v>VUT0104</v>
      </c>
      <c r="H1488" s="22" t="str">
        <f t="shared" ca="1" si="119"/>
        <v>MALAMPA</v>
      </c>
      <c r="I1488" s="2"/>
      <c r="J1488" s="2">
        <v>0</v>
      </c>
      <c r="K1488" s="2"/>
    </row>
    <row r="1489" spans="1:11">
      <c r="A1489" s="6" t="s">
        <v>4533</v>
      </c>
      <c r="B1489" s="6" t="s">
        <v>4534</v>
      </c>
      <c r="C1489" s="22" t="str">
        <f t="shared" ca="1" si="115"/>
        <v>North East Malekula (Malekula)</v>
      </c>
      <c r="D1489" s="6" t="s">
        <v>547</v>
      </c>
      <c r="E1489" s="22" t="str">
        <f t="shared" ca="1" si="116"/>
        <v>Malekula</v>
      </c>
      <c r="F1489" s="22" t="str">
        <f t="shared" ca="1" si="117"/>
        <v>VUT0104016</v>
      </c>
      <c r="G1489" s="22" t="str">
        <f t="shared" ca="1" si="118"/>
        <v>VUT0104</v>
      </c>
      <c r="H1489" s="22" t="str">
        <f t="shared" ca="1" si="119"/>
        <v>MALAMPA</v>
      </c>
      <c r="I1489" s="2"/>
      <c r="J1489" s="2">
        <v>3</v>
      </c>
      <c r="K1489" s="2"/>
    </row>
    <row r="1490" spans="1:11">
      <c r="A1490" s="6" t="s">
        <v>4535</v>
      </c>
      <c r="B1490" s="6" t="s">
        <v>4536</v>
      </c>
      <c r="C1490" s="22" t="str">
        <f t="shared" ca="1" si="115"/>
        <v>North East Malekula (Malekula)</v>
      </c>
      <c r="D1490" s="6" t="s">
        <v>547</v>
      </c>
      <c r="E1490" s="22" t="str">
        <f t="shared" ca="1" si="116"/>
        <v>Malekula</v>
      </c>
      <c r="F1490" s="22" t="str">
        <f t="shared" ca="1" si="117"/>
        <v>VUT0104016</v>
      </c>
      <c r="G1490" s="22" t="str">
        <f t="shared" ca="1" si="118"/>
        <v>VUT0104</v>
      </c>
      <c r="H1490" s="22" t="str">
        <f t="shared" ca="1" si="119"/>
        <v>MALAMPA</v>
      </c>
      <c r="I1490" s="2"/>
      <c r="J1490" s="2">
        <v>3</v>
      </c>
      <c r="K1490" s="2"/>
    </row>
    <row r="1491" spans="1:11">
      <c r="A1491" s="6" t="s">
        <v>4539</v>
      </c>
      <c r="B1491" s="6" t="s">
        <v>4540</v>
      </c>
      <c r="C1491" s="22" t="str">
        <f t="shared" ca="1" si="115"/>
        <v>North East Malekula (Malekula)</v>
      </c>
      <c r="D1491" s="6" t="s">
        <v>547</v>
      </c>
      <c r="E1491" s="22" t="str">
        <f t="shared" ca="1" si="116"/>
        <v>Malekula</v>
      </c>
      <c r="F1491" s="22" t="str">
        <f t="shared" ca="1" si="117"/>
        <v>VUT0104016</v>
      </c>
      <c r="G1491" s="22" t="str">
        <f t="shared" ca="1" si="118"/>
        <v>VUT0104</v>
      </c>
      <c r="H1491" s="22" t="str">
        <f t="shared" ca="1" si="119"/>
        <v>MALAMPA</v>
      </c>
      <c r="I1491" s="2"/>
      <c r="J1491" s="2">
        <v>0</v>
      </c>
      <c r="K1491" s="2"/>
    </row>
    <row r="1492" spans="1:11">
      <c r="A1492" s="6" t="s">
        <v>4541</v>
      </c>
      <c r="B1492" s="6" t="s">
        <v>4542</v>
      </c>
      <c r="C1492" s="22" t="str">
        <f t="shared" ca="1" si="115"/>
        <v>North East Malekula (Malekula)</v>
      </c>
      <c r="D1492" s="6" t="s">
        <v>547</v>
      </c>
      <c r="E1492" s="22" t="str">
        <f t="shared" ca="1" si="116"/>
        <v>Malekula</v>
      </c>
      <c r="F1492" s="22" t="str">
        <f t="shared" ca="1" si="117"/>
        <v>VUT0104016</v>
      </c>
      <c r="G1492" s="22" t="str">
        <f t="shared" ca="1" si="118"/>
        <v>VUT0104</v>
      </c>
      <c r="H1492" s="22" t="str">
        <f t="shared" ca="1" si="119"/>
        <v>MALAMPA</v>
      </c>
      <c r="I1492" s="2"/>
      <c r="J1492" s="2">
        <v>0</v>
      </c>
      <c r="K1492" s="2"/>
    </row>
    <row r="1493" spans="1:11">
      <c r="A1493" s="6" t="s">
        <v>4545</v>
      </c>
      <c r="B1493" s="6" t="s">
        <v>4546</v>
      </c>
      <c r="C1493" s="22" t="str">
        <f t="shared" ca="1" si="115"/>
        <v>North East Malekula (Malekula)</v>
      </c>
      <c r="D1493" s="6" t="s">
        <v>547</v>
      </c>
      <c r="E1493" s="22" t="str">
        <f t="shared" ca="1" si="116"/>
        <v>Malekula</v>
      </c>
      <c r="F1493" s="22" t="str">
        <f t="shared" ca="1" si="117"/>
        <v>VUT0104016</v>
      </c>
      <c r="G1493" s="22" t="str">
        <f t="shared" ca="1" si="118"/>
        <v>VUT0104</v>
      </c>
      <c r="H1493" s="22" t="str">
        <f t="shared" ca="1" si="119"/>
        <v>MALAMPA</v>
      </c>
      <c r="I1493" s="2"/>
      <c r="J1493" s="2">
        <v>0</v>
      </c>
      <c r="K1493" s="2"/>
    </row>
    <row r="1494" spans="1:11">
      <c r="A1494" s="6" t="s">
        <v>4547</v>
      </c>
      <c r="B1494" s="6" t="s">
        <v>4548</v>
      </c>
      <c r="C1494" s="22" t="str">
        <f t="shared" ca="1" si="115"/>
        <v>North East Malekula (Malekula)</v>
      </c>
      <c r="D1494" s="6" t="s">
        <v>547</v>
      </c>
      <c r="E1494" s="22" t="str">
        <f t="shared" ca="1" si="116"/>
        <v>Malekula</v>
      </c>
      <c r="F1494" s="22" t="str">
        <f t="shared" ca="1" si="117"/>
        <v>VUT0104016</v>
      </c>
      <c r="G1494" s="22" t="str">
        <f t="shared" ca="1" si="118"/>
        <v>VUT0104</v>
      </c>
      <c r="H1494" s="22" t="str">
        <f t="shared" ca="1" si="119"/>
        <v>MALAMPA</v>
      </c>
      <c r="I1494" s="2"/>
      <c r="J1494" s="2">
        <v>0</v>
      </c>
      <c r="K1494" s="2"/>
    </row>
    <row r="1495" spans="1:11">
      <c r="A1495" s="6" t="s">
        <v>4549</v>
      </c>
      <c r="B1495" s="6" t="s">
        <v>4550</v>
      </c>
      <c r="C1495" s="22" t="str">
        <f t="shared" ca="1" si="115"/>
        <v>North East Malekula (Malekula)</v>
      </c>
      <c r="D1495" s="6" t="s">
        <v>547</v>
      </c>
      <c r="E1495" s="22" t="str">
        <f t="shared" ca="1" si="116"/>
        <v>Malekula</v>
      </c>
      <c r="F1495" s="22" t="str">
        <f t="shared" ca="1" si="117"/>
        <v>VUT0104016</v>
      </c>
      <c r="G1495" s="22" t="str">
        <f t="shared" ca="1" si="118"/>
        <v>VUT0104</v>
      </c>
      <c r="H1495" s="22" t="str">
        <f t="shared" ca="1" si="119"/>
        <v>MALAMPA</v>
      </c>
      <c r="I1495" s="2"/>
      <c r="J1495" s="2">
        <v>0</v>
      </c>
      <c r="K1495" s="2"/>
    </row>
    <row r="1496" spans="1:11">
      <c r="A1496" s="6" t="s">
        <v>4551</v>
      </c>
      <c r="B1496" s="6" t="s">
        <v>4552</v>
      </c>
      <c r="C1496" s="22" t="str">
        <f t="shared" ca="1" si="115"/>
        <v>North East Malekula (Malekula)</v>
      </c>
      <c r="D1496" s="6" t="s">
        <v>547</v>
      </c>
      <c r="E1496" s="22" t="str">
        <f t="shared" ca="1" si="116"/>
        <v>Malekula</v>
      </c>
      <c r="F1496" s="22" t="str">
        <f t="shared" ca="1" si="117"/>
        <v>VUT0104016</v>
      </c>
      <c r="G1496" s="22" t="str">
        <f t="shared" ca="1" si="118"/>
        <v>VUT0104</v>
      </c>
      <c r="H1496" s="22" t="str">
        <f t="shared" ca="1" si="119"/>
        <v>MALAMPA</v>
      </c>
      <c r="I1496" s="2"/>
      <c r="J1496" s="2">
        <v>0</v>
      </c>
      <c r="K1496" s="2"/>
    </row>
    <row r="1497" spans="1:11">
      <c r="A1497" s="6" t="s">
        <v>4555</v>
      </c>
      <c r="B1497" s="6" t="s">
        <v>4556</v>
      </c>
      <c r="C1497" s="22" t="str">
        <f t="shared" ca="1" si="115"/>
        <v>North East Malekula (Malekula)</v>
      </c>
      <c r="D1497" s="6" t="s">
        <v>547</v>
      </c>
      <c r="E1497" s="22" t="str">
        <f t="shared" ca="1" si="116"/>
        <v>Malekula</v>
      </c>
      <c r="F1497" s="22" t="str">
        <f t="shared" ca="1" si="117"/>
        <v>VUT0104016</v>
      </c>
      <c r="G1497" s="22" t="str">
        <f t="shared" ca="1" si="118"/>
        <v>VUT0104</v>
      </c>
      <c r="H1497" s="22" t="str">
        <f t="shared" ca="1" si="119"/>
        <v>MALAMPA</v>
      </c>
      <c r="I1497" s="2"/>
      <c r="J1497" s="2">
        <v>0</v>
      </c>
      <c r="K1497" s="2"/>
    </row>
    <row r="1498" spans="1:11">
      <c r="A1498" s="6" t="s">
        <v>4559</v>
      </c>
      <c r="B1498" s="6" t="s">
        <v>4560</v>
      </c>
      <c r="C1498" s="22" t="str">
        <f t="shared" ca="1" si="115"/>
        <v>North East Malekula (Malekula)</v>
      </c>
      <c r="D1498" s="6" t="s">
        <v>547</v>
      </c>
      <c r="E1498" s="22" t="str">
        <f t="shared" ca="1" si="116"/>
        <v>Malekula</v>
      </c>
      <c r="F1498" s="22" t="str">
        <f t="shared" ca="1" si="117"/>
        <v>VUT0104016</v>
      </c>
      <c r="G1498" s="22" t="str">
        <f t="shared" ca="1" si="118"/>
        <v>VUT0104</v>
      </c>
      <c r="H1498" s="22" t="str">
        <f t="shared" ca="1" si="119"/>
        <v>MALAMPA</v>
      </c>
      <c r="I1498" s="2"/>
      <c r="J1498" s="2">
        <v>0</v>
      </c>
      <c r="K1498" s="2"/>
    </row>
    <row r="1499" spans="1:11">
      <c r="A1499" s="6" t="s">
        <v>4573</v>
      </c>
      <c r="B1499" s="6" t="s">
        <v>4574</v>
      </c>
      <c r="C1499" s="22" t="str">
        <f t="shared" ca="1" si="115"/>
        <v>North East Malekula (Malekula)</v>
      </c>
      <c r="D1499" s="6" t="s">
        <v>547</v>
      </c>
      <c r="E1499" s="22" t="str">
        <f t="shared" ca="1" si="116"/>
        <v>Malekula</v>
      </c>
      <c r="F1499" s="22" t="str">
        <f t="shared" ca="1" si="117"/>
        <v>VUT0104016</v>
      </c>
      <c r="G1499" s="22" t="str">
        <f t="shared" ca="1" si="118"/>
        <v>VUT0104</v>
      </c>
      <c r="H1499" s="22" t="str">
        <f t="shared" ca="1" si="119"/>
        <v>MALAMPA</v>
      </c>
      <c r="I1499" s="2"/>
      <c r="J1499" s="2">
        <v>0</v>
      </c>
      <c r="K1499" s="2"/>
    </row>
    <row r="1500" spans="1:11">
      <c r="A1500" s="6" t="s">
        <v>4579</v>
      </c>
      <c r="B1500" s="6" t="s">
        <v>4580</v>
      </c>
      <c r="C1500" s="22" t="str">
        <f t="shared" ca="1" si="115"/>
        <v>North East Malekula (Malekula)</v>
      </c>
      <c r="D1500" s="6" t="s">
        <v>547</v>
      </c>
      <c r="E1500" s="22" t="str">
        <f t="shared" ca="1" si="116"/>
        <v>Malekula</v>
      </c>
      <c r="F1500" s="22" t="str">
        <f t="shared" ca="1" si="117"/>
        <v>VUT0104016</v>
      </c>
      <c r="G1500" s="22" t="str">
        <f t="shared" ca="1" si="118"/>
        <v>VUT0104</v>
      </c>
      <c r="H1500" s="22" t="str">
        <f t="shared" ca="1" si="119"/>
        <v>MALAMPA</v>
      </c>
      <c r="I1500" s="2"/>
      <c r="J1500" s="2">
        <v>0</v>
      </c>
      <c r="K1500" s="2"/>
    </row>
    <row r="1501" spans="1:11">
      <c r="A1501" s="6" t="s">
        <v>4585</v>
      </c>
      <c r="B1501" s="6" t="s">
        <v>4586</v>
      </c>
      <c r="C1501" s="22" t="str">
        <f t="shared" ca="1" si="115"/>
        <v>North East Malekula (Malekula)</v>
      </c>
      <c r="D1501" s="6" t="s">
        <v>547</v>
      </c>
      <c r="E1501" s="22" t="str">
        <f t="shared" ca="1" si="116"/>
        <v>Malekula</v>
      </c>
      <c r="F1501" s="22" t="str">
        <f t="shared" ca="1" si="117"/>
        <v>VUT0104016</v>
      </c>
      <c r="G1501" s="22" t="str">
        <f t="shared" ca="1" si="118"/>
        <v>VUT0104</v>
      </c>
      <c r="H1501" s="22" t="str">
        <f t="shared" ca="1" si="119"/>
        <v>MALAMPA</v>
      </c>
      <c r="I1501" s="2"/>
      <c r="J1501" s="2">
        <v>0</v>
      </c>
      <c r="K1501" s="2"/>
    </row>
    <row r="1502" spans="1:11">
      <c r="A1502" s="6" t="s">
        <v>4587</v>
      </c>
      <c r="B1502" s="6" t="s">
        <v>4588</v>
      </c>
      <c r="C1502" s="22" t="str">
        <f t="shared" ca="1" si="115"/>
        <v>North East Malekula (Malekula)</v>
      </c>
      <c r="D1502" s="6" t="s">
        <v>547</v>
      </c>
      <c r="E1502" s="22" t="str">
        <f t="shared" ca="1" si="116"/>
        <v>Malekula</v>
      </c>
      <c r="F1502" s="22" t="str">
        <f t="shared" ca="1" si="117"/>
        <v>VUT0104016</v>
      </c>
      <c r="G1502" s="22" t="str">
        <f t="shared" ca="1" si="118"/>
        <v>VUT0104</v>
      </c>
      <c r="H1502" s="22" t="str">
        <f t="shared" ca="1" si="119"/>
        <v>MALAMPA</v>
      </c>
      <c r="I1502" s="2"/>
      <c r="J1502" s="2">
        <v>1</v>
      </c>
      <c r="K1502" s="2">
        <v>2</v>
      </c>
    </row>
    <row r="1503" spans="1:11">
      <c r="A1503" s="6" t="s">
        <v>4595</v>
      </c>
      <c r="B1503" s="6" t="s">
        <v>4596</v>
      </c>
      <c r="C1503" s="22" t="str">
        <f t="shared" ca="1" si="115"/>
        <v>North East Malekula (Malekula)</v>
      </c>
      <c r="D1503" s="6" t="s">
        <v>547</v>
      </c>
      <c r="E1503" s="22" t="str">
        <f t="shared" ca="1" si="116"/>
        <v>Malekula</v>
      </c>
      <c r="F1503" s="22" t="str">
        <f t="shared" ca="1" si="117"/>
        <v>VUT0104016</v>
      </c>
      <c r="G1503" s="22" t="str">
        <f t="shared" ca="1" si="118"/>
        <v>VUT0104</v>
      </c>
      <c r="H1503" s="22" t="str">
        <f t="shared" ca="1" si="119"/>
        <v>MALAMPA</v>
      </c>
      <c r="I1503" s="2"/>
      <c r="J1503" s="2">
        <v>0</v>
      </c>
      <c r="K1503" s="2"/>
    </row>
    <row r="1504" spans="1:11">
      <c r="A1504" s="6" t="s">
        <v>4597</v>
      </c>
      <c r="B1504" s="6" t="s">
        <v>4598</v>
      </c>
      <c r="C1504" s="22" t="str">
        <f t="shared" ca="1" si="115"/>
        <v>North East Malekula (Malekula)</v>
      </c>
      <c r="D1504" s="6" t="s">
        <v>547</v>
      </c>
      <c r="E1504" s="22" t="str">
        <f t="shared" ca="1" si="116"/>
        <v>Malekula</v>
      </c>
      <c r="F1504" s="22" t="str">
        <f t="shared" ca="1" si="117"/>
        <v>VUT0104016</v>
      </c>
      <c r="G1504" s="22" t="str">
        <f t="shared" ca="1" si="118"/>
        <v>VUT0104</v>
      </c>
      <c r="H1504" s="22" t="str">
        <f t="shared" ca="1" si="119"/>
        <v>MALAMPA</v>
      </c>
      <c r="I1504" s="2"/>
      <c r="J1504" s="2">
        <v>0</v>
      </c>
      <c r="K1504" s="2"/>
    </row>
    <row r="1505" spans="1:11">
      <c r="A1505" s="6" t="s">
        <v>4599</v>
      </c>
      <c r="B1505" s="6" t="s">
        <v>4600</v>
      </c>
      <c r="C1505" s="22" t="str">
        <f t="shared" ca="1" si="115"/>
        <v>North East Malekula (Malekula)</v>
      </c>
      <c r="D1505" s="6" t="s">
        <v>547</v>
      </c>
      <c r="E1505" s="22" t="str">
        <f t="shared" ca="1" si="116"/>
        <v>Malekula</v>
      </c>
      <c r="F1505" s="22" t="str">
        <f t="shared" ca="1" si="117"/>
        <v>VUT0104016</v>
      </c>
      <c r="G1505" s="22" t="str">
        <f t="shared" ca="1" si="118"/>
        <v>VUT0104</v>
      </c>
      <c r="H1505" s="22" t="str">
        <f t="shared" ca="1" si="119"/>
        <v>MALAMPA</v>
      </c>
      <c r="I1505" s="2"/>
      <c r="J1505" s="2">
        <v>0</v>
      </c>
      <c r="K1505" s="2"/>
    </row>
    <row r="1506" spans="1:11">
      <c r="A1506" s="6" t="s">
        <v>4603</v>
      </c>
      <c r="B1506" s="6" t="s">
        <v>4604</v>
      </c>
      <c r="C1506" s="22" t="str">
        <f t="shared" ca="1" si="115"/>
        <v>North East Malekula (Malekula)</v>
      </c>
      <c r="D1506" s="6" t="s">
        <v>547</v>
      </c>
      <c r="E1506" s="22" t="str">
        <f t="shared" ca="1" si="116"/>
        <v>Malekula</v>
      </c>
      <c r="F1506" s="22" t="str">
        <f t="shared" ca="1" si="117"/>
        <v>VUT0104016</v>
      </c>
      <c r="G1506" s="22" t="str">
        <f t="shared" ca="1" si="118"/>
        <v>VUT0104</v>
      </c>
      <c r="H1506" s="22" t="str">
        <f t="shared" ca="1" si="119"/>
        <v>MALAMPA</v>
      </c>
      <c r="I1506" s="2"/>
      <c r="J1506" s="2">
        <v>0</v>
      </c>
      <c r="K1506" s="2"/>
    </row>
    <row r="1507" spans="1:11">
      <c r="A1507" s="6" t="s">
        <v>4605</v>
      </c>
      <c r="B1507" s="6" t="s">
        <v>4606</v>
      </c>
      <c r="C1507" s="22" t="str">
        <f t="shared" ca="1" si="115"/>
        <v>North East Malekula (Malekula)</v>
      </c>
      <c r="D1507" s="6" t="s">
        <v>547</v>
      </c>
      <c r="E1507" s="22" t="str">
        <f t="shared" ca="1" si="116"/>
        <v>Malekula</v>
      </c>
      <c r="F1507" s="22" t="str">
        <f t="shared" ca="1" si="117"/>
        <v>VUT0104016</v>
      </c>
      <c r="G1507" s="22" t="str">
        <f t="shared" ca="1" si="118"/>
        <v>VUT0104</v>
      </c>
      <c r="H1507" s="22" t="str">
        <f t="shared" ca="1" si="119"/>
        <v>MALAMPA</v>
      </c>
      <c r="I1507" s="2"/>
      <c r="J1507" s="2">
        <v>0</v>
      </c>
      <c r="K1507" s="2"/>
    </row>
    <row r="1508" spans="1:11">
      <c r="A1508" s="6" t="s">
        <v>4613</v>
      </c>
      <c r="B1508" s="6" t="s">
        <v>4614</v>
      </c>
      <c r="C1508" s="22" t="str">
        <f t="shared" ca="1" si="115"/>
        <v>North East Malekula (Malekula)</v>
      </c>
      <c r="D1508" s="6" t="s">
        <v>547</v>
      </c>
      <c r="E1508" s="22" t="str">
        <f t="shared" ca="1" si="116"/>
        <v>Malekula</v>
      </c>
      <c r="F1508" s="22" t="str">
        <f t="shared" ca="1" si="117"/>
        <v>VUT0104016</v>
      </c>
      <c r="G1508" s="22" t="str">
        <f t="shared" ca="1" si="118"/>
        <v>VUT0104</v>
      </c>
      <c r="H1508" s="22" t="str">
        <f t="shared" ca="1" si="119"/>
        <v>MALAMPA</v>
      </c>
      <c r="I1508" s="2"/>
      <c r="J1508" s="2">
        <v>0</v>
      </c>
      <c r="K1508" s="2"/>
    </row>
    <row r="1509" spans="1:11">
      <c r="A1509" s="6" t="s">
        <v>421</v>
      </c>
      <c r="B1509" s="6" t="s">
        <v>4618</v>
      </c>
      <c r="C1509" s="22" t="str">
        <f t="shared" ca="1" si="115"/>
        <v>North East Malekula (Malekula)</v>
      </c>
      <c r="D1509" s="6" t="s">
        <v>547</v>
      </c>
      <c r="E1509" s="22" t="str">
        <f t="shared" ca="1" si="116"/>
        <v>Malekula</v>
      </c>
      <c r="F1509" s="22" t="str">
        <f t="shared" ca="1" si="117"/>
        <v>VUT0104016</v>
      </c>
      <c r="G1509" s="22" t="str">
        <f t="shared" ca="1" si="118"/>
        <v>VUT0104</v>
      </c>
      <c r="H1509" s="22" t="str">
        <f t="shared" ca="1" si="119"/>
        <v>MALAMPA</v>
      </c>
      <c r="I1509" s="2"/>
      <c r="J1509" s="2">
        <v>0</v>
      </c>
      <c r="K1509" s="2"/>
    </row>
    <row r="1510" spans="1:11">
      <c r="A1510" s="6" t="s">
        <v>4628</v>
      </c>
      <c r="B1510" s="6" t="s">
        <v>4629</v>
      </c>
      <c r="C1510" s="22" t="str">
        <f t="shared" ca="1" si="115"/>
        <v>North East Malekula (Malekula)</v>
      </c>
      <c r="D1510" s="6" t="s">
        <v>547</v>
      </c>
      <c r="E1510" s="22" t="str">
        <f t="shared" ca="1" si="116"/>
        <v>Malekula</v>
      </c>
      <c r="F1510" s="22" t="str">
        <f t="shared" ca="1" si="117"/>
        <v>VUT0104016</v>
      </c>
      <c r="G1510" s="22" t="str">
        <f t="shared" ca="1" si="118"/>
        <v>VUT0104</v>
      </c>
      <c r="H1510" s="22" t="str">
        <f t="shared" ca="1" si="119"/>
        <v>MALAMPA</v>
      </c>
      <c r="I1510" s="2"/>
      <c r="J1510" s="2">
        <v>0</v>
      </c>
      <c r="K1510" s="2"/>
    </row>
    <row r="1511" spans="1:11">
      <c r="A1511" s="6" t="s">
        <v>4630</v>
      </c>
      <c r="B1511" s="6" t="s">
        <v>4631</v>
      </c>
      <c r="C1511" s="22" t="str">
        <f t="shared" ca="1" si="115"/>
        <v>North East Malekula (Malekula)</v>
      </c>
      <c r="D1511" s="6" t="s">
        <v>547</v>
      </c>
      <c r="E1511" s="22" t="str">
        <f t="shared" ca="1" si="116"/>
        <v>Malekula</v>
      </c>
      <c r="F1511" s="22" t="str">
        <f t="shared" ca="1" si="117"/>
        <v>VUT0104016</v>
      </c>
      <c r="G1511" s="22" t="str">
        <f t="shared" ca="1" si="118"/>
        <v>VUT0104</v>
      </c>
      <c r="H1511" s="22" t="str">
        <f t="shared" ca="1" si="119"/>
        <v>MALAMPA</v>
      </c>
      <c r="I1511" s="2"/>
      <c r="J1511" s="2">
        <v>0</v>
      </c>
      <c r="K1511" s="2"/>
    </row>
    <row r="1512" spans="1:11">
      <c r="A1512" s="6" t="s">
        <v>4634</v>
      </c>
      <c r="B1512" s="6" t="s">
        <v>4635</v>
      </c>
      <c r="C1512" s="22" t="str">
        <f t="shared" ca="1" si="115"/>
        <v>North East Malekula (Malekula)</v>
      </c>
      <c r="D1512" s="6" t="s">
        <v>547</v>
      </c>
      <c r="E1512" s="22" t="str">
        <f t="shared" ca="1" si="116"/>
        <v>Malekula</v>
      </c>
      <c r="F1512" s="22" t="str">
        <f t="shared" ca="1" si="117"/>
        <v>VUT0104016</v>
      </c>
      <c r="G1512" s="22" t="str">
        <f t="shared" ca="1" si="118"/>
        <v>VUT0104</v>
      </c>
      <c r="H1512" s="22" t="str">
        <f t="shared" ca="1" si="119"/>
        <v>MALAMPA</v>
      </c>
      <c r="I1512" s="2"/>
      <c r="J1512" s="2">
        <v>0</v>
      </c>
      <c r="K1512" s="2"/>
    </row>
    <row r="1513" spans="1:11">
      <c r="A1513" s="6" t="s">
        <v>4638</v>
      </c>
      <c r="B1513" s="6" t="s">
        <v>4639</v>
      </c>
      <c r="C1513" s="22" t="str">
        <f t="shared" ca="1" si="115"/>
        <v>North East Malekula (Malekula)</v>
      </c>
      <c r="D1513" s="6" t="s">
        <v>547</v>
      </c>
      <c r="E1513" s="22" t="str">
        <f t="shared" ca="1" si="116"/>
        <v>Malekula</v>
      </c>
      <c r="F1513" s="22" t="str">
        <f t="shared" ca="1" si="117"/>
        <v>VUT0104016</v>
      </c>
      <c r="G1513" s="22" t="str">
        <f t="shared" ca="1" si="118"/>
        <v>VUT0104</v>
      </c>
      <c r="H1513" s="22" t="str">
        <f t="shared" ca="1" si="119"/>
        <v>MALAMPA</v>
      </c>
      <c r="I1513" s="2"/>
      <c r="J1513" s="2">
        <v>0</v>
      </c>
      <c r="K1513" s="2"/>
    </row>
    <row r="1514" spans="1:11">
      <c r="A1514" s="6" t="s">
        <v>4640</v>
      </c>
      <c r="B1514" s="6" t="s">
        <v>4641</v>
      </c>
      <c r="C1514" s="22" t="str">
        <f t="shared" ca="1" si="115"/>
        <v>North East Malekula (Malekula)</v>
      </c>
      <c r="D1514" s="6" t="s">
        <v>547</v>
      </c>
      <c r="E1514" s="22" t="str">
        <f t="shared" ca="1" si="116"/>
        <v>Malekula</v>
      </c>
      <c r="F1514" s="22" t="str">
        <f t="shared" ca="1" si="117"/>
        <v>VUT0104016</v>
      </c>
      <c r="G1514" s="22" t="str">
        <f t="shared" ca="1" si="118"/>
        <v>VUT0104</v>
      </c>
      <c r="H1514" s="22" t="str">
        <f t="shared" ca="1" si="119"/>
        <v>MALAMPA</v>
      </c>
      <c r="I1514" s="2"/>
      <c r="J1514" s="2">
        <v>0</v>
      </c>
      <c r="K1514" s="2"/>
    </row>
    <row r="1515" spans="1:11">
      <c r="A1515" s="6" t="s">
        <v>4644</v>
      </c>
      <c r="B1515" s="6" t="s">
        <v>4645</v>
      </c>
      <c r="C1515" s="22" t="str">
        <f t="shared" ca="1" si="115"/>
        <v>North East Malekula (Malekula)</v>
      </c>
      <c r="D1515" s="6" t="s">
        <v>547</v>
      </c>
      <c r="E1515" s="22" t="str">
        <f t="shared" ca="1" si="116"/>
        <v>Malekula</v>
      </c>
      <c r="F1515" s="22" t="str">
        <f t="shared" ca="1" si="117"/>
        <v>VUT0104016</v>
      </c>
      <c r="G1515" s="22" t="str">
        <f t="shared" ca="1" si="118"/>
        <v>VUT0104</v>
      </c>
      <c r="H1515" s="22" t="str">
        <f t="shared" ca="1" si="119"/>
        <v>MALAMPA</v>
      </c>
      <c r="I1515" s="2"/>
      <c r="J1515" s="2">
        <v>0</v>
      </c>
      <c r="K1515" s="2"/>
    </row>
    <row r="1516" spans="1:11">
      <c r="A1516" s="6" t="s">
        <v>4646</v>
      </c>
      <c r="B1516" s="6" t="s">
        <v>4647</v>
      </c>
      <c r="C1516" s="22" t="str">
        <f t="shared" ca="1" si="115"/>
        <v>North East Malekula (Malekula)</v>
      </c>
      <c r="D1516" s="6" t="s">
        <v>547</v>
      </c>
      <c r="E1516" s="22" t="str">
        <f t="shared" ca="1" si="116"/>
        <v>Malekula</v>
      </c>
      <c r="F1516" s="22" t="str">
        <f t="shared" ca="1" si="117"/>
        <v>VUT0104016</v>
      </c>
      <c r="G1516" s="22" t="str">
        <f t="shared" ca="1" si="118"/>
        <v>VUT0104</v>
      </c>
      <c r="H1516" s="22" t="str">
        <f t="shared" ca="1" si="119"/>
        <v>MALAMPA</v>
      </c>
      <c r="I1516" s="2"/>
      <c r="J1516" s="2">
        <v>0</v>
      </c>
      <c r="K1516" s="2"/>
    </row>
    <row r="1517" spans="1:11">
      <c r="A1517" s="6" t="s">
        <v>4656</v>
      </c>
      <c r="B1517" s="6" t="s">
        <v>4657</v>
      </c>
      <c r="C1517" s="22" t="str">
        <f t="shared" ca="1" si="115"/>
        <v>North East Malekula (Malekula)</v>
      </c>
      <c r="D1517" s="6" t="s">
        <v>547</v>
      </c>
      <c r="E1517" s="22" t="str">
        <f t="shared" ca="1" si="116"/>
        <v>Malekula</v>
      </c>
      <c r="F1517" s="22" t="str">
        <f t="shared" ca="1" si="117"/>
        <v>VUT0104016</v>
      </c>
      <c r="G1517" s="22" t="str">
        <f t="shared" ca="1" si="118"/>
        <v>VUT0104</v>
      </c>
      <c r="H1517" s="22" t="str">
        <f t="shared" ca="1" si="119"/>
        <v>MALAMPA</v>
      </c>
      <c r="I1517" s="2"/>
      <c r="J1517" s="2">
        <v>0</v>
      </c>
      <c r="K1517" s="2"/>
    </row>
    <row r="1518" spans="1:11">
      <c r="A1518" s="6" t="s">
        <v>4662</v>
      </c>
      <c r="B1518" s="6" t="s">
        <v>4663</v>
      </c>
      <c r="C1518" s="22" t="str">
        <f t="shared" ca="1" si="115"/>
        <v>North East Malekula (Malekula)</v>
      </c>
      <c r="D1518" s="6" t="s">
        <v>547</v>
      </c>
      <c r="E1518" s="22" t="str">
        <f t="shared" ca="1" si="116"/>
        <v>Malekula</v>
      </c>
      <c r="F1518" s="22" t="str">
        <f t="shared" ca="1" si="117"/>
        <v>VUT0104016</v>
      </c>
      <c r="G1518" s="22" t="str">
        <f t="shared" ca="1" si="118"/>
        <v>VUT0104</v>
      </c>
      <c r="H1518" s="22" t="str">
        <f t="shared" ca="1" si="119"/>
        <v>MALAMPA</v>
      </c>
      <c r="I1518" s="2"/>
      <c r="J1518" s="2">
        <v>0</v>
      </c>
      <c r="K1518" s="2"/>
    </row>
    <row r="1519" spans="1:11">
      <c r="A1519" s="6" t="s">
        <v>4672</v>
      </c>
      <c r="B1519" s="6" t="s">
        <v>4673</v>
      </c>
      <c r="C1519" s="22" t="str">
        <f t="shared" ca="1" si="115"/>
        <v>North East Malekula (Malekula)</v>
      </c>
      <c r="D1519" s="6" t="s">
        <v>547</v>
      </c>
      <c r="E1519" s="22" t="str">
        <f t="shared" ca="1" si="116"/>
        <v>Malekula</v>
      </c>
      <c r="F1519" s="22" t="str">
        <f t="shared" ca="1" si="117"/>
        <v>VUT0104016</v>
      </c>
      <c r="G1519" s="22" t="str">
        <f t="shared" ca="1" si="118"/>
        <v>VUT0104</v>
      </c>
      <c r="H1519" s="22" t="str">
        <f t="shared" ca="1" si="119"/>
        <v>MALAMPA</v>
      </c>
      <c r="I1519" s="2"/>
      <c r="J1519" s="2">
        <v>0</v>
      </c>
      <c r="K1519" s="2"/>
    </row>
    <row r="1520" spans="1:11">
      <c r="A1520" s="6" t="s">
        <v>4676</v>
      </c>
      <c r="B1520" s="6" t="s">
        <v>4677</v>
      </c>
      <c r="C1520" s="22" t="str">
        <f t="shared" ca="1" si="115"/>
        <v>North East Malekula (Malekula)</v>
      </c>
      <c r="D1520" s="6" t="s">
        <v>547</v>
      </c>
      <c r="E1520" s="22" t="str">
        <f t="shared" ca="1" si="116"/>
        <v>Malekula</v>
      </c>
      <c r="F1520" s="22" t="str">
        <f t="shared" ca="1" si="117"/>
        <v>VUT0104016</v>
      </c>
      <c r="G1520" s="22" t="str">
        <f t="shared" ca="1" si="118"/>
        <v>VUT0104</v>
      </c>
      <c r="H1520" s="22" t="str">
        <f t="shared" ca="1" si="119"/>
        <v>MALAMPA</v>
      </c>
      <c r="I1520" s="2"/>
      <c r="J1520" s="2">
        <v>0</v>
      </c>
      <c r="K1520" s="2"/>
    </row>
    <row r="1521" spans="1:11">
      <c r="A1521" s="6" t="s">
        <v>4678</v>
      </c>
      <c r="B1521" s="6" t="s">
        <v>4679</v>
      </c>
      <c r="C1521" s="22" t="str">
        <f t="shared" ca="1" si="115"/>
        <v>North East Malekula (Malekula)</v>
      </c>
      <c r="D1521" s="6" t="s">
        <v>547</v>
      </c>
      <c r="E1521" s="22" t="str">
        <f t="shared" ca="1" si="116"/>
        <v>Malekula</v>
      </c>
      <c r="F1521" s="22" t="str">
        <f t="shared" ca="1" si="117"/>
        <v>VUT0104016</v>
      </c>
      <c r="G1521" s="22" t="str">
        <f t="shared" ca="1" si="118"/>
        <v>VUT0104</v>
      </c>
      <c r="H1521" s="22" t="str">
        <f t="shared" ca="1" si="119"/>
        <v>MALAMPA</v>
      </c>
      <c r="I1521" s="2"/>
      <c r="J1521" s="2">
        <v>0</v>
      </c>
      <c r="K1521" s="2"/>
    </row>
    <row r="1522" spans="1:11">
      <c r="A1522" s="6" t="s">
        <v>4682</v>
      </c>
      <c r="B1522" s="6" t="s">
        <v>4683</v>
      </c>
      <c r="C1522" s="22" t="str">
        <f t="shared" ca="1" si="115"/>
        <v>North East Malekula (Malekula)</v>
      </c>
      <c r="D1522" s="6" t="s">
        <v>547</v>
      </c>
      <c r="E1522" s="22" t="str">
        <f t="shared" ca="1" si="116"/>
        <v>Malekula</v>
      </c>
      <c r="F1522" s="22" t="str">
        <f t="shared" ca="1" si="117"/>
        <v>VUT0104016</v>
      </c>
      <c r="G1522" s="22" t="str">
        <f t="shared" ca="1" si="118"/>
        <v>VUT0104</v>
      </c>
      <c r="H1522" s="22" t="str">
        <f t="shared" ca="1" si="119"/>
        <v>MALAMPA</v>
      </c>
      <c r="I1522" s="2"/>
      <c r="J1522" s="2">
        <v>0</v>
      </c>
      <c r="K1522" s="2"/>
    </row>
    <row r="1523" spans="1:11">
      <c r="A1523" s="6" t="s">
        <v>4686</v>
      </c>
      <c r="B1523" s="6" t="s">
        <v>4687</v>
      </c>
      <c r="C1523" s="22" t="str">
        <f t="shared" ca="1" si="115"/>
        <v>North East Malekula (Malekula)</v>
      </c>
      <c r="D1523" s="6" t="s">
        <v>547</v>
      </c>
      <c r="E1523" s="22" t="str">
        <f t="shared" ca="1" si="116"/>
        <v>Malekula</v>
      </c>
      <c r="F1523" s="22" t="str">
        <f t="shared" ca="1" si="117"/>
        <v>VUT0104016</v>
      </c>
      <c r="G1523" s="22" t="str">
        <f t="shared" ca="1" si="118"/>
        <v>VUT0104</v>
      </c>
      <c r="H1523" s="22" t="str">
        <f t="shared" ca="1" si="119"/>
        <v>MALAMPA</v>
      </c>
      <c r="I1523" s="2"/>
      <c r="J1523" s="2">
        <v>0</v>
      </c>
      <c r="K1523" s="2"/>
    </row>
    <row r="1524" spans="1:11">
      <c r="A1524" s="6" t="s">
        <v>4688</v>
      </c>
      <c r="B1524" s="6" t="s">
        <v>4689</v>
      </c>
      <c r="C1524" s="22" t="str">
        <f t="shared" ca="1" si="115"/>
        <v>North East Malekula (Malekula)</v>
      </c>
      <c r="D1524" s="6" t="s">
        <v>547</v>
      </c>
      <c r="E1524" s="22" t="str">
        <f t="shared" ca="1" si="116"/>
        <v>Malekula</v>
      </c>
      <c r="F1524" s="22" t="str">
        <f t="shared" ca="1" si="117"/>
        <v>VUT0104016</v>
      </c>
      <c r="G1524" s="22" t="str">
        <f t="shared" ca="1" si="118"/>
        <v>VUT0104</v>
      </c>
      <c r="H1524" s="22" t="str">
        <f t="shared" ca="1" si="119"/>
        <v>MALAMPA</v>
      </c>
      <c r="I1524" s="2"/>
      <c r="J1524" s="2">
        <v>0</v>
      </c>
      <c r="K1524" s="2"/>
    </row>
    <row r="1525" spans="1:11">
      <c r="A1525" s="6" t="s">
        <v>4706</v>
      </c>
      <c r="B1525" s="6" t="s">
        <v>4707</v>
      </c>
      <c r="C1525" s="22" t="str">
        <f t="shared" ca="1" si="115"/>
        <v>North East Malekula (Malekula)</v>
      </c>
      <c r="D1525" s="6" t="s">
        <v>547</v>
      </c>
      <c r="E1525" s="22" t="str">
        <f t="shared" ca="1" si="116"/>
        <v>Malekula</v>
      </c>
      <c r="F1525" s="22" t="str">
        <f t="shared" ca="1" si="117"/>
        <v>VUT0104016</v>
      </c>
      <c r="G1525" s="22" t="str">
        <f t="shared" ca="1" si="118"/>
        <v>VUT0104</v>
      </c>
      <c r="H1525" s="22" t="str">
        <f t="shared" ca="1" si="119"/>
        <v>MALAMPA</v>
      </c>
      <c r="I1525" s="2"/>
      <c r="J1525" s="2">
        <v>0</v>
      </c>
      <c r="K1525" s="2"/>
    </row>
    <row r="1526" spans="1:11">
      <c r="A1526" s="6" t="s">
        <v>4708</v>
      </c>
      <c r="B1526" s="6" t="s">
        <v>4709</v>
      </c>
      <c r="C1526" s="22" t="str">
        <f t="shared" ca="1" si="115"/>
        <v>North East Malekula (Malekula)</v>
      </c>
      <c r="D1526" s="6" t="s">
        <v>547</v>
      </c>
      <c r="E1526" s="22" t="str">
        <f t="shared" ca="1" si="116"/>
        <v>Malekula</v>
      </c>
      <c r="F1526" s="22" t="str">
        <f t="shared" ca="1" si="117"/>
        <v>VUT0104016</v>
      </c>
      <c r="G1526" s="22" t="str">
        <f t="shared" ca="1" si="118"/>
        <v>VUT0104</v>
      </c>
      <c r="H1526" s="22" t="str">
        <f t="shared" ca="1" si="119"/>
        <v>MALAMPA</v>
      </c>
      <c r="I1526" s="2"/>
      <c r="J1526" s="2">
        <v>0</v>
      </c>
      <c r="K1526" s="2"/>
    </row>
    <row r="1527" spans="1:11">
      <c r="A1527" s="6" t="s">
        <v>4710</v>
      </c>
      <c r="B1527" s="6" t="s">
        <v>4711</v>
      </c>
      <c r="C1527" s="22" t="str">
        <f t="shared" ca="1" si="115"/>
        <v>North East Malekula (Malekula)</v>
      </c>
      <c r="D1527" s="6" t="s">
        <v>547</v>
      </c>
      <c r="E1527" s="22" t="str">
        <f t="shared" ca="1" si="116"/>
        <v>Malekula</v>
      </c>
      <c r="F1527" s="22" t="str">
        <f t="shared" ca="1" si="117"/>
        <v>VUT0104016</v>
      </c>
      <c r="G1527" s="22" t="str">
        <f t="shared" ca="1" si="118"/>
        <v>VUT0104</v>
      </c>
      <c r="H1527" s="22" t="str">
        <f t="shared" ca="1" si="119"/>
        <v>MALAMPA</v>
      </c>
      <c r="I1527" s="2"/>
      <c r="J1527" s="2">
        <v>0</v>
      </c>
      <c r="K1527" s="2"/>
    </row>
    <row r="1528" spans="1:11">
      <c r="A1528" s="6" t="s">
        <v>4718</v>
      </c>
      <c r="B1528" s="6" t="s">
        <v>4719</v>
      </c>
      <c r="C1528" s="22" t="str">
        <f t="shared" ca="1" si="115"/>
        <v>North East Malekula (Malekula)</v>
      </c>
      <c r="D1528" s="6" t="s">
        <v>547</v>
      </c>
      <c r="E1528" s="22" t="str">
        <f t="shared" ca="1" si="116"/>
        <v>Malekula</v>
      </c>
      <c r="F1528" s="22" t="str">
        <f t="shared" ca="1" si="117"/>
        <v>VUT0104016</v>
      </c>
      <c r="G1528" s="22" t="str">
        <f t="shared" ca="1" si="118"/>
        <v>VUT0104</v>
      </c>
      <c r="H1528" s="22" t="str">
        <f t="shared" ca="1" si="119"/>
        <v>MALAMPA</v>
      </c>
      <c r="I1528" s="2"/>
      <c r="J1528" s="2">
        <v>0</v>
      </c>
      <c r="K1528" s="2"/>
    </row>
    <row r="1529" spans="1:11">
      <c r="A1529" s="6" t="s">
        <v>4720</v>
      </c>
      <c r="B1529" s="6" t="s">
        <v>4721</v>
      </c>
      <c r="C1529" s="22" t="str">
        <f t="shared" ca="1" si="115"/>
        <v>North East Malekula (Malekula)</v>
      </c>
      <c r="D1529" s="6" t="s">
        <v>547</v>
      </c>
      <c r="E1529" s="22" t="str">
        <f t="shared" ca="1" si="116"/>
        <v>Malekula</v>
      </c>
      <c r="F1529" s="22" t="str">
        <f t="shared" ca="1" si="117"/>
        <v>VUT0104016</v>
      </c>
      <c r="G1529" s="22" t="str">
        <f t="shared" ca="1" si="118"/>
        <v>VUT0104</v>
      </c>
      <c r="H1529" s="22" t="str">
        <f t="shared" ca="1" si="119"/>
        <v>MALAMPA</v>
      </c>
      <c r="I1529" s="2"/>
      <c r="J1529" s="2">
        <v>0</v>
      </c>
      <c r="K1529" s="2"/>
    </row>
    <row r="1530" spans="1:11">
      <c r="A1530" s="6" t="s">
        <v>4725</v>
      </c>
      <c r="B1530" s="6" t="s">
        <v>4726</v>
      </c>
      <c r="C1530" s="22" t="str">
        <f t="shared" ca="1" si="115"/>
        <v>North East Malekula (Malekula)</v>
      </c>
      <c r="D1530" s="6" t="s">
        <v>547</v>
      </c>
      <c r="E1530" s="22" t="str">
        <f t="shared" ca="1" si="116"/>
        <v>Malekula</v>
      </c>
      <c r="F1530" s="22" t="str">
        <f t="shared" ca="1" si="117"/>
        <v>VUT0104016</v>
      </c>
      <c r="G1530" s="22" t="str">
        <f t="shared" ca="1" si="118"/>
        <v>VUT0104</v>
      </c>
      <c r="H1530" s="22" t="str">
        <f t="shared" ca="1" si="119"/>
        <v>MALAMPA</v>
      </c>
      <c r="I1530" s="2"/>
      <c r="J1530" s="2">
        <v>0</v>
      </c>
      <c r="K1530" s="2"/>
    </row>
    <row r="1531" spans="1:11">
      <c r="A1531" s="6" t="s">
        <v>4727</v>
      </c>
      <c r="B1531" s="6" t="s">
        <v>4728</v>
      </c>
      <c r="C1531" s="22" t="str">
        <f t="shared" ca="1" si="115"/>
        <v>North East Malekula (Malekula)</v>
      </c>
      <c r="D1531" s="6" t="s">
        <v>547</v>
      </c>
      <c r="E1531" s="22" t="str">
        <f t="shared" ca="1" si="116"/>
        <v>Malekula</v>
      </c>
      <c r="F1531" s="22" t="str">
        <f t="shared" ca="1" si="117"/>
        <v>VUT0104016</v>
      </c>
      <c r="G1531" s="22" t="str">
        <f t="shared" ca="1" si="118"/>
        <v>VUT0104</v>
      </c>
      <c r="H1531" s="22" t="str">
        <f t="shared" ca="1" si="119"/>
        <v>MALAMPA</v>
      </c>
      <c r="I1531" s="2"/>
      <c r="J1531" s="2">
        <v>0</v>
      </c>
      <c r="K1531" s="2"/>
    </row>
    <row r="1532" spans="1:11">
      <c r="A1532" s="6" t="s">
        <v>4731</v>
      </c>
      <c r="B1532" s="6" t="s">
        <v>4732</v>
      </c>
      <c r="C1532" s="22" t="str">
        <f t="shared" ca="1" si="115"/>
        <v>North East Malekula (Malekula)</v>
      </c>
      <c r="D1532" s="6" t="s">
        <v>547</v>
      </c>
      <c r="E1532" s="22" t="str">
        <f t="shared" ca="1" si="116"/>
        <v>Malekula</v>
      </c>
      <c r="F1532" s="22" t="str">
        <f t="shared" ca="1" si="117"/>
        <v>VUT0104016</v>
      </c>
      <c r="G1532" s="22" t="str">
        <f t="shared" ca="1" si="118"/>
        <v>VUT0104</v>
      </c>
      <c r="H1532" s="22" t="str">
        <f t="shared" ca="1" si="119"/>
        <v>MALAMPA</v>
      </c>
      <c r="I1532" s="2"/>
      <c r="J1532" s="2">
        <v>0</v>
      </c>
      <c r="K1532" s="2"/>
    </row>
    <row r="1533" spans="1:11">
      <c r="A1533" s="6" t="s">
        <v>4733</v>
      </c>
      <c r="B1533" s="6" t="s">
        <v>4734</v>
      </c>
      <c r="C1533" s="22" t="str">
        <f t="shared" ca="1" si="115"/>
        <v>North East Malekula (Malekula)</v>
      </c>
      <c r="D1533" s="6" t="s">
        <v>547</v>
      </c>
      <c r="E1533" s="22" t="str">
        <f t="shared" ca="1" si="116"/>
        <v>Malekula</v>
      </c>
      <c r="F1533" s="22" t="str">
        <f t="shared" ca="1" si="117"/>
        <v>VUT0104016</v>
      </c>
      <c r="G1533" s="22" t="str">
        <f t="shared" ca="1" si="118"/>
        <v>VUT0104</v>
      </c>
      <c r="H1533" s="22" t="str">
        <f t="shared" ca="1" si="119"/>
        <v>MALAMPA</v>
      </c>
      <c r="I1533" s="2"/>
      <c r="J1533" s="2">
        <v>0</v>
      </c>
      <c r="K1533" s="2"/>
    </row>
    <row r="1534" spans="1:11">
      <c r="A1534" s="6" t="s">
        <v>4743</v>
      </c>
      <c r="B1534" s="6" t="s">
        <v>4744</v>
      </c>
      <c r="C1534" s="22" t="str">
        <f t="shared" ca="1" si="115"/>
        <v>North East Malekula (Malekula)</v>
      </c>
      <c r="D1534" s="6" t="s">
        <v>547</v>
      </c>
      <c r="E1534" s="22" t="str">
        <f t="shared" ca="1" si="116"/>
        <v>Malekula</v>
      </c>
      <c r="F1534" s="22" t="str">
        <f t="shared" ca="1" si="117"/>
        <v>VUT0104016</v>
      </c>
      <c r="G1534" s="22" t="str">
        <f t="shared" ca="1" si="118"/>
        <v>VUT0104</v>
      </c>
      <c r="H1534" s="22" t="str">
        <f t="shared" ca="1" si="119"/>
        <v>MALAMPA</v>
      </c>
      <c r="I1534" s="2"/>
      <c r="J1534" s="2">
        <v>0</v>
      </c>
      <c r="K1534" s="2"/>
    </row>
    <row r="1535" spans="1:11">
      <c r="A1535" s="6" t="s">
        <v>4747</v>
      </c>
      <c r="B1535" s="6" t="s">
        <v>4748</v>
      </c>
      <c r="C1535" s="22" t="str">
        <f t="shared" ca="1" si="115"/>
        <v>North East Malekula (Malekula)</v>
      </c>
      <c r="D1535" s="6" t="s">
        <v>547</v>
      </c>
      <c r="E1535" s="22" t="str">
        <f t="shared" ca="1" si="116"/>
        <v>Malekula</v>
      </c>
      <c r="F1535" s="22" t="str">
        <f t="shared" ca="1" si="117"/>
        <v>VUT0104016</v>
      </c>
      <c r="G1535" s="22" t="str">
        <f t="shared" ca="1" si="118"/>
        <v>VUT0104</v>
      </c>
      <c r="H1535" s="22" t="str">
        <f t="shared" ca="1" si="119"/>
        <v>MALAMPA</v>
      </c>
      <c r="I1535" s="2"/>
      <c r="J1535" s="2">
        <v>0</v>
      </c>
      <c r="K1535" s="2"/>
    </row>
    <row r="1536" spans="1:11">
      <c r="A1536" s="6" t="s">
        <v>4755</v>
      </c>
      <c r="B1536" s="6" t="s">
        <v>4756</v>
      </c>
      <c r="C1536" s="22" t="str">
        <f t="shared" ca="1" si="115"/>
        <v>North East Malekula (Malekula)</v>
      </c>
      <c r="D1536" s="6" t="s">
        <v>547</v>
      </c>
      <c r="E1536" s="22" t="str">
        <f t="shared" ca="1" si="116"/>
        <v>Malekula</v>
      </c>
      <c r="F1536" s="22" t="str">
        <f t="shared" ca="1" si="117"/>
        <v>VUT0104016</v>
      </c>
      <c r="G1536" s="22" t="str">
        <f t="shared" ca="1" si="118"/>
        <v>VUT0104</v>
      </c>
      <c r="H1536" s="22" t="str">
        <f t="shared" ca="1" si="119"/>
        <v>MALAMPA</v>
      </c>
      <c r="I1536" s="2"/>
      <c r="J1536" s="2">
        <v>0</v>
      </c>
      <c r="K1536" s="2"/>
    </row>
    <row r="1537" spans="1:11">
      <c r="A1537" s="6" t="s">
        <v>4763</v>
      </c>
      <c r="B1537" s="6" t="s">
        <v>4764</v>
      </c>
      <c r="C1537" s="22" t="str">
        <f t="shared" ca="1" si="115"/>
        <v>North East Malekula (Malekula)</v>
      </c>
      <c r="D1537" s="6" t="s">
        <v>547</v>
      </c>
      <c r="E1537" s="22" t="str">
        <f t="shared" ca="1" si="116"/>
        <v>Malekula</v>
      </c>
      <c r="F1537" s="22" t="str">
        <f t="shared" ca="1" si="117"/>
        <v>VUT0104016</v>
      </c>
      <c r="G1537" s="22" t="str">
        <f t="shared" ca="1" si="118"/>
        <v>VUT0104</v>
      </c>
      <c r="H1537" s="22" t="str">
        <f t="shared" ca="1" si="119"/>
        <v>MALAMPA</v>
      </c>
      <c r="I1537" s="2"/>
      <c r="J1537" s="2">
        <v>0</v>
      </c>
      <c r="K1537" s="2"/>
    </row>
    <row r="1538" spans="1:11">
      <c r="A1538" s="6" t="s">
        <v>4784</v>
      </c>
      <c r="B1538" s="6" t="s">
        <v>4785</v>
      </c>
      <c r="C1538" s="22" t="str">
        <f t="shared" ref="C1538:C1601" ca="1" si="120">OFFSET(OffsetRefAdm3,MATCH(D1538,MatchAdm3_Code,0)-1,0)</f>
        <v>North East Malekula (Malekula)</v>
      </c>
      <c r="D1538" s="6" t="s">
        <v>547</v>
      </c>
      <c r="E1538" s="22" t="str">
        <f t="shared" ref="E1538:E1601" ca="1" si="121">OFFSET(OffsetRefAdm3,MATCH(D1538,MatchAdm3_Code,0)-1,2)</f>
        <v>Malekula</v>
      </c>
      <c r="F1538" s="22" t="str">
        <f t="shared" ref="F1538:F1601" ca="1" si="122">OFFSET(OffsetRefAdm3,MATCH(D1538,MatchAdm3_Code,0)-1,3)</f>
        <v>VUT0104016</v>
      </c>
      <c r="G1538" s="22" t="str">
        <f t="shared" ref="G1538:G1601" ca="1" si="123">OFFSET(OffsetRefAdm3,MATCH(D1538,MatchAdm3_Code,0)-1,5)</f>
        <v>VUT0104</v>
      </c>
      <c r="H1538" s="22" t="str">
        <f t="shared" ref="H1538:H1601" ca="1" si="124">OFFSET(OffsetRefAdm3,MATCH(D1538,MatchAdm3_Code,0)-1,4)</f>
        <v>MALAMPA</v>
      </c>
      <c r="I1538" s="2"/>
      <c r="J1538" s="2">
        <v>0</v>
      </c>
      <c r="K1538" s="2"/>
    </row>
    <row r="1539" spans="1:11">
      <c r="A1539" s="6" t="s">
        <v>4786</v>
      </c>
      <c r="B1539" s="6" t="s">
        <v>4787</v>
      </c>
      <c r="C1539" s="22" t="str">
        <f t="shared" ca="1" si="120"/>
        <v>North East Malekula (Malekula)</v>
      </c>
      <c r="D1539" s="6" t="s">
        <v>547</v>
      </c>
      <c r="E1539" s="22" t="str">
        <f t="shared" ca="1" si="121"/>
        <v>Malekula</v>
      </c>
      <c r="F1539" s="22" t="str">
        <f t="shared" ca="1" si="122"/>
        <v>VUT0104016</v>
      </c>
      <c r="G1539" s="22" t="str">
        <f t="shared" ca="1" si="123"/>
        <v>VUT0104</v>
      </c>
      <c r="H1539" s="22" t="str">
        <f t="shared" ca="1" si="124"/>
        <v>MALAMPA</v>
      </c>
      <c r="I1539" s="2"/>
      <c r="J1539" s="2">
        <v>0</v>
      </c>
      <c r="K1539" s="2"/>
    </row>
    <row r="1540" spans="1:11">
      <c r="A1540" s="6" t="s">
        <v>4794</v>
      </c>
      <c r="B1540" s="6" t="s">
        <v>4795</v>
      </c>
      <c r="C1540" s="22" t="str">
        <f t="shared" ca="1" si="120"/>
        <v>North East Malekula (Malekula)</v>
      </c>
      <c r="D1540" s="6" t="s">
        <v>547</v>
      </c>
      <c r="E1540" s="22" t="str">
        <f t="shared" ca="1" si="121"/>
        <v>Malekula</v>
      </c>
      <c r="F1540" s="22" t="str">
        <f t="shared" ca="1" si="122"/>
        <v>VUT0104016</v>
      </c>
      <c r="G1540" s="22" t="str">
        <f t="shared" ca="1" si="123"/>
        <v>VUT0104</v>
      </c>
      <c r="H1540" s="22" t="str">
        <f t="shared" ca="1" si="124"/>
        <v>MALAMPA</v>
      </c>
      <c r="I1540" s="2"/>
      <c r="J1540" s="2">
        <v>0</v>
      </c>
      <c r="K1540" s="2"/>
    </row>
    <row r="1541" spans="1:11">
      <c r="A1541" s="6" t="s">
        <v>4802</v>
      </c>
      <c r="B1541" s="6" t="s">
        <v>4803</v>
      </c>
      <c r="C1541" s="22" t="str">
        <f t="shared" ca="1" si="120"/>
        <v>North East Malekula (Malekula)</v>
      </c>
      <c r="D1541" s="6" t="s">
        <v>547</v>
      </c>
      <c r="E1541" s="22" t="str">
        <f t="shared" ca="1" si="121"/>
        <v>Malekula</v>
      </c>
      <c r="F1541" s="22" t="str">
        <f t="shared" ca="1" si="122"/>
        <v>VUT0104016</v>
      </c>
      <c r="G1541" s="22" t="str">
        <f t="shared" ca="1" si="123"/>
        <v>VUT0104</v>
      </c>
      <c r="H1541" s="22" t="str">
        <f t="shared" ca="1" si="124"/>
        <v>MALAMPA</v>
      </c>
      <c r="I1541" s="2"/>
      <c r="J1541" s="2">
        <v>0</v>
      </c>
      <c r="K1541" s="2"/>
    </row>
    <row r="1542" spans="1:11">
      <c r="A1542" s="6" t="s">
        <v>4806</v>
      </c>
      <c r="B1542" s="6" t="s">
        <v>4807</v>
      </c>
      <c r="C1542" s="22" t="str">
        <f t="shared" ca="1" si="120"/>
        <v>North East Malekula (Malekula)</v>
      </c>
      <c r="D1542" s="6" t="s">
        <v>547</v>
      </c>
      <c r="E1542" s="22" t="str">
        <f t="shared" ca="1" si="121"/>
        <v>Malekula</v>
      </c>
      <c r="F1542" s="22" t="str">
        <f t="shared" ca="1" si="122"/>
        <v>VUT0104016</v>
      </c>
      <c r="G1542" s="22" t="str">
        <f t="shared" ca="1" si="123"/>
        <v>VUT0104</v>
      </c>
      <c r="H1542" s="22" t="str">
        <f t="shared" ca="1" si="124"/>
        <v>MALAMPA</v>
      </c>
      <c r="I1542" s="2"/>
      <c r="J1542" s="2">
        <v>0</v>
      </c>
      <c r="K1542" s="2"/>
    </row>
    <row r="1543" spans="1:11">
      <c r="A1543" s="6" t="s">
        <v>4808</v>
      </c>
      <c r="B1543" s="6" t="s">
        <v>4809</v>
      </c>
      <c r="C1543" s="22" t="str">
        <f t="shared" ca="1" si="120"/>
        <v>North East Malekula (Malekula)</v>
      </c>
      <c r="D1543" s="6" t="s">
        <v>547</v>
      </c>
      <c r="E1543" s="22" t="str">
        <f t="shared" ca="1" si="121"/>
        <v>Malekula</v>
      </c>
      <c r="F1543" s="22" t="str">
        <f t="shared" ca="1" si="122"/>
        <v>VUT0104016</v>
      </c>
      <c r="G1543" s="22" t="str">
        <f t="shared" ca="1" si="123"/>
        <v>VUT0104</v>
      </c>
      <c r="H1543" s="22" t="str">
        <f t="shared" ca="1" si="124"/>
        <v>MALAMPA</v>
      </c>
      <c r="I1543" s="2"/>
      <c r="J1543" s="2">
        <v>0</v>
      </c>
      <c r="K1543" s="2"/>
    </row>
    <row r="1544" spans="1:11">
      <c r="A1544" s="6" t="s">
        <v>4810</v>
      </c>
      <c r="B1544" s="6" t="s">
        <v>4811</v>
      </c>
      <c r="C1544" s="22" t="str">
        <f t="shared" ca="1" si="120"/>
        <v>North East Malekula (Malekula)</v>
      </c>
      <c r="D1544" s="6" t="s">
        <v>547</v>
      </c>
      <c r="E1544" s="22" t="str">
        <f t="shared" ca="1" si="121"/>
        <v>Malekula</v>
      </c>
      <c r="F1544" s="22" t="str">
        <f t="shared" ca="1" si="122"/>
        <v>VUT0104016</v>
      </c>
      <c r="G1544" s="22" t="str">
        <f t="shared" ca="1" si="123"/>
        <v>VUT0104</v>
      </c>
      <c r="H1544" s="22" t="str">
        <f t="shared" ca="1" si="124"/>
        <v>MALAMPA</v>
      </c>
      <c r="I1544" s="2"/>
      <c r="J1544" s="2">
        <v>0</v>
      </c>
      <c r="K1544" s="2"/>
    </row>
    <row r="1545" spans="1:11">
      <c r="A1545" s="6" t="s">
        <v>4812</v>
      </c>
      <c r="B1545" s="6" t="s">
        <v>4813</v>
      </c>
      <c r="C1545" s="22" t="str">
        <f t="shared" ca="1" si="120"/>
        <v>North East Malekula (Malekula)</v>
      </c>
      <c r="D1545" s="6" t="s">
        <v>547</v>
      </c>
      <c r="E1545" s="22" t="str">
        <f t="shared" ca="1" si="121"/>
        <v>Malekula</v>
      </c>
      <c r="F1545" s="22" t="str">
        <f t="shared" ca="1" si="122"/>
        <v>VUT0104016</v>
      </c>
      <c r="G1545" s="22" t="str">
        <f t="shared" ca="1" si="123"/>
        <v>VUT0104</v>
      </c>
      <c r="H1545" s="22" t="str">
        <f t="shared" ca="1" si="124"/>
        <v>MALAMPA</v>
      </c>
      <c r="I1545" s="2"/>
      <c r="J1545" s="2">
        <v>0</v>
      </c>
      <c r="K1545" s="2"/>
    </row>
    <row r="1546" spans="1:11">
      <c r="A1546" s="6" t="s">
        <v>4814</v>
      </c>
      <c r="B1546" s="6" t="s">
        <v>4815</v>
      </c>
      <c r="C1546" s="22" t="str">
        <f t="shared" ca="1" si="120"/>
        <v>North East Malekula (Malekula)</v>
      </c>
      <c r="D1546" s="6" t="s">
        <v>547</v>
      </c>
      <c r="E1546" s="22" t="str">
        <f t="shared" ca="1" si="121"/>
        <v>Malekula</v>
      </c>
      <c r="F1546" s="22" t="str">
        <f t="shared" ca="1" si="122"/>
        <v>VUT0104016</v>
      </c>
      <c r="G1546" s="22" t="str">
        <f t="shared" ca="1" si="123"/>
        <v>VUT0104</v>
      </c>
      <c r="H1546" s="22" t="str">
        <f t="shared" ca="1" si="124"/>
        <v>MALAMPA</v>
      </c>
      <c r="I1546" s="2"/>
      <c r="J1546" s="2">
        <v>3</v>
      </c>
      <c r="K1546" s="2"/>
    </row>
    <row r="1547" spans="1:11">
      <c r="A1547" s="6" t="s">
        <v>4816</v>
      </c>
      <c r="B1547" s="6" t="s">
        <v>4817</v>
      </c>
      <c r="C1547" s="22" t="str">
        <f t="shared" ca="1" si="120"/>
        <v>North East Malekula (Malekula)</v>
      </c>
      <c r="D1547" s="6" t="s">
        <v>547</v>
      </c>
      <c r="E1547" s="22" t="str">
        <f t="shared" ca="1" si="121"/>
        <v>Malekula</v>
      </c>
      <c r="F1547" s="22" t="str">
        <f t="shared" ca="1" si="122"/>
        <v>VUT0104016</v>
      </c>
      <c r="G1547" s="22" t="str">
        <f t="shared" ca="1" si="123"/>
        <v>VUT0104</v>
      </c>
      <c r="H1547" s="22" t="str">
        <f t="shared" ca="1" si="124"/>
        <v>MALAMPA</v>
      </c>
      <c r="I1547" s="2"/>
      <c r="J1547" s="2">
        <v>0</v>
      </c>
      <c r="K1547" s="2"/>
    </row>
    <row r="1548" spans="1:11">
      <c r="A1548" s="6" t="s">
        <v>4818</v>
      </c>
      <c r="B1548" s="6" t="s">
        <v>4819</v>
      </c>
      <c r="C1548" s="22" t="str">
        <f t="shared" ca="1" si="120"/>
        <v>North East Malekula (Malekula)</v>
      </c>
      <c r="D1548" s="6" t="s">
        <v>547</v>
      </c>
      <c r="E1548" s="22" t="str">
        <f t="shared" ca="1" si="121"/>
        <v>Malekula</v>
      </c>
      <c r="F1548" s="22" t="str">
        <f t="shared" ca="1" si="122"/>
        <v>VUT0104016</v>
      </c>
      <c r="G1548" s="22" t="str">
        <f t="shared" ca="1" si="123"/>
        <v>VUT0104</v>
      </c>
      <c r="H1548" s="22" t="str">
        <f t="shared" ca="1" si="124"/>
        <v>MALAMPA</v>
      </c>
      <c r="I1548" s="2"/>
      <c r="J1548" s="2">
        <v>0</v>
      </c>
      <c r="K1548" s="2"/>
    </row>
    <row r="1549" spans="1:11">
      <c r="A1549" s="6" t="s">
        <v>4486</v>
      </c>
      <c r="B1549" s="6" t="s">
        <v>4487</v>
      </c>
      <c r="C1549" s="22" t="str">
        <f t="shared" ca="1" si="120"/>
        <v>North East Malekula (Rano)</v>
      </c>
      <c r="D1549" s="6" t="s">
        <v>549</v>
      </c>
      <c r="E1549" s="22" t="str">
        <f t="shared" ca="1" si="121"/>
        <v>Rano</v>
      </c>
      <c r="F1549" s="22" t="str">
        <f t="shared" ca="1" si="122"/>
        <v>VUT0104073</v>
      </c>
      <c r="G1549" s="22" t="str">
        <f t="shared" ca="1" si="123"/>
        <v>VUT0104</v>
      </c>
      <c r="H1549" s="22" t="str">
        <f t="shared" ca="1" si="124"/>
        <v>MALAMPA</v>
      </c>
      <c r="I1549" s="2"/>
      <c r="J1549" s="2">
        <v>0</v>
      </c>
      <c r="K1549" s="2"/>
    </row>
    <row r="1550" spans="1:11">
      <c r="A1550" s="6" t="s">
        <v>4500</v>
      </c>
      <c r="B1550" s="6" t="s">
        <v>4501</v>
      </c>
      <c r="C1550" s="22" t="str">
        <f t="shared" ca="1" si="120"/>
        <v>North East Malekula (Rano)</v>
      </c>
      <c r="D1550" s="6" t="s">
        <v>549</v>
      </c>
      <c r="E1550" s="22" t="str">
        <f t="shared" ca="1" si="121"/>
        <v>Rano</v>
      </c>
      <c r="F1550" s="22" t="str">
        <f t="shared" ca="1" si="122"/>
        <v>VUT0104073</v>
      </c>
      <c r="G1550" s="22" t="str">
        <f t="shared" ca="1" si="123"/>
        <v>VUT0104</v>
      </c>
      <c r="H1550" s="22" t="str">
        <f t="shared" ca="1" si="124"/>
        <v>MALAMPA</v>
      </c>
      <c r="I1550" s="2"/>
      <c r="J1550" s="2">
        <v>0</v>
      </c>
      <c r="K1550" s="2"/>
    </row>
    <row r="1551" spans="1:11">
      <c r="A1551" s="6" t="s">
        <v>4504</v>
      </c>
      <c r="B1551" s="6" t="s">
        <v>4505</v>
      </c>
      <c r="C1551" s="22" t="str">
        <f t="shared" ca="1" si="120"/>
        <v>North East Malekula (Rano)</v>
      </c>
      <c r="D1551" s="6" t="s">
        <v>549</v>
      </c>
      <c r="E1551" s="22" t="str">
        <f t="shared" ca="1" si="121"/>
        <v>Rano</v>
      </c>
      <c r="F1551" s="22" t="str">
        <f t="shared" ca="1" si="122"/>
        <v>VUT0104073</v>
      </c>
      <c r="G1551" s="22" t="str">
        <f t="shared" ca="1" si="123"/>
        <v>VUT0104</v>
      </c>
      <c r="H1551" s="22" t="str">
        <f t="shared" ca="1" si="124"/>
        <v>MALAMPA</v>
      </c>
      <c r="I1551" s="2"/>
      <c r="J1551" s="2">
        <v>0</v>
      </c>
      <c r="K1551" s="2"/>
    </row>
    <row r="1552" spans="1:11">
      <c r="A1552" s="6" t="s">
        <v>4523</v>
      </c>
      <c r="B1552" s="6" t="s">
        <v>4524</v>
      </c>
      <c r="C1552" s="22" t="str">
        <f t="shared" ca="1" si="120"/>
        <v>North East Malekula (Rano)</v>
      </c>
      <c r="D1552" s="6" t="s">
        <v>549</v>
      </c>
      <c r="E1552" s="22" t="str">
        <f t="shared" ca="1" si="121"/>
        <v>Rano</v>
      </c>
      <c r="F1552" s="22" t="str">
        <f t="shared" ca="1" si="122"/>
        <v>VUT0104073</v>
      </c>
      <c r="G1552" s="22" t="str">
        <f t="shared" ca="1" si="123"/>
        <v>VUT0104</v>
      </c>
      <c r="H1552" s="22" t="str">
        <f t="shared" ca="1" si="124"/>
        <v>MALAMPA</v>
      </c>
      <c r="I1552" s="2"/>
      <c r="J1552" s="2">
        <v>0</v>
      </c>
      <c r="K1552" s="2"/>
    </row>
    <row r="1553" spans="1:11">
      <c r="A1553" s="6" t="s">
        <v>4537</v>
      </c>
      <c r="B1553" s="6" t="s">
        <v>4538</v>
      </c>
      <c r="C1553" s="22" t="str">
        <f t="shared" ca="1" si="120"/>
        <v>North East Malekula (Rano)</v>
      </c>
      <c r="D1553" s="6" t="s">
        <v>549</v>
      </c>
      <c r="E1553" s="22" t="str">
        <f t="shared" ca="1" si="121"/>
        <v>Rano</v>
      </c>
      <c r="F1553" s="22" t="str">
        <f t="shared" ca="1" si="122"/>
        <v>VUT0104073</v>
      </c>
      <c r="G1553" s="22" t="str">
        <f t="shared" ca="1" si="123"/>
        <v>VUT0104</v>
      </c>
      <c r="H1553" s="22" t="str">
        <f t="shared" ca="1" si="124"/>
        <v>MALAMPA</v>
      </c>
      <c r="I1553" s="2"/>
      <c r="J1553" s="2">
        <v>0</v>
      </c>
      <c r="K1553" s="2"/>
    </row>
    <row r="1554" spans="1:11">
      <c r="A1554" s="6" t="s">
        <v>4745</v>
      </c>
      <c r="B1554" s="6" t="s">
        <v>4746</v>
      </c>
      <c r="C1554" s="22" t="str">
        <f t="shared" ca="1" si="120"/>
        <v>North East Malekula (Vao)</v>
      </c>
      <c r="D1554" s="6" t="s">
        <v>551</v>
      </c>
      <c r="E1554" s="22" t="str">
        <f t="shared" ca="1" si="121"/>
        <v>Vao</v>
      </c>
      <c r="F1554" s="22" t="str">
        <f t="shared" ca="1" si="122"/>
        <v>VUT0104089</v>
      </c>
      <c r="G1554" s="22" t="str">
        <f t="shared" ca="1" si="123"/>
        <v>VUT0104</v>
      </c>
      <c r="H1554" s="22" t="str">
        <f t="shared" ca="1" si="124"/>
        <v>MALAMPA</v>
      </c>
      <c r="I1554" s="2"/>
      <c r="J1554" s="2">
        <v>0</v>
      </c>
      <c r="K1554" s="2"/>
    </row>
    <row r="1555" spans="1:11">
      <c r="A1555" s="6" t="s">
        <v>4749</v>
      </c>
      <c r="B1555" s="6" t="s">
        <v>4750</v>
      </c>
      <c r="C1555" s="22" t="str">
        <f t="shared" ca="1" si="120"/>
        <v>North East Malekula (Vao)</v>
      </c>
      <c r="D1555" s="6" t="s">
        <v>551</v>
      </c>
      <c r="E1555" s="22" t="str">
        <f t="shared" ca="1" si="121"/>
        <v>Vao</v>
      </c>
      <c r="F1555" s="22" t="str">
        <f t="shared" ca="1" si="122"/>
        <v>VUT0104089</v>
      </c>
      <c r="G1555" s="22" t="str">
        <f t="shared" ca="1" si="123"/>
        <v>VUT0104</v>
      </c>
      <c r="H1555" s="22" t="str">
        <f t="shared" ca="1" si="124"/>
        <v>MALAMPA</v>
      </c>
      <c r="I1555" s="2"/>
      <c r="J1555" s="2">
        <v>0</v>
      </c>
      <c r="K1555" s="2"/>
    </row>
    <row r="1556" spans="1:11">
      <c r="A1556" s="6" t="s">
        <v>4751</v>
      </c>
      <c r="B1556" s="6" t="s">
        <v>4752</v>
      </c>
      <c r="C1556" s="22" t="str">
        <f t="shared" ca="1" si="120"/>
        <v>North East Malekula (Vao)</v>
      </c>
      <c r="D1556" s="6" t="s">
        <v>551</v>
      </c>
      <c r="E1556" s="22" t="str">
        <f t="shared" ca="1" si="121"/>
        <v>Vao</v>
      </c>
      <c r="F1556" s="22" t="str">
        <f t="shared" ca="1" si="122"/>
        <v>VUT0104089</v>
      </c>
      <c r="G1556" s="22" t="str">
        <f t="shared" ca="1" si="123"/>
        <v>VUT0104</v>
      </c>
      <c r="H1556" s="22" t="str">
        <f t="shared" ca="1" si="124"/>
        <v>MALAMPA</v>
      </c>
      <c r="I1556" s="2"/>
      <c r="J1556" s="2">
        <v>0</v>
      </c>
      <c r="K1556" s="2"/>
    </row>
    <row r="1557" spans="1:11">
      <c r="A1557" s="6" t="s">
        <v>4757</v>
      </c>
      <c r="B1557" s="6" t="s">
        <v>4758</v>
      </c>
      <c r="C1557" s="22" t="str">
        <f t="shared" ca="1" si="120"/>
        <v>North East Malekula (Vao)</v>
      </c>
      <c r="D1557" s="6" t="s">
        <v>551</v>
      </c>
      <c r="E1557" s="22" t="str">
        <f t="shared" ca="1" si="121"/>
        <v>Vao</v>
      </c>
      <c r="F1557" s="22" t="str">
        <f t="shared" ca="1" si="122"/>
        <v>VUT0104089</v>
      </c>
      <c r="G1557" s="22" t="str">
        <f t="shared" ca="1" si="123"/>
        <v>VUT0104</v>
      </c>
      <c r="H1557" s="22" t="str">
        <f t="shared" ca="1" si="124"/>
        <v>MALAMPA</v>
      </c>
      <c r="I1557" s="2"/>
      <c r="J1557" s="2">
        <v>0</v>
      </c>
      <c r="K1557" s="2"/>
    </row>
    <row r="1558" spans="1:11">
      <c r="A1558" s="6" t="s">
        <v>4759</v>
      </c>
      <c r="B1558" s="6" t="s">
        <v>4760</v>
      </c>
      <c r="C1558" s="22" t="str">
        <f t="shared" ca="1" si="120"/>
        <v>North East Malekula (Vao)</v>
      </c>
      <c r="D1558" s="6" t="s">
        <v>551</v>
      </c>
      <c r="E1558" s="22" t="str">
        <f t="shared" ca="1" si="121"/>
        <v>Vao</v>
      </c>
      <c r="F1558" s="22" t="str">
        <f t="shared" ca="1" si="122"/>
        <v>VUT0104089</v>
      </c>
      <c r="G1558" s="22" t="str">
        <f t="shared" ca="1" si="123"/>
        <v>VUT0104</v>
      </c>
      <c r="H1558" s="22" t="str">
        <f t="shared" ca="1" si="124"/>
        <v>MALAMPA</v>
      </c>
      <c r="I1558" s="2"/>
      <c r="J1558" s="2">
        <v>0</v>
      </c>
      <c r="K1558" s="2"/>
    </row>
    <row r="1559" spans="1:11">
      <c r="A1559" s="6" t="s">
        <v>4761</v>
      </c>
      <c r="B1559" s="6" t="s">
        <v>4762</v>
      </c>
      <c r="C1559" s="22" t="str">
        <f t="shared" ca="1" si="120"/>
        <v>North East Malekula (Vao)</v>
      </c>
      <c r="D1559" s="6" t="s">
        <v>551</v>
      </c>
      <c r="E1559" s="22" t="str">
        <f t="shared" ca="1" si="121"/>
        <v>Vao</v>
      </c>
      <c r="F1559" s="22" t="str">
        <f t="shared" ca="1" si="122"/>
        <v>VUT0104089</v>
      </c>
      <c r="G1559" s="22" t="str">
        <f t="shared" ca="1" si="123"/>
        <v>VUT0104</v>
      </c>
      <c r="H1559" s="22" t="str">
        <f t="shared" ca="1" si="124"/>
        <v>MALAMPA</v>
      </c>
      <c r="I1559" s="2"/>
      <c r="J1559" s="2">
        <v>0</v>
      </c>
      <c r="K1559" s="2"/>
    </row>
    <row r="1560" spans="1:11">
      <c r="A1560" s="6" t="s">
        <v>4765</v>
      </c>
      <c r="B1560" s="6" t="s">
        <v>4766</v>
      </c>
      <c r="C1560" s="22" t="str">
        <f t="shared" ca="1" si="120"/>
        <v>North East Malekula (Vao)</v>
      </c>
      <c r="D1560" s="6" t="s">
        <v>551</v>
      </c>
      <c r="E1560" s="22" t="str">
        <f t="shared" ca="1" si="121"/>
        <v>Vao</v>
      </c>
      <c r="F1560" s="22" t="str">
        <f t="shared" ca="1" si="122"/>
        <v>VUT0104089</v>
      </c>
      <c r="G1560" s="22" t="str">
        <f t="shared" ca="1" si="123"/>
        <v>VUT0104</v>
      </c>
      <c r="H1560" s="22" t="str">
        <f t="shared" ca="1" si="124"/>
        <v>MALAMPA</v>
      </c>
      <c r="I1560" s="2"/>
      <c r="J1560" s="2">
        <v>0</v>
      </c>
      <c r="K1560" s="2"/>
    </row>
    <row r="1561" spans="1:11">
      <c r="A1561" s="6" t="s">
        <v>4769</v>
      </c>
      <c r="B1561" s="6" t="s">
        <v>4770</v>
      </c>
      <c r="C1561" s="22" t="str">
        <f t="shared" ca="1" si="120"/>
        <v>North East Malekula (Vao)</v>
      </c>
      <c r="D1561" s="6" t="s">
        <v>551</v>
      </c>
      <c r="E1561" s="22" t="str">
        <f t="shared" ca="1" si="121"/>
        <v>Vao</v>
      </c>
      <c r="F1561" s="22" t="str">
        <f t="shared" ca="1" si="122"/>
        <v>VUT0104089</v>
      </c>
      <c r="G1561" s="22" t="str">
        <f t="shared" ca="1" si="123"/>
        <v>VUT0104</v>
      </c>
      <c r="H1561" s="22" t="str">
        <f t="shared" ca="1" si="124"/>
        <v>MALAMPA</v>
      </c>
      <c r="I1561" s="2"/>
      <c r="J1561" s="2">
        <v>3</v>
      </c>
      <c r="K1561" s="2"/>
    </row>
    <row r="1562" spans="1:11">
      <c r="A1562" s="6" t="s">
        <v>4771</v>
      </c>
      <c r="B1562" s="6" t="s">
        <v>4772</v>
      </c>
      <c r="C1562" s="22" t="str">
        <f t="shared" ca="1" si="120"/>
        <v>North East Malekula (Vao)</v>
      </c>
      <c r="D1562" s="6" t="s">
        <v>551</v>
      </c>
      <c r="E1562" s="22" t="str">
        <f t="shared" ca="1" si="121"/>
        <v>Vao</v>
      </c>
      <c r="F1562" s="22" t="str">
        <f t="shared" ca="1" si="122"/>
        <v>VUT0104089</v>
      </c>
      <c r="G1562" s="22" t="str">
        <f t="shared" ca="1" si="123"/>
        <v>VUT0104</v>
      </c>
      <c r="H1562" s="22" t="str">
        <f t="shared" ca="1" si="124"/>
        <v>MALAMPA</v>
      </c>
      <c r="I1562" s="2"/>
      <c r="J1562" s="2">
        <v>0</v>
      </c>
      <c r="K1562" s="2"/>
    </row>
    <row r="1563" spans="1:11">
      <c r="A1563" s="6" t="s">
        <v>4775</v>
      </c>
      <c r="B1563" s="6" t="s">
        <v>4776</v>
      </c>
      <c r="C1563" s="22" t="str">
        <f t="shared" ca="1" si="120"/>
        <v>North East Malekula (Vao)</v>
      </c>
      <c r="D1563" s="6" t="s">
        <v>551</v>
      </c>
      <c r="E1563" s="22" t="str">
        <f t="shared" ca="1" si="121"/>
        <v>Vao</v>
      </c>
      <c r="F1563" s="22" t="str">
        <f t="shared" ca="1" si="122"/>
        <v>VUT0104089</v>
      </c>
      <c r="G1563" s="22" t="str">
        <f t="shared" ca="1" si="123"/>
        <v>VUT0104</v>
      </c>
      <c r="H1563" s="22" t="str">
        <f t="shared" ca="1" si="124"/>
        <v>MALAMPA</v>
      </c>
      <c r="I1563" s="2"/>
      <c r="J1563" s="2">
        <v>0</v>
      </c>
      <c r="K1563" s="2"/>
    </row>
    <row r="1564" spans="1:11">
      <c r="A1564" s="6" t="s">
        <v>4777</v>
      </c>
      <c r="B1564" s="6" t="s">
        <v>4778</v>
      </c>
      <c r="C1564" s="22" t="str">
        <f t="shared" ca="1" si="120"/>
        <v>North East Malekula (Vao)</v>
      </c>
      <c r="D1564" s="6" t="s">
        <v>551</v>
      </c>
      <c r="E1564" s="22" t="str">
        <f t="shared" ca="1" si="121"/>
        <v>Vao</v>
      </c>
      <c r="F1564" s="22" t="str">
        <f t="shared" ca="1" si="122"/>
        <v>VUT0104089</v>
      </c>
      <c r="G1564" s="22" t="str">
        <f t="shared" ca="1" si="123"/>
        <v>VUT0104</v>
      </c>
      <c r="H1564" s="22" t="str">
        <f t="shared" ca="1" si="124"/>
        <v>MALAMPA</v>
      </c>
      <c r="I1564" s="2"/>
      <c r="J1564" s="2">
        <v>0</v>
      </c>
      <c r="K1564" s="2"/>
    </row>
    <row r="1565" spans="1:11">
      <c r="A1565" s="6" t="s">
        <v>4557</v>
      </c>
      <c r="B1565" s="6" t="s">
        <v>4558</v>
      </c>
      <c r="C1565" s="22" t="str">
        <f t="shared" ca="1" si="120"/>
        <v>North East Malekula (Wala)</v>
      </c>
      <c r="D1565" s="6" t="s">
        <v>553</v>
      </c>
      <c r="E1565" s="22" t="str">
        <f t="shared" ca="1" si="121"/>
        <v>Wala</v>
      </c>
      <c r="F1565" s="22" t="str">
        <f t="shared" ca="1" si="122"/>
        <v>VUT0104091</v>
      </c>
      <c r="G1565" s="22" t="str">
        <f t="shared" ca="1" si="123"/>
        <v>VUT0104</v>
      </c>
      <c r="H1565" s="22" t="str">
        <f t="shared" ca="1" si="124"/>
        <v>MALAMPA</v>
      </c>
      <c r="I1565" s="2"/>
      <c r="J1565" s="2">
        <v>0</v>
      </c>
      <c r="K1565" s="2"/>
    </row>
    <row r="1566" spans="1:11">
      <c r="A1566" s="6" t="s">
        <v>4565</v>
      </c>
      <c r="B1566" s="6" t="s">
        <v>4566</v>
      </c>
      <c r="C1566" s="22" t="str">
        <f t="shared" ca="1" si="120"/>
        <v>North East Malekula (Wala)</v>
      </c>
      <c r="D1566" s="6" t="s">
        <v>553</v>
      </c>
      <c r="E1566" s="22" t="str">
        <f t="shared" ca="1" si="121"/>
        <v>Wala</v>
      </c>
      <c r="F1566" s="22" t="str">
        <f t="shared" ca="1" si="122"/>
        <v>VUT0104091</v>
      </c>
      <c r="G1566" s="22" t="str">
        <f t="shared" ca="1" si="123"/>
        <v>VUT0104</v>
      </c>
      <c r="H1566" s="22" t="str">
        <f t="shared" ca="1" si="124"/>
        <v>MALAMPA</v>
      </c>
      <c r="I1566" s="2"/>
      <c r="J1566" s="2">
        <v>0</v>
      </c>
      <c r="K1566" s="2"/>
    </row>
    <row r="1567" spans="1:11">
      <c r="A1567" s="6" t="s">
        <v>4571</v>
      </c>
      <c r="B1567" s="6" t="s">
        <v>4572</v>
      </c>
      <c r="C1567" s="22" t="str">
        <f t="shared" ca="1" si="120"/>
        <v>North East Malekula (Wala)</v>
      </c>
      <c r="D1567" s="6" t="s">
        <v>553</v>
      </c>
      <c r="E1567" s="22" t="str">
        <f t="shared" ca="1" si="121"/>
        <v>Wala</v>
      </c>
      <c r="F1567" s="22" t="str">
        <f t="shared" ca="1" si="122"/>
        <v>VUT0104091</v>
      </c>
      <c r="G1567" s="22" t="str">
        <f t="shared" ca="1" si="123"/>
        <v>VUT0104</v>
      </c>
      <c r="H1567" s="22" t="str">
        <f t="shared" ca="1" si="124"/>
        <v>MALAMPA</v>
      </c>
      <c r="I1567" s="2"/>
      <c r="J1567" s="2">
        <v>0</v>
      </c>
      <c r="K1567" s="2"/>
    </row>
    <row r="1568" spans="1:11">
      <c r="A1568" s="6" t="s">
        <v>4591</v>
      </c>
      <c r="B1568" s="6" t="s">
        <v>4592</v>
      </c>
      <c r="C1568" s="22" t="str">
        <f t="shared" ca="1" si="120"/>
        <v>North East Malekula (Wala)</v>
      </c>
      <c r="D1568" s="6" t="s">
        <v>553</v>
      </c>
      <c r="E1568" s="22" t="str">
        <f t="shared" ca="1" si="121"/>
        <v>Wala</v>
      </c>
      <c r="F1568" s="22" t="str">
        <f t="shared" ca="1" si="122"/>
        <v>VUT0104091</v>
      </c>
      <c r="G1568" s="22" t="str">
        <f t="shared" ca="1" si="123"/>
        <v>VUT0104</v>
      </c>
      <c r="H1568" s="22" t="str">
        <f t="shared" ca="1" si="124"/>
        <v>MALAMPA</v>
      </c>
      <c r="I1568" s="2"/>
      <c r="J1568" s="2">
        <v>0</v>
      </c>
      <c r="K1568" s="2"/>
    </row>
    <row r="1569" spans="1:11">
      <c r="A1569" s="6" t="s">
        <v>2541</v>
      </c>
      <c r="B1569" s="6" t="s">
        <v>2542</v>
      </c>
      <c r="C1569" s="22" t="str">
        <f t="shared" ca="1" si="120"/>
        <v>North Efate (Efate)</v>
      </c>
      <c r="D1569" s="6" t="s">
        <v>557</v>
      </c>
      <c r="E1569" s="22" t="str">
        <f t="shared" ca="1" si="121"/>
        <v>Efate</v>
      </c>
      <c r="F1569" s="22" t="str">
        <f t="shared" ca="1" si="122"/>
        <v>VUT0105005</v>
      </c>
      <c r="G1569" s="22" t="str">
        <f t="shared" ca="1" si="123"/>
        <v>VUT0105</v>
      </c>
      <c r="H1569" s="22" t="str">
        <f t="shared" ca="1" si="124"/>
        <v>SHEFA</v>
      </c>
      <c r="I1569" s="2"/>
      <c r="J1569" s="2">
        <v>0</v>
      </c>
      <c r="K1569" s="2"/>
    </row>
    <row r="1570" spans="1:11">
      <c r="A1570" s="6" t="s">
        <v>2560</v>
      </c>
      <c r="B1570" s="6" t="s">
        <v>2561</v>
      </c>
      <c r="C1570" s="22" t="str">
        <f t="shared" ca="1" si="120"/>
        <v>North Efate (Efate)</v>
      </c>
      <c r="D1570" s="6" t="s">
        <v>557</v>
      </c>
      <c r="E1570" s="22" t="str">
        <f t="shared" ca="1" si="121"/>
        <v>Efate</v>
      </c>
      <c r="F1570" s="22" t="str">
        <f t="shared" ca="1" si="122"/>
        <v>VUT0105005</v>
      </c>
      <c r="G1570" s="22" t="str">
        <f t="shared" ca="1" si="123"/>
        <v>VUT0105</v>
      </c>
      <c r="H1570" s="22" t="str">
        <f t="shared" ca="1" si="124"/>
        <v>SHEFA</v>
      </c>
      <c r="I1570" s="2"/>
      <c r="J1570" s="2">
        <v>0</v>
      </c>
      <c r="K1570" s="2"/>
    </row>
    <row r="1571" spans="1:11">
      <c r="A1571" s="6" t="s">
        <v>2562</v>
      </c>
      <c r="B1571" s="6" t="s">
        <v>2563</v>
      </c>
      <c r="C1571" s="22" t="str">
        <f t="shared" ca="1" si="120"/>
        <v>North Efate (Efate)</v>
      </c>
      <c r="D1571" s="6" t="s">
        <v>557</v>
      </c>
      <c r="E1571" s="22" t="str">
        <f t="shared" ca="1" si="121"/>
        <v>Efate</v>
      </c>
      <c r="F1571" s="22" t="str">
        <f t="shared" ca="1" si="122"/>
        <v>VUT0105005</v>
      </c>
      <c r="G1571" s="22" t="str">
        <f t="shared" ca="1" si="123"/>
        <v>VUT0105</v>
      </c>
      <c r="H1571" s="22" t="str">
        <f t="shared" ca="1" si="124"/>
        <v>SHEFA</v>
      </c>
      <c r="I1571" s="2"/>
      <c r="J1571" s="2">
        <v>0</v>
      </c>
      <c r="K1571" s="2"/>
    </row>
    <row r="1572" spans="1:11">
      <c r="A1572" s="6" t="s">
        <v>2566</v>
      </c>
      <c r="B1572" s="6" t="s">
        <v>2567</v>
      </c>
      <c r="C1572" s="22" t="str">
        <f t="shared" ca="1" si="120"/>
        <v>North Efate (Efate)</v>
      </c>
      <c r="D1572" s="6" t="s">
        <v>557</v>
      </c>
      <c r="E1572" s="22" t="str">
        <f t="shared" ca="1" si="121"/>
        <v>Efate</v>
      </c>
      <c r="F1572" s="22" t="str">
        <f t="shared" ca="1" si="122"/>
        <v>VUT0105005</v>
      </c>
      <c r="G1572" s="22" t="str">
        <f t="shared" ca="1" si="123"/>
        <v>VUT0105</v>
      </c>
      <c r="H1572" s="22" t="str">
        <f t="shared" ca="1" si="124"/>
        <v>SHEFA</v>
      </c>
      <c r="I1572" s="2"/>
      <c r="J1572" s="2">
        <v>0</v>
      </c>
      <c r="K1572" s="2"/>
    </row>
    <row r="1573" spans="1:11">
      <c r="A1573" s="6" t="s">
        <v>46</v>
      </c>
      <c r="B1573" s="6" t="s">
        <v>2574</v>
      </c>
      <c r="C1573" s="22" t="str">
        <f t="shared" ca="1" si="120"/>
        <v>North Efate (Efate)</v>
      </c>
      <c r="D1573" s="6" t="s">
        <v>557</v>
      </c>
      <c r="E1573" s="22" t="str">
        <f t="shared" ca="1" si="121"/>
        <v>Efate</v>
      </c>
      <c r="F1573" s="22" t="str">
        <f t="shared" ca="1" si="122"/>
        <v>VUT0105005</v>
      </c>
      <c r="G1573" s="22" t="str">
        <f t="shared" ca="1" si="123"/>
        <v>VUT0105</v>
      </c>
      <c r="H1573" s="22" t="str">
        <f t="shared" ca="1" si="124"/>
        <v>SHEFA</v>
      </c>
      <c r="I1573" s="2"/>
      <c r="J1573" s="2">
        <v>0</v>
      </c>
      <c r="K1573" s="2"/>
    </row>
    <row r="1574" spans="1:11">
      <c r="A1574" s="6" t="s">
        <v>2581</v>
      </c>
      <c r="B1574" s="6" t="s">
        <v>2582</v>
      </c>
      <c r="C1574" s="22" t="str">
        <f t="shared" ca="1" si="120"/>
        <v>North Efate (Efate)</v>
      </c>
      <c r="D1574" s="6" t="s">
        <v>557</v>
      </c>
      <c r="E1574" s="22" t="str">
        <f t="shared" ca="1" si="121"/>
        <v>Efate</v>
      </c>
      <c r="F1574" s="22" t="str">
        <f t="shared" ca="1" si="122"/>
        <v>VUT0105005</v>
      </c>
      <c r="G1574" s="22" t="str">
        <f t="shared" ca="1" si="123"/>
        <v>VUT0105</v>
      </c>
      <c r="H1574" s="22" t="str">
        <f t="shared" ca="1" si="124"/>
        <v>SHEFA</v>
      </c>
      <c r="I1574" s="2"/>
      <c r="J1574" s="2">
        <v>0</v>
      </c>
      <c r="K1574" s="2"/>
    </row>
    <row r="1575" spans="1:11">
      <c r="A1575" s="6" t="s">
        <v>2583</v>
      </c>
      <c r="B1575" s="6" t="s">
        <v>2584</v>
      </c>
      <c r="C1575" s="22" t="str">
        <f t="shared" ca="1" si="120"/>
        <v>North Efate (Efate)</v>
      </c>
      <c r="D1575" s="6" t="s">
        <v>557</v>
      </c>
      <c r="E1575" s="22" t="str">
        <f t="shared" ca="1" si="121"/>
        <v>Efate</v>
      </c>
      <c r="F1575" s="22" t="str">
        <f t="shared" ca="1" si="122"/>
        <v>VUT0105005</v>
      </c>
      <c r="G1575" s="22" t="str">
        <f t="shared" ca="1" si="123"/>
        <v>VUT0105</v>
      </c>
      <c r="H1575" s="22" t="str">
        <f t="shared" ca="1" si="124"/>
        <v>SHEFA</v>
      </c>
      <c r="I1575" s="2"/>
      <c r="J1575" s="2">
        <v>0</v>
      </c>
      <c r="K1575" s="2"/>
    </row>
    <row r="1576" spans="1:11">
      <c r="A1576" s="6" t="s">
        <v>2585</v>
      </c>
      <c r="B1576" s="6" t="s">
        <v>2586</v>
      </c>
      <c r="C1576" s="22" t="str">
        <f t="shared" ca="1" si="120"/>
        <v>North Efate (Efate)</v>
      </c>
      <c r="D1576" s="6" t="s">
        <v>557</v>
      </c>
      <c r="E1576" s="22" t="str">
        <f t="shared" ca="1" si="121"/>
        <v>Efate</v>
      </c>
      <c r="F1576" s="22" t="str">
        <f t="shared" ca="1" si="122"/>
        <v>VUT0105005</v>
      </c>
      <c r="G1576" s="22" t="str">
        <f t="shared" ca="1" si="123"/>
        <v>VUT0105</v>
      </c>
      <c r="H1576" s="22" t="str">
        <f t="shared" ca="1" si="124"/>
        <v>SHEFA</v>
      </c>
      <c r="I1576" s="2"/>
      <c r="J1576" s="2">
        <v>0</v>
      </c>
      <c r="K1576" s="2"/>
    </row>
    <row r="1577" spans="1:11">
      <c r="A1577" s="6" t="s">
        <v>2587</v>
      </c>
      <c r="B1577" s="6" t="s">
        <v>2588</v>
      </c>
      <c r="C1577" s="22" t="str">
        <f t="shared" ca="1" si="120"/>
        <v>North Efate (Efate)</v>
      </c>
      <c r="D1577" s="6" t="s">
        <v>557</v>
      </c>
      <c r="E1577" s="22" t="str">
        <f t="shared" ca="1" si="121"/>
        <v>Efate</v>
      </c>
      <c r="F1577" s="22" t="str">
        <f t="shared" ca="1" si="122"/>
        <v>VUT0105005</v>
      </c>
      <c r="G1577" s="22" t="str">
        <f t="shared" ca="1" si="123"/>
        <v>VUT0105</v>
      </c>
      <c r="H1577" s="22" t="str">
        <f t="shared" ca="1" si="124"/>
        <v>SHEFA</v>
      </c>
      <c r="I1577" s="2"/>
      <c r="J1577" s="2">
        <v>0</v>
      </c>
      <c r="K1577" s="2"/>
    </row>
    <row r="1578" spans="1:11">
      <c r="A1578" s="6" t="s">
        <v>2589</v>
      </c>
      <c r="B1578" s="6" t="s">
        <v>2590</v>
      </c>
      <c r="C1578" s="22" t="str">
        <f t="shared" ca="1" si="120"/>
        <v>North Efate (Efate)</v>
      </c>
      <c r="D1578" s="6" t="s">
        <v>557</v>
      </c>
      <c r="E1578" s="22" t="str">
        <f t="shared" ca="1" si="121"/>
        <v>Efate</v>
      </c>
      <c r="F1578" s="22" t="str">
        <f t="shared" ca="1" si="122"/>
        <v>VUT0105005</v>
      </c>
      <c r="G1578" s="22" t="str">
        <f t="shared" ca="1" si="123"/>
        <v>VUT0105</v>
      </c>
      <c r="H1578" s="22" t="str">
        <f t="shared" ca="1" si="124"/>
        <v>SHEFA</v>
      </c>
      <c r="I1578" s="2"/>
      <c r="J1578" s="2">
        <v>0</v>
      </c>
      <c r="K1578" s="2"/>
    </row>
    <row r="1579" spans="1:11">
      <c r="A1579" s="6" t="s">
        <v>2583</v>
      </c>
      <c r="B1579" s="6" t="s">
        <v>2591</v>
      </c>
      <c r="C1579" s="22" t="str">
        <f t="shared" ca="1" si="120"/>
        <v>North Efate (Efate)</v>
      </c>
      <c r="D1579" s="6" t="s">
        <v>557</v>
      </c>
      <c r="E1579" s="22" t="str">
        <f t="shared" ca="1" si="121"/>
        <v>Efate</v>
      </c>
      <c r="F1579" s="22" t="str">
        <f t="shared" ca="1" si="122"/>
        <v>VUT0105005</v>
      </c>
      <c r="G1579" s="22" t="str">
        <f t="shared" ca="1" si="123"/>
        <v>VUT0105</v>
      </c>
      <c r="H1579" s="22" t="str">
        <f t="shared" ca="1" si="124"/>
        <v>SHEFA</v>
      </c>
      <c r="I1579" s="2"/>
      <c r="J1579" s="2">
        <v>0</v>
      </c>
      <c r="K1579" s="2"/>
    </row>
    <row r="1580" spans="1:11">
      <c r="A1580" s="6" t="s">
        <v>2592</v>
      </c>
      <c r="B1580" s="6" t="s">
        <v>2593</v>
      </c>
      <c r="C1580" s="22" t="str">
        <f t="shared" ca="1" si="120"/>
        <v>North Efate (Efate)</v>
      </c>
      <c r="D1580" s="6" t="s">
        <v>557</v>
      </c>
      <c r="E1580" s="22" t="str">
        <f t="shared" ca="1" si="121"/>
        <v>Efate</v>
      </c>
      <c r="F1580" s="22" t="str">
        <f t="shared" ca="1" si="122"/>
        <v>VUT0105005</v>
      </c>
      <c r="G1580" s="22" t="str">
        <f t="shared" ca="1" si="123"/>
        <v>VUT0105</v>
      </c>
      <c r="H1580" s="22" t="str">
        <f t="shared" ca="1" si="124"/>
        <v>SHEFA</v>
      </c>
      <c r="I1580" s="2"/>
      <c r="J1580" s="2">
        <v>0</v>
      </c>
      <c r="K1580" s="2"/>
    </row>
    <row r="1581" spans="1:11">
      <c r="A1581" s="6" t="s">
        <v>2596</v>
      </c>
      <c r="B1581" s="6" t="s">
        <v>2597</v>
      </c>
      <c r="C1581" s="22" t="str">
        <f t="shared" ca="1" si="120"/>
        <v>North Efate (Efate)</v>
      </c>
      <c r="D1581" s="6" t="s">
        <v>557</v>
      </c>
      <c r="E1581" s="22" t="str">
        <f t="shared" ca="1" si="121"/>
        <v>Efate</v>
      </c>
      <c r="F1581" s="22" t="str">
        <f t="shared" ca="1" si="122"/>
        <v>VUT0105005</v>
      </c>
      <c r="G1581" s="22" t="str">
        <f t="shared" ca="1" si="123"/>
        <v>VUT0105</v>
      </c>
      <c r="H1581" s="22" t="str">
        <f t="shared" ca="1" si="124"/>
        <v>SHEFA</v>
      </c>
      <c r="I1581" s="2"/>
      <c r="J1581" s="2">
        <v>0</v>
      </c>
      <c r="K1581" s="2"/>
    </row>
    <row r="1582" spans="1:11">
      <c r="A1582" s="6" t="s">
        <v>2598</v>
      </c>
      <c r="B1582" s="6" t="s">
        <v>2599</v>
      </c>
      <c r="C1582" s="22" t="str">
        <f t="shared" ca="1" si="120"/>
        <v>North Efate (Efate)</v>
      </c>
      <c r="D1582" s="6" t="s">
        <v>557</v>
      </c>
      <c r="E1582" s="22" t="str">
        <f t="shared" ca="1" si="121"/>
        <v>Efate</v>
      </c>
      <c r="F1582" s="22" t="str">
        <f t="shared" ca="1" si="122"/>
        <v>VUT0105005</v>
      </c>
      <c r="G1582" s="22" t="str">
        <f t="shared" ca="1" si="123"/>
        <v>VUT0105</v>
      </c>
      <c r="H1582" s="22" t="str">
        <f t="shared" ca="1" si="124"/>
        <v>SHEFA</v>
      </c>
      <c r="I1582" s="2"/>
      <c r="J1582" s="2">
        <v>0</v>
      </c>
      <c r="K1582" s="2"/>
    </row>
    <row r="1583" spans="1:11">
      <c r="A1583" s="6" t="s">
        <v>2600</v>
      </c>
      <c r="B1583" s="6" t="s">
        <v>2601</v>
      </c>
      <c r="C1583" s="22" t="str">
        <f t="shared" ca="1" si="120"/>
        <v>North Efate (Efate)</v>
      </c>
      <c r="D1583" s="6" t="s">
        <v>557</v>
      </c>
      <c r="E1583" s="22" t="str">
        <f t="shared" ca="1" si="121"/>
        <v>Efate</v>
      </c>
      <c r="F1583" s="22" t="str">
        <f t="shared" ca="1" si="122"/>
        <v>VUT0105005</v>
      </c>
      <c r="G1583" s="22" t="str">
        <f t="shared" ca="1" si="123"/>
        <v>VUT0105</v>
      </c>
      <c r="H1583" s="22" t="str">
        <f t="shared" ca="1" si="124"/>
        <v>SHEFA</v>
      </c>
      <c r="I1583" s="2"/>
      <c r="J1583" s="2">
        <v>0</v>
      </c>
      <c r="K1583" s="2"/>
    </row>
    <row r="1584" spans="1:11">
      <c r="A1584" s="6" t="s">
        <v>2602</v>
      </c>
      <c r="B1584" s="6" t="s">
        <v>2603</v>
      </c>
      <c r="C1584" s="22" t="str">
        <f t="shared" ca="1" si="120"/>
        <v>North Efate (Efate)</v>
      </c>
      <c r="D1584" s="6" t="s">
        <v>557</v>
      </c>
      <c r="E1584" s="22" t="str">
        <f t="shared" ca="1" si="121"/>
        <v>Efate</v>
      </c>
      <c r="F1584" s="22" t="str">
        <f t="shared" ca="1" si="122"/>
        <v>VUT0105005</v>
      </c>
      <c r="G1584" s="22" t="str">
        <f t="shared" ca="1" si="123"/>
        <v>VUT0105</v>
      </c>
      <c r="H1584" s="22" t="str">
        <f t="shared" ca="1" si="124"/>
        <v>SHEFA</v>
      </c>
      <c r="I1584" s="2"/>
      <c r="J1584" s="2">
        <v>0</v>
      </c>
      <c r="K1584" s="2"/>
    </row>
    <row r="1585" spans="1:11">
      <c r="A1585" s="6" t="s">
        <v>2604</v>
      </c>
      <c r="B1585" s="6" t="s">
        <v>2605</v>
      </c>
      <c r="C1585" s="22" t="str">
        <f t="shared" ca="1" si="120"/>
        <v>North Efate (Efate)</v>
      </c>
      <c r="D1585" s="6" t="s">
        <v>557</v>
      </c>
      <c r="E1585" s="22" t="str">
        <f t="shared" ca="1" si="121"/>
        <v>Efate</v>
      </c>
      <c r="F1585" s="22" t="str">
        <f t="shared" ca="1" si="122"/>
        <v>VUT0105005</v>
      </c>
      <c r="G1585" s="22" t="str">
        <f t="shared" ca="1" si="123"/>
        <v>VUT0105</v>
      </c>
      <c r="H1585" s="22" t="str">
        <f t="shared" ca="1" si="124"/>
        <v>SHEFA</v>
      </c>
      <c r="I1585" s="2"/>
      <c r="J1585" s="2">
        <v>0</v>
      </c>
      <c r="K1585" s="2"/>
    </row>
    <row r="1586" spans="1:11">
      <c r="A1586" s="6" t="s">
        <v>2606</v>
      </c>
      <c r="B1586" s="6" t="s">
        <v>2607</v>
      </c>
      <c r="C1586" s="22" t="str">
        <f t="shared" ca="1" si="120"/>
        <v>North Efate (Efate)</v>
      </c>
      <c r="D1586" s="6" t="s">
        <v>557</v>
      </c>
      <c r="E1586" s="22" t="str">
        <f t="shared" ca="1" si="121"/>
        <v>Efate</v>
      </c>
      <c r="F1586" s="22" t="str">
        <f t="shared" ca="1" si="122"/>
        <v>VUT0105005</v>
      </c>
      <c r="G1586" s="22" t="str">
        <f t="shared" ca="1" si="123"/>
        <v>VUT0105</v>
      </c>
      <c r="H1586" s="22" t="str">
        <f t="shared" ca="1" si="124"/>
        <v>SHEFA</v>
      </c>
      <c r="I1586" s="2"/>
      <c r="J1586" s="2">
        <v>0</v>
      </c>
      <c r="K1586" s="2"/>
    </row>
    <row r="1587" spans="1:11">
      <c r="A1587" s="6" t="s">
        <v>2608</v>
      </c>
      <c r="B1587" s="6" t="s">
        <v>2609</v>
      </c>
      <c r="C1587" s="22" t="str">
        <f t="shared" ca="1" si="120"/>
        <v>North Efate (Efate)</v>
      </c>
      <c r="D1587" s="6" t="s">
        <v>557</v>
      </c>
      <c r="E1587" s="22" t="str">
        <f t="shared" ca="1" si="121"/>
        <v>Efate</v>
      </c>
      <c r="F1587" s="22" t="str">
        <f t="shared" ca="1" si="122"/>
        <v>VUT0105005</v>
      </c>
      <c r="G1587" s="22" t="str">
        <f t="shared" ca="1" si="123"/>
        <v>VUT0105</v>
      </c>
      <c r="H1587" s="22" t="str">
        <f t="shared" ca="1" si="124"/>
        <v>SHEFA</v>
      </c>
      <c r="I1587" s="2"/>
      <c r="J1587" s="2">
        <v>0</v>
      </c>
      <c r="K1587" s="2"/>
    </row>
    <row r="1588" spans="1:11">
      <c r="A1588" s="6" t="s">
        <v>2610</v>
      </c>
      <c r="B1588" s="6" t="s">
        <v>2611</v>
      </c>
      <c r="C1588" s="22" t="str">
        <f t="shared" ca="1" si="120"/>
        <v>North Efate (Efate)</v>
      </c>
      <c r="D1588" s="6" t="s">
        <v>557</v>
      </c>
      <c r="E1588" s="22" t="str">
        <f t="shared" ca="1" si="121"/>
        <v>Efate</v>
      </c>
      <c r="F1588" s="22" t="str">
        <f t="shared" ca="1" si="122"/>
        <v>VUT0105005</v>
      </c>
      <c r="G1588" s="22" t="str">
        <f t="shared" ca="1" si="123"/>
        <v>VUT0105</v>
      </c>
      <c r="H1588" s="22" t="str">
        <f t="shared" ca="1" si="124"/>
        <v>SHEFA</v>
      </c>
      <c r="I1588" s="2"/>
      <c r="J1588" s="2">
        <v>0</v>
      </c>
      <c r="K1588" s="2"/>
    </row>
    <row r="1589" spans="1:11">
      <c r="A1589" s="6" t="s">
        <v>2151</v>
      </c>
      <c r="B1589" s="6" t="s">
        <v>2152</v>
      </c>
      <c r="C1589" s="22" t="str">
        <f t="shared" ca="1" si="120"/>
        <v>North Erromango (Erromango)</v>
      </c>
      <c r="D1589" s="6" t="s">
        <v>559</v>
      </c>
      <c r="E1589" s="22" t="str">
        <f t="shared" ca="1" si="121"/>
        <v>Erromango</v>
      </c>
      <c r="F1589" s="22" t="str">
        <f t="shared" ca="1" si="122"/>
        <v>VUT0106008</v>
      </c>
      <c r="G1589" s="22" t="str">
        <f t="shared" ca="1" si="123"/>
        <v>VUT0106</v>
      </c>
      <c r="H1589" s="22" t="str">
        <f t="shared" ca="1" si="124"/>
        <v>TAFEA</v>
      </c>
      <c r="I1589" s="2"/>
      <c r="J1589" s="2">
        <v>0</v>
      </c>
      <c r="K1589" s="2"/>
    </row>
    <row r="1590" spans="1:11">
      <c r="A1590" s="6" t="s">
        <v>2153</v>
      </c>
      <c r="B1590" s="6" t="s">
        <v>2154</v>
      </c>
      <c r="C1590" s="22" t="str">
        <f t="shared" ca="1" si="120"/>
        <v>North Erromango (Erromango)</v>
      </c>
      <c r="D1590" s="6" t="s">
        <v>559</v>
      </c>
      <c r="E1590" s="22" t="str">
        <f t="shared" ca="1" si="121"/>
        <v>Erromango</v>
      </c>
      <c r="F1590" s="22" t="str">
        <f t="shared" ca="1" si="122"/>
        <v>VUT0106008</v>
      </c>
      <c r="G1590" s="22" t="str">
        <f t="shared" ca="1" si="123"/>
        <v>VUT0106</v>
      </c>
      <c r="H1590" s="22" t="str">
        <f t="shared" ca="1" si="124"/>
        <v>TAFEA</v>
      </c>
      <c r="I1590" s="2"/>
      <c r="J1590" s="2">
        <v>3</v>
      </c>
      <c r="K1590" s="2"/>
    </row>
    <row r="1591" spans="1:11">
      <c r="A1591" s="6" t="s">
        <v>2155</v>
      </c>
      <c r="B1591" s="6" t="s">
        <v>2156</v>
      </c>
      <c r="C1591" s="22" t="str">
        <f t="shared" ca="1" si="120"/>
        <v>North Erromango (Erromango)</v>
      </c>
      <c r="D1591" s="6" t="s">
        <v>559</v>
      </c>
      <c r="E1591" s="22" t="str">
        <f t="shared" ca="1" si="121"/>
        <v>Erromango</v>
      </c>
      <c r="F1591" s="22" t="str">
        <f t="shared" ca="1" si="122"/>
        <v>VUT0106008</v>
      </c>
      <c r="G1591" s="22" t="str">
        <f t="shared" ca="1" si="123"/>
        <v>VUT0106</v>
      </c>
      <c r="H1591" s="22" t="str">
        <f t="shared" ca="1" si="124"/>
        <v>TAFEA</v>
      </c>
      <c r="I1591" s="2"/>
      <c r="J1591" s="2">
        <v>0</v>
      </c>
      <c r="K1591" s="2"/>
    </row>
    <row r="1592" spans="1:11">
      <c r="A1592" s="6" t="s">
        <v>2157</v>
      </c>
      <c r="B1592" s="6" t="s">
        <v>2158</v>
      </c>
      <c r="C1592" s="22" t="str">
        <f t="shared" ca="1" si="120"/>
        <v>North Erromango (Erromango)</v>
      </c>
      <c r="D1592" s="6" t="s">
        <v>559</v>
      </c>
      <c r="E1592" s="22" t="str">
        <f t="shared" ca="1" si="121"/>
        <v>Erromango</v>
      </c>
      <c r="F1592" s="22" t="str">
        <f t="shared" ca="1" si="122"/>
        <v>VUT0106008</v>
      </c>
      <c r="G1592" s="22" t="str">
        <f t="shared" ca="1" si="123"/>
        <v>VUT0106</v>
      </c>
      <c r="H1592" s="22" t="str">
        <f t="shared" ca="1" si="124"/>
        <v>TAFEA</v>
      </c>
      <c r="I1592" s="2"/>
      <c r="J1592" s="2">
        <v>0</v>
      </c>
      <c r="K1592" s="2"/>
    </row>
    <row r="1593" spans="1:11">
      <c r="A1593" s="6" t="s">
        <v>2159</v>
      </c>
      <c r="B1593" s="6" t="s">
        <v>2161</v>
      </c>
      <c r="C1593" s="22" t="str">
        <f t="shared" ca="1" si="120"/>
        <v>North Erromango (Erromango)</v>
      </c>
      <c r="D1593" s="6" t="s">
        <v>559</v>
      </c>
      <c r="E1593" s="22" t="str">
        <f t="shared" ca="1" si="121"/>
        <v>Erromango</v>
      </c>
      <c r="F1593" s="22" t="str">
        <f t="shared" ca="1" si="122"/>
        <v>VUT0106008</v>
      </c>
      <c r="G1593" s="22" t="str">
        <f t="shared" ca="1" si="123"/>
        <v>VUT0106</v>
      </c>
      <c r="H1593" s="22" t="str">
        <f t="shared" ca="1" si="124"/>
        <v>TAFEA</v>
      </c>
      <c r="I1593" s="2"/>
      <c r="J1593" s="2">
        <v>0</v>
      </c>
      <c r="K1593" s="2"/>
    </row>
    <row r="1594" spans="1:11">
      <c r="A1594" s="6" t="s">
        <v>2162</v>
      </c>
      <c r="B1594" s="6" t="s">
        <v>2163</v>
      </c>
      <c r="C1594" s="22" t="str">
        <f t="shared" ca="1" si="120"/>
        <v>North Erromango (Erromango)</v>
      </c>
      <c r="D1594" s="6" t="s">
        <v>559</v>
      </c>
      <c r="E1594" s="22" t="str">
        <f t="shared" ca="1" si="121"/>
        <v>Erromango</v>
      </c>
      <c r="F1594" s="22" t="str">
        <f t="shared" ca="1" si="122"/>
        <v>VUT0106008</v>
      </c>
      <c r="G1594" s="22" t="str">
        <f t="shared" ca="1" si="123"/>
        <v>VUT0106</v>
      </c>
      <c r="H1594" s="22" t="str">
        <f t="shared" ca="1" si="124"/>
        <v>TAFEA</v>
      </c>
      <c r="I1594" s="2"/>
      <c r="J1594" s="2">
        <v>0</v>
      </c>
      <c r="K1594" s="2"/>
    </row>
    <row r="1595" spans="1:11">
      <c r="A1595" s="6" t="s">
        <v>2164</v>
      </c>
      <c r="B1595" s="6" t="s">
        <v>2165</v>
      </c>
      <c r="C1595" s="22" t="str">
        <f t="shared" ca="1" si="120"/>
        <v>North Erromango (Erromango)</v>
      </c>
      <c r="D1595" s="6" t="s">
        <v>559</v>
      </c>
      <c r="E1595" s="22" t="str">
        <f t="shared" ca="1" si="121"/>
        <v>Erromango</v>
      </c>
      <c r="F1595" s="22" t="str">
        <f t="shared" ca="1" si="122"/>
        <v>VUT0106008</v>
      </c>
      <c r="G1595" s="22" t="str">
        <f t="shared" ca="1" si="123"/>
        <v>VUT0106</v>
      </c>
      <c r="H1595" s="22" t="str">
        <f t="shared" ca="1" si="124"/>
        <v>TAFEA</v>
      </c>
      <c r="I1595" s="2"/>
      <c r="J1595" s="2">
        <v>0</v>
      </c>
      <c r="K1595" s="2"/>
    </row>
    <row r="1596" spans="1:11">
      <c r="A1596" s="6" t="s">
        <v>2168</v>
      </c>
      <c r="B1596" s="6" t="s">
        <v>2169</v>
      </c>
      <c r="C1596" s="22" t="str">
        <f t="shared" ca="1" si="120"/>
        <v>North Erromango (Erromango)</v>
      </c>
      <c r="D1596" s="6" t="s">
        <v>559</v>
      </c>
      <c r="E1596" s="22" t="str">
        <f t="shared" ca="1" si="121"/>
        <v>Erromango</v>
      </c>
      <c r="F1596" s="22" t="str">
        <f t="shared" ca="1" si="122"/>
        <v>VUT0106008</v>
      </c>
      <c r="G1596" s="22" t="str">
        <f t="shared" ca="1" si="123"/>
        <v>VUT0106</v>
      </c>
      <c r="H1596" s="22" t="str">
        <f t="shared" ca="1" si="124"/>
        <v>TAFEA</v>
      </c>
      <c r="I1596" s="2"/>
      <c r="J1596" s="2">
        <v>0</v>
      </c>
      <c r="K1596" s="2"/>
    </row>
    <row r="1597" spans="1:11">
      <c r="A1597" s="6" t="s">
        <v>2170</v>
      </c>
      <c r="B1597" s="6" t="s">
        <v>2171</v>
      </c>
      <c r="C1597" s="22" t="str">
        <f t="shared" ca="1" si="120"/>
        <v>North Erromango (Erromango)</v>
      </c>
      <c r="D1597" s="6" t="s">
        <v>559</v>
      </c>
      <c r="E1597" s="22" t="str">
        <f t="shared" ca="1" si="121"/>
        <v>Erromango</v>
      </c>
      <c r="F1597" s="22" t="str">
        <f t="shared" ca="1" si="122"/>
        <v>VUT0106008</v>
      </c>
      <c r="G1597" s="22" t="str">
        <f t="shared" ca="1" si="123"/>
        <v>VUT0106</v>
      </c>
      <c r="H1597" s="22" t="str">
        <f t="shared" ca="1" si="124"/>
        <v>TAFEA</v>
      </c>
      <c r="I1597" s="2"/>
      <c r="J1597" s="2">
        <v>0</v>
      </c>
      <c r="K1597" s="2"/>
    </row>
    <row r="1598" spans="1:11">
      <c r="A1598" s="6" t="s">
        <v>2172</v>
      </c>
      <c r="B1598" s="6" t="s">
        <v>2173</v>
      </c>
      <c r="C1598" s="22" t="str">
        <f t="shared" ca="1" si="120"/>
        <v>North Erromango (Erromango)</v>
      </c>
      <c r="D1598" s="6" t="s">
        <v>559</v>
      </c>
      <c r="E1598" s="22" t="str">
        <f t="shared" ca="1" si="121"/>
        <v>Erromango</v>
      </c>
      <c r="F1598" s="22" t="str">
        <f t="shared" ca="1" si="122"/>
        <v>VUT0106008</v>
      </c>
      <c r="G1598" s="22" t="str">
        <f t="shared" ca="1" si="123"/>
        <v>VUT0106</v>
      </c>
      <c r="H1598" s="22" t="str">
        <f t="shared" ca="1" si="124"/>
        <v>TAFEA</v>
      </c>
      <c r="I1598" s="2"/>
      <c r="J1598" s="2">
        <v>0</v>
      </c>
      <c r="K1598" s="2"/>
    </row>
    <row r="1599" spans="1:11">
      <c r="A1599" s="6" t="s">
        <v>2178</v>
      </c>
      <c r="B1599" s="6" t="s">
        <v>2179</v>
      </c>
      <c r="C1599" s="22" t="str">
        <f t="shared" ca="1" si="120"/>
        <v>North Erromango (Erromango)</v>
      </c>
      <c r="D1599" s="6" t="s">
        <v>559</v>
      </c>
      <c r="E1599" s="22" t="str">
        <f t="shared" ca="1" si="121"/>
        <v>Erromango</v>
      </c>
      <c r="F1599" s="22" t="str">
        <f t="shared" ca="1" si="122"/>
        <v>VUT0106008</v>
      </c>
      <c r="G1599" s="22" t="str">
        <f t="shared" ca="1" si="123"/>
        <v>VUT0106</v>
      </c>
      <c r="H1599" s="22" t="str">
        <f t="shared" ca="1" si="124"/>
        <v>TAFEA</v>
      </c>
      <c r="I1599" s="2"/>
      <c r="J1599" s="2">
        <v>0</v>
      </c>
      <c r="K1599" s="2"/>
    </row>
    <row r="1600" spans="1:11">
      <c r="A1600" s="6" t="s">
        <v>2180</v>
      </c>
      <c r="B1600" s="6" t="s">
        <v>2181</v>
      </c>
      <c r="C1600" s="22" t="str">
        <f t="shared" ca="1" si="120"/>
        <v>North Erromango (Erromango)</v>
      </c>
      <c r="D1600" s="6" t="s">
        <v>559</v>
      </c>
      <c r="E1600" s="22" t="str">
        <f t="shared" ca="1" si="121"/>
        <v>Erromango</v>
      </c>
      <c r="F1600" s="22" t="str">
        <f t="shared" ca="1" si="122"/>
        <v>VUT0106008</v>
      </c>
      <c r="G1600" s="22" t="str">
        <f t="shared" ca="1" si="123"/>
        <v>VUT0106</v>
      </c>
      <c r="H1600" s="22" t="str">
        <f t="shared" ca="1" si="124"/>
        <v>TAFEA</v>
      </c>
      <c r="I1600" s="2"/>
      <c r="J1600" s="2">
        <v>0</v>
      </c>
      <c r="K1600" s="2"/>
    </row>
    <row r="1601" spans="1:11">
      <c r="A1601" s="6" t="s">
        <v>2182</v>
      </c>
      <c r="B1601" s="6" t="s">
        <v>2183</v>
      </c>
      <c r="C1601" s="22" t="str">
        <f t="shared" ca="1" si="120"/>
        <v>North Erromango (Erromango)</v>
      </c>
      <c r="D1601" s="6" t="s">
        <v>559</v>
      </c>
      <c r="E1601" s="22" t="str">
        <f t="shared" ca="1" si="121"/>
        <v>Erromango</v>
      </c>
      <c r="F1601" s="22" t="str">
        <f t="shared" ca="1" si="122"/>
        <v>VUT0106008</v>
      </c>
      <c r="G1601" s="22" t="str">
        <f t="shared" ca="1" si="123"/>
        <v>VUT0106</v>
      </c>
      <c r="H1601" s="22" t="str">
        <f t="shared" ca="1" si="124"/>
        <v>TAFEA</v>
      </c>
      <c r="I1601" s="2"/>
      <c r="J1601" s="2">
        <v>0</v>
      </c>
      <c r="K1601" s="2"/>
    </row>
    <row r="1602" spans="1:11">
      <c r="A1602" s="6" t="s">
        <v>2184</v>
      </c>
      <c r="B1602" s="6" t="s">
        <v>2185</v>
      </c>
      <c r="C1602" s="22" t="str">
        <f t="shared" ref="C1602:C1665" ca="1" si="125">OFFSET(OffsetRefAdm3,MATCH(D1602,MatchAdm3_Code,0)-1,0)</f>
        <v>North Erromango (Erromango)</v>
      </c>
      <c r="D1602" s="6" t="s">
        <v>559</v>
      </c>
      <c r="E1602" s="22" t="str">
        <f t="shared" ref="E1602:E1665" ca="1" si="126">OFFSET(OffsetRefAdm3,MATCH(D1602,MatchAdm3_Code,0)-1,2)</f>
        <v>Erromango</v>
      </c>
      <c r="F1602" s="22" t="str">
        <f t="shared" ref="F1602:F1665" ca="1" si="127">OFFSET(OffsetRefAdm3,MATCH(D1602,MatchAdm3_Code,0)-1,3)</f>
        <v>VUT0106008</v>
      </c>
      <c r="G1602" s="22" t="str">
        <f t="shared" ref="G1602:G1665" ca="1" si="128">OFFSET(OffsetRefAdm3,MATCH(D1602,MatchAdm3_Code,0)-1,5)</f>
        <v>VUT0106</v>
      </c>
      <c r="H1602" s="22" t="str">
        <f t="shared" ref="H1602:H1665" ca="1" si="129">OFFSET(OffsetRefAdm3,MATCH(D1602,MatchAdm3_Code,0)-1,4)</f>
        <v>TAFEA</v>
      </c>
      <c r="I1602" s="2"/>
      <c r="J1602" s="2">
        <v>0</v>
      </c>
      <c r="K1602" s="2"/>
    </row>
    <row r="1603" spans="1:11">
      <c r="A1603" s="6" t="s">
        <v>2186</v>
      </c>
      <c r="B1603" s="6" t="s">
        <v>2187</v>
      </c>
      <c r="C1603" s="22" t="str">
        <f t="shared" ca="1" si="125"/>
        <v>North Erromango (Erromango)</v>
      </c>
      <c r="D1603" s="6" t="s">
        <v>559</v>
      </c>
      <c r="E1603" s="22" t="str">
        <f t="shared" ca="1" si="126"/>
        <v>Erromango</v>
      </c>
      <c r="F1603" s="22" t="str">
        <f t="shared" ca="1" si="127"/>
        <v>VUT0106008</v>
      </c>
      <c r="G1603" s="22" t="str">
        <f t="shared" ca="1" si="128"/>
        <v>VUT0106</v>
      </c>
      <c r="H1603" s="22" t="str">
        <f t="shared" ca="1" si="129"/>
        <v>TAFEA</v>
      </c>
      <c r="I1603" s="2"/>
      <c r="J1603" s="2">
        <v>0</v>
      </c>
      <c r="K1603" s="2"/>
    </row>
    <row r="1604" spans="1:11">
      <c r="A1604" s="6" t="s">
        <v>2188</v>
      </c>
      <c r="B1604" s="6" t="s">
        <v>2189</v>
      </c>
      <c r="C1604" s="22" t="str">
        <f t="shared" ca="1" si="125"/>
        <v>North Erromango (Erromango)</v>
      </c>
      <c r="D1604" s="6" t="s">
        <v>559</v>
      </c>
      <c r="E1604" s="22" t="str">
        <f t="shared" ca="1" si="126"/>
        <v>Erromango</v>
      </c>
      <c r="F1604" s="22" t="str">
        <f t="shared" ca="1" si="127"/>
        <v>VUT0106008</v>
      </c>
      <c r="G1604" s="22" t="str">
        <f t="shared" ca="1" si="128"/>
        <v>VUT0106</v>
      </c>
      <c r="H1604" s="22" t="str">
        <f t="shared" ca="1" si="129"/>
        <v>TAFEA</v>
      </c>
      <c r="I1604" s="2"/>
      <c r="J1604" s="2">
        <v>0</v>
      </c>
      <c r="K1604" s="2"/>
    </row>
    <row r="1605" spans="1:11">
      <c r="A1605" s="6" t="s">
        <v>2190</v>
      </c>
      <c r="B1605" s="6" t="s">
        <v>2191</v>
      </c>
      <c r="C1605" s="22" t="str">
        <f t="shared" ca="1" si="125"/>
        <v>North Erromango (Erromango)</v>
      </c>
      <c r="D1605" s="6" t="s">
        <v>559</v>
      </c>
      <c r="E1605" s="22" t="str">
        <f t="shared" ca="1" si="126"/>
        <v>Erromango</v>
      </c>
      <c r="F1605" s="22" t="str">
        <f t="shared" ca="1" si="127"/>
        <v>VUT0106008</v>
      </c>
      <c r="G1605" s="22" t="str">
        <f t="shared" ca="1" si="128"/>
        <v>VUT0106</v>
      </c>
      <c r="H1605" s="22" t="str">
        <f t="shared" ca="1" si="129"/>
        <v>TAFEA</v>
      </c>
      <c r="I1605" s="2"/>
      <c r="J1605" s="2">
        <v>0</v>
      </c>
      <c r="K1605" s="2"/>
    </row>
    <row r="1606" spans="1:11">
      <c r="A1606" s="6" t="s">
        <v>2192</v>
      </c>
      <c r="B1606" s="6" t="s">
        <v>2193</v>
      </c>
      <c r="C1606" s="22" t="str">
        <f t="shared" ca="1" si="125"/>
        <v>North Erromango (Erromango)</v>
      </c>
      <c r="D1606" s="6" t="s">
        <v>559</v>
      </c>
      <c r="E1606" s="22" t="str">
        <f t="shared" ca="1" si="126"/>
        <v>Erromango</v>
      </c>
      <c r="F1606" s="22" t="str">
        <f t="shared" ca="1" si="127"/>
        <v>VUT0106008</v>
      </c>
      <c r="G1606" s="22" t="str">
        <f t="shared" ca="1" si="128"/>
        <v>VUT0106</v>
      </c>
      <c r="H1606" s="22" t="str">
        <f t="shared" ca="1" si="129"/>
        <v>TAFEA</v>
      </c>
      <c r="I1606" s="2"/>
      <c r="J1606" s="2">
        <v>0</v>
      </c>
      <c r="K1606" s="2"/>
    </row>
    <row r="1607" spans="1:11">
      <c r="A1607" s="6" t="s">
        <v>2194</v>
      </c>
      <c r="B1607" s="6" t="s">
        <v>2195</v>
      </c>
      <c r="C1607" s="22" t="str">
        <f t="shared" ca="1" si="125"/>
        <v>North Erromango (Erromango)</v>
      </c>
      <c r="D1607" s="6" t="s">
        <v>559</v>
      </c>
      <c r="E1607" s="22" t="str">
        <f t="shared" ca="1" si="126"/>
        <v>Erromango</v>
      </c>
      <c r="F1607" s="22" t="str">
        <f t="shared" ca="1" si="127"/>
        <v>VUT0106008</v>
      </c>
      <c r="G1607" s="22" t="str">
        <f t="shared" ca="1" si="128"/>
        <v>VUT0106</v>
      </c>
      <c r="H1607" s="22" t="str">
        <f t="shared" ca="1" si="129"/>
        <v>TAFEA</v>
      </c>
      <c r="I1607" s="2"/>
      <c r="J1607" s="2">
        <v>0</v>
      </c>
      <c r="K1607" s="2"/>
    </row>
    <row r="1608" spans="1:11">
      <c r="A1608" s="6" t="s">
        <v>2196</v>
      </c>
      <c r="B1608" s="6" t="s">
        <v>2197</v>
      </c>
      <c r="C1608" s="22" t="str">
        <f t="shared" ca="1" si="125"/>
        <v>North Erromango (Erromango)</v>
      </c>
      <c r="D1608" s="6" t="s">
        <v>559</v>
      </c>
      <c r="E1608" s="22" t="str">
        <f t="shared" ca="1" si="126"/>
        <v>Erromango</v>
      </c>
      <c r="F1608" s="22" t="str">
        <f t="shared" ca="1" si="127"/>
        <v>VUT0106008</v>
      </c>
      <c r="G1608" s="22" t="str">
        <f t="shared" ca="1" si="128"/>
        <v>VUT0106</v>
      </c>
      <c r="H1608" s="22" t="str">
        <f t="shared" ca="1" si="129"/>
        <v>TAFEA</v>
      </c>
      <c r="I1608" s="2"/>
      <c r="J1608" s="2">
        <v>3</v>
      </c>
      <c r="K1608" s="2"/>
    </row>
    <row r="1609" spans="1:11">
      <c r="A1609" s="6" t="s">
        <v>2198</v>
      </c>
      <c r="B1609" s="6" t="s">
        <v>2199</v>
      </c>
      <c r="C1609" s="22" t="str">
        <f t="shared" ca="1" si="125"/>
        <v>North Erromango (Erromango)</v>
      </c>
      <c r="D1609" s="6" t="s">
        <v>559</v>
      </c>
      <c r="E1609" s="22" t="str">
        <f t="shared" ca="1" si="126"/>
        <v>Erromango</v>
      </c>
      <c r="F1609" s="22" t="str">
        <f t="shared" ca="1" si="127"/>
        <v>VUT0106008</v>
      </c>
      <c r="G1609" s="22" t="str">
        <f t="shared" ca="1" si="128"/>
        <v>VUT0106</v>
      </c>
      <c r="H1609" s="22" t="str">
        <f t="shared" ca="1" si="129"/>
        <v>TAFEA</v>
      </c>
      <c r="I1609" s="2"/>
      <c r="J1609" s="2">
        <v>0</v>
      </c>
      <c r="K1609" s="2"/>
    </row>
    <row r="1610" spans="1:11">
      <c r="A1610" s="6" t="s">
        <v>2200</v>
      </c>
      <c r="B1610" s="6" t="s">
        <v>2201</v>
      </c>
      <c r="C1610" s="22" t="str">
        <f t="shared" ca="1" si="125"/>
        <v>North Erromango (Erromango)</v>
      </c>
      <c r="D1610" s="6" t="s">
        <v>559</v>
      </c>
      <c r="E1610" s="22" t="str">
        <f t="shared" ca="1" si="126"/>
        <v>Erromango</v>
      </c>
      <c r="F1610" s="22" t="str">
        <f t="shared" ca="1" si="127"/>
        <v>VUT0106008</v>
      </c>
      <c r="G1610" s="22" t="str">
        <f t="shared" ca="1" si="128"/>
        <v>VUT0106</v>
      </c>
      <c r="H1610" s="22" t="str">
        <f t="shared" ca="1" si="129"/>
        <v>TAFEA</v>
      </c>
      <c r="I1610" s="2"/>
      <c r="J1610" s="2">
        <v>0</v>
      </c>
      <c r="K1610" s="2"/>
    </row>
    <row r="1611" spans="1:11">
      <c r="A1611" s="6" t="s">
        <v>2202</v>
      </c>
      <c r="B1611" s="6" t="s">
        <v>2203</v>
      </c>
      <c r="C1611" s="22" t="str">
        <f t="shared" ca="1" si="125"/>
        <v>North Erromango (Erromango)</v>
      </c>
      <c r="D1611" s="6" t="s">
        <v>559</v>
      </c>
      <c r="E1611" s="22" t="str">
        <f t="shared" ca="1" si="126"/>
        <v>Erromango</v>
      </c>
      <c r="F1611" s="22" t="str">
        <f t="shared" ca="1" si="127"/>
        <v>VUT0106008</v>
      </c>
      <c r="G1611" s="22" t="str">
        <f t="shared" ca="1" si="128"/>
        <v>VUT0106</v>
      </c>
      <c r="H1611" s="22" t="str">
        <f t="shared" ca="1" si="129"/>
        <v>TAFEA</v>
      </c>
      <c r="I1611" s="2"/>
      <c r="J1611" s="2">
        <v>0</v>
      </c>
      <c r="K1611" s="2"/>
    </row>
    <row r="1612" spans="1:11">
      <c r="A1612" s="6" t="s">
        <v>2204</v>
      </c>
      <c r="B1612" s="6" t="s">
        <v>2205</v>
      </c>
      <c r="C1612" s="22" t="str">
        <f t="shared" ca="1" si="125"/>
        <v>North Erromango (Erromango)</v>
      </c>
      <c r="D1612" s="6" t="s">
        <v>559</v>
      </c>
      <c r="E1612" s="22" t="str">
        <f t="shared" ca="1" si="126"/>
        <v>Erromango</v>
      </c>
      <c r="F1612" s="22" t="str">
        <f t="shared" ca="1" si="127"/>
        <v>VUT0106008</v>
      </c>
      <c r="G1612" s="22" t="str">
        <f t="shared" ca="1" si="128"/>
        <v>VUT0106</v>
      </c>
      <c r="H1612" s="22" t="str">
        <f t="shared" ca="1" si="129"/>
        <v>TAFEA</v>
      </c>
      <c r="I1612" s="2"/>
      <c r="J1612" s="2">
        <v>0</v>
      </c>
      <c r="K1612" s="2"/>
    </row>
    <row r="1613" spans="1:11">
      <c r="A1613" s="6" t="s">
        <v>2206</v>
      </c>
      <c r="B1613" s="6" t="s">
        <v>2207</v>
      </c>
      <c r="C1613" s="22" t="str">
        <f t="shared" ca="1" si="125"/>
        <v>North Erromango (Erromango)</v>
      </c>
      <c r="D1613" s="6" t="s">
        <v>559</v>
      </c>
      <c r="E1613" s="22" t="str">
        <f t="shared" ca="1" si="126"/>
        <v>Erromango</v>
      </c>
      <c r="F1613" s="22" t="str">
        <f t="shared" ca="1" si="127"/>
        <v>VUT0106008</v>
      </c>
      <c r="G1613" s="22" t="str">
        <f t="shared" ca="1" si="128"/>
        <v>VUT0106</v>
      </c>
      <c r="H1613" s="22" t="str">
        <f t="shared" ca="1" si="129"/>
        <v>TAFEA</v>
      </c>
      <c r="I1613" s="2"/>
      <c r="J1613" s="2">
        <v>0</v>
      </c>
      <c r="K1613" s="2"/>
    </row>
    <row r="1614" spans="1:11">
      <c r="A1614" s="6" t="s">
        <v>2208</v>
      </c>
      <c r="B1614" s="6" t="s">
        <v>2209</v>
      </c>
      <c r="C1614" s="22" t="str">
        <f t="shared" ca="1" si="125"/>
        <v>North Erromango (Erromango)</v>
      </c>
      <c r="D1614" s="6" t="s">
        <v>559</v>
      </c>
      <c r="E1614" s="22" t="str">
        <f t="shared" ca="1" si="126"/>
        <v>Erromango</v>
      </c>
      <c r="F1614" s="22" t="str">
        <f t="shared" ca="1" si="127"/>
        <v>VUT0106008</v>
      </c>
      <c r="G1614" s="22" t="str">
        <f t="shared" ca="1" si="128"/>
        <v>VUT0106</v>
      </c>
      <c r="H1614" s="22" t="str">
        <f t="shared" ca="1" si="129"/>
        <v>TAFEA</v>
      </c>
      <c r="I1614" s="2"/>
      <c r="J1614" s="2">
        <v>0</v>
      </c>
      <c r="K1614" s="2"/>
    </row>
    <row r="1615" spans="1:11">
      <c r="A1615" s="6" t="s">
        <v>2210</v>
      </c>
      <c r="B1615" s="6" t="s">
        <v>2211</v>
      </c>
      <c r="C1615" s="22" t="str">
        <f t="shared" ca="1" si="125"/>
        <v>North Erromango (Erromango)</v>
      </c>
      <c r="D1615" s="6" t="s">
        <v>559</v>
      </c>
      <c r="E1615" s="22" t="str">
        <f t="shared" ca="1" si="126"/>
        <v>Erromango</v>
      </c>
      <c r="F1615" s="22" t="str">
        <f t="shared" ca="1" si="127"/>
        <v>VUT0106008</v>
      </c>
      <c r="G1615" s="22" t="str">
        <f t="shared" ca="1" si="128"/>
        <v>VUT0106</v>
      </c>
      <c r="H1615" s="22" t="str">
        <f t="shared" ca="1" si="129"/>
        <v>TAFEA</v>
      </c>
      <c r="I1615" s="2"/>
      <c r="J1615" s="2">
        <v>0</v>
      </c>
      <c r="K1615" s="2"/>
    </row>
    <row r="1616" spans="1:11">
      <c r="A1616" s="6" t="s">
        <v>2212</v>
      </c>
      <c r="B1616" s="6" t="s">
        <v>2213</v>
      </c>
      <c r="C1616" s="22" t="str">
        <f t="shared" ca="1" si="125"/>
        <v>North Erromango (Erromango)</v>
      </c>
      <c r="D1616" s="6" t="s">
        <v>559</v>
      </c>
      <c r="E1616" s="22" t="str">
        <f t="shared" ca="1" si="126"/>
        <v>Erromango</v>
      </c>
      <c r="F1616" s="22" t="str">
        <f t="shared" ca="1" si="127"/>
        <v>VUT0106008</v>
      </c>
      <c r="G1616" s="22" t="str">
        <f t="shared" ca="1" si="128"/>
        <v>VUT0106</v>
      </c>
      <c r="H1616" s="22" t="str">
        <f t="shared" ca="1" si="129"/>
        <v>TAFEA</v>
      </c>
      <c r="I1616" s="2"/>
      <c r="J1616" s="2">
        <v>0</v>
      </c>
      <c r="K1616" s="2"/>
    </row>
    <row r="1617" spans="1:11">
      <c r="A1617" s="6" t="s">
        <v>2214</v>
      </c>
      <c r="B1617" s="6" t="s">
        <v>2215</v>
      </c>
      <c r="C1617" s="22" t="str">
        <f t="shared" ca="1" si="125"/>
        <v>North Erromango (Erromango)</v>
      </c>
      <c r="D1617" s="6" t="s">
        <v>559</v>
      </c>
      <c r="E1617" s="22" t="str">
        <f t="shared" ca="1" si="126"/>
        <v>Erromango</v>
      </c>
      <c r="F1617" s="22" t="str">
        <f t="shared" ca="1" si="127"/>
        <v>VUT0106008</v>
      </c>
      <c r="G1617" s="22" t="str">
        <f t="shared" ca="1" si="128"/>
        <v>VUT0106</v>
      </c>
      <c r="H1617" s="22" t="str">
        <f t="shared" ca="1" si="129"/>
        <v>TAFEA</v>
      </c>
      <c r="I1617" s="2"/>
      <c r="J1617" s="2">
        <v>0</v>
      </c>
      <c r="K1617" s="2"/>
    </row>
    <row r="1618" spans="1:11">
      <c r="A1618" s="6" t="s">
        <v>2216</v>
      </c>
      <c r="B1618" s="6" t="s">
        <v>2217</v>
      </c>
      <c r="C1618" s="22" t="str">
        <f t="shared" ca="1" si="125"/>
        <v>North Erromango (Erromango)</v>
      </c>
      <c r="D1618" s="6" t="s">
        <v>559</v>
      </c>
      <c r="E1618" s="22" t="str">
        <f t="shared" ca="1" si="126"/>
        <v>Erromango</v>
      </c>
      <c r="F1618" s="22" t="str">
        <f t="shared" ca="1" si="127"/>
        <v>VUT0106008</v>
      </c>
      <c r="G1618" s="22" t="str">
        <f t="shared" ca="1" si="128"/>
        <v>VUT0106</v>
      </c>
      <c r="H1618" s="22" t="str">
        <f t="shared" ca="1" si="129"/>
        <v>TAFEA</v>
      </c>
      <c r="I1618" s="2"/>
      <c r="J1618" s="2">
        <v>0</v>
      </c>
      <c r="K1618" s="2"/>
    </row>
    <row r="1619" spans="1:11">
      <c r="A1619" s="6" t="s">
        <v>2218</v>
      </c>
      <c r="B1619" s="6" t="s">
        <v>2219</v>
      </c>
      <c r="C1619" s="22" t="str">
        <f t="shared" ca="1" si="125"/>
        <v>North Erromango (Erromango)</v>
      </c>
      <c r="D1619" s="6" t="s">
        <v>559</v>
      </c>
      <c r="E1619" s="22" t="str">
        <f t="shared" ca="1" si="126"/>
        <v>Erromango</v>
      </c>
      <c r="F1619" s="22" t="str">
        <f t="shared" ca="1" si="127"/>
        <v>VUT0106008</v>
      </c>
      <c r="G1619" s="22" t="str">
        <f t="shared" ca="1" si="128"/>
        <v>VUT0106</v>
      </c>
      <c r="H1619" s="22" t="str">
        <f t="shared" ca="1" si="129"/>
        <v>TAFEA</v>
      </c>
      <c r="I1619" s="2"/>
      <c r="J1619" s="2">
        <v>0</v>
      </c>
      <c r="K1619" s="2"/>
    </row>
    <row r="1620" spans="1:11">
      <c r="A1620" s="6" t="s">
        <v>2220</v>
      </c>
      <c r="B1620" s="6" t="s">
        <v>2221</v>
      </c>
      <c r="C1620" s="22" t="str">
        <f t="shared" ca="1" si="125"/>
        <v>North Erromango (Erromango)</v>
      </c>
      <c r="D1620" s="6" t="s">
        <v>559</v>
      </c>
      <c r="E1620" s="22" t="str">
        <f t="shared" ca="1" si="126"/>
        <v>Erromango</v>
      </c>
      <c r="F1620" s="22" t="str">
        <f t="shared" ca="1" si="127"/>
        <v>VUT0106008</v>
      </c>
      <c r="G1620" s="22" t="str">
        <f t="shared" ca="1" si="128"/>
        <v>VUT0106</v>
      </c>
      <c r="H1620" s="22" t="str">
        <f t="shared" ca="1" si="129"/>
        <v>TAFEA</v>
      </c>
      <c r="I1620" s="2"/>
      <c r="J1620" s="2">
        <v>0</v>
      </c>
      <c r="K1620" s="2"/>
    </row>
    <row r="1621" spans="1:11">
      <c r="A1621" s="6" t="s">
        <v>2222</v>
      </c>
      <c r="B1621" s="6" t="s">
        <v>2223</v>
      </c>
      <c r="C1621" s="22" t="str">
        <f t="shared" ca="1" si="125"/>
        <v>North Erromango (Erromango)</v>
      </c>
      <c r="D1621" s="6" t="s">
        <v>559</v>
      </c>
      <c r="E1621" s="22" t="str">
        <f t="shared" ca="1" si="126"/>
        <v>Erromango</v>
      </c>
      <c r="F1621" s="22" t="str">
        <f t="shared" ca="1" si="127"/>
        <v>VUT0106008</v>
      </c>
      <c r="G1621" s="22" t="str">
        <f t="shared" ca="1" si="128"/>
        <v>VUT0106</v>
      </c>
      <c r="H1621" s="22" t="str">
        <f t="shared" ca="1" si="129"/>
        <v>TAFEA</v>
      </c>
      <c r="I1621" s="2"/>
      <c r="J1621" s="2">
        <v>0</v>
      </c>
      <c r="K1621" s="2"/>
    </row>
    <row r="1622" spans="1:11">
      <c r="A1622" s="6" t="s">
        <v>2224</v>
      </c>
      <c r="B1622" s="6" t="s">
        <v>2225</v>
      </c>
      <c r="C1622" s="22" t="str">
        <f t="shared" ca="1" si="125"/>
        <v>North Erromango (Erromango)</v>
      </c>
      <c r="D1622" s="6" t="s">
        <v>559</v>
      </c>
      <c r="E1622" s="22" t="str">
        <f t="shared" ca="1" si="126"/>
        <v>Erromango</v>
      </c>
      <c r="F1622" s="22" t="str">
        <f t="shared" ca="1" si="127"/>
        <v>VUT0106008</v>
      </c>
      <c r="G1622" s="22" t="str">
        <f t="shared" ca="1" si="128"/>
        <v>VUT0106</v>
      </c>
      <c r="H1622" s="22" t="str">
        <f t="shared" ca="1" si="129"/>
        <v>TAFEA</v>
      </c>
      <c r="I1622" s="2"/>
      <c r="J1622" s="2">
        <v>0</v>
      </c>
      <c r="K1622" s="2"/>
    </row>
    <row r="1623" spans="1:11">
      <c r="A1623" s="6" t="s">
        <v>2226</v>
      </c>
      <c r="B1623" s="6" t="s">
        <v>2227</v>
      </c>
      <c r="C1623" s="22" t="str">
        <f t="shared" ca="1" si="125"/>
        <v>North Erromango (Erromango)</v>
      </c>
      <c r="D1623" s="6" t="s">
        <v>559</v>
      </c>
      <c r="E1623" s="22" t="str">
        <f t="shared" ca="1" si="126"/>
        <v>Erromango</v>
      </c>
      <c r="F1623" s="22" t="str">
        <f t="shared" ca="1" si="127"/>
        <v>VUT0106008</v>
      </c>
      <c r="G1623" s="22" t="str">
        <f t="shared" ca="1" si="128"/>
        <v>VUT0106</v>
      </c>
      <c r="H1623" s="22" t="str">
        <f t="shared" ca="1" si="129"/>
        <v>TAFEA</v>
      </c>
      <c r="I1623" s="2"/>
      <c r="J1623" s="2">
        <v>0</v>
      </c>
      <c r="K1623" s="2"/>
    </row>
    <row r="1624" spans="1:11">
      <c r="A1624" s="6" t="s">
        <v>2228</v>
      </c>
      <c r="B1624" s="6" t="s">
        <v>2229</v>
      </c>
      <c r="C1624" s="22" t="str">
        <f t="shared" ca="1" si="125"/>
        <v>North Erromango (Erromango)</v>
      </c>
      <c r="D1624" s="6" t="s">
        <v>559</v>
      </c>
      <c r="E1624" s="22" t="str">
        <f t="shared" ca="1" si="126"/>
        <v>Erromango</v>
      </c>
      <c r="F1624" s="22" t="str">
        <f t="shared" ca="1" si="127"/>
        <v>VUT0106008</v>
      </c>
      <c r="G1624" s="22" t="str">
        <f t="shared" ca="1" si="128"/>
        <v>VUT0106</v>
      </c>
      <c r="H1624" s="22" t="str">
        <f t="shared" ca="1" si="129"/>
        <v>TAFEA</v>
      </c>
      <c r="I1624" s="2"/>
      <c r="J1624" s="2">
        <v>0</v>
      </c>
      <c r="K1624" s="2"/>
    </row>
    <row r="1625" spans="1:11">
      <c r="A1625" s="6" t="s">
        <v>2230</v>
      </c>
      <c r="B1625" s="6" t="s">
        <v>2231</v>
      </c>
      <c r="C1625" s="22" t="str">
        <f t="shared" ca="1" si="125"/>
        <v>North Erromango (Erromango)</v>
      </c>
      <c r="D1625" s="6" t="s">
        <v>559</v>
      </c>
      <c r="E1625" s="22" t="str">
        <f t="shared" ca="1" si="126"/>
        <v>Erromango</v>
      </c>
      <c r="F1625" s="22" t="str">
        <f t="shared" ca="1" si="127"/>
        <v>VUT0106008</v>
      </c>
      <c r="G1625" s="22" t="str">
        <f t="shared" ca="1" si="128"/>
        <v>VUT0106</v>
      </c>
      <c r="H1625" s="22" t="str">
        <f t="shared" ca="1" si="129"/>
        <v>TAFEA</v>
      </c>
      <c r="I1625" s="2"/>
      <c r="J1625" s="2">
        <v>0</v>
      </c>
      <c r="K1625" s="2"/>
    </row>
    <row r="1626" spans="1:11">
      <c r="A1626" s="6" t="s">
        <v>2232</v>
      </c>
      <c r="B1626" s="6" t="s">
        <v>2233</v>
      </c>
      <c r="C1626" s="22" t="str">
        <f t="shared" ca="1" si="125"/>
        <v>North Erromango (Erromango)</v>
      </c>
      <c r="D1626" s="6" t="s">
        <v>559</v>
      </c>
      <c r="E1626" s="22" t="str">
        <f t="shared" ca="1" si="126"/>
        <v>Erromango</v>
      </c>
      <c r="F1626" s="22" t="str">
        <f t="shared" ca="1" si="127"/>
        <v>VUT0106008</v>
      </c>
      <c r="G1626" s="22" t="str">
        <f t="shared" ca="1" si="128"/>
        <v>VUT0106</v>
      </c>
      <c r="H1626" s="22" t="str">
        <f t="shared" ca="1" si="129"/>
        <v>TAFEA</v>
      </c>
      <c r="I1626" s="2"/>
      <c r="J1626" s="2">
        <v>0</v>
      </c>
      <c r="K1626" s="2"/>
    </row>
    <row r="1627" spans="1:11">
      <c r="A1627" s="6" t="s">
        <v>2234</v>
      </c>
      <c r="B1627" s="6" t="s">
        <v>2235</v>
      </c>
      <c r="C1627" s="22" t="str">
        <f t="shared" ca="1" si="125"/>
        <v>North Erromango (Erromango)</v>
      </c>
      <c r="D1627" s="6" t="s">
        <v>559</v>
      </c>
      <c r="E1627" s="22" t="str">
        <f t="shared" ca="1" si="126"/>
        <v>Erromango</v>
      </c>
      <c r="F1627" s="22" t="str">
        <f t="shared" ca="1" si="127"/>
        <v>VUT0106008</v>
      </c>
      <c r="G1627" s="22" t="str">
        <f t="shared" ca="1" si="128"/>
        <v>VUT0106</v>
      </c>
      <c r="H1627" s="22" t="str">
        <f t="shared" ca="1" si="129"/>
        <v>TAFEA</v>
      </c>
      <c r="I1627" s="2"/>
      <c r="J1627" s="2">
        <v>0</v>
      </c>
      <c r="K1627" s="2"/>
    </row>
    <row r="1628" spans="1:11">
      <c r="A1628" s="6" t="s">
        <v>7862</v>
      </c>
      <c r="B1628" s="6" t="s">
        <v>7863</v>
      </c>
      <c r="C1628" s="22" t="str">
        <f t="shared" ca="1" si="125"/>
        <v>North Maewo (Maewo)</v>
      </c>
      <c r="D1628" s="6" t="s">
        <v>561</v>
      </c>
      <c r="E1628" s="22" t="str">
        <f t="shared" ca="1" si="126"/>
        <v>Maewo</v>
      </c>
      <c r="F1628" s="22" t="str">
        <f t="shared" ca="1" si="127"/>
        <v>VUT0103014</v>
      </c>
      <c r="G1628" s="22" t="str">
        <f t="shared" ca="1" si="128"/>
        <v>VUT0103</v>
      </c>
      <c r="H1628" s="22" t="str">
        <f t="shared" ca="1" si="129"/>
        <v>PENAMA</v>
      </c>
      <c r="I1628" s="2"/>
      <c r="J1628" s="2">
        <v>0</v>
      </c>
      <c r="K1628" s="2"/>
    </row>
    <row r="1629" spans="1:11">
      <c r="A1629" s="6" t="s">
        <v>7864</v>
      </c>
      <c r="B1629" s="6" t="s">
        <v>7865</v>
      </c>
      <c r="C1629" s="22" t="str">
        <f t="shared" ca="1" si="125"/>
        <v>North Maewo (Maewo)</v>
      </c>
      <c r="D1629" s="6" t="s">
        <v>561</v>
      </c>
      <c r="E1629" s="22" t="str">
        <f t="shared" ca="1" si="126"/>
        <v>Maewo</v>
      </c>
      <c r="F1629" s="22" t="str">
        <f t="shared" ca="1" si="127"/>
        <v>VUT0103014</v>
      </c>
      <c r="G1629" s="22" t="str">
        <f t="shared" ca="1" si="128"/>
        <v>VUT0103</v>
      </c>
      <c r="H1629" s="22" t="str">
        <f t="shared" ca="1" si="129"/>
        <v>PENAMA</v>
      </c>
      <c r="I1629" s="2"/>
      <c r="J1629" s="2">
        <v>0</v>
      </c>
      <c r="K1629" s="2"/>
    </row>
    <row r="1630" spans="1:11">
      <c r="A1630" s="6" t="s">
        <v>7866</v>
      </c>
      <c r="B1630" s="6" t="s">
        <v>7867</v>
      </c>
      <c r="C1630" s="22" t="str">
        <f t="shared" ca="1" si="125"/>
        <v>North Maewo (Maewo)</v>
      </c>
      <c r="D1630" s="6" t="s">
        <v>561</v>
      </c>
      <c r="E1630" s="22" t="str">
        <f t="shared" ca="1" si="126"/>
        <v>Maewo</v>
      </c>
      <c r="F1630" s="22" t="str">
        <f t="shared" ca="1" si="127"/>
        <v>VUT0103014</v>
      </c>
      <c r="G1630" s="22" t="str">
        <f t="shared" ca="1" si="128"/>
        <v>VUT0103</v>
      </c>
      <c r="H1630" s="22" t="str">
        <f t="shared" ca="1" si="129"/>
        <v>PENAMA</v>
      </c>
      <c r="I1630" s="2"/>
      <c r="J1630" s="2">
        <v>0</v>
      </c>
      <c r="K1630" s="2"/>
    </row>
    <row r="1631" spans="1:11">
      <c r="A1631" s="6" t="s">
        <v>7872</v>
      </c>
      <c r="B1631" s="6" t="s">
        <v>7873</v>
      </c>
      <c r="C1631" s="22" t="str">
        <f t="shared" ca="1" si="125"/>
        <v>North Maewo (Maewo)</v>
      </c>
      <c r="D1631" s="6" t="s">
        <v>561</v>
      </c>
      <c r="E1631" s="22" t="str">
        <f t="shared" ca="1" si="126"/>
        <v>Maewo</v>
      </c>
      <c r="F1631" s="22" t="str">
        <f t="shared" ca="1" si="127"/>
        <v>VUT0103014</v>
      </c>
      <c r="G1631" s="22" t="str">
        <f t="shared" ca="1" si="128"/>
        <v>VUT0103</v>
      </c>
      <c r="H1631" s="22" t="str">
        <f t="shared" ca="1" si="129"/>
        <v>PENAMA</v>
      </c>
      <c r="I1631" s="2"/>
      <c r="J1631" s="2">
        <v>0</v>
      </c>
      <c r="K1631" s="2"/>
    </row>
    <row r="1632" spans="1:11">
      <c r="A1632" s="6" t="s">
        <v>7881</v>
      </c>
      <c r="B1632" s="6" t="s">
        <v>7882</v>
      </c>
      <c r="C1632" s="22" t="str">
        <f t="shared" ca="1" si="125"/>
        <v>North Maewo (Maewo)</v>
      </c>
      <c r="D1632" s="6" t="s">
        <v>561</v>
      </c>
      <c r="E1632" s="22" t="str">
        <f t="shared" ca="1" si="126"/>
        <v>Maewo</v>
      </c>
      <c r="F1632" s="22" t="str">
        <f t="shared" ca="1" si="127"/>
        <v>VUT0103014</v>
      </c>
      <c r="G1632" s="22" t="str">
        <f t="shared" ca="1" si="128"/>
        <v>VUT0103</v>
      </c>
      <c r="H1632" s="22" t="str">
        <f t="shared" ca="1" si="129"/>
        <v>PENAMA</v>
      </c>
      <c r="I1632" s="2"/>
      <c r="J1632" s="2">
        <v>0</v>
      </c>
      <c r="K1632" s="2"/>
    </row>
    <row r="1633" spans="1:11">
      <c r="A1633" s="6" t="s">
        <v>7885</v>
      </c>
      <c r="B1633" s="6" t="s">
        <v>7886</v>
      </c>
      <c r="C1633" s="22" t="str">
        <f t="shared" ca="1" si="125"/>
        <v>North Maewo (Maewo)</v>
      </c>
      <c r="D1633" s="6" t="s">
        <v>561</v>
      </c>
      <c r="E1633" s="22" t="str">
        <f t="shared" ca="1" si="126"/>
        <v>Maewo</v>
      </c>
      <c r="F1633" s="22" t="str">
        <f t="shared" ca="1" si="127"/>
        <v>VUT0103014</v>
      </c>
      <c r="G1633" s="22" t="str">
        <f t="shared" ca="1" si="128"/>
        <v>VUT0103</v>
      </c>
      <c r="H1633" s="22" t="str">
        <f t="shared" ca="1" si="129"/>
        <v>PENAMA</v>
      </c>
      <c r="I1633" s="2"/>
      <c r="J1633" s="2">
        <v>0</v>
      </c>
      <c r="K1633" s="2"/>
    </row>
    <row r="1634" spans="1:11">
      <c r="A1634" s="6" t="s">
        <v>7887</v>
      </c>
      <c r="B1634" s="6" t="s">
        <v>7888</v>
      </c>
      <c r="C1634" s="22" t="str">
        <f t="shared" ca="1" si="125"/>
        <v>North Maewo (Maewo)</v>
      </c>
      <c r="D1634" s="6" t="s">
        <v>561</v>
      </c>
      <c r="E1634" s="22" t="str">
        <f t="shared" ca="1" si="126"/>
        <v>Maewo</v>
      </c>
      <c r="F1634" s="22" t="str">
        <f t="shared" ca="1" si="127"/>
        <v>VUT0103014</v>
      </c>
      <c r="G1634" s="22" t="str">
        <f t="shared" ca="1" si="128"/>
        <v>VUT0103</v>
      </c>
      <c r="H1634" s="22" t="str">
        <f t="shared" ca="1" si="129"/>
        <v>PENAMA</v>
      </c>
      <c r="I1634" s="2"/>
      <c r="J1634" s="2">
        <v>0</v>
      </c>
      <c r="K1634" s="2"/>
    </row>
    <row r="1635" spans="1:11">
      <c r="A1635" s="6" t="s">
        <v>7889</v>
      </c>
      <c r="B1635" s="6" t="s">
        <v>7890</v>
      </c>
      <c r="C1635" s="22" t="str">
        <f t="shared" ca="1" si="125"/>
        <v>North Maewo (Maewo)</v>
      </c>
      <c r="D1635" s="6" t="s">
        <v>561</v>
      </c>
      <c r="E1635" s="22" t="str">
        <f t="shared" ca="1" si="126"/>
        <v>Maewo</v>
      </c>
      <c r="F1635" s="22" t="str">
        <f t="shared" ca="1" si="127"/>
        <v>VUT0103014</v>
      </c>
      <c r="G1635" s="22" t="str">
        <f t="shared" ca="1" si="128"/>
        <v>VUT0103</v>
      </c>
      <c r="H1635" s="22" t="str">
        <f t="shared" ca="1" si="129"/>
        <v>PENAMA</v>
      </c>
      <c r="I1635" s="2"/>
      <c r="J1635" s="2">
        <v>0</v>
      </c>
      <c r="K1635" s="2"/>
    </row>
    <row r="1636" spans="1:11">
      <c r="A1636" s="6" t="s">
        <v>7891</v>
      </c>
      <c r="B1636" s="6" t="s">
        <v>7892</v>
      </c>
      <c r="C1636" s="22" t="str">
        <f t="shared" ca="1" si="125"/>
        <v>North Maewo (Maewo)</v>
      </c>
      <c r="D1636" s="6" t="s">
        <v>561</v>
      </c>
      <c r="E1636" s="22" t="str">
        <f t="shared" ca="1" si="126"/>
        <v>Maewo</v>
      </c>
      <c r="F1636" s="22" t="str">
        <f t="shared" ca="1" si="127"/>
        <v>VUT0103014</v>
      </c>
      <c r="G1636" s="22" t="str">
        <f t="shared" ca="1" si="128"/>
        <v>VUT0103</v>
      </c>
      <c r="H1636" s="22" t="str">
        <f t="shared" ca="1" si="129"/>
        <v>PENAMA</v>
      </c>
      <c r="I1636" s="2"/>
      <c r="J1636" s="2">
        <v>0</v>
      </c>
      <c r="K1636" s="2"/>
    </row>
    <row r="1637" spans="1:11">
      <c r="A1637" s="6" t="s">
        <v>7893</v>
      </c>
      <c r="B1637" s="6" t="s">
        <v>7894</v>
      </c>
      <c r="C1637" s="22" t="str">
        <f t="shared" ca="1" si="125"/>
        <v>North Maewo (Maewo)</v>
      </c>
      <c r="D1637" s="6" t="s">
        <v>561</v>
      </c>
      <c r="E1637" s="22" t="str">
        <f t="shared" ca="1" si="126"/>
        <v>Maewo</v>
      </c>
      <c r="F1637" s="22" t="str">
        <f t="shared" ca="1" si="127"/>
        <v>VUT0103014</v>
      </c>
      <c r="G1637" s="22" t="str">
        <f t="shared" ca="1" si="128"/>
        <v>VUT0103</v>
      </c>
      <c r="H1637" s="22" t="str">
        <f t="shared" ca="1" si="129"/>
        <v>PENAMA</v>
      </c>
      <c r="I1637" s="2"/>
      <c r="J1637" s="2">
        <v>0</v>
      </c>
      <c r="K1637" s="2"/>
    </row>
    <row r="1638" spans="1:11">
      <c r="A1638" s="6" t="s">
        <v>7895</v>
      </c>
      <c r="B1638" s="6" t="s">
        <v>7896</v>
      </c>
      <c r="C1638" s="22" t="str">
        <f t="shared" ca="1" si="125"/>
        <v>North Maewo (Maewo)</v>
      </c>
      <c r="D1638" s="6" t="s">
        <v>561</v>
      </c>
      <c r="E1638" s="22" t="str">
        <f t="shared" ca="1" si="126"/>
        <v>Maewo</v>
      </c>
      <c r="F1638" s="22" t="str">
        <f t="shared" ca="1" si="127"/>
        <v>VUT0103014</v>
      </c>
      <c r="G1638" s="22" t="str">
        <f t="shared" ca="1" si="128"/>
        <v>VUT0103</v>
      </c>
      <c r="H1638" s="22" t="str">
        <f t="shared" ca="1" si="129"/>
        <v>PENAMA</v>
      </c>
      <c r="I1638" s="2"/>
      <c r="J1638" s="2">
        <v>0</v>
      </c>
      <c r="K1638" s="2"/>
    </row>
    <row r="1639" spans="1:11">
      <c r="A1639" s="6" t="s">
        <v>7897</v>
      </c>
      <c r="B1639" s="6" t="s">
        <v>7898</v>
      </c>
      <c r="C1639" s="22" t="str">
        <f t="shared" ca="1" si="125"/>
        <v>North Maewo (Maewo)</v>
      </c>
      <c r="D1639" s="6" t="s">
        <v>561</v>
      </c>
      <c r="E1639" s="22" t="str">
        <f t="shared" ca="1" si="126"/>
        <v>Maewo</v>
      </c>
      <c r="F1639" s="22" t="str">
        <f t="shared" ca="1" si="127"/>
        <v>VUT0103014</v>
      </c>
      <c r="G1639" s="22" t="str">
        <f t="shared" ca="1" si="128"/>
        <v>VUT0103</v>
      </c>
      <c r="H1639" s="22" t="str">
        <f t="shared" ca="1" si="129"/>
        <v>PENAMA</v>
      </c>
      <c r="I1639" s="2"/>
      <c r="J1639" s="2">
        <v>0</v>
      </c>
      <c r="K1639" s="2"/>
    </row>
    <row r="1640" spans="1:11">
      <c r="A1640" s="6" t="s">
        <v>7903</v>
      </c>
      <c r="B1640" s="6" t="s">
        <v>7904</v>
      </c>
      <c r="C1640" s="22" t="str">
        <f t="shared" ca="1" si="125"/>
        <v>North Maewo (Maewo)</v>
      </c>
      <c r="D1640" s="6" t="s">
        <v>561</v>
      </c>
      <c r="E1640" s="22" t="str">
        <f t="shared" ca="1" si="126"/>
        <v>Maewo</v>
      </c>
      <c r="F1640" s="22" t="str">
        <f t="shared" ca="1" si="127"/>
        <v>VUT0103014</v>
      </c>
      <c r="G1640" s="22" t="str">
        <f t="shared" ca="1" si="128"/>
        <v>VUT0103</v>
      </c>
      <c r="H1640" s="22" t="str">
        <f t="shared" ca="1" si="129"/>
        <v>PENAMA</v>
      </c>
      <c r="I1640" s="2"/>
      <c r="J1640" s="2">
        <v>0</v>
      </c>
      <c r="K1640" s="2"/>
    </row>
    <row r="1641" spans="1:11">
      <c r="A1641" s="6" t="s">
        <v>7905</v>
      </c>
      <c r="B1641" s="6" t="s">
        <v>7906</v>
      </c>
      <c r="C1641" s="22" t="str">
        <f t="shared" ca="1" si="125"/>
        <v>North Maewo (Maewo)</v>
      </c>
      <c r="D1641" s="6" t="s">
        <v>561</v>
      </c>
      <c r="E1641" s="22" t="str">
        <f t="shared" ca="1" si="126"/>
        <v>Maewo</v>
      </c>
      <c r="F1641" s="22" t="str">
        <f t="shared" ca="1" si="127"/>
        <v>VUT0103014</v>
      </c>
      <c r="G1641" s="22" t="str">
        <f t="shared" ca="1" si="128"/>
        <v>VUT0103</v>
      </c>
      <c r="H1641" s="22" t="str">
        <f t="shared" ca="1" si="129"/>
        <v>PENAMA</v>
      </c>
      <c r="I1641" s="2"/>
      <c r="J1641" s="2">
        <v>0</v>
      </c>
      <c r="K1641" s="2"/>
    </row>
    <row r="1642" spans="1:11">
      <c r="A1642" s="6" t="s">
        <v>7907</v>
      </c>
      <c r="B1642" s="6" t="s">
        <v>7908</v>
      </c>
      <c r="C1642" s="22" t="str">
        <f t="shared" ca="1" si="125"/>
        <v>North Maewo (Maewo)</v>
      </c>
      <c r="D1642" s="6" t="s">
        <v>561</v>
      </c>
      <c r="E1642" s="22" t="str">
        <f t="shared" ca="1" si="126"/>
        <v>Maewo</v>
      </c>
      <c r="F1642" s="22" t="str">
        <f t="shared" ca="1" si="127"/>
        <v>VUT0103014</v>
      </c>
      <c r="G1642" s="22" t="str">
        <f t="shared" ca="1" si="128"/>
        <v>VUT0103</v>
      </c>
      <c r="H1642" s="22" t="str">
        <f t="shared" ca="1" si="129"/>
        <v>PENAMA</v>
      </c>
      <c r="I1642" s="2"/>
      <c r="J1642" s="2">
        <v>0</v>
      </c>
      <c r="K1642" s="2"/>
    </row>
    <row r="1643" spans="1:11">
      <c r="A1643" s="6" t="s">
        <v>7913</v>
      </c>
      <c r="B1643" s="6" t="s">
        <v>7914</v>
      </c>
      <c r="C1643" s="22" t="str">
        <f t="shared" ca="1" si="125"/>
        <v>North Maewo (Maewo)</v>
      </c>
      <c r="D1643" s="6" t="s">
        <v>561</v>
      </c>
      <c r="E1643" s="22" t="str">
        <f t="shared" ca="1" si="126"/>
        <v>Maewo</v>
      </c>
      <c r="F1643" s="22" t="str">
        <f t="shared" ca="1" si="127"/>
        <v>VUT0103014</v>
      </c>
      <c r="G1643" s="22" t="str">
        <f t="shared" ca="1" si="128"/>
        <v>VUT0103</v>
      </c>
      <c r="H1643" s="22" t="str">
        <f t="shared" ca="1" si="129"/>
        <v>PENAMA</v>
      </c>
      <c r="I1643" s="2"/>
      <c r="J1643" s="2">
        <v>3</v>
      </c>
      <c r="K1643" s="2"/>
    </row>
    <row r="1644" spans="1:11">
      <c r="A1644" s="6" t="s">
        <v>7919</v>
      </c>
      <c r="B1644" s="6" t="s">
        <v>7920</v>
      </c>
      <c r="C1644" s="22" t="str">
        <f t="shared" ca="1" si="125"/>
        <v>North Maewo (Maewo)</v>
      </c>
      <c r="D1644" s="6" t="s">
        <v>561</v>
      </c>
      <c r="E1644" s="22" t="str">
        <f t="shared" ca="1" si="126"/>
        <v>Maewo</v>
      </c>
      <c r="F1644" s="22" t="str">
        <f t="shared" ca="1" si="127"/>
        <v>VUT0103014</v>
      </c>
      <c r="G1644" s="22" t="str">
        <f t="shared" ca="1" si="128"/>
        <v>VUT0103</v>
      </c>
      <c r="H1644" s="22" t="str">
        <f t="shared" ca="1" si="129"/>
        <v>PENAMA</v>
      </c>
      <c r="I1644" s="2"/>
      <c r="J1644" s="2">
        <v>0</v>
      </c>
      <c r="K1644" s="2"/>
    </row>
    <row r="1645" spans="1:11">
      <c r="A1645" s="6" t="s">
        <v>7925</v>
      </c>
      <c r="B1645" s="6" t="s">
        <v>7926</v>
      </c>
      <c r="C1645" s="22" t="str">
        <f t="shared" ca="1" si="125"/>
        <v>North Maewo (Maewo)</v>
      </c>
      <c r="D1645" s="6" t="s">
        <v>561</v>
      </c>
      <c r="E1645" s="22" t="str">
        <f t="shared" ca="1" si="126"/>
        <v>Maewo</v>
      </c>
      <c r="F1645" s="22" t="str">
        <f t="shared" ca="1" si="127"/>
        <v>VUT0103014</v>
      </c>
      <c r="G1645" s="22" t="str">
        <f t="shared" ca="1" si="128"/>
        <v>VUT0103</v>
      </c>
      <c r="H1645" s="22" t="str">
        <f t="shared" ca="1" si="129"/>
        <v>PENAMA</v>
      </c>
      <c r="I1645" s="2"/>
      <c r="J1645" s="2">
        <v>0</v>
      </c>
      <c r="K1645" s="2"/>
    </row>
    <row r="1646" spans="1:11">
      <c r="A1646" s="6" t="s">
        <v>7929</v>
      </c>
      <c r="B1646" s="6" t="s">
        <v>7930</v>
      </c>
      <c r="C1646" s="22" t="str">
        <f t="shared" ca="1" si="125"/>
        <v>North Maewo (Maewo)</v>
      </c>
      <c r="D1646" s="6" t="s">
        <v>561</v>
      </c>
      <c r="E1646" s="22" t="str">
        <f t="shared" ca="1" si="126"/>
        <v>Maewo</v>
      </c>
      <c r="F1646" s="22" t="str">
        <f t="shared" ca="1" si="127"/>
        <v>VUT0103014</v>
      </c>
      <c r="G1646" s="22" t="str">
        <f t="shared" ca="1" si="128"/>
        <v>VUT0103</v>
      </c>
      <c r="H1646" s="22" t="str">
        <f t="shared" ca="1" si="129"/>
        <v>PENAMA</v>
      </c>
      <c r="I1646" s="2"/>
      <c r="J1646" s="2">
        <v>0</v>
      </c>
      <c r="K1646" s="2"/>
    </row>
    <row r="1647" spans="1:11">
      <c r="A1647" s="6" t="s">
        <v>7931</v>
      </c>
      <c r="B1647" s="6" t="s">
        <v>7932</v>
      </c>
      <c r="C1647" s="22" t="str">
        <f t="shared" ca="1" si="125"/>
        <v>North Maewo (Maewo)</v>
      </c>
      <c r="D1647" s="6" t="s">
        <v>561</v>
      </c>
      <c r="E1647" s="22" t="str">
        <f t="shared" ca="1" si="126"/>
        <v>Maewo</v>
      </c>
      <c r="F1647" s="22" t="str">
        <f t="shared" ca="1" si="127"/>
        <v>VUT0103014</v>
      </c>
      <c r="G1647" s="22" t="str">
        <f t="shared" ca="1" si="128"/>
        <v>VUT0103</v>
      </c>
      <c r="H1647" s="22" t="str">
        <f t="shared" ca="1" si="129"/>
        <v>PENAMA</v>
      </c>
      <c r="I1647" s="2"/>
      <c r="J1647" s="2">
        <v>0</v>
      </c>
      <c r="K1647" s="2"/>
    </row>
    <row r="1648" spans="1:11">
      <c r="A1648" s="6" t="s">
        <v>7941</v>
      </c>
      <c r="B1648" s="6" t="s">
        <v>7942</v>
      </c>
      <c r="C1648" s="22" t="str">
        <f t="shared" ca="1" si="125"/>
        <v>North Maewo (Maewo)</v>
      </c>
      <c r="D1648" s="6" t="s">
        <v>561</v>
      </c>
      <c r="E1648" s="22" t="str">
        <f t="shared" ca="1" si="126"/>
        <v>Maewo</v>
      </c>
      <c r="F1648" s="22" t="str">
        <f t="shared" ca="1" si="127"/>
        <v>VUT0103014</v>
      </c>
      <c r="G1648" s="22" t="str">
        <f t="shared" ca="1" si="128"/>
        <v>VUT0103</v>
      </c>
      <c r="H1648" s="22" t="str">
        <f t="shared" ca="1" si="129"/>
        <v>PENAMA</v>
      </c>
      <c r="I1648" s="2"/>
      <c r="J1648" s="2">
        <v>0</v>
      </c>
      <c r="K1648" s="2"/>
    </row>
    <row r="1649" spans="1:11">
      <c r="A1649" s="6" t="s">
        <v>7949</v>
      </c>
      <c r="B1649" s="6" t="s">
        <v>7950</v>
      </c>
      <c r="C1649" s="22" t="str">
        <f t="shared" ca="1" si="125"/>
        <v>North Maewo (Maewo)</v>
      </c>
      <c r="D1649" s="6" t="s">
        <v>561</v>
      </c>
      <c r="E1649" s="22" t="str">
        <f t="shared" ca="1" si="126"/>
        <v>Maewo</v>
      </c>
      <c r="F1649" s="22" t="str">
        <f t="shared" ca="1" si="127"/>
        <v>VUT0103014</v>
      </c>
      <c r="G1649" s="22" t="str">
        <f t="shared" ca="1" si="128"/>
        <v>VUT0103</v>
      </c>
      <c r="H1649" s="22" t="str">
        <f t="shared" ca="1" si="129"/>
        <v>PENAMA</v>
      </c>
      <c r="I1649" s="2"/>
      <c r="J1649" s="2">
        <v>0</v>
      </c>
      <c r="K1649" s="2"/>
    </row>
    <row r="1650" spans="1:11">
      <c r="A1650" s="6" t="s">
        <v>7964</v>
      </c>
      <c r="B1650" s="6" t="s">
        <v>7965</v>
      </c>
      <c r="C1650" s="22" t="str">
        <f t="shared" ca="1" si="125"/>
        <v>North Maewo (Maewo)</v>
      </c>
      <c r="D1650" s="6" t="s">
        <v>561</v>
      </c>
      <c r="E1650" s="22" t="str">
        <f t="shared" ca="1" si="126"/>
        <v>Maewo</v>
      </c>
      <c r="F1650" s="22" t="str">
        <f t="shared" ca="1" si="127"/>
        <v>VUT0103014</v>
      </c>
      <c r="G1650" s="22" t="str">
        <f t="shared" ca="1" si="128"/>
        <v>VUT0103</v>
      </c>
      <c r="H1650" s="22" t="str">
        <f t="shared" ca="1" si="129"/>
        <v>PENAMA</v>
      </c>
      <c r="I1650" s="2"/>
      <c r="J1650" s="2">
        <v>0</v>
      </c>
      <c r="K1650" s="2"/>
    </row>
    <row r="1651" spans="1:11">
      <c r="A1651" s="6" t="s">
        <v>7970</v>
      </c>
      <c r="B1651" s="6" t="s">
        <v>7971</v>
      </c>
      <c r="C1651" s="22" t="str">
        <f t="shared" ca="1" si="125"/>
        <v>North Maewo (Maewo)</v>
      </c>
      <c r="D1651" s="6" t="s">
        <v>561</v>
      </c>
      <c r="E1651" s="22" t="str">
        <f t="shared" ca="1" si="126"/>
        <v>Maewo</v>
      </c>
      <c r="F1651" s="22" t="str">
        <f t="shared" ca="1" si="127"/>
        <v>VUT0103014</v>
      </c>
      <c r="G1651" s="22" t="str">
        <f t="shared" ca="1" si="128"/>
        <v>VUT0103</v>
      </c>
      <c r="H1651" s="22" t="str">
        <f t="shared" ca="1" si="129"/>
        <v>PENAMA</v>
      </c>
      <c r="I1651" s="2"/>
      <c r="J1651" s="2">
        <v>0</v>
      </c>
      <c r="K1651" s="2"/>
    </row>
    <row r="1652" spans="1:11">
      <c r="A1652" s="6" t="s">
        <v>7976</v>
      </c>
      <c r="B1652" s="6" t="s">
        <v>7977</v>
      </c>
      <c r="C1652" s="22" t="str">
        <f t="shared" ca="1" si="125"/>
        <v>North Maewo (Maewo)</v>
      </c>
      <c r="D1652" s="6" t="s">
        <v>561</v>
      </c>
      <c r="E1652" s="22" t="str">
        <f t="shared" ca="1" si="126"/>
        <v>Maewo</v>
      </c>
      <c r="F1652" s="22" t="str">
        <f t="shared" ca="1" si="127"/>
        <v>VUT0103014</v>
      </c>
      <c r="G1652" s="22" t="str">
        <f t="shared" ca="1" si="128"/>
        <v>VUT0103</v>
      </c>
      <c r="H1652" s="22" t="str">
        <f t="shared" ca="1" si="129"/>
        <v>PENAMA</v>
      </c>
      <c r="I1652" s="2"/>
      <c r="J1652" s="2">
        <v>0</v>
      </c>
      <c r="K1652" s="2"/>
    </row>
    <row r="1653" spans="1:11">
      <c r="A1653" s="6" t="s">
        <v>7982</v>
      </c>
      <c r="B1653" s="6" t="s">
        <v>7983</v>
      </c>
      <c r="C1653" s="22" t="str">
        <f t="shared" ca="1" si="125"/>
        <v>North Maewo (Maewo)</v>
      </c>
      <c r="D1653" s="6" t="s">
        <v>561</v>
      </c>
      <c r="E1653" s="22" t="str">
        <f t="shared" ca="1" si="126"/>
        <v>Maewo</v>
      </c>
      <c r="F1653" s="22" t="str">
        <f t="shared" ca="1" si="127"/>
        <v>VUT0103014</v>
      </c>
      <c r="G1653" s="22" t="str">
        <f t="shared" ca="1" si="128"/>
        <v>VUT0103</v>
      </c>
      <c r="H1653" s="22" t="str">
        <f t="shared" ca="1" si="129"/>
        <v>PENAMA</v>
      </c>
      <c r="I1653" s="2"/>
      <c r="J1653" s="2">
        <v>3</v>
      </c>
      <c r="K1653" s="2"/>
    </row>
    <row r="1654" spans="1:11">
      <c r="A1654" s="6" t="s">
        <v>7984</v>
      </c>
      <c r="B1654" s="6" t="s">
        <v>7985</v>
      </c>
      <c r="C1654" s="22" t="str">
        <f t="shared" ca="1" si="125"/>
        <v>North Maewo (Maewo)</v>
      </c>
      <c r="D1654" s="6" t="s">
        <v>561</v>
      </c>
      <c r="E1654" s="22" t="str">
        <f t="shared" ca="1" si="126"/>
        <v>Maewo</v>
      </c>
      <c r="F1654" s="22" t="str">
        <f t="shared" ca="1" si="127"/>
        <v>VUT0103014</v>
      </c>
      <c r="G1654" s="22" t="str">
        <f t="shared" ca="1" si="128"/>
        <v>VUT0103</v>
      </c>
      <c r="H1654" s="22" t="str">
        <f t="shared" ca="1" si="129"/>
        <v>PENAMA</v>
      </c>
      <c r="I1654" s="2"/>
      <c r="J1654" s="2">
        <v>0</v>
      </c>
      <c r="K1654" s="2"/>
    </row>
    <row r="1655" spans="1:11">
      <c r="A1655" s="6" t="s">
        <v>7992</v>
      </c>
      <c r="B1655" s="6" t="s">
        <v>7993</v>
      </c>
      <c r="C1655" s="22" t="str">
        <f t="shared" ca="1" si="125"/>
        <v>North Maewo (Maewo)</v>
      </c>
      <c r="D1655" s="6" t="s">
        <v>561</v>
      </c>
      <c r="E1655" s="22" t="str">
        <f t="shared" ca="1" si="126"/>
        <v>Maewo</v>
      </c>
      <c r="F1655" s="22" t="str">
        <f t="shared" ca="1" si="127"/>
        <v>VUT0103014</v>
      </c>
      <c r="G1655" s="22" t="str">
        <f t="shared" ca="1" si="128"/>
        <v>VUT0103</v>
      </c>
      <c r="H1655" s="22" t="str">
        <f t="shared" ca="1" si="129"/>
        <v>PENAMA</v>
      </c>
      <c r="I1655" s="2"/>
      <c r="J1655" s="2">
        <v>0</v>
      </c>
      <c r="K1655" s="2"/>
    </row>
    <row r="1656" spans="1:11">
      <c r="A1656" s="6" t="s">
        <v>7996</v>
      </c>
      <c r="B1656" s="6" t="s">
        <v>7997</v>
      </c>
      <c r="C1656" s="22" t="str">
        <f t="shared" ca="1" si="125"/>
        <v>North Maewo (Maewo)</v>
      </c>
      <c r="D1656" s="6" t="s">
        <v>561</v>
      </c>
      <c r="E1656" s="22" t="str">
        <f t="shared" ca="1" si="126"/>
        <v>Maewo</v>
      </c>
      <c r="F1656" s="22" t="str">
        <f t="shared" ca="1" si="127"/>
        <v>VUT0103014</v>
      </c>
      <c r="G1656" s="22" t="str">
        <f t="shared" ca="1" si="128"/>
        <v>VUT0103</v>
      </c>
      <c r="H1656" s="22" t="str">
        <f t="shared" ca="1" si="129"/>
        <v>PENAMA</v>
      </c>
      <c r="I1656" s="2"/>
      <c r="J1656" s="2">
        <v>0</v>
      </c>
      <c r="K1656" s="2"/>
    </row>
    <row r="1657" spans="1:11">
      <c r="A1657" s="6" t="s">
        <v>7998</v>
      </c>
      <c r="B1657" s="6" t="s">
        <v>7999</v>
      </c>
      <c r="C1657" s="22" t="str">
        <f t="shared" ca="1" si="125"/>
        <v>North Maewo (Maewo)</v>
      </c>
      <c r="D1657" s="6" t="s">
        <v>561</v>
      </c>
      <c r="E1657" s="22" t="str">
        <f t="shared" ca="1" si="126"/>
        <v>Maewo</v>
      </c>
      <c r="F1657" s="22" t="str">
        <f t="shared" ca="1" si="127"/>
        <v>VUT0103014</v>
      </c>
      <c r="G1657" s="22" t="str">
        <f t="shared" ca="1" si="128"/>
        <v>VUT0103</v>
      </c>
      <c r="H1657" s="22" t="str">
        <f t="shared" ca="1" si="129"/>
        <v>PENAMA</v>
      </c>
      <c r="I1657" s="2"/>
      <c r="J1657" s="2">
        <v>0</v>
      </c>
      <c r="K1657" s="2"/>
    </row>
    <row r="1658" spans="1:11">
      <c r="A1658" s="6" t="s">
        <v>8003</v>
      </c>
      <c r="B1658" s="6" t="s">
        <v>8004</v>
      </c>
      <c r="C1658" s="22" t="str">
        <f t="shared" ca="1" si="125"/>
        <v>North Maewo (Maewo)</v>
      </c>
      <c r="D1658" s="6" t="s">
        <v>561</v>
      </c>
      <c r="E1658" s="22" t="str">
        <f t="shared" ca="1" si="126"/>
        <v>Maewo</v>
      </c>
      <c r="F1658" s="22" t="str">
        <f t="shared" ca="1" si="127"/>
        <v>VUT0103014</v>
      </c>
      <c r="G1658" s="22" t="str">
        <f t="shared" ca="1" si="128"/>
        <v>VUT0103</v>
      </c>
      <c r="H1658" s="22" t="str">
        <f t="shared" ca="1" si="129"/>
        <v>PENAMA</v>
      </c>
      <c r="I1658" s="2"/>
      <c r="J1658" s="2">
        <v>3</v>
      </c>
      <c r="K1658" s="2"/>
    </row>
    <row r="1659" spans="1:11">
      <c r="A1659" s="6" t="s">
        <v>8011</v>
      </c>
      <c r="B1659" s="6" t="s">
        <v>8012</v>
      </c>
      <c r="C1659" s="22" t="str">
        <f t="shared" ca="1" si="125"/>
        <v>North Maewo (Maewo)</v>
      </c>
      <c r="D1659" s="6" t="s">
        <v>561</v>
      </c>
      <c r="E1659" s="22" t="str">
        <f t="shared" ca="1" si="126"/>
        <v>Maewo</v>
      </c>
      <c r="F1659" s="22" t="str">
        <f t="shared" ca="1" si="127"/>
        <v>VUT0103014</v>
      </c>
      <c r="G1659" s="22" t="str">
        <f t="shared" ca="1" si="128"/>
        <v>VUT0103</v>
      </c>
      <c r="H1659" s="22" t="str">
        <f t="shared" ca="1" si="129"/>
        <v>PENAMA</v>
      </c>
      <c r="I1659" s="2"/>
      <c r="J1659" s="2">
        <v>0</v>
      </c>
      <c r="K1659" s="2"/>
    </row>
    <row r="1660" spans="1:11">
      <c r="A1660" s="6" t="s">
        <v>8013</v>
      </c>
      <c r="B1660" s="6" t="s">
        <v>8014</v>
      </c>
      <c r="C1660" s="22" t="str">
        <f t="shared" ca="1" si="125"/>
        <v>North Maewo (Maewo)</v>
      </c>
      <c r="D1660" s="6" t="s">
        <v>561</v>
      </c>
      <c r="E1660" s="22" t="str">
        <f t="shared" ca="1" si="126"/>
        <v>Maewo</v>
      </c>
      <c r="F1660" s="22" t="str">
        <f t="shared" ca="1" si="127"/>
        <v>VUT0103014</v>
      </c>
      <c r="G1660" s="22" t="str">
        <f t="shared" ca="1" si="128"/>
        <v>VUT0103</v>
      </c>
      <c r="H1660" s="22" t="str">
        <f t="shared" ca="1" si="129"/>
        <v>PENAMA</v>
      </c>
      <c r="I1660" s="2"/>
      <c r="J1660" s="2">
        <v>0</v>
      </c>
      <c r="K1660" s="2"/>
    </row>
    <row r="1661" spans="1:11">
      <c r="A1661" s="6" t="s">
        <v>8019</v>
      </c>
      <c r="B1661" s="6" t="s">
        <v>8020</v>
      </c>
      <c r="C1661" s="22" t="str">
        <f t="shared" ca="1" si="125"/>
        <v>North Maewo (Maewo)</v>
      </c>
      <c r="D1661" s="6" t="s">
        <v>561</v>
      </c>
      <c r="E1661" s="22" t="str">
        <f t="shared" ca="1" si="126"/>
        <v>Maewo</v>
      </c>
      <c r="F1661" s="22" t="str">
        <f t="shared" ca="1" si="127"/>
        <v>VUT0103014</v>
      </c>
      <c r="G1661" s="22" t="str">
        <f t="shared" ca="1" si="128"/>
        <v>VUT0103</v>
      </c>
      <c r="H1661" s="22" t="str">
        <f t="shared" ca="1" si="129"/>
        <v>PENAMA</v>
      </c>
      <c r="I1661" s="2"/>
      <c r="J1661" s="2">
        <v>0</v>
      </c>
      <c r="K1661" s="2"/>
    </row>
    <row r="1662" spans="1:11">
      <c r="A1662" s="6" t="s">
        <v>8025</v>
      </c>
      <c r="B1662" s="6" t="s">
        <v>8026</v>
      </c>
      <c r="C1662" s="22" t="str">
        <f t="shared" ca="1" si="125"/>
        <v>North Maewo (Maewo)</v>
      </c>
      <c r="D1662" s="6" t="s">
        <v>561</v>
      </c>
      <c r="E1662" s="22" t="str">
        <f t="shared" ca="1" si="126"/>
        <v>Maewo</v>
      </c>
      <c r="F1662" s="22" t="str">
        <f t="shared" ca="1" si="127"/>
        <v>VUT0103014</v>
      </c>
      <c r="G1662" s="22" t="str">
        <f t="shared" ca="1" si="128"/>
        <v>VUT0103</v>
      </c>
      <c r="H1662" s="22" t="str">
        <f t="shared" ca="1" si="129"/>
        <v>PENAMA</v>
      </c>
      <c r="I1662" s="2"/>
      <c r="J1662" s="2">
        <v>0</v>
      </c>
      <c r="K1662" s="2"/>
    </row>
    <row r="1663" spans="1:11">
      <c r="A1663" s="6" t="s">
        <v>8041</v>
      </c>
      <c r="B1663" s="6" t="s">
        <v>8042</v>
      </c>
      <c r="C1663" s="22" t="str">
        <f t="shared" ca="1" si="125"/>
        <v>North Maewo (Maewo)</v>
      </c>
      <c r="D1663" s="6" t="s">
        <v>561</v>
      </c>
      <c r="E1663" s="22" t="str">
        <f t="shared" ca="1" si="126"/>
        <v>Maewo</v>
      </c>
      <c r="F1663" s="22" t="str">
        <f t="shared" ca="1" si="127"/>
        <v>VUT0103014</v>
      </c>
      <c r="G1663" s="22" t="str">
        <f t="shared" ca="1" si="128"/>
        <v>VUT0103</v>
      </c>
      <c r="H1663" s="22" t="str">
        <f t="shared" ca="1" si="129"/>
        <v>PENAMA</v>
      </c>
      <c r="I1663" s="2"/>
      <c r="J1663" s="2">
        <v>0</v>
      </c>
      <c r="K1663" s="2"/>
    </row>
    <row r="1664" spans="1:11">
      <c r="A1664" s="6" t="s">
        <v>8045</v>
      </c>
      <c r="B1664" s="6" t="s">
        <v>8046</v>
      </c>
      <c r="C1664" s="22" t="str">
        <f t="shared" ca="1" si="125"/>
        <v>North Maewo (Maewo)</v>
      </c>
      <c r="D1664" s="6" t="s">
        <v>561</v>
      </c>
      <c r="E1664" s="22" t="str">
        <f t="shared" ca="1" si="126"/>
        <v>Maewo</v>
      </c>
      <c r="F1664" s="22" t="str">
        <f t="shared" ca="1" si="127"/>
        <v>VUT0103014</v>
      </c>
      <c r="G1664" s="22" t="str">
        <f t="shared" ca="1" si="128"/>
        <v>VUT0103</v>
      </c>
      <c r="H1664" s="22" t="str">
        <f t="shared" ca="1" si="129"/>
        <v>PENAMA</v>
      </c>
      <c r="I1664" s="2"/>
      <c r="J1664" s="2">
        <v>3</v>
      </c>
      <c r="K1664" s="2"/>
    </row>
    <row r="1665" spans="1:11">
      <c r="A1665" s="6" t="s">
        <v>8061</v>
      </c>
      <c r="B1665" s="6" t="s">
        <v>8062</v>
      </c>
      <c r="C1665" s="22" t="str">
        <f t="shared" ca="1" si="125"/>
        <v>North Maewo (Maewo)</v>
      </c>
      <c r="D1665" s="6" t="s">
        <v>561</v>
      </c>
      <c r="E1665" s="22" t="str">
        <f t="shared" ca="1" si="126"/>
        <v>Maewo</v>
      </c>
      <c r="F1665" s="22" t="str">
        <f t="shared" ca="1" si="127"/>
        <v>VUT0103014</v>
      </c>
      <c r="G1665" s="22" t="str">
        <f t="shared" ca="1" si="128"/>
        <v>VUT0103</v>
      </c>
      <c r="H1665" s="22" t="str">
        <f t="shared" ca="1" si="129"/>
        <v>PENAMA</v>
      </c>
      <c r="I1665" s="2"/>
      <c r="J1665" s="2">
        <v>0</v>
      </c>
      <c r="K1665" s="2"/>
    </row>
    <row r="1666" spans="1:11">
      <c r="A1666" s="6" t="s">
        <v>8069</v>
      </c>
      <c r="B1666" s="6" t="s">
        <v>8070</v>
      </c>
      <c r="C1666" s="22" t="str">
        <f t="shared" ref="C1666:C1729" ca="1" si="130">OFFSET(OffsetRefAdm3,MATCH(D1666,MatchAdm3_Code,0)-1,0)</f>
        <v>North Maewo (Maewo)</v>
      </c>
      <c r="D1666" s="6" t="s">
        <v>561</v>
      </c>
      <c r="E1666" s="22" t="str">
        <f t="shared" ref="E1666:E1729" ca="1" si="131">OFFSET(OffsetRefAdm3,MATCH(D1666,MatchAdm3_Code,0)-1,2)</f>
        <v>Maewo</v>
      </c>
      <c r="F1666" s="22" t="str">
        <f t="shared" ref="F1666:F1729" ca="1" si="132">OFFSET(OffsetRefAdm3,MATCH(D1666,MatchAdm3_Code,0)-1,3)</f>
        <v>VUT0103014</v>
      </c>
      <c r="G1666" s="22" t="str">
        <f t="shared" ref="G1666:G1729" ca="1" si="133">OFFSET(OffsetRefAdm3,MATCH(D1666,MatchAdm3_Code,0)-1,5)</f>
        <v>VUT0103</v>
      </c>
      <c r="H1666" s="22" t="str">
        <f t="shared" ref="H1666:H1729" ca="1" si="134">OFFSET(OffsetRefAdm3,MATCH(D1666,MatchAdm3_Code,0)-1,4)</f>
        <v>PENAMA</v>
      </c>
      <c r="I1666" s="2"/>
      <c r="J1666" s="2">
        <v>0</v>
      </c>
      <c r="K1666" s="2"/>
    </row>
    <row r="1667" spans="1:11">
      <c r="A1667" s="6" t="s">
        <v>8077</v>
      </c>
      <c r="B1667" s="6" t="s">
        <v>8078</v>
      </c>
      <c r="C1667" s="22" t="str">
        <f t="shared" ca="1" si="130"/>
        <v>North Maewo (Maewo)</v>
      </c>
      <c r="D1667" s="6" t="s">
        <v>561</v>
      </c>
      <c r="E1667" s="22" t="str">
        <f t="shared" ca="1" si="131"/>
        <v>Maewo</v>
      </c>
      <c r="F1667" s="22" t="str">
        <f t="shared" ca="1" si="132"/>
        <v>VUT0103014</v>
      </c>
      <c r="G1667" s="22" t="str">
        <f t="shared" ca="1" si="133"/>
        <v>VUT0103</v>
      </c>
      <c r="H1667" s="22" t="str">
        <f t="shared" ca="1" si="134"/>
        <v>PENAMA</v>
      </c>
      <c r="I1667" s="2"/>
      <c r="J1667" s="2">
        <v>0</v>
      </c>
      <c r="K1667" s="2"/>
    </row>
    <row r="1668" spans="1:11">
      <c r="A1668" s="6" t="s">
        <v>8091</v>
      </c>
      <c r="B1668" s="6" t="s">
        <v>8092</v>
      </c>
      <c r="C1668" s="22" t="str">
        <f t="shared" ca="1" si="130"/>
        <v>North Maewo (Maewo)</v>
      </c>
      <c r="D1668" s="6" t="s">
        <v>561</v>
      </c>
      <c r="E1668" s="22" t="str">
        <f t="shared" ca="1" si="131"/>
        <v>Maewo</v>
      </c>
      <c r="F1668" s="22" t="str">
        <f t="shared" ca="1" si="132"/>
        <v>VUT0103014</v>
      </c>
      <c r="G1668" s="22" t="str">
        <f t="shared" ca="1" si="133"/>
        <v>VUT0103</v>
      </c>
      <c r="H1668" s="22" t="str">
        <f t="shared" ca="1" si="134"/>
        <v>PENAMA</v>
      </c>
      <c r="I1668" s="2"/>
      <c r="J1668" s="2">
        <v>3</v>
      </c>
      <c r="K1668" s="2"/>
    </row>
    <row r="1669" spans="1:11">
      <c r="A1669" s="6" t="s">
        <v>8101</v>
      </c>
      <c r="B1669" s="6" t="s">
        <v>8102</v>
      </c>
      <c r="C1669" s="22" t="str">
        <f t="shared" ca="1" si="130"/>
        <v>North Maewo (Maewo)</v>
      </c>
      <c r="D1669" s="6" t="s">
        <v>561</v>
      </c>
      <c r="E1669" s="22" t="str">
        <f t="shared" ca="1" si="131"/>
        <v>Maewo</v>
      </c>
      <c r="F1669" s="22" t="str">
        <f t="shared" ca="1" si="132"/>
        <v>VUT0103014</v>
      </c>
      <c r="G1669" s="22" t="str">
        <f t="shared" ca="1" si="133"/>
        <v>VUT0103</v>
      </c>
      <c r="H1669" s="22" t="str">
        <f t="shared" ca="1" si="134"/>
        <v>PENAMA</v>
      </c>
      <c r="I1669" s="2"/>
      <c r="J1669" s="2">
        <v>0</v>
      </c>
      <c r="K1669" s="2"/>
    </row>
    <row r="1670" spans="1:11">
      <c r="A1670" s="6" t="s">
        <v>8109</v>
      </c>
      <c r="B1670" s="6" t="s">
        <v>8110</v>
      </c>
      <c r="C1670" s="22" t="str">
        <f t="shared" ca="1" si="130"/>
        <v>North Maewo (Maewo)</v>
      </c>
      <c r="D1670" s="6" t="s">
        <v>561</v>
      </c>
      <c r="E1670" s="22" t="str">
        <f t="shared" ca="1" si="131"/>
        <v>Maewo</v>
      </c>
      <c r="F1670" s="22" t="str">
        <f t="shared" ca="1" si="132"/>
        <v>VUT0103014</v>
      </c>
      <c r="G1670" s="22" t="str">
        <f t="shared" ca="1" si="133"/>
        <v>VUT0103</v>
      </c>
      <c r="H1670" s="22" t="str">
        <f t="shared" ca="1" si="134"/>
        <v>PENAMA</v>
      </c>
      <c r="I1670" s="2"/>
      <c r="J1670" s="2">
        <v>0</v>
      </c>
      <c r="K1670" s="2"/>
    </row>
    <row r="1671" spans="1:11">
      <c r="A1671" s="6" t="s">
        <v>8111</v>
      </c>
      <c r="B1671" s="6" t="s">
        <v>8112</v>
      </c>
      <c r="C1671" s="22" t="str">
        <f t="shared" ca="1" si="130"/>
        <v>North Maewo (Maewo)</v>
      </c>
      <c r="D1671" s="6" t="s">
        <v>561</v>
      </c>
      <c r="E1671" s="22" t="str">
        <f t="shared" ca="1" si="131"/>
        <v>Maewo</v>
      </c>
      <c r="F1671" s="22" t="str">
        <f t="shared" ca="1" si="132"/>
        <v>VUT0103014</v>
      </c>
      <c r="G1671" s="22" t="str">
        <f t="shared" ca="1" si="133"/>
        <v>VUT0103</v>
      </c>
      <c r="H1671" s="22" t="str">
        <f t="shared" ca="1" si="134"/>
        <v>PENAMA</v>
      </c>
      <c r="I1671" s="2"/>
      <c r="J1671" s="2">
        <v>0</v>
      </c>
      <c r="K1671" s="2"/>
    </row>
    <row r="1672" spans="1:11">
      <c r="A1672" s="6" t="s">
        <v>6122</v>
      </c>
      <c r="B1672" s="6" t="s">
        <v>8117</v>
      </c>
      <c r="C1672" s="22" t="str">
        <f t="shared" ca="1" si="130"/>
        <v>North Maewo (Maewo)</v>
      </c>
      <c r="D1672" s="6" t="s">
        <v>561</v>
      </c>
      <c r="E1672" s="22" t="str">
        <f t="shared" ca="1" si="131"/>
        <v>Maewo</v>
      </c>
      <c r="F1672" s="22" t="str">
        <f t="shared" ca="1" si="132"/>
        <v>VUT0103014</v>
      </c>
      <c r="G1672" s="22" t="str">
        <f t="shared" ca="1" si="133"/>
        <v>VUT0103</v>
      </c>
      <c r="H1672" s="22" t="str">
        <f t="shared" ca="1" si="134"/>
        <v>PENAMA</v>
      </c>
      <c r="I1672" s="2"/>
      <c r="J1672" s="2">
        <v>0</v>
      </c>
      <c r="K1672" s="2"/>
    </row>
    <row r="1673" spans="1:11">
      <c r="A1673" s="6" t="s">
        <v>8128</v>
      </c>
      <c r="B1673" s="6" t="s">
        <v>8129</v>
      </c>
      <c r="C1673" s="22" t="str">
        <f t="shared" ca="1" si="130"/>
        <v>North Maewo (Maewo)</v>
      </c>
      <c r="D1673" s="6" t="s">
        <v>561</v>
      </c>
      <c r="E1673" s="22" t="str">
        <f t="shared" ca="1" si="131"/>
        <v>Maewo</v>
      </c>
      <c r="F1673" s="22" t="str">
        <f t="shared" ca="1" si="132"/>
        <v>VUT0103014</v>
      </c>
      <c r="G1673" s="22" t="str">
        <f t="shared" ca="1" si="133"/>
        <v>VUT0103</v>
      </c>
      <c r="H1673" s="22" t="str">
        <f t="shared" ca="1" si="134"/>
        <v>PENAMA</v>
      </c>
      <c r="I1673" s="2"/>
      <c r="J1673" s="2">
        <v>0</v>
      </c>
      <c r="K1673" s="2"/>
    </row>
    <row r="1674" spans="1:11">
      <c r="A1674" s="6" t="s">
        <v>8132</v>
      </c>
      <c r="B1674" s="6" t="s">
        <v>8133</v>
      </c>
      <c r="C1674" s="22" t="str">
        <f t="shared" ca="1" si="130"/>
        <v>North Maewo (Maewo)</v>
      </c>
      <c r="D1674" s="6" t="s">
        <v>561</v>
      </c>
      <c r="E1674" s="22" t="str">
        <f t="shared" ca="1" si="131"/>
        <v>Maewo</v>
      </c>
      <c r="F1674" s="22" t="str">
        <f t="shared" ca="1" si="132"/>
        <v>VUT0103014</v>
      </c>
      <c r="G1674" s="22" t="str">
        <f t="shared" ca="1" si="133"/>
        <v>VUT0103</v>
      </c>
      <c r="H1674" s="22" t="str">
        <f t="shared" ca="1" si="134"/>
        <v>PENAMA</v>
      </c>
      <c r="I1674" s="2"/>
      <c r="J1674" s="2">
        <v>0</v>
      </c>
      <c r="K1674" s="2"/>
    </row>
    <row r="1675" spans="1:11">
      <c r="A1675" s="6" t="s">
        <v>8134</v>
      </c>
      <c r="B1675" s="6" t="s">
        <v>8135</v>
      </c>
      <c r="C1675" s="22" t="str">
        <f t="shared" ca="1" si="130"/>
        <v>North Maewo (Maewo)</v>
      </c>
      <c r="D1675" s="6" t="s">
        <v>561</v>
      </c>
      <c r="E1675" s="22" t="str">
        <f t="shared" ca="1" si="131"/>
        <v>Maewo</v>
      </c>
      <c r="F1675" s="22" t="str">
        <f t="shared" ca="1" si="132"/>
        <v>VUT0103014</v>
      </c>
      <c r="G1675" s="22" t="str">
        <f t="shared" ca="1" si="133"/>
        <v>VUT0103</v>
      </c>
      <c r="H1675" s="22" t="str">
        <f t="shared" ca="1" si="134"/>
        <v>PENAMA</v>
      </c>
      <c r="I1675" s="2"/>
      <c r="J1675" s="2">
        <v>0</v>
      </c>
      <c r="K1675" s="2"/>
    </row>
    <row r="1676" spans="1:11">
      <c r="A1676" s="6" t="s">
        <v>8142</v>
      </c>
      <c r="B1676" s="6" t="s">
        <v>8143</v>
      </c>
      <c r="C1676" s="22" t="str">
        <f t="shared" ca="1" si="130"/>
        <v>North Maewo (Maewo)</v>
      </c>
      <c r="D1676" s="6" t="s">
        <v>561</v>
      </c>
      <c r="E1676" s="22" t="str">
        <f t="shared" ca="1" si="131"/>
        <v>Maewo</v>
      </c>
      <c r="F1676" s="22" t="str">
        <f t="shared" ca="1" si="132"/>
        <v>VUT0103014</v>
      </c>
      <c r="G1676" s="22" t="str">
        <f t="shared" ca="1" si="133"/>
        <v>VUT0103</v>
      </c>
      <c r="H1676" s="22" t="str">
        <f t="shared" ca="1" si="134"/>
        <v>PENAMA</v>
      </c>
      <c r="I1676" s="2"/>
      <c r="J1676" s="2">
        <v>0</v>
      </c>
      <c r="K1676" s="2"/>
    </row>
    <row r="1677" spans="1:11">
      <c r="A1677" s="6" t="s">
        <v>8152</v>
      </c>
      <c r="B1677" s="6" t="s">
        <v>8153</v>
      </c>
      <c r="C1677" s="22" t="str">
        <f t="shared" ca="1" si="130"/>
        <v>North Maewo (Maewo)</v>
      </c>
      <c r="D1677" s="6" t="s">
        <v>561</v>
      </c>
      <c r="E1677" s="22" t="str">
        <f t="shared" ca="1" si="131"/>
        <v>Maewo</v>
      </c>
      <c r="F1677" s="22" t="str">
        <f t="shared" ca="1" si="132"/>
        <v>VUT0103014</v>
      </c>
      <c r="G1677" s="22" t="str">
        <f t="shared" ca="1" si="133"/>
        <v>VUT0103</v>
      </c>
      <c r="H1677" s="22" t="str">
        <f t="shared" ca="1" si="134"/>
        <v>PENAMA</v>
      </c>
      <c r="I1677" s="2"/>
      <c r="J1677" s="2">
        <v>0</v>
      </c>
      <c r="K1677" s="2"/>
    </row>
    <row r="1678" spans="1:11">
      <c r="A1678" s="6" t="s">
        <v>8156</v>
      </c>
      <c r="B1678" s="6" t="s">
        <v>8157</v>
      </c>
      <c r="C1678" s="22" t="str">
        <f t="shared" ca="1" si="130"/>
        <v>North Maewo (Maewo)</v>
      </c>
      <c r="D1678" s="6" t="s">
        <v>561</v>
      </c>
      <c r="E1678" s="22" t="str">
        <f t="shared" ca="1" si="131"/>
        <v>Maewo</v>
      </c>
      <c r="F1678" s="22" t="str">
        <f t="shared" ca="1" si="132"/>
        <v>VUT0103014</v>
      </c>
      <c r="G1678" s="22" t="str">
        <f t="shared" ca="1" si="133"/>
        <v>VUT0103</v>
      </c>
      <c r="H1678" s="22" t="str">
        <f t="shared" ca="1" si="134"/>
        <v>PENAMA</v>
      </c>
      <c r="I1678" s="2"/>
      <c r="J1678" s="2">
        <v>0</v>
      </c>
      <c r="K1678" s="2"/>
    </row>
    <row r="1679" spans="1:11">
      <c r="A1679" s="6" t="s">
        <v>5742</v>
      </c>
      <c r="B1679" s="6" t="s">
        <v>5743</v>
      </c>
      <c r="C1679" s="22" t="str">
        <f t="shared" ca="1" si="130"/>
        <v>North Pentecost (Pentecost)</v>
      </c>
      <c r="D1679" s="6" t="s">
        <v>563</v>
      </c>
      <c r="E1679" s="22" t="str">
        <f t="shared" ca="1" si="131"/>
        <v>Pentecost</v>
      </c>
      <c r="F1679" s="22" t="str">
        <f t="shared" ca="1" si="132"/>
        <v>VUT0103022</v>
      </c>
      <c r="G1679" s="22" t="str">
        <f t="shared" ca="1" si="133"/>
        <v>VUT0103</v>
      </c>
      <c r="H1679" s="22" t="str">
        <f t="shared" ca="1" si="134"/>
        <v>PENAMA</v>
      </c>
      <c r="I1679" s="2"/>
      <c r="J1679" s="2">
        <v>0</v>
      </c>
      <c r="K1679" s="2"/>
    </row>
    <row r="1680" spans="1:11">
      <c r="A1680" s="6" t="s">
        <v>5754</v>
      </c>
      <c r="B1680" s="6" t="s">
        <v>5755</v>
      </c>
      <c r="C1680" s="22" t="str">
        <f t="shared" ca="1" si="130"/>
        <v>North Pentecost (Pentecost)</v>
      </c>
      <c r="D1680" s="6" t="s">
        <v>563</v>
      </c>
      <c r="E1680" s="22" t="str">
        <f t="shared" ca="1" si="131"/>
        <v>Pentecost</v>
      </c>
      <c r="F1680" s="22" t="str">
        <f t="shared" ca="1" si="132"/>
        <v>VUT0103022</v>
      </c>
      <c r="G1680" s="22" t="str">
        <f t="shared" ca="1" si="133"/>
        <v>VUT0103</v>
      </c>
      <c r="H1680" s="22" t="str">
        <f t="shared" ca="1" si="134"/>
        <v>PENAMA</v>
      </c>
      <c r="I1680" s="2"/>
      <c r="J1680" s="2">
        <v>0</v>
      </c>
      <c r="K1680" s="2"/>
    </row>
    <row r="1681" spans="1:11">
      <c r="A1681" s="6" t="s">
        <v>5801</v>
      </c>
      <c r="B1681" s="6" t="s">
        <v>5802</v>
      </c>
      <c r="C1681" s="22" t="str">
        <f t="shared" ca="1" si="130"/>
        <v>North Pentecost (Pentecost)</v>
      </c>
      <c r="D1681" s="6" t="s">
        <v>563</v>
      </c>
      <c r="E1681" s="22" t="str">
        <f t="shared" ca="1" si="131"/>
        <v>Pentecost</v>
      </c>
      <c r="F1681" s="22" t="str">
        <f t="shared" ca="1" si="132"/>
        <v>VUT0103022</v>
      </c>
      <c r="G1681" s="22" t="str">
        <f t="shared" ca="1" si="133"/>
        <v>VUT0103</v>
      </c>
      <c r="H1681" s="22" t="str">
        <f t="shared" ca="1" si="134"/>
        <v>PENAMA</v>
      </c>
      <c r="I1681" s="2"/>
      <c r="J1681" s="2">
        <v>0</v>
      </c>
      <c r="K1681" s="2"/>
    </row>
    <row r="1682" spans="1:11">
      <c r="A1682" s="6" t="s">
        <v>5809</v>
      </c>
      <c r="B1682" s="6" t="s">
        <v>5810</v>
      </c>
      <c r="C1682" s="22" t="str">
        <f t="shared" ca="1" si="130"/>
        <v>North Pentecost (Pentecost)</v>
      </c>
      <c r="D1682" s="6" t="s">
        <v>563</v>
      </c>
      <c r="E1682" s="22" t="str">
        <f t="shared" ca="1" si="131"/>
        <v>Pentecost</v>
      </c>
      <c r="F1682" s="22" t="str">
        <f t="shared" ca="1" si="132"/>
        <v>VUT0103022</v>
      </c>
      <c r="G1682" s="22" t="str">
        <f t="shared" ca="1" si="133"/>
        <v>VUT0103</v>
      </c>
      <c r="H1682" s="22" t="str">
        <f t="shared" ca="1" si="134"/>
        <v>PENAMA</v>
      </c>
      <c r="I1682" s="2"/>
      <c r="J1682" s="2">
        <v>0</v>
      </c>
      <c r="K1682" s="2"/>
    </row>
    <row r="1683" spans="1:11">
      <c r="A1683" s="6" t="s">
        <v>5815</v>
      </c>
      <c r="B1683" s="6" t="s">
        <v>5816</v>
      </c>
      <c r="C1683" s="22" t="str">
        <f t="shared" ca="1" si="130"/>
        <v>North Pentecost (Pentecost)</v>
      </c>
      <c r="D1683" s="6" t="s">
        <v>563</v>
      </c>
      <c r="E1683" s="22" t="str">
        <f t="shared" ca="1" si="131"/>
        <v>Pentecost</v>
      </c>
      <c r="F1683" s="22" t="str">
        <f t="shared" ca="1" si="132"/>
        <v>VUT0103022</v>
      </c>
      <c r="G1683" s="22" t="str">
        <f t="shared" ca="1" si="133"/>
        <v>VUT0103</v>
      </c>
      <c r="H1683" s="22" t="str">
        <f t="shared" ca="1" si="134"/>
        <v>PENAMA</v>
      </c>
      <c r="I1683" s="2"/>
      <c r="J1683" s="2">
        <v>0</v>
      </c>
      <c r="K1683" s="2"/>
    </row>
    <row r="1684" spans="1:11">
      <c r="A1684" s="6" t="s">
        <v>5828</v>
      </c>
      <c r="B1684" s="6" t="s">
        <v>5829</v>
      </c>
      <c r="C1684" s="22" t="str">
        <f t="shared" ca="1" si="130"/>
        <v>North Pentecost (Pentecost)</v>
      </c>
      <c r="D1684" s="6" t="s">
        <v>563</v>
      </c>
      <c r="E1684" s="22" t="str">
        <f t="shared" ca="1" si="131"/>
        <v>Pentecost</v>
      </c>
      <c r="F1684" s="22" t="str">
        <f t="shared" ca="1" si="132"/>
        <v>VUT0103022</v>
      </c>
      <c r="G1684" s="22" t="str">
        <f t="shared" ca="1" si="133"/>
        <v>VUT0103</v>
      </c>
      <c r="H1684" s="22" t="str">
        <f t="shared" ca="1" si="134"/>
        <v>PENAMA</v>
      </c>
      <c r="I1684" s="2"/>
      <c r="J1684" s="2">
        <v>0</v>
      </c>
      <c r="K1684" s="2"/>
    </row>
    <row r="1685" spans="1:11">
      <c r="A1685" s="6" t="s">
        <v>5834</v>
      </c>
      <c r="B1685" s="6" t="s">
        <v>5835</v>
      </c>
      <c r="C1685" s="22" t="str">
        <f t="shared" ca="1" si="130"/>
        <v>North Pentecost (Pentecost)</v>
      </c>
      <c r="D1685" s="6" t="s">
        <v>563</v>
      </c>
      <c r="E1685" s="22" t="str">
        <f t="shared" ca="1" si="131"/>
        <v>Pentecost</v>
      </c>
      <c r="F1685" s="22" t="str">
        <f t="shared" ca="1" si="132"/>
        <v>VUT0103022</v>
      </c>
      <c r="G1685" s="22" t="str">
        <f t="shared" ca="1" si="133"/>
        <v>VUT0103</v>
      </c>
      <c r="H1685" s="22" t="str">
        <f t="shared" ca="1" si="134"/>
        <v>PENAMA</v>
      </c>
      <c r="I1685" s="2"/>
      <c r="J1685" s="2">
        <v>0</v>
      </c>
      <c r="K1685" s="2"/>
    </row>
    <row r="1686" spans="1:11">
      <c r="A1686" s="6" t="s">
        <v>5840</v>
      </c>
      <c r="B1686" s="6" t="s">
        <v>5841</v>
      </c>
      <c r="C1686" s="22" t="str">
        <f t="shared" ca="1" si="130"/>
        <v>North Pentecost (Pentecost)</v>
      </c>
      <c r="D1686" s="6" t="s">
        <v>563</v>
      </c>
      <c r="E1686" s="22" t="str">
        <f t="shared" ca="1" si="131"/>
        <v>Pentecost</v>
      </c>
      <c r="F1686" s="22" t="str">
        <f t="shared" ca="1" si="132"/>
        <v>VUT0103022</v>
      </c>
      <c r="G1686" s="22" t="str">
        <f t="shared" ca="1" si="133"/>
        <v>VUT0103</v>
      </c>
      <c r="H1686" s="22" t="str">
        <f t="shared" ca="1" si="134"/>
        <v>PENAMA</v>
      </c>
      <c r="I1686" s="2"/>
      <c r="J1686" s="2">
        <v>0</v>
      </c>
      <c r="K1686" s="2"/>
    </row>
    <row r="1687" spans="1:11">
      <c r="A1687" s="6" t="s">
        <v>5842</v>
      </c>
      <c r="B1687" s="6" t="s">
        <v>5843</v>
      </c>
      <c r="C1687" s="22" t="str">
        <f t="shared" ca="1" si="130"/>
        <v>North Pentecost (Pentecost)</v>
      </c>
      <c r="D1687" s="6" t="s">
        <v>563</v>
      </c>
      <c r="E1687" s="22" t="str">
        <f t="shared" ca="1" si="131"/>
        <v>Pentecost</v>
      </c>
      <c r="F1687" s="22" t="str">
        <f t="shared" ca="1" si="132"/>
        <v>VUT0103022</v>
      </c>
      <c r="G1687" s="22" t="str">
        <f t="shared" ca="1" si="133"/>
        <v>VUT0103</v>
      </c>
      <c r="H1687" s="22" t="str">
        <f t="shared" ca="1" si="134"/>
        <v>PENAMA</v>
      </c>
      <c r="I1687" s="2"/>
      <c r="J1687" s="2">
        <v>3</v>
      </c>
      <c r="K1687" s="2"/>
    </row>
    <row r="1688" spans="1:11">
      <c r="A1688" s="6" t="s">
        <v>5850</v>
      </c>
      <c r="B1688" s="6" t="s">
        <v>5851</v>
      </c>
      <c r="C1688" s="22" t="str">
        <f t="shared" ca="1" si="130"/>
        <v>North Pentecost (Pentecost)</v>
      </c>
      <c r="D1688" s="6" t="s">
        <v>563</v>
      </c>
      <c r="E1688" s="22" t="str">
        <f t="shared" ca="1" si="131"/>
        <v>Pentecost</v>
      </c>
      <c r="F1688" s="22" t="str">
        <f t="shared" ca="1" si="132"/>
        <v>VUT0103022</v>
      </c>
      <c r="G1688" s="22" t="str">
        <f t="shared" ca="1" si="133"/>
        <v>VUT0103</v>
      </c>
      <c r="H1688" s="22" t="str">
        <f t="shared" ca="1" si="134"/>
        <v>PENAMA</v>
      </c>
      <c r="I1688" s="2"/>
      <c r="J1688" s="2">
        <v>0</v>
      </c>
      <c r="K1688" s="2"/>
    </row>
    <row r="1689" spans="1:11">
      <c r="A1689" s="6" t="s">
        <v>5856</v>
      </c>
      <c r="B1689" s="6" t="s">
        <v>5857</v>
      </c>
      <c r="C1689" s="22" t="str">
        <f t="shared" ca="1" si="130"/>
        <v>North Pentecost (Pentecost)</v>
      </c>
      <c r="D1689" s="6" t="s">
        <v>563</v>
      </c>
      <c r="E1689" s="22" t="str">
        <f t="shared" ca="1" si="131"/>
        <v>Pentecost</v>
      </c>
      <c r="F1689" s="22" t="str">
        <f t="shared" ca="1" si="132"/>
        <v>VUT0103022</v>
      </c>
      <c r="G1689" s="22" t="str">
        <f t="shared" ca="1" si="133"/>
        <v>VUT0103</v>
      </c>
      <c r="H1689" s="22" t="str">
        <f t="shared" ca="1" si="134"/>
        <v>PENAMA</v>
      </c>
      <c r="I1689" s="2"/>
      <c r="J1689" s="2">
        <v>0</v>
      </c>
      <c r="K1689" s="2"/>
    </row>
    <row r="1690" spans="1:11">
      <c r="A1690" s="6" t="s">
        <v>5861</v>
      </c>
      <c r="B1690" s="6" t="s">
        <v>5862</v>
      </c>
      <c r="C1690" s="22" t="str">
        <f t="shared" ca="1" si="130"/>
        <v>North Pentecost (Pentecost)</v>
      </c>
      <c r="D1690" s="6" t="s">
        <v>563</v>
      </c>
      <c r="E1690" s="22" t="str">
        <f t="shared" ca="1" si="131"/>
        <v>Pentecost</v>
      </c>
      <c r="F1690" s="22" t="str">
        <f t="shared" ca="1" si="132"/>
        <v>VUT0103022</v>
      </c>
      <c r="G1690" s="22" t="str">
        <f t="shared" ca="1" si="133"/>
        <v>VUT0103</v>
      </c>
      <c r="H1690" s="22" t="str">
        <f t="shared" ca="1" si="134"/>
        <v>PENAMA</v>
      </c>
      <c r="I1690" s="2"/>
      <c r="J1690" s="2">
        <v>0</v>
      </c>
      <c r="K1690" s="2"/>
    </row>
    <row r="1691" spans="1:11">
      <c r="A1691" s="6" t="s">
        <v>5867</v>
      </c>
      <c r="B1691" s="6" t="s">
        <v>5868</v>
      </c>
      <c r="C1691" s="22" t="str">
        <f t="shared" ca="1" si="130"/>
        <v>North Pentecost (Pentecost)</v>
      </c>
      <c r="D1691" s="6" t="s">
        <v>563</v>
      </c>
      <c r="E1691" s="22" t="str">
        <f t="shared" ca="1" si="131"/>
        <v>Pentecost</v>
      </c>
      <c r="F1691" s="22" t="str">
        <f t="shared" ca="1" si="132"/>
        <v>VUT0103022</v>
      </c>
      <c r="G1691" s="22" t="str">
        <f t="shared" ca="1" si="133"/>
        <v>VUT0103</v>
      </c>
      <c r="H1691" s="22" t="str">
        <f t="shared" ca="1" si="134"/>
        <v>PENAMA</v>
      </c>
      <c r="I1691" s="2"/>
      <c r="J1691" s="2">
        <v>0</v>
      </c>
      <c r="K1691" s="2"/>
    </row>
    <row r="1692" spans="1:11">
      <c r="A1692" s="6" t="s">
        <v>5869</v>
      </c>
      <c r="B1692" s="6" t="s">
        <v>5870</v>
      </c>
      <c r="C1692" s="22" t="str">
        <f t="shared" ca="1" si="130"/>
        <v>North Pentecost (Pentecost)</v>
      </c>
      <c r="D1692" s="6" t="s">
        <v>563</v>
      </c>
      <c r="E1692" s="22" t="str">
        <f t="shared" ca="1" si="131"/>
        <v>Pentecost</v>
      </c>
      <c r="F1692" s="22" t="str">
        <f t="shared" ca="1" si="132"/>
        <v>VUT0103022</v>
      </c>
      <c r="G1692" s="22" t="str">
        <f t="shared" ca="1" si="133"/>
        <v>VUT0103</v>
      </c>
      <c r="H1692" s="22" t="str">
        <f t="shared" ca="1" si="134"/>
        <v>PENAMA</v>
      </c>
      <c r="I1692" s="2"/>
      <c r="J1692" s="2">
        <v>0</v>
      </c>
      <c r="K1692" s="2"/>
    </row>
    <row r="1693" spans="1:11">
      <c r="A1693" s="6" t="s">
        <v>2263</v>
      </c>
      <c r="B1693" s="6" t="s">
        <v>5871</v>
      </c>
      <c r="C1693" s="22" t="str">
        <f t="shared" ca="1" si="130"/>
        <v>North Pentecost (Pentecost)</v>
      </c>
      <c r="D1693" s="6" t="s">
        <v>563</v>
      </c>
      <c r="E1693" s="22" t="str">
        <f t="shared" ca="1" si="131"/>
        <v>Pentecost</v>
      </c>
      <c r="F1693" s="22" t="str">
        <f t="shared" ca="1" si="132"/>
        <v>VUT0103022</v>
      </c>
      <c r="G1693" s="22" t="str">
        <f t="shared" ca="1" si="133"/>
        <v>VUT0103</v>
      </c>
      <c r="H1693" s="22" t="str">
        <f t="shared" ca="1" si="134"/>
        <v>PENAMA</v>
      </c>
      <c r="I1693" s="2"/>
      <c r="J1693" s="2">
        <v>3</v>
      </c>
      <c r="K1693" s="2"/>
    </row>
    <row r="1694" spans="1:11">
      <c r="A1694" s="6" t="s">
        <v>5876</v>
      </c>
      <c r="B1694" s="6" t="s">
        <v>5877</v>
      </c>
      <c r="C1694" s="22" t="str">
        <f t="shared" ca="1" si="130"/>
        <v>North Pentecost (Pentecost)</v>
      </c>
      <c r="D1694" s="6" t="s">
        <v>563</v>
      </c>
      <c r="E1694" s="22" t="str">
        <f t="shared" ca="1" si="131"/>
        <v>Pentecost</v>
      </c>
      <c r="F1694" s="22" t="str">
        <f t="shared" ca="1" si="132"/>
        <v>VUT0103022</v>
      </c>
      <c r="G1694" s="22" t="str">
        <f t="shared" ca="1" si="133"/>
        <v>VUT0103</v>
      </c>
      <c r="H1694" s="22" t="str">
        <f t="shared" ca="1" si="134"/>
        <v>PENAMA</v>
      </c>
      <c r="I1694" s="2"/>
      <c r="J1694" s="2">
        <v>0</v>
      </c>
      <c r="K1694" s="2"/>
    </row>
    <row r="1695" spans="1:11">
      <c r="A1695" s="6" t="s">
        <v>5878</v>
      </c>
      <c r="B1695" s="6" t="s">
        <v>5879</v>
      </c>
      <c r="C1695" s="22" t="str">
        <f t="shared" ca="1" si="130"/>
        <v>North Pentecost (Pentecost)</v>
      </c>
      <c r="D1695" s="6" t="s">
        <v>563</v>
      </c>
      <c r="E1695" s="22" t="str">
        <f t="shared" ca="1" si="131"/>
        <v>Pentecost</v>
      </c>
      <c r="F1695" s="22" t="str">
        <f t="shared" ca="1" si="132"/>
        <v>VUT0103022</v>
      </c>
      <c r="G1695" s="22" t="str">
        <f t="shared" ca="1" si="133"/>
        <v>VUT0103</v>
      </c>
      <c r="H1695" s="22" t="str">
        <f t="shared" ca="1" si="134"/>
        <v>PENAMA</v>
      </c>
      <c r="I1695" s="2"/>
      <c r="J1695" s="2">
        <v>0</v>
      </c>
      <c r="K1695" s="2"/>
    </row>
    <row r="1696" spans="1:11">
      <c r="A1696" s="6" t="s">
        <v>5882</v>
      </c>
      <c r="B1696" s="6" t="s">
        <v>5883</v>
      </c>
      <c r="C1696" s="22" t="str">
        <f t="shared" ca="1" si="130"/>
        <v>North Pentecost (Pentecost)</v>
      </c>
      <c r="D1696" s="6" t="s">
        <v>563</v>
      </c>
      <c r="E1696" s="22" t="str">
        <f t="shared" ca="1" si="131"/>
        <v>Pentecost</v>
      </c>
      <c r="F1696" s="22" t="str">
        <f t="shared" ca="1" si="132"/>
        <v>VUT0103022</v>
      </c>
      <c r="G1696" s="22" t="str">
        <f t="shared" ca="1" si="133"/>
        <v>VUT0103</v>
      </c>
      <c r="H1696" s="22" t="str">
        <f t="shared" ca="1" si="134"/>
        <v>PENAMA</v>
      </c>
      <c r="I1696" s="2"/>
      <c r="J1696" s="2">
        <v>0</v>
      </c>
      <c r="K1696" s="2"/>
    </row>
    <row r="1697" spans="1:11">
      <c r="A1697" s="6" t="s">
        <v>5896</v>
      </c>
      <c r="B1697" s="6" t="s">
        <v>5897</v>
      </c>
      <c r="C1697" s="22" t="str">
        <f t="shared" ca="1" si="130"/>
        <v>North Pentecost (Pentecost)</v>
      </c>
      <c r="D1697" s="6" t="s">
        <v>563</v>
      </c>
      <c r="E1697" s="22" t="str">
        <f t="shared" ca="1" si="131"/>
        <v>Pentecost</v>
      </c>
      <c r="F1697" s="22" t="str">
        <f t="shared" ca="1" si="132"/>
        <v>VUT0103022</v>
      </c>
      <c r="G1697" s="22" t="str">
        <f t="shared" ca="1" si="133"/>
        <v>VUT0103</v>
      </c>
      <c r="H1697" s="22" t="str">
        <f t="shared" ca="1" si="134"/>
        <v>PENAMA</v>
      </c>
      <c r="I1697" s="2"/>
      <c r="J1697" s="2">
        <v>0</v>
      </c>
      <c r="K1697" s="2"/>
    </row>
    <row r="1698" spans="1:11">
      <c r="A1698" s="6" t="s">
        <v>5902</v>
      </c>
      <c r="B1698" s="6" t="s">
        <v>5903</v>
      </c>
      <c r="C1698" s="22" t="str">
        <f t="shared" ca="1" si="130"/>
        <v>North Pentecost (Pentecost)</v>
      </c>
      <c r="D1698" s="6" t="s">
        <v>563</v>
      </c>
      <c r="E1698" s="22" t="str">
        <f t="shared" ca="1" si="131"/>
        <v>Pentecost</v>
      </c>
      <c r="F1698" s="22" t="str">
        <f t="shared" ca="1" si="132"/>
        <v>VUT0103022</v>
      </c>
      <c r="G1698" s="22" t="str">
        <f t="shared" ca="1" si="133"/>
        <v>VUT0103</v>
      </c>
      <c r="H1698" s="22" t="str">
        <f t="shared" ca="1" si="134"/>
        <v>PENAMA</v>
      </c>
      <c r="I1698" s="2"/>
      <c r="J1698" s="2">
        <v>0</v>
      </c>
      <c r="K1698" s="2"/>
    </row>
    <row r="1699" spans="1:11">
      <c r="A1699" s="6" t="s">
        <v>5908</v>
      </c>
      <c r="B1699" s="6" t="s">
        <v>5909</v>
      </c>
      <c r="C1699" s="22" t="str">
        <f t="shared" ca="1" si="130"/>
        <v>North Pentecost (Pentecost)</v>
      </c>
      <c r="D1699" s="6" t="s">
        <v>563</v>
      </c>
      <c r="E1699" s="22" t="str">
        <f t="shared" ca="1" si="131"/>
        <v>Pentecost</v>
      </c>
      <c r="F1699" s="22" t="str">
        <f t="shared" ca="1" si="132"/>
        <v>VUT0103022</v>
      </c>
      <c r="G1699" s="22" t="str">
        <f t="shared" ca="1" si="133"/>
        <v>VUT0103</v>
      </c>
      <c r="H1699" s="22" t="str">
        <f t="shared" ca="1" si="134"/>
        <v>PENAMA</v>
      </c>
      <c r="I1699" s="2"/>
      <c r="J1699" s="2">
        <v>0</v>
      </c>
      <c r="K1699" s="2"/>
    </row>
    <row r="1700" spans="1:11">
      <c r="A1700" s="6" t="s">
        <v>5946</v>
      </c>
      <c r="B1700" s="6" t="s">
        <v>5947</v>
      </c>
      <c r="C1700" s="22" t="str">
        <f t="shared" ca="1" si="130"/>
        <v>North Pentecost (Pentecost)</v>
      </c>
      <c r="D1700" s="6" t="s">
        <v>563</v>
      </c>
      <c r="E1700" s="22" t="str">
        <f t="shared" ca="1" si="131"/>
        <v>Pentecost</v>
      </c>
      <c r="F1700" s="22" t="str">
        <f t="shared" ca="1" si="132"/>
        <v>VUT0103022</v>
      </c>
      <c r="G1700" s="22" t="str">
        <f t="shared" ca="1" si="133"/>
        <v>VUT0103</v>
      </c>
      <c r="H1700" s="22" t="str">
        <f t="shared" ca="1" si="134"/>
        <v>PENAMA</v>
      </c>
      <c r="I1700" s="2"/>
      <c r="J1700" s="2">
        <v>0</v>
      </c>
      <c r="K1700" s="2"/>
    </row>
    <row r="1701" spans="1:11">
      <c r="A1701" s="6" t="s">
        <v>5963</v>
      </c>
      <c r="B1701" s="6" t="s">
        <v>5964</v>
      </c>
      <c r="C1701" s="22" t="str">
        <f t="shared" ca="1" si="130"/>
        <v>North Pentecost (Pentecost)</v>
      </c>
      <c r="D1701" s="6" t="s">
        <v>563</v>
      </c>
      <c r="E1701" s="22" t="str">
        <f t="shared" ca="1" si="131"/>
        <v>Pentecost</v>
      </c>
      <c r="F1701" s="22" t="str">
        <f t="shared" ca="1" si="132"/>
        <v>VUT0103022</v>
      </c>
      <c r="G1701" s="22" t="str">
        <f t="shared" ca="1" si="133"/>
        <v>VUT0103</v>
      </c>
      <c r="H1701" s="22" t="str">
        <f t="shared" ca="1" si="134"/>
        <v>PENAMA</v>
      </c>
      <c r="I1701" s="2"/>
      <c r="J1701" s="2">
        <v>0</v>
      </c>
      <c r="K1701" s="2"/>
    </row>
    <row r="1702" spans="1:11">
      <c r="A1702" s="6" t="s">
        <v>5965</v>
      </c>
      <c r="B1702" s="6" t="s">
        <v>5966</v>
      </c>
      <c r="C1702" s="22" t="str">
        <f t="shared" ca="1" si="130"/>
        <v>North Pentecost (Pentecost)</v>
      </c>
      <c r="D1702" s="6" t="s">
        <v>563</v>
      </c>
      <c r="E1702" s="22" t="str">
        <f t="shared" ca="1" si="131"/>
        <v>Pentecost</v>
      </c>
      <c r="F1702" s="22" t="str">
        <f t="shared" ca="1" si="132"/>
        <v>VUT0103022</v>
      </c>
      <c r="G1702" s="22" t="str">
        <f t="shared" ca="1" si="133"/>
        <v>VUT0103</v>
      </c>
      <c r="H1702" s="22" t="str">
        <f t="shared" ca="1" si="134"/>
        <v>PENAMA</v>
      </c>
      <c r="I1702" s="2"/>
      <c r="J1702" s="2">
        <v>0</v>
      </c>
      <c r="K1702" s="2"/>
    </row>
    <row r="1703" spans="1:11">
      <c r="A1703" s="6" t="s">
        <v>5982</v>
      </c>
      <c r="B1703" s="6" t="s">
        <v>5983</v>
      </c>
      <c r="C1703" s="22" t="str">
        <f t="shared" ca="1" si="130"/>
        <v>North Pentecost (Pentecost)</v>
      </c>
      <c r="D1703" s="6" t="s">
        <v>563</v>
      </c>
      <c r="E1703" s="22" t="str">
        <f t="shared" ca="1" si="131"/>
        <v>Pentecost</v>
      </c>
      <c r="F1703" s="22" t="str">
        <f t="shared" ca="1" si="132"/>
        <v>VUT0103022</v>
      </c>
      <c r="G1703" s="22" t="str">
        <f t="shared" ca="1" si="133"/>
        <v>VUT0103</v>
      </c>
      <c r="H1703" s="22" t="str">
        <f t="shared" ca="1" si="134"/>
        <v>PENAMA</v>
      </c>
      <c r="I1703" s="2"/>
      <c r="J1703" s="2">
        <v>0</v>
      </c>
      <c r="K1703" s="2"/>
    </row>
    <row r="1704" spans="1:11">
      <c r="A1704" s="6" t="s">
        <v>5988</v>
      </c>
      <c r="B1704" s="6" t="s">
        <v>5989</v>
      </c>
      <c r="C1704" s="22" t="str">
        <f t="shared" ca="1" si="130"/>
        <v>North Pentecost (Pentecost)</v>
      </c>
      <c r="D1704" s="6" t="s">
        <v>563</v>
      </c>
      <c r="E1704" s="22" t="str">
        <f t="shared" ca="1" si="131"/>
        <v>Pentecost</v>
      </c>
      <c r="F1704" s="22" t="str">
        <f t="shared" ca="1" si="132"/>
        <v>VUT0103022</v>
      </c>
      <c r="G1704" s="22" t="str">
        <f t="shared" ca="1" si="133"/>
        <v>VUT0103</v>
      </c>
      <c r="H1704" s="22" t="str">
        <f t="shared" ca="1" si="134"/>
        <v>PENAMA</v>
      </c>
      <c r="I1704" s="2"/>
      <c r="J1704" s="2">
        <v>0</v>
      </c>
      <c r="K1704" s="2"/>
    </row>
    <row r="1705" spans="1:11">
      <c r="A1705" s="6" t="s">
        <v>5992</v>
      </c>
      <c r="B1705" s="6" t="s">
        <v>5993</v>
      </c>
      <c r="C1705" s="22" t="str">
        <f t="shared" ca="1" si="130"/>
        <v>North Pentecost (Pentecost)</v>
      </c>
      <c r="D1705" s="6" t="s">
        <v>563</v>
      </c>
      <c r="E1705" s="22" t="str">
        <f t="shared" ca="1" si="131"/>
        <v>Pentecost</v>
      </c>
      <c r="F1705" s="22" t="str">
        <f t="shared" ca="1" si="132"/>
        <v>VUT0103022</v>
      </c>
      <c r="G1705" s="22" t="str">
        <f t="shared" ca="1" si="133"/>
        <v>VUT0103</v>
      </c>
      <c r="H1705" s="22" t="str">
        <f t="shared" ca="1" si="134"/>
        <v>PENAMA</v>
      </c>
      <c r="I1705" s="2"/>
      <c r="J1705" s="2">
        <v>0</v>
      </c>
      <c r="K1705" s="2"/>
    </row>
    <row r="1706" spans="1:11">
      <c r="A1706" s="6" t="s">
        <v>6006</v>
      </c>
      <c r="B1706" s="6" t="s">
        <v>6007</v>
      </c>
      <c r="C1706" s="22" t="str">
        <f t="shared" ca="1" si="130"/>
        <v>North Pentecost (Pentecost)</v>
      </c>
      <c r="D1706" s="6" t="s">
        <v>563</v>
      </c>
      <c r="E1706" s="22" t="str">
        <f t="shared" ca="1" si="131"/>
        <v>Pentecost</v>
      </c>
      <c r="F1706" s="22" t="str">
        <f t="shared" ca="1" si="132"/>
        <v>VUT0103022</v>
      </c>
      <c r="G1706" s="22" t="str">
        <f t="shared" ca="1" si="133"/>
        <v>VUT0103</v>
      </c>
      <c r="H1706" s="22" t="str">
        <f t="shared" ca="1" si="134"/>
        <v>PENAMA</v>
      </c>
      <c r="I1706" s="2"/>
      <c r="J1706" s="2">
        <v>0</v>
      </c>
      <c r="K1706" s="2"/>
    </row>
    <row r="1707" spans="1:11">
      <c r="A1707" s="6" t="s">
        <v>6016</v>
      </c>
      <c r="B1707" s="6" t="s">
        <v>6017</v>
      </c>
      <c r="C1707" s="22" t="str">
        <f t="shared" ca="1" si="130"/>
        <v>North Pentecost (Pentecost)</v>
      </c>
      <c r="D1707" s="6" t="s">
        <v>563</v>
      </c>
      <c r="E1707" s="22" t="str">
        <f t="shared" ca="1" si="131"/>
        <v>Pentecost</v>
      </c>
      <c r="F1707" s="22" t="str">
        <f t="shared" ca="1" si="132"/>
        <v>VUT0103022</v>
      </c>
      <c r="G1707" s="22" t="str">
        <f t="shared" ca="1" si="133"/>
        <v>VUT0103</v>
      </c>
      <c r="H1707" s="22" t="str">
        <f t="shared" ca="1" si="134"/>
        <v>PENAMA</v>
      </c>
      <c r="I1707" s="2"/>
      <c r="J1707" s="2">
        <v>0</v>
      </c>
      <c r="K1707" s="2"/>
    </row>
    <row r="1708" spans="1:11">
      <c r="A1708" s="6" t="s">
        <v>6022</v>
      </c>
      <c r="B1708" s="6" t="s">
        <v>6023</v>
      </c>
      <c r="C1708" s="22" t="str">
        <f t="shared" ca="1" si="130"/>
        <v>North Pentecost (Pentecost)</v>
      </c>
      <c r="D1708" s="6" t="s">
        <v>563</v>
      </c>
      <c r="E1708" s="22" t="str">
        <f t="shared" ca="1" si="131"/>
        <v>Pentecost</v>
      </c>
      <c r="F1708" s="22" t="str">
        <f t="shared" ca="1" si="132"/>
        <v>VUT0103022</v>
      </c>
      <c r="G1708" s="22" t="str">
        <f t="shared" ca="1" si="133"/>
        <v>VUT0103</v>
      </c>
      <c r="H1708" s="22" t="str">
        <f t="shared" ca="1" si="134"/>
        <v>PENAMA</v>
      </c>
      <c r="I1708" s="2"/>
      <c r="J1708" s="2">
        <v>0</v>
      </c>
      <c r="K1708" s="2"/>
    </row>
    <row r="1709" spans="1:11">
      <c r="A1709" s="6" t="s">
        <v>6027</v>
      </c>
      <c r="B1709" s="6" t="s">
        <v>6028</v>
      </c>
      <c r="C1709" s="22" t="str">
        <f t="shared" ca="1" si="130"/>
        <v>North Pentecost (Pentecost)</v>
      </c>
      <c r="D1709" s="6" t="s">
        <v>563</v>
      </c>
      <c r="E1709" s="22" t="str">
        <f t="shared" ca="1" si="131"/>
        <v>Pentecost</v>
      </c>
      <c r="F1709" s="22" t="str">
        <f t="shared" ca="1" si="132"/>
        <v>VUT0103022</v>
      </c>
      <c r="G1709" s="22" t="str">
        <f t="shared" ca="1" si="133"/>
        <v>VUT0103</v>
      </c>
      <c r="H1709" s="22" t="str">
        <f t="shared" ca="1" si="134"/>
        <v>PENAMA</v>
      </c>
      <c r="I1709" s="2"/>
      <c r="J1709" s="2">
        <v>0</v>
      </c>
      <c r="K1709" s="2"/>
    </row>
    <row r="1710" spans="1:11">
      <c r="A1710" s="6" t="s">
        <v>6029</v>
      </c>
      <c r="B1710" s="6" t="s">
        <v>6030</v>
      </c>
      <c r="C1710" s="22" t="str">
        <f t="shared" ca="1" si="130"/>
        <v>North Pentecost (Pentecost)</v>
      </c>
      <c r="D1710" s="6" t="s">
        <v>563</v>
      </c>
      <c r="E1710" s="22" t="str">
        <f t="shared" ca="1" si="131"/>
        <v>Pentecost</v>
      </c>
      <c r="F1710" s="22" t="str">
        <f t="shared" ca="1" si="132"/>
        <v>VUT0103022</v>
      </c>
      <c r="G1710" s="22" t="str">
        <f t="shared" ca="1" si="133"/>
        <v>VUT0103</v>
      </c>
      <c r="H1710" s="22" t="str">
        <f t="shared" ca="1" si="134"/>
        <v>PENAMA</v>
      </c>
      <c r="I1710" s="2"/>
      <c r="J1710" s="2">
        <v>0</v>
      </c>
      <c r="K1710" s="2"/>
    </row>
    <row r="1711" spans="1:11">
      <c r="A1711" s="6" t="s">
        <v>6031</v>
      </c>
      <c r="B1711" s="6" t="s">
        <v>6032</v>
      </c>
      <c r="C1711" s="22" t="str">
        <f t="shared" ca="1" si="130"/>
        <v>North Pentecost (Pentecost)</v>
      </c>
      <c r="D1711" s="6" t="s">
        <v>563</v>
      </c>
      <c r="E1711" s="22" t="str">
        <f t="shared" ca="1" si="131"/>
        <v>Pentecost</v>
      </c>
      <c r="F1711" s="22" t="str">
        <f t="shared" ca="1" si="132"/>
        <v>VUT0103022</v>
      </c>
      <c r="G1711" s="22" t="str">
        <f t="shared" ca="1" si="133"/>
        <v>VUT0103</v>
      </c>
      <c r="H1711" s="22" t="str">
        <f t="shared" ca="1" si="134"/>
        <v>PENAMA</v>
      </c>
      <c r="I1711" s="2"/>
      <c r="J1711" s="2">
        <v>0</v>
      </c>
      <c r="K1711" s="2"/>
    </row>
    <row r="1712" spans="1:11">
      <c r="A1712" s="6" t="s">
        <v>6035</v>
      </c>
      <c r="B1712" s="6" t="s">
        <v>6036</v>
      </c>
      <c r="C1712" s="22" t="str">
        <f t="shared" ca="1" si="130"/>
        <v>North Pentecost (Pentecost)</v>
      </c>
      <c r="D1712" s="6" t="s">
        <v>563</v>
      </c>
      <c r="E1712" s="22" t="str">
        <f t="shared" ca="1" si="131"/>
        <v>Pentecost</v>
      </c>
      <c r="F1712" s="22" t="str">
        <f t="shared" ca="1" si="132"/>
        <v>VUT0103022</v>
      </c>
      <c r="G1712" s="22" t="str">
        <f t="shared" ca="1" si="133"/>
        <v>VUT0103</v>
      </c>
      <c r="H1712" s="22" t="str">
        <f t="shared" ca="1" si="134"/>
        <v>PENAMA</v>
      </c>
      <c r="I1712" s="2"/>
      <c r="J1712" s="2">
        <v>0</v>
      </c>
      <c r="K1712" s="2"/>
    </row>
    <row r="1713" spans="1:11">
      <c r="A1713" s="6" t="s">
        <v>6037</v>
      </c>
      <c r="B1713" s="6" t="s">
        <v>6038</v>
      </c>
      <c r="C1713" s="22" t="str">
        <f t="shared" ca="1" si="130"/>
        <v>North Pentecost (Pentecost)</v>
      </c>
      <c r="D1713" s="6" t="s">
        <v>563</v>
      </c>
      <c r="E1713" s="22" t="str">
        <f t="shared" ca="1" si="131"/>
        <v>Pentecost</v>
      </c>
      <c r="F1713" s="22" t="str">
        <f t="shared" ca="1" si="132"/>
        <v>VUT0103022</v>
      </c>
      <c r="G1713" s="22" t="str">
        <f t="shared" ca="1" si="133"/>
        <v>VUT0103</v>
      </c>
      <c r="H1713" s="22" t="str">
        <f t="shared" ca="1" si="134"/>
        <v>PENAMA</v>
      </c>
      <c r="I1713" s="2"/>
      <c r="J1713" s="2">
        <v>0</v>
      </c>
      <c r="K1713" s="2"/>
    </row>
    <row r="1714" spans="1:11">
      <c r="A1714" s="6" t="s">
        <v>6041</v>
      </c>
      <c r="B1714" s="6" t="s">
        <v>6042</v>
      </c>
      <c r="C1714" s="22" t="str">
        <f t="shared" ca="1" si="130"/>
        <v>North Pentecost (Pentecost)</v>
      </c>
      <c r="D1714" s="6" t="s">
        <v>563</v>
      </c>
      <c r="E1714" s="22" t="str">
        <f t="shared" ca="1" si="131"/>
        <v>Pentecost</v>
      </c>
      <c r="F1714" s="22" t="str">
        <f t="shared" ca="1" si="132"/>
        <v>VUT0103022</v>
      </c>
      <c r="G1714" s="22" t="str">
        <f t="shared" ca="1" si="133"/>
        <v>VUT0103</v>
      </c>
      <c r="H1714" s="22" t="str">
        <f t="shared" ca="1" si="134"/>
        <v>PENAMA</v>
      </c>
      <c r="I1714" s="2"/>
      <c r="J1714" s="2">
        <v>0</v>
      </c>
      <c r="K1714" s="2"/>
    </row>
    <row r="1715" spans="1:11">
      <c r="A1715" s="6" t="s">
        <v>6059</v>
      </c>
      <c r="B1715" s="6" t="s">
        <v>6060</v>
      </c>
      <c r="C1715" s="22" t="str">
        <f t="shared" ca="1" si="130"/>
        <v>North Pentecost (Pentecost)</v>
      </c>
      <c r="D1715" s="6" t="s">
        <v>563</v>
      </c>
      <c r="E1715" s="22" t="str">
        <f t="shared" ca="1" si="131"/>
        <v>Pentecost</v>
      </c>
      <c r="F1715" s="22" t="str">
        <f t="shared" ca="1" si="132"/>
        <v>VUT0103022</v>
      </c>
      <c r="G1715" s="22" t="str">
        <f t="shared" ca="1" si="133"/>
        <v>VUT0103</v>
      </c>
      <c r="H1715" s="22" t="str">
        <f t="shared" ca="1" si="134"/>
        <v>PENAMA</v>
      </c>
      <c r="I1715" s="2"/>
      <c r="J1715" s="2">
        <v>0</v>
      </c>
      <c r="K1715" s="2"/>
    </row>
    <row r="1716" spans="1:11">
      <c r="A1716" s="6" t="s">
        <v>6065</v>
      </c>
      <c r="B1716" s="6" t="s">
        <v>6066</v>
      </c>
      <c r="C1716" s="22" t="str">
        <f t="shared" ca="1" si="130"/>
        <v>North Pentecost (Pentecost)</v>
      </c>
      <c r="D1716" s="6" t="s">
        <v>563</v>
      </c>
      <c r="E1716" s="22" t="str">
        <f t="shared" ca="1" si="131"/>
        <v>Pentecost</v>
      </c>
      <c r="F1716" s="22" t="str">
        <f t="shared" ca="1" si="132"/>
        <v>VUT0103022</v>
      </c>
      <c r="G1716" s="22" t="str">
        <f t="shared" ca="1" si="133"/>
        <v>VUT0103</v>
      </c>
      <c r="H1716" s="22" t="str">
        <f t="shared" ca="1" si="134"/>
        <v>PENAMA</v>
      </c>
      <c r="I1716" s="2"/>
      <c r="J1716" s="2">
        <v>0</v>
      </c>
      <c r="K1716" s="2"/>
    </row>
    <row r="1717" spans="1:11">
      <c r="A1717" s="6" t="s">
        <v>6067</v>
      </c>
      <c r="B1717" s="6" t="s">
        <v>6068</v>
      </c>
      <c r="C1717" s="22" t="str">
        <f t="shared" ca="1" si="130"/>
        <v>North Pentecost (Pentecost)</v>
      </c>
      <c r="D1717" s="6" t="s">
        <v>563</v>
      </c>
      <c r="E1717" s="22" t="str">
        <f t="shared" ca="1" si="131"/>
        <v>Pentecost</v>
      </c>
      <c r="F1717" s="22" t="str">
        <f t="shared" ca="1" si="132"/>
        <v>VUT0103022</v>
      </c>
      <c r="G1717" s="22" t="str">
        <f t="shared" ca="1" si="133"/>
        <v>VUT0103</v>
      </c>
      <c r="H1717" s="22" t="str">
        <f t="shared" ca="1" si="134"/>
        <v>PENAMA</v>
      </c>
      <c r="I1717" s="2"/>
      <c r="J1717" s="2">
        <v>0</v>
      </c>
      <c r="K1717" s="2"/>
    </row>
    <row r="1718" spans="1:11">
      <c r="A1718" s="6" t="s">
        <v>6075</v>
      </c>
      <c r="B1718" s="6" t="s">
        <v>6076</v>
      </c>
      <c r="C1718" s="22" t="str">
        <f t="shared" ca="1" si="130"/>
        <v>North Pentecost (Pentecost)</v>
      </c>
      <c r="D1718" s="6" t="s">
        <v>563</v>
      </c>
      <c r="E1718" s="22" t="str">
        <f t="shared" ca="1" si="131"/>
        <v>Pentecost</v>
      </c>
      <c r="F1718" s="22" t="str">
        <f t="shared" ca="1" si="132"/>
        <v>VUT0103022</v>
      </c>
      <c r="G1718" s="22" t="str">
        <f t="shared" ca="1" si="133"/>
        <v>VUT0103</v>
      </c>
      <c r="H1718" s="22" t="str">
        <f t="shared" ca="1" si="134"/>
        <v>PENAMA</v>
      </c>
      <c r="I1718" s="2"/>
      <c r="J1718" s="2">
        <v>0</v>
      </c>
      <c r="K1718" s="2"/>
    </row>
    <row r="1719" spans="1:11">
      <c r="A1719" s="6" t="s">
        <v>6081</v>
      </c>
      <c r="B1719" s="6" t="s">
        <v>6082</v>
      </c>
      <c r="C1719" s="22" t="str">
        <f t="shared" ca="1" si="130"/>
        <v>North Pentecost (Pentecost)</v>
      </c>
      <c r="D1719" s="6" t="s">
        <v>563</v>
      </c>
      <c r="E1719" s="22" t="str">
        <f t="shared" ca="1" si="131"/>
        <v>Pentecost</v>
      </c>
      <c r="F1719" s="22" t="str">
        <f t="shared" ca="1" si="132"/>
        <v>VUT0103022</v>
      </c>
      <c r="G1719" s="22" t="str">
        <f t="shared" ca="1" si="133"/>
        <v>VUT0103</v>
      </c>
      <c r="H1719" s="22" t="str">
        <f t="shared" ca="1" si="134"/>
        <v>PENAMA</v>
      </c>
      <c r="I1719" s="2"/>
      <c r="J1719" s="2">
        <v>0</v>
      </c>
      <c r="K1719" s="2"/>
    </row>
    <row r="1720" spans="1:11">
      <c r="A1720" s="6" t="s">
        <v>6087</v>
      </c>
      <c r="B1720" s="6" t="s">
        <v>6088</v>
      </c>
      <c r="C1720" s="22" t="str">
        <f t="shared" ca="1" si="130"/>
        <v>North Pentecost (Pentecost)</v>
      </c>
      <c r="D1720" s="6" t="s">
        <v>563</v>
      </c>
      <c r="E1720" s="22" t="str">
        <f t="shared" ca="1" si="131"/>
        <v>Pentecost</v>
      </c>
      <c r="F1720" s="22" t="str">
        <f t="shared" ca="1" si="132"/>
        <v>VUT0103022</v>
      </c>
      <c r="G1720" s="22" t="str">
        <f t="shared" ca="1" si="133"/>
        <v>VUT0103</v>
      </c>
      <c r="H1720" s="22" t="str">
        <f t="shared" ca="1" si="134"/>
        <v>PENAMA</v>
      </c>
      <c r="I1720" s="2"/>
      <c r="J1720" s="2">
        <v>0</v>
      </c>
      <c r="K1720" s="2"/>
    </row>
    <row r="1721" spans="1:11">
      <c r="A1721" s="6" t="s">
        <v>6089</v>
      </c>
      <c r="B1721" s="6" t="s">
        <v>6090</v>
      </c>
      <c r="C1721" s="22" t="str">
        <f t="shared" ca="1" si="130"/>
        <v>North Pentecost (Pentecost)</v>
      </c>
      <c r="D1721" s="6" t="s">
        <v>563</v>
      </c>
      <c r="E1721" s="22" t="str">
        <f t="shared" ca="1" si="131"/>
        <v>Pentecost</v>
      </c>
      <c r="F1721" s="22" t="str">
        <f t="shared" ca="1" si="132"/>
        <v>VUT0103022</v>
      </c>
      <c r="G1721" s="22" t="str">
        <f t="shared" ca="1" si="133"/>
        <v>VUT0103</v>
      </c>
      <c r="H1721" s="22" t="str">
        <f t="shared" ca="1" si="134"/>
        <v>PENAMA</v>
      </c>
      <c r="I1721" s="2"/>
      <c r="J1721" s="2">
        <v>0</v>
      </c>
      <c r="K1721" s="2"/>
    </row>
    <row r="1722" spans="1:11">
      <c r="A1722" s="6" t="s">
        <v>6100</v>
      </c>
      <c r="B1722" s="6" t="s">
        <v>6101</v>
      </c>
      <c r="C1722" s="22" t="str">
        <f t="shared" ca="1" si="130"/>
        <v>North Pentecost (Pentecost)</v>
      </c>
      <c r="D1722" s="6" t="s">
        <v>563</v>
      </c>
      <c r="E1722" s="22" t="str">
        <f t="shared" ca="1" si="131"/>
        <v>Pentecost</v>
      </c>
      <c r="F1722" s="22" t="str">
        <f t="shared" ca="1" si="132"/>
        <v>VUT0103022</v>
      </c>
      <c r="G1722" s="22" t="str">
        <f t="shared" ca="1" si="133"/>
        <v>VUT0103</v>
      </c>
      <c r="H1722" s="22" t="str">
        <f t="shared" ca="1" si="134"/>
        <v>PENAMA</v>
      </c>
      <c r="I1722" s="2"/>
      <c r="J1722" s="2">
        <v>0</v>
      </c>
      <c r="K1722" s="2"/>
    </row>
    <row r="1723" spans="1:11">
      <c r="A1723" s="6" t="s">
        <v>6102</v>
      </c>
      <c r="B1723" s="6" t="s">
        <v>6103</v>
      </c>
      <c r="C1723" s="22" t="str">
        <f t="shared" ca="1" si="130"/>
        <v>North Pentecost (Pentecost)</v>
      </c>
      <c r="D1723" s="6" t="s">
        <v>563</v>
      </c>
      <c r="E1723" s="22" t="str">
        <f t="shared" ca="1" si="131"/>
        <v>Pentecost</v>
      </c>
      <c r="F1723" s="22" t="str">
        <f t="shared" ca="1" si="132"/>
        <v>VUT0103022</v>
      </c>
      <c r="G1723" s="22" t="str">
        <f t="shared" ca="1" si="133"/>
        <v>VUT0103</v>
      </c>
      <c r="H1723" s="22" t="str">
        <f t="shared" ca="1" si="134"/>
        <v>PENAMA</v>
      </c>
      <c r="I1723" s="2"/>
      <c r="J1723" s="2">
        <v>0</v>
      </c>
      <c r="K1723" s="2"/>
    </row>
    <row r="1724" spans="1:11">
      <c r="A1724" s="6" t="s">
        <v>2263</v>
      </c>
      <c r="B1724" s="6" t="s">
        <v>6104</v>
      </c>
      <c r="C1724" s="22" t="str">
        <f t="shared" ca="1" si="130"/>
        <v>North Pentecost (Pentecost)</v>
      </c>
      <c r="D1724" s="6" t="s">
        <v>563</v>
      </c>
      <c r="E1724" s="22" t="str">
        <f t="shared" ca="1" si="131"/>
        <v>Pentecost</v>
      </c>
      <c r="F1724" s="22" t="str">
        <f t="shared" ca="1" si="132"/>
        <v>VUT0103022</v>
      </c>
      <c r="G1724" s="22" t="str">
        <f t="shared" ca="1" si="133"/>
        <v>VUT0103</v>
      </c>
      <c r="H1724" s="22" t="str">
        <f t="shared" ca="1" si="134"/>
        <v>PENAMA</v>
      </c>
      <c r="I1724" s="2"/>
      <c r="J1724" s="2">
        <v>0</v>
      </c>
      <c r="K1724" s="2"/>
    </row>
    <row r="1725" spans="1:11">
      <c r="A1725" s="6" t="s">
        <v>6116</v>
      </c>
      <c r="B1725" s="6" t="s">
        <v>6117</v>
      </c>
      <c r="C1725" s="22" t="str">
        <f t="shared" ca="1" si="130"/>
        <v>North Pentecost (Pentecost)</v>
      </c>
      <c r="D1725" s="6" t="s">
        <v>563</v>
      </c>
      <c r="E1725" s="22" t="str">
        <f t="shared" ca="1" si="131"/>
        <v>Pentecost</v>
      </c>
      <c r="F1725" s="22" t="str">
        <f t="shared" ca="1" si="132"/>
        <v>VUT0103022</v>
      </c>
      <c r="G1725" s="22" t="str">
        <f t="shared" ca="1" si="133"/>
        <v>VUT0103</v>
      </c>
      <c r="H1725" s="22" t="str">
        <f t="shared" ca="1" si="134"/>
        <v>PENAMA</v>
      </c>
      <c r="I1725" s="2"/>
      <c r="J1725" s="2">
        <v>0</v>
      </c>
      <c r="K1725" s="2"/>
    </row>
    <row r="1726" spans="1:11">
      <c r="A1726" s="6" t="s">
        <v>6124</v>
      </c>
      <c r="B1726" s="6" t="s">
        <v>6125</v>
      </c>
      <c r="C1726" s="22" t="str">
        <f t="shared" ca="1" si="130"/>
        <v>North Pentecost (Pentecost)</v>
      </c>
      <c r="D1726" s="6" t="s">
        <v>563</v>
      </c>
      <c r="E1726" s="22" t="str">
        <f t="shared" ca="1" si="131"/>
        <v>Pentecost</v>
      </c>
      <c r="F1726" s="22" t="str">
        <f t="shared" ca="1" si="132"/>
        <v>VUT0103022</v>
      </c>
      <c r="G1726" s="22" t="str">
        <f t="shared" ca="1" si="133"/>
        <v>VUT0103</v>
      </c>
      <c r="H1726" s="22" t="str">
        <f t="shared" ca="1" si="134"/>
        <v>PENAMA</v>
      </c>
      <c r="I1726" s="2"/>
      <c r="J1726" s="2">
        <v>0</v>
      </c>
      <c r="K1726" s="2"/>
    </row>
    <row r="1727" spans="1:11">
      <c r="A1727" s="6" t="s">
        <v>6126</v>
      </c>
      <c r="B1727" s="6" t="s">
        <v>6127</v>
      </c>
      <c r="C1727" s="22" t="str">
        <f t="shared" ca="1" si="130"/>
        <v>North Pentecost (Pentecost)</v>
      </c>
      <c r="D1727" s="6" t="s">
        <v>563</v>
      </c>
      <c r="E1727" s="22" t="str">
        <f t="shared" ca="1" si="131"/>
        <v>Pentecost</v>
      </c>
      <c r="F1727" s="22" t="str">
        <f t="shared" ca="1" si="132"/>
        <v>VUT0103022</v>
      </c>
      <c r="G1727" s="22" t="str">
        <f t="shared" ca="1" si="133"/>
        <v>VUT0103</v>
      </c>
      <c r="H1727" s="22" t="str">
        <f t="shared" ca="1" si="134"/>
        <v>PENAMA</v>
      </c>
      <c r="I1727" s="2"/>
      <c r="J1727" s="2">
        <v>0</v>
      </c>
      <c r="K1727" s="2"/>
    </row>
    <row r="1728" spans="1:11">
      <c r="A1728" s="6" t="s">
        <v>6128</v>
      </c>
      <c r="B1728" s="6" t="s">
        <v>6129</v>
      </c>
      <c r="C1728" s="22" t="str">
        <f t="shared" ca="1" si="130"/>
        <v>North Pentecost (Pentecost)</v>
      </c>
      <c r="D1728" s="6" t="s">
        <v>563</v>
      </c>
      <c r="E1728" s="22" t="str">
        <f t="shared" ca="1" si="131"/>
        <v>Pentecost</v>
      </c>
      <c r="F1728" s="22" t="str">
        <f t="shared" ca="1" si="132"/>
        <v>VUT0103022</v>
      </c>
      <c r="G1728" s="22" t="str">
        <f t="shared" ca="1" si="133"/>
        <v>VUT0103</v>
      </c>
      <c r="H1728" s="22" t="str">
        <f t="shared" ca="1" si="134"/>
        <v>PENAMA</v>
      </c>
      <c r="I1728" s="2"/>
      <c r="J1728" s="2">
        <v>0</v>
      </c>
      <c r="K1728" s="2"/>
    </row>
    <row r="1729" spans="1:11">
      <c r="A1729" s="6" t="s">
        <v>6141</v>
      </c>
      <c r="B1729" s="6" t="s">
        <v>6142</v>
      </c>
      <c r="C1729" s="22" t="str">
        <f t="shared" ca="1" si="130"/>
        <v>North Pentecost (Pentecost)</v>
      </c>
      <c r="D1729" s="6" t="s">
        <v>563</v>
      </c>
      <c r="E1729" s="22" t="str">
        <f t="shared" ca="1" si="131"/>
        <v>Pentecost</v>
      </c>
      <c r="F1729" s="22" t="str">
        <f t="shared" ca="1" si="132"/>
        <v>VUT0103022</v>
      </c>
      <c r="G1729" s="22" t="str">
        <f t="shared" ca="1" si="133"/>
        <v>VUT0103</v>
      </c>
      <c r="H1729" s="22" t="str">
        <f t="shared" ca="1" si="134"/>
        <v>PENAMA</v>
      </c>
      <c r="I1729" s="2"/>
      <c r="J1729" s="2">
        <v>0</v>
      </c>
      <c r="K1729" s="2"/>
    </row>
    <row r="1730" spans="1:11">
      <c r="A1730" s="6" t="s">
        <v>6151</v>
      </c>
      <c r="B1730" s="6" t="s">
        <v>6152</v>
      </c>
      <c r="C1730" s="22" t="str">
        <f t="shared" ref="C1730:C1793" ca="1" si="135">OFFSET(OffsetRefAdm3,MATCH(D1730,MatchAdm3_Code,0)-1,0)</f>
        <v>North Pentecost (Pentecost)</v>
      </c>
      <c r="D1730" s="6" t="s">
        <v>563</v>
      </c>
      <c r="E1730" s="22" t="str">
        <f t="shared" ref="E1730:E1793" ca="1" si="136">OFFSET(OffsetRefAdm3,MATCH(D1730,MatchAdm3_Code,0)-1,2)</f>
        <v>Pentecost</v>
      </c>
      <c r="F1730" s="22" t="str">
        <f t="shared" ref="F1730:F1793" ca="1" si="137">OFFSET(OffsetRefAdm3,MATCH(D1730,MatchAdm3_Code,0)-1,3)</f>
        <v>VUT0103022</v>
      </c>
      <c r="G1730" s="22" t="str">
        <f t="shared" ref="G1730:G1793" ca="1" si="138">OFFSET(OffsetRefAdm3,MATCH(D1730,MatchAdm3_Code,0)-1,5)</f>
        <v>VUT0103</v>
      </c>
      <c r="H1730" s="22" t="str">
        <f t="shared" ref="H1730:H1793" ca="1" si="139">OFFSET(OffsetRefAdm3,MATCH(D1730,MatchAdm3_Code,0)-1,4)</f>
        <v>PENAMA</v>
      </c>
      <c r="I1730" s="2"/>
      <c r="J1730" s="2">
        <v>0</v>
      </c>
      <c r="K1730" s="2"/>
    </row>
    <row r="1731" spans="1:11">
      <c r="A1731" s="6" t="s">
        <v>6153</v>
      </c>
      <c r="B1731" s="6" t="s">
        <v>6154</v>
      </c>
      <c r="C1731" s="22" t="str">
        <f t="shared" ca="1" si="135"/>
        <v>North Pentecost (Pentecost)</v>
      </c>
      <c r="D1731" s="6" t="s">
        <v>563</v>
      </c>
      <c r="E1731" s="22" t="str">
        <f t="shared" ca="1" si="136"/>
        <v>Pentecost</v>
      </c>
      <c r="F1731" s="22" t="str">
        <f t="shared" ca="1" si="137"/>
        <v>VUT0103022</v>
      </c>
      <c r="G1731" s="22" t="str">
        <f t="shared" ca="1" si="138"/>
        <v>VUT0103</v>
      </c>
      <c r="H1731" s="22" t="str">
        <f t="shared" ca="1" si="139"/>
        <v>PENAMA</v>
      </c>
      <c r="I1731" s="2"/>
      <c r="J1731" s="2">
        <v>0</v>
      </c>
      <c r="K1731" s="2"/>
    </row>
    <row r="1732" spans="1:11">
      <c r="A1732" s="6" t="s">
        <v>6159</v>
      </c>
      <c r="B1732" s="6" t="s">
        <v>6160</v>
      </c>
      <c r="C1732" s="22" t="str">
        <f t="shared" ca="1" si="135"/>
        <v>North Pentecost (Pentecost)</v>
      </c>
      <c r="D1732" s="6" t="s">
        <v>563</v>
      </c>
      <c r="E1732" s="22" t="str">
        <f t="shared" ca="1" si="136"/>
        <v>Pentecost</v>
      </c>
      <c r="F1732" s="22" t="str">
        <f t="shared" ca="1" si="137"/>
        <v>VUT0103022</v>
      </c>
      <c r="G1732" s="22" t="str">
        <f t="shared" ca="1" si="138"/>
        <v>VUT0103</v>
      </c>
      <c r="H1732" s="22" t="str">
        <f t="shared" ca="1" si="139"/>
        <v>PENAMA</v>
      </c>
      <c r="I1732" s="2"/>
      <c r="J1732" s="2">
        <v>0</v>
      </c>
      <c r="K1732" s="2"/>
    </row>
    <row r="1733" spans="1:11">
      <c r="A1733" s="6" t="s">
        <v>6169</v>
      </c>
      <c r="B1733" s="6" t="s">
        <v>6170</v>
      </c>
      <c r="C1733" s="22" t="str">
        <f t="shared" ca="1" si="135"/>
        <v>North Pentecost (Pentecost)</v>
      </c>
      <c r="D1733" s="6" t="s">
        <v>563</v>
      </c>
      <c r="E1733" s="22" t="str">
        <f t="shared" ca="1" si="136"/>
        <v>Pentecost</v>
      </c>
      <c r="F1733" s="22" t="str">
        <f t="shared" ca="1" si="137"/>
        <v>VUT0103022</v>
      </c>
      <c r="G1733" s="22" t="str">
        <f t="shared" ca="1" si="138"/>
        <v>VUT0103</v>
      </c>
      <c r="H1733" s="22" t="str">
        <f t="shared" ca="1" si="139"/>
        <v>PENAMA</v>
      </c>
      <c r="I1733" s="2"/>
      <c r="J1733" s="2">
        <v>0</v>
      </c>
      <c r="K1733" s="2"/>
    </row>
    <row r="1734" spans="1:11">
      <c r="A1734" s="6" t="s">
        <v>2263</v>
      </c>
      <c r="B1734" s="6" t="s">
        <v>6171</v>
      </c>
      <c r="C1734" s="22" t="str">
        <f t="shared" ca="1" si="135"/>
        <v>North Pentecost (Pentecost)</v>
      </c>
      <c r="D1734" s="6" t="s">
        <v>563</v>
      </c>
      <c r="E1734" s="22" t="str">
        <f t="shared" ca="1" si="136"/>
        <v>Pentecost</v>
      </c>
      <c r="F1734" s="22" t="str">
        <f t="shared" ca="1" si="137"/>
        <v>VUT0103022</v>
      </c>
      <c r="G1734" s="22" t="str">
        <f t="shared" ca="1" si="138"/>
        <v>VUT0103</v>
      </c>
      <c r="H1734" s="22" t="str">
        <f t="shared" ca="1" si="139"/>
        <v>PENAMA</v>
      </c>
      <c r="I1734" s="2"/>
      <c r="J1734" s="2">
        <v>0</v>
      </c>
      <c r="K1734" s="2"/>
    </row>
    <row r="1735" spans="1:11">
      <c r="A1735" s="6" t="s">
        <v>6175</v>
      </c>
      <c r="B1735" s="6" t="s">
        <v>6176</v>
      </c>
      <c r="C1735" s="22" t="str">
        <f t="shared" ca="1" si="135"/>
        <v>North Pentecost (Pentecost)</v>
      </c>
      <c r="D1735" s="6" t="s">
        <v>563</v>
      </c>
      <c r="E1735" s="22" t="str">
        <f t="shared" ca="1" si="136"/>
        <v>Pentecost</v>
      </c>
      <c r="F1735" s="22" t="str">
        <f t="shared" ca="1" si="137"/>
        <v>VUT0103022</v>
      </c>
      <c r="G1735" s="22" t="str">
        <f t="shared" ca="1" si="138"/>
        <v>VUT0103</v>
      </c>
      <c r="H1735" s="22" t="str">
        <f t="shared" ca="1" si="139"/>
        <v>PENAMA</v>
      </c>
      <c r="I1735" s="2"/>
      <c r="J1735" s="2">
        <v>0</v>
      </c>
      <c r="K1735" s="2"/>
    </row>
    <row r="1736" spans="1:11">
      <c r="A1736" s="6" t="s">
        <v>6177</v>
      </c>
      <c r="B1736" s="6" t="s">
        <v>6178</v>
      </c>
      <c r="C1736" s="22" t="str">
        <f t="shared" ca="1" si="135"/>
        <v>North Pentecost (Pentecost)</v>
      </c>
      <c r="D1736" s="6" t="s">
        <v>563</v>
      </c>
      <c r="E1736" s="22" t="str">
        <f t="shared" ca="1" si="136"/>
        <v>Pentecost</v>
      </c>
      <c r="F1736" s="22" t="str">
        <f t="shared" ca="1" si="137"/>
        <v>VUT0103022</v>
      </c>
      <c r="G1736" s="22" t="str">
        <f t="shared" ca="1" si="138"/>
        <v>VUT0103</v>
      </c>
      <c r="H1736" s="22" t="str">
        <f t="shared" ca="1" si="139"/>
        <v>PENAMA</v>
      </c>
      <c r="I1736" s="2"/>
      <c r="J1736" s="2">
        <v>0</v>
      </c>
      <c r="K1736" s="2"/>
    </row>
    <row r="1737" spans="1:11">
      <c r="A1737" s="6" t="s">
        <v>6179</v>
      </c>
      <c r="B1737" s="6" t="s">
        <v>6180</v>
      </c>
      <c r="C1737" s="22" t="str">
        <f t="shared" ca="1" si="135"/>
        <v>North Pentecost (Pentecost)</v>
      </c>
      <c r="D1737" s="6" t="s">
        <v>563</v>
      </c>
      <c r="E1737" s="22" t="str">
        <f t="shared" ca="1" si="136"/>
        <v>Pentecost</v>
      </c>
      <c r="F1737" s="22" t="str">
        <f t="shared" ca="1" si="137"/>
        <v>VUT0103022</v>
      </c>
      <c r="G1737" s="22" t="str">
        <f t="shared" ca="1" si="138"/>
        <v>VUT0103</v>
      </c>
      <c r="H1737" s="22" t="str">
        <f t="shared" ca="1" si="139"/>
        <v>PENAMA</v>
      </c>
      <c r="I1737" s="2"/>
      <c r="J1737" s="2">
        <v>0</v>
      </c>
      <c r="K1737" s="2"/>
    </row>
    <row r="1738" spans="1:11">
      <c r="A1738" s="6" t="s">
        <v>6183</v>
      </c>
      <c r="B1738" s="6" t="s">
        <v>6184</v>
      </c>
      <c r="C1738" s="22" t="str">
        <f t="shared" ca="1" si="135"/>
        <v>North Pentecost (Pentecost)</v>
      </c>
      <c r="D1738" s="6" t="s">
        <v>563</v>
      </c>
      <c r="E1738" s="22" t="str">
        <f t="shared" ca="1" si="136"/>
        <v>Pentecost</v>
      </c>
      <c r="F1738" s="22" t="str">
        <f t="shared" ca="1" si="137"/>
        <v>VUT0103022</v>
      </c>
      <c r="G1738" s="22" t="str">
        <f t="shared" ca="1" si="138"/>
        <v>VUT0103</v>
      </c>
      <c r="H1738" s="22" t="str">
        <f t="shared" ca="1" si="139"/>
        <v>PENAMA</v>
      </c>
      <c r="I1738" s="2"/>
      <c r="J1738" s="2">
        <v>0</v>
      </c>
      <c r="K1738" s="2"/>
    </row>
    <row r="1739" spans="1:11">
      <c r="A1739" s="6" t="s">
        <v>6185</v>
      </c>
      <c r="B1739" s="6" t="s">
        <v>6186</v>
      </c>
      <c r="C1739" s="22" t="str">
        <f t="shared" ca="1" si="135"/>
        <v>North Pentecost (Pentecost)</v>
      </c>
      <c r="D1739" s="6" t="s">
        <v>563</v>
      </c>
      <c r="E1739" s="22" t="str">
        <f t="shared" ca="1" si="136"/>
        <v>Pentecost</v>
      </c>
      <c r="F1739" s="22" t="str">
        <f t="shared" ca="1" si="137"/>
        <v>VUT0103022</v>
      </c>
      <c r="G1739" s="22" t="str">
        <f t="shared" ca="1" si="138"/>
        <v>VUT0103</v>
      </c>
      <c r="H1739" s="22" t="str">
        <f t="shared" ca="1" si="139"/>
        <v>PENAMA</v>
      </c>
      <c r="I1739" s="2"/>
      <c r="J1739" s="2">
        <v>0</v>
      </c>
      <c r="K1739" s="2"/>
    </row>
    <row r="1740" spans="1:11">
      <c r="A1740" s="6" t="s">
        <v>6187</v>
      </c>
      <c r="B1740" s="6" t="s">
        <v>6188</v>
      </c>
      <c r="C1740" s="22" t="str">
        <f t="shared" ca="1" si="135"/>
        <v>North Pentecost (Pentecost)</v>
      </c>
      <c r="D1740" s="6" t="s">
        <v>563</v>
      </c>
      <c r="E1740" s="22" t="str">
        <f t="shared" ca="1" si="136"/>
        <v>Pentecost</v>
      </c>
      <c r="F1740" s="22" t="str">
        <f t="shared" ca="1" si="137"/>
        <v>VUT0103022</v>
      </c>
      <c r="G1740" s="22" t="str">
        <f t="shared" ca="1" si="138"/>
        <v>VUT0103</v>
      </c>
      <c r="H1740" s="22" t="str">
        <f t="shared" ca="1" si="139"/>
        <v>PENAMA</v>
      </c>
      <c r="I1740" s="2"/>
      <c r="J1740" s="2">
        <v>0</v>
      </c>
      <c r="K1740" s="2"/>
    </row>
    <row r="1741" spans="1:11">
      <c r="A1741" s="6" t="s">
        <v>6191</v>
      </c>
      <c r="B1741" s="6" t="s">
        <v>6192</v>
      </c>
      <c r="C1741" s="22" t="str">
        <f t="shared" ca="1" si="135"/>
        <v>North Pentecost (Pentecost)</v>
      </c>
      <c r="D1741" s="6" t="s">
        <v>563</v>
      </c>
      <c r="E1741" s="22" t="str">
        <f t="shared" ca="1" si="136"/>
        <v>Pentecost</v>
      </c>
      <c r="F1741" s="22" t="str">
        <f t="shared" ca="1" si="137"/>
        <v>VUT0103022</v>
      </c>
      <c r="G1741" s="22" t="str">
        <f t="shared" ca="1" si="138"/>
        <v>VUT0103</v>
      </c>
      <c r="H1741" s="22" t="str">
        <f t="shared" ca="1" si="139"/>
        <v>PENAMA</v>
      </c>
      <c r="I1741" s="2"/>
      <c r="J1741" s="2">
        <v>0</v>
      </c>
      <c r="K1741" s="2"/>
    </row>
    <row r="1742" spans="1:11">
      <c r="A1742" s="6" t="s">
        <v>6197</v>
      </c>
      <c r="B1742" s="6" t="s">
        <v>6198</v>
      </c>
      <c r="C1742" s="22" t="str">
        <f t="shared" ca="1" si="135"/>
        <v>North Pentecost (Pentecost)</v>
      </c>
      <c r="D1742" s="6" t="s">
        <v>563</v>
      </c>
      <c r="E1742" s="22" t="str">
        <f t="shared" ca="1" si="136"/>
        <v>Pentecost</v>
      </c>
      <c r="F1742" s="22" t="str">
        <f t="shared" ca="1" si="137"/>
        <v>VUT0103022</v>
      </c>
      <c r="G1742" s="22" t="str">
        <f t="shared" ca="1" si="138"/>
        <v>VUT0103</v>
      </c>
      <c r="H1742" s="22" t="str">
        <f t="shared" ca="1" si="139"/>
        <v>PENAMA</v>
      </c>
      <c r="I1742" s="2"/>
      <c r="J1742" s="2">
        <v>0</v>
      </c>
      <c r="K1742" s="2"/>
    </row>
    <row r="1743" spans="1:11">
      <c r="A1743" s="6" t="s">
        <v>6200</v>
      </c>
      <c r="B1743" s="6" t="s">
        <v>6201</v>
      </c>
      <c r="C1743" s="22" t="str">
        <f t="shared" ca="1" si="135"/>
        <v>North Pentecost (Pentecost)</v>
      </c>
      <c r="D1743" s="6" t="s">
        <v>563</v>
      </c>
      <c r="E1743" s="22" t="str">
        <f t="shared" ca="1" si="136"/>
        <v>Pentecost</v>
      </c>
      <c r="F1743" s="22" t="str">
        <f t="shared" ca="1" si="137"/>
        <v>VUT0103022</v>
      </c>
      <c r="G1743" s="22" t="str">
        <f t="shared" ca="1" si="138"/>
        <v>VUT0103</v>
      </c>
      <c r="H1743" s="22" t="str">
        <f t="shared" ca="1" si="139"/>
        <v>PENAMA</v>
      </c>
      <c r="I1743" s="2"/>
      <c r="J1743" s="2">
        <v>0</v>
      </c>
      <c r="K1743" s="2"/>
    </row>
    <row r="1744" spans="1:11">
      <c r="A1744" s="6" t="s">
        <v>6202</v>
      </c>
      <c r="B1744" s="6" t="s">
        <v>6203</v>
      </c>
      <c r="C1744" s="22" t="str">
        <f t="shared" ca="1" si="135"/>
        <v>North Pentecost (Pentecost)</v>
      </c>
      <c r="D1744" s="6" t="s">
        <v>563</v>
      </c>
      <c r="E1744" s="22" t="str">
        <f t="shared" ca="1" si="136"/>
        <v>Pentecost</v>
      </c>
      <c r="F1744" s="22" t="str">
        <f t="shared" ca="1" si="137"/>
        <v>VUT0103022</v>
      </c>
      <c r="G1744" s="22" t="str">
        <f t="shared" ca="1" si="138"/>
        <v>VUT0103</v>
      </c>
      <c r="H1744" s="22" t="str">
        <f t="shared" ca="1" si="139"/>
        <v>PENAMA</v>
      </c>
      <c r="I1744" s="2"/>
      <c r="J1744" s="2">
        <v>0</v>
      </c>
      <c r="K1744" s="2"/>
    </row>
    <row r="1745" spans="1:11">
      <c r="A1745" s="6" t="s">
        <v>6208</v>
      </c>
      <c r="B1745" s="6" t="s">
        <v>6209</v>
      </c>
      <c r="C1745" s="22" t="str">
        <f t="shared" ca="1" si="135"/>
        <v>North Pentecost (Pentecost)</v>
      </c>
      <c r="D1745" s="6" t="s">
        <v>563</v>
      </c>
      <c r="E1745" s="22" t="str">
        <f t="shared" ca="1" si="136"/>
        <v>Pentecost</v>
      </c>
      <c r="F1745" s="22" t="str">
        <f t="shared" ca="1" si="137"/>
        <v>VUT0103022</v>
      </c>
      <c r="G1745" s="22" t="str">
        <f t="shared" ca="1" si="138"/>
        <v>VUT0103</v>
      </c>
      <c r="H1745" s="22" t="str">
        <f t="shared" ca="1" si="139"/>
        <v>PENAMA</v>
      </c>
      <c r="I1745" s="2"/>
      <c r="J1745" s="2">
        <v>0</v>
      </c>
      <c r="K1745" s="2"/>
    </row>
    <row r="1746" spans="1:11">
      <c r="A1746" s="6" t="s">
        <v>6214</v>
      </c>
      <c r="B1746" s="6" t="s">
        <v>6215</v>
      </c>
      <c r="C1746" s="22" t="str">
        <f t="shared" ca="1" si="135"/>
        <v>North Pentecost (Pentecost)</v>
      </c>
      <c r="D1746" s="6" t="s">
        <v>563</v>
      </c>
      <c r="E1746" s="22" t="str">
        <f t="shared" ca="1" si="136"/>
        <v>Pentecost</v>
      </c>
      <c r="F1746" s="22" t="str">
        <f t="shared" ca="1" si="137"/>
        <v>VUT0103022</v>
      </c>
      <c r="G1746" s="22" t="str">
        <f t="shared" ca="1" si="138"/>
        <v>VUT0103</v>
      </c>
      <c r="H1746" s="22" t="str">
        <f t="shared" ca="1" si="139"/>
        <v>PENAMA</v>
      </c>
      <c r="I1746" s="2"/>
      <c r="J1746" s="2">
        <v>0</v>
      </c>
      <c r="K1746" s="2"/>
    </row>
    <row r="1747" spans="1:11">
      <c r="A1747" s="6" t="s">
        <v>6218</v>
      </c>
      <c r="B1747" s="6" t="s">
        <v>6219</v>
      </c>
      <c r="C1747" s="22" t="str">
        <f t="shared" ca="1" si="135"/>
        <v>North Pentecost (Pentecost)</v>
      </c>
      <c r="D1747" s="6" t="s">
        <v>563</v>
      </c>
      <c r="E1747" s="22" t="str">
        <f t="shared" ca="1" si="136"/>
        <v>Pentecost</v>
      </c>
      <c r="F1747" s="22" t="str">
        <f t="shared" ca="1" si="137"/>
        <v>VUT0103022</v>
      </c>
      <c r="G1747" s="22" t="str">
        <f t="shared" ca="1" si="138"/>
        <v>VUT0103</v>
      </c>
      <c r="H1747" s="22" t="str">
        <f t="shared" ca="1" si="139"/>
        <v>PENAMA</v>
      </c>
      <c r="I1747" s="2"/>
      <c r="J1747" s="2">
        <v>0</v>
      </c>
      <c r="K1747" s="2"/>
    </row>
    <row r="1748" spans="1:11">
      <c r="A1748" s="6" t="s">
        <v>6220</v>
      </c>
      <c r="B1748" s="6" t="s">
        <v>6221</v>
      </c>
      <c r="C1748" s="22" t="str">
        <f t="shared" ca="1" si="135"/>
        <v>North Pentecost (Pentecost)</v>
      </c>
      <c r="D1748" s="6" t="s">
        <v>563</v>
      </c>
      <c r="E1748" s="22" t="str">
        <f t="shared" ca="1" si="136"/>
        <v>Pentecost</v>
      </c>
      <c r="F1748" s="22" t="str">
        <f t="shared" ca="1" si="137"/>
        <v>VUT0103022</v>
      </c>
      <c r="G1748" s="22" t="str">
        <f t="shared" ca="1" si="138"/>
        <v>VUT0103</v>
      </c>
      <c r="H1748" s="22" t="str">
        <f t="shared" ca="1" si="139"/>
        <v>PENAMA</v>
      </c>
      <c r="I1748" s="2"/>
      <c r="J1748" s="2">
        <v>0</v>
      </c>
      <c r="K1748" s="2"/>
    </row>
    <row r="1749" spans="1:11">
      <c r="A1749" s="6" t="s">
        <v>6222</v>
      </c>
      <c r="B1749" s="6" t="s">
        <v>6223</v>
      </c>
      <c r="C1749" s="22" t="str">
        <f t="shared" ca="1" si="135"/>
        <v>North Pentecost (Pentecost)</v>
      </c>
      <c r="D1749" s="6" t="s">
        <v>563</v>
      </c>
      <c r="E1749" s="22" t="str">
        <f t="shared" ca="1" si="136"/>
        <v>Pentecost</v>
      </c>
      <c r="F1749" s="22" t="str">
        <f t="shared" ca="1" si="137"/>
        <v>VUT0103022</v>
      </c>
      <c r="G1749" s="22" t="str">
        <f t="shared" ca="1" si="138"/>
        <v>VUT0103</v>
      </c>
      <c r="H1749" s="22" t="str">
        <f t="shared" ca="1" si="139"/>
        <v>PENAMA</v>
      </c>
      <c r="I1749" s="2"/>
      <c r="J1749" s="2">
        <v>0</v>
      </c>
      <c r="K1749" s="2"/>
    </row>
    <row r="1750" spans="1:11">
      <c r="A1750" s="6" t="s">
        <v>6224</v>
      </c>
      <c r="B1750" s="6" t="s">
        <v>6225</v>
      </c>
      <c r="C1750" s="22" t="str">
        <f t="shared" ca="1" si="135"/>
        <v>North Pentecost (Pentecost)</v>
      </c>
      <c r="D1750" s="6" t="s">
        <v>563</v>
      </c>
      <c r="E1750" s="22" t="str">
        <f t="shared" ca="1" si="136"/>
        <v>Pentecost</v>
      </c>
      <c r="F1750" s="22" t="str">
        <f t="shared" ca="1" si="137"/>
        <v>VUT0103022</v>
      </c>
      <c r="G1750" s="22" t="str">
        <f t="shared" ca="1" si="138"/>
        <v>VUT0103</v>
      </c>
      <c r="H1750" s="22" t="str">
        <f t="shared" ca="1" si="139"/>
        <v>PENAMA</v>
      </c>
      <c r="I1750" s="2"/>
      <c r="J1750" s="2">
        <v>0</v>
      </c>
      <c r="K1750" s="2"/>
    </row>
    <row r="1751" spans="1:11">
      <c r="A1751" s="6" t="s">
        <v>6226</v>
      </c>
      <c r="B1751" s="6" t="s">
        <v>6227</v>
      </c>
      <c r="C1751" s="22" t="str">
        <f t="shared" ca="1" si="135"/>
        <v>North Pentecost (Pentecost)</v>
      </c>
      <c r="D1751" s="6" t="s">
        <v>563</v>
      </c>
      <c r="E1751" s="22" t="str">
        <f t="shared" ca="1" si="136"/>
        <v>Pentecost</v>
      </c>
      <c r="F1751" s="22" t="str">
        <f t="shared" ca="1" si="137"/>
        <v>VUT0103022</v>
      </c>
      <c r="G1751" s="22" t="str">
        <f t="shared" ca="1" si="138"/>
        <v>VUT0103</v>
      </c>
      <c r="H1751" s="22" t="str">
        <f t="shared" ca="1" si="139"/>
        <v>PENAMA</v>
      </c>
      <c r="I1751" s="2"/>
      <c r="J1751" s="2">
        <v>0</v>
      </c>
      <c r="K1751" s="2"/>
    </row>
    <row r="1752" spans="1:11">
      <c r="A1752" s="6" t="s">
        <v>6228</v>
      </c>
      <c r="B1752" s="6" t="s">
        <v>6229</v>
      </c>
      <c r="C1752" s="22" t="str">
        <f t="shared" ca="1" si="135"/>
        <v>North Pentecost (Pentecost)</v>
      </c>
      <c r="D1752" s="6" t="s">
        <v>563</v>
      </c>
      <c r="E1752" s="22" t="str">
        <f t="shared" ca="1" si="136"/>
        <v>Pentecost</v>
      </c>
      <c r="F1752" s="22" t="str">
        <f t="shared" ca="1" si="137"/>
        <v>VUT0103022</v>
      </c>
      <c r="G1752" s="22" t="str">
        <f t="shared" ca="1" si="138"/>
        <v>VUT0103</v>
      </c>
      <c r="H1752" s="22" t="str">
        <f t="shared" ca="1" si="139"/>
        <v>PENAMA</v>
      </c>
      <c r="I1752" s="2"/>
      <c r="J1752" s="2">
        <v>0</v>
      </c>
      <c r="K1752" s="2"/>
    </row>
    <row r="1753" spans="1:11">
      <c r="A1753" s="6" t="s">
        <v>6232</v>
      </c>
      <c r="B1753" s="6" t="s">
        <v>6233</v>
      </c>
      <c r="C1753" s="22" t="str">
        <f t="shared" ca="1" si="135"/>
        <v>North Pentecost (Pentecost)</v>
      </c>
      <c r="D1753" s="6" t="s">
        <v>563</v>
      </c>
      <c r="E1753" s="22" t="str">
        <f t="shared" ca="1" si="136"/>
        <v>Pentecost</v>
      </c>
      <c r="F1753" s="22" t="str">
        <f t="shared" ca="1" si="137"/>
        <v>VUT0103022</v>
      </c>
      <c r="G1753" s="22" t="str">
        <f t="shared" ca="1" si="138"/>
        <v>VUT0103</v>
      </c>
      <c r="H1753" s="22" t="str">
        <f t="shared" ca="1" si="139"/>
        <v>PENAMA</v>
      </c>
      <c r="I1753" s="2"/>
      <c r="J1753" s="2">
        <v>0</v>
      </c>
      <c r="K1753" s="2"/>
    </row>
    <row r="1754" spans="1:11">
      <c r="A1754" s="6" t="s">
        <v>6236</v>
      </c>
      <c r="B1754" s="6" t="s">
        <v>6237</v>
      </c>
      <c r="C1754" s="22" t="str">
        <f t="shared" ca="1" si="135"/>
        <v>North Pentecost (Pentecost)</v>
      </c>
      <c r="D1754" s="6" t="s">
        <v>563</v>
      </c>
      <c r="E1754" s="22" t="str">
        <f t="shared" ca="1" si="136"/>
        <v>Pentecost</v>
      </c>
      <c r="F1754" s="22" t="str">
        <f t="shared" ca="1" si="137"/>
        <v>VUT0103022</v>
      </c>
      <c r="G1754" s="22" t="str">
        <f t="shared" ca="1" si="138"/>
        <v>VUT0103</v>
      </c>
      <c r="H1754" s="22" t="str">
        <f t="shared" ca="1" si="139"/>
        <v>PENAMA</v>
      </c>
      <c r="I1754" s="2"/>
      <c r="J1754" s="2">
        <v>0</v>
      </c>
      <c r="K1754" s="2"/>
    </row>
    <row r="1755" spans="1:11">
      <c r="A1755" s="6" t="s">
        <v>6240</v>
      </c>
      <c r="B1755" s="6" t="s">
        <v>6241</v>
      </c>
      <c r="C1755" s="22" t="str">
        <f t="shared" ca="1" si="135"/>
        <v>North Pentecost (Pentecost)</v>
      </c>
      <c r="D1755" s="6" t="s">
        <v>563</v>
      </c>
      <c r="E1755" s="22" t="str">
        <f t="shared" ca="1" si="136"/>
        <v>Pentecost</v>
      </c>
      <c r="F1755" s="22" t="str">
        <f t="shared" ca="1" si="137"/>
        <v>VUT0103022</v>
      </c>
      <c r="G1755" s="22" t="str">
        <f t="shared" ca="1" si="138"/>
        <v>VUT0103</v>
      </c>
      <c r="H1755" s="22" t="str">
        <f t="shared" ca="1" si="139"/>
        <v>PENAMA</v>
      </c>
      <c r="I1755" s="2"/>
      <c r="J1755" s="2">
        <v>0</v>
      </c>
      <c r="K1755" s="2"/>
    </row>
    <row r="1756" spans="1:11">
      <c r="A1756" s="6" t="s">
        <v>6242</v>
      </c>
      <c r="B1756" s="6" t="s">
        <v>6243</v>
      </c>
      <c r="C1756" s="22" t="str">
        <f t="shared" ca="1" si="135"/>
        <v>North Pentecost (Pentecost)</v>
      </c>
      <c r="D1756" s="6" t="s">
        <v>563</v>
      </c>
      <c r="E1756" s="22" t="str">
        <f t="shared" ca="1" si="136"/>
        <v>Pentecost</v>
      </c>
      <c r="F1756" s="22" t="str">
        <f t="shared" ca="1" si="137"/>
        <v>VUT0103022</v>
      </c>
      <c r="G1756" s="22" t="str">
        <f t="shared" ca="1" si="138"/>
        <v>VUT0103</v>
      </c>
      <c r="H1756" s="22" t="str">
        <f t="shared" ca="1" si="139"/>
        <v>PENAMA</v>
      </c>
      <c r="I1756" s="2"/>
      <c r="J1756" s="2">
        <v>0</v>
      </c>
      <c r="K1756" s="2"/>
    </row>
    <row r="1757" spans="1:11">
      <c r="A1757" s="6" t="s">
        <v>6253</v>
      </c>
      <c r="B1757" s="6" t="s">
        <v>6254</v>
      </c>
      <c r="C1757" s="22" t="str">
        <f t="shared" ca="1" si="135"/>
        <v>North Pentecost (Pentecost)</v>
      </c>
      <c r="D1757" s="6" t="s">
        <v>563</v>
      </c>
      <c r="E1757" s="22" t="str">
        <f t="shared" ca="1" si="136"/>
        <v>Pentecost</v>
      </c>
      <c r="F1757" s="22" t="str">
        <f t="shared" ca="1" si="137"/>
        <v>VUT0103022</v>
      </c>
      <c r="G1757" s="22" t="str">
        <f t="shared" ca="1" si="138"/>
        <v>VUT0103</v>
      </c>
      <c r="H1757" s="22" t="str">
        <f t="shared" ca="1" si="139"/>
        <v>PENAMA</v>
      </c>
      <c r="I1757" s="2"/>
      <c r="J1757" s="2">
        <v>0</v>
      </c>
      <c r="K1757" s="2"/>
    </row>
    <row r="1758" spans="1:11">
      <c r="A1758" s="6" t="s">
        <v>6255</v>
      </c>
      <c r="B1758" s="6" t="s">
        <v>6256</v>
      </c>
      <c r="C1758" s="22" t="str">
        <f t="shared" ca="1" si="135"/>
        <v>North Pentecost (Pentecost)</v>
      </c>
      <c r="D1758" s="6" t="s">
        <v>563</v>
      </c>
      <c r="E1758" s="22" t="str">
        <f t="shared" ca="1" si="136"/>
        <v>Pentecost</v>
      </c>
      <c r="F1758" s="22" t="str">
        <f t="shared" ca="1" si="137"/>
        <v>VUT0103022</v>
      </c>
      <c r="G1758" s="22" t="str">
        <f t="shared" ca="1" si="138"/>
        <v>VUT0103</v>
      </c>
      <c r="H1758" s="22" t="str">
        <f t="shared" ca="1" si="139"/>
        <v>PENAMA</v>
      </c>
      <c r="I1758" s="2"/>
      <c r="J1758" s="2">
        <v>0</v>
      </c>
      <c r="K1758" s="2"/>
    </row>
    <row r="1759" spans="1:11">
      <c r="A1759" s="6" t="s">
        <v>6267</v>
      </c>
      <c r="B1759" s="6" t="s">
        <v>6268</v>
      </c>
      <c r="C1759" s="22" t="str">
        <f t="shared" ca="1" si="135"/>
        <v>North Pentecost (Pentecost)</v>
      </c>
      <c r="D1759" s="6" t="s">
        <v>563</v>
      </c>
      <c r="E1759" s="22" t="str">
        <f t="shared" ca="1" si="136"/>
        <v>Pentecost</v>
      </c>
      <c r="F1759" s="22" t="str">
        <f t="shared" ca="1" si="137"/>
        <v>VUT0103022</v>
      </c>
      <c r="G1759" s="22" t="str">
        <f t="shared" ca="1" si="138"/>
        <v>VUT0103</v>
      </c>
      <c r="H1759" s="22" t="str">
        <f t="shared" ca="1" si="139"/>
        <v>PENAMA</v>
      </c>
      <c r="I1759" s="2"/>
      <c r="J1759" s="2">
        <v>0</v>
      </c>
      <c r="K1759" s="2"/>
    </row>
    <row r="1760" spans="1:11">
      <c r="A1760" s="6" t="s">
        <v>6271</v>
      </c>
      <c r="B1760" s="6" t="s">
        <v>6272</v>
      </c>
      <c r="C1760" s="22" t="str">
        <f t="shared" ca="1" si="135"/>
        <v>North Pentecost (Pentecost)</v>
      </c>
      <c r="D1760" s="6" t="s">
        <v>563</v>
      </c>
      <c r="E1760" s="22" t="str">
        <f t="shared" ca="1" si="136"/>
        <v>Pentecost</v>
      </c>
      <c r="F1760" s="22" t="str">
        <f t="shared" ca="1" si="137"/>
        <v>VUT0103022</v>
      </c>
      <c r="G1760" s="22" t="str">
        <f t="shared" ca="1" si="138"/>
        <v>VUT0103</v>
      </c>
      <c r="H1760" s="22" t="str">
        <f t="shared" ca="1" si="139"/>
        <v>PENAMA</v>
      </c>
      <c r="I1760" s="2"/>
      <c r="J1760" s="2">
        <v>0</v>
      </c>
      <c r="K1760" s="2"/>
    </row>
    <row r="1761" spans="1:11">
      <c r="A1761" s="6" t="s">
        <v>6279</v>
      </c>
      <c r="B1761" s="6" t="s">
        <v>6280</v>
      </c>
      <c r="C1761" s="22" t="str">
        <f t="shared" ca="1" si="135"/>
        <v>North Pentecost (Pentecost)</v>
      </c>
      <c r="D1761" s="6" t="s">
        <v>563</v>
      </c>
      <c r="E1761" s="22" t="str">
        <f t="shared" ca="1" si="136"/>
        <v>Pentecost</v>
      </c>
      <c r="F1761" s="22" t="str">
        <f t="shared" ca="1" si="137"/>
        <v>VUT0103022</v>
      </c>
      <c r="G1761" s="22" t="str">
        <f t="shared" ca="1" si="138"/>
        <v>VUT0103</v>
      </c>
      <c r="H1761" s="22" t="str">
        <f t="shared" ca="1" si="139"/>
        <v>PENAMA</v>
      </c>
      <c r="I1761" s="2"/>
      <c r="J1761" s="2">
        <v>0</v>
      </c>
      <c r="K1761" s="2"/>
    </row>
    <row r="1762" spans="1:11">
      <c r="A1762" s="6" t="s">
        <v>6285</v>
      </c>
      <c r="B1762" s="6" t="s">
        <v>6286</v>
      </c>
      <c r="C1762" s="22" t="str">
        <f t="shared" ca="1" si="135"/>
        <v>North Pentecost (Pentecost)</v>
      </c>
      <c r="D1762" s="6" t="s">
        <v>563</v>
      </c>
      <c r="E1762" s="22" t="str">
        <f t="shared" ca="1" si="136"/>
        <v>Pentecost</v>
      </c>
      <c r="F1762" s="22" t="str">
        <f t="shared" ca="1" si="137"/>
        <v>VUT0103022</v>
      </c>
      <c r="G1762" s="22" t="str">
        <f t="shared" ca="1" si="138"/>
        <v>VUT0103</v>
      </c>
      <c r="H1762" s="22" t="str">
        <f t="shared" ca="1" si="139"/>
        <v>PENAMA</v>
      </c>
      <c r="I1762" s="2"/>
      <c r="J1762" s="2">
        <v>0</v>
      </c>
      <c r="K1762" s="2"/>
    </row>
    <row r="1763" spans="1:11">
      <c r="A1763" s="6" t="s">
        <v>6287</v>
      </c>
      <c r="B1763" s="6" t="s">
        <v>6288</v>
      </c>
      <c r="C1763" s="22" t="str">
        <f t="shared" ca="1" si="135"/>
        <v>North Pentecost (Pentecost)</v>
      </c>
      <c r="D1763" s="6" t="s">
        <v>563</v>
      </c>
      <c r="E1763" s="22" t="str">
        <f t="shared" ca="1" si="136"/>
        <v>Pentecost</v>
      </c>
      <c r="F1763" s="22" t="str">
        <f t="shared" ca="1" si="137"/>
        <v>VUT0103022</v>
      </c>
      <c r="G1763" s="22" t="str">
        <f t="shared" ca="1" si="138"/>
        <v>VUT0103</v>
      </c>
      <c r="H1763" s="22" t="str">
        <f t="shared" ca="1" si="139"/>
        <v>PENAMA</v>
      </c>
      <c r="I1763" s="2"/>
      <c r="J1763" s="2">
        <v>0</v>
      </c>
      <c r="K1763" s="2"/>
    </row>
    <row r="1764" spans="1:11">
      <c r="A1764" s="6" t="s">
        <v>6297</v>
      </c>
      <c r="B1764" s="6" t="s">
        <v>6298</v>
      </c>
      <c r="C1764" s="22" t="str">
        <f t="shared" ca="1" si="135"/>
        <v>North Pentecost (Pentecost)</v>
      </c>
      <c r="D1764" s="6" t="s">
        <v>563</v>
      </c>
      <c r="E1764" s="22" t="str">
        <f t="shared" ca="1" si="136"/>
        <v>Pentecost</v>
      </c>
      <c r="F1764" s="22" t="str">
        <f t="shared" ca="1" si="137"/>
        <v>VUT0103022</v>
      </c>
      <c r="G1764" s="22" t="str">
        <f t="shared" ca="1" si="138"/>
        <v>VUT0103</v>
      </c>
      <c r="H1764" s="22" t="str">
        <f t="shared" ca="1" si="139"/>
        <v>PENAMA</v>
      </c>
      <c r="I1764" s="2"/>
      <c r="J1764" s="2">
        <v>0</v>
      </c>
      <c r="K1764" s="2"/>
    </row>
    <row r="1765" spans="1:11">
      <c r="A1765" s="6" t="s">
        <v>6308</v>
      </c>
      <c r="B1765" s="6" t="s">
        <v>6309</v>
      </c>
      <c r="C1765" s="22" t="str">
        <f t="shared" ca="1" si="135"/>
        <v>North Pentecost (Pentecost)</v>
      </c>
      <c r="D1765" s="6" t="s">
        <v>563</v>
      </c>
      <c r="E1765" s="22" t="str">
        <f t="shared" ca="1" si="136"/>
        <v>Pentecost</v>
      </c>
      <c r="F1765" s="22" t="str">
        <f t="shared" ca="1" si="137"/>
        <v>VUT0103022</v>
      </c>
      <c r="G1765" s="22" t="str">
        <f t="shared" ca="1" si="138"/>
        <v>VUT0103</v>
      </c>
      <c r="H1765" s="22" t="str">
        <f t="shared" ca="1" si="139"/>
        <v>PENAMA</v>
      </c>
      <c r="I1765" s="2"/>
      <c r="J1765" s="2">
        <v>0</v>
      </c>
      <c r="K1765" s="2"/>
    </row>
    <row r="1766" spans="1:11">
      <c r="A1766" s="6" t="s">
        <v>6312</v>
      </c>
      <c r="B1766" s="6" t="s">
        <v>6313</v>
      </c>
      <c r="C1766" s="22" t="str">
        <f t="shared" ca="1" si="135"/>
        <v>North Pentecost (Pentecost)</v>
      </c>
      <c r="D1766" s="6" t="s">
        <v>563</v>
      </c>
      <c r="E1766" s="22" t="str">
        <f t="shared" ca="1" si="136"/>
        <v>Pentecost</v>
      </c>
      <c r="F1766" s="22" t="str">
        <f t="shared" ca="1" si="137"/>
        <v>VUT0103022</v>
      </c>
      <c r="G1766" s="22" t="str">
        <f t="shared" ca="1" si="138"/>
        <v>VUT0103</v>
      </c>
      <c r="H1766" s="22" t="str">
        <f t="shared" ca="1" si="139"/>
        <v>PENAMA</v>
      </c>
      <c r="I1766" s="2"/>
      <c r="J1766" s="2">
        <v>0</v>
      </c>
      <c r="K1766" s="2"/>
    </row>
    <row r="1767" spans="1:11">
      <c r="A1767" s="6" t="s">
        <v>6322</v>
      </c>
      <c r="B1767" s="6" t="s">
        <v>6323</v>
      </c>
      <c r="C1767" s="22" t="str">
        <f t="shared" ca="1" si="135"/>
        <v>North Pentecost (Pentecost)</v>
      </c>
      <c r="D1767" s="6" t="s">
        <v>563</v>
      </c>
      <c r="E1767" s="22" t="str">
        <f t="shared" ca="1" si="136"/>
        <v>Pentecost</v>
      </c>
      <c r="F1767" s="22" t="str">
        <f t="shared" ca="1" si="137"/>
        <v>VUT0103022</v>
      </c>
      <c r="G1767" s="22" t="str">
        <f t="shared" ca="1" si="138"/>
        <v>VUT0103</v>
      </c>
      <c r="H1767" s="22" t="str">
        <f t="shared" ca="1" si="139"/>
        <v>PENAMA</v>
      </c>
      <c r="I1767" s="2"/>
      <c r="J1767" s="2">
        <v>0</v>
      </c>
      <c r="K1767" s="2"/>
    </row>
    <row r="1768" spans="1:11">
      <c r="A1768" s="6" t="s">
        <v>6328</v>
      </c>
      <c r="B1768" s="6" t="s">
        <v>6329</v>
      </c>
      <c r="C1768" s="22" t="str">
        <f t="shared" ca="1" si="135"/>
        <v>North Pentecost (Pentecost)</v>
      </c>
      <c r="D1768" s="6" t="s">
        <v>563</v>
      </c>
      <c r="E1768" s="22" t="str">
        <f t="shared" ca="1" si="136"/>
        <v>Pentecost</v>
      </c>
      <c r="F1768" s="22" t="str">
        <f t="shared" ca="1" si="137"/>
        <v>VUT0103022</v>
      </c>
      <c r="G1768" s="22" t="str">
        <f t="shared" ca="1" si="138"/>
        <v>VUT0103</v>
      </c>
      <c r="H1768" s="22" t="str">
        <f t="shared" ca="1" si="139"/>
        <v>PENAMA</v>
      </c>
      <c r="I1768" s="2"/>
      <c r="J1768" s="2">
        <v>0</v>
      </c>
      <c r="K1768" s="2"/>
    </row>
    <row r="1769" spans="1:11">
      <c r="A1769" s="6" t="s">
        <v>6342</v>
      </c>
      <c r="B1769" s="6" t="s">
        <v>6343</v>
      </c>
      <c r="C1769" s="22" t="str">
        <f t="shared" ca="1" si="135"/>
        <v>North Pentecost (Pentecost)</v>
      </c>
      <c r="D1769" s="6" t="s">
        <v>563</v>
      </c>
      <c r="E1769" s="22" t="str">
        <f t="shared" ca="1" si="136"/>
        <v>Pentecost</v>
      </c>
      <c r="F1769" s="22" t="str">
        <f t="shared" ca="1" si="137"/>
        <v>VUT0103022</v>
      </c>
      <c r="G1769" s="22" t="str">
        <f t="shared" ca="1" si="138"/>
        <v>VUT0103</v>
      </c>
      <c r="H1769" s="22" t="str">
        <f t="shared" ca="1" si="139"/>
        <v>PENAMA</v>
      </c>
      <c r="I1769" s="2"/>
      <c r="J1769" s="2">
        <v>0</v>
      </c>
      <c r="K1769" s="2"/>
    </row>
    <row r="1770" spans="1:11">
      <c r="A1770" s="6" t="s">
        <v>6351</v>
      </c>
      <c r="B1770" s="6" t="s">
        <v>6352</v>
      </c>
      <c r="C1770" s="22" t="str">
        <f t="shared" ca="1" si="135"/>
        <v>North Pentecost (Pentecost)</v>
      </c>
      <c r="D1770" s="6" t="s">
        <v>563</v>
      </c>
      <c r="E1770" s="22" t="str">
        <f t="shared" ca="1" si="136"/>
        <v>Pentecost</v>
      </c>
      <c r="F1770" s="22" t="str">
        <f t="shared" ca="1" si="137"/>
        <v>VUT0103022</v>
      </c>
      <c r="G1770" s="22" t="str">
        <f t="shared" ca="1" si="138"/>
        <v>VUT0103</v>
      </c>
      <c r="H1770" s="22" t="str">
        <f t="shared" ca="1" si="139"/>
        <v>PENAMA</v>
      </c>
      <c r="I1770" s="2"/>
      <c r="J1770" s="2">
        <v>0</v>
      </c>
      <c r="K1770" s="2"/>
    </row>
    <row r="1771" spans="1:11">
      <c r="A1771" s="6" t="s">
        <v>6361</v>
      </c>
      <c r="B1771" s="6" t="s">
        <v>6362</v>
      </c>
      <c r="C1771" s="22" t="str">
        <f t="shared" ca="1" si="135"/>
        <v>North Pentecost (Pentecost)</v>
      </c>
      <c r="D1771" s="6" t="s">
        <v>563</v>
      </c>
      <c r="E1771" s="22" t="str">
        <f t="shared" ca="1" si="136"/>
        <v>Pentecost</v>
      </c>
      <c r="F1771" s="22" t="str">
        <f t="shared" ca="1" si="137"/>
        <v>VUT0103022</v>
      </c>
      <c r="G1771" s="22" t="str">
        <f t="shared" ca="1" si="138"/>
        <v>VUT0103</v>
      </c>
      <c r="H1771" s="22" t="str">
        <f t="shared" ca="1" si="139"/>
        <v>PENAMA</v>
      </c>
      <c r="I1771" s="2"/>
      <c r="J1771" s="2">
        <v>0</v>
      </c>
      <c r="K1771" s="2"/>
    </row>
    <row r="1772" spans="1:11">
      <c r="A1772" s="6" t="s">
        <v>6369</v>
      </c>
      <c r="B1772" s="6" t="s">
        <v>6370</v>
      </c>
      <c r="C1772" s="22" t="str">
        <f t="shared" ca="1" si="135"/>
        <v>North Pentecost (Pentecost)</v>
      </c>
      <c r="D1772" s="6" t="s">
        <v>563</v>
      </c>
      <c r="E1772" s="22" t="str">
        <f t="shared" ca="1" si="136"/>
        <v>Pentecost</v>
      </c>
      <c r="F1772" s="22" t="str">
        <f t="shared" ca="1" si="137"/>
        <v>VUT0103022</v>
      </c>
      <c r="G1772" s="22" t="str">
        <f t="shared" ca="1" si="138"/>
        <v>VUT0103</v>
      </c>
      <c r="H1772" s="22" t="str">
        <f t="shared" ca="1" si="139"/>
        <v>PENAMA</v>
      </c>
      <c r="I1772" s="2"/>
      <c r="J1772" s="2">
        <v>0</v>
      </c>
      <c r="K1772" s="2"/>
    </row>
    <row r="1773" spans="1:11">
      <c r="A1773" s="6" t="s">
        <v>6375</v>
      </c>
      <c r="B1773" s="6" t="s">
        <v>6376</v>
      </c>
      <c r="C1773" s="22" t="str">
        <f t="shared" ca="1" si="135"/>
        <v>North Pentecost (Pentecost)</v>
      </c>
      <c r="D1773" s="6" t="s">
        <v>563</v>
      </c>
      <c r="E1773" s="22" t="str">
        <f t="shared" ca="1" si="136"/>
        <v>Pentecost</v>
      </c>
      <c r="F1773" s="22" t="str">
        <f t="shared" ca="1" si="137"/>
        <v>VUT0103022</v>
      </c>
      <c r="G1773" s="22" t="str">
        <f t="shared" ca="1" si="138"/>
        <v>VUT0103</v>
      </c>
      <c r="H1773" s="22" t="str">
        <f t="shared" ca="1" si="139"/>
        <v>PENAMA</v>
      </c>
      <c r="I1773" s="2"/>
      <c r="J1773" s="2">
        <v>0</v>
      </c>
      <c r="K1773" s="2"/>
    </row>
    <row r="1774" spans="1:11">
      <c r="A1774" s="6" t="s">
        <v>6381</v>
      </c>
      <c r="B1774" s="6" t="s">
        <v>6382</v>
      </c>
      <c r="C1774" s="22" t="str">
        <f t="shared" ca="1" si="135"/>
        <v>North Pentecost (Pentecost)</v>
      </c>
      <c r="D1774" s="6" t="s">
        <v>563</v>
      </c>
      <c r="E1774" s="22" t="str">
        <f t="shared" ca="1" si="136"/>
        <v>Pentecost</v>
      </c>
      <c r="F1774" s="22" t="str">
        <f t="shared" ca="1" si="137"/>
        <v>VUT0103022</v>
      </c>
      <c r="G1774" s="22" t="str">
        <f t="shared" ca="1" si="138"/>
        <v>VUT0103</v>
      </c>
      <c r="H1774" s="22" t="str">
        <f t="shared" ca="1" si="139"/>
        <v>PENAMA</v>
      </c>
      <c r="I1774" s="2"/>
      <c r="J1774" s="2">
        <v>0</v>
      </c>
      <c r="K1774" s="2"/>
    </row>
    <row r="1775" spans="1:11">
      <c r="A1775" s="6" t="s">
        <v>2263</v>
      </c>
      <c r="B1775" s="6" t="s">
        <v>6383</v>
      </c>
      <c r="C1775" s="22" t="str">
        <f t="shared" ca="1" si="135"/>
        <v>North Pentecost (Pentecost)</v>
      </c>
      <c r="D1775" s="6" t="s">
        <v>563</v>
      </c>
      <c r="E1775" s="22" t="str">
        <f t="shared" ca="1" si="136"/>
        <v>Pentecost</v>
      </c>
      <c r="F1775" s="22" t="str">
        <f t="shared" ca="1" si="137"/>
        <v>VUT0103022</v>
      </c>
      <c r="G1775" s="22" t="str">
        <f t="shared" ca="1" si="138"/>
        <v>VUT0103</v>
      </c>
      <c r="H1775" s="22" t="str">
        <f t="shared" ca="1" si="139"/>
        <v>PENAMA</v>
      </c>
      <c r="I1775" s="2"/>
      <c r="J1775" s="2">
        <v>0</v>
      </c>
      <c r="K1775" s="2"/>
    </row>
    <row r="1776" spans="1:11">
      <c r="A1776" s="6" t="s">
        <v>6384</v>
      </c>
      <c r="B1776" s="6" t="s">
        <v>6385</v>
      </c>
      <c r="C1776" s="22" t="str">
        <f t="shared" ca="1" si="135"/>
        <v>North Pentecost (Pentecost)</v>
      </c>
      <c r="D1776" s="6" t="s">
        <v>563</v>
      </c>
      <c r="E1776" s="22" t="str">
        <f t="shared" ca="1" si="136"/>
        <v>Pentecost</v>
      </c>
      <c r="F1776" s="22" t="str">
        <f t="shared" ca="1" si="137"/>
        <v>VUT0103022</v>
      </c>
      <c r="G1776" s="22" t="str">
        <f t="shared" ca="1" si="138"/>
        <v>VUT0103</v>
      </c>
      <c r="H1776" s="22" t="str">
        <f t="shared" ca="1" si="139"/>
        <v>PENAMA</v>
      </c>
      <c r="I1776" s="2"/>
      <c r="J1776" s="2">
        <v>0</v>
      </c>
      <c r="K1776" s="2"/>
    </row>
    <row r="1777" spans="1:11">
      <c r="A1777" s="6" t="s">
        <v>6406</v>
      </c>
      <c r="B1777" s="6" t="s">
        <v>6407</v>
      </c>
      <c r="C1777" s="22" t="str">
        <f t="shared" ca="1" si="135"/>
        <v>North Pentecost (Pentecost)</v>
      </c>
      <c r="D1777" s="6" t="s">
        <v>563</v>
      </c>
      <c r="E1777" s="22" t="str">
        <f t="shared" ca="1" si="136"/>
        <v>Pentecost</v>
      </c>
      <c r="F1777" s="22" t="str">
        <f t="shared" ca="1" si="137"/>
        <v>VUT0103022</v>
      </c>
      <c r="G1777" s="22" t="str">
        <f t="shared" ca="1" si="138"/>
        <v>VUT0103</v>
      </c>
      <c r="H1777" s="22" t="str">
        <f t="shared" ca="1" si="139"/>
        <v>PENAMA</v>
      </c>
      <c r="I1777" s="2"/>
      <c r="J1777" s="2">
        <v>0</v>
      </c>
      <c r="K1777" s="2"/>
    </row>
    <row r="1778" spans="1:11">
      <c r="A1778" s="6" t="s">
        <v>6436</v>
      </c>
      <c r="B1778" s="6" t="s">
        <v>6437</v>
      </c>
      <c r="C1778" s="22" t="str">
        <f t="shared" ca="1" si="135"/>
        <v>North Pentecost (Pentecost)</v>
      </c>
      <c r="D1778" s="6" t="s">
        <v>563</v>
      </c>
      <c r="E1778" s="22" t="str">
        <f t="shared" ca="1" si="136"/>
        <v>Pentecost</v>
      </c>
      <c r="F1778" s="22" t="str">
        <f t="shared" ca="1" si="137"/>
        <v>VUT0103022</v>
      </c>
      <c r="G1778" s="22" t="str">
        <f t="shared" ca="1" si="138"/>
        <v>VUT0103</v>
      </c>
      <c r="H1778" s="22" t="str">
        <f t="shared" ca="1" si="139"/>
        <v>PENAMA</v>
      </c>
      <c r="I1778" s="2"/>
      <c r="J1778" s="2">
        <v>0</v>
      </c>
      <c r="K1778" s="2"/>
    </row>
    <row r="1779" spans="1:11">
      <c r="A1779" s="6" t="s">
        <v>6440</v>
      </c>
      <c r="B1779" s="6" t="s">
        <v>6441</v>
      </c>
      <c r="C1779" s="22" t="str">
        <f t="shared" ca="1" si="135"/>
        <v>North Pentecost (Pentecost)</v>
      </c>
      <c r="D1779" s="6" t="s">
        <v>563</v>
      </c>
      <c r="E1779" s="22" t="str">
        <f t="shared" ca="1" si="136"/>
        <v>Pentecost</v>
      </c>
      <c r="F1779" s="22" t="str">
        <f t="shared" ca="1" si="137"/>
        <v>VUT0103022</v>
      </c>
      <c r="G1779" s="22" t="str">
        <f t="shared" ca="1" si="138"/>
        <v>VUT0103</v>
      </c>
      <c r="H1779" s="22" t="str">
        <f t="shared" ca="1" si="139"/>
        <v>PENAMA</v>
      </c>
      <c r="I1779" s="2"/>
      <c r="J1779" s="2">
        <v>0</v>
      </c>
      <c r="K1779" s="2"/>
    </row>
    <row r="1780" spans="1:11">
      <c r="A1780" s="6" t="s">
        <v>6450</v>
      </c>
      <c r="B1780" s="6" t="s">
        <v>6451</v>
      </c>
      <c r="C1780" s="22" t="str">
        <f t="shared" ca="1" si="135"/>
        <v>North Pentecost (Pentecost)</v>
      </c>
      <c r="D1780" s="6" t="s">
        <v>563</v>
      </c>
      <c r="E1780" s="22" t="str">
        <f t="shared" ca="1" si="136"/>
        <v>Pentecost</v>
      </c>
      <c r="F1780" s="22" t="str">
        <f t="shared" ca="1" si="137"/>
        <v>VUT0103022</v>
      </c>
      <c r="G1780" s="22" t="str">
        <f t="shared" ca="1" si="138"/>
        <v>VUT0103</v>
      </c>
      <c r="H1780" s="22" t="str">
        <f t="shared" ca="1" si="139"/>
        <v>PENAMA</v>
      </c>
      <c r="I1780" s="2"/>
      <c r="J1780" s="2">
        <v>0</v>
      </c>
      <c r="K1780" s="2"/>
    </row>
    <row r="1781" spans="1:11">
      <c r="A1781" s="6" t="s">
        <v>6454</v>
      </c>
      <c r="B1781" s="6" t="s">
        <v>6455</v>
      </c>
      <c r="C1781" s="22" t="str">
        <f t="shared" ca="1" si="135"/>
        <v>North Pentecost (Pentecost)</v>
      </c>
      <c r="D1781" s="6" t="s">
        <v>563</v>
      </c>
      <c r="E1781" s="22" t="str">
        <f t="shared" ca="1" si="136"/>
        <v>Pentecost</v>
      </c>
      <c r="F1781" s="22" t="str">
        <f t="shared" ca="1" si="137"/>
        <v>VUT0103022</v>
      </c>
      <c r="G1781" s="22" t="str">
        <f t="shared" ca="1" si="138"/>
        <v>VUT0103</v>
      </c>
      <c r="H1781" s="22" t="str">
        <f t="shared" ca="1" si="139"/>
        <v>PENAMA</v>
      </c>
      <c r="I1781" s="2"/>
      <c r="J1781" s="2">
        <v>2</v>
      </c>
      <c r="K1781" s="2"/>
    </row>
    <row r="1782" spans="1:11">
      <c r="A1782" s="6" t="s">
        <v>6472</v>
      </c>
      <c r="B1782" s="6" t="s">
        <v>6473</v>
      </c>
      <c r="C1782" s="22" t="str">
        <f t="shared" ca="1" si="135"/>
        <v>North Pentecost (Pentecost)</v>
      </c>
      <c r="D1782" s="6" t="s">
        <v>563</v>
      </c>
      <c r="E1782" s="22" t="str">
        <f t="shared" ca="1" si="136"/>
        <v>Pentecost</v>
      </c>
      <c r="F1782" s="22" t="str">
        <f t="shared" ca="1" si="137"/>
        <v>VUT0103022</v>
      </c>
      <c r="G1782" s="22" t="str">
        <f t="shared" ca="1" si="138"/>
        <v>VUT0103</v>
      </c>
      <c r="H1782" s="22" t="str">
        <f t="shared" ca="1" si="139"/>
        <v>PENAMA</v>
      </c>
      <c r="I1782" s="2"/>
      <c r="J1782" s="2">
        <v>0</v>
      </c>
      <c r="K1782" s="2"/>
    </row>
    <row r="1783" spans="1:11">
      <c r="A1783" s="6" t="s">
        <v>2263</v>
      </c>
      <c r="B1783" s="6" t="s">
        <v>6476</v>
      </c>
      <c r="C1783" s="22" t="str">
        <f t="shared" ca="1" si="135"/>
        <v>North Pentecost (Pentecost)</v>
      </c>
      <c r="D1783" s="6" t="s">
        <v>563</v>
      </c>
      <c r="E1783" s="22" t="str">
        <f t="shared" ca="1" si="136"/>
        <v>Pentecost</v>
      </c>
      <c r="F1783" s="22" t="str">
        <f t="shared" ca="1" si="137"/>
        <v>VUT0103022</v>
      </c>
      <c r="G1783" s="22" t="str">
        <f t="shared" ca="1" si="138"/>
        <v>VUT0103</v>
      </c>
      <c r="H1783" s="22" t="str">
        <f t="shared" ca="1" si="139"/>
        <v>PENAMA</v>
      </c>
      <c r="I1783" s="2"/>
      <c r="J1783" s="2">
        <v>0</v>
      </c>
      <c r="K1783" s="2"/>
    </row>
    <row r="1784" spans="1:11">
      <c r="A1784" s="6" t="s">
        <v>6479</v>
      </c>
      <c r="B1784" s="6" t="s">
        <v>6480</v>
      </c>
      <c r="C1784" s="22" t="str">
        <f t="shared" ca="1" si="135"/>
        <v>North Pentecost (Pentecost)</v>
      </c>
      <c r="D1784" s="6" t="s">
        <v>563</v>
      </c>
      <c r="E1784" s="22" t="str">
        <f t="shared" ca="1" si="136"/>
        <v>Pentecost</v>
      </c>
      <c r="F1784" s="22" t="str">
        <f t="shared" ca="1" si="137"/>
        <v>VUT0103022</v>
      </c>
      <c r="G1784" s="22" t="str">
        <f t="shared" ca="1" si="138"/>
        <v>VUT0103</v>
      </c>
      <c r="H1784" s="22" t="str">
        <f t="shared" ca="1" si="139"/>
        <v>PENAMA</v>
      </c>
      <c r="I1784" s="2"/>
      <c r="J1784" s="2">
        <v>0</v>
      </c>
      <c r="K1784" s="2"/>
    </row>
    <row r="1785" spans="1:11">
      <c r="A1785" s="6" t="s">
        <v>6491</v>
      </c>
      <c r="B1785" s="6" t="s">
        <v>6492</v>
      </c>
      <c r="C1785" s="22" t="str">
        <f t="shared" ca="1" si="135"/>
        <v>North Pentecost (Pentecost)</v>
      </c>
      <c r="D1785" s="6" t="s">
        <v>563</v>
      </c>
      <c r="E1785" s="22" t="str">
        <f t="shared" ca="1" si="136"/>
        <v>Pentecost</v>
      </c>
      <c r="F1785" s="22" t="str">
        <f t="shared" ca="1" si="137"/>
        <v>VUT0103022</v>
      </c>
      <c r="G1785" s="22" t="str">
        <f t="shared" ca="1" si="138"/>
        <v>VUT0103</v>
      </c>
      <c r="H1785" s="22" t="str">
        <f t="shared" ca="1" si="139"/>
        <v>PENAMA</v>
      </c>
      <c r="I1785" s="2"/>
      <c r="J1785" s="2">
        <v>0</v>
      </c>
      <c r="K1785" s="2"/>
    </row>
    <row r="1786" spans="1:11">
      <c r="A1786" s="6" t="s">
        <v>6505</v>
      </c>
      <c r="B1786" s="6" t="s">
        <v>6506</v>
      </c>
      <c r="C1786" s="22" t="str">
        <f t="shared" ca="1" si="135"/>
        <v>North Pentecost (Pentecost)</v>
      </c>
      <c r="D1786" s="6" t="s">
        <v>563</v>
      </c>
      <c r="E1786" s="22" t="str">
        <f t="shared" ca="1" si="136"/>
        <v>Pentecost</v>
      </c>
      <c r="F1786" s="22" t="str">
        <f t="shared" ca="1" si="137"/>
        <v>VUT0103022</v>
      </c>
      <c r="G1786" s="22" t="str">
        <f t="shared" ca="1" si="138"/>
        <v>VUT0103</v>
      </c>
      <c r="H1786" s="22" t="str">
        <f t="shared" ca="1" si="139"/>
        <v>PENAMA</v>
      </c>
      <c r="I1786" s="2"/>
      <c r="J1786" s="2">
        <v>0</v>
      </c>
      <c r="K1786" s="2"/>
    </row>
    <row r="1787" spans="1:11">
      <c r="A1787" s="6" t="s">
        <v>6507</v>
      </c>
      <c r="B1787" s="6" t="s">
        <v>6508</v>
      </c>
      <c r="C1787" s="22" t="str">
        <f t="shared" ca="1" si="135"/>
        <v>North Pentecost (Pentecost)</v>
      </c>
      <c r="D1787" s="6" t="s">
        <v>563</v>
      </c>
      <c r="E1787" s="22" t="str">
        <f t="shared" ca="1" si="136"/>
        <v>Pentecost</v>
      </c>
      <c r="F1787" s="22" t="str">
        <f t="shared" ca="1" si="137"/>
        <v>VUT0103022</v>
      </c>
      <c r="G1787" s="22" t="str">
        <f t="shared" ca="1" si="138"/>
        <v>VUT0103</v>
      </c>
      <c r="H1787" s="22" t="str">
        <f t="shared" ca="1" si="139"/>
        <v>PENAMA</v>
      </c>
      <c r="I1787" s="2"/>
      <c r="J1787" s="2">
        <v>0</v>
      </c>
      <c r="K1787" s="2"/>
    </row>
    <row r="1788" spans="1:11">
      <c r="A1788" s="6" t="s">
        <v>6511</v>
      </c>
      <c r="B1788" s="6" t="s">
        <v>6512</v>
      </c>
      <c r="C1788" s="22" t="str">
        <f t="shared" ca="1" si="135"/>
        <v>North Pentecost (Pentecost)</v>
      </c>
      <c r="D1788" s="6" t="s">
        <v>563</v>
      </c>
      <c r="E1788" s="22" t="str">
        <f t="shared" ca="1" si="136"/>
        <v>Pentecost</v>
      </c>
      <c r="F1788" s="22" t="str">
        <f t="shared" ca="1" si="137"/>
        <v>VUT0103022</v>
      </c>
      <c r="G1788" s="22" t="str">
        <f t="shared" ca="1" si="138"/>
        <v>VUT0103</v>
      </c>
      <c r="H1788" s="22" t="str">
        <f t="shared" ca="1" si="139"/>
        <v>PENAMA</v>
      </c>
      <c r="I1788" s="2"/>
      <c r="J1788" s="2">
        <v>0</v>
      </c>
      <c r="K1788" s="2"/>
    </row>
    <row r="1789" spans="1:11">
      <c r="A1789" s="6" t="s">
        <v>6515</v>
      </c>
      <c r="B1789" s="6" t="s">
        <v>6516</v>
      </c>
      <c r="C1789" s="22" t="str">
        <f t="shared" ca="1" si="135"/>
        <v>North Pentecost (Pentecost)</v>
      </c>
      <c r="D1789" s="6" t="s">
        <v>563</v>
      </c>
      <c r="E1789" s="22" t="str">
        <f t="shared" ca="1" si="136"/>
        <v>Pentecost</v>
      </c>
      <c r="F1789" s="22" t="str">
        <f t="shared" ca="1" si="137"/>
        <v>VUT0103022</v>
      </c>
      <c r="G1789" s="22" t="str">
        <f t="shared" ca="1" si="138"/>
        <v>VUT0103</v>
      </c>
      <c r="H1789" s="22" t="str">
        <f t="shared" ca="1" si="139"/>
        <v>PENAMA</v>
      </c>
      <c r="I1789" s="2"/>
      <c r="J1789" s="2">
        <v>0</v>
      </c>
      <c r="K1789" s="2"/>
    </row>
    <row r="1790" spans="1:11">
      <c r="A1790" s="6" t="s">
        <v>6529</v>
      </c>
      <c r="B1790" s="6" t="s">
        <v>6530</v>
      </c>
      <c r="C1790" s="22" t="str">
        <f t="shared" ca="1" si="135"/>
        <v>North Pentecost (Pentecost)</v>
      </c>
      <c r="D1790" s="6" t="s">
        <v>563</v>
      </c>
      <c r="E1790" s="22" t="str">
        <f t="shared" ca="1" si="136"/>
        <v>Pentecost</v>
      </c>
      <c r="F1790" s="22" t="str">
        <f t="shared" ca="1" si="137"/>
        <v>VUT0103022</v>
      </c>
      <c r="G1790" s="22" t="str">
        <f t="shared" ca="1" si="138"/>
        <v>VUT0103</v>
      </c>
      <c r="H1790" s="22" t="str">
        <f t="shared" ca="1" si="139"/>
        <v>PENAMA</v>
      </c>
      <c r="I1790" s="2"/>
      <c r="J1790" s="2">
        <v>0</v>
      </c>
      <c r="K1790" s="2"/>
    </row>
    <row r="1791" spans="1:11">
      <c r="A1791" s="6" t="s">
        <v>6535</v>
      </c>
      <c r="B1791" s="6" t="s">
        <v>6536</v>
      </c>
      <c r="C1791" s="22" t="str">
        <f t="shared" ca="1" si="135"/>
        <v>North Pentecost (Pentecost)</v>
      </c>
      <c r="D1791" s="6" t="s">
        <v>563</v>
      </c>
      <c r="E1791" s="22" t="str">
        <f t="shared" ca="1" si="136"/>
        <v>Pentecost</v>
      </c>
      <c r="F1791" s="22" t="str">
        <f t="shared" ca="1" si="137"/>
        <v>VUT0103022</v>
      </c>
      <c r="G1791" s="22" t="str">
        <f t="shared" ca="1" si="138"/>
        <v>VUT0103</v>
      </c>
      <c r="H1791" s="22" t="str">
        <f t="shared" ca="1" si="139"/>
        <v>PENAMA</v>
      </c>
      <c r="I1791" s="2"/>
      <c r="J1791" s="2">
        <v>0</v>
      </c>
      <c r="K1791" s="2"/>
    </row>
    <row r="1792" spans="1:11">
      <c r="A1792" s="6" t="s">
        <v>2263</v>
      </c>
      <c r="B1792" s="6" t="s">
        <v>6539</v>
      </c>
      <c r="C1792" s="22" t="str">
        <f t="shared" ca="1" si="135"/>
        <v>North Pentecost (Pentecost)</v>
      </c>
      <c r="D1792" s="6" t="s">
        <v>563</v>
      </c>
      <c r="E1792" s="22" t="str">
        <f t="shared" ca="1" si="136"/>
        <v>Pentecost</v>
      </c>
      <c r="F1792" s="22" t="str">
        <f t="shared" ca="1" si="137"/>
        <v>VUT0103022</v>
      </c>
      <c r="G1792" s="22" t="str">
        <f t="shared" ca="1" si="138"/>
        <v>VUT0103</v>
      </c>
      <c r="H1792" s="22" t="str">
        <f t="shared" ca="1" si="139"/>
        <v>PENAMA</v>
      </c>
      <c r="I1792" s="2"/>
      <c r="J1792" s="2">
        <v>3</v>
      </c>
      <c r="K1792" s="2"/>
    </row>
    <row r="1793" spans="1:11">
      <c r="A1793" s="6" t="s">
        <v>6554</v>
      </c>
      <c r="B1793" s="6" t="s">
        <v>6555</v>
      </c>
      <c r="C1793" s="22" t="str">
        <f t="shared" ca="1" si="135"/>
        <v>North Pentecost (Pentecost)</v>
      </c>
      <c r="D1793" s="6" t="s">
        <v>563</v>
      </c>
      <c r="E1793" s="22" t="str">
        <f t="shared" ca="1" si="136"/>
        <v>Pentecost</v>
      </c>
      <c r="F1793" s="22" t="str">
        <f t="shared" ca="1" si="137"/>
        <v>VUT0103022</v>
      </c>
      <c r="G1793" s="22" t="str">
        <f t="shared" ca="1" si="138"/>
        <v>VUT0103</v>
      </c>
      <c r="H1793" s="22" t="str">
        <f t="shared" ca="1" si="139"/>
        <v>PENAMA</v>
      </c>
      <c r="I1793" s="2"/>
      <c r="J1793" s="2">
        <v>0</v>
      </c>
      <c r="K1793" s="2"/>
    </row>
    <row r="1794" spans="1:11">
      <c r="A1794" s="6" t="s">
        <v>6558</v>
      </c>
      <c r="B1794" s="6" t="s">
        <v>6559</v>
      </c>
      <c r="C1794" s="22" t="str">
        <f t="shared" ref="C1794:C1857" ca="1" si="140">OFFSET(OffsetRefAdm3,MATCH(D1794,MatchAdm3_Code,0)-1,0)</f>
        <v>North Pentecost (Pentecost)</v>
      </c>
      <c r="D1794" s="6" t="s">
        <v>563</v>
      </c>
      <c r="E1794" s="22" t="str">
        <f t="shared" ref="E1794:E1857" ca="1" si="141">OFFSET(OffsetRefAdm3,MATCH(D1794,MatchAdm3_Code,0)-1,2)</f>
        <v>Pentecost</v>
      </c>
      <c r="F1794" s="22" t="str">
        <f t="shared" ref="F1794:F1857" ca="1" si="142">OFFSET(OffsetRefAdm3,MATCH(D1794,MatchAdm3_Code,0)-1,3)</f>
        <v>VUT0103022</v>
      </c>
      <c r="G1794" s="22" t="str">
        <f t="shared" ref="G1794:G1857" ca="1" si="143">OFFSET(OffsetRefAdm3,MATCH(D1794,MatchAdm3_Code,0)-1,5)</f>
        <v>VUT0103</v>
      </c>
      <c r="H1794" s="22" t="str">
        <f t="shared" ref="H1794:H1857" ca="1" si="144">OFFSET(OffsetRefAdm3,MATCH(D1794,MatchAdm3_Code,0)-1,4)</f>
        <v>PENAMA</v>
      </c>
      <c r="I1794" s="2"/>
      <c r="J1794" s="2">
        <v>0</v>
      </c>
      <c r="K1794" s="2"/>
    </row>
    <row r="1795" spans="1:11">
      <c r="A1795" s="6" t="s">
        <v>6570</v>
      </c>
      <c r="B1795" s="6" t="s">
        <v>6571</v>
      </c>
      <c r="C1795" s="22" t="str">
        <f t="shared" ca="1" si="140"/>
        <v>North Pentecost (Pentecost)</v>
      </c>
      <c r="D1795" s="6" t="s">
        <v>563</v>
      </c>
      <c r="E1795" s="22" t="str">
        <f t="shared" ca="1" si="141"/>
        <v>Pentecost</v>
      </c>
      <c r="F1795" s="22" t="str">
        <f t="shared" ca="1" si="142"/>
        <v>VUT0103022</v>
      </c>
      <c r="G1795" s="22" t="str">
        <f t="shared" ca="1" si="143"/>
        <v>VUT0103</v>
      </c>
      <c r="H1795" s="22" t="str">
        <f t="shared" ca="1" si="144"/>
        <v>PENAMA</v>
      </c>
      <c r="I1795" s="2"/>
      <c r="J1795" s="2">
        <v>0</v>
      </c>
      <c r="K1795" s="2"/>
    </row>
    <row r="1796" spans="1:11">
      <c r="A1796" s="6" t="s">
        <v>6572</v>
      </c>
      <c r="B1796" s="6" t="s">
        <v>6573</v>
      </c>
      <c r="C1796" s="22" t="str">
        <f t="shared" ca="1" si="140"/>
        <v>North Pentecost (Pentecost)</v>
      </c>
      <c r="D1796" s="6" t="s">
        <v>563</v>
      </c>
      <c r="E1796" s="22" t="str">
        <f t="shared" ca="1" si="141"/>
        <v>Pentecost</v>
      </c>
      <c r="F1796" s="22" t="str">
        <f t="shared" ca="1" si="142"/>
        <v>VUT0103022</v>
      </c>
      <c r="G1796" s="22" t="str">
        <f t="shared" ca="1" si="143"/>
        <v>VUT0103</v>
      </c>
      <c r="H1796" s="22" t="str">
        <f t="shared" ca="1" si="144"/>
        <v>PENAMA</v>
      </c>
      <c r="I1796" s="2"/>
      <c r="J1796" s="2">
        <v>0</v>
      </c>
      <c r="K1796" s="2"/>
    </row>
    <row r="1797" spans="1:11">
      <c r="A1797" s="6" t="s">
        <v>6576</v>
      </c>
      <c r="B1797" s="6" t="s">
        <v>6577</v>
      </c>
      <c r="C1797" s="22" t="str">
        <f t="shared" ca="1" si="140"/>
        <v>North Pentecost (Pentecost)</v>
      </c>
      <c r="D1797" s="6" t="s">
        <v>563</v>
      </c>
      <c r="E1797" s="22" t="str">
        <f t="shared" ca="1" si="141"/>
        <v>Pentecost</v>
      </c>
      <c r="F1797" s="22" t="str">
        <f t="shared" ca="1" si="142"/>
        <v>VUT0103022</v>
      </c>
      <c r="G1797" s="22" t="str">
        <f t="shared" ca="1" si="143"/>
        <v>VUT0103</v>
      </c>
      <c r="H1797" s="22" t="str">
        <f t="shared" ca="1" si="144"/>
        <v>PENAMA</v>
      </c>
      <c r="I1797" s="2"/>
      <c r="J1797" s="2">
        <v>0</v>
      </c>
      <c r="K1797" s="2"/>
    </row>
    <row r="1798" spans="1:11">
      <c r="A1798" s="6" t="s">
        <v>6584</v>
      </c>
      <c r="B1798" s="6" t="s">
        <v>6585</v>
      </c>
      <c r="C1798" s="22" t="str">
        <f t="shared" ca="1" si="140"/>
        <v>North Pentecost (Pentecost)</v>
      </c>
      <c r="D1798" s="6" t="s">
        <v>563</v>
      </c>
      <c r="E1798" s="22" t="str">
        <f t="shared" ca="1" si="141"/>
        <v>Pentecost</v>
      </c>
      <c r="F1798" s="22" t="str">
        <f t="shared" ca="1" si="142"/>
        <v>VUT0103022</v>
      </c>
      <c r="G1798" s="22" t="str">
        <f t="shared" ca="1" si="143"/>
        <v>VUT0103</v>
      </c>
      <c r="H1798" s="22" t="str">
        <f t="shared" ca="1" si="144"/>
        <v>PENAMA</v>
      </c>
      <c r="I1798" s="2"/>
      <c r="J1798" s="2">
        <v>0</v>
      </c>
      <c r="K1798" s="2"/>
    </row>
    <row r="1799" spans="1:11">
      <c r="A1799" s="6" t="s">
        <v>6179</v>
      </c>
      <c r="B1799" s="6" t="s">
        <v>6588</v>
      </c>
      <c r="C1799" s="22" t="str">
        <f t="shared" ca="1" si="140"/>
        <v>North Pentecost (Pentecost)</v>
      </c>
      <c r="D1799" s="6" t="s">
        <v>563</v>
      </c>
      <c r="E1799" s="22" t="str">
        <f t="shared" ca="1" si="141"/>
        <v>Pentecost</v>
      </c>
      <c r="F1799" s="22" t="str">
        <f t="shared" ca="1" si="142"/>
        <v>VUT0103022</v>
      </c>
      <c r="G1799" s="22" t="str">
        <f t="shared" ca="1" si="143"/>
        <v>VUT0103</v>
      </c>
      <c r="H1799" s="22" t="str">
        <f t="shared" ca="1" si="144"/>
        <v>PENAMA</v>
      </c>
      <c r="I1799" s="2"/>
      <c r="J1799" s="2">
        <v>0</v>
      </c>
      <c r="K1799" s="2"/>
    </row>
    <row r="1800" spans="1:11">
      <c r="A1800" s="6" t="s">
        <v>7038</v>
      </c>
      <c r="B1800" s="6" t="s">
        <v>7039</v>
      </c>
      <c r="C1800" s="22" t="str">
        <f t="shared" ca="1" si="140"/>
        <v>North Santo (Santo)</v>
      </c>
      <c r="D1800" s="6" t="s">
        <v>565</v>
      </c>
      <c r="E1800" s="22" t="str">
        <f t="shared" ca="1" si="141"/>
        <v>Aese</v>
      </c>
      <c r="F1800" s="22" t="str">
        <f t="shared" ca="1" si="142"/>
        <v>VUT0102029</v>
      </c>
      <c r="G1800" s="22" t="str">
        <f t="shared" ca="1" si="143"/>
        <v>VUT0102</v>
      </c>
      <c r="H1800" s="22" t="str">
        <f t="shared" ca="1" si="144"/>
        <v>SANMA</v>
      </c>
      <c r="I1800" s="2"/>
      <c r="J1800" s="2">
        <v>0</v>
      </c>
      <c r="K1800" s="2"/>
    </row>
    <row r="1801" spans="1:11">
      <c r="A1801" s="6" t="s">
        <v>7040</v>
      </c>
      <c r="B1801" s="6" t="s">
        <v>7041</v>
      </c>
      <c r="C1801" s="22" t="str">
        <f t="shared" ca="1" si="140"/>
        <v>North Santo (Santo)</v>
      </c>
      <c r="D1801" s="6" t="s">
        <v>565</v>
      </c>
      <c r="E1801" s="22" t="str">
        <f t="shared" ca="1" si="141"/>
        <v>Aese</v>
      </c>
      <c r="F1801" s="22" t="str">
        <f t="shared" ca="1" si="142"/>
        <v>VUT0102029</v>
      </c>
      <c r="G1801" s="22" t="str">
        <f t="shared" ca="1" si="143"/>
        <v>VUT0102</v>
      </c>
      <c r="H1801" s="22" t="str">
        <f t="shared" ca="1" si="144"/>
        <v>SANMA</v>
      </c>
      <c r="I1801" s="2"/>
      <c r="J1801" s="2">
        <v>0</v>
      </c>
      <c r="K1801" s="2"/>
    </row>
    <row r="1802" spans="1:11">
      <c r="A1802" s="6" t="s">
        <v>7042</v>
      </c>
      <c r="B1802" s="6" t="s">
        <v>7043</v>
      </c>
      <c r="C1802" s="22" t="str">
        <f t="shared" ca="1" si="140"/>
        <v>North Santo (Santo)</v>
      </c>
      <c r="D1802" s="6" t="s">
        <v>565</v>
      </c>
      <c r="E1802" s="22" t="str">
        <f t="shared" ca="1" si="141"/>
        <v>Aese</v>
      </c>
      <c r="F1802" s="22" t="str">
        <f t="shared" ca="1" si="142"/>
        <v>VUT0102029</v>
      </c>
      <c r="G1802" s="22" t="str">
        <f t="shared" ca="1" si="143"/>
        <v>VUT0102</v>
      </c>
      <c r="H1802" s="22" t="str">
        <f t="shared" ca="1" si="144"/>
        <v>SANMA</v>
      </c>
      <c r="I1802" s="2"/>
      <c r="J1802" s="2">
        <v>0</v>
      </c>
      <c r="K1802" s="2"/>
    </row>
    <row r="1803" spans="1:11">
      <c r="A1803" s="6" t="s">
        <v>7054</v>
      </c>
      <c r="B1803" s="6" t="s">
        <v>7055</v>
      </c>
      <c r="C1803" s="22" t="str">
        <f t="shared" ca="1" si="140"/>
        <v>North Santo (Santo)</v>
      </c>
      <c r="D1803" s="6" t="s">
        <v>565</v>
      </c>
      <c r="E1803" s="22" t="str">
        <f t="shared" ca="1" si="141"/>
        <v>Aese</v>
      </c>
      <c r="F1803" s="22" t="str">
        <f t="shared" ca="1" si="142"/>
        <v>VUT0102029</v>
      </c>
      <c r="G1803" s="22" t="str">
        <f t="shared" ca="1" si="143"/>
        <v>VUT0102</v>
      </c>
      <c r="H1803" s="22" t="str">
        <f t="shared" ca="1" si="144"/>
        <v>SANMA</v>
      </c>
      <c r="I1803" s="2"/>
      <c r="J1803" s="2">
        <v>0</v>
      </c>
      <c r="K1803" s="2"/>
    </row>
    <row r="1804" spans="1:11">
      <c r="A1804" s="6" t="s">
        <v>7076</v>
      </c>
      <c r="B1804" s="6" t="s">
        <v>7077</v>
      </c>
      <c r="C1804" s="22" t="str">
        <f t="shared" ca="1" si="140"/>
        <v>North Santo (Santo)</v>
      </c>
      <c r="D1804" s="6" t="s">
        <v>565</v>
      </c>
      <c r="E1804" s="22" t="str">
        <f t="shared" ca="1" si="141"/>
        <v>Aese</v>
      </c>
      <c r="F1804" s="22" t="str">
        <f t="shared" ca="1" si="142"/>
        <v>VUT0102029</v>
      </c>
      <c r="G1804" s="22" t="str">
        <f t="shared" ca="1" si="143"/>
        <v>VUT0102</v>
      </c>
      <c r="H1804" s="22" t="str">
        <f t="shared" ca="1" si="144"/>
        <v>SANMA</v>
      </c>
      <c r="I1804" s="2"/>
      <c r="J1804" s="2">
        <v>0</v>
      </c>
      <c r="K1804" s="2"/>
    </row>
    <row r="1805" spans="1:11">
      <c r="A1805" s="6" t="s">
        <v>7089</v>
      </c>
      <c r="B1805" s="6" t="s">
        <v>7090</v>
      </c>
      <c r="C1805" s="22" t="str">
        <f t="shared" ca="1" si="140"/>
        <v>North Santo (Santo)</v>
      </c>
      <c r="D1805" s="6" t="s">
        <v>565</v>
      </c>
      <c r="E1805" s="22" t="str">
        <f t="shared" ca="1" si="141"/>
        <v>Aese</v>
      </c>
      <c r="F1805" s="22" t="str">
        <f t="shared" ca="1" si="142"/>
        <v>VUT0102029</v>
      </c>
      <c r="G1805" s="22" t="str">
        <f t="shared" ca="1" si="143"/>
        <v>VUT0102</v>
      </c>
      <c r="H1805" s="22" t="str">
        <f t="shared" ca="1" si="144"/>
        <v>SANMA</v>
      </c>
      <c r="I1805" s="2"/>
      <c r="J1805" s="2">
        <v>0</v>
      </c>
      <c r="K1805" s="2"/>
    </row>
    <row r="1806" spans="1:11">
      <c r="A1806" s="6" t="s">
        <v>7096</v>
      </c>
      <c r="B1806" s="6" t="s">
        <v>7097</v>
      </c>
      <c r="C1806" s="22" t="str">
        <f t="shared" ca="1" si="140"/>
        <v>North Santo (Santo)</v>
      </c>
      <c r="D1806" s="6" t="s">
        <v>565</v>
      </c>
      <c r="E1806" s="22" t="str">
        <f t="shared" ca="1" si="141"/>
        <v>Aese</v>
      </c>
      <c r="F1806" s="22" t="str">
        <f t="shared" ca="1" si="142"/>
        <v>VUT0102029</v>
      </c>
      <c r="G1806" s="22" t="str">
        <f t="shared" ca="1" si="143"/>
        <v>VUT0102</v>
      </c>
      <c r="H1806" s="22" t="str">
        <f t="shared" ca="1" si="144"/>
        <v>SANMA</v>
      </c>
      <c r="I1806" s="2"/>
      <c r="J1806" s="2">
        <v>0</v>
      </c>
      <c r="K1806" s="2"/>
    </row>
    <row r="1807" spans="1:11">
      <c r="A1807" s="6" t="s">
        <v>7106</v>
      </c>
      <c r="B1807" s="6" t="s">
        <v>7107</v>
      </c>
      <c r="C1807" s="22" t="str">
        <f t="shared" ca="1" si="140"/>
        <v>North Santo (Santo)</v>
      </c>
      <c r="D1807" s="6" t="s">
        <v>565</v>
      </c>
      <c r="E1807" s="22" t="str">
        <f t="shared" ca="1" si="141"/>
        <v>Aese</v>
      </c>
      <c r="F1807" s="22" t="str">
        <f t="shared" ca="1" si="142"/>
        <v>VUT0102029</v>
      </c>
      <c r="G1807" s="22" t="str">
        <f t="shared" ca="1" si="143"/>
        <v>VUT0102</v>
      </c>
      <c r="H1807" s="22" t="str">
        <f t="shared" ca="1" si="144"/>
        <v>SANMA</v>
      </c>
      <c r="I1807" s="2"/>
      <c r="J1807" s="2">
        <v>0</v>
      </c>
      <c r="K1807" s="2"/>
    </row>
    <row r="1808" spans="1:11">
      <c r="A1808" s="6" t="s">
        <v>7120</v>
      </c>
      <c r="B1808" s="6" t="s">
        <v>7121</v>
      </c>
      <c r="C1808" s="22" t="str">
        <f t="shared" ca="1" si="140"/>
        <v>North Santo (Santo)</v>
      </c>
      <c r="D1808" s="6" t="s">
        <v>565</v>
      </c>
      <c r="E1808" s="22" t="str">
        <f t="shared" ca="1" si="141"/>
        <v>Aese</v>
      </c>
      <c r="F1808" s="22" t="str">
        <f t="shared" ca="1" si="142"/>
        <v>VUT0102029</v>
      </c>
      <c r="G1808" s="22" t="str">
        <f t="shared" ca="1" si="143"/>
        <v>VUT0102</v>
      </c>
      <c r="H1808" s="22" t="str">
        <f t="shared" ca="1" si="144"/>
        <v>SANMA</v>
      </c>
      <c r="I1808" s="2"/>
      <c r="J1808" s="2">
        <v>0</v>
      </c>
      <c r="K1808" s="2"/>
    </row>
    <row r="1809" spans="1:11">
      <c r="A1809" s="6" t="s">
        <v>7140</v>
      </c>
      <c r="B1809" s="6" t="s">
        <v>7141</v>
      </c>
      <c r="C1809" s="22" t="str">
        <f t="shared" ca="1" si="140"/>
        <v>North Santo (Santo)</v>
      </c>
      <c r="D1809" s="6" t="s">
        <v>565</v>
      </c>
      <c r="E1809" s="22" t="str">
        <f t="shared" ca="1" si="141"/>
        <v>Aese</v>
      </c>
      <c r="F1809" s="22" t="str">
        <f t="shared" ca="1" si="142"/>
        <v>VUT0102029</v>
      </c>
      <c r="G1809" s="22" t="str">
        <f t="shared" ca="1" si="143"/>
        <v>VUT0102</v>
      </c>
      <c r="H1809" s="22" t="str">
        <f t="shared" ca="1" si="144"/>
        <v>SANMA</v>
      </c>
      <c r="I1809" s="2"/>
      <c r="J1809" s="2">
        <v>0</v>
      </c>
      <c r="K1809" s="2"/>
    </row>
    <row r="1810" spans="1:11">
      <c r="A1810" s="6" t="s">
        <v>7195</v>
      </c>
      <c r="B1810" s="6" t="s">
        <v>7196</v>
      </c>
      <c r="C1810" s="22" t="str">
        <f t="shared" ca="1" si="140"/>
        <v>North Santo (Santo)</v>
      </c>
      <c r="D1810" s="6" t="s">
        <v>565</v>
      </c>
      <c r="E1810" s="22" t="str">
        <f t="shared" ca="1" si="141"/>
        <v>Aese</v>
      </c>
      <c r="F1810" s="22" t="str">
        <f t="shared" ca="1" si="142"/>
        <v>VUT0102029</v>
      </c>
      <c r="G1810" s="22" t="str">
        <f t="shared" ca="1" si="143"/>
        <v>VUT0102</v>
      </c>
      <c r="H1810" s="22" t="str">
        <f t="shared" ca="1" si="144"/>
        <v>SANMA</v>
      </c>
      <c r="I1810" s="2"/>
      <c r="J1810" s="2">
        <v>0</v>
      </c>
      <c r="K1810" s="2"/>
    </row>
    <row r="1811" spans="1:11">
      <c r="A1811" s="6" t="s">
        <v>7239</v>
      </c>
      <c r="B1811" s="6" t="s">
        <v>7240</v>
      </c>
      <c r="C1811" s="22" t="str">
        <f t="shared" ca="1" si="140"/>
        <v>North Santo (Santo)</v>
      </c>
      <c r="D1811" s="6" t="s">
        <v>565</v>
      </c>
      <c r="E1811" s="22" t="str">
        <f t="shared" ca="1" si="141"/>
        <v>Aese</v>
      </c>
      <c r="F1811" s="22" t="str">
        <f t="shared" ca="1" si="142"/>
        <v>VUT0102029</v>
      </c>
      <c r="G1811" s="22" t="str">
        <f t="shared" ca="1" si="143"/>
        <v>VUT0102</v>
      </c>
      <c r="H1811" s="22" t="str">
        <f t="shared" ca="1" si="144"/>
        <v>SANMA</v>
      </c>
      <c r="I1811" s="2"/>
      <c r="J1811" s="2">
        <v>0</v>
      </c>
      <c r="K1811" s="2"/>
    </row>
    <row r="1812" spans="1:11">
      <c r="A1812" s="6" t="s">
        <v>7249</v>
      </c>
      <c r="B1812" s="6" t="s">
        <v>7250</v>
      </c>
      <c r="C1812" s="22" t="str">
        <f t="shared" ca="1" si="140"/>
        <v>North Santo (Santo)</v>
      </c>
      <c r="D1812" s="6" t="s">
        <v>565</v>
      </c>
      <c r="E1812" s="22" t="str">
        <f t="shared" ca="1" si="141"/>
        <v>Aese</v>
      </c>
      <c r="F1812" s="22" t="str">
        <f t="shared" ca="1" si="142"/>
        <v>VUT0102029</v>
      </c>
      <c r="G1812" s="22" t="str">
        <f t="shared" ca="1" si="143"/>
        <v>VUT0102</v>
      </c>
      <c r="H1812" s="22" t="str">
        <f t="shared" ca="1" si="144"/>
        <v>SANMA</v>
      </c>
      <c r="I1812" s="2"/>
      <c r="J1812" s="2">
        <v>0</v>
      </c>
      <c r="K1812" s="2"/>
    </row>
    <row r="1813" spans="1:11">
      <c r="A1813" s="6" t="s">
        <v>7301</v>
      </c>
      <c r="B1813" s="6" t="s">
        <v>7302</v>
      </c>
      <c r="C1813" s="22" t="str">
        <f t="shared" ca="1" si="140"/>
        <v>North Santo (Santo)</v>
      </c>
      <c r="D1813" s="6" t="s">
        <v>565</v>
      </c>
      <c r="E1813" s="22" t="str">
        <f t="shared" ca="1" si="141"/>
        <v>Aese</v>
      </c>
      <c r="F1813" s="22" t="str">
        <f t="shared" ca="1" si="142"/>
        <v>VUT0102029</v>
      </c>
      <c r="G1813" s="22" t="str">
        <f t="shared" ca="1" si="143"/>
        <v>VUT0102</v>
      </c>
      <c r="H1813" s="22" t="str">
        <f t="shared" ca="1" si="144"/>
        <v>SANMA</v>
      </c>
      <c r="I1813" s="2"/>
      <c r="J1813" s="2">
        <v>0</v>
      </c>
      <c r="K1813" s="2"/>
    </row>
    <row r="1814" spans="1:11">
      <c r="A1814" s="6" t="s">
        <v>7307</v>
      </c>
      <c r="B1814" s="6" t="s">
        <v>7308</v>
      </c>
      <c r="C1814" s="22" t="str">
        <f t="shared" ca="1" si="140"/>
        <v>North Santo (Santo)</v>
      </c>
      <c r="D1814" s="6" t="s">
        <v>565</v>
      </c>
      <c r="E1814" s="22" t="str">
        <f t="shared" ca="1" si="141"/>
        <v>Aese</v>
      </c>
      <c r="F1814" s="22" t="str">
        <f t="shared" ca="1" si="142"/>
        <v>VUT0102029</v>
      </c>
      <c r="G1814" s="22" t="str">
        <f t="shared" ca="1" si="143"/>
        <v>VUT0102</v>
      </c>
      <c r="H1814" s="22" t="str">
        <f t="shared" ca="1" si="144"/>
        <v>SANMA</v>
      </c>
      <c r="I1814" s="2"/>
      <c r="J1814" s="2">
        <v>0</v>
      </c>
      <c r="K1814" s="2"/>
    </row>
    <row r="1815" spans="1:11">
      <c r="A1815" s="6" t="s">
        <v>7311</v>
      </c>
      <c r="B1815" s="6" t="s">
        <v>7312</v>
      </c>
      <c r="C1815" s="22" t="str">
        <f t="shared" ca="1" si="140"/>
        <v>North Santo (Santo)</v>
      </c>
      <c r="D1815" s="6" t="s">
        <v>565</v>
      </c>
      <c r="E1815" s="22" t="str">
        <f t="shared" ca="1" si="141"/>
        <v>Aese</v>
      </c>
      <c r="F1815" s="22" t="str">
        <f t="shared" ca="1" si="142"/>
        <v>VUT0102029</v>
      </c>
      <c r="G1815" s="22" t="str">
        <f t="shared" ca="1" si="143"/>
        <v>VUT0102</v>
      </c>
      <c r="H1815" s="22" t="str">
        <f t="shared" ca="1" si="144"/>
        <v>SANMA</v>
      </c>
      <c r="I1815" s="2"/>
      <c r="J1815" s="2">
        <v>0</v>
      </c>
      <c r="K1815" s="2"/>
    </row>
    <row r="1816" spans="1:11">
      <c r="A1816" s="6" t="s">
        <v>7323</v>
      </c>
      <c r="B1816" s="6" t="s">
        <v>7324</v>
      </c>
      <c r="C1816" s="22" t="str">
        <f t="shared" ca="1" si="140"/>
        <v>North Santo (Santo)</v>
      </c>
      <c r="D1816" s="6" t="s">
        <v>565</v>
      </c>
      <c r="E1816" s="22" t="str">
        <f t="shared" ca="1" si="141"/>
        <v>Aese</v>
      </c>
      <c r="F1816" s="22" t="str">
        <f t="shared" ca="1" si="142"/>
        <v>VUT0102029</v>
      </c>
      <c r="G1816" s="22" t="str">
        <f t="shared" ca="1" si="143"/>
        <v>VUT0102</v>
      </c>
      <c r="H1816" s="22" t="str">
        <f t="shared" ca="1" si="144"/>
        <v>SANMA</v>
      </c>
      <c r="I1816" s="2"/>
      <c r="J1816" s="2">
        <v>0</v>
      </c>
      <c r="K1816" s="2"/>
    </row>
    <row r="1817" spans="1:11">
      <c r="A1817" s="6" t="s">
        <v>7337</v>
      </c>
      <c r="B1817" s="6" t="s">
        <v>7338</v>
      </c>
      <c r="C1817" s="22" t="str">
        <f t="shared" ca="1" si="140"/>
        <v>North Santo (Santo)</v>
      </c>
      <c r="D1817" s="6" t="s">
        <v>565</v>
      </c>
      <c r="E1817" s="22" t="str">
        <f t="shared" ca="1" si="141"/>
        <v>Aese</v>
      </c>
      <c r="F1817" s="22" t="str">
        <f t="shared" ca="1" si="142"/>
        <v>VUT0102029</v>
      </c>
      <c r="G1817" s="22" t="str">
        <f t="shared" ca="1" si="143"/>
        <v>VUT0102</v>
      </c>
      <c r="H1817" s="22" t="str">
        <f t="shared" ca="1" si="144"/>
        <v>SANMA</v>
      </c>
      <c r="I1817" s="2"/>
      <c r="J1817" s="2">
        <v>0</v>
      </c>
      <c r="K1817" s="2"/>
    </row>
    <row r="1818" spans="1:11">
      <c r="A1818" s="6" t="s">
        <v>7345</v>
      </c>
      <c r="B1818" s="6" t="s">
        <v>7346</v>
      </c>
      <c r="C1818" s="22" t="str">
        <f t="shared" ca="1" si="140"/>
        <v>North Santo (Santo)</v>
      </c>
      <c r="D1818" s="6" t="s">
        <v>565</v>
      </c>
      <c r="E1818" s="22" t="str">
        <f t="shared" ca="1" si="141"/>
        <v>Aese</v>
      </c>
      <c r="F1818" s="22" t="str">
        <f t="shared" ca="1" si="142"/>
        <v>VUT0102029</v>
      </c>
      <c r="G1818" s="22" t="str">
        <f t="shared" ca="1" si="143"/>
        <v>VUT0102</v>
      </c>
      <c r="H1818" s="22" t="str">
        <f t="shared" ca="1" si="144"/>
        <v>SANMA</v>
      </c>
      <c r="I1818" s="2"/>
      <c r="J1818" s="2">
        <v>0</v>
      </c>
      <c r="K1818" s="2"/>
    </row>
    <row r="1819" spans="1:11">
      <c r="A1819" s="6" t="s">
        <v>7369</v>
      </c>
      <c r="B1819" s="6" t="s">
        <v>7370</v>
      </c>
      <c r="C1819" s="22" t="str">
        <f t="shared" ca="1" si="140"/>
        <v>North Santo (Santo)</v>
      </c>
      <c r="D1819" s="6" t="s">
        <v>565</v>
      </c>
      <c r="E1819" s="22" t="str">
        <f t="shared" ca="1" si="141"/>
        <v>Aese</v>
      </c>
      <c r="F1819" s="22" t="str">
        <f t="shared" ca="1" si="142"/>
        <v>VUT0102029</v>
      </c>
      <c r="G1819" s="22" t="str">
        <f t="shared" ca="1" si="143"/>
        <v>VUT0102</v>
      </c>
      <c r="H1819" s="22" t="str">
        <f t="shared" ca="1" si="144"/>
        <v>SANMA</v>
      </c>
      <c r="I1819" s="2"/>
      <c r="J1819" s="2">
        <v>0</v>
      </c>
      <c r="K1819" s="2"/>
    </row>
    <row r="1820" spans="1:11">
      <c r="A1820" s="6" t="s">
        <v>7377</v>
      </c>
      <c r="B1820" s="6" t="s">
        <v>7378</v>
      </c>
      <c r="C1820" s="22" t="str">
        <f t="shared" ca="1" si="140"/>
        <v>North Santo (Santo)</v>
      </c>
      <c r="D1820" s="6" t="s">
        <v>565</v>
      </c>
      <c r="E1820" s="22" t="str">
        <f t="shared" ca="1" si="141"/>
        <v>Aese</v>
      </c>
      <c r="F1820" s="22" t="str">
        <f t="shared" ca="1" si="142"/>
        <v>VUT0102029</v>
      </c>
      <c r="G1820" s="22" t="str">
        <f t="shared" ca="1" si="143"/>
        <v>VUT0102</v>
      </c>
      <c r="H1820" s="22" t="str">
        <f t="shared" ca="1" si="144"/>
        <v>SANMA</v>
      </c>
      <c r="I1820" s="2"/>
      <c r="J1820" s="2">
        <v>0</v>
      </c>
      <c r="K1820" s="2"/>
    </row>
    <row r="1821" spans="1:11">
      <c r="A1821" s="6" t="s">
        <v>7425</v>
      </c>
      <c r="B1821" s="6" t="s">
        <v>7426</v>
      </c>
      <c r="C1821" s="22" t="str">
        <f t="shared" ca="1" si="140"/>
        <v>North Santo (Santo)</v>
      </c>
      <c r="D1821" s="6" t="s">
        <v>565</v>
      </c>
      <c r="E1821" s="22" t="str">
        <f t="shared" ca="1" si="141"/>
        <v>Aese</v>
      </c>
      <c r="F1821" s="22" t="str">
        <f t="shared" ca="1" si="142"/>
        <v>VUT0102029</v>
      </c>
      <c r="G1821" s="22" t="str">
        <f t="shared" ca="1" si="143"/>
        <v>VUT0102</v>
      </c>
      <c r="H1821" s="22" t="str">
        <f t="shared" ca="1" si="144"/>
        <v>SANMA</v>
      </c>
      <c r="I1821" s="2"/>
      <c r="J1821" s="2">
        <v>0</v>
      </c>
      <c r="K1821" s="2"/>
    </row>
    <row r="1822" spans="1:11">
      <c r="A1822" s="6" t="s">
        <v>7439</v>
      </c>
      <c r="B1822" s="6" t="s">
        <v>7440</v>
      </c>
      <c r="C1822" s="22" t="str">
        <f t="shared" ca="1" si="140"/>
        <v>North Santo (Santo)</v>
      </c>
      <c r="D1822" s="6" t="s">
        <v>565</v>
      </c>
      <c r="E1822" s="22" t="str">
        <f t="shared" ca="1" si="141"/>
        <v>Aese</v>
      </c>
      <c r="F1822" s="22" t="str">
        <f t="shared" ca="1" si="142"/>
        <v>VUT0102029</v>
      </c>
      <c r="G1822" s="22" t="str">
        <f t="shared" ca="1" si="143"/>
        <v>VUT0102</v>
      </c>
      <c r="H1822" s="22" t="str">
        <f t="shared" ca="1" si="144"/>
        <v>SANMA</v>
      </c>
      <c r="I1822" s="2"/>
      <c r="J1822" s="2">
        <v>0</v>
      </c>
      <c r="K1822" s="2"/>
    </row>
    <row r="1823" spans="1:11">
      <c r="A1823" s="6" t="s">
        <v>7459</v>
      </c>
      <c r="B1823" s="6" t="s">
        <v>7460</v>
      </c>
      <c r="C1823" s="22" t="str">
        <f t="shared" ca="1" si="140"/>
        <v>North Santo (Santo)</v>
      </c>
      <c r="D1823" s="6" t="s">
        <v>565</v>
      </c>
      <c r="E1823" s="22" t="str">
        <f t="shared" ca="1" si="141"/>
        <v>Aese</v>
      </c>
      <c r="F1823" s="22" t="str">
        <f t="shared" ca="1" si="142"/>
        <v>VUT0102029</v>
      </c>
      <c r="G1823" s="22" t="str">
        <f t="shared" ca="1" si="143"/>
        <v>VUT0102</v>
      </c>
      <c r="H1823" s="22" t="str">
        <f t="shared" ca="1" si="144"/>
        <v>SANMA</v>
      </c>
      <c r="I1823" s="2"/>
      <c r="J1823" s="2">
        <v>3</v>
      </c>
      <c r="K1823" s="2"/>
    </row>
    <row r="1824" spans="1:11">
      <c r="A1824" s="6" t="s">
        <v>7473</v>
      </c>
      <c r="B1824" s="6" t="s">
        <v>7474</v>
      </c>
      <c r="C1824" s="22" t="str">
        <f t="shared" ca="1" si="140"/>
        <v>North Santo (Santo)</v>
      </c>
      <c r="D1824" s="6" t="s">
        <v>565</v>
      </c>
      <c r="E1824" s="22" t="str">
        <f t="shared" ca="1" si="141"/>
        <v>Aese</v>
      </c>
      <c r="F1824" s="22" t="str">
        <f t="shared" ca="1" si="142"/>
        <v>VUT0102029</v>
      </c>
      <c r="G1824" s="22" t="str">
        <f t="shared" ca="1" si="143"/>
        <v>VUT0102</v>
      </c>
      <c r="H1824" s="22" t="str">
        <f t="shared" ca="1" si="144"/>
        <v>SANMA</v>
      </c>
      <c r="I1824" s="2"/>
      <c r="J1824" s="2">
        <v>0</v>
      </c>
      <c r="K1824" s="2"/>
    </row>
    <row r="1825" spans="1:11">
      <c r="A1825" s="6" t="s">
        <v>7479</v>
      </c>
      <c r="B1825" s="6" t="s">
        <v>7480</v>
      </c>
      <c r="C1825" s="22" t="str">
        <f t="shared" ca="1" si="140"/>
        <v>North Santo (Santo)</v>
      </c>
      <c r="D1825" s="6" t="s">
        <v>565</v>
      </c>
      <c r="E1825" s="22" t="str">
        <f t="shared" ca="1" si="141"/>
        <v>Aese</v>
      </c>
      <c r="F1825" s="22" t="str">
        <f t="shared" ca="1" si="142"/>
        <v>VUT0102029</v>
      </c>
      <c r="G1825" s="22" t="str">
        <f t="shared" ca="1" si="143"/>
        <v>VUT0102</v>
      </c>
      <c r="H1825" s="22" t="str">
        <f t="shared" ca="1" si="144"/>
        <v>SANMA</v>
      </c>
      <c r="I1825" s="2"/>
      <c r="J1825" s="2">
        <v>0</v>
      </c>
      <c r="K1825" s="2"/>
    </row>
    <row r="1826" spans="1:11">
      <c r="A1826" s="6" t="s">
        <v>7489</v>
      </c>
      <c r="B1826" s="6" t="s">
        <v>7490</v>
      </c>
      <c r="C1826" s="22" t="str">
        <f t="shared" ca="1" si="140"/>
        <v>North Santo (Santo)</v>
      </c>
      <c r="D1826" s="6" t="s">
        <v>565</v>
      </c>
      <c r="E1826" s="22" t="str">
        <f t="shared" ca="1" si="141"/>
        <v>Aese</v>
      </c>
      <c r="F1826" s="22" t="str">
        <f t="shared" ca="1" si="142"/>
        <v>VUT0102029</v>
      </c>
      <c r="G1826" s="22" t="str">
        <f t="shared" ca="1" si="143"/>
        <v>VUT0102</v>
      </c>
      <c r="H1826" s="22" t="str">
        <f t="shared" ca="1" si="144"/>
        <v>SANMA</v>
      </c>
      <c r="I1826" s="2"/>
      <c r="J1826" s="2">
        <v>0</v>
      </c>
      <c r="K1826" s="2"/>
    </row>
    <row r="1827" spans="1:11">
      <c r="A1827" s="6" t="s">
        <v>7499</v>
      </c>
      <c r="B1827" s="6" t="s">
        <v>7500</v>
      </c>
      <c r="C1827" s="22" t="str">
        <f t="shared" ca="1" si="140"/>
        <v>North Santo (Santo)</v>
      </c>
      <c r="D1827" s="6" t="s">
        <v>565</v>
      </c>
      <c r="E1827" s="22" t="str">
        <f t="shared" ca="1" si="141"/>
        <v>Aese</v>
      </c>
      <c r="F1827" s="22" t="str">
        <f t="shared" ca="1" si="142"/>
        <v>VUT0102029</v>
      </c>
      <c r="G1827" s="22" t="str">
        <f t="shared" ca="1" si="143"/>
        <v>VUT0102</v>
      </c>
      <c r="H1827" s="22" t="str">
        <f t="shared" ca="1" si="144"/>
        <v>SANMA</v>
      </c>
      <c r="I1827" s="2"/>
      <c r="J1827" s="2">
        <v>0</v>
      </c>
      <c r="K1827" s="2"/>
    </row>
    <row r="1828" spans="1:11">
      <c r="A1828" s="6" t="s">
        <v>7531</v>
      </c>
      <c r="B1828" s="6" t="s">
        <v>7532</v>
      </c>
      <c r="C1828" s="22" t="str">
        <f t="shared" ca="1" si="140"/>
        <v>North Santo (Santo)</v>
      </c>
      <c r="D1828" s="6" t="s">
        <v>565</v>
      </c>
      <c r="E1828" s="22" t="str">
        <f t="shared" ca="1" si="141"/>
        <v>Aese</v>
      </c>
      <c r="F1828" s="22" t="str">
        <f t="shared" ca="1" si="142"/>
        <v>VUT0102029</v>
      </c>
      <c r="G1828" s="22" t="str">
        <f t="shared" ca="1" si="143"/>
        <v>VUT0102</v>
      </c>
      <c r="H1828" s="22" t="str">
        <f t="shared" ca="1" si="144"/>
        <v>SANMA</v>
      </c>
      <c r="I1828" s="2"/>
      <c r="J1828" s="2">
        <v>0</v>
      </c>
      <c r="K1828" s="2"/>
    </row>
    <row r="1829" spans="1:11">
      <c r="A1829" s="6" t="s">
        <v>2176</v>
      </c>
      <c r="B1829" s="6" t="s">
        <v>7535</v>
      </c>
      <c r="C1829" s="22" t="str">
        <f t="shared" ca="1" si="140"/>
        <v>North Santo (Santo)</v>
      </c>
      <c r="D1829" s="6" t="s">
        <v>565</v>
      </c>
      <c r="E1829" s="22" t="str">
        <f t="shared" ca="1" si="141"/>
        <v>Aese</v>
      </c>
      <c r="F1829" s="22" t="str">
        <f t="shared" ca="1" si="142"/>
        <v>VUT0102029</v>
      </c>
      <c r="G1829" s="22" t="str">
        <f t="shared" ca="1" si="143"/>
        <v>VUT0102</v>
      </c>
      <c r="H1829" s="22" t="str">
        <f t="shared" ca="1" si="144"/>
        <v>SANMA</v>
      </c>
      <c r="I1829" s="2"/>
      <c r="J1829" s="2">
        <v>0</v>
      </c>
      <c r="K1829" s="2"/>
    </row>
    <row r="1830" spans="1:11">
      <c r="A1830" s="6" t="s">
        <v>7563</v>
      </c>
      <c r="B1830" s="6" t="s">
        <v>7564</v>
      </c>
      <c r="C1830" s="22" t="str">
        <f t="shared" ca="1" si="140"/>
        <v>North Santo (Santo)</v>
      </c>
      <c r="D1830" s="6" t="s">
        <v>565</v>
      </c>
      <c r="E1830" s="22" t="str">
        <f t="shared" ca="1" si="141"/>
        <v>Aese</v>
      </c>
      <c r="F1830" s="22" t="str">
        <f t="shared" ca="1" si="142"/>
        <v>VUT0102029</v>
      </c>
      <c r="G1830" s="22" t="str">
        <f t="shared" ca="1" si="143"/>
        <v>VUT0102</v>
      </c>
      <c r="H1830" s="22" t="str">
        <f t="shared" ca="1" si="144"/>
        <v>SANMA</v>
      </c>
      <c r="I1830" s="2"/>
      <c r="J1830" s="2">
        <v>0</v>
      </c>
      <c r="K1830" s="2"/>
    </row>
    <row r="1831" spans="1:11">
      <c r="A1831" s="6" t="s">
        <v>7576</v>
      </c>
      <c r="B1831" s="6" t="s">
        <v>7578</v>
      </c>
      <c r="C1831" s="22" t="str">
        <f t="shared" ca="1" si="140"/>
        <v>North Santo (Santo)</v>
      </c>
      <c r="D1831" s="6" t="s">
        <v>565</v>
      </c>
      <c r="E1831" s="22" t="str">
        <f t="shared" ca="1" si="141"/>
        <v>Aese</v>
      </c>
      <c r="F1831" s="22" t="str">
        <f t="shared" ca="1" si="142"/>
        <v>VUT0102029</v>
      </c>
      <c r="G1831" s="22" t="str">
        <f t="shared" ca="1" si="143"/>
        <v>VUT0102</v>
      </c>
      <c r="H1831" s="22" t="str">
        <f t="shared" ca="1" si="144"/>
        <v>SANMA</v>
      </c>
      <c r="I1831" s="2"/>
      <c r="J1831" s="2">
        <v>0</v>
      </c>
      <c r="K1831" s="2"/>
    </row>
    <row r="1832" spans="1:11">
      <c r="A1832" s="6" t="s">
        <v>7581</v>
      </c>
      <c r="B1832" s="6" t="s">
        <v>7582</v>
      </c>
      <c r="C1832" s="22" t="str">
        <f t="shared" ca="1" si="140"/>
        <v>North Santo (Santo)</v>
      </c>
      <c r="D1832" s="6" t="s">
        <v>565</v>
      </c>
      <c r="E1832" s="22" t="str">
        <f t="shared" ca="1" si="141"/>
        <v>Aese</v>
      </c>
      <c r="F1832" s="22" t="str">
        <f t="shared" ca="1" si="142"/>
        <v>VUT0102029</v>
      </c>
      <c r="G1832" s="22" t="str">
        <f t="shared" ca="1" si="143"/>
        <v>VUT0102</v>
      </c>
      <c r="H1832" s="22" t="str">
        <f t="shared" ca="1" si="144"/>
        <v>SANMA</v>
      </c>
      <c r="I1832" s="2"/>
      <c r="J1832" s="2">
        <v>0</v>
      </c>
      <c r="K1832" s="2"/>
    </row>
    <row r="1833" spans="1:11">
      <c r="A1833" s="6" t="s">
        <v>7591</v>
      </c>
      <c r="B1833" s="6" t="s">
        <v>7592</v>
      </c>
      <c r="C1833" s="22" t="str">
        <f t="shared" ca="1" si="140"/>
        <v>North Santo (Santo)</v>
      </c>
      <c r="D1833" s="6" t="s">
        <v>565</v>
      </c>
      <c r="E1833" s="22" t="str">
        <f t="shared" ca="1" si="141"/>
        <v>Aese</v>
      </c>
      <c r="F1833" s="22" t="str">
        <f t="shared" ca="1" si="142"/>
        <v>VUT0102029</v>
      </c>
      <c r="G1833" s="22" t="str">
        <f t="shared" ca="1" si="143"/>
        <v>VUT0102</v>
      </c>
      <c r="H1833" s="22" t="str">
        <f t="shared" ca="1" si="144"/>
        <v>SANMA</v>
      </c>
      <c r="I1833" s="2"/>
      <c r="J1833" s="2">
        <v>0</v>
      </c>
      <c r="K1833" s="2"/>
    </row>
    <row r="1834" spans="1:11">
      <c r="A1834" s="6" t="s">
        <v>7595</v>
      </c>
      <c r="B1834" s="6" t="s">
        <v>7596</v>
      </c>
      <c r="C1834" s="22" t="str">
        <f t="shared" ca="1" si="140"/>
        <v>North Santo (Santo)</v>
      </c>
      <c r="D1834" s="6" t="s">
        <v>565</v>
      </c>
      <c r="E1834" s="22" t="str">
        <f t="shared" ca="1" si="141"/>
        <v>Aese</v>
      </c>
      <c r="F1834" s="22" t="str">
        <f t="shared" ca="1" si="142"/>
        <v>VUT0102029</v>
      </c>
      <c r="G1834" s="22" t="str">
        <f t="shared" ca="1" si="143"/>
        <v>VUT0102</v>
      </c>
      <c r="H1834" s="22" t="str">
        <f t="shared" ca="1" si="144"/>
        <v>SANMA</v>
      </c>
      <c r="I1834" s="2"/>
      <c r="J1834" s="2">
        <v>0</v>
      </c>
      <c r="K1834" s="2"/>
    </row>
    <row r="1835" spans="1:11">
      <c r="A1835" s="6" t="s">
        <v>7603</v>
      </c>
      <c r="B1835" s="6" t="s">
        <v>7604</v>
      </c>
      <c r="C1835" s="22" t="str">
        <f t="shared" ca="1" si="140"/>
        <v>North Santo (Santo)</v>
      </c>
      <c r="D1835" s="6" t="s">
        <v>565</v>
      </c>
      <c r="E1835" s="22" t="str">
        <f t="shared" ca="1" si="141"/>
        <v>Aese</v>
      </c>
      <c r="F1835" s="22" t="str">
        <f t="shared" ca="1" si="142"/>
        <v>VUT0102029</v>
      </c>
      <c r="G1835" s="22" t="str">
        <f t="shared" ca="1" si="143"/>
        <v>VUT0102</v>
      </c>
      <c r="H1835" s="22" t="str">
        <f t="shared" ca="1" si="144"/>
        <v>SANMA</v>
      </c>
      <c r="I1835" s="2"/>
      <c r="J1835" s="2">
        <v>0</v>
      </c>
      <c r="K1835" s="2"/>
    </row>
    <row r="1836" spans="1:11">
      <c r="A1836" s="6" t="s">
        <v>7607</v>
      </c>
      <c r="B1836" s="6" t="s">
        <v>7608</v>
      </c>
      <c r="C1836" s="22" t="str">
        <f t="shared" ca="1" si="140"/>
        <v>North Santo (Santo)</v>
      </c>
      <c r="D1836" s="6" t="s">
        <v>565</v>
      </c>
      <c r="E1836" s="22" t="str">
        <f t="shared" ca="1" si="141"/>
        <v>Aese</v>
      </c>
      <c r="F1836" s="22" t="str">
        <f t="shared" ca="1" si="142"/>
        <v>VUT0102029</v>
      </c>
      <c r="G1836" s="22" t="str">
        <f t="shared" ca="1" si="143"/>
        <v>VUT0102</v>
      </c>
      <c r="H1836" s="22" t="str">
        <f t="shared" ca="1" si="144"/>
        <v>SANMA</v>
      </c>
      <c r="I1836" s="2"/>
      <c r="J1836" s="2">
        <v>3</v>
      </c>
      <c r="K1836" s="2"/>
    </row>
    <row r="1837" spans="1:11">
      <c r="A1837" s="6" t="s">
        <v>7621</v>
      </c>
      <c r="B1837" s="6" t="s">
        <v>7622</v>
      </c>
      <c r="C1837" s="22" t="str">
        <f t="shared" ca="1" si="140"/>
        <v>North Santo (Santo)</v>
      </c>
      <c r="D1837" s="6" t="s">
        <v>565</v>
      </c>
      <c r="E1837" s="22" t="str">
        <f t="shared" ca="1" si="141"/>
        <v>Aese</v>
      </c>
      <c r="F1837" s="22" t="str">
        <f t="shared" ca="1" si="142"/>
        <v>VUT0102029</v>
      </c>
      <c r="G1837" s="22" t="str">
        <f t="shared" ca="1" si="143"/>
        <v>VUT0102</v>
      </c>
      <c r="H1837" s="22" t="str">
        <f t="shared" ca="1" si="144"/>
        <v>SANMA</v>
      </c>
      <c r="I1837" s="2"/>
      <c r="J1837" s="2">
        <v>0</v>
      </c>
      <c r="K1837" s="2"/>
    </row>
    <row r="1838" spans="1:11">
      <c r="A1838" s="6" t="s">
        <v>7629</v>
      </c>
      <c r="B1838" s="6" t="s">
        <v>7630</v>
      </c>
      <c r="C1838" s="22" t="str">
        <f t="shared" ca="1" si="140"/>
        <v>North Santo (Santo)</v>
      </c>
      <c r="D1838" s="6" t="s">
        <v>565</v>
      </c>
      <c r="E1838" s="22" t="str">
        <f t="shared" ca="1" si="141"/>
        <v>Aese</v>
      </c>
      <c r="F1838" s="22" t="str">
        <f t="shared" ca="1" si="142"/>
        <v>VUT0102029</v>
      </c>
      <c r="G1838" s="22" t="str">
        <f t="shared" ca="1" si="143"/>
        <v>VUT0102</v>
      </c>
      <c r="H1838" s="22" t="str">
        <f t="shared" ca="1" si="144"/>
        <v>SANMA</v>
      </c>
      <c r="I1838" s="2"/>
      <c r="J1838" s="2">
        <v>0</v>
      </c>
      <c r="K1838" s="2"/>
    </row>
    <row r="1839" spans="1:11">
      <c r="A1839" s="6" t="s">
        <v>7631</v>
      </c>
      <c r="B1839" s="6" t="s">
        <v>7632</v>
      </c>
      <c r="C1839" s="22" t="str">
        <f t="shared" ca="1" si="140"/>
        <v>North Santo (Santo)</v>
      </c>
      <c r="D1839" s="6" t="s">
        <v>565</v>
      </c>
      <c r="E1839" s="22" t="str">
        <f t="shared" ca="1" si="141"/>
        <v>Aese</v>
      </c>
      <c r="F1839" s="22" t="str">
        <f t="shared" ca="1" si="142"/>
        <v>VUT0102029</v>
      </c>
      <c r="G1839" s="22" t="str">
        <f t="shared" ca="1" si="143"/>
        <v>VUT0102</v>
      </c>
      <c r="H1839" s="22" t="str">
        <f t="shared" ca="1" si="144"/>
        <v>SANMA</v>
      </c>
      <c r="I1839" s="2"/>
      <c r="J1839" s="2">
        <v>0</v>
      </c>
      <c r="K1839" s="2"/>
    </row>
    <row r="1840" spans="1:11">
      <c r="A1840" s="6" t="s">
        <v>7639</v>
      </c>
      <c r="B1840" s="6" t="s">
        <v>7640</v>
      </c>
      <c r="C1840" s="22" t="str">
        <f t="shared" ca="1" si="140"/>
        <v>North Santo (Santo)</v>
      </c>
      <c r="D1840" s="6" t="s">
        <v>565</v>
      </c>
      <c r="E1840" s="22" t="str">
        <f t="shared" ca="1" si="141"/>
        <v>Aese</v>
      </c>
      <c r="F1840" s="22" t="str">
        <f t="shared" ca="1" si="142"/>
        <v>VUT0102029</v>
      </c>
      <c r="G1840" s="22" t="str">
        <f t="shared" ca="1" si="143"/>
        <v>VUT0102</v>
      </c>
      <c r="H1840" s="22" t="str">
        <f t="shared" ca="1" si="144"/>
        <v>SANMA</v>
      </c>
      <c r="I1840" s="2"/>
      <c r="J1840" s="2">
        <v>0</v>
      </c>
      <c r="K1840" s="2"/>
    </row>
    <row r="1841" spans="1:11">
      <c r="A1841" s="6" t="s">
        <v>7643</v>
      </c>
      <c r="B1841" s="6" t="s">
        <v>7644</v>
      </c>
      <c r="C1841" s="22" t="str">
        <f t="shared" ca="1" si="140"/>
        <v>North Santo (Santo)</v>
      </c>
      <c r="D1841" s="6" t="s">
        <v>565</v>
      </c>
      <c r="E1841" s="22" t="str">
        <f t="shared" ca="1" si="141"/>
        <v>Aese</v>
      </c>
      <c r="F1841" s="22" t="str">
        <f t="shared" ca="1" si="142"/>
        <v>VUT0102029</v>
      </c>
      <c r="G1841" s="22" t="str">
        <f t="shared" ca="1" si="143"/>
        <v>VUT0102</v>
      </c>
      <c r="H1841" s="22" t="str">
        <f t="shared" ca="1" si="144"/>
        <v>SANMA</v>
      </c>
      <c r="I1841" s="2"/>
      <c r="J1841" s="2">
        <v>0</v>
      </c>
      <c r="K1841" s="2"/>
    </row>
    <row r="1842" spans="1:11">
      <c r="A1842" s="6" t="s">
        <v>7651</v>
      </c>
      <c r="B1842" s="6" t="s">
        <v>7652</v>
      </c>
      <c r="C1842" s="22" t="str">
        <f t="shared" ca="1" si="140"/>
        <v>North Santo (Santo)</v>
      </c>
      <c r="D1842" s="6" t="s">
        <v>565</v>
      </c>
      <c r="E1842" s="22" t="str">
        <f t="shared" ca="1" si="141"/>
        <v>Aese</v>
      </c>
      <c r="F1842" s="22" t="str">
        <f t="shared" ca="1" si="142"/>
        <v>VUT0102029</v>
      </c>
      <c r="G1842" s="22" t="str">
        <f t="shared" ca="1" si="143"/>
        <v>VUT0102</v>
      </c>
      <c r="H1842" s="22" t="str">
        <f t="shared" ca="1" si="144"/>
        <v>SANMA</v>
      </c>
      <c r="I1842" s="2"/>
      <c r="J1842" s="2">
        <v>0</v>
      </c>
      <c r="K1842" s="2"/>
    </row>
    <row r="1843" spans="1:11">
      <c r="A1843" s="6" t="s">
        <v>7655</v>
      </c>
      <c r="B1843" s="6" t="s">
        <v>7656</v>
      </c>
      <c r="C1843" s="22" t="str">
        <f t="shared" ca="1" si="140"/>
        <v>North Santo (Santo)</v>
      </c>
      <c r="D1843" s="6" t="s">
        <v>565</v>
      </c>
      <c r="E1843" s="22" t="str">
        <f t="shared" ca="1" si="141"/>
        <v>Aese</v>
      </c>
      <c r="F1843" s="22" t="str">
        <f t="shared" ca="1" si="142"/>
        <v>VUT0102029</v>
      </c>
      <c r="G1843" s="22" t="str">
        <f t="shared" ca="1" si="143"/>
        <v>VUT0102</v>
      </c>
      <c r="H1843" s="22" t="str">
        <f t="shared" ca="1" si="144"/>
        <v>SANMA</v>
      </c>
      <c r="I1843" s="2"/>
      <c r="J1843" s="2">
        <v>0</v>
      </c>
      <c r="K1843" s="2"/>
    </row>
    <row r="1844" spans="1:11">
      <c r="A1844" s="6" t="s">
        <v>7657</v>
      </c>
      <c r="B1844" s="6" t="s">
        <v>7658</v>
      </c>
      <c r="C1844" s="22" t="str">
        <f t="shared" ca="1" si="140"/>
        <v>North Santo (Santo)</v>
      </c>
      <c r="D1844" s="6" t="s">
        <v>565</v>
      </c>
      <c r="E1844" s="22" t="str">
        <f t="shared" ca="1" si="141"/>
        <v>Aese</v>
      </c>
      <c r="F1844" s="22" t="str">
        <f t="shared" ca="1" si="142"/>
        <v>VUT0102029</v>
      </c>
      <c r="G1844" s="22" t="str">
        <f t="shared" ca="1" si="143"/>
        <v>VUT0102</v>
      </c>
      <c r="H1844" s="22" t="str">
        <f t="shared" ca="1" si="144"/>
        <v>SANMA</v>
      </c>
      <c r="I1844" s="2"/>
      <c r="J1844" s="2">
        <v>0</v>
      </c>
      <c r="K1844" s="2"/>
    </row>
    <row r="1845" spans="1:11">
      <c r="A1845" s="6" t="s">
        <v>7659</v>
      </c>
      <c r="B1845" s="6" t="s">
        <v>7660</v>
      </c>
      <c r="C1845" s="22" t="str">
        <f t="shared" ca="1" si="140"/>
        <v>North Santo (Santo)</v>
      </c>
      <c r="D1845" s="6" t="s">
        <v>565</v>
      </c>
      <c r="E1845" s="22" t="str">
        <f t="shared" ca="1" si="141"/>
        <v>Aese</v>
      </c>
      <c r="F1845" s="22" t="str">
        <f t="shared" ca="1" si="142"/>
        <v>VUT0102029</v>
      </c>
      <c r="G1845" s="22" t="str">
        <f t="shared" ca="1" si="143"/>
        <v>VUT0102</v>
      </c>
      <c r="H1845" s="22" t="str">
        <f t="shared" ca="1" si="144"/>
        <v>SANMA</v>
      </c>
      <c r="I1845" s="2"/>
      <c r="J1845" s="2">
        <v>0</v>
      </c>
      <c r="K1845" s="2"/>
    </row>
    <row r="1846" spans="1:11">
      <c r="A1846" s="6" t="s">
        <v>7664</v>
      </c>
      <c r="B1846" s="6" t="s">
        <v>7665</v>
      </c>
      <c r="C1846" s="22" t="str">
        <f t="shared" ca="1" si="140"/>
        <v>North Santo (Santo)</v>
      </c>
      <c r="D1846" s="6" t="s">
        <v>565</v>
      </c>
      <c r="E1846" s="22" t="str">
        <f t="shared" ca="1" si="141"/>
        <v>Aese</v>
      </c>
      <c r="F1846" s="22" t="str">
        <f t="shared" ca="1" si="142"/>
        <v>VUT0102029</v>
      </c>
      <c r="G1846" s="22" t="str">
        <f t="shared" ca="1" si="143"/>
        <v>VUT0102</v>
      </c>
      <c r="H1846" s="22" t="str">
        <f t="shared" ca="1" si="144"/>
        <v>SANMA</v>
      </c>
      <c r="I1846" s="2"/>
      <c r="J1846" s="2">
        <v>0</v>
      </c>
      <c r="K1846" s="2"/>
    </row>
    <row r="1847" spans="1:11">
      <c r="A1847" s="6" t="s">
        <v>7666</v>
      </c>
      <c r="B1847" s="6" t="s">
        <v>7667</v>
      </c>
      <c r="C1847" s="22" t="str">
        <f t="shared" ca="1" si="140"/>
        <v>North Santo (Santo)</v>
      </c>
      <c r="D1847" s="6" t="s">
        <v>565</v>
      </c>
      <c r="E1847" s="22" t="str">
        <f t="shared" ca="1" si="141"/>
        <v>Aese</v>
      </c>
      <c r="F1847" s="22" t="str">
        <f t="shared" ca="1" si="142"/>
        <v>VUT0102029</v>
      </c>
      <c r="G1847" s="22" t="str">
        <f t="shared" ca="1" si="143"/>
        <v>VUT0102</v>
      </c>
      <c r="H1847" s="22" t="str">
        <f t="shared" ca="1" si="144"/>
        <v>SANMA</v>
      </c>
      <c r="I1847" s="2"/>
      <c r="J1847" s="2">
        <v>0</v>
      </c>
      <c r="K1847" s="2"/>
    </row>
    <row r="1848" spans="1:11">
      <c r="A1848" s="6" t="s">
        <v>7668</v>
      </c>
      <c r="B1848" s="6" t="s">
        <v>7669</v>
      </c>
      <c r="C1848" s="22" t="str">
        <f t="shared" ca="1" si="140"/>
        <v>North Santo (Santo)</v>
      </c>
      <c r="D1848" s="6" t="s">
        <v>565</v>
      </c>
      <c r="E1848" s="22" t="str">
        <f t="shared" ca="1" si="141"/>
        <v>Aese</v>
      </c>
      <c r="F1848" s="22" t="str">
        <f t="shared" ca="1" si="142"/>
        <v>VUT0102029</v>
      </c>
      <c r="G1848" s="22" t="str">
        <f t="shared" ca="1" si="143"/>
        <v>VUT0102</v>
      </c>
      <c r="H1848" s="22" t="str">
        <f t="shared" ca="1" si="144"/>
        <v>SANMA</v>
      </c>
      <c r="I1848" s="2"/>
      <c r="J1848" s="2">
        <v>0</v>
      </c>
      <c r="K1848" s="2"/>
    </row>
    <row r="1849" spans="1:11">
      <c r="A1849" s="6" t="s">
        <v>7672</v>
      </c>
      <c r="B1849" s="6" t="s">
        <v>7673</v>
      </c>
      <c r="C1849" s="22" t="str">
        <f t="shared" ca="1" si="140"/>
        <v>North Santo (Santo)</v>
      </c>
      <c r="D1849" s="6" t="s">
        <v>565</v>
      </c>
      <c r="E1849" s="22" t="str">
        <f t="shared" ca="1" si="141"/>
        <v>Aese</v>
      </c>
      <c r="F1849" s="22" t="str">
        <f t="shared" ca="1" si="142"/>
        <v>VUT0102029</v>
      </c>
      <c r="G1849" s="22" t="str">
        <f t="shared" ca="1" si="143"/>
        <v>VUT0102</v>
      </c>
      <c r="H1849" s="22" t="str">
        <f t="shared" ca="1" si="144"/>
        <v>SANMA</v>
      </c>
      <c r="I1849" s="2"/>
      <c r="J1849" s="2">
        <v>0</v>
      </c>
      <c r="K1849" s="2"/>
    </row>
    <row r="1850" spans="1:11">
      <c r="A1850" s="6" t="s">
        <v>7678</v>
      </c>
      <c r="B1850" s="6" t="s">
        <v>7679</v>
      </c>
      <c r="C1850" s="22" t="str">
        <f t="shared" ca="1" si="140"/>
        <v>North Santo (Santo)</v>
      </c>
      <c r="D1850" s="6" t="s">
        <v>565</v>
      </c>
      <c r="E1850" s="22" t="str">
        <f t="shared" ca="1" si="141"/>
        <v>Aese</v>
      </c>
      <c r="F1850" s="22" t="str">
        <f t="shared" ca="1" si="142"/>
        <v>VUT0102029</v>
      </c>
      <c r="G1850" s="22" t="str">
        <f t="shared" ca="1" si="143"/>
        <v>VUT0102</v>
      </c>
      <c r="H1850" s="22" t="str">
        <f t="shared" ca="1" si="144"/>
        <v>SANMA</v>
      </c>
      <c r="I1850" s="2"/>
      <c r="J1850" s="2">
        <v>0</v>
      </c>
      <c r="K1850" s="2"/>
    </row>
    <row r="1851" spans="1:11">
      <c r="A1851" s="6" t="s">
        <v>7680</v>
      </c>
      <c r="B1851" s="6" t="s">
        <v>7681</v>
      </c>
      <c r="C1851" s="22" t="str">
        <f t="shared" ca="1" si="140"/>
        <v>North Santo (Santo)</v>
      </c>
      <c r="D1851" s="6" t="s">
        <v>565</v>
      </c>
      <c r="E1851" s="22" t="str">
        <f t="shared" ca="1" si="141"/>
        <v>Aese</v>
      </c>
      <c r="F1851" s="22" t="str">
        <f t="shared" ca="1" si="142"/>
        <v>VUT0102029</v>
      </c>
      <c r="G1851" s="22" t="str">
        <f t="shared" ca="1" si="143"/>
        <v>VUT0102</v>
      </c>
      <c r="H1851" s="22" t="str">
        <f t="shared" ca="1" si="144"/>
        <v>SANMA</v>
      </c>
      <c r="I1851" s="2"/>
      <c r="J1851" s="2">
        <v>0</v>
      </c>
      <c r="K1851" s="2"/>
    </row>
    <row r="1852" spans="1:11">
      <c r="A1852" s="6" t="s">
        <v>7682</v>
      </c>
      <c r="B1852" s="6" t="s">
        <v>7683</v>
      </c>
      <c r="C1852" s="22" t="str">
        <f t="shared" ca="1" si="140"/>
        <v>North Santo (Santo)</v>
      </c>
      <c r="D1852" s="6" t="s">
        <v>565</v>
      </c>
      <c r="E1852" s="22" t="str">
        <f t="shared" ca="1" si="141"/>
        <v>Aese</v>
      </c>
      <c r="F1852" s="22" t="str">
        <f t="shared" ca="1" si="142"/>
        <v>VUT0102029</v>
      </c>
      <c r="G1852" s="22" t="str">
        <f t="shared" ca="1" si="143"/>
        <v>VUT0102</v>
      </c>
      <c r="H1852" s="22" t="str">
        <f t="shared" ca="1" si="144"/>
        <v>SANMA</v>
      </c>
      <c r="I1852" s="2"/>
      <c r="J1852" s="2">
        <v>0</v>
      </c>
      <c r="K1852" s="2"/>
    </row>
    <row r="1853" spans="1:11">
      <c r="A1853" s="6" t="s">
        <v>7684</v>
      </c>
      <c r="B1853" s="6" t="s">
        <v>7685</v>
      </c>
      <c r="C1853" s="22" t="str">
        <f t="shared" ca="1" si="140"/>
        <v>North Santo (Santo)</v>
      </c>
      <c r="D1853" s="6" t="s">
        <v>565</v>
      </c>
      <c r="E1853" s="22" t="str">
        <f t="shared" ca="1" si="141"/>
        <v>Aese</v>
      </c>
      <c r="F1853" s="22" t="str">
        <f t="shared" ca="1" si="142"/>
        <v>VUT0102029</v>
      </c>
      <c r="G1853" s="22" t="str">
        <f t="shared" ca="1" si="143"/>
        <v>VUT0102</v>
      </c>
      <c r="H1853" s="22" t="str">
        <f t="shared" ca="1" si="144"/>
        <v>SANMA</v>
      </c>
      <c r="I1853" s="2"/>
      <c r="J1853" s="2">
        <v>0</v>
      </c>
      <c r="K1853" s="2"/>
    </row>
    <row r="1854" spans="1:11">
      <c r="A1854" s="6" t="s">
        <v>7686</v>
      </c>
      <c r="B1854" s="6" t="s">
        <v>7687</v>
      </c>
      <c r="C1854" s="22" t="str">
        <f t="shared" ca="1" si="140"/>
        <v>North Santo (Santo)</v>
      </c>
      <c r="D1854" s="6" t="s">
        <v>565</v>
      </c>
      <c r="E1854" s="22" t="str">
        <f t="shared" ca="1" si="141"/>
        <v>Aese</v>
      </c>
      <c r="F1854" s="22" t="str">
        <f t="shared" ca="1" si="142"/>
        <v>VUT0102029</v>
      </c>
      <c r="G1854" s="22" t="str">
        <f t="shared" ca="1" si="143"/>
        <v>VUT0102</v>
      </c>
      <c r="H1854" s="22" t="str">
        <f t="shared" ca="1" si="144"/>
        <v>SANMA</v>
      </c>
      <c r="I1854" s="2"/>
      <c r="J1854" s="2">
        <v>0</v>
      </c>
      <c r="K1854" s="2"/>
    </row>
    <row r="1855" spans="1:11">
      <c r="A1855" s="6" t="s">
        <v>7690</v>
      </c>
      <c r="B1855" s="6" t="s">
        <v>7691</v>
      </c>
      <c r="C1855" s="22" t="str">
        <f t="shared" ca="1" si="140"/>
        <v>North Santo (Santo)</v>
      </c>
      <c r="D1855" s="6" t="s">
        <v>565</v>
      </c>
      <c r="E1855" s="22" t="str">
        <f t="shared" ca="1" si="141"/>
        <v>Aese</v>
      </c>
      <c r="F1855" s="22" t="str">
        <f t="shared" ca="1" si="142"/>
        <v>VUT0102029</v>
      </c>
      <c r="G1855" s="22" t="str">
        <f t="shared" ca="1" si="143"/>
        <v>VUT0102</v>
      </c>
      <c r="H1855" s="22" t="str">
        <f t="shared" ca="1" si="144"/>
        <v>SANMA</v>
      </c>
      <c r="I1855" s="2"/>
      <c r="J1855" s="2">
        <v>0</v>
      </c>
      <c r="K1855" s="2"/>
    </row>
    <row r="1856" spans="1:11">
      <c r="A1856" s="6" t="s">
        <v>7694</v>
      </c>
      <c r="B1856" s="6" t="s">
        <v>7695</v>
      </c>
      <c r="C1856" s="22" t="str">
        <f t="shared" ca="1" si="140"/>
        <v>North Santo (Santo)</v>
      </c>
      <c r="D1856" s="6" t="s">
        <v>565</v>
      </c>
      <c r="E1856" s="22" t="str">
        <f t="shared" ca="1" si="141"/>
        <v>Aese</v>
      </c>
      <c r="F1856" s="22" t="str">
        <f t="shared" ca="1" si="142"/>
        <v>VUT0102029</v>
      </c>
      <c r="G1856" s="22" t="str">
        <f t="shared" ca="1" si="143"/>
        <v>VUT0102</v>
      </c>
      <c r="H1856" s="22" t="str">
        <f t="shared" ca="1" si="144"/>
        <v>SANMA</v>
      </c>
      <c r="I1856" s="2"/>
      <c r="J1856" s="2">
        <v>0</v>
      </c>
      <c r="K1856" s="2"/>
    </row>
    <row r="1857" spans="1:11">
      <c r="A1857" s="6" t="s">
        <v>7696</v>
      </c>
      <c r="B1857" s="6" t="s">
        <v>7697</v>
      </c>
      <c r="C1857" s="22" t="str">
        <f t="shared" ca="1" si="140"/>
        <v>North Santo (Santo)</v>
      </c>
      <c r="D1857" s="6" t="s">
        <v>565</v>
      </c>
      <c r="E1857" s="22" t="str">
        <f t="shared" ca="1" si="141"/>
        <v>Aese</v>
      </c>
      <c r="F1857" s="22" t="str">
        <f t="shared" ca="1" si="142"/>
        <v>VUT0102029</v>
      </c>
      <c r="G1857" s="22" t="str">
        <f t="shared" ca="1" si="143"/>
        <v>VUT0102</v>
      </c>
      <c r="H1857" s="22" t="str">
        <f t="shared" ca="1" si="144"/>
        <v>SANMA</v>
      </c>
      <c r="I1857" s="2"/>
      <c r="J1857" s="2">
        <v>0</v>
      </c>
      <c r="K1857" s="2"/>
    </row>
    <row r="1858" spans="1:11">
      <c r="A1858" s="6" t="s">
        <v>7702</v>
      </c>
      <c r="B1858" s="6" t="s">
        <v>7703</v>
      </c>
      <c r="C1858" s="22" t="str">
        <f t="shared" ref="C1858:C1921" ca="1" si="145">OFFSET(OffsetRefAdm3,MATCH(D1858,MatchAdm3_Code,0)-1,0)</f>
        <v>North Santo (Santo)</v>
      </c>
      <c r="D1858" s="6" t="s">
        <v>565</v>
      </c>
      <c r="E1858" s="22" t="str">
        <f t="shared" ref="E1858:E1921" ca="1" si="146">OFFSET(OffsetRefAdm3,MATCH(D1858,MatchAdm3_Code,0)-1,2)</f>
        <v>Aese</v>
      </c>
      <c r="F1858" s="22" t="str">
        <f t="shared" ref="F1858:F1921" ca="1" si="147">OFFSET(OffsetRefAdm3,MATCH(D1858,MatchAdm3_Code,0)-1,3)</f>
        <v>VUT0102029</v>
      </c>
      <c r="G1858" s="22" t="str">
        <f t="shared" ref="G1858:G1921" ca="1" si="148">OFFSET(OffsetRefAdm3,MATCH(D1858,MatchAdm3_Code,0)-1,5)</f>
        <v>VUT0102</v>
      </c>
      <c r="H1858" s="22" t="str">
        <f t="shared" ref="H1858:H1921" ca="1" si="149">OFFSET(OffsetRefAdm3,MATCH(D1858,MatchAdm3_Code,0)-1,4)</f>
        <v>SANMA</v>
      </c>
      <c r="I1858" s="2"/>
      <c r="J1858" s="2">
        <v>0</v>
      </c>
      <c r="K1858" s="2"/>
    </row>
    <row r="1859" spans="1:11">
      <c r="A1859" s="6" t="s">
        <v>7704</v>
      </c>
      <c r="B1859" s="6" t="s">
        <v>7705</v>
      </c>
      <c r="C1859" s="22" t="str">
        <f t="shared" ca="1" si="145"/>
        <v>North Santo (Santo)</v>
      </c>
      <c r="D1859" s="6" t="s">
        <v>565</v>
      </c>
      <c r="E1859" s="22" t="str">
        <f t="shared" ca="1" si="146"/>
        <v>Aese</v>
      </c>
      <c r="F1859" s="22" t="str">
        <f t="shared" ca="1" si="147"/>
        <v>VUT0102029</v>
      </c>
      <c r="G1859" s="22" t="str">
        <f t="shared" ca="1" si="148"/>
        <v>VUT0102</v>
      </c>
      <c r="H1859" s="22" t="str">
        <f t="shared" ca="1" si="149"/>
        <v>SANMA</v>
      </c>
      <c r="I1859" s="2"/>
      <c r="J1859" s="2">
        <v>0</v>
      </c>
      <c r="K1859" s="2"/>
    </row>
    <row r="1860" spans="1:11">
      <c r="A1860" s="6" t="s">
        <v>7706</v>
      </c>
      <c r="B1860" s="6" t="s">
        <v>7707</v>
      </c>
      <c r="C1860" s="22" t="str">
        <f t="shared" ca="1" si="145"/>
        <v>North Santo (Santo)</v>
      </c>
      <c r="D1860" s="6" t="s">
        <v>565</v>
      </c>
      <c r="E1860" s="22" t="str">
        <f t="shared" ca="1" si="146"/>
        <v>Aese</v>
      </c>
      <c r="F1860" s="22" t="str">
        <f t="shared" ca="1" si="147"/>
        <v>VUT0102029</v>
      </c>
      <c r="G1860" s="22" t="str">
        <f t="shared" ca="1" si="148"/>
        <v>VUT0102</v>
      </c>
      <c r="H1860" s="22" t="str">
        <f t="shared" ca="1" si="149"/>
        <v>SANMA</v>
      </c>
      <c r="I1860" s="2"/>
      <c r="J1860" s="2">
        <v>0</v>
      </c>
      <c r="K1860" s="2"/>
    </row>
    <row r="1861" spans="1:11">
      <c r="A1861" s="6" t="s">
        <v>7710</v>
      </c>
      <c r="B1861" s="6" t="s">
        <v>7711</v>
      </c>
      <c r="C1861" s="22" t="str">
        <f t="shared" ca="1" si="145"/>
        <v>North Santo (Santo)</v>
      </c>
      <c r="D1861" s="6" t="s">
        <v>565</v>
      </c>
      <c r="E1861" s="22" t="str">
        <f t="shared" ca="1" si="146"/>
        <v>Aese</v>
      </c>
      <c r="F1861" s="22" t="str">
        <f t="shared" ca="1" si="147"/>
        <v>VUT0102029</v>
      </c>
      <c r="G1861" s="22" t="str">
        <f t="shared" ca="1" si="148"/>
        <v>VUT0102</v>
      </c>
      <c r="H1861" s="22" t="str">
        <f t="shared" ca="1" si="149"/>
        <v>SANMA</v>
      </c>
      <c r="I1861" s="2"/>
      <c r="J1861" s="2">
        <v>0</v>
      </c>
      <c r="K1861" s="2"/>
    </row>
    <row r="1862" spans="1:11">
      <c r="A1862" s="6" t="s">
        <v>7718</v>
      </c>
      <c r="B1862" s="6" t="s">
        <v>7719</v>
      </c>
      <c r="C1862" s="22" t="str">
        <f t="shared" ca="1" si="145"/>
        <v>North Santo (Santo)</v>
      </c>
      <c r="D1862" s="6" t="s">
        <v>565</v>
      </c>
      <c r="E1862" s="22" t="str">
        <f t="shared" ca="1" si="146"/>
        <v>Aese</v>
      </c>
      <c r="F1862" s="22" t="str">
        <f t="shared" ca="1" si="147"/>
        <v>VUT0102029</v>
      </c>
      <c r="G1862" s="22" t="str">
        <f t="shared" ca="1" si="148"/>
        <v>VUT0102</v>
      </c>
      <c r="H1862" s="22" t="str">
        <f t="shared" ca="1" si="149"/>
        <v>SANMA</v>
      </c>
      <c r="I1862" s="2"/>
      <c r="J1862" s="2">
        <v>0</v>
      </c>
      <c r="K1862" s="2"/>
    </row>
    <row r="1863" spans="1:11">
      <c r="A1863" s="6" t="s">
        <v>7722</v>
      </c>
      <c r="B1863" s="6" t="s">
        <v>7723</v>
      </c>
      <c r="C1863" s="22" t="str">
        <f t="shared" ca="1" si="145"/>
        <v>North Santo (Santo)</v>
      </c>
      <c r="D1863" s="6" t="s">
        <v>565</v>
      </c>
      <c r="E1863" s="22" t="str">
        <f t="shared" ca="1" si="146"/>
        <v>Aese</v>
      </c>
      <c r="F1863" s="22" t="str">
        <f t="shared" ca="1" si="147"/>
        <v>VUT0102029</v>
      </c>
      <c r="G1863" s="22" t="str">
        <f t="shared" ca="1" si="148"/>
        <v>VUT0102</v>
      </c>
      <c r="H1863" s="22" t="str">
        <f t="shared" ca="1" si="149"/>
        <v>SANMA</v>
      </c>
      <c r="I1863" s="2"/>
      <c r="J1863" s="2">
        <v>0</v>
      </c>
      <c r="K1863" s="2"/>
    </row>
    <row r="1864" spans="1:11">
      <c r="A1864" s="6" t="s">
        <v>7730</v>
      </c>
      <c r="B1864" s="6" t="s">
        <v>7731</v>
      </c>
      <c r="C1864" s="22" t="str">
        <f t="shared" ca="1" si="145"/>
        <v>North Santo (Santo)</v>
      </c>
      <c r="D1864" s="6" t="s">
        <v>565</v>
      </c>
      <c r="E1864" s="22" t="str">
        <f t="shared" ca="1" si="146"/>
        <v>Aese</v>
      </c>
      <c r="F1864" s="22" t="str">
        <f t="shared" ca="1" si="147"/>
        <v>VUT0102029</v>
      </c>
      <c r="G1864" s="22" t="str">
        <f t="shared" ca="1" si="148"/>
        <v>VUT0102</v>
      </c>
      <c r="H1864" s="22" t="str">
        <f t="shared" ca="1" si="149"/>
        <v>SANMA</v>
      </c>
      <c r="I1864" s="2"/>
      <c r="J1864" s="2">
        <v>0</v>
      </c>
      <c r="K1864" s="2"/>
    </row>
    <row r="1865" spans="1:11">
      <c r="A1865" s="6" t="s">
        <v>7732</v>
      </c>
      <c r="B1865" s="6" t="s">
        <v>7733</v>
      </c>
      <c r="C1865" s="22" t="str">
        <f t="shared" ca="1" si="145"/>
        <v>North Santo (Santo)</v>
      </c>
      <c r="D1865" s="6" t="s">
        <v>565</v>
      </c>
      <c r="E1865" s="22" t="str">
        <f t="shared" ca="1" si="146"/>
        <v>Aese</v>
      </c>
      <c r="F1865" s="22" t="str">
        <f t="shared" ca="1" si="147"/>
        <v>VUT0102029</v>
      </c>
      <c r="G1865" s="22" t="str">
        <f t="shared" ca="1" si="148"/>
        <v>VUT0102</v>
      </c>
      <c r="H1865" s="22" t="str">
        <f t="shared" ca="1" si="149"/>
        <v>SANMA</v>
      </c>
      <c r="I1865" s="2"/>
      <c r="J1865" s="2">
        <v>0</v>
      </c>
      <c r="K1865" s="2"/>
    </row>
    <row r="1866" spans="1:11">
      <c r="A1866" s="6" t="s">
        <v>7742</v>
      </c>
      <c r="B1866" s="6" t="s">
        <v>7743</v>
      </c>
      <c r="C1866" s="22" t="str">
        <f t="shared" ca="1" si="145"/>
        <v>North Santo (Santo)</v>
      </c>
      <c r="D1866" s="6" t="s">
        <v>565</v>
      </c>
      <c r="E1866" s="22" t="str">
        <f t="shared" ca="1" si="146"/>
        <v>Aese</v>
      </c>
      <c r="F1866" s="22" t="str">
        <f t="shared" ca="1" si="147"/>
        <v>VUT0102029</v>
      </c>
      <c r="G1866" s="22" t="str">
        <f t="shared" ca="1" si="148"/>
        <v>VUT0102</v>
      </c>
      <c r="H1866" s="22" t="str">
        <f t="shared" ca="1" si="149"/>
        <v>SANMA</v>
      </c>
      <c r="I1866" s="2"/>
      <c r="J1866" s="2">
        <v>0</v>
      </c>
      <c r="K1866" s="2"/>
    </row>
    <row r="1867" spans="1:11">
      <c r="A1867" s="6" t="s">
        <v>7746</v>
      </c>
      <c r="B1867" s="6" t="s">
        <v>7747</v>
      </c>
      <c r="C1867" s="22" t="str">
        <f t="shared" ca="1" si="145"/>
        <v>North Santo (Santo)</v>
      </c>
      <c r="D1867" s="6" t="s">
        <v>565</v>
      </c>
      <c r="E1867" s="22" t="str">
        <f t="shared" ca="1" si="146"/>
        <v>Aese</v>
      </c>
      <c r="F1867" s="22" t="str">
        <f t="shared" ca="1" si="147"/>
        <v>VUT0102029</v>
      </c>
      <c r="G1867" s="22" t="str">
        <f t="shared" ca="1" si="148"/>
        <v>VUT0102</v>
      </c>
      <c r="H1867" s="22" t="str">
        <f t="shared" ca="1" si="149"/>
        <v>SANMA</v>
      </c>
      <c r="I1867" s="2"/>
      <c r="J1867" s="2">
        <v>0</v>
      </c>
      <c r="K1867" s="2"/>
    </row>
    <row r="1868" spans="1:11">
      <c r="A1868" s="6" t="s">
        <v>7746</v>
      </c>
      <c r="B1868" s="6" t="s">
        <v>7748</v>
      </c>
      <c r="C1868" s="22" t="str">
        <f t="shared" ca="1" si="145"/>
        <v>North Santo (Santo)</v>
      </c>
      <c r="D1868" s="6" t="s">
        <v>565</v>
      </c>
      <c r="E1868" s="22" t="str">
        <f t="shared" ca="1" si="146"/>
        <v>Aese</v>
      </c>
      <c r="F1868" s="22" t="str">
        <f t="shared" ca="1" si="147"/>
        <v>VUT0102029</v>
      </c>
      <c r="G1868" s="22" t="str">
        <f t="shared" ca="1" si="148"/>
        <v>VUT0102</v>
      </c>
      <c r="H1868" s="22" t="str">
        <f t="shared" ca="1" si="149"/>
        <v>SANMA</v>
      </c>
      <c r="I1868" s="2"/>
      <c r="J1868" s="2">
        <v>0</v>
      </c>
      <c r="K1868" s="2"/>
    </row>
    <row r="1869" spans="1:11">
      <c r="A1869" s="6" t="s">
        <v>7755</v>
      </c>
      <c r="B1869" s="6" t="s">
        <v>7756</v>
      </c>
      <c r="C1869" s="22" t="str">
        <f t="shared" ca="1" si="145"/>
        <v>North Santo (Santo)</v>
      </c>
      <c r="D1869" s="6" t="s">
        <v>565</v>
      </c>
      <c r="E1869" s="22" t="str">
        <f t="shared" ca="1" si="146"/>
        <v>Aese</v>
      </c>
      <c r="F1869" s="22" t="str">
        <f t="shared" ca="1" si="147"/>
        <v>VUT0102029</v>
      </c>
      <c r="G1869" s="22" t="str">
        <f t="shared" ca="1" si="148"/>
        <v>VUT0102</v>
      </c>
      <c r="H1869" s="22" t="str">
        <f t="shared" ca="1" si="149"/>
        <v>SANMA</v>
      </c>
      <c r="I1869" s="2"/>
      <c r="J1869" s="2">
        <v>0</v>
      </c>
      <c r="K1869" s="2"/>
    </row>
    <row r="1870" spans="1:11">
      <c r="A1870" s="6" t="s">
        <v>7757</v>
      </c>
      <c r="B1870" s="6" t="s">
        <v>7758</v>
      </c>
      <c r="C1870" s="22" t="str">
        <f t="shared" ca="1" si="145"/>
        <v>North Santo (Santo)</v>
      </c>
      <c r="D1870" s="6" t="s">
        <v>565</v>
      </c>
      <c r="E1870" s="22" t="str">
        <f t="shared" ca="1" si="146"/>
        <v>Aese</v>
      </c>
      <c r="F1870" s="22" t="str">
        <f t="shared" ca="1" si="147"/>
        <v>VUT0102029</v>
      </c>
      <c r="G1870" s="22" t="str">
        <f t="shared" ca="1" si="148"/>
        <v>VUT0102</v>
      </c>
      <c r="H1870" s="22" t="str">
        <f t="shared" ca="1" si="149"/>
        <v>SANMA</v>
      </c>
      <c r="I1870" s="2"/>
      <c r="J1870" s="2">
        <v>0</v>
      </c>
      <c r="K1870" s="2"/>
    </row>
    <row r="1871" spans="1:11">
      <c r="A1871" s="6" t="s">
        <v>7759</v>
      </c>
      <c r="B1871" s="6" t="s">
        <v>7760</v>
      </c>
      <c r="C1871" s="22" t="str">
        <f t="shared" ca="1" si="145"/>
        <v>North Santo (Santo)</v>
      </c>
      <c r="D1871" s="6" t="s">
        <v>565</v>
      </c>
      <c r="E1871" s="22" t="str">
        <f t="shared" ca="1" si="146"/>
        <v>Aese</v>
      </c>
      <c r="F1871" s="22" t="str">
        <f t="shared" ca="1" si="147"/>
        <v>VUT0102029</v>
      </c>
      <c r="G1871" s="22" t="str">
        <f t="shared" ca="1" si="148"/>
        <v>VUT0102</v>
      </c>
      <c r="H1871" s="22" t="str">
        <f t="shared" ca="1" si="149"/>
        <v>SANMA</v>
      </c>
      <c r="I1871" s="2"/>
      <c r="J1871" s="2">
        <v>0</v>
      </c>
      <c r="K1871" s="2"/>
    </row>
    <row r="1872" spans="1:11">
      <c r="A1872" s="6" t="s">
        <v>7763</v>
      </c>
      <c r="B1872" s="6" t="s">
        <v>7764</v>
      </c>
      <c r="C1872" s="22" t="str">
        <f t="shared" ca="1" si="145"/>
        <v>North Santo (Santo)</v>
      </c>
      <c r="D1872" s="6" t="s">
        <v>565</v>
      </c>
      <c r="E1872" s="22" t="str">
        <f t="shared" ca="1" si="146"/>
        <v>Aese</v>
      </c>
      <c r="F1872" s="22" t="str">
        <f t="shared" ca="1" si="147"/>
        <v>VUT0102029</v>
      </c>
      <c r="G1872" s="22" t="str">
        <f t="shared" ca="1" si="148"/>
        <v>VUT0102</v>
      </c>
      <c r="H1872" s="22" t="str">
        <f t="shared" ca="1" si="149"/>
        <v>SANMA</v>
      </c>
      <c r="I1872" s="2"/>
      <c r="J1872" s="2">
        <v>0</v>
      </c>
      <c r="K1872" s="2"/>
    </row>
    <row r="1873" spans="1:11">
      <c r="A1873" s="6" t="s">
        <v>7765</v>
      </c>
      <c r="B1873" s="6" t="s">
        <v>7766</v>
      </c>
      <c r="C1873" s="22" t="str">
        <f t="shared" ca="1" si="145"/>
        <v>North Santo (Santo)</v>
      </c>
      <c r="D1873" s="6" t="s">
        <v>565</v>
      </c>
      <c r="E1873" s="22" t="str">
        <f t="shared" ca="1" si="146"/>
        <v>Aese</v>
      </c>
      <c r="F1873" s="22" t="str">
        <f t="shared" ca="1" si="147"/>
        <v>VUT0102029</v>
      </c>
      <c r="G1873" s="22" t="str">
        <f t="shared" ca="1" si="148"/>
        <v>VUT0102</v>
      </c>
      <c r="H1873" s="22" t="str">
        <f t="shared" ca="1" si="149"/>
        <v>SANMA</v>
      </c>
      <c r="I1873" s="2"/>
      <c r="J1873" s="2">
        <v>3</v>
      </c>
      <c r="K1873" s="2"/>
    </row>
    <row r="1874" spans="1:11">
      <c r="A1874" s="6" t="s">
        <v>7767</v>
      </c>
      <c r="B1874" s="6" t="s">
        <v>7768</v>
      </c>
      <c r="C1874" s="22" t="str">
        <f t="shared" ca="1" si="145"/>
        <v>North Santo (Santo)</v>
      </c>
      <c r="D1874" s="6" t="s">
        <v>565</v>
      </c>
      <c r="E1874" s="22" t="str">
        <f t="shared" ca="1" si="146"/>
        <v>Aese</v>
      </c>
      <c r="F1874" s="22" t="str">
        <f t="shared" ca="1" si="147"/>
        <v>VUT0102029</v>
      </c>
      <c r="G1874" s="22" t="str">
        <f t="shared" ca="1" si="148"/>
        <v>VUT0102</v>
      </c>
      <c r="H1874" s="22" t="str">
        <f t="shared" ca="1" si="149"/>
        <v>SANMA</v>
      </c>
      <c r="I1874" s="2"/>
      <c r="J1874" s="2">
        <v>0</v>
      </c>
      <c r="K1874" s="2"/>
    </row>
    <row r="1875" spans="1:11">
      <c r="A1875" s="6" t="s">
        <v>7763</v>
      </c>
      <c r="B1875" s="6" t="s">
        <v>7769</v>
      </c>
      <c r="C1875" s="22" t="str">
        <f t="shared" ca="1" si="145"/>
        <v>North Santo (Santo)</v>
      </c>
      <c r="D1875" s="6" t="s">
        <v>565</v>
      </c>
      <c r="E1875" s="22" t="str">
        <f t="shared" ca="1" si="146"/>
        <v>Aese</v>
      </c>
      <c r="F1875" s="22" t="str">
        <f t="shared" ca="1" si="147"/>
        <v>VUT0102029</v>
      </c>
      <c r="G1875" s="22" t="str">
        <f t="shared" ca="1" si="148"/>
        <v>VUT0102</v>
      </c>
      <c r="H1875" s="22" t="str">
        <f t="shared" ca="1" si="149"/>
        <v>SANMA</v>
      </c>
      <c r="I1875" s="2"/>
      <c r="J1875" s="2">
        <v>0</v>
      </c>
      <c r="K1875" s="2"/>
    </row>
    <row r="1876" spans="1:11">
      <c r="A1876" s="6" t="s">
        <v>7770</v>
      </c>
      <c r="B1876" s="6" t="s">
        <v>7771</v>
      </c>
      <c r="C1876" s="22" t="str">
        <f t="shared" ca="1" si="145"/>
        <v>North Santo (Santo)</v>
      </c>
      <c r="D1876" s="6" t="s">
        <v>565</v>
      </c>
      <c r="E1876" s="22" t="str">
        <f t="shared" ca="1" si="146"/>
        <v>Aese</v>
      </c>
      <c r="F1876" s="22" t="str">
        <f t="shared" ca="1" si="147"/>
        <v>VUT0102029</v>
      </c>
      <c r="G1876" s="22" t="str">
        <f t="shared" ca="1" si="148"/>
        <v>VUT0102</v>
      </c>
      <c r="H1876" s="22" t="str">
        <f t="shared" ca="1" si="149"/>
        <v>SANMA</v>
      </c>
      <c r="I1876" s="2"/>
      <c r="J1876" s="2">
        <v>0</v>
      </c>
      <c r="K1876" s="2"/>
    </row>
    <row r="1877" spans="1:11">
      <c r="A1877" s="6" t="s">
        <v>7772</v>
      </c>
      <c r="B1877" s="6" t="s">
        <v>7773</v>
      </c>
      <c r="C1877" s="22" t="str">
        <f t="shared" ca="1" si="145"/>
        <v>North Santo (Santo)</v>
      </c>
      <c r="D1877" s="6" t="s">
        <v>565</v>
      </c>
      <c r="E1877" s="22" t="str">
        <f t="shared" ca="1" si="146"/>
        <v>Aese</v>
      </c>
      <c r="F1877" s="22" t="str">
        <f t="shared" ca="1" si="147"/>
        <v>VUT0102029</v>
      </c>
      <c r="G1877" s="22" t="str">
        <f t="shared" ca="1" si="148"/>
        <v>VUT0102</v>
      </c>
      <c r="H1877" s="22" t="str">
        <f t="shared" ca="1" si="149"/>
        <v>SANMA</v>
      </c>
      <c r="I1877" s="2"/>
      <c r="J1877" s="2">
        <v>0</v>
      </c>
      <c r="K1877" s="2"/>
    </row>
    <row r="1878" spans="1:11">
      <c r="A1878" s="6" t="s">
        <v>7774</v>
      </c>
      <c r="B1878" s="6" t="s">
        <v>7775</v>
      </c>
      <c r="C1878" s="22" t="str">
        <f t="shared" ca="1" si="145"/>
        <v>North Santo (Santo)</v>
      </c>
      <c r="D1878" s="6" t="s">
        <v>565</v>
      </c>
      <c r="E1878" s="22" t="str">
        <f t="shared" ca="1" si="146"/>
        <v>Aese</v>
      </c>
      <c r="F1878" s="22" t="str">
        <f t="shared" ca="1" si="147"/>
        <v>VUT0102029</v>
      </c>
      <c r="G1878" s="22" t="str">
        <f t="shared" ca="1" si="148"/>
        <v>VUT0102</v>
      </c>
      <c r="H1878" s="22" t="str">
        <f t="shared" ca="1" si="149"/>
        <v>SANMA</v>
      </c>
      <c r="I1878" s="2"/>
      <c r="J1878" s="2">
        <v>2</v>
      </c>
      <c r="K1878" s="2">
        <v>3</v>
      </c>
    </row>
    <row r="1879" spans="1:11">
      <c r="A1879" s="6" t="s">
        <v>7776</v>
      </c>
      <c r="B1879" s="6" t="s">
        <v>7777</v>
      </c>
      <c r="C1879" s="22" t="str">
        <f t="shared" ca="1" si="145"/>
        <v>North Santo (Santo)</v>
      </c>
      <c r="D1879" s="6" t="s">
        <v>565</v>
      </c>
      <c r="E1879" s="22" t="str">
        <f t="shared" ca="1" si="146"/>
        <v>Aese</v>
      </c>
      <c r="F1879" s="22" t="str">
        <f t="shared" ca="1" si="147"/>
        <v>VUT0102029</v>
      </c>
      <c r="G1879" s="22" t="str">
        <f t="shared" ca="1" si="148"/>
        <v>VUT0102</v>
      </c>
      <c r="H1879" s="22" t="str">
        <f t="shared" ca="1" si="149"/>
        <v>SANMA</v>
      </c>
      <c r="I1879" s="2"/>
      <c r="J1879" s="2">
        <v>0</v>
      </c>
      <c r="K1879" s="2"/>
    </row>
    <row r="1880" spans="1:11">
      <c r="A1880" s="6" t="s">
        <v>7778</v>
      </c>
      <c r="B1880" s="6" t="s">
        <v>7779</v>
      </c>
      <c r="C1880" s="22" t="str">
        <f t="shared" ca="1" si="145"/>
        <v>North Santo (Santo)</v>
      </c>
      <c r="D1880" s="6" t="s">
        <v>565</v>
      </c>
      <c r="E1880" s="22" t="str">
        <f t="shared" ca="1" si="146"/>
        <v>Aese</v>
      </c>
      <c r="F1880" s="22" t="str">
        <f t="shared" ca="1" si="147"/>
        <v>VUT0102029</v>
      </c>
      <c r="G1880" s="22" t="str">
        <f t="shared" ca="1" si="148"/>
        <v>VUT0102</v>
      </c>
      <c r="H1880" s="22" t="str">
        <f t="shared" ca="1" si="149"/>
        <v>SANMA</v>
      </c>
      <c r="I1880" s="2"/>
      <c r="J1880" s="2">
        <v>0</v>
      </c>
      <c r="K1880" s="2"/>
    </row>
    <row r="1881" spans="1:11">
      <c r="A1881" s="6" t="s">
        <v>7780</v>
      </c>
      <c r="B1881" s="6" t="s">
        <v>7781</v>
      </c>
      <c r="C1881" s="22" t="str">
        <f t="shared" ca="1" si="145"/>
        <v>North Santo (Santo)</v>
      </c>
      <c r="D1881" s="6" t="s">
        <v>565</v>
      </c>
      <c r="E1881" s="22" t="str">
        <f t="shared" ca="1" si="146"/>
        <v>Aese</v>
      </c>
      <c r="F1881" s="22" t="str">
        <f t="shared" ca="1" si="147"/>
        <v>VUT0102029</v>
      </c>
      <c r="G1881" s="22" t="str">
        <f t="shared" ca="1" si="148"/>
        <v>VUT0102</v>
      </c>
      <c r="H1881" s="22" t="str">
        <f t="shared" ca="1" si="149"/>
        <v>SANMA</v>
      </c>
      <c r="I1881" s="2"/>
      <c r="J1881" s="2">
        <v>0</v>
      </c>
      <c r="K1881" s="2"/>
    </row>
    <row r="1882" spans="1:11">
      <c r="A1882" s="6" t="s">
        <v>7782</v>
      </c>
      <c r="B1882" s="6" t="s">
        <v>7783</v>
      </c>
      <c r="C1882" s="22" t="str">
        <f t="shared" ca="1" si="145"/>
        <v>North Santo (Santo)</v>
      </c>
      <c r="D1882" s="6" t="s">
        <v>565</v>
      </c>
      <c r="E1882" s="22" t="str">
        <f t="shared" ca="1" si="146"/>
        <v>Aese</v>
      </c>
      <c r="F1882" s="22" t="str">
        <f t="shared" ca="1" si="147"/>
        <v>VUT0102029</v>
      </c>
      <c r="G1882" s="22" t="str">
        <f t="shared" ca="1" si="148"/>
        <v>VUT0102</v>
      </c>
      <c r="H1882" s="22" t="str">
        <f t="shared" ca="1" si="149"/>
        <v>SANMA</v>
      </c>
      <c r="I1882" s="2"/>
      <c r="J1882" s="2">
        <v>3</v>
      </c>
      <c r="K1882" s="2"/>
    </row>
    <row r="1883" spans="1:11">
      <c r="A1883" s="6" t="s">
        <v>7784</v>
      </c>
      <c r="B1883" s="6" t="s">
        <v>7785</v>
      </c>
      <c r="C1883" s="22" t="str">
        <f t="shared" ca="1" si="145"/>
        <v>North Santo (Santo)</v>
      </c>
      <c r="D1883" s="6" t="s">
        <v>565</v>
      </c>
      <c r="E1883" s="22" t="str">
        <f t="shared" ca="1" si="146"/>
        <v>Aese</v>
      </c>
      <c r="F1883" s="22" t="str">
        <f t="shared" ca="1" si="147"/>
        <v>VUT0102029</v>
      </c>
      <c r="G1883" s="22" t="str">
        <f t="shared" ca="1" si="148"/>
        <v>VUT0102</v>
      </c>
      <c r="H1883" s="22" t="str">
        <f t="shared" ca="1" si="149"/>
        <v>SANMA</v>
      </c>
      <c r="I1883" s="2"/>
      <c r="J1883" s="2">
        <v>0</v>
      </c>
      <c r="K1883" s="2"/>
    </row>
    <row r="1884" spans="1:11">
      <c r="A1884" s="6" t="s">
        <v>7790</v>
      </c>
      <c r="B1884" s="6" t="s">
        <v>7791</v>
      </c>
      <c r="C1884" s="22" t="str">
        <f t="shared" ca="1" si="145"/>
        <v>North Santo (Santo)</v>
      </c>
      <c r="D1884" s="6" t="s">
        <v>565</v>
      </c>
      <c r="E1884" s="22" t="str">
        <f t="shared" ca="1" si="146"/>
        <v>Aese</v>
      </c>
      <c r="F1884" s="22" t="str">
        <f t="shared" ca="1" si="147"/>
        <v>VUT0102029</v>
      </c>
      <c r="G1884" s="22" t="str">
        <f t="shared" ca="1" si="148"/>
        <v>VUT0102</v>
      </c>
      <c r="H1884" s="22" t="str">
        <f t="shared" ca="1" si="149"/>
        <v>SANMA</v>
      </c>
      <c r="I1884" s="2"/>
      <c r="J1884" s="2">
        <v>0</v>
      </c>
      <c r="K1884" s="2"/>
    </row>
    <row r="1885" spans="1:11">
      <c r="A1885" s="6" t="s">
        <v>7798</v>
      </c>
      <c r="B1885" s="6" t="s">
        <v>7799</v>
      </c>
      <c r="C1885" s="22" t="str">
        <f t="shared" ca="1" si="145"/>
        <v>North Santo (Santo)</v>
      </c>
      <c r="D1885" s="6" t="s">
        <v>565</v>
      </c>
      <c r="E1885" s="22" t="str">
        <f t="shared" ca="1" si="146"/>
        <v>Aese</v>
      </c>
      <c r="F1885" s="22" t="str">
        <f t="shared" ca="1" si="147"/>
        <v>VUT0102029</v>
      </c>
      <c r="G1885" s="22" t="str">
        <f t="shared" ca="1" si="148"/>
        <v>VUT0102</v>
      </c>
      <c r="H1885" s="22" t="str">
        <f t="shared" ca="1" si="149"/>
        <v>SANMA</v>
      </c>
      <c r="I1885" s="2"/>
      <c r="J1885" s="2">
        <v>0</v>
      </c>
      <c r="K1885" s="2"/>
    </row>
    <row r="1886" spans="1:11">
      <c r="A1886" s="6" t="s">
        <v>7800</v>
      </c>
      <c r="B1886" s="6" t="s">
        <v>7801</v>
      </c>
      <c r="C1886" s="22" t="str">
        <f t="shared" ca="1" si="145"/>
        <v>North Santo (Santo)</v>
      </c>
      <c r="D1886" s="6" t="s">
        <v>565</v>
      </c>
      <c r="E1886" s="22" t="str">
        <f t="shared" ca="1" si="146"/>
        <v>Aese</v>
      </c>
      <c r="F1886" s="22" t="str">
        <f t="shared" ca="1" si="147"/>
        <v>VUT0102029</v>
      </c>
      <c r="G1886" s="22" t="str">
        <f t="shared" ca="1" si="148"/>
        <v>VUT0102</v>
      </c>
      <c r="H1886" s="22" t="str">
        <f t="shared" ca="1" si="149"/>
        <v>SANMA</v>
      </c>
      <c r="I1886" s="2"/>
      <c r="J1886" s="2">
        <v>0</v>
      </c>
      <c r="K1886" s="2"/>
    </row>
    <row r="1887" spans="1:11">
      <c r="A1887" s="6" t="s">
        <v>7802</v>
      </c>
      <c r="B1887" s="6" t="s">
        <v>7803</v>
      </c>
      <c r="C1887" s="22" t="str">
        <f t="shared" ca="1" si="145"/>
        <v>North Santo (Santo)</v>
      </c>
      <c r="D1887" s="6" t="s">
        <v>565</v>
      </c>
      <c r="E1887" s="22" t="str">
        <f t="shared" ca="1" si="146"/>
        <v>Aese</v>
      </c>
      <c r="F1887" s="22" t="str">
        <f t="shared" ca="1" si="147"/>
        <v>VUT0102029</v>
      </c>
      <c r="G1887" s="22" t="str">
        <f t="shared" ca="1" si="148"/>
        <v>VUT0102</v>
      </c>
      <c r="H1887" s="22" t="str">
        <f t="shared" ca="1" si="149"/>
        <v>SANMA</v>
      </c>
      <c r="I1887" s="2"/>
      <c r="J1887" s="2">
        <v>0</v>
      </c>
      <c r="K1887" s="2"/>
    </row>
    <row r="1888" spans="1:11">
      <c r="A1888" s="6" t="s">
        <v>7808</v>
      </c>
      <c r="B1888" s="6" t="s">
        <v>7809</v>
      </c>
      <c r="C1888" s="22" t="str">
        <f t="shared" ca="1" si="145"/>
        <v>North Santo (Santo)</v>
      </c>
      <c r="D1888" s="6" t="s">
        <v>565</v>
      </c>
      <c r="E1888" s="22" t="str">
        <f t="shared" ca="1" si="146"/>
        <v>Aese</v>
      </c>
      <c r="F1888" s="22" t="str">
        <f t="shared" ca="1" si="147"/>
        <v>VUT0102029</v>
      </c>
      <c r="G1888" s="22" t="str">
        <f t="shared" ca="1" si="148"/>
        <v>VUT0102</v>
      </c>
      <c r="H1888" s="22" t="str">
        <f t="shared" ca="1" si="149"/>
        <v>SANMA</v>
      </c>
      <c r="I1888" s="2"/>
      <c r="J1888" s="2">
        <v>0</v>
      </c>
      <c r="K1888" s="2"/>
    </row>
    <row r="1889" spans="1:11">
      <c r="A1889" s="6" t="s">
        <v>7812</v>
      </c>
      <c r="B1889" s="6" t="s">
        <v>7813</v>
      </c>
      <c r="C1889" s="22" t="str">
        <f t="shared" ca="1" si="145"/>
        <v>North Santo (Santo)</v>
      </c>
      <c r="D1889" s="6" t="s">
        <v>565</v>
      </c>
      <c r="E1889" s="22" t="str">
        <f t="shared" ca="1" si="146"/>
        <v>Aese</v>
      </c>
      <c r="F1889" s="22" t="str">
        <f t="shared" ca="1" si="147"/>
        <v>VUT0102029</v>
      </c>
      <c r="G1889" s="22" t="str">
        <f t="shared" ca="1" si="148"/>
        <v>VUT0102</v>
      </c>
      <c r="H1889" s="22" t="str">
        <f t="shared" ca="1" si="149"/>
        <v>SANMA</v>
      </c>
      <c r="I1889" s="2"/>
      <c r="J1889" s="2">
        <v>0</v>
      </c>
      <c r="K1889" s="2"/>
    </row>
    <row r="1890" spans="1:11">
      <c r="A1890" s="6" t="s">
        <v>7816</v>
      </c>
      <c r="B1890" s="6" t="s">
        <v>7817</v>
      </c>
      <c r="C1890" s="22" t="str">
        <f t="shared" ca="1" si="145"/>
        <v>North Santo (Santo)</v>
      </c>
      <c r="D1890" s="6" t="s">
        <v>565</v>
      </c>
      <c r="E1890" s="22" t="str">
        <f t="shared" ca="1" si="146"/>
        <v>Aese</v>
      </c>
      <c r="F1890" s="22" t="str">
        <f t="shared" ca="1" si="147"/>
        <v>VUT0102029</v>
      </c>
      <c r="G1890" s="22" t="str">
        <f t="shared" ca="1" si="148"/>
        <v>VUT0102</v>
      </c>
      <c r="H1890" s="22" t="str">
        <f t="shared" ca="1" si="149"/>
        <v>SANMA</v>
      </c>
      <c r="I1890" s="2"/>
      <c r="J1890" s="2">
        <v>0</v>
      </c>
      <c r="K1890" s="2"/>
    </row>
    <row r="1891" spans="1:11">
      <c r="A1891" s="6" t="s">
        <v>7820</v>
      </c>
      <c r="B1891" s="6" t="s">
        <v>7821</v>
      </c>
      <c r="C1891" s="22" t="str">
        <f t="shared" ca="1" si="145"/>
        <v>North Santo (Santo)</v>
      </c>
      <c r="D1891" s="6" t="s">
        <v>565</v>
      </c>
      <c r="E1891" s="22" t="str">
        <f t="shared" ca="1" si="146"/>
        <v>Aese</v>
      </c>
      <c r="F1891" s="22" t="str">
        <f t="shared" ca="1" si="147"/>
        <v>VUT0102029</v>
      </c>
      <c r="G1891" s="22" t="str">
        <f t="shared" ca="1" si="148"/>
        <v>VUT0102</v>
      </c>
      <c r="H1891" s="22" t="str">
        <f t="shared" ca="1" si="149"/>
        <v>SANMA</v>
      </c>
      <c r="I1891" s="2"/>
      <c r="J1891" s="2">
        <v>0</v>
      </c>
      <c r="K1891" s="2"/>
    </row>
    <row r="1892" spans="1:11">
      <c r="A1892" s="6" t="s">
        <v>7824</v>
      </c>
      <c r="B1892" s="6" t="s">
        <v>7825</v>
      </c>
      <c r="C1892" s="22" t="str">
        <f t="shared" ca="1" si="145"/>
        <v>North Santo (Santo)</v>
      </c>
      <c r="D1892" s="6" t="s">
        <v>565</v>
      </c>
      <c r="E1892" s="22" t="str">
        <f t="shared" ca="1" si="146"/>
        <v>Aese</v>
      </c>
      <c r="F1892" s="22" t="str">
        <f t="shared" ca="1" si="147"/>
        <v>VUT0102029</v>
      </c>
      <c r="G1892" s="22" t="str">
        <f t="shared" ca="1" si="148"/>
        <v>VUT0102</v>
      </c>
      <c r="H1892" s="22" t="str">
        <f t="shared" ca="1" si="149"/>
        <v>SANMA</v>
      </c>
      <c r="I1892" s="2"/>
      <c r="J1892" s="2">
        <v>0</v>
      </c>
      <c r="K1892" s="2"/>
    </row>
    <row r="1893" spans="1:11">
      <c r="A1893" s="6" t="s">
        <v>7834</v>
      </c>
      <c r="B1893" s="6" t="s">
        <v>7835</v>
      </c>
      <c r="C1893" s="22" t="str">
        <f t="shared" ca="1" si="145"/>
        <v>North Santo (Santo)</v>
      </c>
      <c r="D1893" s="6" t="s">
        <v>565</v>
      </c>
      <c r="E1893" s="22" t="str">
        <f t="shared" ca="1" si="146"/>
        <v>Aese</v>
      </c>
      <c r="F1893" s="22" t="str">
        <f t="shared" ca="1" si="147"/>
        <v>VUT0102029</v>
      </c>
      <c r="G1893" s="22" t="str">
        <f t="shared" ca="1" si="148"/>
        <v>VUT0102</v>
      </c>
      <c r="H1893" s="22" t="str">
        <f t="shared" ca="1" si="149"/>
        <v>SANMA</v>
      </c>
      <c r="I1893" s="2"/>
      <c r="J1893" s="2">
        <v>0</v>
      </c>
      <c r="K1893" s="2"/>
    </row>
    <row r="1894" spans="1:11">
      <c r="A1894" s="6" t="s">
        <v>7840</v>
      </c>
      <c r="B1894" s="6" t="s">
        <v>7841</v>
      </c>
      <c r="C1894" s="22" t="str">
        <f t="shared" ca="1" si="145"/>
        <v>North Santo (Santo)</v>
      </c>
      <c r="D1894" s="6" t="s">
        <v>565</v>
      </c>
      <c r="E1894" s="22" t="str">
        <f t="shared" ca="1" si="146"/>
        <v>Aese</v>
      </c>
      <c r="F1894" s="22" t="str">
        <f t="shared" ca="1" si="147"/>
        <v>VUT0102029</v>
      </c>
      <c r="G1894" s="22" t="str">
        <f t="shared" ca="1" si="148"/>
        <v>VUT0102</v>
      </c>
      <c r="H1894" s="22" t="str">
        <f t="shared" ca="1" si="149"/>
        <v>SANMA</v>
      </c>
      <c r="I1894" s="2"/>
      <c r="J1894" s="2">
        <v>0</v>
      </c>
      <c r="K1894" s="2"/>
    </row>
    <row r="1895" spans="1:11">
      <c r="A1895" s="6" t="s">
        <v>7844</v>
      </c>
      <c r="B1895" s="6" t="s">
        <v>7845</v>
      </c>
      <c r="C1895" s="22" t="str">
        <f t="shared" ca="1" si="145"/>
        <v>North Santo (Santo)</v>
      </c>
      <c r="D1895" s="6" t="s">
        <v>565</v>
      </c>
      <c r="E1895" s="22" t="str">
        <f t="shared" ca="1" si="146"/>
        <v>Aese</v>
      </c>
      <c r="F1895" s="22" t="str">
        <f t="shared" ca="1" si="147"/>
        <v>VUT0102029</v>
      </c>
      <c r="G1895" s="22" t="str">
        <f t="shared" ca="1" si="148"/>
        <v>VUT0102</v>
      </c>
      <c r="H1895" s="22" t="str">
        <f t="shared" ca="1" si="149"/>
        <v>SANMA</v>
      </c>
      <c r="I1895" s="2"/>
      <c r="J1895" s="2">
        <v>0</v>
      </c>
      <c r="K1895" s="2"/>
    </row>
    <row r="1896" spans="1:11">
      <c r="A1896" s="6" t="s">
        <v>7846</v>
      </c>
      <c r="B1896" s="6" t="s">
        <v>7847</v>
      </c>
      <c r="C1896" s="22" t="str">
        <f t="shared" ca="1" si="145"/>
        <v>North Santo (Santo)</v>
      </c>
      <c r="D1896" s="6" t="s">
        <v>565</v>
      </c>
      <c r="E1896" s="22" t="str">
        <f t="shared" ca="1" si="146"/>
        <v>Aese</v>
      </c>
      <c r="F1896" s="22" t="str">
        <f t="shared" ca="1" si="147"/>
        <v>VUT0102029</v>
      </c>
      <c r="G1896" s="22" t="str">
        <f t="shared" ca="1" si="148"/>
        <v>VUT0102</v>
      </c>
      <c r="H1896" s="22" t="str">
        <f t="shared" ca="1" si="149"/>
        <v>SANMA</v>
      </c>
      <c r="I1896" s="2"/>
      <c r="J1896" s="2">
        <v>0</v>
      </c>
      <c r="K1896" s="2"/>
    </row>
    <row r="1897" spans="1:11">
      <c r="A1897" s="6" t="s">
        <v>7852</v>
      </c>
      <c r="B1897" s="6" t="s">
        <v>7853</v>
      </c>
      <c r="C1897" s="22" t="str">
        <f t="shared" ca="1" si="145"/>
        <v>North Santo (Santo)</v>
      </c>
      <c r="D1897" s="6" t="s">
        <v>565</v>
      </c>
      <c r="E1897" s="22" t="str">
        <f t="shared" ca="1" si="146"/>
        <v>Aese</v>
      </c>
      <c r="F1897" s="22" t="str">
        <f t="shared" ca="1" si="147"/>
        <v>VUT0102029</v>
      </c>
      <c r="G1897" s="22" t="str">
        <f t="shared" ca="1" si="148"/>
        <v>VUT0102</v>
      </c>
      <c r="H1897" s="22" t="str">
        <f t="shared" ca="1" si="149"/>
        <v>SANMA</v>
      </c>
      <c r="I1897" s="2"/>
      <c r="J1897" s="2">
        <v>0</v>
      </c>
      <c r="K1897" s="2"/>
    </row>
    <row r="1898" spans="1:11">
      <c r="A1898" s="6" t="s">
        <v>7856</v>
      </c>
      <c r="B1898" s="6" t="s">
        <v>7857</v>
      </c>
      <c r="C1898" s="22" t="str">
        <f t="shared" ca="1" si="145"/>
        <v>North Santo (Santo)</v>
      </c>
      <c r="D1898" s="6" t="s">
        <v>565</v>
      </c>
      <c r="E1898" s="22" t="str">
        <f t="shared" ca="1" si="146"/>
        <v>Aese</v>
      </c>
      <c r="F1898" s="22" t="str">
        <f t="shared" ca="1" si="147"/>
        <v>VUT0102029</v>
      </c>
      <c r="G1898" s="22" t="str">
        <f t="shared" ca="1" si="148"/>
        <v>VUT0102</v>
      </c>
      <c r="H1898" s="22" t="str">
        <f t="shared" ca="1" si="149"/>
        <v>SANMA</v>
      </c>
      <c r="I1898" s="2"/>
      <c r="J1898" s="2">
        <v>0</v>
      </c>
      <c r="K1898" s="2"/>
    </row>
    <row r="1899" spans="1:11">
      <c r="A1899" s="6" t="s">
        <v>7858</v>
      </c>
      <c r="B1899" s="6" t="s">
        <v>7859</v>
      </c>
      <c r="C1899" s="22" t="str">
        <f t="shared" ca="1" si="145"/>
        <v>North Santo (Santo)</v>
      </c>
      <c r="D1899" s="6" t="s">
        <v>565</v>
      </c>
      <c r="E1899" s="22" t="str">
        <f t="shared" ca="1" si="146"/>
        <v>Aese</v>
      </c>
      <c r="F1899" s="22" t="str">
        <f t="shared" ca="1" si="147"/>
        <v>VUT0102029</v>
      </c>
      <c r="G1899" s="22" t="str">
        <f t="shared" ca="1" si="148"/>
        <v>VUT0102</v>
      </c>
      <c r="H1899" s="22" t="str">
        <f t="shared" ca="1" si="149"/>
        <v>SANMA</v>
      </c>
      <c r="I1899" s="2"/>
      <c r="J1899" s="2">
        <v>0</v>
      </c>
      <c r="K1899" s="2"/>
    </row>
    <row r="1900" spans="1:11">
      <c r="A1900" s="6" t="s">
        <v>7860</v>
      </c>
      <c r="B1900" s="6" t="s">
        <v>7861</v>
      </c>
      <c r="C1900" s="22" t="str">
        <f t="shared" ca="1" si="145"/>
        <v>North Santo (Santo)</v>
      </c>
      <c r="D1900" s="6" t="s">
        <v>565</v>
      </c>
      <c r="E1900" s="22" t="str">
        <f t="shared" ca="1" si="146"/>
        <v>Aese</v>
      </c>
      <c r="F1900" s="22" t="str">
        <f t="shared" ca="1" si="147"/>
        <v>VUT0102029</v>
      </c>
      <c r="G1900" s="22" t="str">
        <f t="shared" ca="1" si="148"/>
        <v>VUT0102</v>
      </c>
      <c r="H1900" s="22" t="str">
        <f t="shared" ca="1" si="149"/>
        <v>SANMA</v>
      </c>
      <c r="I1900" s="2"/>
      <c r="J1900" s="2">
        <v>0</v>
      </c>
      <c r="K1900" s="2"/>
    </row>
    <row r="1901" spans="1:11">
      <c r="A1901" s="6" t="s">
        <v>7868</v>
      </c>
      <c r="B1901" s="6" t="s">
        <v>7869</v>
      </c>
      <c r="C1901" s="22" t="str">
        <f t="shared" ca="1" si="145"/>
        <v>North Santo (Santo)</v>
      </c>
      <c r="D1901" s="6" t="s">
        <v>565</v>
      </c>
      <c r="E1901" s="22" t="str">
        <f t="shared" ca="1" si="146"/>
        <v>Aese</v>
      </c>
      <c r="F1901" s="22" t="str">
        <f t="shared" ca="1" si="147"/>
        <v>VUT0102029</v>
      </c>
      <c r="G1901" s="22" t="str">
        <f t="shared" ca="1" si="148"/>
        <v>VUT0102</v>
      </c>
      <c r="H1901" s="22" t="str">
        <f t="shared" ca="1" si="149"/>
        <v>SANMA</v>
      </c>
      <c r="I1901" s="2"/>
      <c r="J1901" s="2">
        <v>0</v>
      </c>
      <c r="K1901" s="2"/>
    </row>
    <row r="1902" spans="1:11">
      <c r="A1902" s="6" t="s">
        <v>7870</v>
      </c>
      <c r="B1902" s="6" t="s">
        <v>7871</v>
      </c>
      <c r="C1902" s="22" t="str">
        <f t="shared" ca="1" si="145"/>
        <v>North Santo (Santo)</v>
      </c>
      <c r="D1902" s="6" t="s">
        <v>565</v>
      </c>
      <c r="E1902" s="22" t="str">
        <f t="shared" ca="1" si="146"/>
        <v>Aese</v>
      </c>
      <c r="F1902" s="22" t="str">
        <f t="shared" ca="1" si="147"/>
        <v>VUT0102029</v>
      </c>
      <c r="G1902" s="22" t="str">
        <f t="shared" ca="1" si="148"/>
        <v>VUT0102</v>
      </c>
      <c r="H1902" s="22" t="str">
        <f t="shared" ca="1" si="149"/>
        <v>SANMA</v>
      </c>
      <c r="I1902" s="2"/>
      <c r="J1902" s="2">
        <v>0</v>
      </c>
      <c r="K1902" s="2"/>
    </row>
    <row r="1903" spans="1:11">
      <c r="A1903" s="6" t="s">
        <v>7870</v>
      </c>
      <c r="B1903" s="6" t="s">
        <v>7874</v>
      </c>
      <c r="C1903" s="22" t="str">
        <f t="shared" ca="1" si="145"/>
        <v>North Santo (Santo)</v>
      </c>
      <c r="D1903" s="6" t="s">
        <v>565</v>
      </c>
      <c r="E1903" s="22" t="str">
        <f t="shared" ca="1" si="146"/>
        <v>Aese</v>
      </c>
      <c r="F1903" s="22" t="str">
        <f t="shared" ca="1" si="147"/>
        <v>VUT0102029</v>
      </c>
      <c r="G1903" s="22" t="str">
        <f t="shared" ca="1" si="148"/>
        <v>VUT0102</v>
      </c>
      <c r="H1903" s="22" t="str">
        <f t="shared" ca="1" si="149"/>
        <v>SANMA</v>
      </c>
      <c r="I1903" s="2"/>
      <c r="J1903" s="2">
        <v>0</v>
      </c>
      <c r="K1903" s="2"/>
    </row>
    <row r="1904" spans="1:11">
      <c r="A1904" s="6" t="s">
        <v>7901</v>
      </c>
      <c r="B1904" s="6" t="s">
        <v>7902</v>
      </c>
      <c r="C1904" s="22" t="str">
        <f t="shared" ca="1" si="145"/>
        <v>North Santo (Santo)</v>
      </c>
      <c r="D1904" s="6" t="s">
        <v>565</v>
      </c>
      <c r="E1904" s="22" t="str">
        <f t="shared" ca="1" si="146"/>
        <v>Aese</v>
      </c>
      <c r="F1904" s="22" t="str">
        <f t="shared" ca="1" si="147"/>
        <v>VUT0102029</v>
      </c>
      <c r="G1904" s="22" t="str">
        <f t="shared" ca="1" si="148"/>
        <v>VUT0102</v>
      </c>
      <c r="H1904" s="22" t="str">
        <f t="shared" ca="1" si="149"/>
        <v>SANMA</v>
      </c>
      <c r="I1904" s="2"/>
      <c r="J1904" s="2">
        <v>0</v>
      </c>
      <c r="K1904" s="2"/>
    </row>
    <row r="1905" spans="1:11">
      <c r="A1905" s="6" t="s">
        <v>7911</v>
      </c>
      <c r="B1905" s="6" t="s">
        <v>7912</v>
      </c>
      <c r="C1905" s="22" t="str">
        <f t="shared" ca="1" si="145"/>
        <v>North Santo (Santo)</v>
      </c>
      <c r="D1905" s="6" t="s">
        <v>565</v>
      </c>
      <c r="E1905" s="22" t="str">
        <f t="shared" ca="1" si="146"/>
        <v>Aese</v>
      </c>
      <c r="F1905" s="22" t="str">
        <f t="shared" ca="1" si="147"/>
        <v>VUT0102029</v>
      </c>
      <c r="G1905" s="22" t="str">
        <f t="shared" ca="1" si="148"/>
        <v>VUT0102</v>
      </c>
      <c r="H1905" s="22" t="str">
        <f t="shared" ca="1" si="149"/>
        <v>SANMA</v>
      </c>
      <c r="I1905" s="2"/>
      <c r="J1905" s="2">
        <v>0</v>
      </c>
      <c r="K1905" s="2"/>
    </row>
    <row r="1906" spans="1:11">
      <c r="A1906" s="6" t="s">
        <v>7921</v>
      </c>
      <c r="B1906" s="6" t="s">
        <v>7922</v>
      </c>
      <c r="C1906" s="22" t="str">
        <f t="shared" ca="1" si="145"/>
        <v>North Santo (Santo)</v>
      </c>
      <c r="D1906" s="6" t="s">
        <v>565</v>
      </c>
      <c r="E1906" s="22" t="str">
        <f t="shared" ca="1" si="146"/>
        <v>Aese</v>
      </c>
      <c r="F1906" s="22" t="str">
        <f t="shared" ca="1" si="147"/>
        <v>VUT0102029</v>
      </c>
      <c r="G1906" s="22" t="str">
        <f t="shared" ca="1" si="148"/>
        <v>VUT0102</v>
      </c>
      <c r="H1906" s="22" t="str">
        <f t="shared" ca="1" si="149"/>
        <v>SANMA</v>
      </c>
      <c r="I1906" s="2"/>
      <c r="J1906" s="2">
        <v>0</v>
      </c>
      <c r="K1906" s="2"/>
    </row>
    <row r="1907" spans="1:11">
      <c r="A1907" s="6" t="s">
        <v>7923</v>
      </c>
      <c r="B1907" s="6" t="s">
        <v>7924</v>
      </c>
      <c r="C1907" s="22" t="str">
        <f t="shared" ca="1" si="145"/>
        <v>North Santo (Santo)</v>
      </c>
      <c r="D1907" s="6" t="s">
        <v>565</v>
      </c>
      <c r="E1907" s="22" t="str">
        <f t="shared" ca="1" si="146"/>
        <v>Aese</v>
      </c>
      <c r="F1907" s="22" t="str">
        <f t="shared" ca="1" si="147"/>
        <v>VUT0102029</v>
      </c>
      <c r="G1907" s="22" t="str">
        <f t="shared" ca="1" si="148"/>
        <v>VUT0102</v>
      </c>
      <c r="H1907" s="22" t="str">
        <f t="shared" ca="1" si="149"/>
        <v>SANMA</v>
      </c>
      <c r="I1907" s="2"/>
      <c r="J1907" s="2">
        <v>0</v>
      </c>
      <c r="K1907" s="2"/>
    </row>
    <row r="1908" spans="1:11">
      <c r="A1908" s="6" t="s">
        <v>7933</v>
      </c>
      <c r="B1908" s="6" t="s">
        <v>7934</v>
      </c>
      <c r="C1908" s="22" t="str">
        <f t="shared" ca="1" si="145"/>
        <v>North Santo (Santo)</v>
      </c>
      <c r="D1908" s="6" t="s">
        <v>565</v>
      </c>
      <c r="E1908" s="22" t="str">
        <f t="shared" ca="1" si="146"/>
        <v>Aese</v>
      </c>
      <c r="F1908" s="22" t="str">
        <f t="shared" ca="1" si="147"/>
        <v>VUT0102029</v>
      </c>
      <c r="G1908" s="22" t="str">
        <f t="shared" ca="1" si="148"/>
        <v>VUT0102</v>
      </c>
      <c r="H1908" s="22" t="str">
        <f t="shared" ca="1" si="149"/>
        <v>SANMA</v>
      </c>
      <c r="I1908" s="2"/>
      <c r="J1908" s="2">
        <v>0</v>
      </c>
      <c r="K1908" s="2"/>
    </row>
    <row r="1909" spans="1:11">
      <c r="A1909" s="6" t="s">
        <v>7943</v>
      </c>
      <c r="B1909" s="6" t="s">
        <v>7944</v>
      </c>
      <c r="C1909" s="22" t="str">
        <f t="shared" ca="1" si="145"/>
        <v>North Santo (Santo)</v>
      </c>
      <c r="D1909" s="6" t="s">
        <v>565</v>
      </c>
      <c r="E1909" s="22" t="str">
        <f t="shared" ca="1" si="146"/>
        <v>Aese</v>
      </c>
      <c r="F1909" s="22" t="str">
        <f t="shared" ca="1" si="147"/>
        <v>VUT0102029</v>
      </c>
      <c r="G1909" s="22" t="str">
        <f t="shared" ca="1" si="148"/>
        <v>VUT0102</v>
      </c>
      <c r="H1909" s="22" t="str">
        <f t="shared" ca="1" si="149"/>
        <v>SANMA</v>
      </c>
      <c r="I1909" s="2"/>
      <c r="J1909" s="2">
        <v>0</v>
      </c>
      <c r="K1909" s="2"/>
    </row>
    <row r="1910" spans="1:11">
      <c r="A1910" s="6" t="s">
        <v>7945</v>
      </c>
      <c r="B1910" s="6" t="s">
        <v>7946</v>
      </c>
      <c r="C1910" s="22" t="str">
        <f t="shared" ca="1" si="145"/>
        <v>North Santo (Santo)</v>
      </c>
      <c r="D1910" s="6" t="s">
        <v>565</v>
      </c>
      <c r="E1910" s="22" t="str">
        <f t="shared" ca="1" si="146"/>
        <v>Aese</v>
      </c>
      <c r="F1910" s="22" t="str">
        <f t="shared" ca="1" si="147"/>
        <v>VUT0102029</v>
      </c>
      <c r="G1910" s="22" t="str">
        <f t="shared" ca="1" si="148"/>
        <v>VUT0102</v>
      </c>
      <c r="H1910" s="22" t="str">
        <f t="shared" ca="1" si="149"/>
        <v>SANMA</v>
      </c>
      <c r="I1910" s="2"/>
      <c r="J1910" s="2">
        <v>0</v>
      </c>
      <c r="K1910" s="2"/>
    </row>
    <row r="1911" spans="1:11">
      <c r="A1911" s="6" t="s">
        <v>7956</v>
      </c>
      <c r="B1911" s="6" t="s">
        <v>7957</v>
      </c>
      <c r="C1911" s="22" t="str">
        <f t="shared" ca="1" si="145"/>
        <v>North Santo (Santo)</v>
      </c>
      <c r="D1911" s="6" t="s">
        <v>565</v>
      </c>
      <c r="E1911" s="22" t="str">
        <f t="shared" ca="1" si="146"/>
        <v>Aese</v>
      </c>
      <c r="F1911" s="22" t="str">
        <f t="shared" ca="1" si="147"/>
        <v>VUT0102029</v>
      </c>
      <c r="G1911" s="22" t="str">
        <f t="shared" ca="1" si="148"/>
        <v>VUT0102</v>
      </c>
      <c r="H1911" s="22" t="str">
        <f t="shared" ca="1" si="149"/>
        <v>SANMA</v>
      </c>
      <c r="I1911" s="2"/>
      <c r="J1911" s="2">
        <v>0</v>
      </c>
      <c r="K1911" s="2"/>
    </row>
    <row r="1912" spans="1:11">
      <c r="A1912" s="6" t="s">
        <v>7962</v>
      </c>
      <c r="B1912" s="6" t="s">
        <v>7963</v>
      </c>
      <c r="C1912" s="22" t="str">
        <f t="shared" ca="1" si="145"/>
        <v>North Santo (Santo)</v>
      </c>
      <c r="D1912" s="6" t="s">
        <v>565</v>
      </c>
      <c r="E1912" s="22" t="str">
        <f t="shared" ca="1" si="146"/>
        <v>Aese</v>
      </c>
      <c r="F1912" s="22" t="str">
        <f t="shared" ca="1" si="147"/>
        <v>VUT0102029</v>
      </c>
      <c r="G1912" s="22" t="str">
        <f t="shared" ca="1" si="148"/>
        <v>VUT0102</v>
      </c>
      <c r="H1912" s="22" t="str">
        <f t="shared" ca="1" si="149"/>
        <v>SANMA</v>
      </c>
      <c r="I1912" s="2"/>
      <c r="J1912" s="2">
        <v>0</v>
      </c>
      <c r="K1912" s="2"/>
    </row>
    <row r="1913" spans="1:11">
      <c r="A1913" s="6" t="s">
        <v>7986</v>
      </c>
      <c r="B1913" s="6" t="s">
        <v>7987</v>
      </c>
      <c r="C1913" s="22" t="str">
        <f t="shared" ca="1" si="145"/>
        <v>North Santo (Santo)</v>
      </c>
      <c r="D1913" s="6" t="s">
        <v>565</v>
      </c>
      <c r="E1913" s="22" t="str">
        <f t="shared" ca="1" si="146"/>
        <v>Aese</v>
      </c>
      <c r="F1913" s="22" t="str">
        <f t="shared" ca="1" si="147"/>
        <v>VUT0102029</v>
      </c>
      <c r="G1913" s="22" t="str">
        <f t="shared" ca="1" si="148"/>
        <v>VUT0102</v>
      </c>
      <c r="H1913" s="22" t="str">
        <f t="shared" ca="1" si="149"/>
        <v>SANMA</v>
      </c>
      <c r="I1913" s="2"/>
      <c r="J1913" s="2">
        <v>2</v>
      </c>
      <c r="K1913" s="2"/>
    </row>
    <row r="1914" spans="1:11">
      <c r="A1914" s="6" t="s">
        <v>7988</v>
      </c>
      <c r="B1914" s="6" t="s">
        <v>7989</v>
      </c>
      <c r="C1914" s="22" t="str">
        <f t="shared" ca="1" si="145"/>
        <v>North Santo (Santo)</v>
      </c>
      <c r="D1914" s="6" t="s">
        <v>565</v>
      </c>
      <c r="E1914" s="22" t="str">
        <f t="shared" ca="1" si="146"/>
        <v>Aese</v>
      </c>
      <c r="F1914" s="22" t="str">
        <f t="shared" ca="1" si="147"/>
        <v>VUT0102029</v>
      </c>
      <c r="G1914" s="22" t="str">
        <f t="shared" ca="1" si="148"/>
        <v>VUT0102</v>
      </c>
      <c r="H1914" s="22" t="str">
        <f t="shared" ca="1" si="149"/>
        <v>SANMA</v>
      </c>
      <c r="I1914" s="2"/>
      <c r="J1914" s="2">
        <v>0</v>
      </c>
      <c r="K1914" s="2"/>
    </row>
    <row r="1915" spans="1:11">
      <c r="A1915" s="6" t="s">
        <v>8000</v>
      </c>
      <c r="B1915" s="6" t="s">
        <v>8001</v>
      </c>
      <c r="C1915" s="22" t="str">
        <f t="shared" ca="1" si="145"/>
        <v>North Santo (Santo)</v>
      </c>
      <c r="D1915" s="6" t="s">
        <v>565</v>
      </c>
      <c r="E1915" s="22" t="str">
        <f t="shared" ca="1" si="146"/>
        <v>Aese</v>
      </c>
      <c r="F1915" s="22" t="str">
        <f t="shared" ca="1" si="147"/>
        <v>VUT0102029</v>
      </c>
      <c r="G1915" s="22" t="str">
        <f t="shared" ca="1" si="148"/>
        <v>VUT0102</v>
      </c>
      <c r="H1915" s="22" t="str">
        <f t="shared" ca="1" si="149"/>
        <v>SANMA</v>
      </c>
      <c r="I1915" s="2"/>
      <c r="J1915" s="2">
        <v>0</v>
      </c>
      <c r="K1915" s="2"/>
    </row>
    <row r="1916" spans="1:11">
      <c r="A1916" s="6" t="s">
        <v>8005</v>
      </c>
      <c r="B1916" s="6" t="s">
        <v>8006</v>
      </c>
      <c r="C1916" s="22" t="str">
        <f t="shared" ca="1" si="145"/>
        <v>North Santo (Santo)</v>
      </c>
      <c r="D1916" s="6" t="s">
        <v>565</v>
      </c>
      <c r="E1916" s="22" t="str">
        <f t="shared" ca="1" si="146"/>
        <v>Aese</v>
      </c>
      <c r="F1916" s="22" t="str">
        <f t="shared" ca="1" si="147"/>
        <v>VUT0102029</v>
      </c>
      <c r="G1916" s="22" t="str">
        <f t="shared" ca="1" si="148"/>
        <v>VUT0102</v>
      </c>
      <c r="H1916" s="22" t="str">
        <f t="shared" ca="1" si="149"/>
        <v>SANMA</v>
      </c>
      <c r="I1916" s="2"/>
      <c r="J1916" s="2">
        <v>0</v>
      </c>
      <c r="K1916" s="2"/>
    </row>
    <row r="1917" spans="1:11">
      <c r="A1917" s="6" t="s">
        <v>8005</v>
      </c>
      <c r="B1917" s="6" t="s">
        <v>8007</v>
      </c>
      <c r="C1917" s="22" t="str">
        <f t="shared" ca="1" si="145"/>
        <v>North Santo (Santo)</v>
      </c>
      <c r="D1917" s="6" t="s">
        <v>565</v>
      </c>
      <c r="E1917" s="22" t="str">
        <f t="shared" ca="1" si="146"/>
        <v>Aese</v>
      </c>
      <c r="F1917" s="22" t="str">
        <f t="shared" ca="1" si="147"/>
        <v>VUT0102029</v>
      </c>
      <c r="G1917" s="22" t="str">
        <f t="shared" ca="1" si="148"/>
        <v>VUT0102</v>
      </c>
      <c r="H1917" s="22" t="str">
        <f t="shared" ca="1" si="149"/>
        <v>SANMA</v>
      </c>
      <c r="I1917" s="2"/>
      <c r="J1917" s="2">
        <v>0</v>
      </c>
      <c r="K1917" s="2"/>
    </row>
    <row r="1918" spans="1:11">
      <c r="A1918" s="6" t="s">
        <v>8008</v>
      </c>
      <c r="B1918" s="6" t="s">
        <v>8009</v>
      </c>
      <c r="C1918" s="22" t="str">
        <f t="shared" ca="1" si="145"/>
        <v>North Santo (Santo)</v>
      </c>
      <c r="D1918" s="6" t="s">
        <v>565</v>
      </c>
      <c r="E1918" s="22" t="str">
        <f t="shared" ca="1" si="146"/>
        <v>Aese</v>
      </c>
      <c r="F1918" s="22" t="str">
        <f t="shared" ca="1" si="147"/>
        <v>VUT0102029</v>
      </c>
      <c r="G1918" s="22" t="str">
        <f t="shared" ca="1" si="148"/>
        <v>VUT0102</v>
      </c>
      <c r="H1918" s="22" t="str">
        <f t="shared" ca="1" si="149"/>
        <v>SANMA</v>
      </c>
      <c r="I1918" s="2"/>
      <c r="J1918" s="2">
        <v>0</v>
      </c>
      <c r="K1918" s="2"/>
    </row>
    <row r="1919" spans="1:11">
      <c r="A1919" s="6" t="s">
        <v>1112</v>
      </c>
      <c r="B1919" s="6" t="s">
        <v>8010</v>
      </c>
      <c r="C1919" s="22" t="str">
        <f t="shared" ca="1" si="145"/>
        <v>North Santo (Santo)</v>
      </c>
      <c r="D1919" s="6" t="s">
        <v>565</v>
      </c>
      <c r="E1919" s="22" t="str">
        <f t="shared" ca="1" si="146"/>
        <v>Aese</v>
      </c>
      <c r="F1919" s="22" t="str">
        <f t="shared" ca="1" si="147"/>
        <v>VUT0102029</v>
      </c>
      <c r="G1919" s="22" t="str">
        <f t="shared" ca="1" si="148"/>
        <v>VUT0102</v>
      </c>
      <c r="H1919" s="22" t="str">
        <f t="shared" ca="1" si="149"/>
        <v>SANMA</v>
      </c>
      <c r="I1919" s="2"/>
      <c r="J1919" s="2">
        <v>0</v>
      </c>
      <c r="K1919" s="2"/>
    </row>
    <row r="1920" spans="1:11">
      <c r="A1920" s="6" t="s">
        <v>8015</v>
      </c>
      <c r="B1920" s="6" t="s">
        <v>8016</v>
      </c>
      <c r="C1920" s="22" t="str">
        <f t="shared" ca="1" si="145"/>
        <v>North Santo (Santo)</v>
      </c>
      <c r="D1920" s="6" t="s">
        <v>565</v>
      </c>
      <c r="E1920" s="22" t="str">
        <f t="shared" ca="1" si="146"/>
        <v>Aese</v>
      </c>
      <c r="F1920" s="22" t="str">
        <f t="shared" ca="1" si="147"/>
        <v>VUT0102029</v>
      </c>
      <c r="G1920" s="22" t="str">
        <f t="shared" ca="1" si="148"/>
        <v>VUT0102</v>
      </c>
      <c r="H1920" s="22" t="str">
        <f t="shared" ca="1" si="149"/>
        <v>SANMA</v>
      </c>
      <c r="I1920" s="2"/>
      <c r="J1920" s="2">
        <v>0</v>
      </c>
      <c r="K1920" s="2"/>
    </row>
    <row r="1921" spans="1:11">
      <c r="A1921" s="6" t="s">
        <v>8017</v>
      </c>
      <c r="B1921" s="6" t="s">
        <v>8018</v>
      </c>
      <c r="C1921" s="22" t="str">
        <f t="shared" ca="1" si="145"/>
        <v>North Santo (Santo)</v>
      </c>
      <c r="D1921" s="6" t="s">
        <v>565</v>
      </c>
      <c r="E1921" s="22" t="str">
        <f t="shared" ca="1" si="146"/>
        <v>Aese</v>
      </c>
      <c r="F1921" s="22" t="str">
        <f t="shared" ca="1" si="147"/>
        <v>VUT0102029</v>
      </c>
      <c r="G1921" s="22" t="str">
        <f t="shared" ca="1" si="148"/>
        <v>VUT0102</v>
      </c>
      <c r="H1921" s="22" t="str">
        <f t="shared" ca="1" si="149"/>
        <v>SANMA</v>
      </c>
      <c r="I1921" s="2"/>
      <c r="J1921" s="2">
        <v>0</v>
      </c>
      <c r="K1921" s="2"/>
    </row>
    <row r="1922" spans="1:11">
      <c r="A1922" s="6" t="s">
        <v>8037</v>
      </c>
      <c r="B1922" s="6" t="s">
        <v>8038</v>
      </c>
      <c r="C1922" s="22" t="str">
        <f t="shared" ref="C1922:C1985" ca="1" si="150">OFFSET(OffsetRefAdm3,MATCH(D1922,MatchAdm3_Code,0)-1,0)</f>
        <v>North Santo (Santo)</v>
      </c>
      <c r="D1922" s="6" t="s">
        <v>565</v>
      </c>
      <c r="E1922" s="22" t="str">
        <f t="shared" ref="E1922:E1985" ca="1" si="151">OFFSET(OffsetRefAdm3,MATCH(D1922,MatchAdm3_Code,0)-1,2)</f>
        <v>Aese</v>
      </c>
      <c r="F1922" s="22" t="str">
        <f t="shared" ref="F1922:F1985" ca="1" si="152">OFFSET(OffsetRefAdm3,MATCH(D1922,MatchAdm3_Code,0)-1,3)</f>
        <v>VUT0102029</v>
      </c>
      <c r="G1922" s="22" t="str">
        <f t="shared" ref="G1922:G1985" ca="1" si="153">OFFSET(OffsetRefAdm3,MATCH(D1922,MatchAdm3_Code,0)-1,5)</f>
        <v>VUT0102</v>
      </c>
      <c r="H1922" s="22" t="str">
        <f t="shared" ref="H1922:H1985" ca="1" si="154">OFFSET(OffsetRefAdm3,MATCH(D1922,MatchAdm3_Code,0)-1,4)</f>
        <v>SANMA</v>
      </c>
      <c r="I1922" s="2"/>
      <c r="J1922" s="2">
        <v>0</v>
      </c>
      <c r="K1922" s="2"/>
    </row>
    <row r="1923" spans="1:11">
      <c r="A1923" s="6" t="s">
        <v>8039</v>
      </c>
      <c r="B1923" s="6" t="s">
        <v>8040</v>
      </c>
      <c r="C1923" s="22" t="str">
        <f t="shared" ca="1" si="150"/>
        <v>North Santo (Santo)</v>
      </c>
      <c r="D1923" s="6" t="s">
        <v>565</v>
      </c>
      <c r="E1923" s="22" t="str">
        <f t="shared" ca="1" si="151"/>
        <v>Aese</v>
      </c>
      <c r="F1923" s="22" t="str">
        <f t="shared" ca="1" si="152"/>
        <v>VUT0102029</v>
      </c>
      <c r="G1923" s="22" t="str">
        <f t="shared" ca="1" si="153"/>
        <v>VUT0102</v>
      </c>
      <c r="H1923" s="22" t="str">
        <f t="shared" ca="1" si="154"/>
        <v>SANMA</v>
      </c>
      <c r="I1923" s="2"/>
      <c r="J1923" s="2">
        <v>0</v>
      </c>
      <c r="K1923" s="2"/>
    </row>
    <row r="1924" spans="1:11">
      <c r="A1924" s="6" t="s">
        <v>8043</v>
      </c>
      <c r="B1924" s="6" t="s">
        <v>8044</v>
      </c>
      <c r="C1924" s="22" t="str">
        <f t="shared" ca="1" si="150"/>
        <v>North Santo (Santo)</v>
      </c>
      <c r="D1924" s="6" t="s">
        <v>565</v>
      </c>
      <c r="E1924" s="22" t="str">
        <f t="shared" ca="1" si="151"/>
        <v>Aese</v>
      </c>
      <c r="F1924" s="22" t="str">
        <f t="shared" ca="1" si="152"/>
        <v>VUT0102029</v>
      </c>
      <c r="G1924" s="22" t="str">
        <f t="shared" ca="1" si="153"/>
        <v>VUT0102</v>
      </c>
      <c r="H1924" s="22" t="str">
        <f t="shared" ca="1" si="154"/>
        <v>SANMA</v>
      </c>
      <c r="I1924" s="2"/>
      <c r="J1924" s="2">
        <v>3</v>
      </c>
      <c r="K1924" s="2"/>
    </row>
    <row r="1925" spans="1:11">
      <c r="A1925" s="6" t="s">
        <v>8051</v>
      </c>
      <c r="B1925" s="6" t="s">
        <v>8052</v>
      </c>
      <c r="C1925" s="22" t="str">
        <f t="shared" ca="1" si="150"/>
        <v>North Santo (Santo)</v>
      </c>
      <c r="D1925" s="6" t="s">
        <v>565</v>
      </c>
      <c r="E1925" s="22" t="str">
        <f t="shared" ca="1" si="151"/>
        <v>Aese</v>
      </c>
      <c r="F1925" s="22" t="str">
        <f t="shared" ca="1" si="152"/>
        <v>VUT0102029</v>
      </c>
      <c r="G1925" s="22" t="str">
        <f t="shared" ca="1" si="153"/>
        <v>VUT0102</v>
      </c>
      <c r="H1925" s="22" t="str">
        <f t="shared" ca="1" si="154"/>
        <v>SANMA</v>
      </c>
      <c r="I1925" s="2"/>
      <c r="J1925" s="2">
        <v>0</v>
      </c>
      <c r="K1925" s="2"/>
    </row>
    <row r="1926" spans="1:11">
      <c r="A1926" s="6" t="s">
        <v>8053</v>
      </c>
      <c r="B1926" s="6" t="s">
        <v>8054</v>
      </c>
      <c r="C1926" s="22" t="str">
        <f t="shared" ca="1" si="150"/>
        <v>North Santo (Santo)</v>
      </c>
      <c r="D1926" s="6" t="s">
        <v>565</v>
      </c>
      <c r="E1926" s="22" t="str">
        <f t="shared" ca="1" si="151"/>
        <v>Aese</v>
      </c>
      <c r="F1926" s="22" t="str">
        <f t="shared" ca="1" si="152"/>
        <v>VUT0102029</v>
      </c>
      <c r="G1926" s="22" t="str">
        <f t="shared" ca="1" si="153"/>
        <v>VUT0102</v>
      </c>
      <c r="H1926" s="22" t="str">
        <f t="shared" ca="1" si="154"/>
        <v>SANMA</v>
      </c>
      <c r="I1926" s="2"/>
      <c r="J1926" s="2">
        <v>0</v>
      </c>
      <c r="K1926" s="2"/>
    </row>
    <row r="1927" spans="1:11">
      <c r="A1927" s="6" t="s">
        <v>8059</v>
      </c>
      <c r="B1927" s="6" t="s">
        <v>8060</v>
      </c>
      <c r="C1927" s="22" t="str">
        <f t="shared" ca="1" si="150"/>
        <v>North Santo (Santo)</v>
      </c>
      <c r="D1927" s="6" t="s">
        <v>565</v>
      </c>
      <c r="E1927" s="22" t="str">
        <f t="shared" ca="1" si="151"/>
        <v>Aese</v>
      </c>
      <c r="F1927" s="22" t="str">
        <f t="shared" ca="1" si="152"/>
        <v>VUT0102029</v>
      </c>
      <c r="G1927" s="22" t="str">
        <f t="shared" ca="1" si="153"/>
        <v>VUT0102</v>
      </c>
      <c r="H1927" s="22" t="str">
        <f t="shared" ca="1" si="154"/>
        <v>SANMA</v>
      </c>
      <c r="I1927" s="2"/>
      <c r="J1927" s="2">
        <v>0</v>
      </c>
      <c r="K1927" s="2"/>
    </row>
    <row r="1928" spans="1:11">
      <c r="A1928" s="6" t="s">
        <v>8065</v>
      </c>
      <c r="B1928" s="6" t="s">
        <v>8066</v>
      </c>
      <c r="C1928" s="22" t="str">
        <f t="shared" ca="1" si="150"/>
        <v>North Santo (Santo)</v>
      </c>
      <c r="D1928" s="6" t="s">
        <v>565</v>
      </c>
      <c r="E1928" s="22" t="str">
        <f t="shared" ca="1" si="151"/>
        <v>Aese</v>
      </c>
      <c r="F1928" s="22" t="str">
        <f t="shared" ca="1" si="152"/>
        <v>VUT0102029</v>
      </c>
      <c r="G1928" s="22" t="str">
        <f t="shared" ca="1" si="153"/>
        <v>VUT0102</v>
      </c>
      <c r="H1928" s="22" t="str">
        <f t="shared" ca="1" si="154"/>
        <v>SANMA</v>
      </c>
      <c r="I1928" s="2"/>
      <c r="J1928" s="2">
        <v>0</v>
      </c>
      <c r="K1928" s="2"/>
    </row>
    <row r="1929" spans="1:11">
      <c r="A1929" s="6" t="s">
        <v>8079</v>
      </c>
      <c r="B1929" s="6" t="s">
        <v>8080</v>
      </c>
      <c r="C1929" s="22" t="str">
        <f t="shared" ca="1" si="150"/>
        <v>North Santo (Santo)</v>
      </c>
      <c r="D1929" s="6" t="s">
        <v>565</v>
      </c>
      <c r="E1929" s="22" t="str">
        <f t="shared" ca="1" si="151"/>
        <v>Aese</v>
      </c>
      <c r="F1929" s="22" t="str">
        <f t="shared" ca="1" si="152"/>
        <v>VUT0102029</v>
      </c>
      <c r="G1929" s="22" t="str">
        <f t="shared" ca="1" si="153"/>
        <v>VUT0102</v>
      </c>
      <c r="H1929" s="22" t="str">
        <f t="shared" ca="1" si="154"/>
        <v>SANMA</v>
      </c>
      <c r="I1929" s="2"/>
      <c r="J1929" s="2">
        <v>0</v>
      </c>
      <c r="K1929" s="2"/>
    </row>
    <row r="1930" spans="1:11">
      <c r="A1930" s="6" t="s">
        <v>8085</v>
      </c>
      <c r="B1930" s="6" t="s">
        <v>8086</v>
      </c>
      <c r="C1930" s="22" t="str">
        <f t="shared" ca="1" si="150"/>
        <v>North Santo (Santo)</v>
      </c>
      <c r="D1930" s="6" t="s">
        <v>565</v>
      </c>
      <c r="E1930" s="22" t="str">
        <f t="shared" ca="1" si="151"/>
        <v>Aese</v>
      </c>
      <c r="F1930" s="22" t="str">
        <f t="shared" ca="1" si="152"/>
        <v>VUT0102029</v>
      </c>
      <c r="G1930" s="22" t="str">
        <f t="shared" ca="1" si="153"/>
        <v>VUT0102</v>
      </c>
      <c r="H1930" s="22" t="str">
        <f t="shared" ca="1" si="154"/>
        <v>SANMA</v>
      </c>
      <c r="I1930" s="2"/>
      <c r="J1930" s="2">
        <v>0</v>
      </c>
      <c r="K1930" s="2"/>
    </row>
    <row r="1931" spans="1:11">
      <c r="A1931" s="6" t="s">
        <v>8087</v>
      </c>
      <c r="B1931" s="6" t="s">
        <v>8088</v>
      </c>
      <c r="C1931" s="22" t="str">
        <f t="shared" ca="1" si="150"/>
        <v>North Santo (Santo)</v>
      </c>
      <c r="D1931" s="6" t="s">
        <v>565</v>
      </c>
      <c r="E1931" s="22" t="str">
        <f t="shared" ca="1" si="151"/>
        <v>Aese</v>
      </c>
      <c r="F1931" s="22" t="str">
        <f t="shared" ca="1" si="152"/>
        <v>VUT0102029</v>
      </c>
      <c r="G1931" s="22" t="str">
        <f t="shared" ca="1" si="153"/>
        <v>VUT0102</v>
      </c>
      <c r="H1931" s="22" t="str">
        <f t="shared" ca="1" si="154"/>
        <v>SANMA</v>
      </c>
      <c r="I1931" s="2"/>
      <c r="J1931" s="2">
        <v>0</v>
      </c>
      <c r="K1931" s="2"/>
    </row>
    <row r="1932" spans="1:11">
      <c r="A1932" s="6" t="s">
        <v>8095</v>
      </c>
      <c r="B1932" s="6" t="s">
        <v>8096</v>
      </c>
      <c r="C1932" s="22" t="str">
        <f t="shared" ca="1" si="150"/>
        <v>North Santo (Santo)</v>
      </c>
      <c r="D1932" s="6" t="s">
        <v>565</v>
      </c>
      <c r="E1932" s="22" t="str">
        <f t="shared" ca="1" si="151"/>
        <v>Aese</v>
      </c>
      <c r="F1932" s="22" t="str">
        <f t="shared" ca="1" si="152"/>
        <v>VUT0102029</v>
      </c>
      <c r="G1932" s="22" t="str">
        <f t="shared" ca="1" si="153"/>
        <v>VUT0102</v>
      </c>
      <c r="H1932" s="22" t="str">
        <f t="shared" ca="1" si="154"/>
        <v>SANMA</v>
      </c>
      <c r="I1932" s="2"/>
      <c r="J1932" s="2">
        <v>0</v>
      </c>
      <c r="K1932" s="2"/>
    </row>
    <row r="1933" spans="1:11">
      <c r="A1933" s="6" t="s">
        <v>8103</v>
      </c>
      <c r="B1933" s="6" t="s">
        <v>8104</v>
      </c>
      <c r="C1933" s="22" t="str">
        <f t="shared" ca="1" si="150"/>
        <v>North Santo (Santo)</v>
      </c>
      <c r="D1933" s="6" t="s">
        <v>565</v>
      </c>
      <c r="E1933" s="22" t="str">
        <f t="shared" ca="1" si="151"/>
        <v>Aese</v>
      </c>
      <c r="F1933" s="22" t="str">
        <f t="shared" ca="1" si="152"/>
        <v>VUT0102029</v>
      </c>
      <c r="G1933" s="22" t="str">
        <f t="shared" ca="1" si="153"/>
        <v>VUT0102</v>
      </c>
      <c r="H1933" s="22" t="str">
        <f t="shared" ca="1" si="154"/>
        <v>SANMA</v>
      </c>
      <c r="I1933" s="2"/>
      <c r="J1933" s="2">
        <v>0</v>
      </c>
      <c r="K1933" s="2"/>
    </row>
    <row r="1934" spans="1:11">
      <c r="A1934" s="6" t="s">
        <v>8107</v>
      </c>
      <c r="B1934" s="6" t="s">
        <v>8108</v>
      </c>
      <c r="C1934" s="22" t="str">
        <f t="shared" ca="1" si="150"/>
        <v>North Santo (Santo)</v>
      </c>
      <c r="D1934" s="6" t="s">
        <v>565</v>
      </c>
      <c r="E1934" s="22" t="str">
        <f t="shared" ca="1" si="151"/>
        <v>Aese</v>
      </c>
      <c r="F1934" s="22" t="str">
        <f t="shared" ca="1" si="152"/>
        <v>VUT0102029</v>
      </c>
      <c r="G1934" s="22" t="str">
        <f t="shared" ca="1" si="153"/>
        <v>VUT0102</v>
      </c>
      <c r="H1934" s="22" t="str">
        <f t="shared" ca="1" si="154"/>
        <v>SANMA</v>
      </c>
      <c r="I1934" s="2"/>
      <c r="J1934" s="2">
        <v>0</v>
      </c>
      <c r="K1934" s="2"/>
    </row>
    <row r="1935" spans="1:11">
      <c r="A1935" s="6" t="s">
        <v>8115</v>
      </c>
      <c r="B1935" s="6" t="s">
        <v>8116</v>
      </c>
      <c r="C1935" s="22" t="str">
        <f t="shared" ca="1" si="150"/>
        <v>North Santo (Santo)</v>
      </c>
      <c r="D1935" s="6" t="s">
        <v>565</v>
      </c>
      <c r="E1935" s="22" t="str">
        <f t="shared" ca="1" si="151"/>
        <v>Aese</v>
      </c>
      <c r="F1935" s="22" t="str">
        <f t="shared" ca="1" si="152"/>
        <v>VUT0102029</v>
      </c>
      <c r="G1935" s="22" t="str">
        <f t="shared" ca="1" si="153"/>
        <v>VUT0102</v>
      </c>
      <c r="H1935" s="22" t="str">
        <f t="shared" ca="1" si="154"/>
        <v>SANMA</v>
      </c>
      <c r="I1935" s="2"/>
      <c r="J1935" s="2">
        <v>0</v>
      </c>
      <c r="K1935" s="2"/>
    </row>
    <row r="1936" spans="1:11">
      <c r="A1936" s="6" t="s">
        <v>8122</v>
      </c>
      <c r="B1936" s="6" t="s">
        <v>8123</v>
      </c>
      <c r="C1936" s="22" t="str">
        <f t="shared" ca="1" si="150"/>
        <v>North Santo (Santo)</v>
      </c>
      <c r="D1936" s="6" t="s">
        <v>565</v>
      </c>
      <c r="E1936" s="22" t="str">
        <f t="shared" ca="1" si="151"/>
        <v>Aese</v>
      </c>
      <c r="F1936" s="22" t="str">
        <f t="shared" ca="1" si="152"/>
        <v>VUT0102029</v>
      </c>
      <c r="G1936" s="22" t="str">
        <f t="shared" ca="1" si="153"/>
        <v>VUT0102</v>
      </c>
      <c r="H1936" s="22" t="str">
        <f t="shared" ca="1" si="154"/>
        <v>SANMA</v>
      </c>
      <c r="I1936" s="2"/>
      <c r="J1936" s="2">
        <v>0</v>
      </c>
      <c r="K1936" s="2"/>
    </row>
    <row r="1937" spans="1:11">
      <c r="A1937" s="6" t="s">
        <v>8124</v>
      </c>
      <c r="B1937" s="6" t="s">
        <v>8125</v>
      </c>
      <c r="C1937" s="22" t="str">
        <f t="shared" ca="1" si="150"/>
        <v>North Santo (Santo)</v>
      </c>
      <c r="D1937" s="6" t="s">
        <v>565</v>
      </c>
      <c r="E1937" s="22" t="str">
        <f t="shared" ca="1" si="151"/>
        <v>Aese</v>
      </c>
      <c r="F1937" s="22" t="str">
        <f t="shared" ca="1" si="152"/>
        <v>VUT0102029</v>
      </c>
      <c r="G1937" s="22" t="str">
        <f t="shared" ca="1" si="153"/>
        <v>VUT0102</v>
      </c>
      <c r="H1937" s="22" t="str">
        <f t="shared" ca="1" si="154"/>
        <v>SANMA</v>
      </c>
      <c r="I1937" s="2"/>
      <c r="J1937" s="2">
        <v>0</v>
      </c>
      <c r="K1937" s="2"/>
    </row>
    <row r="1938" spans="1:11">
      <c r="A1938" s="6" t="s">
        <v>8146</v>
      </c>
      <c r="B1938" s="6" t="s">
        <v>8147</v>
      </c>
      <c r="C1938" s="22" t="str">
        <f t="shared" ca="1" si="150"/>
        <v>North Santo (Santo)</v>
      </c>
      <c r="D1938" s="6" t="s">
        <v>565</v>
      </c>
      <c r="E1938" s="22" t="str">
        <f t="shared" ca="1" si="151"/>
        <v>Aese</v>
      </c>
      <c r="F1938" s="22" t="str">
        <f t="shared" ca="1" si="152"/>
        <v>VUT0102029</v>
      </c>
      <c r="G1938" s="22" t="str">
        <f t="shared" ca="1" si="153"/>
        <v>VUT0102</v>
      </c>
      <c r="H1938" s="22" t="str">
        <f t="shared" ca="1" si="154"/>
        <v>SANMA</v>
      </c>
      <c r="I1938" s="2"/>
      <c r="J1938" s="2">
        <v>0</v>
      </c>
      <c r="K1938" s="2"/>
    </row>
    <row r="1939" spans="1:11">
      <c r="A1939" s="6" t="s">
        <v>8148</v>
      </c>
      <c r="B1939" s="6" t="s">
        <v>8149</v>
      </c>
      <c r="C1939" s="22" t="str">
        <f t="shared" ca="1" si="150"/>
        <v>North Santo (Santo)</v>
      </c>
      <c r="D1939" s="6" t="s">
        <v>565</v>
      </c>
      <c r="E1939" s="22" t="str">
        <f t="shared" ca="1" si="151"/>
        <v>Aese</v>
      </c>
      <c r="F1939" s="22" t="str">
        <f t="shared" ca="1" si="152"/>
        <v>VUT0102029</v>
      </c>
      <c r="G1939" s="22" t="str">
        <f t="shared" ca="1" si="153"/>
        <v>VUT0102</v>
      </c>
      <c r="H1939" s="22" t="str">
        <f t="shared" ca="1" si="154"/>
        <v>SANMA</v>
      </c>
      <c r="I1939" s="2"/>
      <c r="J1939" s="2">
        <v>0</v>
      </c>
      <c r="K1939" s="2"/>
    </row>
    <row r="1940" spans="1:11">
      <c r="A1940" s="6" t="s">
        <v>8160</v>
      </c>
      <c r="B1940" s="6" t="s">
        <v>8161</v>
      </c>
      <c r="C1940" s="22" t="str">
        <f t="shared" ca="1" si="150"/>
        <v>North Santo (Santo)</v>
      </c>
      <c r="D1940" s="6" t="s">
        <v>565</v>
      </c>
      <c r="E1940" s="22" t="str">
        <f t="shared" ca="1" si="151"/>
        <v>Aese</v>
      </c>
      <c r="F1940" s="22" t="str">
        <f t="shared" ca="1" si="152"/>
        <v>VUT0102029</v>
      </c>
      <c r="G1940" s="22" t="str">
        <f t="shared" ca="1" si="153"/>
        <v>VUT0102</v>
      </c>
      <c r="H1940" s="22" t="str">
        <f t="shared" ca="1" si="154"/>
        <v>SANMA</v>
      </c>
      <c r="I1940" s="2"/>
      <c r="J1940" s="2">
        <v>0</v>
      </c>
      <c r="K1940" s="2"/>
    </row>
    <row r="1941" spans="1:11">
      <c r="A1941" s="6" t="s">
        <v>8164</v>
      </c>
      <c r="B1941" s="6" t="s">
        <v>8165</v>
      </c>
      <c r="C1941" s="22" t="str">
        <f t="shared" ca="1" si="150"/>
        <v>North Santo (Santo)</v>
      </c>
      <c r="D1941" s="6" t="s">
        <v>565</v>
      </c>
      <c r="E1941" s="22" t="str">
        <f t="shared" ca="1" si="151"/>
        <v>Aese</v>
      </c>
      <c r="F1941" s="22" t="str">
        <f t="shared" ca="1" si="152"/>
        <v>VUT0102029</v>
      </c>
      <c r="G1941" s="22" t="str">
        <f t="shared" ca="1" si="153"/>
        <v>VUT0102</v>
      </c>
      <c r="H1941" s="22" t="str">
        <f t="shared" ca="1" si="154"/>
        <v>SANMA</v>
      </c>
      <c r="I1941" s="2"/>
      <c r="J1941" s="2">
        <v>0</v>
      </c>
      <c r="K1941" s="2"/>
    </row>
    <row r="1942" spans="1:11">
      <c r="A1942" s="6" t="s">
        <v>8170</v>
      </c>
      <c r="B1942" s="6" t="s">
        <v>8171</v>
      </c>
      <c r="C1942" s="22" t="str">
        <f t="shared" ca="1" si="150"/>
        <v>North Santo (Santo)</v>
      </c>
      <c r="D1942" s="6" t="s">
        <v>565</v>
      </c>
      <c r="E1942" s="22" t="str">
        <f t="shared" ca="1" si="151"/>
        <v>Aese</v>
      </c>
      <c r="F1942" s="22" t="str">
        <f t="shared" ca="1" si="152"/>
        <v>VUT0102029</v>
      </c>
      <c r="G1942" s="22" t="str">
        <f t="shared" ca="1" si="153"/>
        <v>VUT0102</v>
      </c>
      <c r="H1942" s="22" t="str">
        <f t="shared" ca="1" si="154"/>
        <v>SANMA</v>
      </c>
      <c r="I1942" s="2"/>
      <c r="J1942" s="2">
        <v>0</v>
      </c>
      <c r="K1942" s="2"/>
    </row>
    <row r="1943" spans="1:11">
      <c r="A1943" s="6" t="s">
        <v>8174</v>
      </c>
      <c r="B1943" s="6" t="s">
        <v>8175</v>
      </c>
      <c r="C1943" s="22" t="str">
        <f t="shared" ca="1" si="150"/>
        <v>North Santo (Santo)</v>
      </c>
      <c r="D1943" s="6" t="s">
        <v>565</v>
      </c>
      <c r="E1943" s="22" t="str">
        <f t="shared" ca="1" si="151"/>
        <v>Aese</v>
      </c>
      <c r="F1943" s="22" t="str">
        <f t="shared" ca="1" si="152"/>
        <v>VUT0102029</v>
      </c>
      <c r="G1943" s="22" t="str">
        <f t="shared" ca="1" si="153"/>
        <v>VUT0102</v>
      </c>
      <c r="H1943" s="22" t="str">
        <f t="shared" ca="1" si="154"/>
        <v>SANMA</v>
      </c>
      <c r="I1943" s="2"/>
      <c r="J1943" s="2">
        <v>0</v>
      </c>
      <c r="K1943" s="2"/>
    </row>
    <row r="1944" spans="1:11">
      <c r="A1944" s="6" t="s">
        <v>8184</v>
      </c>
      <c r="B1944" s="6" t="s">
        <v>8185</v>
      </c>
      <c r="C1944" s="22" t="str">
        <f t="shared" ca="1" si="150"/>
        <v>North Santo (Santo)</v>
      </c>
      <c r="D1944" s="6" t="s">
        <v>565</v>
      </c>
      <c r="E1944" s="22" t="str">
        <f t="shared" ca="1" si="151"/>
        <v>Aese</v>
      </c>
      <c r="F1944" s="22" t="str">
        <f t="shared" ca="1" si="152"/>
        <v>VUT0102029</v>
      </c>
      <c r="G1944" s="22" t="str">
        <f t="shared" ca="1" si="153"/>
        <v>VUT0102</v>
      </c>
      <c r="H1944" s="22" t="str">
        <f t="shared" ca="1" si="154"/>
        <v>SANMA</v>
      </c>
      <c r="I1944" s="2"/>
      <c r="J1944" s="2">
        <v>0</v>
      </c>
      <c r="K1944" s="2"/>
    </row>
    <row r="1945" spans="1:11">
      <c r="A1945" s="6" t="s">
        <v>2353</v>
      </c>
      <c r="B1945" s="6" t="s">
        <v>8186</v>
      </c>
      <c r="C1945" s="22" t="str">
        <f t="shared" ca="1" si="150"/>
        <v>North Santo (Santo)</v>
      </c>
      <c r="D1945" s="6" t="s">
        <v>565</v>
      </c>
      <c r="E1945" s="22" t="str">
        <f t="shared" ca="1" si="151"/>
        <v>Aese</v>
      </c>
      <c r="F1945" s="22" t="str">
        <f t="shared" ca="1" si="152"/>
        <v>VUT0102029</v>
      </c>
      <c r="G1945" s="22" t="str">
        <f t="shared" ca="1" si="153"/>
        <v>VUT0102</v>
      </c>
      <c r="H1945" s="22" t="str">
        <f t="shared" ca="1" si="154"/>
        <v>SANMA</v>
      </c>
      <c r="I1945" s="2"/>
      <c r="J1945" s="2">
        <v>0</v>
      </c>
      <c r="K1945" s="2"/>
    </row>
    <row r="1946" spans="1:11">
      <c r="A1946" s="6" t="s">
        <v>8187</v>
      </c>
      <c r="B1946" s="6" t="s">
        <v>8188</v>
      </c>
      <c r="C1946" s="22" t="str">
        <f t="shared" ca="1" si="150"/>
        <v>North Santo (Santo)</v>
      </c>
      <c r="D1946" s="6" t="s">
        <v>565</v>
      </c>
      <c r="E1946" s="22" t="str">
        <f t="shared" ca="1" si="151"/>
        <v>Aese</v>
      </c>
      <c r="F1946" s="22" t="str">
        <f t="shared" ca="1" si="152"/>
        <v>VUT0102029</v>
      </c>
      <c r="G1946" s="22" t="str">
        <f t="shared" ca="1" si="153"/>
        <v>VUT0102</v>
      </c>
      <c r="H1946" s="22" t="str">
        <f t="shared" ca="1" si="154"/>
        <v>SANMA</v>
      </c>
      <c r="I1946" s="2"/>
      <c r="J1946" s="2">
        <v>0</v>
      </c>
      <c r="K1946" s="2"/>
    </row>
    <row r="1947" spans="1:11">
      <c r="A1947" s="6" t="s">
        <v>8189</v>
      </c>
      <c r="B1947" s="6" t="s">
        <v>8190</v>
      </c>
      <c r="C1947" s="22" t="str">
        <f t="shared" ca="1" si="150"/>
        <v>North Santo (Santo)</v>
      </c>
      <c r="D1947" s="6" t="s">
        <v>565</v>
      </c>
      <c r="E1947" s="22" t="str">
        <f t="shared" ca="1" si="151"/>
        <v>Aese</v>
      </c>
      <c r="F1947" s="22" t="str">
        <f t="shared" ca="1" si="152"/>
        <v>VUT0102029</v>
      </c>
      <c r="G1947" s="22" t="str">
        <f t="shared" ca="1" si="153"/>
        <v>VUT0102</v>
      </c>
      <c r="H1947" s="22" t="str">
        <f t="shared" ca="1" si="154"/>
        <v>SANMA</v>
      </c>
      <c r="I1947" s="2"/>
      <c r="J1947" s="2">
        <v>0</v>
      </c>
      <c r="K1947" s="2"/>
    </row>
    <row r="1948" spans="1:11">
      <c r="A1948" s="6" t="s">
        <v>8191</v>
      </c>
      <c r="B1948" s="6" t="s">
        <v>8192</v>
      </c>
      <c r="C1948" s="22" t="str">
        <f t="shared" ca="1" si="150"/>
        <v>North Santo (Santo)</v>
      </c>
      <c r="D1948" s="6" t="s">
        <v>565</v>
      </c>
      <c r="E1948" s="22" t="str">
        <f t="shared" ca="1" si="151"/>
        <v>Aese</v>
      </c>
      <c r="F1948" s="22" t="str">
        <f t="shared" ca="1" si="152"/>
        <v>VUT0102029</v>
      </c>
      <c r="G1948" s="22" t="str">
        <f t="shared" ca="1" si="153"/>
        <v>VUT0102</v>
      </c>
      <c r="H1948" s="22" t="str">
        <f t="shared" ca="1" si="154"/>
        <v>SANMA</v>
      </c>
      <c r="I1948" s="2"/>
      <c r="J1948" s="2">
        <v>0</v>
      </c>
      <c r="K1948" s="2"/>
    </row>
    <row r="1949" spans="1:11">
      <c r="A1949" s="6" t="s">
        <v>8195</v>
      </c>
      <c r="B1949" s="6" t="s">
        <v>8196</v>
      </c>
      <c r="C1949" s="22" t="str">
        <f t="shared" ca="1" si="150"/>
        <v>North Santo (Santo)</v>
      </c>
      <c r="D1949" s="6" t="s">
        <v>565</v>
      </c>
      <c r="E1949" s="22" t="str">
        <f t="shared" ca="1" si="151"/>
        <v>Aese</v>
      </c>
      <c r="F1949" s="22" t="str">
        <f t="shared" ca="1" si="152"/>
        <v>VUT0102029</v>
      </c>
      <c r="G1949" s="22" t="str">
        <f t="shared" ca="1" si="153"/>
        <v>VUT0102</v>
      </c>
      <c r="H1949" s="22" t="str">
        <f t="shared" ca="1" si="154"/>
        <v>SANMA</v>
      </c>
      <c r="I1949" s="2"/>
      <c r="J1949" s="2">
        <v>0</v>
      </c>
      <c r="K1949" s="2"/>
    </row>
    <row r="1950" spans="1:11">
      <c r="A1950" s="6" t="s">
        <v>8197</v>
      </c>
      <c r="B1950" s="6" t="s">
        <v>8198</v>
      </c>
      <c r="C1950" s="22" t="str">
        <f t="shared" ca="1" si="150"/>
        <v>North Santo (Santo)</v>
      </c>
      <c r="D1950" s="6" t="s">
        <v>565</v>
      </c>
      <c r="E1950" s="22" t="str">
        <f t="shared" ca="1" si="151"/>
        <v>Aese</v>
      </c>
      <c r="F1950" s="22" t="str">
        <f t="shared" ca="1" si="152"/>
        <v>VUT0102029</v>
      </c>
      <c r="G1950" s="22" t="str">
        <f t="shared" ca="1" si="153"/>
        <v>VUT0102</v>
      </c>
      <c r="H1950" s="22" t="str">
        <f t="shared" ca="1" si="154"/>
        <v>SANMA</v>
      </c>
      <c r="I1950" s="2"/>
      <c r="J1950" s="2">
        <v>2</v>
      </c>
      <c r="K1950" s="2"/>
    </row>
    <row r="1951" spans="1:11">
      <c r="A1951" s="6" t="s">
        <v>8201</v>
      </c>
      <c r="B1951" s="6" t="s">
        <v>8202</v>
      </c>
      <c r="C1951" s="22" t="str">
        <f t="shared" ca="1" si="150"/>
        <v>North Santo (Santo)</v>
      </c>
      <c r="D1951" s="6" t="s">
        <v>565</v>
      </c>
      <c r="E1951" s="22" t="str">
        <f t="shared" ca="1" si="151"/>
        <v>Aese</v>
      </c>
      <c r="F1951" s="22" t="str">
        <f t="shared" ca="1" si="152"/>
        <v>VUT0102029</v>
      </c>
      <c r="G1951" s="22" t="str">
        <f t="shared" ca="1" si="153"/>
        <v>VUT0102</v>
      </c>
      <c r="H1951" s="22" t="str">
        <f t="shared" ca="1" si="154"/>
        <v>SANMA</v>
      </c>
      <c r="I1951" s="2"/>
      <c r="J1951" s="2">
        <v>0</v>
      </c>
      <c r="K1951" s="2"/>
    </row>
    <row r="1952" spans="1:11">
      <c r="A1952" s="6" t="s">
        <v>8205</v>
      </c>
      <c r="B1952" s="6" t="s">
        <v>8206</v>
      </c>
      <c r="C1952" s="22" t="str">
        <f t="shared" ca="1" si="150"/>
        <v>North Santo (Santo)</v>
      </c>
      <c r="D1952" s="6" t="s">
        <v>565</v>
      </c>
      <c r="E1952" s="22" t="str">
        <f t="shared" ca="1" si="151"/>
        <v>Aese</v>
      </c>
      <c r="F1952" s="22" t="str">
        <f t="shared" ca="1" si="152"/>
        <v>VUT0102029</v>
      </c>
      <c r="G1952" s="22" t="str">
        <f t="shared" ca="1" si="153"/>
        <v>VUT0102</v>
      </c>
      <c r="H1952" s="22" t="str">
        <f t="shared" ca="1" si="154"/>
        <v>SANMA</v>
      </c>
      <c r="I1952" s="2"/>
      <c r="J1952" s="2">
        <v>0</v>
      </c>
      <c r="K1952" s="2"/>
    </row>
    <row r="1953" spans="1:11">
      <c r="A1953" s="6" t="s">
        <v>8211</v>
      </c>
      <c r="B1953" s="6" t="s">
        <v>8212</v>
      </c>
      <c r="C1953" s="22" t="str">
        <f t="shared" ca="1" si="150"/>
        <v>North Santo (Santo)</v>
      </c>
      <c r="D1953" s="6" t="s">
        <v>565</v>
      </c>
      <c r="E1953" s="22" t="str">
        <f t="shared" ca="1" si="151"/>
        <v>Aese</v>
      </c>
      <c r="F1953" s="22" t="str">
        <f t="shared" ca="1" si="152"/>
        <v>VUT0102029</v>
      </c>
      <c r="G1953" s="22" t="str">
        <f t="shared" ca="1" si="153"/>
        <v>VUT0102</v>
      </c>
      <c r="H1953" s="22" t="str">
        <f t="shared" ca="1" si="154"/>
        <v>SANMA</v>
      </c>
      <c r="I1953" s="2"/>
      <c r="J1953" s="2">
        <v>0</v>
      </c>
      <c r="K1953" s="2"/>
    </row>
    <row r="1954" spans="1:11">
      <c r="A1954" s="6" t="s">
        <v>8215</v>
      </c>
      <c r="B1954" s="6" t="s">
        <v>8216</v>
      </c>
      <c r="C1954" s="22" t="str">
        <f t="shared" ca="1" si="150"/>
        <v>North Santo (Santo)</v>
      </c>
      <c r="D1954" s="6" t="s">
        <v>565</v>
      </c>
      <c r="E1954" s="22" t="str">
        <f t="shared" ca="1" si="151"/>
        <v>Aese</v>
      </c>
      <c r="F1954" s="22" t="str">
        <f t="shared" ca="1" si="152"/>
        <v>VUT0102029</v>
      </c>
      <c r="G1954" s="22" t="str">
        <f t="shared" ca="1" si="153"/>
        <v>VUT0102</v>
      </c>
      <c r="H1954" s="22" t="str">
        <f t="shared" ca="1" si="154"/>
        <v>SANMA</v>
      </c>
      <c r="I1954" s="2"/>
      <c r="J1954" s="2">
        <v>0</v>
      </c>
      <c r="K1954" s="2"/>
    </row>
    <row r="1955" spans="1:11">
      <c r="A1955" s="6" t="s">
        <v>8219</v>
      </c>
      <c r="B1955" s="6" t="s">
        <v>8220</v>
      </c>
      <c r="C1955" s="22" t="str">
        <f t="shared" ca="1" si="150"/>
        <v>North Santo (Santo)</v>
      </c>
      <c r="D1955" s="6" t="s">
        <v>565</v>
      </c>
      <c r="E1955" s="22" t="str">
        <f t="shared" ca="1" si="151"/>
        <v>Aese</v>
      </c>
      <c r="F1955" s="22" t="str">
        <f t="shared" ca="1" si="152"/>
        <v>VUT0102029</v>
      </c>
      <c r="G1955" s="22" t="str">
        <f t="shared" ca="1" si="153"/>
        <v>VUT0102</v>
      </c>
      <c r="H1955" s="22" t="str">
        <f t="shared" ca="1" si="154"/>
        <v>SANMA</v>
      </c>
      <c r="I1955" s="2"/>
      <c r="J1955" s="2">
        <v>0</v>
      </c>
      <c r="K1955" s="2"/>
    </row>
    <row r="1956" spans="1:11">
      <c r="A1956" s="6" t="s">
        <v>8226</v>
      </c>
      <c r="B1956" s="6" t="s">
        <v>8227</v>
      </c>
      <c r="C1956" s="22" t="str">
        <f t="shared" ca="1" si="150"/>
        <v>North Santo (Santo)</v>
      </c>
      <c r="D1956" s="6" t="s">
        <v>565</v>
      </c>
      <c r="E1956" s="22" t="str">
        <f t="shared" ca="1" si="151"/>
        <v>Aese</v>
      </c>
      <c r="F1956" s="22" t="str">
        <f t="shared" ca="1" si="152"/>
        <v>VUT0102029</v>
      </c>
      <c r="G1956" s="22" t="str">
        <f t="shared" ca="1" si="153"/>
        <v>VUT0102</v>
      </c>
      <c r="H1956" s="22" t="str">
        <f t="shared" ca="1" si="154"/>
        <v>SANMA</v>
      </c>
      <c r="I1956" s="2"/>
      <c r="J1956" s="2">
        <v>0</v>
      </c>
      <c r="K1956" s="2"/>
    </row>
    <row r="1957" spans="1:11">
      <c r="A1957" s="6" t="s">
        <v>8228</v>
      </c>
      <c r="B1957" s="6" t="s">
        <v>8229</v>
      </c>
      <c r="C1957" s="22" t="str">
        <f t="shared" ca="1" si="150"/>
        <v>North Santo (Santo)</v>
      </c>
      <c r="D1957" s="6" t="s">
        <v>565</v>
      </c>
      <c r="E1957" s="22" t="str">
        <f t="shared" ca="1" si="151"/>
        <v>Aese</v>
      </c>
      <c r="F1957" s="22" t="str">
        <f t="shared" ca="1" si="152"/>
        <v>VUT0102029</v>
      </c>
      <c r="G1957" s="22" t="str">
        <f t="shared" ca="1" si="153"/>
        <v>VUT0102</v>
      </c>
      <c r="H1957" s="22" t="str">
        <f t="shared" ca="1" si="154"/>
        <v>SANMA</v>
      </c>
      <c r="I1957" s="2"/>
      <c r="J1957" s="2">
        <v>0</v>
      </c>
      <c r="K1957" s="2"/>
    </row>
    <row r="1958" spans="1:11">
      <c r="A1958" s="6" t="s">
        <v>8230</v>
      </c>
      <c r="B1958" s="6" t="s">
        <v>8231</v>
      </c>
      <c r="C1958" s="22" t="str">
        <f t="shared" ca="1" si="150"/>
        <v>North Santo (Santo)</v>
      </c>
      <c r="D1958" s="6" t="s">
        <v>565</v>
      </c>
      <c r="E1958" s="22" t="str">
        <f t="shared" ca="1" si="151"/>
        <v>Aese</v>
      </c>
      <c r="F1958" s="22" t="str">
        <f t="shared" ca="1" si="152"/>
        <v>VUT0102029</v>
      </c>
      <c r="G1958" s="22" t="str">
        <f t="shared" ca="1" si="153"/>
        <v>VUT0102</v>
      </c>
      <c r="H1958" s="22" t="str">
        <f t="shared" ca="1" si="154"/>
        <v>SANMA</v>
      </c>
      <c r="I1958" s="2"/>
      <c r="J1958" s="2">
        <v>0</v>
      </c>
      <c r="K1958" s="2"/>
    </row>
    <row r="1959" spans="1:11">
      <c r="A1959" s="6" t="s">
        <v>8232</v>
      </c>
      <c r="B1959" s="6" t="s">
        <v>8233</v>
      </c>
      <c r="C1959" s="22" t="str">
        <f t="shared" ca="1" si="150"/>
        <v>North Santo (Santo)</v>
      </c>
      <c r="D1959" s="6" t="s">
        <v>565</v>
      </c>
      <c r="E1959" s="22" t="str">
        <f t="shared" ca="1" si="151"/>
        <v>Aese</v>
      </c>
      <c r="F1959" s="22" t="str">
        <f t="shared" ca="1" si="152"/>
        <v>VUT0102029</v>
      </c>
      <c r="G1959" s="22" t="str">
        <f t="shared" ca="1" si="153"/>
        <v>VUT0102</v>
      </c>
      <c r="H1959" s="22" t="str">
        <f t="shared" ca="1" si="154"/>
        <v>SANMA</v>
      </c>
      <c r="I1959" s="2"/>
      <c r="J1959" s="2">
        <v>1</v>
      </c>
      <c r="K1959" s="2">
        <v>2</v>
      </c>
    </row>
    <row r="1960" spans="1:11">
      <c r="A1960" s="6" t="s">
        <v>8234</v>
      </c>
      <c r="B1960" s="6" t="s">
        <v>8235</v>
      </c>
      <c r="C1960" s="22" t="str">
        <f t="shared" ca="1" si="150"/>
        <v>North Santo (Santo)</v>
      </c>
      <c r="D1960" s="6" t="s">
        <v>565</v>
      </c>
      <c r="E1960" s="22" t="str">
        <f t="shared" ca="1" si="151"/>
        <v>Aese</v>
      </c>
      <c r="F1960" s="22" t="str">
        <f t="shared" ca="1" si="152"/>
        <v>VUT0102029</v>
      </c>
      <c r="G1960" s="22" t="str">
        <f t="shared" ca="1" si="153"/>
        <v>VUT0102</v>
      </c>
      <c r="H1960" s="22" t="str">
        <f t="shared" ca="1" si="154"/>
        <v>SANMA</v>
      </c>
      <c r="I1960" s="2"/>
      <c r="J1960" s="2">
        <v>0</v>
      </c>
      <c r="K1960" s="2"/>
    </row>
    <row r="1961" spans="1:11">
      <c r="A1961" s="6" t="s">
        <v>8236</v>
      </c>
      <c r="B1961" s="6" t="s">
        <v>8237</v>
      </c>
      <c r="C1961" s="22" t="str">
        <f t="shared" ca="1" si="150"/>
        <v>North Santo (Santo)</v>
      </c>
      <c r="D1961" s="6" t="s">
        <v>565</v>
      </c>
      <c r="E1961" s="22" t="str">
        <f t="shared" ca="1" si="151"/>
        <v>Aese</v>
      </c>
      <c r="F1961" s="22" t="str">
        <f t="shared" ca="1" si="152"/>
        <v>VUT0102029</v>
      </c>
      <c r="G1961" s="22" t="str">
        <f t="shared" ca="1" si="153"/>
        <v>VUT0102</v>
      </c>
      <c r="H1961" s="22" t="str">
        <f t="shared" ca="1" si="154"/>
        <v>SANMA</v>
      </c>
      <c r="I1961" s="2"/>
      <c r="J1961" s="2">
        <v>0</v>
      </c>
      <c r="K1961" s="2"/>
    </row>
    <row r="1962" spans="1:11">
      <c r="A1962" s="6" t="s">
        <v>8238</v>
      </c>
      <c r="B1962" s="6" t="s">
        <v>8239</v>
      </c>
      <c r="C1962" s="22" t="str">
        <f t="shared" ca="1" si="150"/>
        <v>North Santo (Santo)</v>
      </c>
      <c r="D1962" s="6" t="s">
        <v>565</v>
      </c>
      <c r="E1962" s="22" t="str">
        <f t="shared" ca="1" si="151"/>
        <v>Aese</v>
      </c>
      <c r="F1962" s="22" t="str">
        <f t="shared" ca="1" si="152"/>
        <v>VUT0102029</v>
      </c>
      <c r="G1962" s="22" t="str">
        <f t="shared" ca="1" si="153"/>
        <v>VUT0102</v>
      </c>
      <c r="H1962" s="22" t="str">
        <f t="shared" ca="1" si="154"/>
        <v>SANMA</v>
      </c>
      <c r="I1962" s="2"/>
      <c r="J1962" s="2">
        <v>0</v>
      </c>
      <c r="K1962" s="2"/>
    </row>
    <row r="1963" spans="1:11">
      <c r="A1963" s="6" t="s">
        <v>8240</v>
      </c>
      <c r="B1963" s="6" t="s">
        <v>8241</v>
      </c>
      <c r="C1963" s="22" t="str">
        <f t="shared" ca="1" si="150"/>
        <v>North Santo (Santo)</v>
      </c>
      <c r="D1963" s="6" t="s">
        <v>565</v>
      </c>
      <c r="E1963" s="22" t="str">
        <f t="shared" ca="1" si="151"/>
        <v>Aese</v>
      </c>
      <c r="F1963" s="22" t="str">
        <f t="shared" ca="1" si="152"/>
        <v>VUT0102029</v>
      </c>
      <c r="G1963" s="22" t="str">
        <f t="shared" ca="1" si="153"/>
        <v>VUT0102</v>
      </c>
      <c r="H1963" s="22" t="str">
        <f t="shared" ca="1" si="154"/>
        <v>SANMA</v>
      </c>
      <c r="I1963" s="2"/>
      <c r="J1963" s="2">
        <v>0</v>
      </c>
      <c r="K1963" s="2"/>
    </row>
    <row r="1964" spans="1:11">
      <c r="A1964" s="6" t="s">
        <v>8242</v>
      </c>
      <c r="B1964" s="6" t="s">
        <v>8243</v>
      </c>
      <c r="C1964" s="22" t="str">
        <f t="shared" ca="1" si="150"/>
        <v>North Santo (Santo)</v>
      </c>
      <c r="D1964" s="6" t="s">
        <v>565</v>
      </c>
      <c r="E1964" s="22" t="str">
        <f t="shared" ca="1" si="151"/>
        <v>Aese</v>
      </c>
      <c r="F1964" s="22" t="str">
        <f t="shared" ca="1" si="152"/>
        <v>VUT0102029</v>
      </c>
      <c r="G1964" s="22" t="str">
        <f t="shared" ca="1" si="153"/>
        <v>VUT0102</v>
      </c>
      <c r="H1964" s="22" t="str">
        <f t="shared" ca="1" si="154"/>
        <v>SANMA</v>
      </c>
      <c r="I1964" s="2"/>
      <c r="J1964" s="2">
        <v>0</v>
      </c>
      <c r="K1964" s="2"/>
    </row>
    <row r="1965" spans="1:11">
      <c r="A1965" s="6" t="s">
        <v>8244</v>
      </c>
      <c r="B1965" s="6" t="s">
        <v>8245</v>
      </c>
      <c r="C1965" s="22" t="str">
        <f t="shared" ca="1" si="150"/>
        <v>North Santo (Santo)</v>
      </c>
      <c r="D1965" s="6" t="s">
        <v>565</v>
      </c>
      <c r="E1965" s="22" t="str">
        <f t="shared" ca="1" si="151"/>
        <v>Aese</v>
      </c>
      <c r="F1965" s="22" t="str">
        <f t="shared" ca="1" si="152"/>
        <v>VUT0102029</v>
      </c>
      <c r="G1965" s="22" t="str">
        <f t="shared" ca="1" si="153"/>
        <v>VUT0102</v>
      </c>
      <c r="H1965" s="22" t="str">
        <f t="shared" ca="1" si="154"/>
        <v>SANMA</v>
      </c>
      <c r="I1965" s="2"/>
      <c r="J1965" s="2">
        <v>0</v>
      </c>
      <c r="K1965" s="2"/>
    </row>
    <row r="1966" spans="1:11">
      <c r="A1966" s="6" t="s">
        <v>8252</v>
      </c>
      <c r="B1966" s="6" t="s">
        <v>8253</v>
      </c>
      <c r="C1966" s="22" t="str">
        <f t="shared" ca="1" si="150"/>
        <v>North Santo (Santo)</v>
      </c>
      <c r="D1966" s="6" t="s">
        <v>565</v>
      </c>
      <c r="E1966" s="22" t="str">
        <f t="shared" ca="1" si="151"/>
        <v>Aese</v>
      </c>
      <c r="F1966" s="22" t="str">
        <f t="shared" ca="1" si="152"/>
        <v>VUT0102029</v>
      </c>
      <c r="G1966" s="22" t="str">
        <f t="shared" ca="1" si="153"/>
        <v>VUT0102</v>
      </c>
      <c r="H1966" s="22" t="str">
        <f t="shared" ca="1" si="154"/>
        <v>SANMA</v>
      </c>
      <c r="I1966" s="2"/>
      <c r="J1966" s="2">
        <v>0</v>
      </c>
      <c r="K1966" s="2"/>
    </row>
    <row r="1967" spans="1:11">
      <c r="A1967" s="6" t="s">
        <v>1452</v>
      </c>
      <c r="B1967" s="6" t="s">
        <v>1899</v>
      </c>
      <c r="C1967" s="22" t="str">
        <f t="shared" ca="1" si="150"/>
        <v>North Tanna (Tanna)</v>
      </c>
      <c r="D1967" s="6" t="s">
        <v>567</v>
      </c>
      <c r="E1967" s="22" t="str">
        <f t="shared" ca="1" si="151"/>
        <v>Tanna</v>
      </c>
      <c r="F1967" s="22" t="str">
        <f t="shared" ca="1" si="152"/>
        <v>VUT0106023</v>
      </c>
      <c r="G1967" s="22" t="str">
        <f t="shared" ca="1" si="153"/>
        <v>VUT0106</v>
      </c>
      <c r="H1967" s="22" t="str">
        <f t="shared" ca="1" si="154"/>
        <v>TAFEA</v>
      </c>
      <c r="I1967" s="2"/>
      <c r="J1967" s="2">
        <v>0</v>
      </c>
      <c r="K1967" s="2"/>
    </row>
    <row r="1968" spans="1:11">
      <c r="A1968" s="6" t="s">
        <v>1900</v>
      </c>
      <c r="B1968" s="6" t="s">
        <v>1901</v>
      </c>
      <c r="C1968" s="22" t="str">
        <f t="shared" ca="1" si="150"/>
        <v>North Tanna (Tanna)</v>
      </c>
      <c r="D1968" s="6" t="s">
        <v>567</v>
      </c>
      <c r="E1968" s="22" t="str">
        <f t="shared" ca="1" si="151"/>
        <v>Tanna</v>
      </c>
      <c r="F1968" s="22" t="str">
        <f t="shared" ca="1" si="152"/>
        <v>VUT0106023</v>
      </c>
      <c r="G1968" s="22" t="str">
        <f t="shared" ca="1" si="153"/>
        <v>VUT0106</v>
      </c>
      <c r="H1968" s="22" t="str">
        <f t="shared" ca="1" si="154"/>
        <v>TAFEA</v>
      </c>
      <c r="I1968" s="2"/>
      <c r="J1968" s="2">
        <v>0</v>
      </c>
      <c r="K1968" s="2"/>
    </row>
    <row r="1969" spans="1:11">
      <c r="A1969" s="6" t="s">
        <v>1904</v>
      </c>
      <c r="B1969" s="6" t="s">
        <v>1905</v>
      </c>
      <c r="C1969" s="22" t="str">
        <f t="shared" ca="1" si="150"/>
        <v>North Tanna (Tanna)</v>
      </c>
      <c r="D1969" s="6" t="s">
        <v>567</v>
      </c>
      <c r="E1969" s="22" t="str">
        <f t="shared" ca="1" si="151"/>
        <v>Tanna</v>
      </c>
      <c r="F1969" s="22" t="str">
        <f t="shared" ca="1" si="152"/>
        <v>VUT0106023</v>
      </c>
      <c r="G1969" s="22" t="str">
        <f t="shared" ca="1" si="153"/>
        <v>VUT0106</v>
      </c>
      <c r="H1969" s="22" t="str">
        <f t="shared" ca="1" si="154"/>
        <v>TAFEA</v>
      </c>
      <c r="I1969" s="2"/>
      <c r="J1969" s="2">
        <v>0</v>
      </c>
      <c r="K1969" s="2"/>
    </row>
    <row r="1970" spans="1:11">
      <c r="A1970" s="6" t="s">
        <v>1906</v>
      </c>
      <c r="B1970" s="6" t="s">
        <v>1907</v>
      </c>
      <c r="C1970" s="22" t="str">
        <f t="shared" ca="1" si="150"/>
        <v>North Tanna (Tanna)</v>
      </c>
      <c r="D1970" s="6" t="s">
        <v>567</v>
      </c>
      <c r="E1970" s="22" t="str">
        <f t="shared" ca="1" si="151"/>
        <v>Tanna</v>
      </c>
      <c r="F1970" s="22" t="str">
        <f t="shared" ca="1" si="152"/>
        <v>VUT0106023</v>
      </c>
      <c r="G1970" s="22" t="str">
        <f t="shared" ca="1" si="153"/>
        <v>VUT0106</v>
      </c>
      <c r="H1970" s="22" t="str">
        <f t="shared" ca="1" si="154"/>
        <v>TAFEA</v>
      </c>
      <c r="I1970" s="2"/>
      <c r="J1970" s="2">
        <v>0</v>
      </c>
      <c r="K1970" s="2"/>
    </row>
    <row r="1971" spans="1:11">
      <c r="A1971" s="6" t="s">
        <v>1662</v>
      </c>
      <c r="B1971" s="6" t="s">
        <v>1908</v>
      </c>
      <c r="C1971" s="22" t="str">
        <f t="shared" ca="1" si="150"/>
        <v>North Tanna (Tanna)</v>
      </c>
      <c r="D1971" s="6" t="s">
        <v>567</v>
      </c>
      <c r="E1971" s="22" t="str">
        <f t="shared" ca="1" si="151"/>
        <v>Tanna</v>
      </c>
      <c r="F1971" s="22" t="str">
        <f t="shared" ca="1" si="152"/>
        <v>VUT0106023</v>
      </c>
      <c r="G1971" s="22" t="str">
        <f t="shared" ca="1" si="153"/>
        <v>VUT0106</v>
      </c>
      <c r="H1971" s="22" t="str">
        <f t="shared" ca="1" si="154"/>
        <v>TAFEA</v>
      </c>
      <c r="I1971" s="2"/>
      <c r="J1971" s="2">
        <v>0</v>
      </c>
      <c r="K1971" s="2"/>
    </row>
    <row r="1972" spans="1:11">
      <c r="A1972" s="6" t="s">
        <v>1909</v>
      </c>
      <c r="B1972" s="6" t="s">
        <v>1910</v>
      </c>
      <c r="C1972" s="22" t="str">
        <f t="shared" ca="1" si="150"/>
        <v>North Tanna (Tanna)</v>
      </c>
      <c r="D1972" s="6" t="s">
        <v>567</v>
      </c>
      <c r="E1972" s="22" t="str">
        <f t="shared" ca="1" si="151"/>
        <v>Tanna</v>
      </c>
      <c r="F1972" s="22" t="str">
        <f t="shared" ca="1" si="152"/>
        <v>VUT0106023</v>
      </c>
      <c r="G1972" s="22" t="str">
        <f t="shared" ca="1" si="153"/>
        <v>VUT0106</v>
      </c>
      <c r="H1972" s="22" t="str">
        <f t="shared" ca="1" si="154"/>
        <v>TAFEA</v>
      </c>
      <c r="I1972" s="2"/>
      <c r="J1972" s="2">
        <v>0</v>
      </c>
      <c r="K1972" s="2"/>
    </row>
    <row r="1973" spans="1:11">
      <c r="A1973" s="6" t="s">
        <v>1911</v>
      </c>
      <c r="B1973" s="6" t="s">
        <v>1912</v>
      </c>
      <c r="C1973" s="22" t="str">
        <f t="shared" ca="1" si="150"/>
        <v>North Tanna (Tanna)</v>
      </c>
      <c r="D1973" s="6" t="s">
        <v>567</v>
      </c>
      <c r="E1973" s="22" t="str">
        <f t="shared" ca="1" si="151"/>
        <v>Tanna</v>
      </c>
      <c r="F1973" s="22" t="str">
        <f t="shared" ca="1" si="152"/>
        <v>VUT0106023</v>
      </c>
      <c r="G1973" s="22" t="str">
        <f t="shared" ca="1" si="153"/>
        <v>VUT0106</v>
      </c>
      <c r="H1973" s="22" t="str">
        <f t="shared" ca="1" si="154"/>
        <v>TAFEA</v>
      </c>
      <c r="I1973" s="2"/>
      <c r="J1973" s="2">
        <v>0</v>
      </c>
      <c r="K1973" s="2"/>
    </row>
    <row r="1974" spans="1:11">
      <c r="A1974" s="6" t="s">
        <v>1915</v>
      </c>
      <c r="B1974" s="6" t="s">
        <v>1916</v>
      </c>
      <c r="C1974" s="22" t="str">
        <f t="shared" ca="1" si="150"/>
        <v>North Tanna (Tanna)</v>
      </c>
      <c r="D1974" s="6" t="s">
        <v>567</v>
      </c>
      <c r="E1974" s="22" t="str">
        <f t="shared" ca="1" si="151"/>
        <v>Tanna</v>
      </c>
      <c r="F1974" s="22" t="str">
        <f t="shared" ca="1" si="152"/>
        <v>VUT0106023</v>
      </c>
      <c r="G1974" s="22" t="str">
        <f t="shared" ca="1" si="153"/>
        <v>VUT0106</v>
      </c>
      <c r="H1974" s="22" t="str">
        <f t="shared" ca="1" si="154"/>
        <v>TAFEA</v>
      </c>
      <c r="I1974" s="2"/>
      <c r="J1974" s="2">
        <v>0</v>
      </c>
      <c r="K1974" s="2"/>
    </row>
    <row r="1975" spans="1:11">
      <c r="A1975" s="6" t="s">
        <v>1917</v>
      </c>
      <c r="B1975" s="6" t="s">
        <v>1918</v>
      </c>
      <c r="C1975" s="22" t="str">
        <f t="shared" ca="1" si="150"/>
        <v>North Tanna (Tanna)</v>
      </c>
      <c r="D1975" s="6" t="s">
        <v>567</v>
      </c>
      <c r="E1975" s="22" t="str">
        <f t="shared" ca="1" si="151"/>
        <v>Tanna</v>
      </c>
      <c r="F1975" s="22" t="str">
        <f t="shared" ca="1" si="152"/>
        <v>VUT0106023</v>
      </c>
      <c r="G1975" s="22" t="str">
        <f t="shared" ca="1" si="153"/>
        <v>VUT0106</v>
      </c>
      <c r="H1975" s="22" t="str">
        <f t="shared" ca="1" si="154"/>
        <v>TAFEA</v>
      </c>
      <c r="I1975" s="2"/>
      <c r="J1975" s="2">
        <v>0</v>
      </c>
      <c r="K1975" s="2"/>
    </row>
    <row r="1976" spans="1:11">
      <c r="A1976" s="6" t="s">
        <v>1921</v>
      </c>
      <c r="B1976" s="6" t="s">
        <v>1922</v>
      </c>
      <c r="C1976" s="22" t="str">
        <f t="shared" ca="1" si="150"/>
        <v>North Tanna (Tanna)</v>
      </c>
      <c r="D1976" s="6" t="s">
        <v>567</v>
      </c>
      <c r="E1976" s="22" t="str">
        <f t="shared" ca="1" si="151"/>
        <v>Tanna</v>
      </c>
      <c r="F1976" s="22" t="str">
        <f t="shared" ca="1" si="152"/>
        <v>VUT0106023</v>
      </c>
      <c r="G1976" s="22" t="str">
        <f t="shared" ca="1" si="153"/>
        <v>VUT0106</v>
      </c>
      <c r="H1976" s="22" t="str">
        <f t="shared" ca="1" si="154"/>
        <v>TAFEA</v>
      </c>
      <c r="I1976" s="2"/>
      <c r="J1976" s="2">
        <v>0</v>
      </c>
      <c r="K1976" s="2"/>
    </row>
    <row r="1977" spans="1:11">
      <c r="A1977" s="6" t="s">
        <v>1923</v>
      </c>
      <c r="B1977" s="6" t="s">
        <v>1924</v>
      </c>
      <c r="C1977" s="22" t="str">
        <f t="shared" ca="1" si="150"/>
        <v>North Tanna (Tanna)</v>
      </c>
      <c r="D1977" s="6" t="s">
        <v>567</v>
      </c>
      <c r="E1977" s="22" t="str">
        <f t="shared" ca="1" si="151"/>
        <v>Tanna</v>
      </c>
      <c r="F1977" s="22" t="str">
        <f t="shared" ca="1" si="152"/>
        <v>VUT0106023</v>
      </c>
      <c r="G1977" s="22" t="str">
        <f t="shared" ca="1" si="153"/>
        <v>VUT0106</v>
      </c>
      <c r="H1977" s="22" t="str">
        <f t="shared" ca="1" si="154"/>
        <v>TAFEA</v>
      </c>
      <c r="I1977" s="2"/>
      <c r="J1977" s="2">
        <v>0</v>
      </c>
      <c r="K1977" s="2"/>
    </row>
    <row r="1978" spans="1:11">
      <c r="A1978" s="6" t="s">
        <v>1925</v>
      </c>
      <c r="B1978" s="6" t="s">
        <v>1926</v>
      </c>
      <c r="C1978" s="22" t="str">
        <f t="shared" ca="1" si="150"/>
        <v>North Tanna (Tanna)</v>
      </c>
      <c r="D1978" s="6" t="s">
        <v>567</v>
      </c>
      <c r="E1978" s="22" t="str">
        <f t="shared" ca="1" si="151"/>
        <v>Tanna</v>
      </c>
      <c r="F1978" s="22" t="str">
        <f t="shared" ca="1" si="152"/>
        <v>VUT0106023</v>
      </c>
      <c r="G1978" s="22" t="str">
        <f t="shared" ca="1" si="153"/>
        <v>VUT0106</v>
      </c>
      <c r="H1978" s="22" t="str">
        <f t="shared" ca="1" si="154"/>
        <v>TAFEA</v>
      </c>
      <c r="I1978" s="2"/>
      <c r="J1978" s="2">
        <v>0</v>
      </c>
      <c r="K1978" s="2"/>
    </row>
    <row r="1979" spans="1:11">
      <c r="A1979" s="6" t="s">
        <v>1927</v>
      </c>
      <c r="B1979" s="6" t="s">
        <v>1928</v>
      </c>
      <c r="C1979" s="22" t="str">
        <f t="shared" ca="1" si="150"/>
        <v>North Tanna (Tanna)</v>
      </c>
      <c r="D1979" s="6" t="s">
        <v>567</v>
      </c>
      <c r="E1979" s="22" t="str">
        <f t="shared" ca="1" si="151"/>
        <v>Tanna</v>
      </c>
      <c r="F1979" s="22" t="str">
        <f t="shared" ca="1" si="152"/>
        <v>VUT0106023</v>
      </c>
      <c r="G1979" s="22" t="str">
        <f t="shared" ca="1" si="153"/>
        <v>VUT0106</v>
      </c>
      <c r="H1979" s="22" t="str">
        <f t="shared" ca="1" si="154"/>
        <v>TAFEA</v>
      </c>
      <c r="I1979" s="2"/>
      <c r="J1979" s="2">
        <v>0</v>
      </c>
      <c r="K1979" s="2"/>
    </row>
    <row r="1980" spans="1:11">
      <c r="A1980" s="6" t="s">
        <v>1929</v>
      </c>
      <c r="B1980" s="6" t="s">
        <v>1930</v>
      </c>
      <c r="C1980" s="22" t="str">
        <f t="shared" ca="1" si="150"/>
        <v>North Tanna (Tanna)</v>
      </c>
      <c r="D1980" s="6" t="s">
        <v>567</v>
      </c>
      <c r="E1980" s="22" t="str">
        <f t="shared" ca="1" si="151"/>
        <v>Tanna</v>
      </c>
      <c r="F1980" s="22" t="str">
        <f t="shared" ca="1" si="152"/>
        <v>VUT0106023</v>
      </c>
      <c r="G1980" s="22" t="str">
        <f t="shared" ca="1" si="153"/>
        <v>VUT0106</v>
      </c>
      <c r="H1980" s="22" t="str">
        <f t="shared" ca="1" si="154"/>
        <v>TAFEA</v>
      </c>
      <c r="I1980" s="2"/>
      <c r="J1980" s="2">
        <v>0</v>
      </c>
      <c r="K1980" s="2"/>
    </row>
    <row r="1981" spans="1:11">
      <c r="A1981" s="6" t="s">
        <v>1931</v>
      </c>
      <c r="B1981" s="6" t="s">
        <v>1932</v>
      </c>
      <c r="C1981" s="22" t="str">
        <f t="shared" ca="1" si="150"/>
        <v>North Tanna (Tanna)</v>
      </c>
      <c r="D1981" s="6" t="s">
        <v>567</v>
      </c>
      <c r="E1981" s="22" t="str">
        <f t="shared" ca="1" si="151"/>
        <v>Tanna</v>
      </c>
      <c r="F1981" s="22" t="str">
        <f t="shared" ca="1" si="152"/>
        <v>VUT0106023</v>
      </c>
      <c r="G1981" s="22" t="str">
        <f t="shared" ca="1" si="153"/>
        <v>VUT0106</v>
      </c>
      <c r="H1981" s="22" t="str">
        <f t="shared" ca="1" si="154"/>
        <v>TAFEA</v>
      </c>
      <c r="I1981" s="2"/>
      <c r="J1981" s="2">
        <v>0</v>
      </c>
      <c r="K1981" s="2"/>
    </row>
    <row r="1982" spans="1:11">
      <c r="A1982" s="6" t="s">
        <v>1933</v>
      </c>
      <c r="B1982" s="6" t="s">
        <v>1934</v>
      </c>
      <c r="C1982" s="22" t="str">
        <f t="shared" ca="1" si="150"/>
        <v>North Tanna (Tanna)</v>
      </c>
      <c r="D1982" s="6" t="s">
        <v>567</v>
      </c>
      <c r="E1982" s="22" t="str">
        <f t="shared" ca="1" si="151"/>
        <v>Tanna</v>
      </c>
      <c r="F1982" s="22" t="str">
        <f t="shared" ca="1" si="152"/>
        <v>VUT0106023</v>
      </c>
      <c r="G1982" s="22" t="str">
        <f t="shared" ca="1" si="153"/>
        <v>VUT0106</v>
      </c>
      <c r="H1982" s="22" t="str">
        <f t="shared" ca="1" si="154"/>
        <v>TAFEA</v>
      </c>
      <c r="I1982" s="2"/>
      <c r="J1982" s="2">
        <v>0</v>
      </c>
      <c r="K1982" s="2"/>
    </row>
    <row r="1983" spans="1:11">
      <c r="A1983" s="6" t="s">
        <v>1935</v>
      </c>
      <c r="B1983" s="6" t="s">
        <v>1936</v>
      </c>
      <c r="C1983" s="22" t="str">
        <f t="shared" ca="1" si="150"/>
        <v>North Tanna (Tanna)</v>
      </c>
      <c r="D1983" s="6" t="s">
        <v>567</v>
      </c>
      <c r="E1983" s="22" t="str">
        <f t="shared" ca="1" si="151"/>
        <v>Tanna</v>
      </c>
      <c r="F1983" s="22" t="str">
        <f t="shared" ca="1" si="152"/>
        <v>VUT0106023</v>
      </c>
      <c r="G1983" s="22" t="str">
        <f t="shared" ca="1" si="153"/>
        <v>VUT0106</v>
      </c>
      <c r="H1983" s="22" t="str">
        <f t="shared" ca="1" si="154"/>
        <v>TAFEA</v>
      </c>
      <c r="I1983" s="2"/>
      <c r="J1983" s="2">
        <v>0</v>
      </c>
      <c r="K1983" s="2"/>
    </row>
    <row r="1984" spans="1:11">
      <c r="A1984" s="6" t="s">
        <v>1937</v>
      </c>
      <c r="B1984" s="6" t="s">
        <v>1938</v>
      </c>
      <c r="C1984" s="22" t="str">
        <f t="shared" ca="1" si="150"/>
        <v>North Tanna (Tanna)</v>
      </c>
      <c r="D1984" s="6" t="s">
        <v>567</v>
      </c>
      <c r="E1984" s="22" t="str">
        <f t="shared" ca="1" si="151"/>
        <v>Tanna</v>
      </c>
      <c r="F1984" s="22" t="str">
        <f t="shared" ca="1" si="152"/>
        <v>VUT0106023</v>
      </c>
      <c r="G1984" s="22" t="str">
        <f t="shared" ca="1" si="153"/>
        <v>VUT0106</v>
      </c>
      <c r="H1984" s="22" t="str">
        <f t="shared" ca="1" si="154"/>
        <v>TAFEA</v>
      </c>
      <c r="I1984" s="2"/>
      <c r="J1984" s="2">
        <v>0</v>
      </c>
      <c r="K1984" s="2"/>
    </row>
    <row r="1985" spans="1:11">
      <c r="A1985" s="6" t="s">
        <v>1939</v>
      </c>
      <c r="B1985" s="6" t="s">
        <v>1940</v>
      </c>
      <c r="C1985" s="22" t="str">
        <f t="shared" ca="1" si="150"/>
        <v>North Tanna (Tanna)</v>
      </c>
      <c r="D1985" s="6" t="s">
        <v>567</v>
      </c>
      <c r="E1985" s="22" t="str">
        <f t="shared" ca="1" si="151"/>
        <v>Tanna</v>
      </c>
      <c r="F1985" s="22" t="str">
        <f t="shared" ca="1" si="152"/>
        <v>VUT0106023</v>
      </c>
      <c r="G1985" s="22" t="str">
        <f t="shared" ca="1" si="153"/>
        <v>VUT0106</v>
      </c>
      <c r="H1985" s="22" t="str">
        <f t="shared" ca="1" si="154"/>
        <v>TAFEA</v>
      </c>
      <c r="I1985" s="2"/>
      <c r="J1985" s="2">
        <v>0</v>
      </c>
      <c r="K1985" s="2"/>
    </row>
    <row r="1986" spans="1:11">
      <c r="A1986" s="6" t="s">
        <v>1941</v>
      </c>
      <c r="B1986" s="6" t="s">
        <v>1942</v>
      </c>
      <c r="C1986" s="22" t="str">
        <f t="shared" ref="C1986:C2049" ca="1" si="155">OFFSET(OffsetRefAdm3,MATCH(D1986,MatchAdm3_Code,0)-1,0)</f>
        <v>North Tanna (Tanna)</v>
      </c>
      <c r="D1986" s="6" t="s">
        <v>567</v>
      </c>
      <c r="E1986" s="22" t="str">
        <f t="shared" ref="E1986:E2049" ca="1" si="156">OFFSET(OffsetRefAdm3,MATCH(D1986,MatchAdm3_Code,0)-1,2)</f>
        <v>Tanna</v>
      </c>
      <c r="F1986" s="22" t="str">
        <f t="shared" ref="F1986:F2049" ca="1" si="157">OFFSET(OffsetRefAdm3,MATCH(D1986,MatchAdm3_Code,0)-1,3)</f>
        <v>VUT0106023</v>
      </c>
      <c r="G1986" s="22" t="str">
        <f t="shared" ref="G1986:G2049" ca="1" si="158">OFFSET(OffsetRefAdm3,MATCH(D1986,MatchAdm3_Code,0)-1,5)</f>
        <v>VUT0106</v>
      </c>
      <c r="H1986" s="22" t="str">
        <f t="shared" ref="H1986:H2049" ca="1" si="159">OFFSET(OffsetRefAdm3,MATCH(D1986,MatchAdm3_Code,0)-1,4)</f>
        <v>TAFEA</v>
      </c>
      <c r="I1986" s="2"/>
      <c r="J1986" s="2">
        <v>0</v>
      </c>
      <c r="K1986" s="2"/>
    </row>
    <row r="1987" spans="1:11">
      <c r="A1987" s="6" t="s">
        <v>1943</v>
      </c>
      <c r="B1987" s="6" t="s">
        <v>1944</v>
      </c>
      <c r="C1987" s="22" t="str">
        <f t="shared" ca="1" si="155"/>
        <v>North Tanna (Tanna)</v>
      </c>
      <c r="D1987" s="6" t="s">
        <v>567</v>
      </c>
      <c r="E1987" s="22" t="str">
        <f t="shared" ca="1" si="156"/>
        <v>Tanna</v>
      </c>
      <c r="F1987" s="22" t="str">
        <f t="shared" ca="1" si="157"/>
        <v>VUT0106023</v>
      </c>
      <c r="G1987" s="22" t="str">
        <f t="shared" ca="1" si="158"/>
        <v>VUT0106</v>
      </c>
      <c r="H1987" s="22" t="str">
        <f t="shared" ca="1" si="159"/>
        <v>TAFEA</v>
      </c>
      <c r="I1987" s="2"/>
      <c r="J1987" s="2">
        <v>0</v>
      </c>
      <c r="K1987" s="2"/>
    </row>
    <row r="1988" spans="1:11">
      <c r="A1988" s="6" t="s">
        <v>1945</v>
      </c>
      <c r="B1988" s="6" t="s">
        <v>1946</v>
      </c>
      <c r="C1988" s="22" t="str">
        <f t="shared" ca="1" si="155"/>
        <v>North Tanna (Tanna)</v>
      </c>
      <c r="D1988" s="6" t="s">
        <v>567</v>
      </c>
      <c r="E1988" s="22" t="str">
        <f t="shared" ca="1" si="156"/>
        <v>Tanna</v>
      </c>
      <c r="F1988" s="22" t="str">
        <f t="shared" ca="1" si="157"/>
        <v>VUT0106023</v>
      </c>
      <c r="G1988" s="22" t="str">
        <f t="shared" ca="1" si="158"/>
        <v>VUT0106</v>
      </c>
      <c r="H1988" s="22" t="str">
        <f t="shared" ca="1" si="159"/>
        <v>TAFEA</v>
      </c>
      <c r="I1988" s="2"/>
      <c r="J1988" s="2">
        <v>0</v>
      </c>
      <c r="K1988" s="2"/>
    </row>
    <row r="1989" spans="1:11">
      <c r="A1989" s="6" t="s">
        <v>1947</v>
      </c>
      <c r="B1989" s="6" t="s">
        <v>1948</v>
      </c>
      <c r="C1989" s="22" t="str">
        <f t="shared" ca="1" si="155"/>
        <v>North Tanna (Tanna)</v>
      </c>
      <c r="D1989" s="6" t="s">
        <v>567</v>
      </c>
      <c r="E1989" s="22" t="str">
        <f t="shared" ca="1" si="156"/>
        <v>Tanna</v>
      </c>
      <c r="F1989" s="22" t="str">
        <f t="shared" ca="1" si="157"/>
        <v>VUT0106023</v>
      </c>
      <c r="G1989" s="22" t="str">
        <f t="shared" ca="1" si="158"/>
        <v>VUT0106</v>
      </c>
      <c r="H1989" s="22" t="str">
        <f t="shared" ca="1" si="159"/>
        <v>TAFEA</v>
      </c>
      <c r="I1989" s="2"/>
      <c r="J1989" s="2">
        <v>0</v>
      </c>
      <c r="K1989" s="2"/>
    </row>
    <row r="1990" spans="1:11">
      <c r="A1990" s="6" t="s">
        <v>1949</v>
      </c>
      <c r="B1990" s="6" t="s">
        <v>1950</v>
      </c>
      <c r="C1990" s="22" t="str">
        <f t="shared" ca="1" si="155"/>
        <v>North Tanna (Tanna)</v>
      </c>
      <c r="D1990" s="6" t="s">
        <v>567</v>
      </c>
      <c r="E1990" s="22" t="str">
        <f t="shared" ca="1" si="156"/>
        <v>Tanna</v>
      </c>
      <c r="F1990" s="22" t="str">
        <f t="shared" ca="1" si="157"/>
        <v>VUT0106023</v>
      </c>
      <c r="G1990" s="22" t="str">
        <f t="shared" ca="1" si="158"/>
        <v>VUT0106</v>
      </c>
      <c r="H1990" s="22" t="str">
        <f t="shared" ca="1" si="159"/>
        <v>TAFEA</v>
      </c>
      <c r="I1990" s="2"/>
      <c r="J1990" s="2">
        <v>0</v>
      </c>
      <c r="K1990" s="2"/>
    </row>
    <row r="1991" spans="1:11">
      <c r="A1991" s="6" t="s">
        <v>1951</v>
      </c>
      <c r="B1991" s="6" t="s">
        <v>1952</v>
      </c>
      <c r="C1991" s="22" t="str">
        <f t="shared" ca="1" si="155"/>
        <v>North Tanna (Tanna)</v>
      </c>
      <c r="D1991" s="6" t="s">
        <v>567</v>
      </c>
      <c r="E1991" s="22" t="str">
        <f t="shared" ca="1" si="156"/>
        <v>Tanna</v>
      </c>
      <c r="F1991" s="22" t="str">
        <f t="shared" ca="1" si="157"/>
        <v>VUT0106023</v>
      </c>
      <c r="G1991" s="22" t="str">
        <f t="shared" ca="1" si="158"/>
        <v>VUT0106</v>
      </c>
      <c r="H1991" s="22" t="str">
        <f t="shared" ca="1" si="159"/>
        <v>TAFEA</v>
      </c>
      <c r="I1991" s="2"/>
      <c r="J1991" s="2">
        <v>0</v>
      </c>
      <c r="K1991" s="2"/>
    </row>
    <row r="1992" spans="1:11">
      <c r="A1992" s="6" t="s">
        <v>1953</v>
      </c>
      <c r="B1992" s="6" t="s">
        <v>1954</v>
      </c>
      <c r="C1992" s="22" t="str">
        <f t="shared" ca="1" si="155"/>
        <v>North Tanna (Tanna)</v>
      </c>
      <c r="D1992" s="6" t="s">
        <v>567</v>
      </c>
      <c r="E1992" s="22" t="str">
        <f t="shared" ca="1" si="156"/>
        <v>Tanna</v>
      </c>
      <c r="F1992" s="22" t="str">
        <f t="shared" ca="1" si="157"/>
        <v>VUT0106023</v>
      </c>
      <c r="G1992" s="22" t="str">
        <f t="shared" ca="1" si="158"/>
        <v>VUT0106</v>
      </c>
      <c r="H1992" s="22" t="str">
        <f t="shared" ca="1" si="159"/>
        <v>TAFEA</v>
      </c>
      <c r="I1992" s="2"/>
      <c r="J1992" s="2">
        <v>0</v>
      </c>
      <c r="K1992" s="2"/>
    </row>
    <row r="1993" spans="1:11">
      <c r="A1993" s="6" t="s">
        <v>1955</v>
      </c>
      <c r="B1993" s="6" t="s">
        <v>1956</v>
      </c>
      <c r="C1993" s="22" t="str">
        <f t="shared" ca="1" si="155"/>
        <v>North Tanna (Tanna)</v>
      </c>
      <c r="D1993" s="6" t="s">
        <v>567</v>
      </c>
      <c r="E1993" s="22" t="str">
        <f t="shared" ca="1" si="156"/>
        <v>Tanna</v>
      </c>
      <c r="F1993" s="22" t="str">
        <f t="shared" ca="1" si="157"/>
        <v>VUT0106023</v>
      </c>
      <c r="G1993" s="22" t="str">
        <f t="shared" ca="1" si="158"/>
        <v>VUT0106</v>
      </c>
      <c r="H1993" s="22" t="str">
        <f t="shared" ca="1" si="159"/>
        <v>TAFEA</v>
      </c>
      <c r="I1993" s="2"/>
      <c r="J1993" s="2">
        <v>0</v>
      </c>
      <c r="K1993" s="2"/>
    </row>
    <row r="1994" spans="1:11">
      <c r="A1994" s="6" t="s">
        <v>1957</v>
      </c>
      <c r="B1994" s="6" t="s">
        <v>1958</v>
      </c>
      <c r="C1994" s="22" t="str">
        <f t="shared" ca="1" si="155"/>
        <v>North Tanna (Tanna)</v>
      </c>
      <c r="D1994" s="6" t="s">
        <v>567</v>
      </c>
      <c r="E1994" s="22" t="str">
        <f t="shared" ca="1" si="156"/>
        <v>Tanna</v>
      </c>
      <c r="F1994" s="22" t="str">
        <f t="shared" ca="1" si="157"/>
        <v>VUT0106023</v>
      </c>
      <c r="G1994" s="22" t="str">
        <f t="shared" ca="1" si="158"/>
        <v>VUT0106</v>
      </c>
      <c r="H1994" s="22" t="str">
        <f t="shared" ca="1" si="159"/>
        <v>TAFEA</v>
      </c>
      <c r="I1994" s="2"/>
      <c r="J1994" s="2">
        <v>0</v>
      </c>
      <c r="K1994" s="2"/>
    </row>
    <row r="1995" spans="1:11">
      <c r="A1995" s="6" t="s">
        <v>1959</v>
      </c>
      <c r="B1995" s="6" t="s">
        <v>1960</v>
      </c>
      <c r="C1995" s="22" t="str">
        <f t="shared" ca="1" si="155"/>
        <v>North Tanna (Tanna)</v>
      </c>
      <c r="D1995" s="6" t="s">
        <v>567</v>
      </c>
      <c r="E1995" s="22" t="str">
        <f t="shared" ca="1" si="156"/>
        <v>Tanna</v>
      </c>
      <c r="F1995" s="22" t="str">
        <f t="shared" ca="1" si="157"/>
        <v>VUT0106023</v>
      </c>
      <c r="G1995" s="22" t="str">
        <f t="shared" ca="1" si="158"/>
        <v>VUT0106</v>
      </c>
      <c r="H1995" s="22" t="str">
        <f t="shared" ca="1" si="159"/>
        <v>TAFEA</v>
      </c>
      <c r="I1995" s="2"/>
      <c r="J1995" s="2">
        <v>0</v>
      </c>
      <c r="K1995" s="2"/>
    </row>
    <row r="1996" spans="1:11">
      <c r="A1996" s="6" t="s">
        <v>1961</v>
      </c>
      <c r="B1996" s="6" t="s">
        <v>1962</v>
      </c>
      <c r="C1996" s="22" t="str">
        <f t="shared" ca="1" si="155"/>
        <v>North Tanna (Tanna)</v>
      </c>
      <c r="D1996" s="6" t="s">
        <v>567</v>
      </c>
      <c r="E1996" s="22" t="str">
        <f t="shared" ca="1" si="156"/>
        <v>Tanna</v>
      </c>
      <c r="F1996" s="22" t="str">
        <f t="shared" ca="1" si="157"/>
        <v>VUT0106023</v>
      </c>
      <c r="G1996" s="22" t="str">
        <f t="shared" ca="1" si="158"/>
        <v>VUT0106</v>
      </c>
      <c r="H1996" s="22" t="str">
        <f t="shared" ca="1" si="159"/>
        <v>TAFEA</v>
      </c>
      <c r="I1996" s="2"/>
      <c r="J1996" s="2">
        <v>0</v>
      </c>
      <c r="K1996" s="2"/>
    </row>
    <row r="1997" spans="1:11">
      <c r="A1997" s="6" t="s">
        <v>1963</v>
      </c>
      <c r="B1997" s="6" t="s">
        <v>1964</v>
      </c>
      <c r="C1997" s="22" t="str">
        <f t="shared" ca="1" si="155"/>
        <v>North Tanna (Tanna)</v>
      </c>
      <c r="D1997" s="6" t="s">
        <v>567</v>
      </c>
      <c r="E1997" s="22" t="str">
        <f t="shared" ca="1" si="156"/>
        <v>Tanna</v>
      </c>
      <c r="F1997" s="22" t="str">
        <f t="shared" ca="1" si="157"/>
        <v>VUT0106023</v>
      </c>
      <c r="G1997" s="22" t="str">
        <f t="shared" ca="1" si="158"/>
        <v>VUT0106</v>
      </c>
      <c r="H1997" s="22" t="str">
        <f t="shared" ca="1" si="159"/>
        <v>TAFEA</v>
      </c>
      <c r="I1997" s="2"/>
      <c r="J1997" s="2">
        <v>0</v>
      </c>
      <c r="K1997" s="2"/>
    </row>
    <row r="1998" spans="1:11">
      <c r="A1998" s="6" t="s">
        <v>1965</v>
      </c>
      <c r="B1998" s="6" t="s">
        <v>1966</v>
      </c>
      <c r="C1998" s="22" t="str">
        <f t="shared" ca="1" si="155"/>
        <v>North Tanna (Tanna)</v>
      </c>
      <c r="D1998" s="6" t="s">
        <v>567</v>
      </c>
      <c r="E1998" s="22" t="str">
        <f t="shared" ca="1" si="156"/>
        <v>Tanna</v>
      </c>
      <c r="F1998" s="22" t="str">
        <f t="shared" ca="1" si="157"/>
        <v>VUT0106023</v>
      </c>
      <c r="G1998" s="22" t="str">
        <f t="shared" ca="1" si="158"/>
        <v>VUT0106</v>
      </c>
      <c r="H1998" s="22" t="str">
        <f t="shared" ca="1" si="159"/>
        <v>TAFEA</v>
      </c>
      <c r="I1998" s="2"/>
      <c r="J1998" s="2">
        <v>0</v>
      </c>
      <c r="K1998" s="2"/>
    </row>
    <row r="1999" spans="1:11">
      <c r="A1999" s="6" t="s">
        <v>1967</v>
      </c>
      <c r="B1999" s="6" t="s">
        <v>1968</v>
      </c>
      <c r="C1999" s="22" t="str">
        <f t="shared" ca="1" si="155"/>
        <v>North Tanna (Tanna)</v>
      </c>
      <c r="D1999" s="6" t="s">
        <v>567</v>
      </c>
      <c r="E1999" s="22" t="str">
        <f t="shared" ca="1" si="156"/>
        <v>Tanna</v>
      </c>
      <c r="F1999" s="22" t="str">
        <f t="shared" ca="1" si="157"/>
        <v>VUT0106023</v>
      </c>
      <c r="G1999" s="22" t="str">
        <f t="shared" ca="1" si="158"/>
        <v>VUT0106</v>
      </c>
      <c r="H1999" s="22" t="str">
        <f t="shared" ca="1" si="159"/>
        <v>TAFEA</v>
      </c>
      <c r="I1999" s="2"/>
      <c r="J1999" s="2">
        <v>0</v>
      </c>
      <c r="K1999" s="2"/>
    </row>
    <row r="2000" spans="1:11">
      <c r="A2000" s="6" t="s">
        <v>1969</v>
      </c>
      <c r="B2000" s="6" t="s">
        <v>1970</v>
      </c>
      <c r="C2000" s="22" t="str">
        <f t="shared" ca="1" si="155"/>
        <v>North Tanna (Tanna)</v>
      </c>
      <c r="D2000" s="6" t="s">
        <v>567</v>
      </c>
      <c r="E2000" s="22" t="str">
        <f t="shared" ca="1" si="156"/>
        <v>Tanna</v>
      </c>
      <c r="F2000" s="22" t="str">
        <f t="shared" ca="1" si="157"/>
        <v>VUT0106023</v>
      </c>
      <c r="G2000" s="22" t="str">
        <f t="shared" ca="1" si="158"/>
        <v>VUT0106</v>
      </c>
      <c r="H2000" s="22" t="str">
        <f t="shared" ca="1" si="159"/>
        <v>TAFEA</v>
      </c>
      <c r="I2000" s="2"/>
      <c r="J2000" s="2">
        <v>0</v>
      </c>
      <c r="K2000" s="2"/>
    </row>
    <row r="2001" spans="1:11">
      <c r="A2001" s="6" t="s">
        <v>1971</v>
      </c>
      <c r="B2001" s="6" t="s">
        <v>1972</v>
      </c>
      <c r="C2001" s="22" t="str">
        <f t="shared" ca="1" si="155"/>
        <v>North Tanna (Tanna)</v>
      </c>
      <c r="D2001" s="6" t="s">
        <v>567</v>
      </c>
      <c r="E2001" s="22" t="str">
        <f t="shared" ca="1" si="156"/>
        <v>Tanna</v>
      </c>
      <c r="F2001" s="22" t="str">
        <f t="shared" ca="1" si="157"/>
        <v>VUT0106023</v>
      </c>
      <c r="G2001" s="22" t="str">
        <f t="shared" ca="1" si="158"/>
        <v>VUT0106</v>
      </c>
      <c r="H2001" s="22" t="str">
        <f t="shared" ca="1" si="159"/>
        <v>TAFEA</v>
      </c>
      <c r="I2001" s="2"/>
      <c r="J2001" s="2">
        <v>0</v>
      </c>
      <c r="K2001" s="2"/>
    </row>
    <row r="2002" spans="1:11">
      <c r="A2002" s="6" t="s">
        <v>1973</v>
      </c>
      <c r="B2002" s="6" t="s">
        <v>1974</v>
      </c>
      <c r="C2002" s="22" t="str">
        <f t="shared" ca="1" si="155"/>
        <v>North Tanna (Tanna)</v>
      </c>
      <c r="D2002" s="6" t="s">
        <v>567</v>
      </c>
      <c r="E2002" s="22" t="str">
        <f t="shared" ca="1" si="156"/>
        <v>Tanna</v>
      </c>
      <c r="F2002" s="22" t="str">
        <f t="shared" ca="1" si="157"/>
        <v>VUT0106023</v>
      </c>
      <c r="G2002" s="22" t="str">
        <f t="shared" ca="1" si="158"/>
        <v>VUT0106</v>
      </c>
      <c r="H2002" s="22" t="str">
        <f t="shared" ca="1" si="159"/>
        <v>TAFEA</v>
      </c>
      <c r="I2002" s="2"/>
      <c r="J2002" s="2">
        <v>0</v>
      </c>
      <c r="K2002" s="2"/>
    </row>
    <row r="2003" spans="1:11">
      <c r="A2003" s="6" t="s">
        <v>1975</v>
      </c>
      <c r="B2003" s="6" t="s">
        <v>1976</v>
      </c>
      <c r="C2003" s="22" t="str">
        <f t="shared" ca="1" si="155"/>
        <v>North Tanna (Tanna)</v>
      </c>
      <c r="D2003" s="6" t="s">
        <v>567</v>
      </c>
      <c r="E2003" s="22" t="str">
        <f t="shared" ca="1" si="156"/>
        <v>Tanna</v>
      </c>
      <c r="F2003" s="22" t="str">
        <f t="shared" ca="1" si="157"/>
        <v>VUT0106023</v>
      </c>
      <c r="G2003" s="22" t="str">
        <f t="shared" ca="1" si="158"/>
        <v>VUT0106</v>
      </c>
      <c r="H2003" s="22" t="str">
        <f t="shared" ca="1" si="159"/>
        <v>TAFEA</v>
      </c>
      <c r="I2003" s="2"/>
      <c r="J2003" s="2">
        <v>0</v>
      </c>
      <c r="K2003" s="2"/>
    </row>
    <row r="2004" spans="1:11">
      <c r="A2004" s="6" t="s">
        <v>1977</v>
      </c>
      <c r="B2004" s="6" t="s">
        <v>1978</v>
      </c>
      <c r="C2004" s="22" t="str">
        <f t="shared" ca="1" si="155"/>
        <v>North Tanna (Tanna)</v>
      </c>
      <c r="D2004" s="6" t="s">
        <v>567</v>
      </c>
      <c r="E2004" s="22" t="str">
        <f t="shared" ca="1" si="156"/>
        <v>Tanna</v>
      </c>
      <c r="F2004" s="22" t="str">
        <f t="shared" ca="1" si="157"/>
        <v>VUT0106023</v>
      </c>
      <c r="G2004" s="22" t="str">
        <f t="shared" ca="1" si="158"/>
        <v>VUT0106</v>
      </c>
      <c r="H2004" s="22" t="str">
        <f t="shared" ca="1" si="159"/>
        <v>TAFEA</v>
      </c>
      <c r="I2004" s="2"/>
      <c r="J2004" s="2">
        <v>0</v>
      </c>
      <c r="K2004" s="2"/>
    </row>
    <row r="2005" spans="1:11">
      <c r="A2005" s="6" t="s">
        <v>1979</v>
      </c>
      <c r="B2005" s="6" t="s">
        <v>1980</v>
      </c>
      <c r="C2005" s="22" t="str">
        <f t="shared" ca="1" si="155"/>
        <v>North Tanna (Tanna)</v>
      </c>
      <c r="D2005" s="6" t="s">
        <v>567</v>
      </c>
      <c r="E2005" s="22" t="str">
        <f t="shared" ca="1" si="156"/>
        <v>Tanna</v>
      </c>
      <c r="F2005" s="22" t="str">
        <f t="shared" ca="1" si="157"/>
        <v>VUT0106023</v>
      </c>
      <c r="G2005" s="22" t="str">
        <f t="shared" ca="1" si="158"/>
        <v>VUT0106</v>
      </c>
      <c r="H2005" s="22" t="str">
        <f t="shared" ca="1" si="159"/>
        <v>TAFEA</v>
      </c>
      <c r="I2005" s="2"/>
      <c r="J2005" s="2">
        <v>0</v>
      </c>
      <c r="K2005" s="2"/>
    </row>
    <row r="2006" spans="1:11">
      <c r="A2006" s="6" t="s">
        <v>1981</v>
      </c>
      <c r="B2006" s="6" t="s">
        <v>1982</v>
      </c>
      <c r="C2006" s="22" t="str">
        <f t="shared" ca="1" si="155"/>
        <v>North Tanna (Tanna)</v>
      </c>
      <c r="D2006" s="6" t="s">
        <v>567</v>
      </c>
      <c r="E2006" s="22" t="str">
        <f t="shared" ca="1" si="156"/>
        <v>Tanna</v>
      </c>
      <c r="F2006" s="22" t="str">
        <f t="shared" ca="1" si="157"/>
        <v>VUT0106023</v>
      </c>
      <c r="G2006" s="22" t="str">
        <f t="shared" ca="1" si="158"/>
        <v>VUT0106</v>
      </c>
      <c r="H2006" s="22" t="str">
        <f t="shared" ca="1" si="159"/>
        <v>TAFEA</v>
      </c>
      <c r="I2006" s="2"/>
      <c r="J2006" s="2">
        <v>0</v>
      </c>
      <c r="K2006" s="2"/>
    </row>
    <row r="2007" spans="1:11">
      <c r="A2007" s="6" t="s">
        <v>1983</v>
      </c>
      <c r="B2007" s="6" t="s">
        <v>1984</v>
      </c>
      <c r="C2007" s="22" t="str">
        <f t="shared" ca="1" si="155"/>
        <v>North Tanna (Tanna)</v>
      </c>
      <c r="D2007" s="6" t="s">
        <v>567</v>
      </c>
      <c r="E2007" s="22" t="str">
        <f t="shared" ca="1" si="156"/>
        <v>Tanna</v>
      </c>
      <c r="F2007" s="22" t="str">
        <f t="shared" ca="1" si="157"/>
        <v>VUT0106023</v>
      </c>
      <c r="G2007" s="22" t="str">
        <f t="shared" ca="1" si="158"/>
        <v>VUT0106</v>
      </c>
      <c r="H2007" s="22" t="str">
        <f t="shared" ca="1" si="159"/>
        <v>TAFEA</v>
      </c>
      <c r="I2007" s="2"/>
      <c r="J2007" s="2">
        <v>0</v>
      </c>
      <c r="K2007" s="2"/>
    </row>
    <row r="2008" spans="1:11">
      <c r="A2008" s="6" t="s">
        <v>1985</v>
      </c>
      <c r="B2008" s="6" t="s">
        <v>1986</v>
      </c>
      <c r="C2008" s="22" t="str">
        <f t="shared" ca="1" si="155"/>
        <v>North Tanna (Tanna)</v>
      </c>
      <c r="D2008" s="6" t="s">
        <v>567</v>
      </c>
      <c r="E2008" s="22" t="str">
        <f t="shared" ca="1" si="156"/>
        <v>Tanna</v>
      </c>
      <c r="F2008" s="22" t="str">
        <f t="shared" ca="1" si="157"/>
        <v>VUT0106023</v>
      </c>
      <c r="G2008" s="22" t="str">
        <f t="shared" ca="1" si="158"/>
        <v>VUT0106</v>
      </c>
      <c r="H2008" s="22" t="str">
        <f t="shared" ca="1" si="159"/>
        <v>TAFEA</v>
      </c>
      <c r="I2008" s="2"/>
      <c r="J2008" s="2">
        <v>0</v>
      </c>
      <c r="K2008" s="2"/>
    </row>
    <row r="2009" spans="1:11">
      <c r="A2009" s="6" t="s">
        <v>1987</v>
      </c>
      <c r="B2009" s="6" t="s">
        <v>1988</v>
      </c>
      <c r="C2009" s="22" t="str">
        <f t="shared" ca="1" si="155"/>
        <v>North Tanna (Tanna)</v>
      </c>
      <c r="D2009" s="6" t="s">
        <v>567</v>
      </c>
      <c r="E2009" s="22" t="str">
        <f t="shared" ca="1" si="156"/>
        <v>Tanna</v>
      </c>
      <c r="F2009" s="22" t="str">
        <f t="shared" ca="1" si="157"/>
        <v>VUT0106023</v>
      </c>
      <c r="G2009" s="22" t="str">
        <f t="shared" ca="1" si="158"/>
        <v>VUT0106</v>
      </c>
      <c r="H2009" s="22" t="str">
        <f t="shared" ca="1" si="159"/>
        <v>TAFEA</v>
      </c>
      <c r="I2009" s="2"/>
      <c r="J2009" s="2">
        <v>0</v>
      </c>
      <c r="K2009" s="2"/>
    </row>
    <row r="2010" spans="1:11">
      <c r="A2010" s="6" t="s">
        <v>1989</v>
      </c>
      <c r="B2010" s="6" t="s">
        <v>1990</v>
      </c>
      <c r="C2010" s="22" t="str">
        <f t="shared" ca="1" si="155"/>
        <v>North Tanna (Tanna)</v>
      </c>
      <c r="D2010" s="6" t="s">
        <v>567</v>
      </c>
      <c r="E2010" s="22" t="str">
        <f t="shared" ca="1" si="156"/>
        <v>Tanna</v>
      </c>
      <c r="F2010" s="22" t="str">
        <f t="shared" ca="1" si="157"/>
        <v>VUT0106023</v>
      </c>
      <c r="G2010" s="22" t="str">
        <f t="shared" ca="1" si="158"/>
        <v>VUT0106</v>
      </c>
      <c r="H2010" s="22" t="str">
        <f t="shared" ca="1" si="159"/>
        <v>TAFEA</v>
      </c>
      <c r="I2010" s="2"/>
      <c r="J2010" s="2">
        <v>0</v>
      </c>
      <c r="K2010" s="2"/>
    </row>
    <row r="2011" spans="1:11">
      <c r="A2011" s="6" t="s">
        <v>1915</v>
      </c>
      <c r="B2011" s="6" t="s">
        <v>1991</v>
      </c>
      <c r="C2011" s="22" t="str">
        <f t="shared" ca="1" si="155"/>
        <v>North Tanna (Tanna)</v>
      </c>
      <c r="D2011" s="6" t="s">
        <v>567</v>
      </c>
      <c r="E2011" s="22" t="str">
        <f t="shared" ca="1" si="156"/>
        <v>Tanna</v>
      </c>
      <c r="F2011" s="22" t="str">
        <f t="shared" ca="1" si="157"/>
        <v>VUT0106023</v>
      </c>
      <c r="G2011" s="22" t="str">
        <f t="shared" ca="1" si="158"/>
        <v>VUT0106</v>
      </c>
      <c r="H2011" s="22" t="str">
        <f t="shared" ca="1" si="159"/>
        <v>TAFEA</v>
      </c>
      <c r="I2011" s="2"/>
      <c r="J2011" s="2">
        <v>0</v>
      </c>
      <c r="K2011" s="2"/>
    </row>
    <row r="2012" spans="1:11">
      <c r="A2012" s="6" t="s">
        <v>1992</v>
      </c>
      <c r="B2012" s="6" t="s">
        <v>1993</v>
      </c>
      <c r="C2012" s="22" t="str">
        <f t="shared" ca="1" si="155"/>
        <v>North Tanna (Tanna)</v>
      </c>
      <c r="D2012" s="6" t="s">
        <v>567</v>
      </c>
      <c r="E2012" s="22" t="str">
        <f t="shared" ca="1" si="156"/>
        <v>Tanna</v>
      </c>
      <c r="F2012" s="22" t="str">
        <f t="shared" ca="1" si="157"/>
        <v>VUT0106023</v>
      </c>
      <c r="G2012" s="22" t="str">
        <f t="shared" ca="1" si="158"/>
        <v>VUT0106</v>
      </c>
      <c r="H2012" s="22" t="str">
        <f t="shared" ca="1" si="159"/>
        <v>TAFEA</v>
      </c>
      <c r="I2012" s="2"/>
      <c r="J2012" s="2">
        <v>0</v>
      </c>
      <c r="K2012" s="2"/>
    </row>
    <row r="2013" spans="1:11">
      <c r="A2013" s="6" t="s">
        <v>1994</v>
      </c>
      <c r="B2013" s="6" t="s">
        <v>1995</v>
      </c>
      <c r="C2013" s="22" t="str">
        <f t="shared" ca="1" si="155"/>
        <v>North Tanna (Tanna)</v>
      </c>
      <c r="D2013" s="6" t="s">
        <v>567</v>
      </c>
      <c r="E2013" s="22" t="str">
        <f t="shared" ca="1" si="156"/>
        <v>Tanna</v>
      </c>
      <c r="F2013" s="22" t="str">
        <f t="shared" ca="1" si="157"/>
        <v>VUT0106023</v>
      </c>
      <c r="G2013" s="22" t="str">
        <f t="shared" ca="1" si="158"/>
        <v>VUT0106</v>
      </c>
      <c r="H2013" s="22" t="str">
        <f t="shared" ca="1" si="159"/>
        <v>TAFEA</v>
      </c>
      <c r="I2013" s="2"/>
      <c r="J2013" s="2">
        <v>0</v>
      </c>
      <c r="K2013" s="2"/>
    </row>
    <row r="2014" spans="1:11">
      <c r="A2014" s="6" t="s">
        <v>1996</v>
      </c>
      <c r="B2014" s="6" t="s">
        <v>1997</v>
      </c>
      <c r="C2014" s="22" t="str">
        <f t="shared" ca="1" si="155"/>
        <v>North Tanna (Tanna)</v>
      </c>
      <c r="D2014" s="6" t="s">
        <v>567</v>
      </c>
      <c r="E2014" s="22" t="str">
        <f t="shared" ca="1" si="156"/>
        <v>Tanna</v>
      </c>
      <c r="F2014" s="22" t="str">
        <f t="shared" ca="1" si="157"/>
        <v>VUT0106023</v>
      </c>
      <c r="G2014" s="22" t="str">
        <f t="shared" ca="1" si="158"/>
        <v>VUT0106</v>
      </c>
      <c r="H2014" s="22" t="str">
        <f t="shared" ca="1" si="159"/>
        <v>TAFEA</v>
      </c>
      <c r="I2014" s="2"/>
      <c r="J2014" s="2">
        <v>0</v>
      </c>
      <c r="K2014" s="2"/>
    </row>
    <row r="2015" spans="1:11">
      <c r="A2015" s="6" t="s">
        <v>1998</v>
      </c>
      <c r="B2015" s="6" t="s">
        <v>1999</v>
      </c>
      <c r="C2015" s="22" t="str">
        <f t="shared" ca="1" si="155"/>
        <v>North Tanna (Tanna)</v>
      </c>
      <c r="D2015" s="6" t="s">
        <v>567</v>
      </c>
      <c r="E2015" s="22" t="str">
        <f t="shared" ca="1" si="156"/>
        <v>Tanna</v>
      </c>
      <c r="F2015" s="22" t="str">
        <f t="shared" ca="1" si="157"/>
        <v>VUT0106023</v>
      </c>
      <c r="G2015" s="22" t="str">
        <f t="shared" ca="1" si="158"/>
        <v>VUT0106</v>
      </c>
      <c r="H2015" s="22" t="str">
        <f t="shared" ca="1" si="159"/>
        <v>TAFEA</v>
      </c>
      <c r="I2015" s="2"/>
      <c r="J2015" s="2">
        <v>0</v>
      </c>
      <c r="K2015" s="2"/>
    </row>
    <row r="2016" spans="1:11">
      <c r="A2016" s="6" t="s">
        <v>2000</v>
      </c>
      <c r="B2016" s="6" t="s">
        <v>2001</v>
      </c>
      <c r="C2016" s="22" t="str">
        <f t="shared" ca="1" si="155"/>
        <v>North Tanna (Tanna)</v>
      </c>
      <c r="D2016" s="6" t="s">
        <v>567</v>
      </c>
      <c r="E2016" s="22" t="str">
        <f t="shared" ca="1" si="156"/>
        <v>Tanna</v>
      </c>
      <c r="F2016" s="22" t="str">
        <f t="shared" ca="1" si="157"/>
        <v>VUT0106023</v>
      </c>
      <c r="G2016" s="22" t="str">
        <f t="shared" ca="1" si="158"/>
        <v>VUT0106</v>
      </c>
      <c r="H2016" s="22" t="str">
        <f t="shared" ca="1" si="159"/>
        <v>TAFEA</v>
      </c>
      <c r="I2016" s="2"/>
      <c r="J2016" s="2">
        <v>0</v>
      </c>
      <c r="K2016" s="2"/>
    </row>
    <row r="2017" spans="1:11">
      <c r="A2017" s="6" t="s">
        <v>2002</v>
      </c>
      <c r="B2017" s="6" t="s">
        <v>2003</v>
      </c>
      <c r="C2017" s="22" t="str">
        <f t="shared" ca="1" si="155"/>
        <v>North Tanna (Tanna)</v>
      </c>
      <c r="D2017" s="6" t="s">
        <v>567</v>
      </c>
      <c r="E2017" s="22" t="str">
        <f t="shared" ca="1" si="156"/>
        <v>Tanna</v>
      </c>
      <c r="F2017" s="22" t="str">
        <f t="shared" ca="1" si="157"/>
        <v>VUT0106023</v>
      </c>
      <c r="G2017" s="22" t="str">
        <f t="shared" ca="1" si="158"/>
        <v>VUT0106</v>
      </c>
      <c r="H2017" s="22" t="str">
        <f t="shared" ca="1" si="159"/>
        <v>TAFEA</v>
      </c>
      <c r="I2017" s="2"/>
      <c r="J2017" s="2">
        <v>0</v>
      </c>
      <c r="K2017" s="2"/>
    </row>
    <row r="2018" spans="1:11">
      <c r="A2018" s="6" t="s">
        <v>2004</v>
      </c>
      <c r="B2018" s="6" t="s">
        <v>2005</v>
      </c>
      <c r="C2018" s="22" t="str">
        <f t="shared" ca="1" si="155"/>
        <v>North Tanna (Tanna)</v>
      </c>
      <c r="D2018" s="6" t="s">
        <v>567</v>
      </c>
      <c r="E2018" s="22" t="str">
        <f t="shared" ca="1" si="156"/>
        <v>Tanna</v>
      </c>
      <c r="F2018" s="22" t="str">
        <f t="shared" ca="1" si="157"/>
        <v>VUT0106023</v>
      </c>
      <c r="G2018" s="22" t="str">
        <f t="shared" ca="1" si="158"/>
        <v>VUT0106</v>
      </c>
      <c r="H2018" s="22" t="str">
        <f t="shared" ca="1" si="159"/>
        <v>TAFEA</v>
      </c>
      <c r="I2018" s="2"/>
      <c r="J2018" s="2">
        <v>0</v>
      </c>
      <c r="K2018" s="2"/>
    </row>
    <row r="2019" spans="1:11">
      <c r="A2019" s="6" t="s">
        <v>2006</v>
      </c>
      <c r="B2019" s="6" t="s">
        <v>2007</v>
      </c>
      <c r="C2019" s="22" t="str">
        <f t="shared" ca="1" si="155"/>
        <v>North Tanna (Tanna)</v>
      </c>
      <c r="D2019" s="6" t="s">
        <v>567</v>
      </c>
      <c r="E2019" s="22" t="str">
        <f t="shared" ca="1" si="156"/>
        <v>Tanna</v>
      </c>
      <c r="F2019" s="22" t="str">
        <f t="shared" ca="1" si="157"/>
        <v>VUT0106023</v>
      </c>
      <c r="G2019" s="22" t="str">
        <f t="shared" ca="1" si="158"/>
        <v>VUT0106</v>
      </c>
      <c r="H2019" s="22" t="str">
        <f t="shared" ca="1" si="159"/>
        <v>TAFEA</v>
      </c>
      <c r="I2019" s="2"/>
      <c r="J2019" s="2">
        <v>0</v>
      </c>
      <c r="K2019" s="2"/>
    </row>
    <row r="2020" spans="1:11">
      <c r="A2020" s="6" t="s">
        <v>2008</v>
      </c>
      <c r="B2020" s="6" t="s">
        <v>2009</v>
      </c>
      <c r="C2020" s="22" t="str">
        <f t="shared" ca="1" si="155"/>
        <v>North Tanna (Tanna)</v>
      </c>
      <c r="D2020" s="6" t="s">
        <v>567</v>
      </c>
      <c r="E2020" s="22" t="str">
        <f t="shared" ca="1" si="156"/>
        <v>Tanna</v>
      </c>
      <c r="F2020" s="22" t="str">
        <f t="shared" ca="1" si="157"/>
        <v>VUT0106023</v>
      </c>
      <c r="G2020" s="22" t="str">
        <f t="shared" ca="1" si="158"/>
        <v>VUT0106</v>
      </c>
      <c r="H2020" s="22" t="str">
        <f t="shared" ca="1" si="159"/>
        <v>TAFEA</v>
      </c>
      <c r="I2020" s="2"/>
      <c r="J2020" s="2">
        <v>0</v>
      </c>
      <c r="K2020" s="2"/>
    </row>
    <row r="2021" spans="1:11">
      <c r="A2021" s="6" t="s">
        <v>2010</v>
      </c>
      <c r="B2021" s="6" t="s">
        <v>2011</v>
      </c>
      <c r="C2021" s="22" t="str">
        <f t="shared" ca="1" si="155"/>
        <v>North Tanna (Tanna)</v>
      </c>
      <c r="D2021" s="6" t="s">
        <v>567</v>
      </c>
      <c r="E2021" s="22" t="str">
        <f t="shared" ca="1" si="156"/>
        <v>Tanna</v>
      </c>
      <c r="F2021" s="22" t="str">
        <f t="shared" ca="1" si="157"/>
        <v>VUT0106023</v>
      </c>
      <c r="G2021" s="22" t="str">
        <f t="shared" ca="1" si="158"/>
        <v>VUT0106</v>
      </c>
      <c r="H2021" s="22" t="str">
        <f t="shared" ca="1" si="159"/>
        <v>TAFEA</v>
      </c>
      <c r="I2021" s="2"/>
      <c r="J2021" s="2">
        <v>3</v>
      </c>
      <c r="K2021" s="2"/>
    </row>
    <row r="2022" spans="1:11">
      <c r="A2022" s="6" t="s">
        <v>1385</v>
      </c>
      <c r="B2022" s="6" t="s">
        <v>2012</v>
      </c>
      <c r="C2022" s="22" t="str">
        <f t="shared" ca="1" si="155"/>
        <v>North Tanna (Tanna)</v>
      </c>
      <c r="D2022" s="6" t="s">
        <v>567</v>
      </c>
      <c r="E2022" s="22" t="str">
        <f t="shared" ca="1" si="156"/>
        <v>Tanna</v>
      </c>
      <c r="F2022" s="22" t="str">
        <f t="shared" ca="1" si="157"/>
        <v>VUT0106023</v>
      </c>
      <c r="G2022" s="22" t="str">
        <f t="shared" ca="1" si="158"/>
        <v>VUT0106</v>
      </c>
      <c r="H2022" s="22" t="str">
        <f t="shared" ca="1" si="159"/>
        <v>TAFEA</v>
      </c>
      <c r="I2022" s="2"/>
      <c r="J2022" s="2">
        <v>0</v>
      </c>
      <c r="K2022" s="2"/>
    </row>
    <row r="2023" spans="1:11">
      <c r="A2023" s="6" t="s">
        <v>2013</v>
      </c>
      <c r="B2023" s="6" t="s">
        <v>2014</v>
      </c>
      <c r="C2023" s="22" t="str">
        <f t="shared" ca="1" si="155"/>
        <v>North Tanna (Tanna)</v>
      </c>
      <c r="D2023" s="6" t="s">
        <v>567</v>
      </c>
      <c r="E2023" s="22" t="str">
        <f t="shared" ca="1" si="156"/>
        <v>Tanna</v>
      </c>
      <c r="F2023" s="22" t="str">
        <f t="shared" ca="1" si="157"/>
        <v>VUT0106023</v>
      </c>
      <c r="G2023" s="22" t="str">
        <f t="shared" ca="1" si="158"/>
        <v>VUT0106</v>
      </c>
      <c r="H2023" s="22" t="str">
        <f t="shared" ca="1" si="159"/>
        <v>TAFEA</v>
      </c>
      <c r="I2023" s="2"/>
      <c r="J2023" s="2">
        <v>0</v>
      </c>
      <c r="K2023" s="2"/>
    </row>
    <row r="2024" spans="1:11">
      <c r="A2024" s="6" t="s">
        <v>2015</v>
      </c>
      <c r="B2024" s="6" t="s">
        <v>2016</v>
      </c>
      <c r="C2024" s="22" t="str">
        <f t="shared" ca="1" si="155"/>
        <v>North Tanna (Tanna)</v>
      </c>
      <c r="D2024" s="6" t="s">
        <v>567</v>
      </c>
      <c r="E2024" s="22" t="str">
        <f t="shared" ca="1" si="156"/>
        <v>Tanna</v>
      </c>
      <c r="F2024" s="22" t="str">
        <f t="shared" ca="1" si="157"/>
        <v>VUT0106023</v>
      </c>
      <c r="G2024" s="22" t="str">
        <f t="shared" ca="1" si="158"/>
        <v>VUT0106</v>
      </c>
      <c r="H2024" s="22" t="str">
        <f t="shared" ca="1" si="159"/>
        <v>TAFEA</v>
      </c>
      <c r="I2024" s="2"/>
      <c r="J2024" s="2">
        <v>0</v>
      </c>
      <c r="K2024" s="2"/>
    </row>
    <row r="2025" spans="1:11">
      <c r="A2025" s="6" t="s">
        <v>2017</v>
      </c>
      <c r="B2025" s="6" t="s">
        <v>2018</v>
      </c>
      <c r="C2025" s="22" t="str">
        <f t="shared" ca="1" si="155"/>
        <v>North Tanna (Tanna)</v>
      </c>
      <c r="D2025" s="6" t="s">
        <v>567</v>
      </c>
      <c r="E2025" s="22" t="str">
        <f t="shared" ca="1" si="156"/>
        <v>Tanna</v>
      </c>
      <c r="F2025" s="22" t="str">
        <f t="shared" ca="1" si="157"/>
        <v>VUT0106023</v>
      </c>
      <c r="G2025" s="22" t="str">
        <f t="shared" ca="1" si="158"/>
        <v>VUT0106</v>
      </c>
      <c r="H2025" s="22" t="str">
        <f t="shared" ca="1" si="159"/>
        <v>TAFEA</v>
      </c>
      <c r="I2025" s="2"/>
      <c r="J2025" s="2">
        <v>0</v>
      </c>
      <c r="K2025" s="2"/>
    </row>
    <row r="2026" spans="1:11">
      <c r="A2026" s="6" t="s">
        <v>2019</v>
      </c>
      <c r="B2026" s="6" t="s">
        <v>2020</v>
      </c>
      <c r="C2026" s="22" t="str">
        <f t="shared" ca="1" si="155"/>
        <v>North Tanna (Tanna)</v>
      </c>
      <c r="D2026" s="6" t="s">
        <v>567</v>
      </c>
      <c r="E2026" s="22" t="str">
        <f t="shared" ca="1" si="156"/>
        <v>Tanna</v>
      </c>
      <c r="F2026" s="22" t="str">
        <f t="shared" ca="1" si="157"/>
        <v>VUT0106023</v>
      </c>
      <c r="G2026" s="22" t="str">
        <f t="shared" ca="1" si="158"/>
        <v>VUT0106</v>
      </c>
      <c r="H2026" s="22" t="str">
        <f t="shared" ca="1" si="159"/>
        <v>TAFEA</v>
      </c>
      <c r="I2026" s="2"/>
      <c r="J2026" s="2">
        <v>0</v>
      </c>
      <c r="K2026" s="2"/>
    </row>
    <row r="2027" spans="1:11">
      <c r="A2027" s="6" t="s">
        <v>2021</v>
      </c>
      <c r="B2027" s="6" t="s">
        <v>2022</v>
      </c>
      <c r="C2027" s="22" t="str">
        <f t="shared" ca="1" si="155"/>
        <v>North Tanna (Tanna)</v>
      </c>
      <c r="D2027" s="6" t="s">
        <v>567</v>
      </c>
      <c r="E2027" s="22" t="str">
        <f t="shared" ca="1" si="156"/>
        <v>Tanna</v>
      </c>
      <c r="F2027" s="22" t="str">
        <f t="shared" ca="1" si="157"/>
        <v>VUT0106023</v>
      </c>
      <c r="G2027" s="22" t="str">
        <f t="shared" ca="1" si="158"/>
        <v>VUT0106</v>
      </c>
      <c r="H2027" s="22" t="str">
        <f t="shared" ca="1" si="159"/>
        <v>TAFEA</v>
      </c>
      <c r="I2027" s="2"/>
      <c r="J2027" s="2">
        <v>0</v>
      </c>
      <c r="K2027" s="2"/>
    </row>
    <row r="2028" spans="1:11">
      <c r="A2028" s="6" t="s">
        <v>2023</v>
      </c>
      <c r="B2028" s="6" t="s">
        <v>2024</v>
      </c>
      <c r="C2028" s="22" t="str">
        <f t="shared" ca="1" si="155"/>
        <v>North Tanna (Tanna)</v>
      </c>
      <c r="D2028" s="6" t="s">
        <v>567</v>
      </c>
      <c r="E2028" s="22" t="str">
        <f t="shared" ca="1" si="156"/>
        <v>Tanna</v>
      </c>
      <c r="F2028" s="22" t="str">
        <f t="shared" ca="1" si="157"/>
        <v>VUT0106023</v>
      </c>
      <c r="G2028" s="22" t="str">
        <f t="shared" ca="1" si="158"/>
        <v>VUT0106</v>
      </c>
      <c r="H2028" s="22" t="str">
        <f t="shared" ca="1" si="159"/>
        <v>TAFEA</v>
      </c>
      <c r="I2028" s="2"/>
      <c r="J2028" s="2">
        <v>0</v>
      </c>
      <c r="K2028" s="2"/>
    </row>
    <row r="2029" spans="1:11">
      <c r="A2029" s="6" t="s">
        <v>2025</v>
      </c>
      <c r="B2029" s="6" t="s">
        <v>2026</v>
      </c>
      <c r="C2029" s="22" t="str">
        <f t="shared" ca="1" si="155"/>
        <v>North Tanna (Tanna)</v>
      </c>
      <c r="D2029" s="6" t="s">
        <v>567</v>
      </c>
      <c r="E2029" s="22" t="str">
        <f t="shared" ca="1" si="156"/>
        <v>Tanna</v>
      </c>
      <c r="F2029" s="22" t="str">
        <f t="shared" ca="1" si="157"/>
        <v>VUT0106023</v>
      </c>
      <c r="G2029" s="22" t="str">
        <f t="shared" ca="1" si="158"/>
        <v>VUT0106</v>
      </c>
      <c r="H2029" s="22" t="str">
        <f t="shared" ca="1" si="159"/>
        <v>TAFEA</v>
      </c>
      <c r="I2029" s="2"/>
      <c r="J2029" s="2">
        <v>0</v>
      </c>
      <c r="K2029" s="2"/>
    </row>
    <row r="2030" spans="1:11">
      <c r="A2030" s="6" t="s">
        <v>2027</v>
      </c>
      <c r="B2030" s="6" t="s">
        <v>2028</v>
      </c>
      <c r="C2030" s="22" t="str">
        <f t="shared" ca="1" si="155"/>
        <v>North Tanna (Tanna)</v>
      </c>
      <c r="D2030" s="6" t="s">
        <v>567</v>
      </c>
      <c r="E2030" s="22" t="str">
        <f t="shared" ca="1" si="156"/>
        <v>Tanna</v>
      </c>
      <c r="F2030" s="22" t="str">
        <f t="shared" ca="1" si="157"/>
        <v>VUT0106023</v>
      </c>
      <c r="G2030" s="22" t="str">
        <f t="shared" ca="1" si="158"/>
        <v>VUT0106</v>
      </c>
      <c r="H2030" s="22" t="str">
        <f t="shared" ca="1" si="159"/>
        <v>TAFEA</v>
      </c>
      <c r="I2030" s="2"/>
      <c r="J2030" s="2">
        <v>0</v>
      </c>
      <c r="K2030" s="2"/>
    </row>
    <row r="2031" spans="1:11">
      <c r="A2031" s="6" t="s">
        <v>2029</v>
      </c>
      <c r="B2031" s="6" t="s">
        <v>2030</v>
      </c>
      <c r="C2031" s="22" t="str">
        <f t="shared" ca="1" si="155"/>
        <v>North Tanna (Tanna)</v>
      </c>
      <c r="D2031" s="6" t="s">
        <v>567</v>
      </c>
      <c r="E2031" s="22" t="str">
        <f t="shared" ca="1" si="156"/>
        <v>Tanna</v>
      </c>
      <c r="F2031" s="22" t="str">
        <f t="shared" ca="1" si="157"/>
        <v>VUT0106023</v>
      </c>
      <c r="G2031" s="22" t="str">
        <f t="shared" ca="1" si="158"/>
        <v>VUT0106</v>
      </c>
      <c r="H2031" s="22" t="str">
        <f t="shared" ca="1" si="159"/>
        <v>TAFEA</v>
      </c>
      <c r="I2031" s="2"/>
      <c r="J2031" s="2">
        <v>0</v>
      </c>
      <c r="K2031" s="2"/>
    </row>
    <row r="2032" spans="1:11">
      <c r="A2032" s="6" t="s">
        <v>2031</v>
      </c>
      <c r="B2032" s="6" t="s">
        <v>2032</v>
      </c>
      <c r="C2032" s="22" t="str">
        <f t="shared" ca="1" si="155"/>
        <v>North Tanna (Tanna)</v>
      </c>
      <c r="D2032" s="6" t="s">
        <v>567</v>
      </c>
      <c r="E2032" s="22" t="str">
        <f t="shared" ca="1" si="156"/>
        <v>Tanna</v>
      </c>
      <c r="F2032" s="22" t="str">
        <f t="shared" ca="1" si="157"/>
        <v>VUT0106023</v>
      </c>
      <c r="G2032" s="22" t="str">
        <f t="shared" ca="1" si="158"/>
        <v>VUT0106</v>
      </c>
      <c r="H2032" s="22" t="str">
        <f t="shared" ca="1" si="159"/>
        <v>TAFEA</v>
      </c>
      <c r="I2032" s="2"/>
      <c r="J2032" s="2">
        <v>0</v>
      </c>
      <c r="K2032" s="2"/>
    </row>
    <row r="2033" spans="1:11">
      <c r="A2033" s="6" t="s">
        <v>2033</v>
      </c>
      <c r="B2033" s="6" t="s">
        <v>2034</v>
      </c>
      <c r="C2033" s="22" t="str">
        <f t="shared" ca="1" si="155"/>
        <v>North Tanna (Tanna)</v>
      </c>
      <c r="D2033" s="6" t="s">
        <v>567</v>
      </c>
      <c r="E2033" s="22" t="str">
        <f t="shared" ca="1" si="156"/>
        <v>Tanna</v>
      </c>
      <c r="F2033" s="22" t="str">
        <f t="shared" ca="1" si="157"/>
        <v>VUT0106023</v>
      </c>
      <c r="G2033" s="22" t="str">
        <f t="shared" ca="1" si="158"/>
        <v>VUT0106</v>
      </c>
      <c r="H2033" s="22" t="str">
        <f t="shared" ca="1" si="159"/>
        <v>TAFEA</v>
      </c>
      <c r="I2033" s="2"/>
      <c r="J2033" s="2">
        <v>0</v>
      </c>
      <c r="K2033" s="2"/>
    </row>
    <row r="2034" spans="1:11">
      <c r="A2034" s="6" t="s">
        <v>2035</v>
      </c>
      <c r="B2034" s="6" t="s">
        <v>2036</v>
      </c>
      <c r="C2034" s="22" t="str">
        <f t="shared" ca="1" si="155"/>
        <v>North Tanna (Tanna)</v>
      </c>
      <c r="D2034" s="6" t="s">
        <v>567</v>
      </c>
      <c r="E2034" s="22" t="str">
        <f t="shared" ca="1" si="156"/>
        <v>Tanna</v>
      </c>
      <c r="F2034" s="22" t="str">
        <f t="shared" ca="1" si="157"/>
        <v>VUT0106023</v>
      </c>
      <c r="G2034" s="22" t="str">
        <f t="shared" ca="1" si="158"/>
        <v>VUT0106</v>
      </c>
      <c r="H2034" s="22" t="str">
        <f t="shared" ca="1" si="159"/>
        <v>TAFEA</v>
      </c>
      <c r="I2034" s="2"/>
      <c r="J2034" s="2">
        <v>0</v>
      </c>
      <c r="K2034" s="2"/>
    </row>
    <row r="2035" spans="1:11">
      <c r="A2035" s="6" t="s">
        <v>2037</v>
      </c>
      <c r="B2035" s="6" t="s">
        <v>2038</v>
      </c>
      <c r="C2035" s="22" t="str">
        <f t="shared" ca="1" si="155"/>
        <v>North Tanna (Tanna)</v>
      </c>
      <c r="D2035" s="6" t="s">
        <v>567</v>
      </c>
      <c r="E2035" s="22" t="str">
        <f t="shared" ca="1" si="156"/>
        <v>Tanna</v>
      </c>
      <c r="F2035" s="22" t="str">
        <f t="shared" ca="1" si="157"/>
        <v>VUT0106023</v>
      </c>
      <c r="G2035" s="22" t="str">
        <f t="shared" ca="1" si="158"/>
        <v>VUT0106</v>
      </c>
      <c r="H2035" s="22" t="str">
        <f t="shared" ca="1" si="159"/>
        <v>TAFEA</v>
      </c>
      <c r="I2035" s="2"/>
      <c r="J2035" s="2">
        <v>0</v>
      </c>
      <c r="K2035" s="2"/>
    </row>
    <row r="2036" spans="1:11">
      <c r="A2036" s="6" t="s">
        <v>2039</v>
      </c>
      <c r="B2036" s="6" t="s">
        <v>2040</v>
      </c>
      <c r="C2036" s="22" t="str">
        <f t="shared" ca="1" si="155"/>
        <v>North Tanna (Tanna)</v>
      </c>
      <c r="D2036" s="6" t="s">
        <v>567</v>
      </c>
      <c r="E2036" s="22" t="str">
        <f t="shared" ca="1" si="156"/>
        <v>Tanna</v>
      </c>
      <c r="F2036" s="22" t="str">
        <f t="shared" ca="1" si="157"/>
        <v>VUT0106023</v>
      </c>
      <c r="G2036" s="22" t="str">
        <f t="shared" ca="1" si="158"/>
        <v>VUT0106</v>
      </c>
      <c r="H2036" s="22" t="str">
        <f t="shared" ca="1" si="159"/>
        <v>TAFEA</v>
      </c>
      <c r="I2036" s="2"/>
      <c r="J2036" s="2">
        <v>0</v>
      </c>
      <c r="K2036" s="2"/>
    </row>
    <row r="2037" spans="1:11">
      <c r="A2037" s="6" t="s">
        <v>2041</v>
      </c>
      <c r="B2037" s="6" t="s">
        <v>2042</v>
      </c>
      <c r="C2037" s="22" t="str">
        <f t="shared" ca="1" si="155"/>
        <v>North Tanna (Tanna)</v>
      </c>
      <c r="D2037" s="6" t="s">
        <v>567</v>
      </c>
      <c r="E2037" s="22" t="str">
        <f t="shared" ca="1" si="156"/>
        <v>Tanna</v>
      </c>
      <c r="F2037" s="22" t="str">
        <f t="shared" ca="1" si="157"/>
        <v>VUT0106023</v>
      </c>
      <c r="G2037" s="22" t="str">
        <f t="shared" ca="1" si="158"/>
        <v>VUT0106</v>
      </c>
      <c r="H2037" s="22" t="str">
        <f t="shared" ca="1" si="159"/>
        <v>TAFEA</v>
      </c>
      <c r="I2037" s="2"/>
      <c r="J2037" s="2">
        <v>0</v>
      </c>
      <c r="K2037" s="2"/>
    </row>
    <row r="2038" spans="1:11">
      <c r="A2038" s="6" t="s">
        <v>1777</v>
      </c>
      <c r="B2038" s="6" t="s">
        <v>2043</v>
      </c>
      <c r="C2038" s="22" t="str">
        <f t="shared" ca="1" si="155"/>
        <v>North Tanna (Tanna)</v>
      </c>
      <c r="D2038" s="6" t="s">
        <v>567</v>
      </c>
      <c r="E2038" s="22" t="str">
        <f t="shared" ca="1" si="156"/>
        <v>Tanna</v>
      </c>
      <c r="F2038" s="22" t="str">
        <f t="shared" ca="1" si="157"/>
        <v>VUT0106023</v>
      </c>
      <c r="G2038" s="22" t="str">
        <f t="shared" ca="1" si="158"/>
        <v>VUT0106</v>
      </c>
      <c r="H2038" s="22" t="str">
        <f t="shared" ca="1" si="159"/>
        <v>TAFEA</v>
      </c>
      <c r="I2038" s="2"/>
      <c r="J2038" s="2">
        <v>0</v>
      </c>
      <c r="K2038" s="2"/>
    </row>
    <row r="2039" spans="1:11">
      <c r="A2039" s="6" t="s">
        <v>347</v>
      </c>
      <c r="B2039" s="6" t="s">
        <v>2856</v>
      </c>
      <c r="C2039" s="22" t="str">
        <f t="shared" ca="1" si="155"/>
        <v>North Tongoa (Laika)</v>
      </c>
      <c r="D2039" s="6" t="s">
        <v>571</v>
      </c>
      <c r="E2039" s="22" t="str">
        <f t="shared" ca="1" si="156"/>
        <v>Laika</v>
      </c>
      <c r="F2039" s="22" t="str">
        <f t="shared" ca="1" si="157"/>
        <v>VUT0105046</v>
      </c>
      <c r="G2039" s="22" t="str">
        <f t="shared" ca="1" si="158"/>
        <v>VUT0105</v>
      </c>
      <c r="H2039" s="22" t="str">
        <f t="shared" ca="1" si="159"/>
        <v>SHEFA</v>
      </c>
      <c r="I2039" s="2"/>
      <c r="J2039" s="2">
        <v>0</v>
      </c>
      <c r="K2039" s="2"/>
    </row>
    <row r="2040" spans="1:11">
      <c r="A2040" s="6" t="s">
        <v>2857</v>
      </c>
      <c r="B2040" s="6" t="s">
        <v>2858</v>
      </c>
      <c r="C2040" s="22" t="str">
        <f t="shared" ca="1" si="155"/>
        <v>North Tongoa (Tevala Kiki)</v>
      </c>
      <c r="D2040" s="6" t="s">
        <v>575</v>
      </c>
      <c r="E2040" s="22" t="str">
        <f t="shared" ca="1" si="156"/>
        <v>Tevala Kiki</v>
      </c>
      <c r="F2040" s="22" t="str">
        <f t="shared" ca="1" si="157"/>
        <v>VUT0105080</v>
      </c>
      <c r="G2040" s="22" t="str">
        <f t="shared" ca="1" si="158"/>
        <v>VUT0105</v>
      </c>
      <c r="H2040" s="22" t="str">
        <f t="shared" ca="1" si="159"/>
        <v>SHEFA</v>
      </c>
      <c r="I2040" s="2"/>
      <c r="J2040" s="2">
        <v>0</v>
      </c>
      <c r="K2040" s="2"/>
    </row>
    <row r="2041" spans="1:11">
      <c r="A2041" s="6" t="s">
        <v>2819</v>
      </c>
      <c r="B2041" s="6" t="s">
        <v>2863</v>
      </c>
      <c r="C2041" s="22" t="str">
        <f t="shared" ca="1" si="155"/>
        <v>North Tongoa (Tevala)</v>
      </c>
      <c r="D2041" s="6" t="s">
        <v>573</v>
      </c>
      <c r="E2041" s="22" t="str">
        <f t="shared" ca="1" si="156"/>
        <v>Tevala</v>
      </c>
      <c r="F2041" s="22" t="str">
        <f t="shared" ca="1" si="157"/>
        <v>VUT0105079</v>
      </c>
      <c r="G2041" s="22" t="str">
        <f t="shared" ca="1" si="158"/>
        <v>VUT0105</v>
      </c>
      <c r="H2041" s="22" t="str">
        <f t="shared" ca="1" si="159"/>
        <v>SHEFA</v>
      </c>
      <c r="I2041" s="2"/>
      <c r="J2041" s="2">
        <v>0</v>
      </c>
      <c r="K2041" s="2"/>
    </row>
    <row r="2042" spans="1:11">
      <c r="A2042" s="6" t="s">
        <v>2784</v>
      </c>
      <c r="B2042" s="6" t="s">
        <v>2785</v>
      </c>
      <c r="C2042" s="22" t="str">
        <f t="shared" ca="1" si="155"/>
        <v>North Tongoa (Tongoa)</v>
      </c>
      <c r="D2042" s="6" t="s">
        <v>569</v>
      </c>
      <c r="E2042" s="22" t="str">
        <f t="shared" ca="1" si="156"/>
        <v>Tongoa</v>
      </c>
      <c r="F2042" s="22" t="str">
        <f t="shared" ca="1" si="157"/>
        <v>VUT0105026</v>
      </c>
      <c r="G2042" s="22" t="str">
        <f t="shared" ca="1" si="158"/>
        <v>VUT0105</v>
      </c>
      <c r="H2042" s="22" t="str">
        <f t="shared" ca="1" si="159"/>
        <v>SHEFA</v>
      </c>
      <c r="I2042" s="2"/>
      <c r="J2042" s="2">
        <v>0</v>
      </c>
      <c r="K2042" s="2"/>
    </row>
    <row r="2043" spans="1:11">
      <c r="A2043" s="6" t="s">
        <v>2786</v>
      </c>
      <c r="B2043" s="6" t="s">
        <v>2787</v>
      </c>
      <c r="C2043" s="22" t="str">
        <f t="shared" ca="1" si="155"/>
        <v>North Tongoa (Tongoa)</v>
      </c>
      <c r="D2043" s="6" t="s">
        <v>569</v>
      </c>
      <c r="E2043" s="22" t="str">
        <f t="shared" ca="1" si="156"/>
        <v>Tongoa</v>
      </c>
      <c r="F2043" s="22" t="str">
        <f t="shared" ca="1" si="157"/>
        <v>VUT0105026</v>
      </c>
      <c r="G2043" s="22" t="str">
        <f t="shared" ca="1" si="158"/>
        <v>VUT0105</v>
      </c>
      <c r="H2043" s="22" t="str">
        <f t="shared" ca="1" si="159"/>
        <v>SHEFA</v>
      </c>
      <c r="I2043" s="2"/>
      <c r="J2043" s="2">
        <v>0</v>
      </c>
      <c r="K2043" s="2"/>
    </row>
    <row r="2044" spans="1:11">
      <c r="A2044" s="6" t="s">
        <v>2788</v>
      </c>
      <c r="B2044" s="6" t="s">
        <v>2789</v>
      </c>
      <c r="C2044" s="22" t="str">
        <f t="shared" ca="1" si="155"/>
        <v>North Tongoa (Tongoa)</v>
      </c>
      <c r="D2044" s="6" t="s">
        <v>569</v>
      </c>
      <c r="E2044" s="22" t="str">
        <f t="shared" ca="1" si="156"/>
        <v>Tongoa</v>
      </c>
      <c r="F2044" s="22" t="str">
        <f t="shared" ca="1" si="157"/>
        <v>VUT0105026</v>
      </c>
      <c r="G2044" s="22" t="str">
        <f t="shared" ca="1" si="158"/>
        <v>VUT0105</v>
      </c>
      <c r="H2044" s="22" t="str">
        <f t="shared" ca="1" si="159"/>
        <v>SHEFA</v>
      </c>
      <c r="I2044" s="2"/>
      <c r="J2044" s="2">
        <v>0</v>
      </c>
      <c r="K2044" s="2"/>
    </row>
    <row r="2045" spans="1:11">
      <c r="A2045" s="6" t="s">
        <v>2794</v>
      </c>
      <c r="B2045" s="6" t="s">
        <v>2795</v>
      </c>
      <c r="C2045" s="22" t="str">
        <f t="shared" ca="1" si="155"/>
        <v>North Tongoa (Tongoa)</v>
      </c>
      <c r="D2045" s="6" t="s">
        <v>569</v>
      </c>
      <c r="E2045" s="22" t="str">
        <f t="shared" ca="1" si="156"/>
        <v>Tongoa</v>
      </c>
      <c r="F2045" s="22" t="str">
        <f t="shared" ca="1" si="157"/>
        <v>VUT0105026</v>
      </c>
      <c r="G2045" s="22" t="str">
        <f t="shared" ca="1" si="158"/>
        <v>VUT0105</v>
      </c>
      <c r="H2045" s="22" t="str">
        <f t="shared" ca="1" si="159"/>
        <v>SHEFA</v>
      </c>
      <c r="I2045" s="2"/>
      <c r="J2045" s="2">
        <v>0</v>
      </c>
      <c r="K2045" s="2"/>
    </row>
    <row r="2046" spans="1:11">
      <c r="A2046" s="6" t="s">
        <v>2796</v>
      </c>
      <c r="B2046" s="6" t="s">
        <v>2797</v>
      </c>
      <c r="C2046" s="22" t="str">
        <f t="shared" ca="1" si="155"/>
        <v>North Tongoa (Tongoa)</v>
      </c>
      <c r="D2046" s="6" t="s">
        <v>569</v>
      </c>
      <c r="E2046" s="22" t="str">
        <f t="shared" ca="1" si="156"/>
        <v>Tongoa</v>
      </c>
      <c r="F2046" s="22" t="str">
        <f t="shared" ca="1" si="157"/>
        <v>VUT0105026</v>
      </c>
      <c r="G2046" s="22" t="str">
        <f t="shared" ca="1" si="158"/>
        <v>VUT0105</v>
      </c>
      <c r="H2046" s="22" t="str">
        <f t="shared" ca="1" si="159"/>
        <v>SHEFA</v>
      </c>
      <c r="I2046" s="2"/>
      <c r="J2046" s="2">
        <v>0</v>
      </c>
      <c r="K2046" s="2"/>
    </row>
    <row r="2047" spans="1:11">
      <c r="A2047" s="6" t="s">
        <v>2806</v>
      </c>
      <c r="B2047" s="6" t="s">
        <v>2807</v>
      </c>
      <c r="C2047" s="22" t="str">
        <f t="shared" ca="1" si="155"/>
        <v>North Tongoa (Tongoa)</v>
      </c>
      <c r="D2047" s="6" t="s">
        <v>569</v>
      </c>
      <c r="E2047" s="22" t="str">
        <f t="shared" ca="1" si="156"/>
        <v>Tongoa</v>
      </c>
      <c r="F2047" s="22" t="str">
        <f t="shared" ca="1" si="157"/>
        <v>VUT0105026</v>
      </c>
      <c r="G2047" s="22" t="str">
        <f t="shared" ca="1" si="158"/>
        <v>VUT0105</v>
      </c>
      <c r="H2047" s="22" t="str">
        <f t="shared" ca="1" si="159"/>
        <v>SHEFA</v>
      </c>
      <c r="I2047" s="2"/>
      <c r="J2047" s="2">
        <v>0</v>
      </c>
      <c r="K2047" s="2"/>
    </row>
    <row r="2048" spans="1:11">
      <c r="A2048" s="6" t="s">
        <v>2808</v>
      </c>
      <c r="B2048" s="6" t="s">
        <v>2809</v>
      </c>
      <c r="C2048" s="22" t="str">
        <f t="shared" ca="1" si="155"/>
        <v>North Tongoa (Tongoa)</v>
      </c>
      <c r="D2048" s="6" t="s">
        <v>569</v>
      </c>
      <c r="E2048" s="22" t="str">
        <f t="shared" ca="1" si="156"/>
        <v>Tongoa</v>
      </c>
      <c r="F2048" s="22" t="str">
        <f t="shared" ca="1" si="157"/>
        <v>VUT0105026</v>
      </c>
      <c r="G2048" s="22" t="str">
        <f t="shared" ca="1" si="158"/>
        <v>VUT0105</v>
      </c>
      <c r="H2048" s="22" t="str">
        <f t="shared" ca="1" si="159"/>
        <v>SHEFA</v>
      </c>
      <c r="I2048" s="2"/>
      <c r="J2048" s="2">
        <v>0</v>
      </c>
      <c r="K2048" s="2"/>
    </row>
    <row r="2049" spans="1:11">
      <c r="A2049" s="6" t="s">
        <v>331</v>
      </c>
      <c r="B2049" s="6" t="s">
        <v>2810</v>
      </c>
      <c r="C2049" s="22" t="str">
        <f t="shared" ca="1" si="155"/>
        <v>North Tongoa (Tongoa)</v>
      </c>
      <c r="D2049" s="6" t="s">
        <v>569</v>
      </c>
      <c r="E2049" s="22" t="str">
        <f t="shared" ca="1" si="156"/>
        <v>Tongoa</v>
      </c>
      <c r="F2049" s="22" t="str">
        <f t="shared" ca="1" si="157"/>
        <v>VUT0105026</v>
      </c>
      <c r="G2049" s="22" t="str">
        <f t="shared" ca="1" si="158"/>
        <v>VUT0105</v>
      </c>
      <c r="H2049" s="22" t="str">
        <f t="shared" ca="1" si="159"/>
        <v>SHEFA</v>
      </c>
      <c r="I2049" s="2"/>
      <c r="J2049" s="2">
        <v>0</v>
      </c>
      <c r="K2049" s="2"/>
    </row>
    <row r="2050" spans="1:11">
      <c r="A2050" s="6" t="s">
        <v>2811</v>
      </c>
      <c r="B2050" s="6" t="s">
        <v>2812</v>
      </c>
      <c r="C2050" s="22" t="str">
        <f t="shared" ref="C2050:C2113" ca="1" si="160">OFFSET(OffsetRefAdm3,MATCH(D2050,MatchAdm3_Code,0)-1,0)</f>
        <v>North Tongoa (Tongoa)</v>
      </c>
      <c r="D2050" s="6" t="s">
        <v>569</v>
      </c>
      <c r="E2050" s="22" t="str">
        <f t="shared" ref="E2050:E2113" ca="1" si="161">OFFSET(OffsetRefAdm3,MATCH(D2050,MatchAdm3_Code,0)-1,2)</f>
        <v>Tongoa</v>
      </c>
      <c r="F2050" s="22" t="str">
        <f t="shared" ref="F2050:F2113" ca="1" si="162">OFFSET(OffsetRefAdm3,MATCH(D2050,MatchAdm3_Code,0)-1,3)</f>
        <v>VUT0105026</v>
      </c>
      <c r="G2050" s="22" t="str">
        <f t="shared" ref="G2050:G2113" ca="1" si="163">OFFSET(OffsetRefAdm3,MATCH(D2050,MatchAdm3_Code,0)-1,5)</f>
        <v>VUT0105</v>
      </c>
      <c r="H2050" s="22" t="str">
        <f t="shared" ref="H2050:H2113" ca="1" si="164">OFFSET(OffsetRefAdm3,MATCH(D2050,MatchAdm3_Code,0)-1,4)</f>
        <v>SHEFA</v>
      </c>
      <c r="I2050" s="2"/>
      <c r="J2050" s="2">
        <v>0</v>
      </c>
      <c r="K2050" s="2"/>
    </row>
    <row r="2051" spans="1:11">
      <c r="A2051" s="6" t="s">
        <v>2813</v>
      </c>
      <c r="B2051" s="6" t="s">
        <v>2814</v>
      </c>
      <c r="C2051" s="22" t="str">
        <f t="shared" ca="1" si="160"/>
        <v>North Tongoa (Tongoa)</v>
      </c>
      <c r="D2051" s="6" t="s">
        <v>569</v>
      </c>
      <c r="E2051" s="22" t="str">
        <f t="shared" ca="1" si="161"/>
        <v>Tongoa</v>
      </c>
      <c r="F2051" s="22" t="str">
        <f t="shared" ca="1" si="162"/>
        <v>VUT0105026</v>
      </c>
      <c r="G2051" s="22" t="str">
        <f t="shared" ca="1" si="163"/>
        <v>VUT0105</v>
      </c>
      <c r="H2051" s="22" t="str">
        <f t="shared" ca="1" si="164"/>
        <v>SHEFA</v>
      </c>
      <c r="I2051" s="2"/>
      <c r="J2051" s="2">
        <v>0</v>
      </c>
      <c r="K2051" s="2"/>
    </row>
    <row r="2052" spans="1:11">
      <c r="A2052" s="6" t="s">
        <v>2815</v>
      </c>
      <c r="B2052" s="6" t="s">
        <v>2816</v>
      </c>
      <c r="C2052" s="22" t="str">
        <f t="shared" ca="1" si="160"/>
        <v>North Tongoa (Tongoa)</v>
      </c>
      <c r="D2052" s="6" t="s">
        <v>569</v>
      </c>
      <c r="E2052" s="22" t="str">
        <f t="shared" ca="1" si="161"/>
        <v>Tongoa</v>
      </c>
      <c r="F2052" s="22" t="str">
        <f t="shared" ca="1" si="162"/>
        <v>VUT0105026</v>
      </c>
      <c r="G2052" s="22" t="str">
        <f t="shared" ca="1" si="163"/>
        <v>VUT0105</v>
      </c>
      <c r="H2052" s="22" t="str">
        <f t="shared" ca="1" si="164"/>
        <v>SHEFA</v>
      </c>
      <c r="I2052" s="2"/>
      <c r="J2052" s="2">
        <v>0</v>
      </c>
      <c r="K2052" s="2"/>
    </row>
    <row r="2053" spans="1:11">
      <c r="A2053" s="6" t="s">
        <v>2817</v>
      </c>
      <c r="B2053" s="6" t="s">
        <v>2818</v>
      </c>
      <c r="C2053" s="22" t="str">
        <f t="shared" ca="1" si="160"/>
        <v>North Tongoa (Tongoa)</v>
      </c>
      <c r="D2053" s="6" t="s">
        <v>569</v>
      </c>
      <c r="E2053" s="22" t="str">
        <f t="shared" ca="1" si="161"/>
        <v>Tongoa</v>
      </c>
      <c r="F2053" s="22" t="str">
        <f t="shared" ca="1" si="162"/>
        <v>VUT0105026</v>
      </c>
      <c r="G2053" s="22" t="str">
        <f t="shared" ca="1" si="163"/>
        <v>VUT0105</v>
      </c>
      <c r="H2053" s="22" t="str">
        <f t="shared" ca="1" si="164"/>
        <v>SHEFA</v>
      </c>
      <c r="I2053" s="2"/>
      <c r="J2053" s="2">
        <v>0</v>
      </c>
      <c r="K2053" s="2"/>
    </row>
    <row r="2054" spans="1:11">
      <c r="A2054" s="6" t="s">
        <v>2819</v>
      </c>
      <c r="B2054" s="6" t="s">
        <v>2820</v>
      </c>
      <c r="C2054" s="22" t="str">
        <f t="shared" ca="1" si="160"/>
        <v>North Tongoa (Tongoa)</v>
      </c>
      <c r="D2054" s="6" t="s">
        <v>569</v>
      </c>
      <c r="E2054" s="22" t="str">
        <f t="shared" ca="1" si="161"/>
        <v>Tongoa</v>
      </c>
      <c r="F2054" s="22" t="str">
        <f t="shared" ca="1" si="162"/>
        <v>VUT0105026</v>
      </c>
      <c r="G2054" s="22" t="str">
        <f t="shared" ca="1" si="163"/>
        <v>VUT0105</v>
      </c>
      <c r="H2054" s="22" t="str">
        <f t="shared" ca="1" si="164"/>
        <v>SHEFA</v>
      </c>
      <c r="I2054" s="2"/>
      <c r="J2054" s="2">
        <v>0</v>
      </c>
      <c r="K2054" s="2"/>
    </row>
    <row r="2055" spans="1:11">
      <c r="A2055" s="6" t="s">
        <v>2821</v>
      </c>
      <c r="B2055" s="6" t="s">
        <v>2822</v>
      </c>
      <c r="C2055" s="22" t="str">
        <f t="shared" ca="1" si="160"/>
        <v>North Tongoa (Tongoa)</v>
      </c>
      <c r="D2055" s="6" t="s">
        <v>569</v>
      </c>
      <c r="E2055" s="22" t="str">
        <f t="shared" ca="1" si="161"/>
        <v>Tongoa</v>
      </c>
      <c r="F2055" s="22" t="str">
        <f t="shared" ca="1" si="162"/>
        <v>VUT0105026</v>
      </c>
      <c r="G2055" s="22" t="str">
        <f t="shared" ca="1" si="163"/>
        <v>VUT0105</v>
      </c>
      <c r="H2055" s="22" t="str">
        <f t="shared" ca="1" si="164"/>
        <v>SHEFA</v>
      </c>
      <c r="I2055" s="2"/>
      <c r="J2055" s="2">
        <v>0</v>
      </c>
      <c r="K2055" s="2"/>
    </row>
    <row r="2056" spans="1:11">
      <c r="A2056" s="6" t="s">
        <v>2823</v>
      </c>
      <c r="B2056" s="6" t="s">
        <v>2824</v>
      </c>
      <c r="C2056" s="22" t="str">
        <f t="shared" ca="1" si="160"/>
        <v>North Tongoa (Tongoa)</v>
      </c>
      <c r="D2056" s="6" t="s">
        <v>569</v>
      </c>
      <c r="E2056" s="22" t="str">
        <f t="shared" ca="1" si="161"/>
        <v>Tongoa</v>
      </c>
      <c r="F2056" s="22" t="str">
        <f t="shared" ca="1" si="162"/>
        <v>VUT0105026</v>
      </c>
      <c r="G2056" s="22" t="str">
        <f t="shared" ca="1" si="163"/>
        <v>VUT0105</v>
      </c>
      <c r="H2056" s="22" t="str">
        <f t="shared" ca="1" si="164"/>
        <v>SHEFA</v>
      </c>
      <c r="I2056" s="2"/>
      <c r="J2056" s="2">
        <v>0</v>
      </c>
      <c r="K2056" s="2"/>
    </row>
    <row r="2057" spans="1:11">
      <c r="A2057" s="6" t="s">
        <v>2825</v>
      </c>
      <c r="B2057" s="6" t="s">
        <v>2826</v>
      </c>
      <c r="C2057" s="22" t="str">
        <f t="shared" ca="1" si="160"/>
        <v>North Tongoa (Tongoa)</v>
      </c>
      <c r="D2057" s="6" t="s">
        <v>569</v>
      </c>
      <c r="E2057" s="22" t="str">
        <f t="shared" ca="1" si="161"/>
        <v>Tongoa</v>
      </c>
      <c r="F2057" s="22" t="str">
        <f t="shared" ca="1" si="162"/>
        <v>VUT0105026</v>
      </c>
      <c r="G2057" s="22" t="str">
        <f t="shared" ca="1" si="163"/>
        <v>VUT0105</v>
      </c>
      <c r="H2057" s="22" t="str">
        <f t="shared" ca="1" si="164"/>
        <v>SHEFA</v>
      </c>
      <c r="I2057" s="2"/>
      <c r="J2057" s="2">
        <v>0</v>
      </c>
      <c r="K2057" s="2"/>
    </row>
    <row r="2058" spans="1:11">
      <c r="A2058" s="6" t="s">
        <v>2827</v>
      </c>
      <c r="B2058" s="6" t="s">
        <v>2828</v>
      </c>
      <c r="C2058" s="22" t="str">
        <f t="shared" ca="1" si="160"/>
        <v>North Tongoa (Tongoa)</v>
      </c>
      <c r="D2058" s="6" t="s">
        <v>569</v>
      </c>
      <c r="E2058" s="22" t="str">
        <f t="shared" ca="1" si="161"/>
        <v>Tongoa</v>
      </c>
      <c r="F2058" s="22" t="str">
        <f t="shared" ca="1" si="162"/>
        <v>VUT0105026</v>
      </c>
      <c r="G2058" s="22" t="str">
        <f t="shared" ca="1" si="163"/>
        <v>VUT0105</v>
      </c>
      <c r="H2058" s="22" t="str">
        <f t="shared" ca="1" si="164"/>
        <v>SHEFA</v>
      </c>
      <c r="I2058" s="2"/>
      <c r="J2058" s="2">
        <v>0</v>
      </c>
      <c r="K2058" s="2"/>
    </row>
    <row r="2059" spans="1:11">
      <c r="A2059" s="6" t="s">
        <v>2829</v>
      </c>
      <c r="B2059" s="6" t="s">
        <v>2830</v>
      </c>
      <c r="C2059" s="22" t="str">
        <f t="shared" ca="1" si="160"/>
        <v>North Tongoa (Tongoa)</v>
      </c>
      <c r="D2059" s="6" t="s">
        <v>569</v>
      </c>
      <c r="E2059" s="22" t="str">
        <f t="shared" ca="1" si="161"/>
        <v>Tongoa</v>
      </c>
      <c r="F2059" s="22" t="str">
        <f t="shared" ca="1" si="162"/>
        <v>VUT0105026</v>
      </c>
      <c r="G2059" s="22" t="str">
        <f t="shared" ca="1" si="163"/>
        <v>VUT0105</v>
      </c>
      <c r="H2059" s="22" t="str">
        <f t="shared" ca="1" si="164"/>
        <v>SHEFA</v>
      </c>
      <c r="I2059" s="2"/>
      <c r="J2059" s="2">
        <v>0</v>
      </c>
      <c r="K2059" s="2"/>
    </row>
    <row r="2060" spans="1:11">
      <c r="A2060" s="6" t="s">
        <v>361</v>
      </c>
      <c r="B2060" s="6" t="s">
        <v>2831</v>
      </c>
      <c r="C2060" s="22" t="str">
        <f t="shared" ca="1" si="160"/>
        <v>North Tongoa (Tongoa)</v>
      </c>
      <c r="D2060" s="6" t="s">
        <v>569</v>
      </c>
      <c r="E2060" s="22" t="str">
        <f t="shared" ca="1" si="161"/>
        <v>Tongoa</v>
      </c>
      <c r="F2060" s="22" t="str">
        <f t="shared" ca="1" si="162"/>
        <v>VUT0105026</v>
      </c>
      <c r="G2060" s="22" t="str">
        <f t="shared" ca="1" si="163"/>
        <v>VUT0105</v>
      </c>
      <c r="H2060" s="22" t="str">
        <f t="shared" ca="1" si="164"/>
        <v>SHEFA</v>
      </c>
      <c r="I2060" s="2"/>
      <c r="J2060" s="2">
        <v>0</v>
      </c>
      <c r="K2060" s="2"/>
    </row>
    <row r="2061" spans="1:11">
      <c r="A2061" s="6" t="s">
        <v>2832</v>
      </c>
      <c r="B2061" s="6" t="s">
        <v>2833</v>
      </c>
      <c r="C2061" s="22" t="str">
        <f t="shared" ca="1" si="160"/>
        <v>North Tongoa (Tongoa)</v>
      </c>
      <c r="D2061" s="6" t="s">
        <v>569</v>
      </c>
      <c r="E2061" s="22" t="str">
        <f t="shared" ca="1" si="161"/>
        <v>Tongoa</v>
      </c>
      <c r="F2061" s="22" t="str">
        <f t="shared" ca="1" si="162"/>
        <v>VUT0105026</v>
      </c>
      <c r="G2061" s="22" t="str">
        <f t="shared" ca="1" si="163"/>
        <v>VUT0105</v>
      </c>
      <c r="H2061" s="22" t="str">
        <f t="shared" ca="1" si="164"/>
        <v>SHEFA</v>
      </c>
      <c r="I2061" s="2"/>
      <c r="J2061" s="2">
        <v>0</v>
      </c>
      <c r="K2061" s="2"/>
    </row>
    <row r="2062" spans="1:11">
      <c r="A2062" s="6" t="s">
        <v>1179</v>
      </c>
      <c r="B2062" s="6" t="s">
        <v>2834</v>
      </c>
      <c r="C2062" s="22" t="str">
        <f t="shared" ca="1" si="160"/>
        <v>North Tongoa (Tongoa)</v>
      </c>
      <c r="D2062" s="6" t="s">
        <v>569</v>
      </c>
      <c r="E2062" s="22" t="str">
        <f t="shared" ca="1" si="161"/>
        <v>Tongoa</v>
      </c>
      <c r="F2062" s="22" t="str">
        <f t="shared" ca="1" si="162"/>
        <v>VUT0105026</v>
      </c>
      <c r="G2062" s="22" t="str">
        <f t="shared" ca="1" si="163"/>
        <v>VUT0105</v>
      </c>
      <c r="H2062" s="22" t="str">
        <f t="shared" ca="1" si="164"/>
        <v>SHEFA</v>
      </c>
      <c r="I2062" s="2"/>
      <c r="J2062" s="2">
        <v>3</v>
      </c>
      <c r="K2062" s="2"/>
    </row>
    <row r="2063" spans="1:11">
      <c r="A2063" s="6" t="s">
        <v>2835</v>
      </c>
      <c r="B2063" s="6" t="s">
        <v>2836</v>
      </c>
      <c r="C2063" s="22" t="str">
        <f t="shared" ca="1" si="160"/>
        <v>North Tongoa (Tongoa)</v>
      </c>
      <c r="D2063" s="6" t="s">
        <v>569</v>
      </c>
      <c r="E2063" s="22" t="str">
        <f t="shared" ca="1" si="161"/>
        <v>Tongoa</v>
      </c>
      <c r="F2063" s="22" t="str">
        <f t="shared" ca="1" si="162"/>
        <v>VUT0105026</v>
      </c>
      <c r="G2063" s="22" t="str">
        <f t="shared" ca="1" si="163"/>
        <v>VUT0105</v>
      </c>
      <c r="H2063" s="22" t="str">
        <f t="shared" ca="1" si="164"/>
        <v>SHEFA</v>
      </c>
      <c r="I2063" s="2"/>
      <c r="J2063" s="2">
        <v>0</v>
      </c>
      <c r="K2063" s="2"/>
    </row>
    <row r="2064" spans="1:11">
      <c r="A2064" s="6" t="s">
        <v>2837</v>
      </c>
      <c r="B2064" s="6" t="s">
        <v>2838</v>
      </c>
      <c r="C2064" s="22" t="str">
        <f t="shared" ca="1" si="160"/>
        <v>North Tongoa (Tongoa)</v>
      </c>
      <c r="D2064" s="6" t="s">
        <v>569</v>
      </c>
      <c r="E2064" s="22" t="str">
        <f t="shared" ca="1" si="161"/>
        <v>Tongoa</v>
      </c>
      <c r="F2064" s="22" t="str">
        <f t="shared" ca="1" si="162"/>
        <v>VUT0105026</v>
      </c>
      <c r="G2064" s="22" t="str">
        <f t="shared" ca="1" si="163"/>
        <v>VUT0105</v>
      </c>
      <c r="H2064" s="22" t="str">
        <f t="shared" ca="1" si="164"/>
        <v>SHEFA</v>
      </c>
      <c r="I2064" s="2"/>
      <c r="J2064" s="2">
        <v>0</v>
      </c>
      <c r="K2064" s="2"/>
    </row>
    <row r="2065" spans="1:11">
      <c r="A2065" s="6" t="s">
        <v>2839</v>
      </c>
      <c r="B2065" s="6" t="s">
        <v>2840</v>
      </c>
      <c r="C2065" s="22" t="str">
        <f t="shared" ca="1" si="160"/>
        <v>North Tongoa (Tongoa)</v>
      </c>
      <c r="D2065" s="6" t="s">
        <v>569</v>
      </c>
      <c r="E2065" s="22" t="str">
        <f t="shared" ca="1" si="161"/>
        <v>Tongoa</v>
      </c>
      <c r="F2065" s="22" t="str">
        <f t="shared" ca="1" si="162"/>
        <v>VUT0105026</v>
      </c>
      <c r="G2065" s="22" t="str">
        <f t="shared" ca="1" si="163"/>
        <v>VUT0105</v>
      </c>
      <c r="H2065" s="22" t="str">
        <f t="shared" ca="1" si="164"/>
        <v>SHEFA</v>
      </c>
      <c r="I2065" s="2"/>
      <c r="J2065" s="2">
        <v>0</v>
      </c>
      <c r="K2065" s="2"/>
    </row>
    <row r="2066" spans="1:11">
      <c r="A2066" s="6" t="s">
        <v>2841</v>
      </c>
      <c r="B2066" s="6" t="s">
        <v>2842</v>
      </c>
      <c r="C2066" s="22" t="str">
        <f t="shared" ca="1" si="160"/>
        <v>North Tongoa (Tongoa)</v>
      </c>
      <c r="D2066" s="6" t="s">
        <v>569</v>
      </c>
      <c r="E2066" s="22" t="str">
        <f t="shared" ca="1" si="161"/>
        <v>Tongoa</v>
      </c>
      <c r="F2066" s="22" t="str">
        <f t="shared" ca="1" si="162"/>
        <v>VUT0105026</v>
      </c>
      <c r="G2066" s="22" t="str">
        <f t="shared" ca="1" si="163"/>
        <v>VUT0105</v>
      </c>
      <c r="H2066" s="22" t="str">
        <f t="shared" ca="1" si="164"/>
        <v>SHEFA</v>
      </c>
      <c r="I2066" s="2"/>
      <c r="J2066" s="2">
        <v>0</v>
      </c>
      <c r="K2066" s="2"/>
    </row>
    <row r="2067" spans="1:11">
      <c r="A2067" s="6" t="s">
        <v>2843</v>
      </c>
      <c r="B2067" s="6" t="s">
        <v>2844</v>
      </c>
      <c r="C2067" s="22" t="str">
        <f t="shared" ca="1" si="160"/>
        <v>North Tongoa (Tongoa)</v>
      </c>
      <c r="D2067" s="6" t="s">
        <v>569</v>
      </c>
      <c r="E2067" s="22" t="str">
        <f t="shared" ca="1" si="161"/>
        <v>Tongoa</v>
      </c>
      <c r="F2067" s="22" t="str">
        <f t="shared" ca="1" si="162"/>
        <v>VUT0105026</v>
      </c>
      <c r="G2067" s="22" t="str">
        <f t="shared" ca="1" si="163"/>
        <v>VUT0105</v>
      </c>
      <c r="H2067" s="22" t="str">
        <f t="shared" ca="1" si="164"/>
        <v>SHEFA</v>
      </c>
      <c r="I2067" s="2"/>
      <c r="J2067" s="2">
        <v>0</v>
      </c>
      <c r="K2067" s="2"/>
    </row>
    <row r="2068" spans="1:11">
      <c r="A2068" s="6" t="s">
        <v>2845</v>
      </c>
      <c r="B2068" s="6" t="s">
        <v>2846</v>
      </c>
      <c r="C2068" s="22" t="str">
        <f t="shared" ca="1" si="160"/>
        <v>North Tongoa (Tongoa)</v>
      </c>
      <c r="D2068" s="6" t="s">
        <v>569</v>
      </c>
      <c r="E2068" s="22" t="str">
        <f t="shared" ca="1" si="161"/>
        <v>Tongoa</v>
      </c>
      <c r="F2068" s="22" t="str">
        <f t="shared" ca="1" si="162"/>
        <v>VUT0105026</v>
      </c>
      <c r="G2068" s="22" t="str">
        <f t="shared" ca="1" si="163"/>
        <v>VUT0105</v>
      </c>
      <c r="H2068" s="22" t="str">
        <f t="shared" ca="1" si="164"/>
        <v>SHEFA</v>
      </c>
      <c r="I2068" s="2"/>
      <c r="J2068" s="2">
        <v>0</v>
      </c>
      <c r="K2068" s="2"/>
    </row>
    <row r="2069" spans="1:11">
      <c r="A2069" s="6" t="s">
        <v>2847</v>
      </c>
      <c r="B2069" s="6" t="s">
        <v>2848</v>
      </c>
      <c r="C2069" s="22" t="str">
        <f t="shared" ca="1" si="160"/>
        <v>North Tongoa (Tongoa)</v>
      </c>
      <c r="D2069" s="6" t="s">
        <v>569</v>
      </c>
      <c r="E2069" s="22" t="str">
        <f t="shared" ca="1" si="161"/>
        <v>Tongoa</v>
      </c>
      <c r="F2069" s="22" t="str">
        <f t="shared" ca="1" si="162"/>
        <v>VUT0105026</v>
      </c>
      <c r="G2069" s="22" t="str">
        <f t="shared" ca="1" si="163"/>
        <v>VUT0105</v>
      </c>
      <c r="H2069" s="22" t="str">
        <f t="shared" ca="1" si="164"/>
        <v>SHEFA</v>
      </c>
      <c r="I2069" s="2"/>
      <c r="J2069" s="2">
        <v>0</v>
      </c>
      <c r="K2069" s="2"/>
    </row>
    <row r="2070" spans="1:11">
      <c r="A2070" s="6" t="s">
        <v>2849</v>
      </c>
      <c r="B2070" s="6" t="s">
        <v>2850</v>
      </c>
      <c r="C2070" s="22" t="str">
        <f t="shared" ca="1" si="160"/>
        <v>North Tongoa (Tongoa)</v>
      </c>
      <c r="D2070" s="6" t="s">
        <v>569</v>
      </c>
      <c r="E2070" s="22" t="str">
        <f t="shared" ca="1" si="161"/>
        <v>Tongoa</v>
      </c>
      <c r="F2070" s="22" t="str">
        <f t="shared" ca="1" si="162"/>
        <v>VUT0105026</v>
      </c>
      <c r="G2070" s="22" t="str">
        <f t="shared" ca="1" si="163"/>
        <v>VUT0105</v>
      </c>
      <c r="H2070" s="22" t="str">
        <f t="shared" ca="1" si="164"/>
        <v>SHEFA</v>
      </c>
      <c r="I2070" s="2"/>
      <c r="J2070" s="2">
        <v>0</v>
      </c>
      <c r="K2070" s="2"/>
    </row>
    <row r="2071" spans="1:11">
      <c r="A2071" s="6" t="s">
        <v>2851</v>
      </c>
      <c r="B2071" s="6" t="s">
        <v>2852</v>
      </c>
      <c r="C2071" s="22" t="str">
        <f t="shared" ca="1" si="160"/>
        <v>North Tongoa (Tongoa)</v>
      </c>
      <c r="D2071" s="6" t="s">
        <v>569</v>
      </c>
      <c r="E2071" s="22" t="str">
        <f t="shared" ca="1" si="161"/>
        <v>Tongoa</v>
      </c>
      <c r="F2071" s="22" t="str">
        <f t="shared" ca="1" si="162"/>
        <v>VUT0105026</v>
      </c>
      <c r="G2071" s="22" t="str">
        <f t="shared" ca="1" si="163"/>
        <v>VUT0105</v>
      </c>
      <c r="H2071" s="22" t="str">
        <f t="shared" ca="1" si="164"/>
        <v>SHEFA</v>
      </c>
      <c r="I2071" s="2"/>
      <c r="J2071" s="2">
        <v>0</v>
      </c>
      <c r="K2071" s="2"/>
    </row>
    <row r="2072" spans="1:11">
      <c r="A2072" s="6" t="s">
        <v>3864</v>
      </c>
      <c r="B2072" s="6" t="s">
        <v>3865</v>
      </c>
      <c r="C2072" s="22" t="str">
        <f t="shared" ca="1" si="160"/>
        <v>North West Malekula (Malekula)</v>
      </c>
      <c r="D2072" s="6" t="s">
        <v>577</v>
      </c>
      <c r="E2072" s="22" t="str">
        <f t="shared" ca="1" si="161"/>
        <v>Malekula</v>
      </c>
      <c r="F2072" s="22" t="str">
        <f t="shared" ca="1" si="162"/>
        <v>VUT0104016</v>
      </c>
      <c r="G2072" s="22" t="str">
        <f t="shared" ca="1" si="163"/>
        <v>VUT0104</v>
      </c>
      <c r="H2072" s="22" t="str">
        <f t="shared" ca="1" si="164"/>
        <v>MALAMPA</v>
      </c>
      <c r="I2072" s="2"/>
      <c r="J2072" s="2">
        <v>0</v>
      </c>
      <c r="K2072" s="2"/>
    </row>
    <row r="2073" spans="1:11">
      <c r="A2073" s="6" t="s">
        <v>3886</v>
      </c>
      <c r="B2073" s="6" t="s">
        <v>3887</v>
      </c>
      <c r="C2073" s="22" t="str">
        <f t="shared" ca="1" si="160"/>
        <v>North West Malekula (Malekula)</v>
      </c>
      <c r="D2073" s="6" t="s">
        <v>577</v>
      </c>
      <c r="E2073" s="22" t="str">
        <f t="shared" ca="1" si="161"/>
        <v>Malekula</v>
      </c>
      <c r="F2073" s="22" t="str">
        <f t="shared" ca="1" si="162"/>
        <v>VUT0104016</v>
      </c>
      <c r="G2073" s="22" t="str">
        <f t="shared" ca="1" si="163"/>
        <v>VUT0104</v>
      </c>
      <c r="H2073" s="22" t="str">
        <f t="shared" ca="1" si="164"/>
        <v>MALAMPA</v>
      </c>
      <c r="I2073" s="2"/>
      <c r="J2073" s="2">
        <v>0</v>
      </c>
      <c r="K2073" s="2"/>
    </row>
    <row r="2074" spans="1:11">
      <c r="A2074" s="6" t="s">
        <v>3888</v>
      </c>
      <c r="B2074" s="6" t="s">
        <v>3889</v>
      </c>
      <c r="C2074" s="22" t="str">
        <f t="shared" ca="1" si="160"/>
        <v>North West Malekula (Malekula)</v>
      </c>
      <c r="D2074" s="6" t="s">
        <v>577</v>
      </c>
      <c r="E2074" s="22" t="str">
        <f t="shared" ca="1" si="161"/>
        <v>Malekula</v>
      </c>
      <c r="F2074" s="22" t="str">
        <f t="shared" ca="1" si="162"/>
        <v>VUT0104016</v>
      </c>
      <c r="G2074" s="22" t="str">
        <f t="shared" ca="1" si="163"/>
        <v>VUT0104</v>
      </c>
      <c r="H2074" s="22" t="str">
        <f t="shared" ca="1" si="164"/>
        <v>MALAMPA</v>
      </c>
      <c r="I2074" s="2"/>
      <c r="J2074" s="2">
        <v>0</v>
      </c>
      <c r="K2074" s="2"/>
    </row>
    <row r="2075" spans="1:11">
      <c r="A2075" s="6" t="s">
        <v>3908</v>
      </c>
      <c r="B2075" s="6" t="s">
        <v>3909</v>
      </c>
      <c r="C2075" s="22" t="str">
        <f t="shared" ca="1" si="160"/>
        <v>North West Malekula (Malekula)</v>
      </c>
      <c r="D2075" s="6" t="s">
        <v>577</v>
      </c>
      <c r="E2075" s="22" t="str">
        <f t="shared" ca="1" si="161"/>
        <v>Malekula</v>
      </c>
      <c r="F2075" s="22" t="str">
        <f t="shared" ca="1" si="162"/>
        <v>VUT0104016</v>
      </c>
      <c r="G2075" s="22" t="str">
        <f t="shared" ca="1" si="163"/>
        <v>VUT0104</v>
      </c>
      <c r="H2075" s="22" t="str">
        <f t="shared" ca="1" si="164"/>
        <v>MALAMPA</v>
      </c>
      <c r="I2075" s="2"/>
      <c r="J2075" s="2">
        <v>0</v>
      </c>
      <c r="K2075" s="2"/>
    </row>
    <row r="2076" spans="1:11">
      <c r="A2076" s="6" t="s">
        <v>3916</v>
      </c>
      <c r="B2076" s="6" t="s">
        <v>3917</v>
      </c>
      <c r="C2076" s="22" t="str">
        <f t="shared" ca="1" si="160"/>
        <v>North West Malekula (Malekula)</v>
      </c>
      <c r="D2076" s="6" t="s">
        <v>577</v>
      </c>
      <c r="E2076" s="22" t="str">
        <f t="shared" ca="1" si="161"/>
        <v>Malekula</v>
      </c>
      <c r="F2076" s="22" t="str">
        <f t="shared" ca="1" si="162"/>
        <v>VUT0104016</v>
      </c>
      <c r="G2076" s="22" t="str">
        <f t="shared" ca="1" si="163"/>
        <v>VUT0104</v>
      </c>
      <c r="H2076" s="22" t="str">
        <f t="shared" ca="1" si="164"/>
        <v>MALAMPA</v>
      </c>
      <c r="I2076" s="2"/>
      <c r="J2076" s="2">
        <v>0</v>
      </c>
      <c r="K2076" s="2"/>
    </row>
    <row r="2077" spans="1:11">
      <c r="A2077" s="6" t="s">
        <v>3918</v>
      </c>
      <c r="B2077" s="6" t="s">
        <v>3919</v>
      </c>
      <c r="C2077" s="22" t="str">
        <f t="shared" ca="1" si="160"/>
        <v>North West Malekula (Malekula)</v>
      </c>
      <c r="D2077" s="6" t="s">
        <v>577</v>
      </c>
      <c r="E2077" s="22" t="str">
        <f t="shared" ca="1" si="161"/>
        <v>Malekula</v>
      </c>
      <c r="F2077" s="22" t="str">
        <f t="shared" ca="1" si="162"/>
        <v>VUT0104016</v>
      </c>
      <c r="G2077" s="22" t="str">
        <f t="shared" ca="1" si="163"/>
        <v>VUT0104</v>
      </c>
      <c r="H2077" s="22" t="str">
        <f t="shared" ca="1" si="164"/>
        <v>MALAMPA</v>
      </c>
      <c r="I2077" s="2"/>
      <c r="J2077" s="2">
        <v>0</v>
      </c>
      <c r="K2077" s="2"/>
    </row>
    <row r="2078" spans="1:11">
      <c r="A2078" s="6" t="s">
        <v>3922</v>
      </c>
      <c r="B2078" s="6" t="s">
        <v>3923</v>
      </c>
      <c r="C2078" s="22" t="str">
        <f t="shared" ca="1" si="160"/>
        <v>North West Malekula (Malekula)</v>
      </c>
      <c r="D2078" s="6" t="s">
        <v>577</v>
      </c>
      <c r="E2078" s="22" t="str">
        <f t="shared" ca="1" si="161"/>
        <v>Malekula</v>
      </c>
      <c r="F2078" s="22" t="str">
        <f t="shared" ca="1" si="162"/>
        <v>VUT0104016</v>
      </c>
      <c r="G2078" s="22" t="str">
        <f t="shared" ca="1" si="163"/>
        <v>VUT0104</v>
      </c>
      <c r="H2078" s="22" t="str">
        <f t="shared" ca="1" si="164"/>
        <v>MALAMPA</v>
      </c>
      <c r="I2078" s="2"/>
      <c r="J2078" s="2">
        <v>0</v>
      </c>
      <c r="K2078" s="2"/>
    </row>
    <row r="2079" spans="1:11">
      <c r="A2079" s="6" t="s">
        <v>3932</v>
      </c>
      <c r="B2079" s="6" t="s">
        <v>3933</v>
      </c>
      <c r="C2079" s="22" t="str">
        <f t="shared" ca="1" si="160"/>
        <v>North West Malekula (Malekula)</v>
      </c>
      <c r="D2079" s="6" t="s">
        <v>577</v>
      </c>
      <c r="E2079" s="22" t="str">
        <f t="shared" ca="1" si="161"/>
        <v>Malekula</v>
      </c>
      <c r="F2079" s="22" t="str">
        <f t="shared" ca="1" si="162"/>
        <v>VUT0104016</v>
      </c>
      <c r="G2079" s="22" t="str">
        <f t="shared" ca="1" si="163"/>
        <v>VUT0104</v>
      </c>
      <c r="H2079" s="22" t="str">
        <f t="shared" ca="1" si="164"/>
        <v>MALAMPA</v>
      </c>
      <c r="I2079" s="2"/>
      <c r="J2079" s="2">
        <v>0</v>
      </c>
      <c r="K2079" s="2"/>
    </row>
    <row r="2080" spans="1:11">
      <c r="A2080" s="6" t="s">
        <v>3942</v>
      </c>
      <c r="B2080" s="6" t="s">
        <v>3943</v>
      </c>
      <c r="C2080" s="22" t="str">
        <f t="shared" ca="1" si="160"/>
        <v>North West Malekula (Malekula)</v>
      </c>
      <c r="D2080" s="6" t="s">
        <v>577</v>
      </c>
      <c r="E2080" s="22" t="str">
        <f t="shared" ca="1" si="161"/>
        <v>Malekula</v>
      </c>
      <c r="F2080" s="22" t="str">
        <f t="shared" ca="1" si="162"/>
        <v>VUT0104016</v>
      </c>
      <c r="G2080" s="22" t="str">
        <f t="shared" ca="1" si="163"/>
        <v>VUT0104</v>
      </c>
      <c r="H2080" s="22" t="str">
        <f t="shared" ca="1" si="164"/>
        <v>MALAMPA</v>
      </c>
      <c r="I2080" s="2"/>
      <c r="J2080" s="2">
        <v>0</v>
      </c>
      <c r="K2080" s="2"/>
    </row>
    <row r="2081" spans="1:11">
      <c r="A2081" s="6" t="s">
        <v>3950</v>
      </c>
      <c r="B2081" s="6" t="s">
        <v>3951</v>
      </c>
      <c r="C2081" s="22" t="str">
        <f t="shared" ca="1" si="160"/>
        <v>North West Malekula (Malekula)</v>
      </c>
      <c r="D2081" s="6" t="s">
        <v>577</v>
      </c>
      <c r="E2081" s="22" t="str">
        <f t="shared" ca="1" si="161"/>
        <v>Malekula</v>
      </c>
      <c r="F2081" s="22" t="str">
        <f t="shared" ca="1" si="162"/>
        <v>VUT0104016</v>
      </c>
      <c r="G2081" s="22" t="str">
        <f t="shared" ca="1" si="163"/>
        <v>VUT0104</v>
      </c>
      <c r="H2081" s="22" t="str">
        <f t="shared" ca="1" si="164"/>
        <v>MALAMPA</v>
      </c>
      <c r="I2081" s="2"/>
      <c r="J2081" s="2">
        <v>0</v>
      </c>
      <c r="K2081" s="2"/>
    </row>
    <row r="2082" spans="1:11">
      <c r="A2082" s="6" t="s">
        <v>3954</v>
      </c>
      <c r="B2082" s="6" t="s">
        <v>3955</v>
      </c>
      <c r="C2082" s="22" t="str">
        <f t="shared" ca="1" si="160"/>
        <v>North West Malekula (Malekula)</v>
      </c>
      <c r="D2082" s="6" t="s">
        <v>577</v>
      </c>
      <c r="E2082" s="22" t="str">
        <f t="shared" ca="1" si="161"/>
        <v>Malekula</v>
      </c>
      <c r="F2082" s="22" t="str">
        <f t="shared" ca="1" si="162"/>
        <v>VUT0104016</v>
      </c>
      <c r="G2082" s="22" t="str">
        <f t="shared" ca="1" si="163"/>
        <v>VUT0104</v>
      </c>
      <c r="H2082" s="22" t="str">
        <f t="shared" ca="1" si="164"/>
        <v>MALAMPA</v>
      </c>
      <c r="I2082" s="2"/>
      <c r="J2082" s="2">
        <v>0</v>
      </c>
      <c r="K2082" s="2"/>
    </row>
    <row r="2083" spans="1:11">
      <c r="A2083" s="6" t="s">
        <v>3964</v>
      </c>
      <c r="B2083" s="6" t="s">
        <v>3965</v>
      </c>
      <c r="C2083" s="22" t="str">
        <f t="shared" ca="1" si="160"/>
        <v>North West Malekula (Malekula)</v>
      </c>
      <c r="D2083" s="6" t="s">
        <v>577</v>
      </c>
      <c r="E2083" s="22" t="str">
        <f t="shared" ca="1" si="161"/>
        <v>Malekula</v>
      </c>
      <c r="F2083" s="22" t="str">
        <f t="shared" ca="1" si="162"/>
        <v>VUT0104016</v>
      </c>
      <c r="G2083" s="22" t="str">
        <f t="shared" ca="1" si="163"/>
        <v>VUT0104</v>
      </c>
      <c r="H2083" s="22" t="str">
        <f t="shared" ca="1" si="164"/>
        <v>MALAMPA</v>
      </c>
      <c r="I2083" s="2"/>
      <c r="J2083" s="2">
        <v>0</v>
      </c>
      <c r="K2083" s="2"/>
    </row>
    <row r="2084" spans="1:11">
      <c r="A2084" s="6" t="s">
        <v>3968</v>
      </c>
      <c r="B2084" s="6" t="s">
        <v>3969</v>
      </c>
      <c r="C2084" s="22" t="str">
        <f t="shared" ca="1" si="160"/>
        <v>North West Malekula (Malekula)</v>
      </c>
      <c r="D2084" s="6" t="s">
        <v>577</v>
      </c>
      <c r="E2084" s="22" t="str">
        <f t="shared" ca="1" si="161"/>
        <v>Malekula</v>
      </c>
      <c r="F2084" s="22" t="str">
        <f t="shared" ca="1" si="162"/>
        <v>VUT0104016</v>
      </c>
      <c r="G2084" s="22" t="str">
        <f t="shared" ca="1" si="163"/>
        <v>VUT0104</v>
      </c>
      <c r="H2084" s="22" t="str">
        <f t="shared" ca="1" si="164"/>
        <v>MALAMPA</v>
      </c>
      <c r="I2084" s="2"/>
      <c r="J2084" s="2">
        <v>0</v>
      </c>
      <c r="K2084" s="2"/>
    </row>
    <row r="2085" spans="1:11">
      <c r="A2085" s="6" t="s">
        <v>3974</v>
      </c>
      <c r="B2085" s="6" t="s">
        <v>3975</v>
      </c>
      <c r="C2085" s="22" t="str">
        <f t="shared" ca="1" si="160"/>
        <v>North West Malekula (Malekula)</v>
      </c>
      <c r="D2085" s="6" t="s">
        <v>577</v>
      </c>
      <c r="E2085" s="22" t="str">
        <f t="shared" ca="1" si="161"/>
        <v>Malekula</v>
      </c>
      <c r="F2085" s="22" t="str">
        <f t="shared" ca="1" si="162"/>
        <v>VUT0104016</v>
      </c>
      <c r="G2085" s="22" t="str">
        <f t="shared" ca="1" si="163"/>
        <v>VUT0104</v>
      </c>
      <c r="H2085" s="22" t="str">
        <f t="shared" ca="1" si="164"/>
        <v>MALAMPA</v>
      </c>
      <c r="I2085" s="2"/>
      <c r="J2085" s="2">
        <v>0</v>
      </c>
      <c r="K2085" s="2"/>
    </row>
    <row r="2086" spans="1:11">
      <c r="A2086" s="6" t="s">
        <v>3976</v>
      </c>
      <c r="B2086" s="6" t="s">
        <v>3977</v>
      </c>
      <c r="C2086" s="22" t="str">
        <f t="shared" ca="1" si="160"/>
        <v>North West Malekula (Malekula)</v>
      </c>
      <c r="D2086" s="6" t="s">
        <v>577</v>
      </c>
      <c r="E2086" s="22" t="str">
        <f t="shared" ca="1" si="161"/>
        <v>Malekula</v>
      </c>
      <c r="F2086" s="22" t="str">
        <f t="shared" ca="1" si="162"/>
        <v>VUT0104016</v>
      </c>
      <c r="G2086" s="22" t="str">
        <f t="shared" ca="1" si="163"/>
        <v>VUT0104</v>
      </c>
      <c r="H2086" s="22" t="str">
        <f t="shared" ca="1" si="164"/>
        <v>MALAMPA</v>
      </c>
      <c r="I2086" s="2"/>
      <c r="J2086" s="2">
        <v>0</v>
      </c>
      <c r="K2086" s="2"/>
    </row>
    <row r="2087" spans="1:11">
      <c r="A2087" s="6" t="s">
        <v>3983</v>
      </c>
      <c r="B2087" s="6" t="s">
        <v>3984</v>
      </c>
      <c r="C2087" s="22" t="str">
        <f t="shared" ca="1" si="160"/>
        <v>North West Malekula (Malekula)</v>
      </c>
      <c r="D2087" s="6" t="s">
        <v>577</v>
      </c>
      <c r="E2087" s="22" t="str">
        <f t="shared" ca="1" si="161"/>
        <v>Malekula</v>
      </c>
      <c r="F2087" s="22" t="str">
        <f t="shared" ca="1" si="162"/>
        <v>VUT0104016</v>
      </c>
      <c r="G2087" s="22" t="str">
        <f t="shared" ca="1" si="163"/>
        <v>VUT0104</v>
      </c>
      <c r="H2087" s="22" t="str">
        <f t="shared" ca="1" si="164"/>
        <v>MALAMPA</v>
      </c>
      <c r="I2087" s="2"/>
      <c r="J2087" s="2">
        <v>0</v>
      </c>
      <c r="K2087" s="2"/>
    </row>
    <row r="2088" spans="1:11">
      <c r="A2088" s="6" t="s">
        <v>3985</v>
      </c>
      <c r="B2088" s="6" t="s">
        <v>3986</v>
      </c>
      <c r="C2088" s="22" t="str">
        <f t="shared" ca="1" si="160"/>
        <v>North West Malekula (Malekula)</v>
      </c>
      <c r="D2088" s="6" t="s">
        <v>577</v>
      </c>
      <c r="E2088" s="22" t="str">
        <f t="shared" ca="1" si="161"/>
        <v>Malekula</v>
      </c>
      <c r="F2088" s="22" t="str">
        <f t="shared" ca="1" si="162"/>
        <v>VUT0104016</v>
      </c>
      <c r="G2088" s="22" t="str">
        <f t="shared" ca="1" si="163"/>
        <v>VUT0104</v>
      </c>
      <c r="H2088" s="22" t="str">
        <f t="shared" ca="1" si="164"/>
        <v>MALAMPA</v>
      </c>
      <c r="I2088" s="2"/>
      <c r="J2088" s="2">
        <v>0</v>
      </c>
      <c r="K2088" s="2"/>
    </row>
    <row r="2089" spans="1:11">
      <c r="A2089" s="6" t="s">
        <v>3989</v>
      </c>
      <c r="B2089" s="6" t="s">
        <v>3990</v>
      </c>
      <c r="C2089" s="22" t="str">
        <f t="shared" ca="1" si="160"/>
        <v>North West Malekula (Malekula)</v>
      </c>
      <c r="D2089" s="6" t="s">
        <v>577</v>
      </c>
      <c r="E2089" s="22" t="str">
        <f t="shared" ca="1" si="161"/>
        <v>Malekula</v>
      </c>
      <c r="F2089" s="22" t="str">
        <f t="shared" ca="1" si="162"/>
        <v>VUT0104016</v>
      </c>
      <c r="G2089" s="22" t="str">
        <f t="shared" ca="1" si="163"/>
        <v>VUT0104</v>
      </c>
      <c r="H2089" s="22" t="str">
        <f t="shared" ca="1" si="164"/>
        <v>MALAMPA</v>
      </c>
      <c r="I2089" s="2"/>
      <c r="J2089" s="2">
        <v>0</v>
      </c>
      <c r="K2089" s="2"/>
    </row>
    <row r="2090" spans="1:11">
      <c r="A2090" s="6" t="s">
        <v>3991</v>
      </c>
      <c r="B2090" s="6" t="s">
        <v>3992</v>
      </c>
      <c r="C2090" s="22" t="str">
        <f t="shared" ca="1" si="160"/>
        <v>North West Malekula (Malekula)</v>
      </c>
      <c r="D2090" s="6" t="s">
        <v>577</v>
      </c>
      <c r="E2090" s="22" t="str">
        <f t="shared" ca="1" si="161"/>
        <v>Malekula</v>
      </c>
      <c r="F2090" s="22" t="str">
        <f t="shared" ca="1" si="162"/>
        <v>VUT0104016</v>
      </c>
      <c r="G2090" s="22" t="str">
        <f t="shared" ca="1" si="163"/>
        <v>VUT0104</v>
      </c>
      <c r="H2090" s="22" t="str">
        <f t="shared" ca="1" si="164"/>
        <v>MALAMPA</v>
      </c>
      <c r="I2090" s="2"/>
      <c r="J2090" s="2">
        <v>0</v>
      </c>
      <c r="K2090" s="2"/>
    </row>
    <row r="2091" spans="1:11">
      <c r="A2091" s="6" t="s">
        <v>291</v>
      </c>
      <c r="B2091" s="6" t="s">
        <v>3995</v>
      </c>
      <c r="C2091" s="22" t="str">
        <f t="shared" ca="1" si="160"/>
        <v>North West Malekula (Malekula)</v>
      </c>
      <c r="D2091" s="6" t="s">
        <v>577</v>
      </c>
      <c r="E2091" s="22" t="str">
        <f t="shared" ca="1" si="161"/>
        <v>Malekula</v>
      </c>
      <c r="F2091" s="22" t="str">
        <f t="shared" ca="1" si="162"/>
        <v>VUT0104016</v>
      </c>
      <c r="G2091" s="22" t="str">
        <f t="shared" ca="1" si="163"/>
        <v>VUT0104</v>
      </c>
      <c r="H2091" s="22" t="str">
        <f t="shared" ca="1" si="164"/>
        <v>MALAMPA</v>
      </c>
      <c r="I2091" s="2"/>
      <c r="J2091" s="2">
        <v>0</v>
      </c>
      <c r="K2091" s="2"/>
    </row>
    <row r="2092" spans="1:11">
      <c r="A2092" s="6" t="s">
        <v>4000</v>
      </c>
      <c r="B2092" s="6" t="s">
        <v>4001</v>
      </c>
      <c r="C2092" s="22" t="str">
        <f t="shared" ca="1" si="160"/>
        <v>North West Malekula (Malekula)</v>
      </c>
      <c r="D2092" s="6" t="s">
        <v>577</v>
      </c>
      <c r="E2092" s="22" t="str">
        <f t="shared" ca="1" si="161"/>
        <v>Malekula</v>
      </c>
      <c r="F2092" s="22" t="str">
        <f t="shared" ca="1" si="162"/>
        <v>VUT0104016</v>
      </c>
      <c r="G2092" s="22" t="str">
        <f t="shared" ca="1" si="163"/>
        <v>VUT0104</v>
      </c>
      <c r="H2092" s="22" t="str">
        <f t="shared" ca="1" si="164"/>
        <v>MALAMPA</v>
      </c>
      <c r="I2092" s="2"/>
      <c r="J2092" s="2">
        <v>0</v>
      </c>
      <c r="K2092" s="2"/>
    </row>
    <row r="2093" spans="1:11">
      <c r="A2093" s="6" t="s">
        <v>4004</v>
      </c>
      <c r="B2093" s="6" t="s">
        <v>4005</v>
      </c>
      <c r="C2093" s="22" t="str">
        <f t="shared" ca="1" si="160"/>
        <v>North West Malekula (Malekula)</v>
      </c>
      <c r="D2093" s="6" t="s">
        <v>577</v>
      </c>
      <c r="E2093" s="22" t="str">
        <f t="shared" ca="1" si="161"/>
        <v>Malekula</v>
      </c>
      <c r="F2093" s="22" t="str">
        <f t="shared" ca="1" si="162"/>
        <v>VUT0104016</v>
      </c>
      <c r="G2093" s="22" t="str">
        <f t="shared" ca="1" si="163"/>
        <v>VUT0104</v>
      </c>
      <c r="H2093" s="22" t="str">
        <f t="shared" ca="1" si="164"/>
        <v>MALAMPA</v>
      </c>
      <c r="I2093" s="2"/>
      <c r="J2093" s="2">
        <v>0</v>
      </c>
      <c r="K2093" s="2"/>
    </row>
    <row r="2094" spans="1:11">
      <c r="A2094" s="6" t="s">
        <v>4008</v>
      </c>
      <c r="B2094" s="6" t="s">
        <v>4009</v>
      </c>
      <c r="C2094" s="22" t="str">
        <f t="shared" ca="1" si="160"/>
        <v>North West Malekula (Malekula)</v>
      </c>
      <c r="D2094" s="6" t="s">
        <v>577</v>
      </c>
      <c r="E2094" s="22" t="str">
        <f t="shared" ca="1" si="161"/>
        <v>Malekula</v>
      </c>
      <c r="F2094" s="22" t="str">
        <f t="shared" ca="1" si="162"/>
        <v>VUT0104016</v>
      </c>
      <c r="G2094" s="22" t="str">
        <f t="shared" ca="1" si="163"/>
        <v>VUT0104</v>
      </c>
      <c r="H2094" s="22" t="str">
        <f t="shared" ca="1" si="164"/>
        <v>MALAMPA</v>
      </c>
      <c r="I2094" s="2"/>
      <c r="J2094" s="2">
        <v>0</v>
      </c>
      <c r="K2094" s="2"/>
    </row>
    <row r="2095" spans="1:11">
      <c r="A2095" s="6" t="s">
        <v>4015</v>
      </c>
      <c r="B2095" s="6" t="s">
        <v>4016</v>
      </c>
      <c r="C2095" s="22" t="str">
        <f t="shared" ca="1" si="160"/>
        <v>North West Malekula (Malekula)</v>
      </c>
      <c r="D2095" s="6" t="s">
        <v>577</v>
      </c>
      <c r="E2095" s="22" t="str">
        <f t="shared" ca="1" si="161"/>
        <v>Malekula</v>
      </c>
      <c r="F2095" s="22" t="str">
        <f t="shared" ca="1" si="162"/>
        <v>VUT0104016</v>
      </c>
      <c r="G2095" s="22" t="str">
        <f t="shared" ca="1" si="163"/>
        <v>VUT0104</v>
      </c>
      <c r="H2095" s="22" t="str">
        <f t="shared" ca="1" si="164"/>
        <v>MALAMPA</v>
      </c>
      <c r="I2095" s="2"/>
      <c r="J2095" s="2">
        <v>2</v>
      </c>
      <c r="K2095" s="2"/>
    </row>
    <row r="2096" spans="1:11">
      <c r="A2096" s="6" t="s">
        <v>4031</v>
      </c>
      <c r="B2096" s="6" t="s">
        <v>4032</v>
      </c>
      <c r="C2096" s="22" t="str">
        <f t="shared" ca="1" si="160"/>
        <v>North West Malekula (Malekula)</v>
      </c>
      <c r="D2096" s="6" t="s">
        <v>577</v>
      </c>
      <c r="E2096" s="22" t="str">
        <f t="shared" ca="1" si="161"/>
        <v>Malekula</v>
      </c>
      <c r="F2096" s="22" t="str">
        <f t="shared" ca="1" si="162"/>
        <v>VUT0104016</v>
      </c>
      <c r="G2096" s="22" t="str">
        <f t="shared" ca="1" si="163"/>
        <v>VUT0104</v>
      </c>
      <c r="H2096" s="22" t="str">
        <f t="shared" ca="1" si="164"/>
        <v>MALAMPA</v>
      </c>
      <c r="I2096" s="2"/>
      <c r="J2096" s="2">
        <v>0</v>
      </c>
      <c r="K2096" s="2"/>
    </row>
    <row r="2097" spans="1:11">
      <c r="A2097" s="6" t="s">
        <v>4050</v>
      </c>
      <c r="B2097" s="6" t="s">
        <v>4051</v>
      </c>
      <c r="C2097" s="22" t="str">
        <f t="shared" ca="1" si="160"/>
        <v>North West Malekula (Malekula)</v>
      </c>
      <c r="D2097" s="6" t="s">
        <v>577</v>
      </c>
      <c r="E2097" s="22" t="str">
        <f t="shared" ca="1" si="161"/>
        <v>Malekula</v>
      </c>
      <c r="F2097" s="22" t="str">
        <f t="shared" ca="1" si="162"/>
        <v>VUT0104016</v>
      </c>
      <c r="G2097" s="22" t="str">
        <f t="shared" ca="1" si="163"/>
        <v>VUT0104</v>
      </c>
      <c r="H2097" s="22" t="str">
        <f t="shared" ca="1" si="164"/>
        <v>MALAMPA</v>
      </c>
      <c r="I2097" s="2"/>
      <c r="J2097" s="2">
        <v>0</v>
      </c>
      <c r="K2097" s="2"/>
    </row>
    <row r="2098" spans="1:11">
      <c r="A2098" s="6" t="s">
        <v>4054</v>
      </c>
      <c r="B2098" s="6" t="s">
        <v>4055</v>
      </c>
      <c r="C2098" s="22" t="str">
        <f t="shared" ca="1" si="160"/>
        <v>North West Malekula (Malekula)</v>
      </c>
      <c r="D2098" s="6" t="s">
        <v>577</v>
      </c>
      <c r="E2098" s="22" t="str">
        <f t="shared" ca="1" si="161"/>
        <v>Malekula</v>
      </c>
      <c r="F2098" s="22" t="str">
        <f t="shared" ca="1" si="162"/>
        <v>VUT0104016</v>
      </c>
      <c r="G2098" s="22" t="str">
        <f t="shared" ca="1" si="163"/>
        <v>VUT0104</v>
      </c>
      <c r="H2098" s="22" t="str">
        <f t="shared" ca="1" si="164"/>
        <v>MALAMPA</v>
      </c>
      <c r="I2098" s="2"/>
      <c r="J2098" s="2">
        <v>0</v>
      </c>
      <c r="K2098" s="2"/>
    </row>
    <row r="2099" spans="1:11">
      <c r="A2099" s="6" t="s">
        <v>4056</v>
      </c>
      <c r="B2099" s="6" t="s">
        <v>4057</v>
      </c>
      <c r="C2099" s="22" t="str">
        <f t="shared" ca="1" si="160"/>
        <v>North West Malekula (Malekula)</v>
      </c>
      <c r="D2099" s="6" t="s">
        <v>577</v>
      </c>
      <c r="E2099" s="22" t="str">
        <f t="shared" ca="1" si="161"/>
        <v>Malekula</v>
      </c>
      <c r="F2099" s="22" t="str">
        <f t="shared" ca="1" si="162"/>
        <v>VUT0104016</v>
      </c>
      <c r="G2099" s="22" t="str">
        <f t="shared" ca="1" si="163"/>
        <v>VUT0104</v>
      </c>
      <c r="H2099" s="22" t="str">
        <f t="shared" ca="1" si="164"/>
        <v>MALAMPA</v>
      </c>
      <c r="I2099" s="2"/>
      <c r="J2099" s="2">
        <v>0</v>
      </c>
      <c r="K2099" s="2"/>
    </row>
    <row r="2100" spans="1:11">
      <c r="A2100" s="6" t="s">
        <v>4130</v>
      </c>
      <c r="B2100" s="6" t="s">
        <v>4131</v>
      </c>
      <c r="C2100" s="22" t="str">
        <f t="shared" ca="1" si="160"/>
        <v>North West Malekula (Malekula)</v>
      </c>
      <c r="D2100" s="6" t="s">
        <v>577</v>
      </c>
      <c r="E2100" s="22" t="str">
        <f t="shared" ca="1" si="161"/>
        <v>Malekula</v>
      </c>
      <c r="F2100" s="22" t="str">
        <f t="shared" ca="1" si="162"/>
        <v>VUT0104016</v>
      </c>
      <c r="G2100" s="22" t="str">
        <f t="shared" ca="1" si="163"/>
        <v>VUT0104</v>
      </c>
      <c r="H2100" s="22" t="str">
        <f t="shared" ca="1" si="164"/>
        <v>MALAMPA</v>
      </c>
      <c r="I2100" s="2"/>
      <c r="J2100" s="2">
        <v>0</v>
      </c>
      <c r="K2100" s="2"/>
    </row>
    <row r="2101" spans="1:11">
      <c r="A2101" s="6" t="s">
        <v>4136</v>
      </c>
      <c r="B2101" s="6" t="s">
        <v>4137</v>
      </c>
      <c r="C2101" s="22" t="str">
        <f t="shared" ca="1" si="160"/>
        <v>North West Malekula (Malekula)</v>
      </c>
      <c r="D2101" s="6" t="s">
        <v>577</v>
      </c>
      <c r="E2101" s="22" t="str">
        <f t="shared" ca="1" si="161"/>
        <v>Malekula</v>
      </c>
      <c r="F2101" s="22" t="str">
        <f t="shared" ca="1" si="162"/>
        <v>VUT0104016</v>
      </c>
      <c r="G2101" s="22" t="str">
        <f t="shared" ca="1" si="163"/>
        <v>VUT0104</v>
      </c>
      <c r="H2101" s="22" t="str">
        <f t="shared" ca="1" si="164"/>
        <v>MALAMPA</v>
      </c>
      <c r="I2101" s="2"/>
      <c r="J2101" s="2">
        <v>0</v>
      </c>
      <c r="K2101" s="2"/>
    </row>
    <row r="2102" spans="1:11">
      <c r="A2102" s="6" t="s">
        <v>4138</v>
      </c>
      <c r="B2102" s="6" t="s">
        <v>4139</v>
      </c>
      <c r="C2102" s="22" t="str">
        <f t="shared" ca="1" si="160"/>
        <v>North West Malekula (Malekula)</v>
      </c>
      <c r="D2102" s="6" t="s">
        <v>577</v>
      </c>
      <c r="E2102" s="22" t="str">
        <f t="shared" ca="1" si="161"/>
        <v>Malekula</v>
      </c>
      <c r="F2102" s="22" t="str">
        <f t="shared" ca="1" si="162"/>
        <v>VUT0104016</v>
      </c>
      <c r="G2102" s="22" t="str">
        <f t="shared" ca="1" si="163"/>
        <v>VUT0104</v>
      </c>
      <c r="H2102" s="22" t="str">
        <f t="shared" ca="1" si="164"/>
        <v>MALAMPA</v>
      </c>
      <c r="I2102" s="2"/>
      <c r="J2102" s="2">
        <v>0</v>
      </c>
      <c r="K2102" s="2"/>
    </row>
    <row r="2103" spans="1:11">
      <c r="A2103" s="6" t="s">
        <v>4140</v>
      </c>
      <c r="B2103" s="6" t="s">
        <v>4141</v>
      </c>
      <c r="C2103" s="22" t="str">
        <f t="shared" ca="1" si="160"/>
        <v>North West Malekula (Malekula)</v>
      </c>
      <c r="D2103" s="6" t="s">
        <v>577</v>
      </c>
      <c r="E2103" s="22" t="str">
        <f t="shared" ca="1" si="161"/>
        <v>Malekula</v>
      </c>
      <c r="F2103" s="22" t="str">
        <f t="shared" ca="1" si="162"/>
        <v>VUT0104016</v>
      </c>
      <c r="G2103" s="22" t="str">
        <f t="shared" ca="1" si="163"/>
        <v>VUT0104</v>
      </c>
      <c r="H2103" s="22" t="str">
        <f t="shared" ca="1" si="164"/>
        <v>MALAMPA</v>
      </c>
      <c r="I2103" s="2"/>
      <c r="J2103" s="2">
        <v>0</v>
      </c>
      <c r="K2103" s="2"/>
    </row>
    <row r="2104" spans="1:11">
      <c r="A2104" s="6" t="s">
        <v>421</v>
      </c>
      <c r="B2104" s="6" t="s">
        <v>4146</v>
      </c>
      <c r="C2104" s="22" t="str">
        <f t="shared" ca="1" si="160"/>
        <v>North West Malekula (Malekula)</v>
      </c>
      <c r="D2104" s="6" t="s">
        <v>577</v>
      </c>
      <c r="E2104" s="22" t="str">
        <f t="shared" ca="1" si="161"/>
        <v>Malekula</v>
      </c>
      <c r="F2104" s="22" t="str">
        <f t="shared" ca="1" si="162"/>
        <v>VUT0104016</v>
      </c>
      <c r="G2104" s="22" t="str">
        <f t="shared" ca="1" si="163"/>
        <v>VUT0104</v>
      </c>
      <c r="H2104" s="22" t="str">
        <f t="shared" ca="1" si="164"/>
        <v>MALAMPA</v>
      </c>
      <c r="I2104" s="2"/>
      <c r="J2104" s="2">
        <v>0</v>
      </c>
      <c r="K2104" s="2"/>
    </row>
    <row r="2105" spans="1:11">
      <c r="A2105" s="6" t="s">
        <v>4149</v>
      </c>
      <c r="B2105" s="6" t="s">
        <v>4150</v>
      </c>
      <c r="C2105" s="22" t="str">
        <f t="shared" ca="1" si="160"/>
        <v>North West Malekula (Malekula)</v>
      </c>
      <c r="D2105" s="6" t="s">
        <v>577</v>
      </c>
      <c r="E2105" s="22" t="str">
        <f t="shared" ca="1" si="161"/>
        <v>Malekula</v>
      </c>
      <c r="F2105" s="22" t="str">
        <f t="shared" ca="1" si="162"/>
        <v>VUT0104016</v>
      </c>
      <c r="G2105" s="22" t="str">
        <f t="shared" ca="1" si="163"/>
        <v>VUT0104</v>
      </c>
      <c r="H2105" s="22" t="str">
        <f t="shared" ca="1" si="164"/>
        <v>MALAMPA</v>
      </c>
      <c r="I2105" s="2"/>
      <c r="J2105" s="2">
        <v>0</v>
      </c>
      <c r="K2105" s="2"/>
    </row>
    <row r="2106" spans="1:11">
      <c r="A2106" s="6" t="s">
        <v>4151</v>
      </c>
      <c r="B2106" s="6" t="s">
        <v>4152</v>
      </c>
      <c r="C2106" s="22" t="str">
        <f t="shared" ca="1" si="160"/>
        <v>North West Malekula (Malekula)</v>
      </c>
      <c r="D2106" s="6" t="s">
        <v>577</v>
      </c>
      <c r="E2106" s="22" t="str">
        <f t="shared" ca="1" si="161"/>
        <v>Malekula</v>
      </c>
      <c r="F2106" s="22" t="str">
        <f t="shared" ca="1" si="162"/>
        <v>VUT0104016</v>
      </c>
      <c r="G2106" s="22" t="str">
        <f t="shared" ca="1" si="163"/>
        <v>VUT0104</v>
      </c>
      <c r="H2106" s="22" t="str">
        <f t="shared" ca="1" si="164"/>
        <v>MALAMPA</v>
      </c>
      <c r="I2106" s="2"/>
      <c r="J2106" s="2">
        <v>0</v>
      </c>
      <c r="K2106" s="2"/>
    </row>
    <row r="2107" spans="1:11">
      <c r="A2107" s="6" t="s">
        <v>4153</v>
      </c>
      <c r="B2107" s="6" t="s">
        <v>4154</v>
      </c>
      <c r="C2107" s="22" t="str">
        <f t="shared" ca="1" si="160"/>
        <v>North West Malekula (Malekula)</v>
      </c>
      <c r="D2107" s="6" t="s">
        <v>577</v>
      </c>
      <c r="E2107" s="22" t="str">
        <f t="shared" ca="1" si="161"/>
        <v>Malekula</v>
      </c>
      <c r="F2107" s="22" t="str">
        <f t="shared" ca="1" si="162"/>
        <v>VUT0104016</v>
      </c>
      <c r="G2107" s="22" t="str">
        <f t="shared" ca="1" si="163"/>
        <v>VUT0104</v>
      </c>
      <c r="H2107" s="22" t="str">
        <f t="shared" ca="1" si="164"/>
        <v>MALAMPA</v>
      </c>
      <c r="I2107" s="2"/>
      <c r="J2107" s="2">
        <v>0</v>
      </c>
      <c r="K2107" s="2"/>
    </row>
    <row r="2108" spans="1:11">
      <c r="A2108" s="6" t="s">
        <v>4155</v>
      </c>
      <c r="B2108" s="6" t="s">
        <v>4156</v>
      </c>
      <c r="C2108" s="22" t="str">
        <f t="shared" ca="1" si="160"/>
        <v>North West Malekula (Malekula)</v>
      </c>
      <c r="D2108" s="6" t="s">
        <v>577</v>
      </c>
      <c r="E2108" s="22" t="str">
        <f t="shared" ca="1" si="161"/>
        <v>Malekula</v>
      </c>
      <c r="F2108" s="22" t="str">
        <f t="shared" ca="1" si="162"/>
        <v>VUT0104016</v>
      </c>
      <c r="G2108" s="22" t="str">
        <f t="shared" ca="1" si="163"/>
        <v>VUT0104</v>
      </c>
      <c r="H2108" s="22" t="str">
        <f t="shared" ca="1" si="164"/>
        <v>MALAMPA</v>
      </c>
      <c r="I2108" s="2"/>
      <c r="J2108" s="2">
        <v>0</v>
      </c>
      <c r="K2108" s="2"/>
    </row>
    <row r="2109" spans="1:11">
      <c r="A2109" s="6" t="s">
        <v>4031</v>
      </c>
      <c r="B2109" s="6" t="s">
        <v>4157</v>
      </c>
      <c r="C2109" s="22" t="str">
        <f t="shared" ca="1" si="160"/>
        <v>North West Malekula (Malekula)</v>
      </c>
      <c r="D2109" s="6" t="s">
        <v>577</v>
      </c>
      <c r="E2109" s="22" t="str">
        <f t="shared" ca="1" si="161"/>
        <v>Malekula</v>
      </c>
      <c r="F2109" s="22" t="str">
        <f t="shared" ca="1" si="162"/>
        <v>VUT0104016</v>
      </c>
      <c r="G2109" s="22" t="str">
        <f t="shared" ca="1" si="163"/>
        <v>VUT0104</v>
      </c>
      <c r="H2109" s="22" t="str">
        <f t="shared" ca="1" si="164"/>
        <v>MALAMPA</v>
      </c>
      <c r="I2109" s="2"/>
      <c r="J2109" s="2">
        <v>0</v>
      </c>
      <c r="K2109" s="2"/>
    </row>
    <row r="2110" spans="1:11">
      <c r="A2110" s="6" t="s">
        <v>4160</v>
      </c>
      <c r="B2110" s="6" t="s">
        <v>4161</v>
      </c>
      <c r="C2110" s="22" t="str">
        <f t="shared" ca="1" si="160"/>
        <v>North West Malekula (Malekula)</v>
      </c>
      <c r="D2110" s="6" t="s">
        <v>577</v>
      </c>
      <c r="E2110" s="22" t="str">
        <f t="shared" ca="1" si="161"/>
        <v>Malekula</v>
      </c>
      <c r="F2110" s="22" t="str">
        <f t="shared" ca="1" si="162"/>
        <v>VUT0104016</v>
      </c>
      <c r="G2110" s="22" t="str">
        <f t="shared" ca="1" si="163"/>
        <v>VUT0104</v>
      </c>
      <c r="H2110" s="22" t="str">
        <f t="shared" ca="1" si="164"/>
        <v>MALAMPA</v>
      </c>
      <c r="I2110" s="2"/>
      <c r="J2110" s="2">
        <v>0</v>
      </c>
      <c r="K2110" s="2"/>
    </row>
    <row r="2111" spans="1:11">
      <c r="A2111" s="6" t="s">
        <v>4172</v>
      </c>
      <c r="B2111" s="6" t="s">
        <v>4173</v>
      </c>
      <c r="C2111" s="22" t="str">
        <f t="shared" ca="1" si="160"/>
        <v>North West Malekula (Malekula)</v>
      </c>
      <c r="D2111" s="6" t="s">
        <v>577</v>
      </c>
      <c r="E2111" s="22" t="str">
        <f t="shared" ca="1" si="161"/>
        <v>Malekula</v>
      </c>
      <c r="F2111" s="22" t="str">
        <f t="shared" ca="1" si="162"/>
        <v>VUT0104016</v>
      </c>
      <c r="G2111" s="22" t="str">
        <f t="shared" ca="1" si="163"/>
        <v>VUT0104</v>
      </c>
      <c r="H2111" s="22" t="str">
        <f t="shared" ca="1" si="164"/>
        <v>MALAMPA</v>
      </c>
      <c r="I2111" s="2"/>
      <c r="J2111" s="2">
        <v>0</v>
      </c>
      <c r="K2111" s="2"/>
    </row>
    <row r="2112" spans="1:11">
      <c r="A2112" s="6" t="s">
        <v>4183</v>
      </c>
      <c r="B2112" s="6" t="s">
        <v>4184</v>
      </c>
      <c r="C2112" s="22" t="str">
        <f t="shared" ca="1" si="160"/>
        <v>North West Malekula (Malekula)</v>
      </c>
      <c r="D2112" s="6" t="s">
        <v>577</v>
      </c>
      <c r="E2112" s="22" t="str">
        <f t="shared" ca="1" si="161"/>
        <v>Malekula</v>
      </c>
      <c r="F2112" s="22" t="str">
        <f t="shared" ca="1" si="162"/>
        <v>VUT0104016</v>
      </c>
      <c r="G2112" s="22" t="str">
        <f t="shared" ca="1" si="163"/>
        <v>VUT0104</v>
      </c>
      <c r="H2112" s="22" t="str">
        <f t="shared" ca="1" si="164"/>
        <v>MALAMPA</v>
      </c>
      <c r="I2112" s="2"/>
      <c r="J2112" s="2">
        <v>0</v>
      </c>
      <c r="K2112" s="2"/>
    </row>
    <row r="2113" spans="1:11">
      <c r="A2113" s="6" t="s">
        <v>4191</v>
      </c>
      <c r="B2113" s="6" t="s">
        <v>4192</v>
      </c>
      <c r="C2113" s="22" t="str">
        <f t="shared" ca="1" si="160"/>
        <v>North West Malekula (Malekula)</v>
      </c>
      <c r="D2113" s="6" t="s">
        <v>577</v>
      </c>
      <c r="E2113" s="22" t="str">
        <f t="shared" ca="1" si="161"/>
        <v>Malekula</v>
      </c>
      <c r="F2113" s="22" t="str">
        <f t="shared" ca="1" si="162"/>
        <v>VUT0104016</v>
      </c>
      <c r="G2113" s="22" t="str">
        <f t="shared" ca="1" si="163"/>
        <v>VUT0104</v>
      </c>
      <c r="H2113" s="22" t="str">
        <f t="shared" ca="1" si="164"/>
        <v>MALAMPA</v>
      </c>
      <c r="I2113" s="2"/>
      <c r="J2113" s="2">
        <v>0</v>
      </c>
      <c r="K2113" s="2"/>
    </row>
    <row r="2114" spans="1:11">
      <c r="A2114" s="6" t="s">
        <v>4193</v>
      </c>
      <c r="B2114" s="6" t="s">
        <v>4194</v>
      </c>
      <c r="C2114" s="22" t="str">
        <f t="shared" ref="C2114:C2177" ca="1" si="165">OFFSET(OffsetRefAdm3,MATCH(D2114,MatchAdm3_Code,0)-1,0)</f>
        <v>North West Malekula (Malekula)</v>
      </c>
      <c r="D2114" s="6" t="s">
        <v>577</v>
      </c>
      <c r="E2114" s="22" t="str">
        <f t="shared" ref="E2114:E2177" ca="1" si="166">OFFSET(OffsetRefAdm3,MATCH(D2114,MatchAdm3_Code,0)-1,2)</f>
        <v>Malekula</v>
      </c>
      <c r="F2114" s="22" t="str">
        <f t="shared" ref="F2114:F2177" ca="1" si="167">OFFSET(OffsetRefAdm3,MATCH(D2114,MatchAdm3_Code,0)-1,3)</f>
        <v>VUT0104016</v>
      </c>
      <c r="G2114" s="22" t="str">
        <f t="shared" ref="G2114:G2177" ca="1" si="168">OFFSET(OffsetRefAdm3,MATCH(D2114,MatchAdm3_Code,0)-1,5)</f>
        <v>VUT0104</v>
      </c>
      <c r="H2114" s="22" t="str">
        <f t="shared" ref="H2114:H2177" ca="1" si="169">OFFSET(OffsetRefAdm3,MATCH(D2114,MatchAdm3_Code,0)-1,4)</f>
        <v>MALAMPA</v>
      </c>
      <c r="I2114" s="2"/>
      <c r="J2114" s="2">
        <v>0</v>
      </c>
      <c r="K2114" s="2"/>
    </row>
    <row r="2115" spans="1:11">
      <c r="A2115" s="6" t="s">
        <v>4195</v>
      </c>
      <c r="B2115" s="6" t="s">
        <v>4196</v>
      </c>
      <c r="C2115" s="22" t="str">
        <f t="shared" ca="1" si="165"/>
        <v>North West Malekula (Malekula)</v>
      </c>
      <c r="D2115" s="6" t="s">
        <v>577</v>
      </c>
      <c r="E2115" s="22" t="str">
        <f t="shared" ca="1" si="166"/>
        <v>Malekula</v>
      </c>
      <c r="F2115" s="22" t="str">
        <f t="shared" ca="1" si="167"/>
        <v>VUT0104016</v>
      </c>
      <c r="G2115" s="22" t="str">
        <f t="shared" ca="1" si="168"/>
        <v>VUT0104</v>
      </c>
      <c r="H2115" s="22" t="str">
        <f t="shared" ca="1" si="169"/>
        <v>MALAMPA</v>
      </c>
      <c r="I2115" s="2"/>
      <c r="J2115" s="2">
        <v>0</v>
      </c>
      <c r="K2115" s="2"/>
    </row>
    <row r="2116" spans="1:11">
      <c r="A2116" s="6" t="s">
        <v>46</v>
      </c>
      <c r="B2116" s="6" t="s">
        <v>4201</v>
      </c>
      <c r="C2116" s="22" t="str">
        <f t="shared" ca="1" si="165"/>
        <v>North West Malekula (Malekula)</v>
      </c>
      <c r="D2116" s="6" t="s">
        <v>577</v>
      </c>
      <c r="E2116" s="22" t="str">
        <f t="shared" ca="1" si="166"/>
        <v>Malekula</v>
      </c>
      <c r="F2116" s="22" t="str">
        <f t="shared" ca="1" si="167"/>
        <v>VUT0104016</v>
      </c>
      <c r="G2116" s="22" t="str">
        <f t="shared" ca="1" si="168"/>
        <v>VUT0104</v>
      </c>
      <c r="H2116" s="22" t="str">
        <f t="shared" ca="1" si="169"/>
        <v>MALAMPA</v>
      </c>
      <c r="I2116" s="2"/>
      <c r="J2116" s="2">
        <v>0</v>
      </c>
      <c r="K2116" s="2"/>
    </row>
    <row r="2117" spans="1:11">
      <c r="A2117" s="6" t="s">
        <v>4210</v>
      </c>
      <c r="B2117" s="6" t="s">
        <v>4211</v>
      </c>
      <c r="C2117" s="22" t="str">
        <f t="shared" ca="1" si="165"/>
        <v>North West Malekula (Malekula)</v>
      </c>
      <c r="D2117" s="6" t="s">
        <v>577</v>
      </c>
      <c r="E2117" s="22" t="str">
        <f t="shared" ca="1" si="166"/>
        <v>Malekula</v>
      </c>
      <c r="F2117" s="22" t="str">
        <f t="shared" ca="1" si="167"/>
        <v>VUT0104016</v>
      </c>
      <c r="G2117" s="22" t="str">
        <f t="shared" ca="1" si="168"/>
        <v>VUT0104</v>
      </c>
      <c r="H2117" s="22" t="str">
        <f t="shared" ca="1" si="169"/>
        <v>MALAMPA</v>
      </c>
      <c r="I2117" s="2"/>
      <c r="J2117" s="2">
        <v>0</v>
      </c>
      <c r="K2117" s="2"/>
    </row>
    <row r="2118" spans="1:11">
      <c r="A2118" s="6" t="s">
        <v>4212</v>
      </c>
      <c r="B2118" s="6" t="s">
        <v>4213</v>
      </c>
      <c r="C2118" s="22" t="str">
        <f t="shared" ca="1" si="165"/>
        <v>North West Malekula (Malekula)</v>
      </c>
      <c r="D2118" s="6" t="s">
        <v>577</v>
      </c>
      <c r="E2118" s="22" t="str">
        <f t="shared" ca="1" si="166"/>
        <v>Malekula</v>
      </c>
      <c r="F2118" s="22" t="str">
        <f t="shared" ca="1" si="167"/>
        <v>VUT0104016</v>
      </c>
      <c r="G2118" s="22" t="str">
        <f t="shared" ca="1" si="168"/>
        <v>VUT0104</v>
      </c>
      <c r="H2118" s="22" t="str">
        <f t="shared" ca="1" si="169"/>
        <v>MALAMPA</v>
      </c>
      <c r="I2118" s="2"/>
      <c r="J2118" s="2">
        <v>0</v>
      </c>
      <c r="K2118" s="2"/>
    </row>
    <row r="2119" spans="1:11">
      <c r="A2119" s="6" t="s">
        <v>4220</v>
      </c>
      <c r="B2119" s="6" t="s">
        <v>4221</v>
      </c>
      <c r="C2119" s="22" t="str">
        <f t="shared" ca="1" si="165"/>
        <v>North West Malekula (Malekula)</v>
      </c>
      <c r="D2119" s="6" t="s">
        <v>577</v>
      </c>
      <c r="E2119" s="22" t="str">
        <f t="shared" ca="1" si="166"/>
        <v>Malekula</v>
      </c>
      <c r="F2119" s="22" t="str">
        <f t="shared" ca="1" si="167"/>
        <v>VUT0104016</v>
      </c>
      <c r="G2119" s="22" t="str">
        <f t="shared" ca="1" si="168"/>
        <v>VUT0104</v>
      </c>
      <c r="H2119" s="22" t="str">
        <f t="shared" ca="1" si="169"/>
        <v>MALAMPA</v>
      </c>
      <c r="I2119" s="2"/>
      <c r="J2119" s="2">
        <v>0</v>
      </c>
      <c r="K2119" s="2"/>
    </row>
    <row r="2120" spans="1:11">
      <c r="A2120" s="6" t="s">
        <v>4233</v>
      </c>
      <c r="B2120" s="6" t="s">
        <v>4234</v>
      </c>
      <c r="C2120" s="22" t="str">
        <f t="shared" ca="1" si="165"/>
        <v>North West Malekula (Malekula)</v>
      </c>
      <c r="D2120" s="6" t="s">
        <v>577</v>
      </c>
      <c r="E2120" s="22" t="str">
        <f t="shared" ca="1" si="166"/>
        <v>Malekula</v>
      </c>
      <c r="F2120" s="22" t="str">
        <f t="shared" ca="1" si="167"/>
        <v>VUT0104016</v>
      </c>
      <c r="G2120" s="22" t="str">
        <f t="shared" ca="1" si="168"/>
        <v>VUT0104</v>
      </c>
      <c r="H2120" s="22" t="str">
        <f t="shared" ca="1" si="169"/>
        <v>MALAMPA</v>
      </c>
      <c r="I2120" s="2"/>
      <c r="J2120" s="2">
        <v>0</v>
      </c>
      <c r="K2120" s="2"/>
    </row>
    <row r="2121" spans="1:11">
      <c r="A2121" s="6" t="s">
        <v>4239</v>
      </c>
      <c r="B2121" s="6" t="s">
        <v>4240</v>
      </c>
      <c r="C2121" s="22" t="str">
        <f t="shared" ca="1" si="165"/>
        <v>North West Malekula (Malekula)</v>
      </c>
      <c r="D2121" s="6" t="s">
        <v>577</v>
      </c>
      <c r="E2121" s="22" t="str">
        <f t="shared" ca="1" si="166"/>
        <v>Malekula</v>
      </c>
      <c r="F2121" s="22" t="str">
        <f t="shared" ca="1" si="167"/>
        <v>VUT0104016</v>
      </c>
      <c r="G2121" s="22" t="str">
        <f t="shared" ca="1" si="168"/>
        <v>VUT0104</v>
      </c>
      <c r="H2121" s="22" t="str">
        <f t="shared" ca="1" si="169"/>
        <v>MALAMPA</v>
      </c>
      <c r="I2121" s="2"/>
      <c r="J2121" s="2">
        <v>0</v>
      </c>
      <c r="K2121" s="2"/>
    </row>
    <row r="2122" spans="1:11">
      <c r="A2122" s="6" t="s">
        <v>4244</v>
      </c>
      <c r="B2122" s="6" t="s">
        <v>4245</v>
      </c>
      <c r="C2122" s="22" t="str">
        <f t="shared" ca="1" si="165"/>
        <v>North West Malekula (Malekula)</v>
      </c>
      <c r="D2122" s="6" t="s">
        <v>577</v>
      </c>
      <c r="E2122" s="22" t="str">
        <f t="shared" ca="1" si="166"/>
        <v>Malekula</v>
      </c>
      <c r="F2122" s="22" t="str">
        <f t="shared" ca="1" si="167"/>
        <v>VUT0104016</v>
      </c>
      <c r="G2122" s="22" t="str">
        <f t="shared" ca="1" si="168"/>
        <v>VUT0104</v>
      </c>
      <c r="H2122" s="22" t="str">
        <f t="shared" ca="1" si="169"/>
        <v>MALAMPA</v>
      </c>
      <c r="I2122" s="2"/>
      <c r="J2122" s="2">
        <v>0</v>
      </c>
      <c r="K2122" s="2"/>
    </row>
    <row r="2123" spans="1:11">
      <c r="A2123" s="6" t="s">
        <v>4246</v>
      </c>
      <c r="B2123" s="6" t="s">
        <v>4247</v>
      </c>
      <c r="C2123" s="22" t="str">
        <f t="shared" ca="1" si="165"/>
        <v>North West Malekula (Malekula)</v>
      </c>
      <c r="D2123" s="6" t="s">
        <v>577</v>
      </c>
      <c r="E2123" s="22" t="str">
        <f t="shared" ca="1" si="166"/>
        <v>Malekula</v>
      </c>
      <c r="F2123" s="22" t="str">
        <f t="shared" ca="1" si="167"/>
        <v>VUT0104016</v>
      </c>
      <c r="G2123" s="22" t="str">
        <f t="shared" ca="1" si="168"/>
        <v>VUT0104</v>
      </c>
      <c r="H2123" s="22" t="str">
        <f t="shared" ca="1" si="169"/>
        <v>MALAMPA</v>
      </c>
      <c r="I2123" s="2"/>
      <c r="J2123" s="2">
        <v>0</v>
      </c>
      <c r="K2123" s="2"/>
    </row>
    <row r="2124" spans="1:11">
      <c r="A2124" s="6" t="s">
        <v>4274</v>
      </c>
      <c r="B2124" s="6" t="s">
        <v>4275</v>
      </c>
      <c r="C2124" s="22" t="str">
        <f t="shared" ca="1" si="165"/>
        <v>North West Malekula (Malekula)</v>
      </c>
      <c r="D2124" s="6" t="s">
        <v>577</v>
      </c>
      <c r="E2124" s="22" t="str">
        <f t="shared" ca="1" si="166"/>
        <v>Malekula</v>
      </c>
      <c r="F2124" s="22" t="str">
        <f t="shared" ca="1" si="167"/>
        <v>VUT0104016</v>
      </c>
      <c r="G2124" s="22" t="str">
        <f t="shared" ca="1" si="168"/>
        <v>VUT0104</v>
      </c>
      <c r="H2124" s="22" t="str">
        <f t="shared" ca="1" si="169"/>
        <v>MALAMPA</v>
      </c>
      <c r="I2124" s="2"/>
      <c r="J2124" s="2">
        <v>0</v>
      </c>
      <c r="K2124" s="2"/>
    </row>
    <row r="2125" spans="1:11">
      <c r="A2125" s="6" t="s">
        <v>4279</v>
      </c>
      <c r="B2125" s="6" t="s">
        <v>4280</v>
      </c>
      <c r="C2125" s="22" t="str">
        <f t="shared" ca="1" si="165"/>
        <v>North West Malekula (Malekula)</v>
      </c>
      <c r="D2125" s="6" t="s">
        <v>577</v>
      </c>
      <c r="E2125" s="22" t="str">
        <f t="shared" ca="1" si="166"/>
        <v>Malekula</v>
      </c>
      <c r="F2125" s="22" t="str">
        <f t="shared" ca="1" si="167"/>
        <v>VUT0104016</v>
      </c>
      <c r="G2125" s="22" t="str">
        <f t="shared" ca="1" si="168"/>
        <v>VUT0104</v>
      </c>
      <c r="H2125" s="22" t="str">
        <f t="shared" ca="1" si="169"/>
        <v>MALAMPA</v>
      </c>
      <c r="I2125" s="2"/>
      <c r="J2125" s="2">
        <v>0</v>
      </c>
      <c r="K2125" s="2"/>
    </row>
    <row r="2126" spans="1:11">
      <c r="A2126" s="6" t="s">
        <v>4287</v>
      </c>
      <c r="B2126" s="6" t="s">
        <v>4288</v>
      </c>
      <c r="C2126" s="22" t="str">
        <f t="shared" ca="1" si="165"/>
        <v>North West Malekula (Malekula)</v>
      </c>
      <c r="D2126" s="6" t="s">
        <v>577</v>
      </c>
      <c r="E2126" s="22" t="str">
        <f t="shared" ca="1" si="166"/>
        <v>Malekula</v>
      </c>
      <c r="F2126" s="22" t="str">
        <f t="shared" ca="1" si="167"/>
        <v>VUT0104016</v>
      </c>
      <c r="G2126" s="22" t="str">
        <f t="shared" ca="1" si="168"/>
        <v>VUT0104</v>
      </c>
      <c r="H2126" s="22" t="str">
        <f t="shared" ca="1" si="169"/>
        <v>MALAMPA</v>
      </c>
      <c r="I2126" s="2"/>
      <c r="J2126" s="2">
        <v>0</v>
      </c>
      <c r="K2126" s="2"/>
    </row>
    <row r="2127" spans="1:11">
      <c r="A2127" s="6" t="s">
        <v>4289</v>
      </c>
      <c r="B2127" s="6" t="s">
        <v>4290</v>
      </c>
      <c r="C2127" s="22" t="str">
        <f t="shared" ca="1" si="165"/>
        <v>North West Malekula (Malekula)</v>
      </c>
      <c r="D2127" s="6" t="s">
        <v>577</v>
      </c>
      <c r="E2127" s="22" t="str">
        <f t="shared" ca="1" si="166"/>
        <v>Malekula</v>
      </c>
      <c r="F2127" s="22" t="str">
        <f t="shared" ca="1" si="167"/>
        <v>VUT0104016</v>
      </c>
      <c r="G2127" s="22" t="str">
        <f t="shared" ca="1" si="168"/>
        <v>VUT0104</v>
      </c>
      <c r="H2127" s="22" t="str">
        <f t="shared" ca="1" si="169"/>
        <v>MALAMPA</v>
      </c>
      <c r="I2127" s="2"/>
      <c r="J2127" s="2">
        <v>0</v>
      </c>
      <c r="K2127" s="2"/>
    </row>
    <row r="2128" spans="1:11">
      <c r="A2128" s="6" t="s">
        <v>4295</v>
      </c>
      <c r="B2128" s="6" t="s">
        <v>4296</v>
      </c>
      <c r="C2128" s="22" t="str">
        <f t="shared" ca="1" si="165"/>
        <v>North West Malekula (Malekula)</v>
      </c>
      <c r="D2128" s="6" t="s">
        <v>577</v>
      </c>
      <c r="E2128" s="22" t="str">
        <f t="shared" ca="1" si="166"/>
        <v>Malekula</v>
      </c>
      <c r="F2128" s="22" t="str">
        <f t="shared" ca="1" si="167"/>
        <v>VUT0104016</v>
      </c>
      <c r="G2128" s="22" t="str">
        <f t="shared" ca="1" si="168"/>
        <v>VUT0104</v>
      </c>
      <c r="H2128" s="22" t="str">
        <f t="shared" ca="1" si="169"/>
        <v>MALAMPA</v>
      </c>
      <c r="I2128" s="2"/>
      <c r="J2128" s="2">
        <v>0</v>
      </c>
      <c r="K2128" s="2"/>
    </row>
    <row r="2129" spans="1:11">
      <c r="A2129" s="6" t="s">
        <v>4297</v>
      </c>
      <c r="B2129" s="6" t="s">
        <v>4298</v>
      </c>
      <c r="C2129" s="22" t="str">
        <f t="shared" ca="1" si="165"/>
        <v>North West Malekula (Malekula)</v>
      </c>
      <c r="D2129" s="6" t="s">
        <v>577</v>
      </c>
      <c r="E2129" s="22" t="str">
        <f t="shared" ca="1" si="166"/>
        <v>Malekula</v>
      </c>
      <c r="F2129" s="22" t="str">
        <f t="shared" ca="1" si="167"/>
        <v>VUT0104016</v>
      </c>
      <c r="G2129" s="22" t="str">
        <f t="shared" ca="1" si="168"/>
        <v>VUT0104</v>
      </c>
      <c r="H2129" s="22" t="str">
        <f t="shared" ca="1" si="169"/>
        <v>MALAMPA</v>
      </c>
      <c r="I2129" s="2"/>
      <c r="J2129" s="2">
        <v>0</v>
      </c>
      <c r="K2129" s="2"/>
    </row>
    <row r="2130" spans="1:11">
      <c r="A2130" s="6" t="s">
        <v>4299</v>
      </c>
      <c r="B2130" s="6" t="s">
        <v>4300</v>
      </c>
      <c r="C2130" s="22" t="str">
        <f t="shared" ca="1" si="165"/>
        <v>North West Malekula (Malekula)</v>
      </c>
      <c r="D2130" s="6" t="s">
        <v>577</v>
      </c>
      <c r="E2130" s="22" t="str">
        <f t="shared" ca="1" si="166"/>
        <v>Malekula</v>
      </c>
      <c r="F2130" s="22" t="str">
        <f t="shared" ca="1" si="167"/>
        <v>VUT0104016</v>
      </c>
      <c r="G2130" s="22" t="str">
        <f t="shared" ca="1" si="168"/>
        <v>VUT0104</v>
      </c>
      <c r="H2130" s="22" t="str">
        <f t="shared" ca="1" si="169"/>
        <v>MALAMPA</v>
      </c>
      <c r="I2130" s="2"/>
      <c r="J2130" s="2">
        <v>0</v>
      </c>
      <c r="K2130" s="2"/>
    </row>
    <row r="2131" spans="1:11">
      <c r="A2131" s="6" t="s">
        <v>4313</v>
      </c>
      <c r="B2131" s="6" t="s">
        <v>4314</v>
      </c>
      <c r="C2131" s="22" t="str">
        <f t="shared" ca="1" si="165"/>
        <v>North West Malekula (Malekula)</v>
      </c>
      <c r="D2131" s="6" t="s">
        <v>577</v>
      </c>
      <c r="E2131" s="22" t="str">
        <f t="shared" ca="1" si="166"/>
        <v>Malekula</v>
      </c>
      <c r="F2131" s="22" t="str">
        <f t="shared" ca="1" si="167"/>
        <v>VUT0104016</v>
      </c>
      <c r="G2131" s="22" t="str">
        <f t="shared" ca="1" si="168"/>
        <v>VUT0104</v>
      </c>
      <c r="H2131" s="22" t="str">
        <f t="shared" ca="1" si="169"/>
        <v>MALAMPA</v>
      </c>
      <c r="I2131" s="2"/>
      <c r="J2131" s="2">
        <v>0</v>
      </c>
      <c r="K2131" s="2"/>
    </row>
    <row r="2132" spans="1:11">
      <c r="A2132" s="6" t="s">
        <v>4315</v>
      </c>
      <c r="B2132" s="6" t="s">
        <v>4316</v>
      </c>
      <c r="C2132" s="22" t="str">
        <f t="shared" ca="1" si="165"/>
        <v>North West Malekula (Malekula)</v>
      </c>
      <c r="D2132" s="6" t="s">
        <v>577</v>
      </c>
      <c r="E2132" s="22" t="str">
        <f t="shared" ca="1" si="166"/>
        <v>Malekula</v>
      </c>
      <c r="F2132" s="22" t="str">
        <f t="shared" ca="1" si="167"/>
        <v>VUT0104016</v>
      </c>
      <c r="G2132" s="22" t="str">
        <f t="shared" ca="1" si="168"/>
        <v>VUT0104</v>
      </c>
      <c r="H2132" s="22" t="str">
        <f t="shared" ca="1" si="169"/>
        <v>MALAMPA</v>
      </c>
      <c r="I2132" s="2"/>
      <c r="J2132" s="2">
        <v>0</v>
      </c>
      <c r="K2132" s="2"/>
    </row>
    <row r="2133" spans="1:11">
      <c r="A2133" s="6" t="s">
        <v>4328</v>
      </c>
      <c r="B2133" s="6" t="s">
        <v>4329</v>
      </c>
      <c r="C2133" s="22" t="str">
        <f t="shared" ca="1" si="165"/>
        <v>North West Malekula (Malekula)</v>
      </c>
      <c r="D2133" s="6" t="s">
        <v>577</v>
      </c>
      <c r="E2133" s="22" t="str">
        <f t="shared" ca="1" si="166"/>
        <v>Malekula</v>
      </c>
      <c r="F2133" s="22" t="str">
        <f t="shared" ca="1" si="167"/>
        <v>VUT0104016</v>
      </c>
      <c r="G2133" s="22" t="str">
        <f t="shared" ca="1" si="168"/>
        <v>VUT0104</v>
      </c>
      <c r="H2133" s="22" t="str">
        <f t="shared" ca="1" si="169"/>
        <v>MALAMPA</v>
      </c>
      <c r="I2133" s="2"/>
      <c r="J2133" s="2">
        <v>0</v>
      </c>
      <c r="K2133" s="2"/>
    </row>
    <row r="2134" spans="1:11">
      <c r="A2134" s="6" t="s">
        <v>4330</v>
      </c>
      <c r="B2134" s="6" t="s">
        <v>4331</v>
      </c>
      <c r="C2134" s="22" t="str">
        <f t="shared" ca="1" si="165"/>
        <v>North West Malekula (Malekula)</v>
      </c>
      <c r="D2134" s="6" t="s">
        <v>577</v>
      </c>
      <c r="E2134" s="22" t="str">
        <f t="shared" ca="1" si="166"/>
        <v>Malekula</v>
      </c>
      <c r="F2134" s="22" t="str">
        <f t="shared" ca="1" si="167"/>
        <v>VUT0104016</v>
      </c>
      <c r="G2134" s="22" t="str">
        <f t="shared" ca="1" si="168"/>
        <v>VUT0104</v>
      </c>
      <c r="H2134" s="22" t="str">
        <f t="shared" ca="1" si="169"/>
        <v>MALAMPA</v>
      </c>
      <c r="I2134" s="2"/>
      <c r="J2134" s="2">
        <v>0</v>
      </c>
      <c r="K2134" s="2"/>
    </row>
    <row r="2135" spans="1:11">
      <c r="A2135" s="6" t="s">
        <v>4332</v>
      </c>
      <c r="B2135" s="6" t="s">
        <v>4333</v>
      </c>
      <c r="C2135" s="22" t="str">
        <f t="shared" ca="1" si="165"/>
        <v>North West Malekula (Malekula)</v>
      </c>
      <c r="D2135" s="6" t="s">
        <v>577</v>
      </c>
      <c r="E2135" s="22" t="str">
        <f t="shared" ca="1" si="166"/>
        <v>Malekula</v>
      </c>
      <c r="F2135" s="22" t="str">
        <f t="shared" ca="1" si="167"/>
        <v>VUT0104016</v>
      </c>
      <c r="G2135" s="22" t="str">
        <f t="shared" ca="1" si="168"/>
        <v>VUT0104</v>
      </c>
      <c r="H2135" s="22" t="str">
        <f t="shared" ca="1" si="169"/>
        <v>MALAMPA</v>
      </c>
      <c r="I2135" s="2"/>
      <c r="J2135" s="2">
        <v>0</v>
      </c>
      <c r="K2135" s="2"/>
    </row>
    <row r="2136" spans="1:11">
      <c r="A2136" s="6" t="s">
        <v>4334</v>
      </c>
      <c r="B2136" s="6" t="s">
        <v>4335</v>
      </c>
      <c r="C2136" s="22" t="str">
        <f t="shared" ca="1" si="165"/>
        <v>North West Malekula (Malekula)</v>
      </c>
      <c r="D2136" s="6" t="s">
        <v>577</v>
      </c>
      <c r="E2136" s="22" t="str">
        <f t="shared" ca="1" si="166"/>
        <v>Malekula</v>
      </c>
      <c r="F2136" s="22" t="str">
        <f t="shared" ca="1" si="167"/>
        <v>VUT0104016</v>
      </c>
      <c r="G2136" s="22" t="str">
        <f t="shared" ca="1" si="168"/>
        <v>VUT0104</v>
      </c>
      <c r="H2136" s="22" t="str">
        <f t="shared" ca="1" si="169"/>
        <v>MALAMPA</v>
      </c>
      <c r="I2136" s="2"/>
      <c r="J2136" s="2">
        <v>0</v>
      </c>
      <c r="K2136" s="2"/>
    </row>
    <row r="2137" spans="1:11">
      <c r="A2137" s="6" t="s">
        <v>4336</v>
      </c>
      <c r="B2137" s="6" t="s">
        <v>4337</v>
      </c>
      <c r="C2137" s="22" t="str">
        <f t="shared" ca="1" si="165"/>
        <v>North West Malekula (Malekula)</v>
      </c>
      <c r="D2137" s="6" t="s">
        <v>577</v>
      </c>
      <c r="E2137" s="22" t="str">
        <f t="shared" ca="1" si="166"/>
        <v>Malekula</v>
      </c>
      <c r="F2137" s="22" t="str">
        <f t="shared" ca="1" si="167"/>
        <v>VUT0104016</v>
      </c>
      <c r="G2137" s="22" t="str">
        <f t="shared" ca="1" si="168"/>
        <v>VUT0104</v>
      </c>
      <c r="H2137" s="22" t="str">
        <f t="shared" ca="1" si="169"/>
        <v>MALAMPA</v>
      </c>
      <c r="I2137" s="2"/>
      <c r="J2137" s="2">
        <v>0</v>
      </c>
      <c r="K2137" s="2"/>
    </row>
    <row r="2138" spans="1:11">
      <c r="A2138" s="6" t="s">
        <v>4340</v>
      </c>
      <c r="B2138" s="6" t="s">
        <v>4341</v>
      </c>
      <c r="C2138" s="22" t="str">
        <f t="shared" ca="1" si="165"/>
        <v>North West Malekula (Malekula)</v>
      </c>
      <c r="D2138" s="6" t="s">
        <v>577</v>
      </c>
      <c r="E2138" s="22" t="str">
        <f t="shared" ca="1" si="166"/>
        <v>Malekula</v>
      </c>
      <c r="F2138" s="22" t="str">
        <f t="shared" ca="1" si="167"/>
        <v>VUT0104016</v>
      </c>
      <c r="G2138" s="22" t="str">
        <f t="shared" ca="1" si="168"/>
        <v>VUT0104</v>
      </c>
      <c r="H2138" s="22" t="str">
        <f t="shared" ca="1" si="169"/>
        <v>MALAMPA</v>
      </c>
      <c r="I2138" s="2"/>
      <c r="J2138" s="2">
        <v>0</v>
      </c>
      <c r="K2138" s="2"/>
    </row>
    <row r="2139" spans="1:11">
      <c r="A2139" s="6" t="s">
        <v>4342</v>
      </c>
      <c r="B2139" s="6" t="s">
        <v>4343</v>
      </c>
      <c r="C2139" s="22" t="str">
        <f t="shared" ca="1" si="165"/>
        <v>North West Malekula (Malekula)</v>
      </c>
      <c r="D2139" s="6" t="s">
        <v>577</v>
      </c>
      <c r="E2139" s="22" t="str">
        <f t="shared" ca="1" si="166"/>
        <v>Malekula</v>
      </c>
      <c r="F2139" s="22" t="str">
        <f t="shared" ca="1" si="167"/>
        <v>VUT0104016</v>
      </c>
      <c r="G2139" s="22" t="str">
        <f t="shared" ca="1" si="168"/>
        <v>VUT0104</v>
      </c>
      <c r="H2139" s="22" t="str">
        <f t="shared" ca="1" si="169"/>
        <v>MALAMPA</v>
      </c>
      <c r="I2139" s="2"/>
      <c r="J2139" s="2">
        <v>0</v>
      </c>
      <c r="K2139" s="2"/>
    </row>
    <row r="2140" spans="1:11">
      <c r="A2140" s="6" t="s">
        <v>4344</v>
      </c>
      <c r="B2140" s="6" t="s">
        <v>4345</v>
      </c>
      <c r="C2140" s="22" t="str">
        <f t="shared" ca="1" si="165"/>
        <v>North West Malekula (Malekula)</v>
      </c>
      <c r="D2140" s="6" t="s">
        <v>577</v>
      </c>
      <c r="E2140" s="22" t="str">
        <f t="shared" ca="1" si="166"/>
        <v>Malekula</v>
      </c>
      <c r="F2140" s="22" t="str">
        <f t="shared" ca="1" si="167"/>
        <v>VUT0104016</v>
      </c>
      <c r="G2140" s="22" t="str">
        <f t="shared" ca="1" si="168"/>
        <v>VUT0104</v>
      </c>
      <c r="H2140" s="22" t="str">
        <f t="shared" ca="1" si="169"/>
        <v>MALAMPA</v>
      </c>
      <c r="I2140" s="2"/>
      <c r="J2140" s="2">
        <v>0</v>
      </c>
      <c r="K2140" s="2"/>
    </row>
    <row r="2141" spans="1:11">
      <c r="A2141" s="6" t="s">
        <v>4352</v>
      </c>
      <c r="B2141" s="6" t="s">
        <v>4353</v>
      </c>
      <c r="C2141" s="22" t="str">
        <f t="shared" ca="1" si="165"/>
        <v>North West Malekula (Malekula)</v>
      </c>
      <c r="D2141" s="6" t="s">
        <v>577</v>
      </c>
      <c r="E2141" s="22" t="str">
        <f t="shared" ca="1" si="166"/>
        <v>Malekula</v>
      </c>
      <c r="F2141" s="22" t="str">
        <f t="shared" ca="1" si="167"/>
        <v>VUT0104016</v>
      </c>
      <c r="G2141" s="22" t="str">
        <f t="shared" ca="1" si="168"/>
        <v>VUT0104</v>
      </c>
      <c r="H2141" s="22" t="str">
        <f t="shared" ca="1" si="169"/>
        <v>MALAMPA</v>
      </c>
      <c r="I2141" s="2"/>
      <c r="J2141" s="2">
        <v>0</v>
      </c>
      <c r="K2141" s="2"/>
    </row>
    <row r="2142" spans="1:11">
      <c r="A2142" s="6" t="s">
        <v>4354</v>
      </c>
      <c r="B2142" s="6" t="s">
        <v>4355</v>
      </c>
      <c r="C2142" s="22" t="str">
        <f t="shared" ca="1" si="165"/>
        <v>North West Malekula (Malekula)</v>
      </c>
      <c r="D2142" s="6" t="s">
        <v>577</v>
      </c>
      <c r="E2142" s="22" t="str">
        <f t="shared" ca="1" si="166"/>
        <v>Malekula</v>
      </c>
      <c r="F2142" s="22" t="str">
        <f t="shared" ca="1" si="167"/>
        <v>VUT0104016</v>
      </c>
      <c r="G2142" s="22" t="str">
        <f t="shared" ca="1" si="168"/>
        <v>VUT0104</v>
      </c>
      <c r="H2142" s="22" t="str">
        <f t="shared" ca="1" si="169"/>
        <v>MALAMPA</v>
      </c>
      <c r="I2142" s="2"/>
      <c r="J2142" s="2">
        <v>0</v>
      </c>
      <c r="K2142" s="2"/>
    </row>
    <row r="2143" spans="1:11">
      <c r="A2143" s="6" t="s">
        <v>4366</v>
      </c>
      <c r="B2143" s="6" t="s">
        <v>4367</v>
      </c>
      <c r="C2143" s="22" t="str">
        <f t="shared" ca="1" si="165"/>
        <v>North West Malekula (Malekula)</v>
      </c>
      <c r="D2143" s="6" t="s">
        <v>577</v>
      </c>
      <c r="E2143" s="22" t="str">
        <f t="shared" ca="1" si="166"/>
        <v>Malekula</v>
      </c>
      <c r="F2143" s="22" t="str">
        <f t="shared" ca="1" si="167"/>
        <v>VUT0104016</v>
      </c>
      <c r="G2143" s="22" t="str">
        <f t="shared" ca="1" si="168"/>
        <v>VUT0104</v>
      </c>
      <c r="H2143" s="22" t="str">
        <f t="shared" ca="1" si="169"/>
        <v>MALAMPA</v>
      </c>
      <c r="I2143" s="2"/>
      <c r="J2143" s="2">
        <v>0</v>
      </c>
      <c r="K2143" s="2"/>
    </row>
    <row r="2144" spans="1:11">
      <c r="A2144" s="6" t="s">
        <v>4384</v>
      </c>
      <c r="B2144" s="6" t="s">
        <v>4385</v>
      </c>
      <c r="C2144" s="22" t="str">
        <f t="shared" ca="1" si="165"/>
        <v>North West Malekula (Malekula)</v>
      </c>
      <c r="D2144" s="6" t="s">
        <v>577</v>
      </c>
      <c r="E2144" s="22" t="str">
        <f t="shared" ca="1" si="166"/>
        <v>Malekula</v>
      </c>
      <c r="F2144" s="22" t="str">
        <f t="shared" ca="1" si="167"/>
        <v>VUT0104016</v>
      </c>
      <c r="G2144" s="22" t="str">
        <f t="shared" ca="1" si="168"/>
        <v>VUT0104</v>
      </c>
      <c r="H2144" s="22" t="str">
        <f t="shared" ca="1" si="169"/>
        <v>MALAMPA</v>
      </c>
      <c r="I2144" s="2"/>
      <c r="J2144" s="2">
        <v>0</v>
      </c>
      <c r="K2144" s="2"/>
    </row>
    <row r="2145" spans="1:11">
      <c r="A2145" s="6" t="s">
        <v>4386</v>
      </c>
      <c r="B2145" s="6" t="s">
        <v>4387</v>
      </c>
      <c r="C2145" s="22" t="str">
        <f t="shared" ca="1" si="165"/>
        <v>North West Malekula (Malekula)</v>
      </c>
      <c r="D2145" s="6" t="s">
        <v>577</v>
      </c>
      <c r="E2145" s="22" t="str">
        <f t="shared" ca="1" si="166"/>
        <v>Malekula</v>
      </c>
      <c r="F2145" s="22" t="str">
        <f t="shared" ca="1" si="167"/>
        <v>VUT0104016</v>
      </c>
      <c r="G2145" s="22" t="str">
        <f t="shared" ca="1" si="168"/>
        <v>VUT0104</v>
      </c>
      <c r="H2145" s="22" t="str">
        <f t="shared" ca="1" si="169"/>
        <v>MALAMPA</v>
      </c>
      <c r="I2145" s="2"/>
      <c r="J2145" s="2">
        <v>0</v>
      </c>
      <c r="K2145" s="2"/>
    </row>
    <row r="2146" spans="1:11">
      <c r="A2146" s="6" t="s">
        <v>4390</v>
      </c>
      <c r="B2146" s="6" t="s">
        <v>4391</v>
      </c>
      <c r="C2146" s="22" t="str">
        <f t="shared" ca="1" si="165"/>
        <v>North West Malekula (Malekula)</v>
      </c>
      <c r="D2146" s="6" t="s">
        <v>577</v>
      </c>
      <c r="E2146" s="22" t="str">
        <f t="shared" ca="1" si="166"/>
        <v>Malekula</v>
      </c>
      <c r="F2146" s="22" t="str">
        <f t="shared" ca="1" si="167"/>
        <v>VUT0104016</v>
      </c>
      <c r="G2146" s="22" t="str">
        <f t="shared" ca="1" si="168"/>
        <v>VUT0104</v>
      </c>
      <c r="H2146" s="22" t="str">
        <f t="shared" ca="1" si="169"/>
        <v>MALAMPA</v>
      </c>
      <c r="I2146" s="2"/>
      <c r="J2146" s="2">
        <v>0</v>
      </c>
      <c r="K2146" s="2"/>
    </row>
    <row r="2147" spans="1:11">
      <c r="A2147" s="6" t="s">
        <v>4392</v>
      </c>
      <c r="B2147" s="6" t="s">
        <v>4393</v>
      </c>
      <c r="C2147" s="22" t="str">
        <f t="shared" ca="1" si="165"/>
        <v>North West Malekula (Malekula)</v>
      </c>
      <c r="D2147" s="6" t="s">
        <v>577</v>
      </c>
      <c r="E2147" s="22" t="str">
        <f t="shared" ca="1" si="166"/>
        <v>Malekula</v>
      </c>
      <c r="F2147" s="22" t="str">
        <f t="shared" ca="1" si="167"/>
        <v>VUT0104016</v>
      </c>
      <c r="G2147" s="22" t="str">
        <f t="shared" ca="1" si="168"/>
        <v>VUT0104</v>
      </c>
      <c r="H2147" s="22" t="str">
        <f t="shared" ca="1" si="169"/>
        <v>MALAMPA</v>
      </c>
      <c r="I2147" s="2"/>
      <c r="J2147" s="2">
        <v>0</v>
      </c>
      <c r="K2147" s="2"/>
    </row>
    <row r="2148" spans="1:11">
      <c r="A2148" s="6" t="s">
        <v>4396</v>
      </c>
      <c r="B2148" s="6" t="s">
        <v>4397</v>
      </c>
      <c r="C2148" s="22" t="str">
        <f t="shared" ca="1" si="165"/>
        <v>North West Malekula (Malekula)</v>
      </c>
      <c r="D2148" s="6" t="s">
        <v>577</v>
      </c>
      <c r="E2148" s="22" t="str">
        <f t="shared" ca="1" si="166"/>
        <v>Malekula</v>
      </c>
      <c r="F2148" s="22" t="str">
        <f t="shared" ca="1" si="167"/>
        <v>VUT0104016</v>
      </c>
      <c r="G2148" s="22" t="str">
        <f t="shared" ca="1" si="168"/>
        <v>VUT0104</v>
      </c>
      <c r="H2148" s="22" t="str">
        <f t="shared" ca="1" si="169"/>
        <v>MALAMPA</v>
      </c>
      <c r="I2148" s="2"/>
      <c r="J2148" s="2">
        <v>0</v>
      </c>
      <c r="K2148" s="2"/>
    </row>
    <row r="2149" spans="1:11">
      <c r="A2149" s="6" t="s">
        <v>4398</v>
      </c>
      <c r="B2149" s="6" t="s">
        <v>4399</v>
      </c>
      <c r="C2149" s="22" t="str">
        <f t="shared" ca="1" si="165"/>
        <v>North West Malekula (Malekula)</v>
      </c>
      <c r="D2149" s="6" t="s">
        <v>577</v>
      </c>
      <c r="E2149" s="22" t="str">
        <f t="shared" ca="1" si="166"/>
        <v>Malekula</v>
      </c>
      <c r="F2149" s="22" t="str">
        <f t="shared" ca="1" si="167"/>
        <v>VUT0104016</v>
      </c>
      <c r="G2149" s="22" t="str">
        <f t="shared" ca="1" si="168"/>
        <v>VUT0104</v>
      </c>
      <c r="H2149" s="22" t="str">
        <f t="shared" ca="1" si="169"/>
        <v>MALAMPA</v>
      </c>
      <c r="I2149" s="2"/>
      <c r="J2149" s="2">
        <v>0</v>
      </c>
      <c r="K2149" s="2"/>
    </row>
    <row r="2150" spans="1:11">
      <c r="A2150" s="6" t="s">
        <v>4400</v>
      </c>
      <c r="B2150" s="6" t="s">
        <v>4401</v>
      </c>
      <c r="C2150" s="22" t="str">
        <f t="shared" ca="1" si="165"/>
        <v>North West Malekula (Malekula)</v>
      </c>
      <c r="D2150" s="6" t="s">
        <v>577</v>
      </c>
      <c r="E2150" s="22" t="str">
        <f t="shared" ca="1" si="166"/>
        <v>Malekula</v>
      </c>
      <c r="F2150" s="22" t="str">
        <f t="shared" ca="1" si="167"/>
        <v>VUT0104016</v>
      </c>
      <c r="G2150" s="22" t="str">
        <f t="shared" ca="1" si="168"/>
        <v>VUT0104</v>
      </c>
      <c r="H2150" s="22" t="str">
        <f t="shared" ca="1" si="169"/>
        <v>MALAMPA</v>
      </c>
      <c r="I2150" s="2"/>
      <c r="J2150" s="2">
        <v>0</v>
      </c>
      <c r="K2150" s="2"/>
    </row>
    <row r="2151" spans="1:11">
      <c r="A2151" s="6" t="s">
        <v>4406</v>
      </c>
      <c r="B2151" s="6" t="s">
        <v>4407</v>
      </c>
      <c r="C2151" s="22" t="str">
        <f t="shared" ca="1" si="165"/>
        <v>North West Malekula (Malekula)</v>
      </c>
      <c r="D2151" s="6" t="s">
        <v>577</v>
      </c>
      <c r="E2151" s="22" t="str">
        <f t="shared" ca="1" si="166"/>
        <v>Malekula</v>
      </c>
      <c r="F2151" s="22" t="str">
        <f t="shared" ca="1" si="167"/>
        <v>VUT0104016</v>
      </c>
      <c r="G2151" s="22" t="str">
        <f t="shared" ca="1" si="168"/>
        <v>VUT0104</v>
      </c>
      <c r="H2151" s="22" t="str">
        <f t="shared" ca="1" si="169"/>
        <v>MALAMPA</v>
      </c>
      <c r="I2151" s="2"/>
      <c r="J2151" s="2">
        <v>0</v>
      </c>
      <c r="K2151" s="2"/>
    </row>
    <row r="2152" spans="1:11">
      <c r="A2152" s="6" t="s">
        <v>4408</v>
      </c>
      <c r="B2152" s="6" t="s">
        <v>4409</v>
      </c>
      <c r="C2152" s="22" t="str">
        <f t="shared" ca="1" si="165"/>
        <v>North West Malekula (Malekula)</v>
      </c>
      <c r="D2152" s="6" t="s">
        <v>577</v>
      </c>
      <c r="E2152" s="22" t="str">
        <f t="shared" ca="1" si="166"/>
        <v>Malekula</v>
      </c>
      <c r="F2152" s="22" t="str">
        <f t="shared" ca="1" si="167"/>
        <v>VUT0104016</v>
      </c>
      <c r="G2152" s="22" t="str">
        <f t="shared" ca="1" si="168"/>
        <v>VUT0104</v>
      </c>
      <c r="H2152" s="22" t="str">
        <f t="shared" ca="1" si="169"/>
        <v>MALAMPA</v>
      </c>
      <c r="I2152" s="2"/>
      <c r="J2152" s="2">
        <v>3</v>
      </c>
      <c r="K2152" s="2"/>
    </row>
    <row r="2153" spans="1:11">
      <c r="A2153" s="6" t="s">
        <v>4410</v>
      </c>
      <c r="B2153" s="6" t="s">
        <v>4411</v>
      </c>
      <c r="C2153" s="22" t="str">
        <f t="shared" ca="1" si="165"/>
        <v>North West Malekula (Malekula)</v>
      </c>
      <c r="D2153" s="6" t="s">
        <v>577</v>
      </c>
      <c r="E2153" s="22" t="str">
        <f t="shared" ca="1" si="166"/>
        <v>Malekula</v>
      </c>
      <c r="F2153" s="22" t="str">
        <f t="shared" ca="1" si="167"/>
        <v>VUT0104016</v>
      </c>
      <c r="G2153" s="22" t="str">
        <f t="shared" ca="1" si="168"/>
        <v>VUT0104</v>
      </c>
      <c r="H2153" s="22" t="str">
        <f t="shared" ca="1" si="169"/>
        <v>MALAMPA</v>
      </c>
      <c r="I2153" s="2"/>
      <c r="J2153" s="2">
        <v>0</v>
      </c>
      <c r="K2153" s="2"/>
    </row>
    <row r="2154" spans="1:11">
      <c r="A2154" s="6" t="s">
        <v>4412</v>
      </c>
      <c r="B2154" s="6" t="s">
        <v>4413</v>
      </c>
      <c r="C2154" s="22" t="str">
        <f t="shared" ca="1" si="165"/>
        <v>North West Malekula (Malekula)</v>
      </c>
      <c r="D2154" s="6" t="s">
        <v>577</v>
      </c>
      <c r="E2154" s="22" t="str">
        <f t="shared" ca="1" si="166"/>
        <v>Malekula</v>
      </c>
      <c r="F2154" s="22" t="str">
        <f t="shared" ca="1" si="167"/>
        <v>VUT0104016</v>
      </c>
      <c r="G2154" s="22" t="str">
        <f t="shared" ca="1" si="168"/>
        <v>VUT0104</v>
      </c>
      <c r="H2154" s="22" t="str">
        <f t="shared" ca="1" si="169"/>
        <v>MALAMPA</v>
      </c>
      <c r="I2154" s="2"/>
      <c r="J2154" s="2">
        <v>0</v>
      </c>
      <c r="K2154" s="2"/>
    </row>
    <row r="2155" spans="1:11">
      <c r="A2155" s="6" t="s">
        <v>4433</v>
      </c>
      <c r="B2155" s="6" t="s">
        <v>4434</v>
      </c>
      <c r="C2155" s="22" t="str">
        <f t="shared" ca="1" si="165"/>
        <v>North West Malekula (Malekula)</v>
      </c>
      <c r="D2155" s="6" t="s">
        <v>577</v>
      </c>
      <c r="E2155" s="22" t="str">
        <f t="shared" ca="1" si="166"/>
        <v>Malekula</v>
      </c>
      <c r="F2155" s="22" t="str">
        <f t="shared" ca="1" si="167"/>
        <v>VUT0104016</v>
      </c>
      <c r="G2155" s="22" t="str">
        <f t="shared" ca="1" si="168"/>
        <v>VUT0104</v>
      </c>
      <c r="H2155" s="22" t="str">
        <f t="shared" ca="1" si="169"/>
        <v>MALAMPA</v>
      </c>
      <c r="I2155" s="2"/>
      <c r="J2155" s="2">
        <v>0</v>
      </c>
      <c r="K2155" s="2"/>
    </row>
    <row r="2156" spans="1:11">
      <c r="A2156" s="6" t="s">
        <v>4445</v>
      </c>
      <c r="B2156" s="6" t="s">
        <v>4446</v>
      </c>
      <c r="C2156" s="22" t="str">
        <f t="shared" ca="1" si="165"/>
        <v>North West Malekula (Malekula)</v>
      </c>
      <c r="D2156" s="6" t="s">
        <v>577</v>
      </c>
      <c r="E2156" s="22" t="str">
        <f t="shared" ca="1" si="166"/>
        <v>Malekula</v>
      </c>
      <c r="F2156" s="22" t="str">
        <f t="shared" ca="1" si="167"/>
        <v>VUT0104016</v>
      </c>
      <c r="G2156" s="22" t="str">
        <f t="shared" ca="1" si="168"/>
        <v>VUT0104</v>
      </c>
      <c r="H2156" s="22" t="str">
        <f t="shared" ca="1" si="169"/>
        <v>MALAMPA</v>
      </c>
      <c r="I2156" s="2"/>
      <c r="J2156" s="2">
        <v>0</v>
      </c>
      <c r="K2156" s="2"/>
    </row>
    <row r="2157" spans="1:11">
      <c r="A2157" s="6" t="s">
        <v>4467</v>
      </c>
      <c r="B2157" s="6" t="s">
        <v>4468</v>
      </c>
      <c r="C2157" s="22" t="str">
        <f t="shared" ca="1" si="165"/>
        <v>North West Malekula (Malekula)</v>
      </c>
      <c r="D2157" s="6" t="s">
        <v>577</v>
      </c>
      <c r="E2157" s="22" t="str">
        <f t="shared" ca="1" si="166"/>
        <v>Malekula</v>
      </c>
      <c r="F2157" s="22" t="str">
        <f t="shared" ca="1" si="167"/>
        <v>VUT0104016</v>
      </c>
      <c r="G2157" s="22" t="str">
        <f t="shared" ca="1" si="168"/>
        <v>VUT0104</v>
      </c>
      <c r="H2157" s="22" t="str">
        <f t="shared" ca="1" si="169"/>
        <v>MALAMPA</v>
      </c>
      <c r="I2157" s="2"/>
      <c r="J2157" s="2">
        <v>0</v>
      </c>
      <c r="K2157" s="2"/>
    </row>
    <row r="2158" spans="1:11">
      <c r="A2158" s="6" t="s">
        <v>4475</v>
      </c>
      <c r="B2158" s="6" t="s">
        <v>4476</v>
      </c>
      <c r="C2158" s="22" t="str">
        <f t="shared" ca="1" si="165"/>
        <v>North West Malekula (Malekula)</v>
      </c>
      <c r="D2158" s="6" t="s">
        <v>577</v>
      </c>
      <c r="E2158" s="22" t="str">
        <f t="shared" ca="1" si="166"/>
        <v>Malekula</v>
      </c>
      <c r="F2158" s="22" t="str">
        <f t="shared" ca="1" si="167"/>
        <v>VUT0104016</v>
      </c>
      <c r="G2158" s="22" t="str">
        <f t="shared" ca="1" si="168"/>
        <v>VUT0104</v>
      </c>
      <c r="H2158" s="22" t="str">
        <f t="shared" ca="1" si="169"/>
        <v>MALAMPA</v>
      </c>
      <c r="I2158" s="2"/>
      <c r="J2158" s="2">
        <v>0</v>
      </c>
      <c r="K2158" s="2"/>
    </row>
    <row r="2159" spans="1:11">
      <c r="A2159" s="6" t="s">
        <v>4488</v>
      </c>
      <c r="B2159" s="6" t="s">
        <v>4489</v>
      </c>
      <c r="C2159" s="22" t="str">
        <f t="shared" ca="1" si="165"/>
        <v>North West Malekula (Malekula)</v>
      </c>
      <c r="D2159" s="6" t="s">
        <v>577</v>
      </c>
      <c r="E2159" s="22" t="str">
        <f t="shared" ca="1" si="166"/>
        <v>Malekula</v>
      </c>
      <c r="F2159" s="22" t="str">
        <f t="shared" ca="1" si="167"/>
        <v>VUT0104016</v>
      </c>
      <c r="G2159" s="22" t="str">
        <f t="shared" ca="1" si="168"/>
        <v>VUT0104</v>
      </c>
      <c r="H2159" s="22" t="str">
        <f t="shared" ca="1" si="169"/>
        <v>MALAMPA</v>
      </c>
      <c r="I2159" s="2"/>
      <c r="J2159" s="2">
        <v>0</v>
      </c>
      <c r="K2159" s="2"/>
    </row>
    <row r="2160" spans="1:11">
      <c r="A2160" s="6" t="s">
        <v>4494</v>
      </c>
      <c r="B2160" s="6" t="s">
        <v>4495</v>
      </c>
      <c r="C2160" s="22" t="str">
        <f t="shared" ca="1" si="165"/>
        <v>North West Malekula (Malekula)</v>
      </c>
      <c r="D2160" s="6" t="s">
        <v>577</v>
      </c>
      <c r="E2160" s="22" t="str">
        <f t="shared" ca="1" si="166"/>
        <v>Malekula</v>
      </c>
      <c r="F2160" s="22" t="str">
        <f t="shared" ca="1" si="167"/>
        <v>VUT0104016</v>
      </c>
      <c r="G2160" s="22" t="str">
        <f t="shared" ca="1" si="168"/>
        <v>VUT0104</v>
      </c>
      <c r="H2160" s="22" t="str">
        <f t="shared" ca="1" si="169"/>
        <v>MALAMPA</v>
      </c>
      <c r="I2160" s="2"/>
      <c r="J2160" s="2">
        <v>0</v>
      </c>
      <c r="K2160" s="2"/>
    </row>
    <row r="2161" spans="1:11">
      <c r="A2161" s="6" t="s">
        <v>4498</v>
      </c>
      <c r="B2161" s="6" t="s">
        <v>4499</v>
      </c>
      <c r="C2161" s="22" t="str">
        <f t="shared" ca="1" si="165"/>
        <v>North West Malekula (Malekula)</v>
      </c>
      <c r="D2161" s="6" t="s">
        <v>577</v>
      </c>
      <c r="E2161" s="22" t="str">
        <f t="shared" ca="1" si="166"/>
        <v>Malekula</v>
      </c>
      <c r="F2161" s="22" t="str">
        <f t="shared" ca="1" si="167"/>
        <v>VUT0104016</v>
      </c>
      <c r="G2161" s="22" t="str">
        <f t="shared" ca="1" si="168"/>
        <v>VUT0104</v>
      </c>
      <c r="H2161" s="22" t="str">
        <f t="shared" ca="1" si="169"/>
        <v>MALAMPA</v>
      </c>
      <c r="I2161" s="2"/>
      <c r="J2161" s="2">
        <v>0</v>
      </c>
      <c r="K2161" s="2"/>
    </row>
    <row r="2162" spans="1:11">
      <c r="A2162" s="6" t="s">
        <v>4529</v>
      </c>
      <c r="B2162" s="6" t="s">
        <v>4530</v>
      </c>
      <c r="C2162" s="22" t="str">
        <f t="shared" ca="1" si="165"/>
        <v>North West Malekula (Malekula)</v>
      </c>
      <c r="D2162" s="6" t="s">
        <v>577</v>
      </c>
      <c r="E2162" s="22" t="str">
        <f t="shared" ca="1" si="166"/>
        <v>Malekula</v>
      </c>
      <c r="F2162" s="22" t="str">
        <f t="shared" ca="1" si="167"/>
        <v>VUT0104016</v>
      </c>
      <c r="G2162" s="22" t="str">
        <f t="shared" ca="1" si="168"/>
        <v>VUT0104</v>
      </c>
      <c r="H2162" s="22" t="str">
        <f t="shared" ca="1" si="169"/>
        <v>MALAMPA</v>
      </c>
      <c r="I2162" s="2"/>
      <c r="J2162" s="2">
        <v>0</v>
      </c>
      <c r="K2162" s="2"/>
    </row>
    <row r="2163" spans="1:11">
      <c r="A2163" s="6" t="s">
        <v>4543</v>
      </c>
      <c r="B2163" s="6" t="s">
        <v>4544</v>
      </c>
      <c r="C2163" s="22" t="str">
        <f t="shared" ca="1" si="165"/>
        <v>North West Malekula (Malekula)</v>
      </c>
      <c r="D2163" s="6" t="s">
        <v>577</v>
      </c>
      <c r="E2163" s="22" t="str">
        <f t="shared" ca="1" si="166"/>
        <v>Malekula</v>
      </c>
      <c r="F2163" s="22" t="str">
        <f t="shared" ca="1" si="167"/>
        <v>VUT0104016</v>
      </c>
      <c r="G2163" s="22" t="str">
        <f t="shared" ca="1" si="168"/>
        <v>VUT0104</v>
      </c>
      <c r="H2163" s="22" t="str">
        <f t="shared" ca="1" si="169"/>
        <v>MALAMPA</v>
      </c>
      <c r="I2163" s="2"/>
      <c r="J2163" s="2">
        <v>0</v>
      </c>
      <c r="K2163" s="2"/>
    </row>
    <row r="2164" spans="1:11">
      <c r="A2164" s="6" t="s">
        <v>4553</v>
      </c>
      <c r="B2164" s="6" t="s">
        <v>4554</v>
      </c>
      <c r="C2164" s="22" t="str">
        <f t="shared" ca="1" si="165"/>
        <v>North West Malekula (Malekula)</v>
      </c>
      <c r="D2164" s="6" t="s">
        <v>577</v>
      </c>
      <c r="E2164" s="22" t="str">
        <f t="shared" ca="1" si="166"/>
        <v>Malekula</v>
      </c>
      <c r="F2164" s="22" t="str">
        <f t="shared" ca="1" si="167"/>
        <v>VUT0104016</v>
      </c>
      <c r="G2164" s="22" t="str">
        <f t="shared" ca="1" si="168"/>
        <v>VUT0104</v>
      </c>
      <c r="H2164" s="22" t="str">
        <f t="shared" ca="1" si="169"/>
        <v>MALAMPA</v>
      </c>
      <c r="I2164" s="2"/>
      <c r="J2164" s="2">
        <v>0</v>
      </c>
      <c r="K2164" s="2"/>
    </row>
    <row r="2165" spans="1:11">
      <c r="A2165" s="6" t="s">
        <v>4561</v>
      </c>
      <c r="B2165" s="6" t="s">
        <v>4562</v>
      </c>
      <c r="C2165" s="22" t="str">
        <f t="shared" ca="1" si="165"/>
        <v>North West Malekula (Malekula)</v>
      </c>
      <c r="D2165" s="6" t="s">
        <v>577</v>
      </c>
      <c r="E2165" s="22" t="str">
        <f t="shared" ca="1" si="166"/>
        <v>Malekula</v>
      </c>
      <c r="F2165" s="22" t="str">
        <f t="shared" ca="1" si="167"/>
        <v>VUT0104016</v>
      </c>
      <c r="G2165" s="22" t="str">
        <f t="shared" ca="1" si="168"/>
        <v>VUT0104</v>
      </c>
      <c r="H2165" s="22" t="str">
        <f t="shared" ca="1" si="169"/>
        <v>MALAMPA</v>
      </c>
      <c r="I2165" s="2"/>
      <c r="J2165" s="2">
        <v>0</v>
      </c>
      <c r="K2165" s="2"/>
    </row>
    <row r="2166" spans="1:11">
      <c r="A2166" s="6" t="s">
        <v>4563</v>
      </c>
      <c r="B2166" s="6" t="s">
        <v>4564</v>
      </c>
      <c r="C2166" s="22" t="str">
        <f t="shared" ca="1" si="165"/>
        <v>North West Malekula (Malekula)</v>
      </c>
      <c r="D2166" s="6" t="s">
        <v>577</v>
      </c>
      <c r="E2166" s="22" t="str">
        <f t="shared" ca="1" si="166"/>
        <v>Malekula</v>
      </c>
      <c r="F2166" s="22" t="str">
        <f t="shared" ca="1" si="167"/>
        <v>VUT0104016</v>
      </c>
      <c r="G2166" s="22" t="str">
        <f t="shared" ca="1" si="168"/>
        <v>VUT0104</v>
      </c>
      <c r="H2166" s="22" t="str">
        <f t="shared" ca="1" si="169"/>
        <v>MALAMPA</v>
      </c>
      <c r="I2166" s="2"/>
      <c r="J2166" s="2">
        <v>0</v>
      </c>
      <c r="K2166" s="2"/>
    </row>
    <row r="2167" spans="1:11">
      <c r="A2167" s="6" t="s">
        <v>4567</v>
      </c>
      <c r="B2167" s="6" t="s">
        <v>4568</v>
      </c>
      <c r="C2167" s="22" t="str">
        <f t="shared" ca="1" si="165"/>
        <v>North West Malekula (Malekula)</v>
      </c>
      <c r="D2167" s="6" t="s">
        <v>577</v>
      </c>
      <c r="E2167" s="22" t="str">
        <f t="shared" ca="1" si="166"/>
        <v>Malekula</v>
      </c>
      <c r="F2167" s="22" t="str">
        <f t="shared" ca="1" si="167"/>
        <v>VUT0104016</v>
      </c>
      <c r="G2167" s="22" t="str">
        <f t="shared" ca="1" si="168"/>
        <v>VUT0104</v>
      </c>
      <c r="H2167" s="22" t="str">
        <f t="shared" ca="1" si="169"/>
        <v>MALAMPA</v>
      </c>
      <c r="I2167" s="2"/>
      <c r="J2167" s="2">
        <v>0</v>
      </c>
      <c r="K2167" s="2"/>
    </row>
    <row r="2168" spans="1:11">
      <c r="A2168" s="6" t="s">
        <v>4569</v>
      </c>
      <c r="B2168" s="6" t="s">
        <v>4570</v>
      </c>
      <c r="C2168" s="22" t="str">
        <f t="shared" ca="1" si="165"/>
        <v>North West Malekula (Malekula)</v>
      </c>
      <c r="D2168" s="6" t="s">
        <v>577</v>
      </c>
      <c r="E2168" s="22" t="str">
        <f t="shared" ca="1" si="166"/>
        <v>Malekula</v>
      </c>
      <c r="F2168" s="22" t="str">
        <f t="shared" ca="1" si="167"/>
        <v>VUT0104016</v>
      </c>
      <c r="G2168" s="22" t="str">
        <f t="shared" ca="1" si="168"/>
        <v>VUT0104</v>
      </c>
      <c r="H2168" s="22" t="str">
        <f t="shared" ca="1" si="169"/>
        <v>MALAMPA</v>
      </c>
      <c r="I2168" s="2"/>
      <c r="J2168" s="2">
        <v>0</v>
      </c>
      <c r="K2168" s="2"/>
    </row>
    <row r="2169" spans="1:11">
      <c r="A2169" s="6" t="s">
        <v>4577</v>
      </c>
      <c r="B2169" s="6" t="s">
        <v>4578</v>
      </c>
      <c r="C2169" s="22" t="str">
        <f t="shared" ca="1" si="165"/>
        <v>North West Malekula (Malekula)</v>
      </c>
      <c r="D2169" s="6" t="s">
        <v>577</v>
      </c>
      <c r="E2169" s="22" t="str">
        <f t="shared" ca="1" si="166"/>
        <v>Malekula</v>
      </c>
      <c r="F2169" s="22" t="str">
        <f t="shared" ca="1" si="167"/>
        <v>VUT0104016</v>
      </c>
      <c r="G2169" s="22" t="str">
        <f t="shared" ca="1" si="168"/>
        <v>VUT0104</v>
      </c>
      <c r="H2169" s="22" t="str">
        <f t="shared" ca="1" si="169"/>
        <v>MALAMPA</v>
      </c>
      <c r="I2169" s="2"/>
      <c r="J2169" s="2">
        <v>0</v>
      </c>
      <c r="K2169" s="2"/>
    </row>
    <row r="2170" spans="1:11">
      <c r="A2170" s="6" t="s">
        <v>4583</v>
      </c>
      <c r="B2170" s="6" t="s">
        <v>4584</v>
      </c>
      <c r="C2170" s="22" t="str">
        <f t="shared" ca="1" si="165"/>
        <v>North West Malekula (Malekula)</v>
      </c>
      <c r="D2170" s="6" t="s">
        <v>577</v>
      </c>
      <c r="E2170" s="22" t="str">
        <f t="shared" ca="1" si="166"/>
        <v>Malekula</v>
      </c>
      <c r="F2170" s="22" t="str">
        <f t="shared" ca="1" si="167"/>
        <v>VUT0104016</v>
      </c>
      <c r="G2170" s="22" t="str">
        <f t="shared" ca="1" si="168"/>
        <v>VUT0104</v>
      </c>
      <c r="H2170" s="22" t="str">
        <f t="shared" ca="1" si="169"/>
        <v>MALAMPA</v>
      </c>
      <c r="I2170" s="2"/>
      <c r="J2170" s="2">
        <v>0</v>
      </c>
      <c r="K2170" s="2"/>
    </row>
    <row r="2171" spans="1:11">
      <c r="A2171" s="6" t="s">
        <v>4593</v>
      </c>
      <c r="B2171" s="6" t="s">
        <v>4594</v>
      </c>
      <c r="C2171" s="22" t="str">
        <f t="shared" ca="1" si="165"/>
        <v>North West Malekula (Malekula)</v>
      </c>
      <c r="D2171" s="6" t="s">
        <v>577</v>
      </c>
      <c r="E2171" s="22" t="str">
        <f t="shared" ca="1" si="166"/>
        <v>Malekula</v>
      </c>
      <c r="F2171" s="22" t="str">
        <f t="shared" ca="1" si="167"/>
        <v>VUT0104016</v>
      </c>
      <c r="G2171" s="22" t="str">
        <f t="shared" ca="1" si="168"/>
        <v>VUT0104</v>
      </c>
      <c r="H2171" s="22" t="str">
        <f t="shared" ca="1" si="169"/>
        <v>MALAMPA</v>
      </c>
      <c r="I2171" s="2"/>
      <c r="J2171" s="2">
        <v>0</v>
      </c>
      <c r="K2171" s="2"/>
    </row>
    <row r="2172" spans="1:11">
      <c r="A2172" s="6" t="s">
        <v>4636</v>
      </c>
      <c r="B2172" s="6" t="s">
        <v>4637</v>
      </c>
      <c r="C2172" s="22" t="str">
        <f t="shared" ca="1" si="165"/>
        <v>North West Malekula (Malekula)</v>
      </c>
      <c r="D2172" s="6" t="s">
        <v>577</v>
      </c>
      <c r="E2172" s="22" t="str">
        <f t="shared" ca="1" si="166"/>
        <v>Malekula</v>
      </c>
      <c r="F2172" s="22" t="str">
        <f t="shared" ca="1" si="167"/>
        <v>VUT0104016</v>
      </c>
      <c r="G2172" s="22" t="str">
        <f t="shared" ca="1" si="168"/>
        <v>VUT0104</v>
      </c>
      <c r="H2172" s="22" t="str">
        <f t="shared" ca="1" si="169"/>
        <v>MALAMPA</v>
      </c>
      <c r="I2172" s="2"/>
      <c r="J2172" s="2">
        <v>0</v>
      </c>
      <c r="K2172" s="2"/>
    </row>
    <row r="2173" spans="1:11">
      <c r="A2173" s="6" t="s">
        <v>4650</v>
      </c>
      <c r="B2173" s="6" t="s">
        <v>4651</v>
      </c>
      <c r="C2173" s="22" t="str">
        <f t="shared" ca="1" si="165"/>
        <v>North West Malekula (Malekula)</v>
      </c>
      <c r="D2173" s="6" t="s">
        <v>577</v>
      </c>
      <c r="E2173" s="22" t="str">
        <f t="shared" ca="1" si="166"/>
        <v>Malekula</v>
      </c>
      <c r="F2173" s="22" t="str">
        <f t="shared" ca="1" si="167"/>
        <v>VUT0104016</v>
      </c>
      <c r="G2173" s="22" t="str">
        <f t="shared" ca="1" si="168"/>
        <v>VUT0104</v>
      </c>
      <c r="H2173" s="22" t="str">
        <f t="shared" ca="1" si="169"/>
        <v>MALAMPA</v>
      </c>
      <c r="I2173" s="2"/>
      <c r="J2173" s="2">
        <v>0</v>
      </c>
      <c r="K2173" s="2"/>
    </row>
    <row r="2174" spans="1:11">
      <c r="A2174" s="6" t="s">
        <v>4666</v>
      </c>
      <c r="B2174" s="6" t="s">
        <v>4667</v>
      </c>
      <c r="C2174" s="22" t="str">
        <f t="shared" ca="1" si="165"/>
        <v>North West Malekula (Malekula)</v>
      </c>
      <c r="D2174" s="6" t="s">
        <v>577</v>
      </c>
      <c r="E2174" s="22" t="str">
        <f t="shared" ca="1" si="166"/>
        <v>Malekula</v>
      </c>
      <c r="F2174" s="22" t="str">
        <f t="shared" ca="1" si="167"/>
        <v>VUT0104016</v>
      </c>
      <c r="G2174" s="22" t="str">
        <f t="shared" ca="1" si="168"/>
        <v>VUT0104</v>
      </c>
      <c r="H2174" s="22" t="str">
        <f t="shared" ca="1" si="169"/>
        <v>MALAMPA</v>
      </c>
      <c r="I2174" s="2"/>
      <c r="J2174" s="2">
        <v>0</v>
      </c>
      <c r="K2174" s="2"/>
    </row>
    <row r="2175" spans="1:11">
      <c r="A2175" s="6" t="s">
        <v>4684</v>
      </c>
      <c r="B2175" s="6" t="s">
        <v>4685</v>
      </c>
      <c r="C2175" s="22" t="str">
        <f t="shared" ca="1" si="165"/>
        <v>North West Malekula (Malekula)</v>
      </c>
      <c r="D2175" s="6" t="s">
        <v>577</v>
      </c>
      <c r="E2175" s="22" t="str">
        <f t="shared" ca="1" si="166"/>
        <v>Malekula</v>
      </c>
      <c r="F2175" s="22" t="str">
        <f t="shared" ca="1" si="167"/>
        <v>VUT0104016</v>
      </c>
      <c r="G2175" s="22" t="str">
        <f t="shared" ca="1" si="168"/>
        <v>VUT0104</v>
      </c>
      <c r="H2175" s="22" t="str">
        <f t="shared" ca="1" si="169"/>
        <v>MALAMPA</v>
      </c>
      <c r="I2175" s="2"/>
      <c r="J2175" s="2">
        <v>3</v>
      </c>
      <c r="K2175" s="2"/>
    </row>
    <row r="2176" spans="1:11">
      <c r="A2176" s="6" t="s">
        <v>4698</v>
      </c>
      <c r="B2176" s="6" t="s">
        <v>4699</v>
      </c>
      <c r="C2176" s="22" t="str">
        <f t="shared" ca="1" si="165"/>
        <v>North West Malekula (Malekula)</v>
      </c>
      <c r="D2176" s="6" t="s">
        <v>577</v>
      </c>
      <c r="E2176" s="22" t="str">
        <f t="shared" ca="1" si="166"/>
        <v>Malekula</v>
      </c>
      <c r="F2176" s="22" t="str">
        <f t="shared" ca="1" si="167"/>
        <v>VUT0104016</v>
      </c>
      <c r="G2176" s="22" t="str">
        <f t="shared" ca="1" si="168"/>
        <v>VUT0104</v>
      </c>
      <c r="H2176" s="22" t="str">
        <f t="shared" ca="1" si="169"/>
        <v>MALAMPA</v>
      </c>
      <c r="I2176" s="2"/>
      <c r="J2176" s="2">
        <v>0</v>
      </c>
      <c r="K2176" s="2"/>
    </row>
    <row r="2177" spans="1:11">
      <c r="A2177" s="6" t="s">
        <v>4704</v>
      </c>
      <c r="B2177" s="6" t="s">
        <v>4705</v>
      </c>
      <c r="C2177" s="22" t="str">
        <f t="shared" ca="1" si="165"/>
        <v>North West Malekula (Malekula)</v>
      </c>
      <c r="D2177" s="6" t="s">
        <v>577</v>
      </c>
      <c r="E2177" s="22" t="str">
        <f t="shared" ca="1" si="166"/>
        <v>Malekula</v>
      </c>
      <c r="F2177" s="22" t="str">
        <f t="shared" ca="1" si="167"/>
        <v>VUT0104016</v>
      </c>
      <c r="G2177" s="22" t="str">
        <f t="shared" ca="1" si="168"/>
        <v>VUT0104</v>
      </c>
      <c r="H2177" s="22" t="str">
        <f t="shared" ca="1" si="169"/>
        <v>MALAMPA</v>
      </c>
      <c r="I2177" s="2"/>
      <c r="J2177" s="2">
        <v>0</v>
      </c>
      <c r="K2177" s="2"/>
    </row>
    <row r="2178" spans="1:11">
      <c r="A2178" s="6" t="s">
        <v>4714</v>
      </c>
      <c r="B2178" s="6" t="s">
        <v>4715</v>
      </c>
      <c r="C2178" s="22" t="str">
        <f t="shared" ref="C2178:C2241" ca="1" si="170">OFFSET(OffsetRefAdm3,MATCH(D2178,MatchAdm3_Code,0)-1,0)</f>
        <v>North West Malekula (Malekula)</v>
      </c>
      <c r="D2178" s="6" t="s">
        <v>577</v>
      </c>
      <c r="E2178" s="22" t="str">
        <f t="shared" ref="E2178:E2241" ca="1" si="171">OFFSET(OffsetRefAdm3,MATCH(D2178,MatchAdm3_Code,0)-1,2)</f>
        <v>Malekula</v>
      </c>
      <c r="F2178" s="22" t="str">
        <f t="shared" ref="F2178:F2241" ca="1" si="172">OFFSET(OffsetRefAdm3,MATCH(D2178,MatchAdm3_Code,0)-1,3)</f>
        <v>VUT0104016</v>
      </c>
      <c r="G2178" s="22" t="str">
        <f t="shared" ref="G2178:G2241" ca="1" si="173">OFFSET(OffsetRefAdm3,MATCH(D2178,MatchAdm3_Code,0)-1,5)</f>
        <v>VUT0104</v>
      </c>
      <c r="H2178" s="22" t="str">
        <f t="shared" ref="H2178:H2241" ca="1" si="174">OFFSET(OffsetRefAdm3,MATCH(D2178,MatchAdm3_Code,0)-1,4)</f>
        <v>MALAMPA</v>
      </c>
      <c r="I2178" s="2"/>
      <c r="J2178" s="2">
        <v>0</v>
      </c>
      <c r="K2178" s="2"/>
    </row>
    <row r="2179" spans="1:11">
      <c r="A2179" s="6" t="s">
        <v>2895</v>
      </c>
      <c r="B2179" s="6" t="s">
        <v>4724</v>
      </c>
      <c r="C2179" s="22" t="str">
        <f t="shared" ca="1" si="170"/>
        <v>North West Malekula (Malekula)</v>
      </c>
      <c r="D2179" s="6" t="s">
        <v>577</v>
      </c>
      <c r="E2179" s="22" t="str">
        <f t="shared" ca="1" si="171"/>
        <v>Malekula</v>
      </c>
      <c r="F2179" s="22" t="str">
        <f t="shared" ca="1" si="172"/>
        <v>VUT0104016</v>
      </c>
      <c r="G2179" s="22" t="str">
        <f t="shared" ca="1" si="173"/>
        <v>VUT0104</v>
      </c>
      <c r="H2179" s="22" t="str">
        <f t="shared" ca="1" si="174"/>
        <v>MALAMPA</v>
      </c>
      <c r="I2179" s="2"/>
      <c r="J2179" s="2">
        <v>0</v>
      </c>
      <c r="K2179" s="2"/>
    </row>
    <row r="2180" spans="1:11">
      <c r="A2180" s="6" t="s">
        <v>4735</v>
      </c>
      <c r="B2180" s="6" t="s">
        <v>4736</v>
      </c>
      <c r="C2180" s="22" t="str">
        <f t="shared" ca="1" si="170"/>
        <v>North West Malekula (Malekula)</v>
      </c>
      <c r="D2180" s="6" t="s">
        <v>577</v>
      </c>
      <c r="E2180" s="22" t="str">
        <f t="shared" ca="1" si="171"/>
        <v>Malekula</v>
      </c>
      <c r="F2180" s="22" t="str">
        <f t="shared" ca="1" si="172"/>
        <v>VUT0104016</v>
      </c>
      <c r="G2180" s="22" t="str">
        <f t="shared" ca="1" si="173"/>
        <v>VUT0104</v>
      </c>
      <c r="H2180" s="22" t="str">
        <f t="shared" ca="1" si="174"/>
        <v>MALAMPA</v>
      </c>
      <c r="I2180" s="2"/>
      <c r="J2180" s="2">
        <v>0</v>
      </c>
      <c r="K2180" s="2"/>
    </row>
    <row r="2181" spans="1:11">
      <c r="A2181" s="6" t="s">
        <v>4741</v>
      </c>
      <c r="B2181" s="6" t="s">
        <v>4742</v>
      </c>
      <c r="C2181" s="22" t="str">
        <f t="shared" ca="1" si="170"/>
        <v>North West Malekula (Malekula)</v>
      </c>
      <c r="D2181" s="6" t="s">
        <v>577</v>
      </c>
      <c r="E2181" s="22" t="str">
        <f t="shared" ca="1" si="171"/>
        <v>Malekula</v>
      </c>
      <c r="F2181" s="22" t="str">
        <f t="shared" ca="1" si="172"/>
        <v>VUT0104016</v>
      </c>
      <c r="G2181" s="22" t="str">
        <f t="shared" ca="1" si="173"/>
        <v>VUT0104</v>
      </c>
      <c r="H2181" s="22" t="str">
        <f t="shared" ca="1" si="174"/>
        <v>MALAMPA</v>
      </c>
      <c r="I2181" s="2"/>
      <c r="J2181" s="2">
        <v>0</v>
      </c>
      <c r="K2181" s="2"/>
    </row>
    <row r="2182" spans="1:11">
      <c r="A2182" s="6" t="s">
        <v>4767</v>
      </c>
      <c r="B2182" s="6" t="s">
        <v>4768</v>
      </c>
      <c r="C2182" s="22" t="str">
        <f t="shared" ca="1" si="170"/>
        <v>North West Malekula (Malekula)</v>
      </c>
      <c r="D2182" s="6" t="s">
        <v>577</v>
      </c>
      <c r="E2182" s="22" t="str">
        <f t="shared" ca="1" si="171"/>
        <v>Malekula</v>
      </c>
      <c r="F2182" s="22" t="str">
        <f t="shared" ca="1" si="172"/>
        <v>VUT0104016</v>
      </c>
      <c r="G2182" s="22" t="str">
        <f t="shared" ca="1" si="173"/>
        <v>VUT0104</v>
      </c>
      <c r="H2182" s="22" t="str">
        <f t="shared" ca="1" si="174"/>
        <v>MALAMPA</v>
      </c>
      <c r="I2182" s="2"/>
      <c r="J2182" s="2">
        <v>0</v>
      </c>
      <c r="K2182" s="2"/>
    </row>
    <row r="2183" spans="1:11">
      <c r="A2183" s="6" t="s">
        <v>4780</v>
      </c>
      <c r="B2183" s="6" t="s">
        <v>4781</v>
      </c>
      <c r="C2183" s="22" t="str">
        <f t="shared" ca="1" si="170"/>
        <v>North West Malekula (Malekula)</v>
      </c>
      <c r="D2183" s="6" t="s">
        <v>577</v>
      </c>
      <c r="E2183" s="22" t="str">
        <f t="shared" ca="1" si="171"/>
        <v>Malekula</v>
      </c>
      <c r="F2183" s="22" t="str">
        <f t="shared" ca="1" si="172"/>
        <v>VUT0104016</v>
      </c>
      <c r="G2183" s="22" t="str">
        <f t="shared" ca="1" si="173"/>
        <v>VUT0104</v>
      </c>
      <c r="H2183" s="22" t="str">
        <f t="shared" ca="1" si="174"/>
        <v>MALAMPA</v>
      </c>
      <c r="I2183" s="2"/>
      <c r="J2183" s="2">
        <v>0</v>
      </c>
      <c r="K2183" s="2"/>
    </row>
    <row r="2184" spans="1:11">
      <c r="A2184" s="6" t="s">
        <v>4792</v>
      </c>
      <c r="B2184" s="6" t="s">
        <v>4793</v>
      </c>
      <c r="C2184" s="22" t="str">
        <f t="shared" ca="1" si="170"/>
        <v>North West Malekula (Malekula)</v>
      </c>
      <c r="D2184" s="6" t="s">
        <v>577</v>
      </c>
      <c r="E2184" s="22" t="str">
        <f t="shared" ca="1" si="171"/>
        <v>Malekula</v>
      </c>
      <c r="F2184" s="22" t="str">
        <f t="shared" ca="1" si="172"/>
        <v>VUT0104016</v>
      </c>
      <c r="G2184" s="22" t="str">
        <f t="shared" ca="1" si="173"/>
        <v>VUT0104</v>
      </c>
      <c r="H2184" s="22" t="str">
        <f t="shared" ca="1" si="174"/>
        <v>MALAMPA</v>
      </c>
      <c r="I2184" s="2"/>
      <c r="J2184" s="2">
        <v>0</v>
      </c>
      <c r="K2184" s="2"/>
    </row>
    <row r="2185" spans="1:11">
      <c r="A2185" s="6" t="s">
        <v>4796</v>
      </c>
      <c r="B2185" s="6" t="s">
        <v>4797</v>
      </c>
      <c r="C2185" s="22" t="str">
        <f t="shared" ca="1" si="170"/>
        <v>North West Malekula (Malekula)</v>
      </c>
      <c r="D2185" s="6" t="s">
        <v>577</v>
      </c>
      <c r="E2185" s="22" t="str">
        <f t="shared" ca="1" si="171"/>
        <v>Malekula</v>
      </c>
      <c r="F2185" s="22" t="str">
        <f t="shared" ca="1" si="172"/>
        <v>VUT0104016</v>
      </c>
      <c r="G2185" s="22" t="str">
        <f t="shared" ca="1" si="173"/>
        <v>VUT0104</v>
      </c>
      <c r="H2185" s="22" t="str">
        <f t="shared" ca="1" si="174"/>
        <v>MALAMPA</v>
      </c>
      <c r="I2185" s="2"/>
      <c r="J2185" s="2">
        <v>0</v>
      </c>
      <c r="K2185" s="2"/>
    </row>
    <row r="2186" spans="1:11">
      <c r="A2186" s="6" t="s">
        <v>4798</v>
      </c>
      <c r="B2186" s="6" t="s">
        <v>4799</v>
      </c>
      <c r="C2186" s="22" t="str">
        <f t="shared" ca="1" si="170"/>
        <v>North West Malekula (Malekula)</v>
      </c>
      <c r="D2186" s="6" t="s">
        <v>577</v>
      </c>
      <c r="E2186" s="22" t="str">
        <f t="shared" ca="1" si="171"/>
        <v>Malekula</v>
      </c>
      <c r="F2186" s="22" t="str">
        <f t="shared" ca="1" si="172"/>
        <v>VUT0104016</v>
      </c>
      <c r="G2186" s="22" t="str">
        <f t="shared" ca="1" si="173"/>
        <v>VUT0104</v>
      </c>
      <c r="H2186" s="22" t="str">
        <f t="shared" ca="1" si="174"/>
        <v>MALAMPA</v>
      </c>
      <c r="I2186" s="2"/>
      <c r="J2186" s="2">
        <v>0</v>
      </c>
      <c r="K2186" s="2"/>
    </row>
    <row r="2187" spans="1:11">
      <c r="A2187" s="6" t="s">
        <v>7951</v>
      </c>
      <c r="B2187" s="6" t="s">
        <v>7952</v>
      </c>
      <c r="C2187" s="22" t="str">
        <f t="shared" ca="1" si="170"/>
        <v>North West Santo (Santo)</v>
      </c>
      <c r="D2187" s="6" t="s">
        <v>579</v>
      </c>
      <c r="E2187" s="22" t="str">
        <f t="shared" ca="1" si="171"/>
        <v>Aese</v>
      </c>
      <c r="F2187" s="22" t="str">
        <f t="shared" ca="1" si="172"/>
        <v>VUT0102029</v>
      </c>
      <c r="G2187" s="22" t="str">
        <f t="shared" ca="1" si="173"/>
        <v>VUT0102</v>
      </c>
      <c r="H2187" s="22" t="str">
        <f t="shared" ca="1" si="174"/>
        <v>SANMA</v>
      </c>
      <c r="I2187" s="2"/>
      <c r="J2187" s="2">
        <v>3</v>
      </c>
      <c r="K2187" s="2"/>
    </row>
    <row r="2188" spans="1:11">
      <c r="A2188" s="6" t="s">
        <v>7960</v>
      </c>
      <c r="B2188" s="6" t="s">
        <v>7961</v>
      </c>
      <c r="C2188" s="22" t="str">
        <f t="shared" ca="1" si="170"/>
        <v>North West Santo (Santo)</v>
      </c>
      <c r="D2188" s="6" t="s">
        <v>579</v>
      </c>
      <c r="E2188" s="22" t="str">
        <f t="shared" ca="1" si="171"/>
        <v>Aese</v>
      </c>
      <c r="F2188" s="22" t="str">
        <f t="shared" ca="1" si="172"/>
        <v>VUT0102029</v>
      </c>
      <c r="G2188" s="22" t="str">
        <f t="shared" ca="1" si="173"/>
        <v>VUT0102</v>
      </c>
      <c r="H2188" s="22" t="str">
        <f t="shared" ca="1" si="174"/>
        <v>SANMA</v>
      </c>
      <c r="I2188" s="2"/>
      <c r="J2188" s="2">
        <v>0</v>
      </c>
      <c r="K2188" s="2"/>
    </row>
    <row r="2189" spans="1:11">
      <c r="A2189" s="6" t="s">
        <v>7972</v>
      </c>
      <c r="B2189" s="6" t="s">
        <v>7973</v>
      </c>
      <c r="C2189" s="22" t="str">
        <f t="shared" ca="1" si="170"/>
        <v>North West Santo (Santo)</v>
      </c>
      <c r="D2189" s="6" t="s">
        <v>579</v>
      </c>
      <c r="E2189" s="22" t="str">
        <f t="shared" ca="1" si="171"/>
        <v>Aese</v>
      </c>
      <c r="F2189" s="22" t="str">
        <f t="shared" ca="1" si="172"/>
        <v>VUT0102029</v>
      </c>
      <c r="G2189" s="22" t="str">
        <f t="shared" ca="1" si="173"/>
        <v>VUT0102</v>
      </c>
      <c r="H2189" s="22" t="str">
        <f t="shared" ca="1" si="174"/>
        <v>SANMA</v>
      </c>
      <c r="I2189" s="2"/>
      <c r="J2189" s="2">
        <v>0</v>
      </c>
      <c r="K2189" s="2"/>
    </row>
    <row r="2190" spans="1:11">
      <c r="A2190" s="6" t="s">
        <v>7990</v>
      </c>
      <c r="B2190" s="6" t="s">
        <v>7991</v>
      </c>
      <c r="C2190" s="22" t="str">
        <f t="shared" ca="1" si="170"/>
        <v>North West Santo (Santo)</v>
      </c>
      <c r="D2190" s="6" t="s">
        <v>579</v>
      </c>
      <c r="E2190" s="22" t="str">
        <f t="shared" ca="1" si="171"/>
        <v>Aese</v>
      </c>
      <c r="F2190" s="22" t="str">
        <f t="shared" ca="1" si="172"/>
        <v>VUT0102029</v>
      </c>
      <c r="G2190" s="22" t="str">
        <f t="shared" ca="1" si="173"/>
        <v>VUT0102</v>
      </c>
      <c r="H2190" s="22" t="str">
        <f t="shared" ca="1" si="174"/>
        <v>SANMA</v>
      </c>
      <c r="I2190" s="2"/>
      <c r="J2190" s="2">
        <v>0</v>
      </c>
      <c r="K2190" s="2"/>
    </row>
    <row r="2191" spans="1:11">
      <c r="A2191" s="6" t="s">
        <v>8035</v>
      </c>
      <c r="B2191" s="6" t="s">
        <v>8036</v>
      </c>
      <c r="C2191" s="22" t="str">
        <f t="shared" ca="1" si="170"/>
        <v>North West Santo (Santo)</v>
      </c>
      <c r="D2191" s="6" t="s">
        <v>579</v>
      </c>
      <c r="E2191" s="22" t="str">
        <f t="shared" ca="1" si="171"/>
        <v>Aese</v>
      </c>
      <c r="F2191" s="22" t="str">
        <f t="shared" ca="1" si="172"/>
        <v>VUT0102029</v>
      </c>
      <c r="G2191" s="22" t="str">
        <f t="shared" ca="1" si="173"/>
        <v>VUT0102</v>
      </c>
      <c r="H2191" s="22" t="str">
        <f t="shared" ca="1" si="174"/>
        <v>SANMA</v>
      </c>
      <c r="I2191" s="2"/>
      <c r="J2191" s="2">
        <v>0</v>
      </c>
      <c r="K2191" s="2"/>
    </row>
    <row r="2192" spans="1:11">
      <c r="A2192" s="6" t="s">
        <v>8049</v>
      </c>
      <c r="B2192" s="6" t="s">
        <v>8050</v>
      </c>
      <c r="C2192" s="22" t="str">
        <f t="shared" ca="1" si="170"/>
        <v>North West Santo (Santo)</v>
      </c>
      <c r="D2192" s="6" t="s">
        <v>579</v>
      </c>
      <c r="E2192" s="22" t="str">
        <f t="shared" ca="1" si="171"/>
        <v>Aese</v>
      </c>
      <c r="F2192" s="22" t="str">
        <f t="shared" ca="1" si="172"/>
        <v>VUT0102029</v>
      </c>
      <c r="G2192" s="22" t="str">
        <f t="shared" ca="1" si="173"/>
        <v>VUT0102</v>
      </c>
      <c r="H2192" s="22" t="str">
        <f t="shared" ca="1" si="174"/>
        <v>SANMA</v>
      </c>
      <c r="I2192" s="2"/>
      <c r="J2192" s="2">
        <v>0</v>
      </c>
      <c r="K2192" s="2"/>
    </row>
    <row r="2193" spans="1:11">
      <c r="A2193" s="6" t="s">
        <v>8057</v>
      </c>
      <c r="B2193" s="6" t="s">
        <v>8058</v>
      </c>
      <c r="C2193" s="22" t="str">
        <f t="shared" ca="1" si="170"/>
        <v>North West Santo (Santo)</v>
      </c>
      <c r="D2193" s="6" t="s">
        <v>579</v>
      </c>
      <c r="E2193" s="22" t="str">
        <f t="shared" ca="1" si="171"/>
        <v>Aese</v>
      </c>
      <c r="F2193" s="22" t="str">
        <f t="shared" ca="1" si="172"/>
        <v>VUT0102029</v>
      </c>
      <c r="G2193" s="22" t="str">
        <f t="shared" ca="1" si="173"/>
        <v>VUT0102</v>
      </c>
      <c r="H2193" s="22" t="str">
        <f t="shared" ca="1" si="174"/>
        <v>SANMA</v>
      </c>
      <c r="I2193" s="2"/>
      <c r="J2193" s="2">
        <v>0</v>
      </c>
      <c r="K2193" s="2"/>
    </row>
    <row r="2194" spans="1:11">
      <c r="A2194" s="6" t="s">
        <v>8073</v>
      </c>
      <c r="B2194" s="6" t="s">
        <v>8074</v>
      </c>
      <c r="C2194" s="22" t="str">
        <f t="shared" ca="1" si="170"/>
        <v>North West Santo (Santo)</v>
      </c>
      <c r="D2194" s="6" t="s">
        <v>579</v>
      </c>
      <c r="E2194" s="22" t="str">
        <f t="shared" ca="1" si="171"/>
        <v>Aese</v>
      </c>
      <c r="F2194" s="22" t="str">
        <f t="shared" ca="1" si="172"/>
        <v>VUT0102029</v>
      </c>
      <c r="G2194" s="22" t="str">
        <f t="shared" ca="1" si="173"/>
        <v>VUT0102</v>
      </c>
      <c r="H2194" s="22" t="str">
        <f t="shared" ca="1" si="174"/>
        <v>SANMA</v>
      </c>
      <c r="I2194" s="2"/>
      <c r="J2194" s="2">
        <v>0</v>
      </c>
      <c r="K2194" s="2"/>
    </row>
    <row r="2195" spans="1:11">
      <c r="A2195" s="6" t="s">
        <v>8083</v>
      </c>
      <c r="B2195" s="6" t="s">
        <v>8084</v>
      </c>
      <c r="C2195" s="22" t="str">
        <f t="shared" ca="1" si="170"/>
        <v>North West Santo (Santo)</v>
      </c>
      <c r="D2195" s="6" t="s">
        <v>579</v>
      </c>
      <c r="E2195" s="22" t="str">
        <f t="shared" ca="1" si="171"/>
        <v>Aese</v>
      </c>
      <c r="F2195" s="22" t="str">
        <f t="shared" ca="1" si="172"/>
        <v>VUT0102029</v>
      </c>
      <c r="G2195" s="22" t="str">
        <f t="shared" ca="1" si="173"/>
        <v>VUT0102</v>
      </c>
      <c r="H2195" s="22" t="str">
        <f t="shared" ca="1" si="174"/>
        <v>SANMA</v>
      </c>
      <c r="I2195" s="2"/>
      <c r="J2195" s="2">
        <v>0</v>
      </c>
      <c r="K2195" s="2"/>
    </row>
    <row r="2196" spans="1:11">
      <c r="A2196" s="6" t="s">
        <v>8089</v>
      </c>
      <c r="B2196" s="6" t="s">
        <v>8090</v>
      </c>
      <c r="C2196" s="22" t="str">
        <f t="shared" ca="1" si="170"/>
        <v>North West Santo (Santo)</v>
      </c>
      <c r="D2196" s="6" t="s">
        <v>579</v>
      </c>
      <c r="E2196" s="22" t="str">
        <f t="shared" ca="1" si="171"/>
        <v>Aese</v>
      </c>
      <c r="F2196" s="22" t="str">
        <f t="shared" ca="1" si="172"/>
        <v>VUT0102029</v>
      </c>
      <c r="G2196" s="22" t="str">
        <f t="shared" ca="1" si="173"/>
        <v>VUT0102</v>
      </c>
      <c r="H2196" s="22" t="str">
        <f t="shared" ca="1" si="174"/>
        <v>SANMA</v>
      </c>
      <c r="I2196" s="2"/>
      <c r="J2196" s="2">
        <v>0</v>
      </c>
      <c r="K2196" s="2"/>
    </row>
    <row r="2197" spans="1:11">
      <c r="A2197" s="6" t="s">
        <v>8093</v>
      </c>
      <c r="B2197" s="6" t="s">
        <v>8094</v>
      </c>
      <c r="C2197" s="22" t="str">
        <f t="shared" ca="1" si="170"/>
        <v>North West Santo (Santo)</v>
      </c>
      <c r="D2197" s="6" t="s">
        <v>579</v>
      </c>
      <c r="E2197" s="22" t="str">
        <f t="shared" ca="1" si="171"/>
        <v>Aese</v>
      </c>
      <c r="F2197" s="22" t="str">
        <f t="shared" ca="1" si="172"/>
        <v>VUT0102029</v>
      </c>
      <c r="G2197" s="22" t="str">
        <f t="shared" ca="1" si="173"/>
        <v>VUT0102</v>
      </c>
      <c r="H2197" s="22" t="str">
        <f t="shared" ca="1" si="174"/>
        <v>SANMA</v>
      </c>
      <c r="I2197" s="2"/>
      <c r="J2197" s="2">
        <v>0</v>
      </c>
      <c r="K2197" s="2"/>
    </row>
    <row r="2198" spans="1:11">
      <c r="A2198" s="6" t="s">
        <v>8105</v>
      </c>
      <c r="B2198" s="6" t="s">
        <v>8106</v>
      </c>
      <c r="C2198" s="22" t="str">
        <f t="shared" ca="1" si="170"/>
        <v>North West Santo (Santo)</v>
      </c>
      <c r="D2198" s="6" t="s">
        <v>579</v>
      </c>
      <c r="E2198" s="22" t="str">
        <f t="shared" ca="1" si="171"/>
        <v>Aese</v>
      </c>
      <c r="F2198" s="22" t="str">
        <f t="shared" ca="1" si="172"/>
        <v>VUT0102029</v>
      </c>
      <c r="G2198" s="22" t="str">
        <f t="shared" ca="1" si="173"/>
        <v>VUT0102</v>
      </c>
      <c r="H2198" s="22" t="str">
        <f t="shared" ca="1" si="174"/>
        <v>SANMA</v>
      </c>
      <c r="I2198" s="2"/>
      <c r="J2198" s="2">
        <v>0</v>
      </c>
      <c r="K2198" s="2"/>
    </row>
    <row r="2199" spans="1:11">
      <c r="A2199" s="6" t="s">
        <v>8113</v>
      </c>
      <c r="B2199" s="6" t="s">
        <v>8114</v>
      </c>
      <c r="C2199" s="22" t="str">
        <f t="shared" ca="1" si="170"/>
        <v>North West Santo (Santo)</v>
      </c>
      <c r="D2199" s="6" t="s">
        <v>579</v>
      </c>
      <c r="E2199" s="22" t="str">
        <f t="shared" ca="1" si="171"/>
        <v>Aese</v>
      </c>
      <c r="F2199" s="22" t="str">
        <f t="shared" ca="1" si="172"/>
        <v>VUT0102029</v>
      </c>
      <c r="G2199" s="22" t="str">
        <f t="shared" ca="1" si="173"/>
        <v>VUT0102</v>
      </c>
      <c r="H2199" s="22" t="str">
        <f t="shared" ca="1" si="174"/>
        <v>SANMA</v>
      </c>
      <c r="I2199" s="2"/>
      <c r="J2199" s="2">
        <v>0</v>
      </c>
      <c r="K2199" s="2"/>
    </row>
    <row r="2200" spans="1:11">
      <c r="A2200" s="6" t="s">
        <v>8136</v>
      </c>
      <c r="B2200" s="6" t="s">
        <v>8137</v>
      </c>
      <c r="C2200" s="22" t="str">
        <f t="shared" ca="1" si="170"/>
        <v>North West Santo (Santo)</v>
      </c>
      <c r="D2200" s="6" t="s">
        <v>579</v>
      </c>
      <c r="E2200" s="22" t="str">
        <f t="shared" ca="1" si="171"/>
        <v>Aese</v>
      </c>
      <c r="F2200" s="22" t="str">
        <f t="shared" ca="1" si="172"/>
        <v>VUT0102029</v>
      </c>
      <c r="G2200" s="22" t="str">
        <f t="shared" ca="1" si="173"/>
        <v>VUT0102</v>
      </c>
      <c r="H2200" s="22" t="str">
        <f t="shared" ca="1" si="174"/>
        <v>SANMA</v>
      </c>
      <c r="I2200" s="2"/>
      <c r="J2200" s="2">
        <v>0</v>
      </c>
      <c r="K2200" s="2"/>
    </row>
    <row r="2201" spans="1:11">
      <c r="A2201" s="6" t="s">
        <v>8140</v>
      </c>
      <c r="B2201" s="6" t="s">
        <v>8141</v>
      </c>
      <c r="C2201" s="22" t="str">
        <f t="shared" ca="1" si="170"/>
        <v>North West Santo (Santo)</v>
      </c>
      <c r="D2201" s="6" t="s">
        <v>579</v>
      </c>
      <c r="E2201" s="22" t="str">
        <f t="shared" ca="1" si="171"/>
        <v>Aese</v>
      </c>
      <c r="F2201" s="22" t="str">
        <f t="shared" ca="1" si="172"/>
        <v>VUT0102029</v>
      </c>
      <c r="G2201" s="22" t="str">
        <f t="shared" ca="1" si="173"/>
        <v>VUT0102</v>
      </c>
      <c r="H2201" s="22" t="str">
        <f t="shared" ca="1" si="174"/>
        <v>SANMA</v>
      </c>
      <c r="I2201" s="2"/>
      <c r="J2201" s="2">
        <v>0</v>
      </c>
      <c r="K2201" s="2"/>
    </row>
    <row r="2202" spans="1:11">
      <c r="A2202" s="6" t="s">
        <v>8144</v>
      </c>
      <c r="B2202" s="6" t="s">
        <v>8145</v>
      </c>
      <c r="C2202" s="22" t="str">
        <f t="shared" ca="1" si="170"/>
        <v>North West Santo (Santo)</v>
      </c>
      <c r="D2202" s="6" t="s">
        <v>579</v>
      </c>
      <c r="E2202" s="22" t="str">
        <f t="shared" ca="1" si="171"/>
        <v>Aese</v>
      </c>
      <c r="F2202" s="22" t="str">
        <f t="shared" ca="1" si="172"/>
        <v>VUT0102029</v>
      </c>
      <c r="G2202" s="22" t="str">
        <f t="shared" ca="1" si="173"/>
        <v>VUT0102</v>
      </c>
      <c r="H2202" s="22" t="str">
        <f t="shared" ca="1" si="174"/>
        <v>SANMA</v>
      </c>
      <c r="I2202" s="2"/>
      <c r="J2202" s="2">
        <v>0</v>
      </c>
      <c r="K2202" s="2"/>
    </row>
    <row r="2203" spans="1:11">
      <c r="A2203" s="6" t="s">
        <v>8150</v>
      </c>
      <c r="B2203" s="6" t="s">
        <v>8151</v>
      </c>
      <c r="C2203" s="22" t="str">
        <f t="shared" ca="1" si="170"/>
        <v>North West Santo (Santo)</v>
      </c>
      <c r="D2203" s="6" t="s">
        <v>579</v>
      </c>
      <c r="E2203" s="22" t="str">
        <f t="shared" ca="1" si="171"/>
        <v>Aese</v>
      </c>
      <c r="F2203" s="22" t="str">
        <f t="shared" ca="1" si="172"/>
        <v>VUT0102029</v>
      </c>
      <c r="G2203" s="22" t="str">
        <f t="shared" ca="1" si="173"/>
        <v>VUT0102</v>
      </c>
      <c r="H2203" s="22" t="str">
        <f t="shared" ca="1" si="174"/>
        <v>SANMA</v>
      </c>
      <c r="I2203" s="2"/>
      <c r="J2203" s="2">
        <v>0</v>
      </c>
      <c r="K2203" s="2"/>
    </row>
    <row r="2204" spans="1:11">
      <c r="A2204" s="6" t="s">
        <v>8154</v>
      </c>
      <c r="B2204" s="6" t="s">
        <v>8155</v>
      </c>
      <c r="C2204" s="22" t="str">
        <f t="shared" ca="1" si="170"/>
        <v>North West Santo (Santo)</v>
      </c>
      <c r="D2204" s="6" t="s">
        <v>579</v>
      </c>
      <c r="E2204" s="22" t="str">
        <f t="shared" ca="1" si="171"/>
        <v>Aese</v>
      </c>
      <c r="F2204" s="22" t="str">
        <f t="shared" ca="1" si="172"/>
        <v>VUT0102029</v>
      </c>
      <c r="G2204" s="22" t="str">
        <f t="shared" ca="1" si="173"/>
        <v>VUT0102</v>
      </c>
      <c r="H2204" s="22" t="str">
        <f t="shared" ca="1" si="174"/>
        <v>SANMA</v>
      </c>
      <c r="I2204" s="2"/>
      <c r="J2204" s="2">
        <v>0</v>
      </c>
      <c r="K2204" s="2"/>
    </row>
    <row r="2205" spans="1:11">
      <c r="A2205" s="6" t="s">
        <v>8158</v>
      </c>
      <c r="B2205" s="6" t="s">
        <v>8159</v>
      </c>
      <c r="C2205" s="22" t="str">
        <f t="shared" ca="1" si="170"/>
        <v>North West Santo (Santo)</v>
      </c>
      <c r="D2205" s="6" t="s">
        <v>579</v>
      </c>
      <c r="E2205" s="22" t="str">
        <f t="shared" ca="1" si="171"/>
        <v>Aese</v>
      </c>
      <c r="F2205" s="22" t="str">
        <f t="shared" ca="1" si="172"/>
        <v>VUT0102029</v>
      </c>
      <c r="G2205" s="22" t="str">
        <f t="shared" ca="1" si="173"/>
        <v>VUT0102</v>
      </c>
      <c r="H2205" s="22" t="str">
        <f t="shared" ca="1" si="174"/>
        <v>SANMA</v>
      </c>
      <c r="I2205" s="2"/>
      <c r="J2205" s="2">
        <v>0</v>
      </c>
      <c r="K2205" s="2"/>
    </row>
    <row r="2206" spans="1:11">
      <c r="A2206" s="6" t="s">
        <v>8162</v>
      </c>
      <c r="B2206" s="6" t="s">
        <v>8163</v>
      </c>
      <c r="C2206" s="22" t="str">
        <f t="shared" ca="1" si="170"/>
        <v>North West Santo (Santo)</v>
      </c>
      <c r="D2206" s="6" t="s">
        <v>579</v>
      </c>
      <c r="E2206" s="22" t="str">
        <f t="shared" ca="1" si="171"/>
        <v>Aese</v>
      </c>
      <c r="F2206" s="22" t="str">
        <f t="shared" ca="1" si="172"/>
        <v>VUT0102029</v>
      </c>
      <c r="G2206" s="22" t="str">
        <f t="shared" ca="1" si="173"/>
        <v>VUT0102</v>
      </c>
      <c r="H2206" s="22" t="str">
        <f t="shared" ca="1" si="174"/>
        <v>SANMA</v>
      </c>
      <c r="I2206" s="2"/>
      <c r="J2206" s="2">
        <v>0</v>
      </c>
      <c r="K2206" s="2"/>
    </row>
    <row r="2207" spans="1:11">
      <c r="A2207" s="6" t="s">
        <v>8166</v>
      </c>
      <c r="B2207" s="6" t="s">
        <v>8167</v>
      </c>
      <c r="C2207" s="22" t="str">
        <f t="shared" ca="1" si="170"/>
        <v>North West Santo (Santo)</v>
      </c>
      <c r="D2207" s="6" t="s">
        <v>579</v>
      </c>
      <c r="E2207" s="22" t="str">
        <f t="shared" ca="1" si="171"/>
        <v>Aese</v>
      </c>
      <c r="F2207" s="22" t="str">
        <f t="shared" ca="1" si="172"/>
        <v>VUT0102029</v>
      </c>
      <c r="G2207" s="22" t="str">
        <f t="shared" ca="1" si="173"/>
        <v>VUT0102</v>
      </c>
      <c r="H2207" s="22" t="str">
        <f t="shared" ca="1" si="174"/>
        <v>SANMA</v>
      </c>
      <c r="I2207" s="2"/>
      <c r="J2207" s="2">
        <v>0</v>
      </c>
      <c r="K2207" s="2"/>
    </row>
    <row r="2208" spans="1:11">
      <c r="A2208" s="6" t="s">
        <v>8168</v>
      </c>
      <c r="B2208" s="6" t="s">
        <v>8169</v>
      </c>
      <c r="C2208" s="22" t="str">
        <f t="shared" ca="1" si="170"/>
        <v>North West Santo (Santo)</v>
      </c>
      <c r="D2208" s="6" t="s">
        <v>579</v>
      </c>
      <c r="E2208" s="22" t="str">
        <f t="shared" ca="1" si="171"/>
        <v>Aese</v>
      </c>
      <c r="F2208" s="22" t="str">
        <f t="shared" ca="1" si="172"/>
        <v>VUT0102029</v>
      </c>
      <c r="G2208" s="22" t="str">
        <f t="shared" ca="1" si="173"/>
        <v>VUT0102</v>
      </c>
      <c r="H2208" s="22" t="str">
        <f t="shared" ca="1" si="174"/>
        <v>SANMA</v>
      </c>
      <c r="I2208" s="2"/>
      <c r="J2208" s="2">
        <v>0</v>
      </c>
      <c r="K2208" s="2"/>
    </row>
    <row r="2209" spans="1:11">
      <c r="A2209" s="6" t="s">
        <v>8172</v>
      </c>
      <c r="B2209" s="6" t="s">
        <v>8173</v>
      </c>
      <c r="C2209" s="22" t="str">
        <f t="shared" ca="1" si="170"/>
        <v>North West Santo (Santo)</v>
      </c>
      <c r="D2209" s="6" t="s">
        <v>579</v>
      </c>
      <c r="E2209" s="22" t="str">
        <f t="shared" ca="1" si="171"/>
        <v>Aese</v>
      </c>
      <c r="F2209" s="22" t="str">
        <f t="shared" ca="1" si="172"/>
        <v>VUT0102029</v>
      </c>
      <c r="G2209" s="22" t="str">
        <f t="shared" ca="1" si="173"/>
        <v>VUT0102</v>
      </c>
      <c r="H2209" s="22" t="str">
        <f t="shared" ca="1" si="174"/>
        <v>SANMA</v>
      </c>
      <c r="I2209" s="2"/>
      <c r="J2209" s="2">
        <v>0</v>
      </c>
      <c r="K2209" s="2"/>
    </row>
    <row r="2210" spans="1:11">
      <c r="A2210" s="6" t="s">
        <v>8176</v>
      </c>
      <c r="B2210" s="6" t="s">
        <v>8177</v>
      </c>
      <c r="C2210" s="22" t="str">
        <f t="shared" ca="1" si="170"/>
        <v>North West Santo (Santo)</v>
      </c>
      <c r="D2210" s="6" t="s">
        <v>579</v>
      </c>
      <c r="E2210" s="22" t="str">
        <f t="shared" ca="1" si="171"/>
        <v>Aese</v>
      </c>
      <c r="F2210" s="22" t="str">
        <f t="shared" ca="1" si="172"/>
        <v>VUT0102029</v>
      </c>
      <c r="G2210" s="22" t="str">
        <f t="shared" ca="1" si="173"/>
        <v>VUT0102</v>
      </c>
      <c r="H2210" s="22" t="str">
        <f t="shared" ca="1" si="174"/>
        <v>SANMA</v>
      </c>
      <c r="I2210" s="2"/>
      <c r="J2210" s="2">
        <v>0</v>
      </c>
      <c r="K2210" s="2"/>
    </row>
    <row r="2211" spans="1:11">
      <c r="A2211" s="6" t="s">
        <v>8178</v>
      </c>
      <c r="B2211" s="6" t="s">
        <v>8179</v>
      </c>
      <c r="C2211" s="22" t="str">
        <f t="shared" ca="1" si="170"/>
        <v>North West Santo (Santo)</v>
      </c>
      <c r="D2211" s="6" t="s">
        <v>579</v>
      </c>
      <c r="E2211" s="22" t="str">
        <f t="shared" ca="1" si="171"/>
        <v>Aese</v>
      </c>
      <c r="F2211" s="22" t="str">
        <f t="shared" ca="1" si="172"/>
        <v>VUT0102029</v>
      </c>
      <c r="G2211" s="22" t="str">
        <f t="shared" ca="1" si="173"/>
        <v>VUT0102</v>
      </c>
      <c r="H2211" s="22" t="str">
        <f t="shared" ca="1" si="174"/>
        <v>SANMA</v>
      </c>
      <c r="I2211" s="2"/>
      <c r="J2211" s="2">
        <v>0</v>
      </c>
      <c r="K2211" s="2"/>
    </row>
    <row r="2212" spans="1:11">
      <c r="A2212" s="6" t="s">
        <v>8180</v>
      </c>
      <c r="B2212" s="6" t="s">
        <v>8181</v>
      </c>
      <c r="C2212" s="22" t="str">
        <f t="shared" ca="1" si="170"/>
        <v>North West Santo (Santo)</v>
      </c>
      <c r="D2212" s="6" t="s">
        <v>579</v>
      </c>
      <c r="E2212" s="22" t="str">
        <f t="shared" ca="1" si="171"/>
        <v>Aese</v>
      </c>
      <c r="F2212" s="22" t="str">
        <f t="shared" ca="1" si="172"/>
        <v>VUT0102029</v>
      </c>
      <c r="G2212" s="22" t="str">
        <f t="shared" ca="1" si="173"/>
        <v>VUT0102</v>
      </c>
      <c r="H2212" s="22" t="str">
        <f t="shared" ca="1" si="174"/>
        <v>SANMA</v>
      </c>
      <c r="I2212" s="2"/>
      <c r="J2212" s="2">
        <v>0</v>
      </c>
      <c r="K2212" s="2"/>
    </row>
    <row r="2213" spans="1:11">
      <c r="A2213" s="6" t="s">
        <v>8182</v>
      </c>
      <c r="B2213" s="6" t="s">
        <v>8183</v>
      </c>
      <c r="C2213" s="22" t="str">
        <f t="shared" ca="1" si="170"/>
        <v>North West Santo (Santo)</v>
      </c>
      <c r="D2213" s="6" t="s">
        <v>579</v>
      </c>
      <c r="E2213" s="22" t="str">
        <f t="shared" ca="1" si="171"/>
        <v>Aese</v>
      </c>
      <c r="F2213" s="22" t="str">
        <f t="shared" ca="1" si="172"/>
        <v>VUT0102029</v>
      </c>
      <c r="G2213" s="22" t="str">
        <f t="shared" ca="1" si="173"/>
        <v>VUT0102</v>
      </c>
      <c r="H2213" s="22" t="str">
        <f t="shared" ca="1" si="174"/>
        <v>SANMA</v>
      </c>
      <c r="I2213" s="2"/>
      <c r="J2213" s="2">
        <v>0</v>
      </c>
      <c r="K2213" s="2"/>
    </row>
    <row r="2214" spans="1:11">
      <c r="A2214" s="6" t="s">
        <v>8193</v>
      </c>
      <c r="B2214" s="6" t="s">
        <v>8194</v>
      </c>
      <c r="C2214" s="22" t="str">
        <f t="shared" ca="1" si="170"/>
        <v>North West Santo (Santo)</v>
      </c>
      <c r="D2214" s="6" t="s">
        <v>579</v>
      </c>
      <c r="E2214" s="22" t="str">
        <f t="shared" ca="1" si="171"/>
        <v>Aese</v>
      </c>
      <c r="F2214" s="22" t="str">
        <f t="shared" ca="1" si="172"/>
        <v>VUT0102029</v>
      </c>
      <c r="G2214" s="22" t="str">
        <f t="shared" ca="1" si="173"/>
        <v>VUT0102</v>
      </c>
      <c r="H2214" s="22" t="str">
        <f t="shared" ca="1" si="174"/>
        <v>SANMA</v>
      </c>
      <c r="I2214" s="2"/>
      <c r="J2214" s="2">
        <v>0</v>
      </c>
      <c r="K2214" s="2"/>
    </row>
    <row r="2215" spans="1:11">
      <c r="A2215" s="6" t="s">
        <v>8199</v>
      </c>
      <c r="B2215" s="6" t="s">
        <v>8200</v>
      </c>
      <c r="C2215" s="22" t="str">
        <f t="shared" ca="1" si="170"/>
        <v>North West Santo (Santo)</v>
      </c>
      <c r="D2215" s="6" t="s">
        <v>579</v>
      </c>
      <c r="E2215" s="22" t="str">
        <f t="shared" ca="1" si="171"/>
        <v>Aese</v>
      </c>
      <c r="F2215" s="22" t="str">
        <f t="shared" ca="1" si="172"/>
        <v>VUT0102029</v>
      </c>
      <c r="G2215" s="22" t="str">
        <f t="shared" ca="1" si="173"/>
        <v>VUT0102</v>
      </c>
      <c r="H2215" s="22" t="str">
        <f t="shared" ca="1" si="174"/>
        <v>SANMA</v>
      </c>
      <c r="I2215" s="2"/>
      <c r="J2215" s="2">
        <v>0</v>
      </c>
      <c r="K2215" s="2"/>
    </row>
    <row r="2216" spans="1:11">
      <c r="A2216" s="6" t="s">
        <v>8203</v>
      </c>
      <c r="B2216" s="6" t="s">
        <v>8204</v>
      </c>
      <c r="C2216" s="22" t="str">
        <f t="shared" ca="1" si="170"/>
        <v>North West Santo (Santo)</v>
      </c>
      <c r="D2216" s="6" t="s">
        <v>579</v>
      </c>
      <c r="E2216" s="22" t="str">
        <f t="shared" ca="1" si="171"/>
        <v>Aese</v>
      </c>
      <c r="F2216" s="22" t="str">
        <f t="shared" ca="1" si="172"/>
        <v>VUT0102029</v>
      </c>
      <c r="G2216" s="22" t="str">
        <f t="shared" ca="1" si="173"/>
        <v>VUT0102</v>
      </c>
      <c r="H2216" s="22" t="str">
        <f t="shared" ca="1" si="174"/>
        <v>SANMA</v>
      </c>
      <c r="I2216" s="2"/>
      <c r="J2216" s="2">
        <v>0</v>
      </c>
      <c r="K2216" s="2"/>
    </row>
    <row r="2217" spans="1:11">
      <c r="A2217" s="6" t="s">
        <v>8207</v>
      </c>
      <c r="B2217" s="6" t="s">
        <v>8208</v>
      </c>
      <c r="C2217" s="22" t="str">
        <f t="shared" ca="1" si="170"/>
        <v>North West Santo (Santo)</v>
      </c>
      <c r="D2217" s="6" t="s">
        <v>579</v>
      </c>
      <c r="E2217" s="22" t="str">
        <f t="shared" ca="1" si="171"/>
        <v>Aese</v>
      </c>
      <c r="F2217" s="22" t="str">
        <f t="shared" ca="1" si="172"/>
        <v>VUT0102029</v>
      </c>
      <c r="G2217" s="22" t="str">
        <f t="shared" ca="1" si="173"/>
        <v>VUT0102</v>
      </c>
      <c r="H2217" s="22" t="str">
        <f t="shared" ca="1" si="174"/>
        <v>SANMA</v>
      </c>
      <c r="I2217" s="2"/>
      <c r="J2217" s="2">
        <v>0</v>
      </c>
      <c r="K2217" s="2"/>
    </row>
    <row r="2218" spans="1:11">
      <c r="A2218" s="6" t="s">
        <v>8209</v>
      </c>
      <c r="B2218" s="6" t="s">
        <v>8210</v>
      </c>
      <c r="C2218" s="22" t="str">
        <f t="shared" ca="1" si="170"/>
        <v>North West Santo (Santo)</v>
      </c>
      <c r="D2218" s="6" t="s">
        <v>579</v>
      </c>
      <c r="E2218" s="22" t="str">
        <f t="shared" ca="1" si="171"/>
        <v>Aese</v>
      </c>
      <c r="F2218" s="22" t="str">
        <f t="shared" ca="1" si="172"/>
        <v>VUT0102029</v>
      </c>
      <c r="G2218" s="22" t="str">
        <f t="shared" ca="1" si="173"/>
        <v>VUT0102</v>
      </c>
      <c r="H2218" s="22" t="str">
        <f t="shared" ca="1" si="174"/>
        <v>SANMA</v>
      </c>
      <c r="I2218" s="2"/>
      <c r="J2218" s="2">
        <v>0</v>
      </c>
      <c r="K2218" s="2"/>
    </row>
    <row r="2219" spans="1:11">
      <c r="A2219" s="6" t="s">
        <v>8213</v>
      </c>
      <c r="B2219" s="6" t="s">
        <v>8214</v>
      </c>
      <c r="C2219" s="22" t="str">
        <f t="shared" ca="1" si="170"/>
        <v>North West Santo (Santo)</v>
      </c>
      <c r="D2219" s="6" t="s">
        <v>579</v>
      </c>
      <c r="E2219" s="22" t="str">
        <f t="shared" ca="1" si="171"/>
        <v>Aese</v>
      </c>
      <c r="F2219" s="22" t="str">
        <f t="shared" ca="1" si="172"/>
        <v>VUT0102029</v>
      </c>
      <c r="G2219" s="22" t="str">
        <f t="shared" ca="1" si="173"/>
        <v>VUT0102</v>
      </c>
      <c r="H2219" s="22" t="str">
        <f t="shared" ca="1" si="174"/>
        <v>SANMA</v>
      </c>
      <c r="I2219" s="2"/>
      <c r="J2219" s="2">
        <v>0</v>
      </c>
      <c r="K2219" s="2"/>
    </row>
    <row r="2220" spans="1:11">
      <c r="A2220" s="6" t="s">
        <v>8217</v>
      </c>
      <c r="B2220" s="6" t="s">
        <v>8218</v>
      </c>
      <c r="C2220" s="22" t="str">
        <f t="shared" ca="1" si="170"/>
        <v>North West Santo (Santo)</v>
      </c>
      <c r="D2220" s="6" t="s">
        <v>579</v>
      </c>
      <c r="E2220" s="22" t="str">
        <f t="shared" ca="1" si="171"/>
        <v>Aese</v>
      </c>
      <c r="F2220" s="22" t="str">
        <f t="shared" ca="1" si="172"/>
        <v>VUT0102029</v>
      </c>
      <c r="G2220" s="22" t="str">
        <f t="shared" ca="1" si="173"/>
        <v>VUT0102</v>
      </c>
      <c r="H2220" s="22" t="str">
        <f t="shared" ca="1" si="174"/>
        <v>SANMA</v>
      </c>
      <c r="I2220" s="2"/>
      <c r="J2220" s="2">
        <v>0</v>
      </c>
      <c r="K2220" s="2"/>
    </row>
    <row r="2221" spans="1:11">
      <c r="A2221" s="6" t="s">
        <v>8221</v>
      </c>
      <c r="B2221" s="6" t="s">
        <v>8222</v>
      </c>
      <c r="C2221" s="22" t="str">
        <f t="shared" ca="1" si="170"/>
        <v>North West Santo (Santo)</v>
      </c>
      <c r="D2221" s="6" t="s">
        <v>579</v>
      </c>
      <c r="E2221" s="22" t="str">
        <f t="shared" ca="1" si="171"/>
        <v>Aese</v>
      </c>
      <c r="F2221" s="22" t="str">
        <f t="shared" ca="1" si="172"/>
        <v>VUT0102029</v>
      </c>
      <c r="G2221" s="22" t="str">
        <f t="shared" ca="1" si="173"/>
        <v>VUT0102</v>
      </c>
      <c r="H2221" s="22" t="str">
        <f t="shared" ca="1" si="174"/>
        <v>SANMA</v>
      </c>
      <c r="I2221" s="2"/>
      <c r="J2221" s="2">
        <v>0</v>
      </c>
      <c r="K2221" s="2"/>
    </row>
    <row r="2222" spans="1:11">
      <c r="A2222" s="6" t="s">
        <v>8223</v>
      </c>
      <c r="B2222" s="6" t="s">
        <v>8224</v>
      </c>
      <c r="C2222" s="22" t="str">
        <f t="shared" ca="1" si="170"/>
        <v>North West Santo (Santo)</v>
      </c>
      <c r="D2222" s="6" t="s">
        <v>579</v>
      </c>
      <c r="E2222" s="22" t="str">
        <f t="shared" ca="1" si="171"/>
        <v>Aese</v>
      </c>
      <c r="F2222" s="22" t="str">
        <f t="shared" ca="1" si="172"/>
        <v>VUT0102029</v>
      </c>
      <c r="G2222" s="22" t="str">
        <f t="shared" ca="1" si="173"/>
        <v>VUT0102</v>
      </c>
      <c r="H2222" s="22" t="str">
        <f t="shared" ca="1" si="174"/>
        <v>SANMA</v>
      </c>
      <c r="I2222" s="2"/>
      <c r="J2222" s="2">
        <v>0</v>
      </c>
      <c r="K2222" s="2"/>
    </row>
    <row r="2223" spans="1:11">
      <c r="A2223" s="6" t="s">
        <v>6392</v>
      </c>
      <c r="B2223" s="6" t="s">
        <v>8225</v>
      </c>
      <c r="C2223" s="22" t="str">
        <f t="shared" ca="1" si="170"/>
        <v>North West Santo (Santo)</v>
      </c>
      <c r="D2223" s="6" t="s">
        <v>579</v>
      </c>
      <c r="E2223" s="22" t="str">
        <f t="shared" ca="1" si="171"/>
        <v>Aese</v>
      </c>
      <c r="F2223" s="22" t="str">
        <f t="shared" ca="1" si="172"/>
        <v>VUT0102029</v>
      </c>
      <c r="G2223" s="22" t="str">
        <f t="shared" ca="1" si="173"/>
        <v>VUT0102</v>
      </c>
      <c r="H2223" s="22" t="str">
        <f t="shared" ca="1" si="174"/>
        <v>SANMA</v>
      </c>
      <c r="I2223" s="2"/>
      <c r="J2223" s="2">
        <v>0</v>
      </c>
      <c r="K2223" s="2"/>
    </row>
    <row r="2224" spans="1:11">
      <c r="A2224" s="6" t="s">
        <v>8246</v>
      </c>
      <c r="B2224" s="6" t="s">
        <v>8247</v>
      </c>
      <c r="C2224" s="22" t="str">
        <f t="shared" ca="1" si="170"/>
        <v>North West Santo (Santo)</v>
      </c>
      <c r="D2224" s="6" t="s">
        <v>579</v>
      </c>
      <c r="E2224" s="22" t="str">
        <f t="shared" ca="1" si="171"/>
        <v>Aese</v>
      </c>
      <c r="F2224" s="22" t="str">
        <f t="shared" ca="1" si="172"/>
        <v>VUT0102029</v>
      </c>
      <c r="G2224" s="22" t="str">
        <f t="shared" ca="1" si="173"/>
        <v>VUT0102</v>
      </c>
      <c r="H2224" s="22" t="str">
        <f t="shared" ca="1" si="174"/>
        <v>SANMA</v>
      </c>
      <c r="I2224" s="2"/>
      <c r="J2224" s="2">
        <v>0</v>
      </c>
      <c r="K2224" s="2"/>
    </row>
    <row r="2225" spans="1:11">
      <c r="A2225" s="6" t="s">
        <v>8248</v>
      </c>
      <c r="B2225" s="6" t="s">
        <v>8249</v>
      </c>
      <c r="C2225" s="22" t="str">
        <f t="shared" ca="1" si="170"/>
        <v>North West Santo (Santo)</v>
      </c>
      <c r="D2225" s="6" t="s">
        <v>579</v>
      </c>
      <c r="E2225" s="22" t="str">
        <f t="shared" ca="1" si="171"/>
        <v>Aese</v>
      </c>
      <c r="F2225" s="22" t="str">
        <f t="shared" ca="1" si="172"/>
        <v>VUT0102029</v>
      </c>
      <c r="G2225" s="22" t="str">
        <f t="shared" ca="1" si="173"/>
        <v>VUT0102</v>
      </c>
      <c r="H2225" s="22" t="str">
        <f t="shared" ca="1" si="174"/>
        <v>SANMA</v>
      </c>
      <c r="I2225" s="2"/>
      <c r="J2225" s="2">
        <v>0</v>
      </c>
      <c r="K2225" s="2"/>
    </row>
    <row r="2226" spans="1:11">
      <c r="A2226" s="6" t="s">
        <v>8250</v>
      </c>
      <c r="B2226" s="6" t="s">
        <v>8251</v>
      </c>
      <c r="C2226" s="22" t="str">
        <f t="shared" ca="1" si="170"/>
        <v>North West Santo (Santo)</v>
      </c>
      <c r="D2226" s="6" t="s">
        <v>579</v>
      </c>
      <c r="E2226" s="22" t="str">
        <f t="shared" ca="1" si="171"/>
        <v>Aese</v>
      </c>
      <c r="F2226" s="22" t="str">
        <f t="shared" ca="1" si="172"/>
        <v>VUT0102029</v>
      </c>
      <c r="G2226" s="22" t="str">
        <f t="shared" ca="1" si="173"/>
        <v>VUT0102</v>
      </c>
      <c r="H2226" s="22" t="str">
        <f t="shared" ca="1" si="174"/>
        <v>SANMA</v>
      </c>
      <c r="I2226" s="2"/>
      <c r="J2226" s="2">
        <v>0</v>
      </c>
      <c r="K2226" s="2"/>
    </row>
    <row r="2227" spans="1:11">
      <c r="A2227" s="6" t="s">
        <v>8254</v>
      </c>
      <c r="B2227" s="6" t="s">
        <v>8255</v>
      </c>
      <c r="C2227" s="22" t="str">
        <f t="shared" ca="1" si="170"/>
        <v>North West Santo (Santo)</v>
      </c>
      <c r="D2227" s="6" t="s">
        <v>579</v>
      </c>
      <c r="E2227" s="22" t="str">
        <f t="shared" ca="1" si="171"/>
        <v>Aese</v>
      </c>
      <c r="F2227" s="22" t="str">
        <f t="shared" ca="1" si="172"/>
        <v>VUT0102029</v>
      </c>
      <c r="G2227" s="22" t="str">
        <f t="shared" ca="1" si="173"/>
        <v>VUT0102</v>
      </c>
      <c r="H2227" s="22" t="str">
        <f t="shared" ca="1" si="174"/>
        <v>SANMA</v>
      </c>
      <c r="I2227" s="2"/>
      <c r="J2227" s="2">
        <v>0</v>
      </c>
      <c r="K2227" s="2"/>
    </row>
    <row r="2228" spans="1:11">
      <c r="A2228" s="6" t="s">
        <v>8256</v>
      </c>
      <c r="B2228" s="6" t="s">
        <v>8257</v>
      </c>
      <c r="C2228" s="22" t="str">
        <f t="shared" ca="1" si="170"/>
        <v>North West Santo (Santo)</v>
      </c>
      <c r="D2228" s="6" t="s">
        <v>579</v>
      </c>
      <c r="E2228" s="22" t="str">
        <f t="shared" ca="1" si="171"/>
        <v>Aese</v>
      </c>
      <c r="F2228" s="22" t="str">
        <f t="shared" ca="1" si="172"/>
        <v>VUT0102029</v>
      </c>
      <c r="G2228" s="22" t="str">
        <f t="shared" ca="1" si="173"/>
        <v>VUT0102</v>
      </c>
      <c r="H2228" s="22" t="str">
        <f t="shared" ca="1" si="174"/>
        <v>SANMA</v>
      </c>
      <c r="I2228" s="2"/>
      <c r="J2228" s="2">
        <v>0</v>
      </c>
      <c r="K2228" s="2"/>
    </row>
    <row r="2229" spans="1:11">
      <c r="A2229" s="6" t="s">
        <v>8258</v>
      </c>
      <c r="B2229" s="6" t="s">
        <v>8259</v>
      </c>
      <c r="C2229" s="22" t="str">
        <f t="shared" ca="1" si="170"/>
        <v>North West Santo (Santo)</v>
      </c>
      <c r="D2229" s="6" t="s">
        <v>579</v>
      </c>
      <c r="E2229" s="22" t="str">
        <f t="shared" ca="1" si="171"/>
        <v>Aese</v>
      </c>
      <c r="F2229" s="22" t="str">
        <f t="shared" ca="1" si="172"/>
        <v>VUT0102029</v>
      </c>
      <c r="G2229" s="22" t="str">
        <f t="shared" ca="1" si="173"/>
        <v>VUT0102</v>
      </c>
      <c r="H2229" s="22" t="str">
        <f t="shared" ca="1" si="174"/>
        <v>SANMA</v>
      </c>
      <c r="I2229" s="2"/>
      <c r="J2229" s="2">
        <v>0</v>
      </c>
      <c r="K2229" s="2"/>
    </row>
    <row r="2230" spans="1:11">
      <c r="A2230" s="6" t="s">
        <v>8260</v>
      </c>
      <c r="B2230" s="6" t="s">
        <v>8261</v>
      </c>
      <c r="C2230" s="22" t="str">
        <f t="shared" ca="1" si="170"/>
        <v>North West Santo (Santo)</v>
      </c>
      <c r="D2230" s="6" t="s">
        <v>579</v>
      </c>
      <c r="E2230" s="22" t="str">
        <f t="shared" ca="1" si="171"/>
        <v>Aese</v>
      </c>
      <c r="F2230" s="22" t="str">
        <f t="shared" ca="1" si="172"/>
        <v>VUT0102029</v>
      </c>
      <c r="G2230" s="22" t="str">
        <f t="shared" ca="1" si="173"/>
        <v>VUT0102</v>
      </c>
      <c r="H2230" s="22" t="str">
        <f t="shared" ca="1" si="174"/>
        <v>SANMA</v>
      </c>
      <c r="I2230" s="2"/>
      <c r="J2230" s="2">
        <v>0</v>
      </c>
      <c r="K2230" s="2"/>
    </row>
    <row r="2231" spans="1:11">
      <c r="A2231" s="6" t="s">
        <v>8262</v>
      </c>
      <c r="B2231" s="6" t="s">
        <v>8263</v>
      </c>
      <c r="C2231" s="22" t="str">
        <f t="shared" ca="1" si="170"/>
        <v>North West Santo (Santo)</v>
      </c>
      <c r="D2231" s="6" t="s">
        <v>579</v>
      </c>
      <c r="E2231" s="22" t="str">
        <f t="shared" ca="1" si="171"/>
        <v>Aese</v>
      </c>
      <c r="F2231" s="22" t="str">
        <f t="shared" ca="1" si="172"/>
        <v>VUT0102029</v>
      </c>
      <c r="G2231" s="22" t="str">
        <f t="shared" ca="1" si="173"/>
        <v>VUT0102</v>
      </c>
      <c r="H2231" s="22" t="str">
        <f t="shared" ca="1" si="174"/>
        <v>SANMA</v>
      </c>
      <c r="I2231" s="2"/>
      <c r="J2231" s="2">
        <v>0</v>
      </c>
      <c r="K2231" s="2"/>
    </row>
    <row r="2232" spans="1:11">
      <c r="A2232" s="6" t="s">
        <v>8264</v>
      </c>
      <c r="B2232" s="6" t="s">
        <v>8265</v>
      </c>
      <c r="C2232" s="22" t="str">
        <f t="shared" ca="1" si="170"/>
        <v>North West Santo (Santo)</v>
      </c>
      <c r="D2232" s="6" t="s">
        <v>579</v>
      </c>
      <c r="E2232" s="22" t="str">
        <f t="shared" ca="1" si="171"/>
        <v>Aese</v>
      </c>
      <c r="F2232" s="22" t="str">
        <f t="shared" ca="1" si="172"/>
        <v>VUT0102029</v>
      </c>
      <c r="G2232" s="22" t="str">
        <f t="shared" ca="1" si="173"/>
        <v>VUT0102</v>
      </c>
      <c r="H2232" s="22" t="str">
        <f t="shared" ca="1" si="174"/>
        <v>SANMA</v>
      </c>
      <c r="I2232" s="2"/>
      <c r="J2232" s="2">
        <v>0</v>
      </c>
      <c r="K2232" s="2"/>
    </row>
    <row r="2233" spans="1:11">
      <c r="A2233" s="6" t="s">
        <v>8266</v>
      </c>
      <c r="B2233" s="6" t="s">
        <v>8267</v>
      </c>
      <c r="C2233" s="22" t="str">
        <f t="shared" ca="1" si="170"/>
        <v>North West Santo (Santo)</v>
      </c>
      <c r="D2233" s="6" t="s">
        <v>579</v>
      </c>
      <c r="E2233" s="22" t="str">
        <f t="shared" ca="1" si="171"/>
        <v>Aese</v>
      </c>
      <c r="F2233" s="22" t="str">
        <f t="shared" ca="1" si="172"/>
        <v>VUT0102029</v>
      </c>
      <c r="G2233" s="22" t="str">
        <f t="shared" ca="1" si="173"/>
        <v>VUT0102</v>
      </c>
      <c r="H2233" s="22" t="str">
        <f t="shared" ca="1" si="174"/>
        <v>SANMA</v>
      </c>
      <c r="I2233" s="2"/>
      <c r="J2233" s="2">
        <v>0</v>
      </c>
      <c r="K2233" s="2"/>
    </row>
    <row r="2234" spans="1:11">
      <c r="A2234" s="6" t="s">
        <v>8268</v>
      </c>
      <c r="B2234" s="6" t="s">
        <v>8269</v>
      </c>
      <c r="C2234" s="22" t="str">
        <f t="shared" ca="1" si="170"/>
        <v>North West Santo (Santo)</v>
      </c>
      <c r="D2234" s="6" t="s">
        <v>579</v>
      </c>
      <c r="E2234" s="22" t="str">
        <f t="shared" ca="1" si="171"/>
        <v>Aese</v>
      </c>
      <c r="F2234" s="22" t="str">
        <f t="shared" ca="1" si="172"/>
        <v>VUT0102029</v>
      </c>
      <c r="G2234" s="22" t="str">
        <f t="shared" ca="1" si="173"/>
        <v>VUT0102</v>
      </c>
      <c r="H2234" s="22" t="str">
        <f t="shared" ca="1" si="174"/>
        <v>SANMA</v>
      </c>
      <c r="I2234" s="2"/>
      <c r="J2234" s="2">
        <v>0</v>
      </c>
      <c r="K2234" s="2"/>
    </row>
    <row r="2235" spans="1:11">
      <c r="A2235" s="6" t="s">
        <v>8270</v>
      </c>
      <c r="B2235" s="6" t="s">
        <v>8271</v>
      </c>
      <c r="C2235" s="22" t="str">
        <f t="shared" ca="1" si="170"/>
        <v>North West Santo (Santo)</v>
      </c>
      <c r="D2235" s="6" t="s">
        <v>579</v>
      </c>
      <c r="E2235" s="22" t="str">
        <f t="shared" ca="1" si="171"/>
        <v>Aese</v>
      </c>
      <c r="F2235" s="22" t="str">
        <f t="shared" ca="1" si="172"/>
        <v>VUT0102029</v>
      </c>
      <c r="G2235" s="22" t="str">
        <f t="shared" ca="1" si="173"/>
        <v>VUT0102</v>
      </c>
      <c r="H2235" s="22" t="str">
        <f t="shared" ca="1" si="174"/>
        <v>SANMA</v>
      </c>
      <c r="I2235" s="2"/>
      <c r="J2235" s="2">
        <v>0</v>
      </c>
      <c r="K2235" s="2"/>
    </row>
    <row r="2236" spans="1:11">
      <c r="A2236" s="6" t="s">
        <v>8642</v>
      </c>
      <c r="B2236" s="6" t="s">
        <v>8643</v>
      </c>
      <c r="C2236" s="22" t="str">
        <f t="shared" ca="1" si="170"/>
        <v>Northern Area Council (Hiu)</v>
      </c>
      <c r="D2236" s="6" t="s">
        <v>581</v>
      </c>
      <c r="E2236" s="22" t="str">
        <f t="shared" ca="1" si="171"/>
        <v>Hiu</v>
      </c>
      <c r="F2236" s="22" t="str">
        <f t="shared" ca="1" si="172"/>
        <v>VUT0101011</v>
      </c>
      <c r="G2236" s="22" t="str">
        <f t="shared" ca="1" si="173"/>
        <v>VUT0101</v>
      </c>
      <c r="H2236" s="22" t="str">
        <f t="shared" ca="1" si="174"/>
        <v>TORBA</v>
      </c>
      <c r="I2236" s="2"/>
      <c r="J2236" s="2">
        <v>3</v>
      </c>
      <c r="K2236" s="2"/>
    </row>
    <row r="2237" spans="1:11">
      <c r="A2237" s="6" t="s">
        <v>120</v>
      </c>
      <c r="B2237" s="6" t="s">
        <v>8644</v>
      </c>
      <c r="C2237" s="22" t="str">
        <f t="shared" ca="1" si="170"/>
        <v>Northern Area Council (Hiu)</v>
      </c>
      <c r="D2237" s="6" t="s">
        <v>581</v>
      </c>
      <c r="E2237" s="22" t="str">
        <f t="shared" ca="1" si="171"/>
        <v>Hiu</v>
      </c>
      <c r="F2237" s="22" t="str">
        <f t="shared" ca="1" si="172"/>
        <v>VUT0101011</v>
      </c>
      <c r="G2237" s="22" t="str">
        <f t="shared" ca="1" si="173"/>
        <v>VUT0101</v>
      </c>
      <c r="H2237" s="22" t="str">
        <f t="shared" ca="1" si="174"/>
        <v>TORBA</v>
      </c>
      <c r="I2237" s="2"/>
      <c r="J2237" s="2">
        <v>0</v>
      </c>
      <c r="K2237" s="2"/>
    </row>
    <row r="2238" spans="1:11">
      <c r="A2238" s="6" t="s">
        <v>8645</v>
      </c>
      <c r="B2238" s="6" t="s">
        <v>8646</v>
      </c>
      <c r="C2238" s="22" t="str">
        <f t="shared" ca="1" si="170"/>
        <v>Northern Area Council (Hiu)</v>
      </c>
      <c r="D2238" s="6" t="s">
        <v>581</v>
      </c>
      <c r="E2238" s="22" t="str">
        <f t="shared" ca="1" si="171"/>
        <v>Hiu</v>
      </c>
      <c r="F2238" s="22" t="str">
        <f t="shared" ca="1" si="172"/>
        <v>VUT0101011</v>
      </c>
      <c r="G2238" s="22" t="str">
        <f t="shared" ca="1" si="173"/>
        <v>VUT0101</v>
      </c>
      <c r="H2238" s="22" t="str">
        <f t="shared" ca="1" si="174"/>
        <v>TORBA</v>
      </c>
      <c r="I2238" s="2"/>
      <c r="J2238" s="2">
        <v>0</v>
      </c>
      <c r="K2238" s="2"/>
    </row>
    <row r="2239" spans="1:11">
      <c r="A2239" s="6" t="s">
        <v>8647</v>
      </c>
      <c r="B2239" s="6" t="s">
        <v>8648</v>
      </c>
      <c r="C2239" s="22" t="str">
        <f t="shared" ca="1" si="170"/>
        <v>Northern Area Council (Hiu)</v>
      </c>
      <c r="D2239" s="6" t="s">
        <v>581</v>
      </c>
      <c r="E2239" s="22" t="str">
        <f t="shared" ca="1" si="171"/>
        <v>Hiu</v>
      </c>
      <c r="F2239" s="22" t="str">
        <f t="shared" ca="1" si="172"/>
        <v>VUT0101011</v>
      </c>
      <c r="G2239" s="22" t="str">
        <f t="shared" ca="1" si="173"/>
        <v>VUT0101</v>
      </c>
      <c r="H2239" s="22" t="str">
        <f t="shared" ca="1" si="174"/>
        <v>TORBA</v>
      </c>
      <c r="I2239" s="2"/>
      <c r="J2239" s="2">
        <v>0</v>
      </c>
      <c r="K2239" s="2"/>
    </row>
    <row r="2240" spans="1:11">
      <c r="A2240" s="6" t="s">
        <v>8649</v>
      </c>
      <c r="B2240" s="6" t="s">
        <v>8650</v>
      </c>
      <c r="C2240" s="22" t="str">
        <f t="shared" ca="1" si="170"/>
        <v>Northern Area Council (Hiu)</v>
      </c>
      <c r="D2240" s="6" t="s">
        <v>581</v>
      </c>
      <c r="E2240" s="22" t="str">
        <f t="shared" ca="1" si="171"/>
        <v>Hiu</v>
      </c>
      <c r="F2240" s="22" t="str">
        <f t="shared" ca="1" si="172"/>
        <v>VUT0101011</v>
      </c>
      <c r="G2240" s="22" t="str">
        <f t="shared" ca="1" si="173"/>
        <v>VUT0101</v>
      </c>
      <c r="H2240" s="22" t="str">
        <f t="shared" ca="1" si="174"/>
        <v>TORBA</v>
      </c>
      <c r="I2240" s="2"/>
      <c r="J2240" s="2">
        <v>0</v>
      </c>
      <c r="K2240" s="2"/>
    </row>
    <row r="2241" spans="1:11">
      <c r="A2241" s="6" t="s">
        <v>8626</v>
      </c>
      <c r="B2241" s="6" t="s">
        <v>8627</v>
      </c>
      <c r="C2241" s="22" t="str">
        <f t="shared" ca="1" si="170"/>
        <v>Northern Area Council (Loh)</v>
      </c>
      <c r="D2241" s="6" t="s">
        <v>587</v>
      </c>
      <c r="E2241" s="22" t="str">
        <f t="shared" ca="1" si="171"/>
        <v>Loh</v>
      </c>
      <c r="F2241" s="22" t="str">
        <f t="shared" ca="1" si="172"/>
        <v>VUT0101012</v>
      </c>
      <c r="G2241" s="22" t="str">
        <f t="shared" ca="1" si="173"/>
        <v>VUT0101</v>
      </c>
      <c r="H2241" s="22" t="str">
        <f t="shared" ca="1" si="174"/>
        <v>TORBA</v>
      </c>
      <c r="I2241" s="2"/>
      <c r="J2241" s="2">
        <v>0</v>
      </c>
      <c r="K2241" s="2"/>
    </row>
    <row r="2242" spans="1:11">
      <c r="A2242" s="6" t="s">
        <v>8628</v>
      </c>
      <c r="B2242" s="6" t="s">
        <v>8629</v>
      </c>
      <c r="C2242" s="22" t="str">
        <f t="shared" ref="C2242:C2305" ca="1" si="175">OFFSET(OffsetRefAdm3,MATCH(D2242,MatchAdm3_Code,0)-1,0)</f>
        <v>Northern Area Council (Loh)</v>
      </c>
      <c r="D2242" s="6" t="s">
        <v>587</v>
      </c>
      <c r="E2242" s="22" t="str">
        <f t="shared" ref="E2242:E2305" ca="1" si="176">OFFSET(OffsetRefAdm3,MATCH(D2242,MatchAdm3_Code,0)-1,2)</f>
        <v>Loh</v>
      </c>
      <c r="F2242" s="22" t="str">
        <f t="shared" ref="F2242:F2305" ca="1" si="177">OFFSET(OffsetRefAdm3,MATCH(D2242,MatchAdm3_Code,0)-1,3)</f>
        <v>VUT0101012</v>
      </c>
      <c r="G2242" s="22" t="str">
        <f t="shared" ref="G2242:G2305" ca="1" si="178">OFFSET(OffsetRefAdm3,MATCH(D2242,MatchAdm3_Code,0)-1,5)</f>
        <v>VUT0101</v>
      </c>
      <c r="H2242" s="22" t="str">
        <f t="shared" ref="H2242:H2305" ca="1" si="179">OFFSET(OffsetRefAdm3,MATCH(D2242,MatchAdm3_Code,0)-1,4)</f>
        <v>TORBA</v>
      </c>
      <c r="I2242" s="2"/>
      <c r="J2242" s="2">
        <v>0</v>
      </c>
      <c r="K2242" s="2"/>
    </row>
    <row r="2243" spans="1:11">
      <c r="A2243" s="6" t="s">
        <v>8630</v>
      </c>
      <c r="B2243" s="6" t="s">
        <v>8631</v>
      </c>
      <c r="C2243" s="22" t="str">
        <f t="shared" ca="1" si="175"/>
        <v>Northern Area Council (Loh)</v>
      </c>
      <c r="D2243" s="6" t="s">
        <v>587</v>
      </c>
      <c r="E2243" s="22" t="str">
        <f t="shared" ca="1" si="176"/>
        <v>Loh</v>
      </c>
      <c r="F2243" s="22" t="str">
        <f t="shared" ca="1" si="177"/>
        <v>VUT0101012</v>
      </c>
      <c r="G2243" s="22" t="str">
        <f t="shared" ca="1" si="178"/>
        <v>VUT0101</v>
      </c>
      <c r="H2243" s="22" t="str">
        <f t="shared" ca="1" si="179"/>
        <v>TORBA</v>
      </c>
      <c r="I2243" s="2"/>
      <c r="J2243" s="2">
        <v>0</v>
      </c>
      <c r="K2243" s="2"/>
    </row>
    <row r="2244" spans="1:11">
      <c r="A2244" s="6" t="s">
        <v>8632</v>
      </c>
      <c r="B2244" s="6" t="s">
        <v>8633</v>
      </c>
      <c r="C2244" s="22" t="str">
        <f t="shared" ca="1" si="175"/>
        <v>Northern Area Council (Loh)</v>
      </c>
      <c r="D2244" s="6" t="s">
        <v>587</v>
      </c>
      <c r="E2244" s="22" t="str">
        <f t="shared" ca="1" si="176"/>
        <v>Loh</v>
      </c>
      <c r="F2244" s="22" t="str">
        <f t="shared" ca="1" si="177"/>
        <v>VUT0101012</v>
      </c>
      <c r="G2244" s="22" t="str">
        <f t="shared" ca="1" si="178"/>
        <v>VUT0101</v>
      </c>
      <c r="H2244" s="22" t="str">
        <f t="shared" ca="1" si="179"/>
        <v>TORBA</v>
      </c>
      <c r="I2244" s="2"/>
      <c r="J2244" s="2">
        <v>0</v>
      </c>
      <c r="K2244" s="2"/>
    </row>
    <row r="2245" spans="1:11">
      <c r="A2245" s="6" t="s">
        <v>8639</v>
      </c>
      <c r="B2245" s="6" t="s">
        <v>8640</v>
      </c>
      <c r="C2245" s="22" t="str">
        <f t="shared" ca="1" si="175"/>
        <v>Northern Area Council (Metoma)</v>
      </c>
      <c r="D2245" s="6" t="s">
        <v>589</v>
      </c>
      <c r="E2245" s="22" t="str">
        <f t="shared" ca="1" si="176"/>
        <v>Metoma</v>
      </c>
      <c r="F2245" s="22" t="str">
        <f t="shared" ca="1" si="177"/>
        <v>VUT0101064</v>
      </c>
      <c r="G2245" s="22" t="str">
        <f t="shared" ca="1" si="178"/>
        <v>VUT0101</v>
      </c>
      <c r="H2245" s="22" t="str">
        <f t="shared" ca="1" si="179"/>
        <v>TORBA</v>
      </c>
      <c r="I2245" s="2"/>
      <c r="J2245" s="2">
        <v>0</v>
      </c>
      <c r="K2245" s="2"/>
    </row>
    <row r="2246" spans="1:11">
      <c r="A2246" s="6" t="s">
        <v>140</v>
      </c>
      <c r="B2246" s="6" t="s">
        <v>8641</v>
      </c>
      <c r="C2246" s="22" t="str">
        <f t="shared" ca="1" si="175"/>
        <v>Northern Area Council (Metoma)</v>
      </c>
      <c r="D2246" s="6" t="s">
        <v>589</v>
      </c>
      <c r="E2246" s="22" t="str">
        <f t="shared" ca="1" si="176"/>
        <v>Metoma</v>
      </c>
      <c r="F2246" s="22" t="str">
        <f t="shared" ca="1" si="177"/>
        <v>VUT0101064</v>
      </c>
      <c r="G2246" s="22" t="str">
        <f t="shared" ca="1" si="178"/>
        <v>VUT0101</v>
      </c>
      <c r="H2246" s="22" t="str">
        <f t="shared" ca="1" si="179"/>
        <v>TORBA</v>
      </c>
      <c r="I2246" s="2"/>
      <c r="J2246" s="2">
        <v>0</v>
      </c>
      <c r="K2246" s="2"/>
    </row>
    <row r="2247" spans="1:11">
      <c r="A2247" s="6" t="s">
        <v>8634</v>
      </c>
      <c r="B2247" s="6" t="s">
        <v>8635</v>
      </c>
      <c r="C2247" s="22" t="str">
        <f t="shared" ca="1" si="175"/>
        <v>Northern Area Council (Tegua)</v>
      </c>
      <c r="D2247" s="6" t="s">
        <v>583</v>
      </c>
      <c r="E2247" s="22" t="str">
        <f t="shared" ca="1" si="176"/>
        <v>Tegua</v>
      </c>
      <c r="F2247" s="22" t="str">
        <f t="shared" ca="1" si="177"/>
        <v>VUT0101024</v>
      </c>
      <c r="G2247" s="22" t="str">
        <f t="shared" ca="1" si="178"/>
        <v>VUT0101</v>
      </c>
      <c r="H2247" s="22" t="str">
        <f t="shared" ca="1" si="179"/>
        <v>TORBA</v>
      </c>
      <c r="I2247" s="2"/>
      <c r="J2247" s="2">
        <v>0</v>
      </c>
      <c r="K2247" s="2"/>
    </row>
    <row r="2248" spans="1:11">
      <c r="A2248" s="6" t="s">
        <v>128</v>
      </c>
      <c r="B2248" s="6" t="s">
        <v>8636</v>
      </c>
      <c r="C2248" s="22" t="str">
        <f t="shared" ca="1" si="175"/>
        <v>Northern Area Council (Tegua)</v>
      </c>
      <c r="D2248" s="6" t="s">
        <v>583</v>
      </c>
      <c r="E2248" s="22" t="str">
        <f t="shared" ca="1" si="176"/>
        <v>Tegua</v>
      </c>
      <c r="F2248" s="22" t="str">
        <f t="shared" ca="1" si="177"/>
        <v>VUT0101024</v>
      </c>
      <c r="G2248" s="22" t="str">
        <f t="shared" ca="1" si="178"/>
        <v>VUT0101</v>
      </c>
      <c r="H2248" s="22" t="str">
        <f t="shared" ca="1" si="179"/>
        <v>TORBA</v>
      </c>
      <c r="I2248" s="2"/>
      <c r="J2248" s="2">
        <v>0</v>
      </c>
      <c r="K2248" s="2"/>
    </row>
    <row r="2249" spans="1:11">
      <c r="A2249" s="6" t="s">
        <v>8637</v>
      </c>
      <c r="B2249" s="6" t="s">
        <v>8638</v>
      </c>
      <c r="C2249" s="22" t="str">
        <f t="shared" ca="1" si="175"/>
        <v>Northern Area Council (Tegua)</v>
      </c>
      <c r="D2249" s="6" t="s">
        <v>583</v>
      </c>
      <c r="E2249" s="22" t="str">
        <f t="shared" ca="1" si="176"/>
        <v>Tegua</v>
      </c>
      <c r="F2249" s="22" t="str">
        <f t="shared" ca="1" si="177"/>
        <v>VUT0101024</v>
      </c>
      <c r="G2249" s="22" t="str">
        <f t="shared" ca="1" si="178"/>
        <v>VUT0101</v>
      </c>
      <c r="H2249" s="22" t="str">
        <f t="shared" ca="1" si="179"/>
        <v>TORBA</v>
      </c>
      <c r="I2249" s="2"/>
      <c r="J2249" s="2">
        <v>0</v>
      </c>
      <c r="K2249" s="2"/>
    </row>
    <row r="2250" spans="1:11">
      <c r="A2250" s="6" t="s">
        <v>8616</v>
      </c>
      <c r="B2250" s="6" t="s">
        <v>8617</v>
      </c>
      <c r="C2250" s="22" t="str">
        <f t="shared" ca="1" si="175"/>
        <v>Northern Area Council (Toga)</v>
      </c>
      <c r="D2250" s="6" t="s">
        <v>585</v>
      </c>
      <c r="E2250" s="22" t="str">
        <f t="shared" ca="1" si="176"/>
        <v>Toga</v>
      </c>
      <c r="F2250" s="22" t="str">
        <f t="shared" ca="1" si="177"/>
        <v>VUT0101025</v>
      </c>
      <c r="G2250" s="22" t="str">
        <f t="shared" ca="1" si="178"/>
        <v>VUT0101</v>
      </c>
      <c r="H2250" s="22" t="str">
        <f t="shared" ca="1" si="179"/>
        <v>TORBA</v>
      </c>
      <c r="I2250" s="2"/>
      <c r="J2250" s="2">
        <v>0</v>
      </c>
      <c r="K2250" s="2"/>
    </row>
    <row r="2251" spans="1:11">
      <c r="A2251" s="6" t="s">
        <v>8618</v>
      </c>
      <c r="B2251" s="6" t="s">
        <v>8619</v>
      </c>
      <c r="C2251" s="22" t="str">
        <f t="shared" ca="1" si="175"/>
        <v>Northern Area Council (Toga)</v>
      </c>
      <c r="D2251" s="6" t="s">
        <v>585</v>
      </c>
      <c r="E2251" s="22" t="str">
        <f t="shared" ca="1" si="176"/>
        <v>Toga</v>
      </c>
      <c r="F2251" s="22" t="str">
        <f t="shared" ca="1" si="177"/>
        <v>VUT0101025</v>
      </c>
      <c r="G2251" s="22" t="str">
        <f t="shared" ca="1" si="178"/>
        <v>VUT0101</v>
      </c>
      <c r="H2251" s="22" t="str">
        <f t="shared" ca="1" si="179"/>
        <v>TORBA</v>
      </c>
      <c r="I2251" s="2"/>
      <c r="J2251" s="2">
        <v>0</v>
      </c>
      <c r="K2251" s="2"/>
    </row>
    <row r="2252" spans="1:11">
      <c r="A2252" s="6" t="s">
        <v>8620</v>
      </c>
      <c r="B2252" s="6" t="s">
        <v>8621</v>
      </c>
      <c r="C2252" s="22" t="str">
        <f t="shared" ca="1" si="175"/>
        <v>Northern Area Council (Toga)</v>
      </c>
      <c r="D2252" s="6" t="s">
        <v>585</v>
      </c>
      <c r="E2252" s="22" t="str">
        <f t="shared" ca="1" si="176"/>
        <v>Toga</v>
      </c>
      <c r="F2252" s="22" t="str">
        <f t="shared" ca="1" si="177"/>
        <v>VUT0101025</v>
      </c>
      <c r="G2252" s="22" t="str">
        <f t="shared" ca="1" si="178"/>
        <v>VUT0101</v>
      </c>
      <c r="H2252" s="22" t="str">
        <f t="shared" ca="1" si="179"/>
        <v>TORBA</v>
      </c>
      <c r="I2252" s="2"/>
      <c r="J2252" s="2">
        <v>3</v>
      </c>
      <c r="K2252" s="2"/>
    </row>
    <row r="2253" spans="1:11">
      <c r="A2253" s="6" t="s">
        <v>8622</v>
      </c>
      <c r="B2253" s="6" t="s">
        <v>8623</v>
      </c>
      <c r="C2253" s="22" t="str">
        <f t="shared" ca="1" si="175"/>
        <v>Northern Area Council (Toga)</v>
      </c>
      <c r="D2253" s="6" t="s">
        <v>585</v>
      </c>
      <c r="E2253" s="22" t="str">
        <f t="shared" ca="1" si="176"/>
        <v>Toga</v>
      </c>
      <c r="F2253" s="22" t="str">
        <f t="shared" ca="1" si="177"/>
        <v>VUT0101025</v>
      </c>
      <c r="G2253" s="22" t="str">
        <f t="shared" ca="1" si="178"/>
        <v>VUT0101</v>
      </c>
      <c r="H2253" s="22" t="str">
        <f t="shared" ca="1" si="179"/>
        <v>TORBA</v>
      </c>
      <c r="I2253" s="2"/>
      <c r="J2253" s="2">
        <v>0</v>
      </c>
      <c r="K2253" s="2"/>
    </row>
    <row r="2254" spans="1:11">
      <c r="A2254" s="6" t="s">
        <v>8624</v>
      </c>
      <c r="B2254" s="6" t="s">
        <v>8625</v>
      </c>
      <c r="C2254" s="22" t="str">
        <f t="shared" ca="1" si="175"/>
        <v>Northern Area Council (Toga)</v>
      </c>
      <c r="D2254" s="6" t="s">
        <v>585</v>
      </c>
      <c r="E2254" s="22" t="str">
        <f t="shared" ca="1" si="176"/>
        <v>Toga</v>
      </c>
      <c r="F2254" s="22" t="str">
        <f t="shared" ca="1" si="177"/>
        <v>VUT0101025</v>
      </c>
      <c r="G2254" s="22" t="str">
        <f t="shared" ca="1" si="178"/>
        <v>VUT0101</v>
      </c>
      <c r="H2254" s="22" t="str">
        <f t="shared" ca="1" si="179"/>
        <v>TORBA</v>
      </c>
      <c r="I2254" s="2"/>
      <c r="J2254" s="2">
        <v>0</v>
      </c>
      <c r="K2254" s="2"/>
    </row>
    <row r="2255" spans="1:11">
      <c r="A2255" s="6" t="s">
        <v>261</v>
      </c>
      <c r="B2255" s="6" t="s">
        <v>3175</v>
      </c>
      <c r="C2255" s="22" t="str">
        <f t="shared" ca="1" si="175"/>
        <v>Paama (Lopevi)</v>
      </c>
      <c r="D2255" s="6" t="s">
        <v>593</v>
      </c>
      <c r="E2255" s="22" t="str">
        <f t="shared" ca="1" si="176"/>
        <v>Lopevi</v>
      </c>
      <c r="F2255" s="22" t="str">
        <f t="shared" ca="1" si="177"/>
        <v>VUT0104013</v>
      </c>
      <c r="G2255" s="22" t="str">
        <f t="shared" ca="1" si="178"/>
        <v>VUT0104</v>
      </c>
      <c r="H2255" s="22" t="str">
        <f t="shared" ca="1" si="179"/>
        <v>MALAMPA</v>
      </c>
      <c r="I2255" s="2"/>
      <c r="J2255" s="2">
        <v>0</v>
      </c>
      <c r="K2255" s="2"/>
    </row>
    <row r="2256" spans="1:11">
      <c r="A2256" s="6" t="s">
        <v>3153</v>
      </c>
      <c r="B2256" s="6" t="s">
        <v>3154</v>
      </c>
      <c r="C2256" s="22" t="str">
        <f t="shared" ca="1" si="175"/>
        <v>Paama (Paama)</v>
      </c>
      <c r="D2256" s="6" t="s">
        <v>591</v>
      </c>
      <c r="E2256" s="22" t="str">
        <f t="shared" ca="1" si="176"/>
        <v>Paama</v>
      </c>
      <c r="F2256" s="22" t="str">
        <f t="shared" ca="1" si="177"/>
        <v>VUT0104021</v>
      </c>
      <c r="G2256" s="22" t="str">
        <f t="shared" ca="1" si="178"/>
        <v>VUT0104</v>
      </c>
      <c r="H2256" s="22" t="str">
        <f t="shared" ca="1" si="179"/>
        <v>MALAMPA</v>
      </c>
      <c r="I2256" s="2"/>
      <c r="J2256" s="2">
        <v>0</v>
      </c>
      <c r="K2256" s="2"/>
    </row>
    <row r="2257" spans="1:11">
      <c r="A2257" s="6" t="s">
        <v>3157</v>
      </c>
      <c r="B2257" s="6" t="s">
        <v>3158</v>
      </c>
      <c r="C2257" s="22" t="str">
        <f t="shared" ca="1" si="175"/>
        <v>Paama (Paama)</v>
      </c>
      <c r="D2257" s="6" t="s">
        <v>591</v>
      </c>
      <c r="E2257" s="22" t="str">
        <f t="shared" ca="1" si="176"/>
        <v>Paama</v>
      </c>
      <c r="F2257" s="22" t="str">
        <f t="shared" ca="1" si="177"/>
        <v>VUT0104021</v>
      </c>
      <c r="G2257" s="22" t="str">
        <f t="shared" ca="1" si="178"/>
        <v>VUT0104</v>
      </c>
      <c r="H2257" s="22" t="str">
        <f t="shared" ca="1" si="179"/>
        <v>MALAMPA</v>
      </c>
      <c r="I2257" s="2"/>
      <c r="J2257" s="2">
        <v>0</v>
      </c>
      <c r="K2257" s="2"/>
    </row>
    <row r="2258" spans="1:11">
      <c r="A2258" s="6" t="s">
        <v>3157</v>
      </c>
      <c r="B2258" s="6" t="s">
        <v>3159</v>
      </c>
      <c r="C2258" s="22" t="str">
        <f t="shared" ca="1" si="175"/>
        <v>Paama (Paama)</v>
      </c>
      <c r="D2258" s="6" t="s">
        <v>591</v>
      </c>
      <c r="E2258" s="22" t="str">
        <f t="shared" ca="1" si="176"/>
        <v>Paama</v>
      </c>
      <c r="F2258" s="22" t="str">
        <f t="shared" ca="1" si="177"/>
        <v>VUT0104021</v>
      </c>
      <c r="G2258" s="22" t="str">
        <f t="shared" ca="1" si="178"/>
        <v>VUT0104</v>
      </c>
      <c r="H2258" s="22" t="str">
        <f t="shared" ca="1" si="179"/>
        <v>MALAMPA</v>
      </c>
      <c r="I2258" s="2"/>
      <c r="J2258" s="2">
        <v>0</v>
      </c>
      <c r="K2258" s="2"/>
    </row>
    <row r="2259" spans="1:11">
      <c r="A2259" s="6" t="s">
        <v>3160</v>
      </c>
      <c r="B2259" s="6" t="s">
        <v>3161</v>
      </c>
      <c r="C2259" s="22" t="str">
        <f t="shared" ca="1" si="175"/>
        <v>Paama (Paama)</v>
      </c>
      <c r="D2259" s="6" t="s">
        <v>591</v>
      </c>
      <c r="E2259" s="22" t="str">
        <f t="shared" ca="1" si="176"/>
        <v>Paama</v>
      </c>
      <c r="F2259" s="22" t="str">
        <f t="shared" ca="1" si="177"/>
        <v>VUT0104021</v>
      </c>
      <c r="G2259" s="22" t="str">
        <f t="shared" ca="1" si="178"/>
        <v>VUT0104</v>
      </c>
      <c r="H2259" s="22" t="str">
        <f t="shared" ca="1" si="179"/>
        <v>MALAMPA</v>
      </c>
      <c r="I2259" s="2"/>
      <c r="J2259" s="2">
        <v>0</v>
      </c>
      <c r="K2259" s="2"/>
    </row>
    <row r="2260" spans="1:11">
      <c r="A2260" s="6" t="s">
        <v>3162</v>
      </c>
      <c r="B2260" s="6" t="s">
        <v>3163</v>
      </c>
      <c r="C2260" s="22" t="str">
        <f t="shared" ca="1" si="175"/>
        <v>Paama (Paama)</v>
      </c>
      <c r="D2260" s="6" t="s">
        <v>591</v>
      </c>
      <c r="E2260" s="22" t="str">
        <f t="shared" ca="1" si="176"/>
        <v>Paama</v>
      </c>
      <c r="F2260" s="22" t="str">
        <f t="shared" ca="1" si="177"/>
        <v>VUT0104021</v>
      </c>
      <c r="G2260" s="22" t="str">
        <f t="shared" ca="1" si="178"/>
        <v>VUT0104</v>
      </c>
      <c r="H2260" s="22" t="str">
        <f t="shared" ca="1" si="179"/>
        <v>MALAMPA</v>
      </c>
      <c r="I2260" s="2"/>
      <c r="J2260" s="2">
        <v>0</v>
      </c>
      <c r="K2260" s="2"/>
    </row>
    <row r="2261" spans="1:11">
      <c r="A2261" s="6" t="s">
        <v>3160</v>
      </c>
      <c r="B2261" s="6" t="s">
        <v>3164</v>
      </c>
      <c r="C2261" s="22" t="str">
        <f t="shared" ca="1" si="175"/>
        <v>Paama (Paama)</v>
      </c>
      <c r="D2261" s="6" t="s">
        <v>591</v>
      </c>
      <c r="E2261" s="22" t="str">
        <f t="shared" ca="1" si="176"/>
        <v>Paama</v>
      </c>
      <c r="F2261" s="22" t="str">
        <f t="shared" ca="1" si="177"/>
        <v>VUT0104021</v>
      </c>
      <c r="G2261" s="22" t="str">
        <f t="shared" ca="1" si="178"/>
        <v>VUT0104</v>
      </c>
      <c r="H2261" s="22" t="str">
        <f t="shared" ca="1" si="179"/>
        <v>MALAMPA</v>
      </c>
      <c r="I2261" s="2"/>
      <c r="J2261" s="2">
        <v>0</v>
      </c>
      <c r="K2261" s="2"/>
    </row>
    <row r="2262" spans="1:11">
      <c r="A2262" s="6" t="s">
        <v>3162</v>
      </c>
      <c r="B2262" s="6" t="s">
        <v>3165</v>
      </c>
      <c r="C2262" s="22" t="str">
        <f t="shared" ca="1" si="175"/>
        <v>Paama (Paama)</v>
      </c>
      <c r="D2262" s="6" t="s">
        <v>591</v>
      </c>
      <c r="E2262" s="22" t="str">
        <f t="shared" ca="1" si="176"/>
        <v>Paama</v>
      </c>
      <c r="F2262" s="22" t="str">
        <f t="shared" ca="1" si="177"/>
        <v>VUT0104021</v>
      </c>
      <c r="G2262" s="22" t="str">
        <f t="shared" ca="1" si="178"/>
        <v>VUT0104</v>
      </c>
      <c r="H2262" s="22" t="str">
        <f t="shared" ca="1" si="179"/>
        <v>MALAMPA</v>
      </c>
      <c r="I2262" s="2"/>
      <c r="J2262" s="2">
        <v>0</v>
      </c>
      <c r="K2262" s="2"/>
    </row>
    <row r="2263" spans="1:11">
      <c r="A2263" s="6" t="s">
        <v>3168</v>
      </c>
      <c r="B2263" s="6" t="s">
        <v>3169</v>
      </c>
      <c r="C2263" s="22" t="str">
        <f t="shared" ca="1" si="175"/>
        <v>Paama (Paama)</v>
      </c>
      <c r="D2263" s="6" t="s">
        <v>591</v>
      </c>
      <c r="E2263" s="22" t="str">
        <f t="shared" ca="1" si="176"/>
        <v>Paama</v>
      </c>
      <c r="F2263" s="22" t="str">
        <f t="shared" ca="1" si="177"/>
        <v>VUT0104021</v>
      </c>
      <c r="G2263" s="22" t="str">
        <f t="shared" ca="1" si="178"/>
        <v>VUT0104</v>
      </c>
      <c r="H2263" s="22" t="str">
        <f t="shared" ca="1" si="179"/>
        <v>MALAMPA</v>
      </c>
      <c r="I2263" s="2"/>
      <c r="J2263" s="2">
        <v>0</v>
      </c>
      <c r="K2263" s="2"/>
    </row>
    <row r="2264" spans="1:11">
      <c r="A2264" s="6" t="s">
        <v>3168</v>
      </c>
      <c r="B2264" s="6" t="s">
        <v>3172</v>
      </c>
      <c r="C2264" s="22" t="str">
        <f t="shared" ca="1" si="175"/>
        <v>Paama (Paama)</v>
      </c>
      <c r="D2264" s="6" t="s">
        <v>591</v>
      </c>
      <c r="E2264" s="22" t="str">
        <f t="shared" ca="1" si="176"/>
        <v>Paama</v>
      </c>
      <c r="F2264" s="22" t="str">
        <f t="shared" ca="1" si="177"/>
        <v>VUT0104021</v>
      </c>
      <c r="G2264" s="22" t="str">
        <f t="shared" ca="1" si="178"/>
        <v>VUT0104</v>
      </c>
      <c r="H2264" s="22" t="str">
        <f t="shared" ca="1" si="179"/>
        <v>MALAMPA</v>
      </c>
      <c r="I2264" s="2"/>
      <c r="J2264" s="2">
        <v>0</v>
      </c>
      <c r="K2264" s="2"/>
    </row>
    <row r="2265" spans="1:11">
      <c r="A2265" s="6" t="s">
        <v>3187</v>
      </c>
      <c r="B2265" s="6" t="s">
        <v>3188</v>
      </c>
      <c r="C2265" s="22" t="str">
        <f t="shared" ca="1" si="175"/>
        <v>Paama (Paama)</v>
      </c>
      <c r="D2265" s="6" t="s">
        <v>591</v>
      </c>
      <c r="E2265" s="22" t="str">
        <f t="shared" ca="1" si="176"/>
        <v>Paama</v>
      </c>
      <c r="F2265" s="22" t="str">
        <f t="shared" ca="1" si="177"/>
        <v>VUT0104021</v>
      </c>
      <c r="G2265" s="22" t="str">
        <f t="shared" ca="1" si="178"/>
        <v>VUT0104</v>
      </c>
      <c r="H2265" s="22" t="str">
        <f t="shared" ca="1" si="179"/>
        <v>MALAMPA</v>
      </c>
      <c r="I2265" s="2"/>
      <c r="J2265" s="2">
        <v>0</v>
      </c>
      <c r="K2265" s="2"/>
    </row>
    <row r="2266" spans="1:11">
      <c r="A2266" s="6" t="s">
        <v>3187</v>
      </c>
      <c r="B2266" s="6" t="s">
        <v>3189</v>
      </c>
      <c r="C2266" s="22" t="str">
        <f t="shared" ca="1" si="175"/>
        <v>Paama (Paama)</v>
      </c>
      <c r="D2266" s="6" t="s">
        <v>591</v>
      </c>
      <c r="E2266" s="22" t="str">
        <f t="shared" ca="1" si="176"/>
        <v>Paama</v>
      </c>
      <c r="F2266" s="22" t="str">
        <f t="shared" ca="1" si="177"/>
        <v>VUT0104021</v>
      </c>
      <c r="G2266" s="22" t="str">
        <f t="shared" ca="1" si="178"/>
        <v>VUT0104</v>
      </c>
      <c r="H2266" s="22" t="str">
        <f t="shared" ca="1" si="179"/>
        <v>MALAMPA</v>
      </c>
      <c r="I2266" s="2"/>
      <c r="J2266" s="2">
        <v>0</v>
      </c>
      <c r="K2266" s="2"/>
    </row>
    <row r="2267" spans="1:11">
      <c r="A2267" s="6" t="s">
        <v>3194</v>
      </c>
      <c r="B2267" s="6" t="s">
        <v>3195</v>
      </c>
      <c r="C2267" s="22" t="str">
        <f t="shared" ca="1" si="175"/>
        <v>Paama (Paama)</v>
      </c>
      <c r="D2267" s="6" t="s">
        <v>591</v>
      </c>
      <c r="E2267" s="22" t="str">
        <f t="shared" ca="1" si="176"/>
        <v>Paama</v>
      </c>
      <c r="F2267" s="22" t="str">
        <f t="shared" ca="1" si="177"/>
        <v>VUT0104021</v>
      </c>
      <c r="G2267" s="22" t="str">
        <f t="shared" ca="1" si="178"/>
        <v>VUT0104</v>
      </c>
      <c r="H2267" s="22" t="str">
        <f t="shared" ca="1" si="179"/>
        <v>MALAMPA</v>
      </c>
      <c r="I2267" s="2"/>
      <c r="J2267" s="2">
        <v>0</v>
      </c>
      <c r="K2267" s="2"/>
    </row>
    <row r="2268" spans="1:11">
      <c r="A2268" s="6" t="s">
        <v>3196</v>
      </c>
      <c r="B2268" s="6" t="s">
        <v>3197</v>
      </c>
      <c r="C2268" s="22" t="str">
        <f t="shared" ca="1" si="175"/>
        <v>Paama (Paama)</v>
      </c>
      <c r="D2268" s="6" t="s">
        <v>591</v>
      </c>
      <c r="E2268" s="22" t="str">
        <f t="shared" ca="1" si="176"/>
        <v>Paama</v>
      </c>
      <c r="F2268" s="22" t="str">
        <f t="shared" ca="1" si="177"/>
        <v>VUT0104021</v>
      </c>
      <c r="G2268" s="22" t="str">
        <f t="shared" ca="1" si="178"/>
        <v>VUT0104</v>
      </c>
      <c r="H2268" s="22" t="str">
        <f t="shared" ca="1" si="179"/>
        <v>MALAMPA</v>
      </c>
      <c r="I2268" s="2"/>
      <c r="J2268" s="2">
        <v>0</v>
      </c>
      <c r="K2268" s="2"/>
    </row>
    <row r="2269" spans="1:11">
      <c r="A2269" s="6" t="s">
        <v>3198</v>
      </c>
      <c r="B2269" s="6" t="s">
        <v>3199</v>
      </c>
      <c r="C2269" s="22" t="str">
        <f t="shared" ca="1" si="175"/>
        <v>Paama (Paama)</v>
      </c>
      <c r="D2269" s="6" t="s">
        <v>591</v>
      </c>
      <c r="E2269" s="22" t="str">
        <f t="shared" ca="1" si="176"/>
        <v>Paama</v>
      </c>
      <c r="F2269" s="22" t="str">
        <f t="shared" ca="1" si="177"/>
        <v>VUT0104021</v>
      </c>
      <c r="G2269" s="22" t="str">
        <f t="shared" ca="1" si="178"/>
        <v>VUT0104</v>
      </c>
      <c r="H2269" s="22" t="str">
        <f t="shared" ca="1" si="179"/>
        <v>MALAMPA</v>
      </c>
      <c r="I2269" s="2"/>
      <c r="J2269" s="2">
        <v>0</v>
      </c>
      <c r="K2269" s="2"/>
    </row>
    <row r="2270" spans="1:11">
      <c r="A2270" s="6" t="s">
        <v>3202</v>
      </c>
      <c r="B2270" s="6" t="s">
        <v>3203</v>
      </c>
      <c r="C2270" s="22" t="str">
        <f t="shared" ca="1" si="175"/>
        <v>Paama (Paama)</v>
      </c>
      <c r="D2270" s="6" t="s">
        <v>591</v>
      </c>
      <c r="E2270" s="22" t="str">
        <f t="shared" ca="1" si="176"/>
        <v>Paama</v>
      </c>
      <c r="F2270" s="22" t="str">
        <f t="shared" ca="1" si="177"/>
        <v>VUT0104021</v>
      </c>
      <c r="G2270" s="22" t="str">
        <f t="shared" ca="1" si="178"/>
        <v>VUT0104</v>
      </c>
      <c r="H2270" s="22" t="str">
        <f t="shared" ca="1" si="179"/>
        <v>MALAMPA</v>
      </c>
      <c r="I2270" s="2"/>
      <c r="J2270" s="2">
        <v>0</v>
      </c>
      <c r="K2270" s="2"/>
    </row>
    <row r="2271" spans="1:11">
      <c r="A2271" s="6" t="s">
        <v>3206</v>
      </c>
      <c r="B2271" s="6" t="s">
        <v>3207</v>
      </c>
      <c r="C2271" s="22" t="str">
        <f t="shared" ca="1" si="175"/>
        <v>Paama (Paama)</v>
      </c>
      <c r="D2271" s="6" t="s">
        <v>591</v>
      </c>
      <c r="E2271" s="22" t="str">
        <f t="shared" ca="1" si="176"/>
        <v>Paama</v>
      </c>
      <c r="F2271" s="22" t="str">
        <f t="shared" ca="1" si="177"/>
        <v>VUT0104021</v>
      </c>
      <c r="G2271" s="22" t="str">
        <f t="shared" ca="1" si="178"/>
        <v>VUT0104</v>
      </c>
      <c r="H2271" s="22" t="str">
        <f t="shared" ca="1" si="179"/>
        <v>MALAMPA</v>
      </c>
      <c r="I2271" s="2"/>
      <c r="J2271" s="2">
        <v>0</v>
      </c>
      <c r="K2271" s="2"/>
    </row>
    <row r="2272" spans="1:11">
      <c r="A2272" s="6" t="s">
        <v>3208</v>
      </c>
      <c r="B2272" s="6" t="s">
        <v>3209</v>
      </c>
      <c r="C2272" s="22" t="str">
        <f t="shared" ca="1" si="175"/>
        <v>Paama (Paama)</v>
      </c>
      <c r="D2272" s="6" t="s">
        <v>591</v>
      </c>
      <c r="E2272" s="22" t="str">
        <f t="shared" ca="1" si="176"/>
        <v>Paama</v>
      </c>
      <c r="F2272" s="22" t="str">
        <f t="shared" ca="1" si="177"/>
        <v>VUT0104021</v>
      </c>
      <c r="G2272" s="22" t="str">
        <f t="shared" ca="1" si="178"/>
        <v>VUT0104</v>
      </c>
      <c r="H2272" s="22" t="str">
        <f t="shared" ca="1" si="179"/>
        <v>MALAMPA</v>
      </c>
      <c r="I2272" s="2"/>
      <c r="J2272" s="2">
        <v>0</v>
      </c>
      <c r="K2272" s="2"/>
    </row>
    <row r="2273" spans="1:11">
      <c r="A2273" s="6" t="s">
        <v>3212</v>
      </c>
      <c r="B2273" s="6" t="s">
        <v>3213</v>
      </c>
      <c r="C2273" s="22" t="str">
        <f t="shared" ca="1" si="175"/>
        <v>Paama (Paama)</v>
      </c>
      <c r="D2273" s="6" t="s">
        <v>591</v>
      </c>
      <c r="E2273" s="22" t="str">
        <f t="shared" ca="1" si="176"/>
        <v>Paama</v>
      </c>
      <c r="F2273" s="22" t="str">
        <f t="shared" ca="1" si="177"/>
        <v>VUT0104021</v>
      </c>
      <c r="G2273" s="22" t="str">
        <f t="shared" ca="1" si="178"/>
        <v>VUT0104</v>
      </c>
      <c r="H2273" s="22" t="str">
        <f t="shared" ca="1" si="179"/>
        <v>MALAMPA</v>
      </c>
      <c r="I2273" s="2"/>
      <c r="J2273" s="2">
        <v>0</v>
      </c>
      <c r="K2273" s="2"/>
    </row>
    <row r="2274" spans="1:11">
      <c r="A2274" s="6" t="s">
        <v>3214</v>
      </c>
      <c r="B2274" s="6" t="s">
        <v>3215</v>
      </c>
      <c r="C2274" s="22" t="str">
        <f t="shared" ca="1" si="175"/>
        <v>Paama (Paama)</v>
      </c>
      <c r="D2274" s="6" t="s">
        <v>591</v>
      </c>
      <c r="E2274" s="22" t="str">
        <f t="shared" ca="1" si="176"/>
        <v>Paama</v>
      </c>
      <c r="F2274" s="22" t="str">
        <f t="shared" ca="1" si="177"/>
        <v>VUT0104021</v>
      </c>
      <c r="G2274" s="22" t="str">
        <f t="shared" ca="1" si="178"/>
        <v>VUT0104</v>
      </c>
      <c r="H2274" s="22" t="str">
        <f t="shared" ca="1" si="179"/>
        <v>MALAMPA</v>
      </c>
      <c r="I2274" s="2"/>
      <c r="J2274" s="2">
        <v>0</v>
      </c>
      <c r="K2274" s="2"/>
    </row>
    <row r="2275" spans="1:11">
      <c r="A2275" s="6" t="s">
        <v>3218</v>
      </c>
      <c r="B2275" s="6" t="s">
        <v>3219</v>
      </c>
      <c r="C2275" s="22" t="str">
        <f t="shared" ca="1" si="175"/>
        <v>Paama (Paama)</v>
      </c>
      <c r="D2275" s="6" t="s">
        <v>591</v>
      </c>
      <c r="E2275" s="22" t="str">
        <f t="shared" ca="1" si="176"/>
        <v>Paama</v>
      </c>
      <c r="F2275" s="22" t="str">
        <f t="shared" ca="1" si="177"/>
        <v>VUT0104021</v>
      </c>
      <c r="G2275" s="22" t="str">
        <f t="shared" ca="1" si="178"/>
        <v>VUT0104</v>
      </c>
      <c r="H2275" s="22" t="str">
        <f t="shared" ca="1" si="179"/>
        <v>MALAMPA</v>
      </c>
      <c r="I2275" s="2"/>
      <c r="J2275" s="2">
        <v>3</v>
      </c>
      <c r="K2275" s="2"/>
    </row>
    <row r="2276" spans="1:11">
      <c r="A2276" s="6" t="s">
        <v>3220</v>
      </c>
      <c r="B2276" s="6" t="s">
        <v>3221</v>
      </c>
      <c r="C2276" s="22" t="str">
        <f t="shared" ca="1" si="175"/>
        <v>Paama (Paama)</v>
      </c>
      <c r="D2276" s="6" t="s">
        <v>591</v>
      </c>
      <c r="E2276" s="22" t="str">
        <f t="shared" ca="1" si="176"/>
        <v>Paama</v>
      </c>
      <c r="F2276" s="22" t="str">
        <f t="shared" ca="1" si="177"/>
        <v>VUT0104021</v>
      </c>
      <c r="G2276" s="22" t="str">
        <f t="shared" ca="1" si="178"/>
        <v>VUT0104</v>
      </c>
      <c r="H2276" s="22" t="str">
        <f t="shared" ca="1" si="179"/>
        <v>MALAMPA</v>
      </c>
      <c r="I2276" s="2"/>
      <c r="J2276" s="2">
        <v>0</v>
      </c>
      <c r="K2276" s="2"/>
    </row>
    <row r="2277" spans="1:11">
      <c r="A2277" s="6" t="s">
        <v>3224</v>
      </c>
      <c r="B2277" s="6" t="s">
        <v>3225</v>
      </c>
      <c r="C2277" s="22" t="str">
        <f t="shared" ca="1" si="175"/>
        <v>Paama (Paama)</v>
      </c>
      <c r="D2277" s="6" t="s">
        <v>591</v>
      </c>
      <c r="E2277" s="22" t="str">
        <f t="shared" ca="1" si="176"/>
        <v>Paama</v>
      </c>
      <c r="F2277" s="22" t="str">
        <f t="shared" ca="1" si="177"/>
        <v>VUT0104021</v>
      </c>
      <c r="G2277" s="22" t="str">
        <f t="shared" ca="1" si="178"/>
        <v>VUT0104</v>
      </c>
      <c r="H2277" s="22" t="str">
        <f t="shared" ca="1" si="179"/>
        <v>MALAMPA</v>
      </c>
      <c r="I2277" s="2"/>
      <c r="J2277" s="2">
        <v>0</v>
      </c>
      <c r="K2277" s="2"/>
    </row>
    <row r="2278" spans="1:11">
      <c r="A2278" s="6" t="s">
        <v>3226</v>
      </c>
      <c r="B2278" s="6" t="s">
        <v>3227</v>
      </c>
      <c r="C2278" s="22" t="str">
        <f t="shared" ca="1" si="175"/>
        <v>Paama (Paama)</v>
      </c>
      <c r="D2278" s="6" t="s">
        <v>591</v>
      </c>
      <c r="E2278" s="22" t="str">
        <f t="shared" ca="1" si="176"/>
        <v>Paama</v>
      </c>
      <c r="F2278" s="22" t="str">
        <f t="shared" ca="1" si="177"/>
        <v>VUT0104021</v>
      </c>
      <c r="G2278" s="22" t="str">
        <f t="shared" ca="1" si="178"/>
        <v>VUT0104</v>
      </c>
      <c r="H2278" s="22" t="str">
        <f t="shared" ca="1" si="179"/>
        <v>MALAMPA</v>
      </c>
      <c r="I2278" s="2"/>
      <c r="J2278" s="2">
        <v>0</v>
      </c>
      <c r="K2278" s="2"/>
    </row>
    <row r="2279" spans="1:11">
      <c r="A2279" s="6" t="s">
        <v>3230</v>
      </c>
      <c r="B2279" s="6" t="s">
        <v>3231</v>
      </c>
      <c r="C2279" s="22" t="str">
        <f t="shared" ca="1" si="175"/>
        <v>Paama (Paama)</v>
      </c>
      <c r="D2279" s="6" t="s">
        <v>591</v>
      </c>
      <c r="E2279" s="22" t="str">
        <f t="shared" ca="1" si="176"/>
        <v>Paama</v>
      </c>
      <c r="F2279" s="22" t="str">
        <f t="shared" ca="1" si="177"/>
        <v>VUT0104021</v>
      </c>
      <c r="G2279" s="22" t="str">
        <f t="shared" ca="1" si="178"/>
        <v>VUT0104</v>
      </c>
      <c r="H2279" s="22" t="str">
        <f t="shared" ca="1" si="179"/>
        <v>MALAMPA</v>
      </c>
      <c r="I2279" s="2"/>
      <c r="J2279" s="2">
        <v>0</v>
      </c>
      <c r="K2279" s="2"/>
    </row>
    <row r="2280" spans="1:11">
      <c r="A2280" s="6" t="s">
        <v>3234</v>
      </c>
      <c r="B2280" s="6" t="s">
        <v>3235</v>
      </c>
      <c r="C2280" s="22" t="str">
        <f t="shared" ca="1" si="175"/>
        <v>Paama (Paama)</v>
      </c>
      <c r="D2280" s="6" t="s">
        <v>591</v>
      </c>
      <c r="E2280" s="22" t="str">
        <f t="shared" ca="1" si="176"/>
        <v>Paama</v>
      </c>
      <c r="F2280" s="22" t="str">
        <f t="shared" ca="1" si="177"/>
        <v>VUT0104021</v>
      </c>
      <c r="G2280" s="22" t="str">
        <f t="shared" ca="1" si="178"/>
        <v>VUT0104</v>
      </c>
      <c r="H2280" s="22" t="str">
        <f t="shared" ca="1" si="179"/>
        <v>MALAMPA</v>
      </c>
      <c r="I2280" s="2"/>
      <c r="J2280" s="2">
        <v>0</v>
      </c>
      <c r="K2280" s="2"/>
    </row>
    <row r="2281" spans="1:11">
      <c r="A2281" s="6" t="s">
        <v>3236</v>
      </c>
      <c r="B2281" s="6" t="s">
        <v>3237</v>
      </c>
      <c r="C2281" s="22" t="str">
        <f t="shared" ca="1" si="175"/>
        <v>Paama (Paama)</v>
      </c>
      <c r="D2281" s="6" t="s">
        <v>591</v>
      </c>
      <c r="E2281" s="22" t="str">
        <f t="shared" ca="1" si="176"/>
        <v>Paama</v>
      </c>
      <c r="F2281" s="22" t="str">
        <f t="shared" ca="1" si="177"/>
        <v>VUT0104021</v>
      </c>
      <c r="G2281" s="22" t="str">
        <f t="shared" ca="1" si="178"/>
        <v>VUT0104</v>
      </c>
      <c r="H2281" s="22" t="str">
        <f t="shared" ca="1" si="179"/>
        <v>MALAMPA</v>
      </c>
      <c r="I2281" s="2"/>
      <c r="J2281" s="2">
        <v>0</v>
      </c>
      <c r="K2281" s="2"/>
    </row>
    <row r="2282" spans="1:11">
      <c r="A2282" s="6" t="s">
        <v>3236</v>
      </c>
      <c r="B2282" s="6" t="s">
        <v>3238</v>
      </c>
      <c r="C2282" s="22" t="str">
        <f t="shared" ca="1" si="175"/>
        <v>Paama (Paama)</v>
      </c>
      <c r="D2282" s="6" t="s">
        <v>591</v>
      </c>
      <c r="E2282" s="22" t="str">
        <f t="shared" ca="1" si="176"/>
        <v>Paama</v>
      </c>
      <c r="F2282" s="22" t="str">
        <f t="shared" ca="1" si="177"/>
        <v>VUT0104021</v>
      </c>
      <c r="G2282" s="22" t="str">
        <f t="shared" ca="1" si="178"/>
        <v>VUT0104</v>
      </c>
      <c r="H2282" s="22" t="str">
        <f t="shared" ca="1" si="179"/>
        <v>MALAMPA</v>
      </c>
      <c r="I2282" s="2"/>
      <c r="J2282" s="2">
        <v>0</v>
      </c>
      <c r="K2282" s="2"/>
    </row>
    <row r="2283" spans="1:11">
      <c r="A2283" s="6" t="s">
        <v>3239</v>
      </c>
      <c r="B2283" s="6" t="s">
        <v>3240</v>
      </c>
      <c r="C2283" s="22" t="str">
        <f t="shared" ca="1" si="175"/>
        <v>Paama (Paama)</v>
      </c>
      <c r="D2283" s="6" t="s">
        <v>591</v>
      </c>
      <c r="E2283" s="22" t="str">
        <f t="shared" ca="1" si="176"/>
        <v>Paama</v>
      </c>
      <c r="F2283" s="22" t="str">
        <f t="shared" ca="1" si="177"/>
        <v>VUT0104021</v>
      </c>
      <c r="G2283" s="22" t="str">
        <f t="shared" ca="1" si="178"/>
        <v>VUT0104</v>
      </c>
      <c r="H2283" s="22" t="str">
        <f t="shared" ca="1" si="179"/>
        <v>MALAMPA</v>
      </c>
      <c r="I2283" s="2"/>
      <c r="J2283" s="2">
        <v>0</v>
      </c>
      <c r="K2283" s="2"/>
    </row>
    <row r="2284" spans="1:11">
      <c r="A2284" s="6" t="s">
        <v>3241</v>
      </c>
      <c r="B2284" s="6" t="s">
        <v>3242</v>
      </c>
      <c r="C2284" s="22" t="str">
        <f t="shared" ca="1" si="175"/>
        <v>Paama (Paama)</v>
      </c>
      <c r="D2284" s="6" t="s">
        <v>591</v>
      </c>
      <c r="E2284" s="22" t="str">
        <f t="shared" ca="1" si="176"/>
        <v>Paama</v>
      </c>
      <c r="F2284" s="22" t="str">
        <f t="shared" ca="1" si="177"/>
        <v>VUT0104021</v>
      </c>
      <c r="G2284" s="22" t="str">
        <f t="shared" ca="1" si="178"/>
        <v>VUT0104</v>
      </c>
      <c r="H2284" s="22" t="str">
        <f t="shared" ca="1" si="179"/>
        <v>MALAMPA</v>
      </c>
      <c r="I2284" s="2"/>
      <c r="J2284" s="2">
        <v>0</v>
      </c>
      <c r="K2284" s="2"/>
    </row>
    <row r="2285" spans="1:11">
      <c r="A2285" s="6" t="s">
        <v>3245</v>
      </c>
      <c r="B2285" s="6" t="s">
        <v>3246</v>
      </c>
      <c r="C2285" s="22" t="str">
        <f t="shared" ca="1" si="175"/>
        <v>Paama (Paama)</v>
      </c>
      <c r="D2285" s="6" t="s">
        <v>591</v>
      </c>
      <c r="E2285" s="22" t="str">
        <f t="shared" ca="1" si="176"/>
        <v>Paama</v>
      </c>
      <c r="F2285" s="22" t="str">
        <f t="shared" ca="1" si="177"/>
        <v>VUT0104021</v>
      </c>
      <c r="G2285" s="22" t="str">
        <f t="shared" ca="1" si="178"/>
        <v>VUT0104</v>
      </c>
      <c r="H2285" s="22" t="str">
        <f t="shared" ca="1" si="179"/>
        <v>MALAMPA</v>
      </c>
      <c r="I2285" s="2"/>
      <c r="J2285" s="2">
        <v>0</v>
      </c>
      <c r="K2285" s="2"/>
    </row>
    <row r="2286" spans="1:11">
      <c r="A2286" s="6" t="s">
        <v>3247</v>
      </c>
      <c r="B2286" s="6" t="s">
        <v>3248</v>
      </c>
      <c r="C2286" s="22" t="str">
        <f t="shared" ca="1" si="175"/>
        <v>Paama (Paama)</v>
      </c>
      <c r="D2286" s="6" t="s">
        <v>591</v>
      </c>
      <c r="E2286" s="22" t="str">
        <f t="shared" ca="1" si="176"/>
        <v>Paama</v>
      </c>
      <c r="F2286" s="22" t="str">
        <f t="shared" ca="1" si="177"/>
        <v>VUT0104021</v>
      </c>
      <c r="G2286" s="22" t="str">
        <f t="shared" ca="1" si="178"/>
        <v>VUT0104</v>
      </c>
      <c r="H2286" s="22" t="str">
        <f t="shared" ca="1" si="179"/>
        <v>MALAMPA</v>
      </c>
      <c r="I2286" s="2"/>
      <c r="J2286" s="2">
        <v>0</v>
      </c>
      <c r="K2286" s="2"/>
    </row>
    <row r="2287" spans="1:11">
      <c r="A2287" s="6" t="s">
        <v>265</v>
      </c>
      <c r="B2287" s="6" t="s">
        <v>3249</v>
      </c>
      <c r="C2287" s="22" t="str">
        <f t="shared" ca="1" si="175"/>
        <v>Paama (Paama)</v>
      </c>
      <c r="D2287" s="6" t="s">
        <v>591</v>
      </c>
      <c r="E2287" s="22" t="str">
        <f t="shared" ca="1" si="176"/>
        <v>Paama</v>
      </c>
      <c r="F2287" s="22" t="str">
        <f t="shared" ca="1" si="177"/>
        <v>VUT0104021</v>
      </c>
      <c r="G2287" s="22" t="str">
        <f t="shared" ca="1" si="178"/>
        <v>VUT0104</v>
      </c>
      <c r="H2287" s="22" t="str">
        <f t="shared" ca="1" si="179"/>
        <v>MALAMPA</v>
      </c>
      <c r="I2287" s="2"/>
      <c r="J2287" s="2">
        <v>0</v>
      </c>
      <c r="K2287" s="2"/>
    </row>
    <row r="2288" spans="1:11">
      <c r="A2288" s="6" t="s">
        <v>3254</v>
      </c>
      <c r="B2288" s="6" t="s">
        <v>3255</v>
      </c>
      <c r="C2288" s="22" t="str">
        <f t="shared" ca="1" si="175"/>
        <v>Paama (Paama)</v>
      </c>
      <c r="D2288" s="6" t="s">
        <v>591</v>
      </c>
      <c r="E2288" s="22" t="str">
        <f t="shared" ca="1" si="176"/>
        <v>Paama</v>
      </c>
      <c r="F2288" s="22" t="str">
        <f t="shared" ca="1" si="177"/>
        <v>VUT0104021</v>
      </c>
      <c r="G2288" s="22" t="str">
        <f t="shared" ca="1" si="178"/>
        <v>VUT0104</v>
      </c>
      <c r="H2288" s="22" t="str">
        <f t="shared" ca="1" si="179"/>
        <v>MALAMPA</v>
      </c>
      <c r="I2288" s="2"/>
      <c r="J2288" s="2">
        <v>0</v>
      </c>
      <c r="K2288" s="2"/>
    </row>
    <row r="2289" spans="1:11">
      <c r="A2289" s="6" t="s">
        <v>3256</v>
      </c>
      <c r="B2289" s="6" t="s">
        <v>3257</v>
      </c>
      <c r="C2289" s="22" t="str">
        <f t="shared" ca="1" si="175"/>
        <v>Paama (Paama)</v>
      </c>
      <c r="D2289" s="6" t="s">
        <v>591</v>
      </c>
      <c r="E2289" s="22" t="str">
        <f t="shared" ca="1" si="176"/>
        <v>Paama</v>
      </c>
      <c r="F2289" s="22" t="str">
        <f t="shared" ca="1" si="177"/>
        <v>VUT0104021</v>
      </c>
      <c r="G2289" s="22" t="str">
        <f t="shared" ca="1" si="178"/>
        <v>VUT0104</v>
      </c>
      <c r="H2289" s="22" t="str">
        <f t="shared" ca="1" si="179"/>
        <v>MALAMPA</v>
      </c>
      <c r="I2289" s="2"/>
      <c r="J2289" s="2">
        <v>0</v>
      </c>
      <c r="K2289" s="2"/>
    </row>
    <row r="2290" spans="1:11">
      <c r="A2290" s="6" t="s">
        <v>3258</v>
      </c>
      <c r="B2290" s="6" t="s">
        <v>3259</v>
      </c>
      <c r="C2290" s="22" t="str">
        <f t="shared" ca="1" si="175"/>
        <v>Paama (Paama)</v>
      </c>
      <c r="D2290" s="6" t="s">
        <v>591</v>
      </c>
      <c r="E2290" s="22" t="str">
        <f t="shared" ca="1" si="176"/>
        <v>Paama</v>
      </c>
      <c r="F2290" s="22" t="str">
        <f t="shared" ca="1" si="177"/>
        <v>VUT0104021</v>
      </c>
      <c r="G2290" s="22" t="str">
        <f t="shared" ca="1" si="178"/>
        <v>VUT0104</v>
      </c>
      <c r="H2290" s="22" t="str">
        <f t="shared" ca="1" si="179"/>
        <v>MALAMPA</v>
      </c>
      <c r="I2290" s="2"/>
      <c r="J2290" s="2">
        <v>0</v>
      </c>
      <c r="K2290" s="2"/>
    </row>
    <row r="2291" spans="1:11">
      <c r="A2291" s="6" t="s">
        <v>3260</v>
      </c>
      <c r="B2291" s="6" t="s">
        <v>3261</v>
      </c>
      <c r="C2291" s="22" t="str">
        <f t="shared" ca="1" si="175"/>
        <v>Paama (Paama)</v>
      </c>
      <c r="D2291" s="6" t="s">
        <v>591</v>
      </c>
      <c r="E2291" s="22" t="str">
        <f t="shared" ca="1" si="176"/>
        <v>Paama</v>
      </c>
      <c r="F2291" s="22" t="str">
        <f t="shared" ca="1" si="177"/>
        <v>VUT0104021</v>
      </c>
      <c r="G2291" s="22" t="str">
        <f t="shared" ca="1" si="178"/>
        <v>VUT0104</v>
      </c>
      <c r="H2291" s="22" t="str">
        <f t="shared" ca="1" si="179"/>
        <v>MALAMPA</v>
      </c>
      <c r="I2291" s="2"/>
      <c r="J2291" s="2">
        <v>0</v>
      </c>
      <c r="K2291" s="2"/>
    </row>
    <row r="2292" spans="1:11">
      <c r="A2292" s="6" t="s">
        <v>3266</v>
      </c>
      <c r="B2292" s="6" t="s">
        <v>3267</v>
      </c>
      <c r="C2292" s="22" t="str">
        <f t="shared" ca="1" si="175"/>
        <v>Paama (Paama)</v>
      </c>
      <c r="D2292" s="6" t="s">
        <v>591</v>
      </c>
      <c r="E2292" s="22" t="str">
        <f t="shared" ca="1" si="176"/>
        <v>Paama</v>
      </c>
      <c r="F2292" s="22" t="str">
        <f t="shared" ca="1" si="177"/>
        <v>VUT0104021</v>
      </c>
      <c r="G2292" s="22" t="str">
        <f t="shared" ca="1" si="178"/>
        <v>VUT0104</v>
      </c>
      <c r="H2292" s="22" t="str">
        <f t="shared" ca="1" si="179"/>
        <v>MALAMPA</v>
      </c>
      <c r="I2292" s="2"/>
      <c r="J2292" s="2">
        <v>0</v>
      </c>
      <c r="K2292" s="2"/>
    </row>
    <row r="2293" spans="1:11">
      <c r="A2293" s="6" t="s">
        <v>3272</v>
      </c>
      <c r="B2293" s="6" t="s">
        <v>3273</v>
      </c>
      <c r="C2293" s="22" t="str">
        <f t="shared" ca="1" si="175"/>
        <v>Paama (Paama)</v>
      </c>
      <c r="D2293" s="6" t="s">
        <v>591</v>
      </c>
      <c r="E2293" s="22" t="str">
        <f t="shared" ca="1" si="176"/>
        <v>Paama</v>
      </c>
      <c r="F2293" s="22" t="str">
        <f t="shared" ca="1" si="177"/>
        <v>VUT0104021</v>
      </c>
      <c r="G2293" s="22" t="str">
        <f t="shared" ca="1" si="178"/>
        <v>VUT0104</v>
      </c>
      <c r="H2293" s="22" t="str">
        <f t="shared" ca="1" si="179"/>
        <v>MALAMPA</v>
      </c>
      <c r="I2293" s="2"/>
      <c r="J2293" s="2">
        <v>0</v>
      </c>
      <c r="K2293" s="2"/>
    </row>
    <row r="2294" spans="1:11">
      <c r="A2294" s="6" t="s">
        <v>3276</v>
      </c>
      <c r="B2294" s="6" t="s">
        <v>3277</v>
      </c>
      <c r="C2294" s="22" t="str">
        <f t="shared" ca="1" si="175"/>
        <v>Paama (Paama)</v>
      </c>
      <c r="D2294" s="6" t="s">
        <v>591</v>
      </c>
      <c r="E2294" s="22" t="str">
        <f t="shared" ca="1" si="176"/>
        <v>Paama</v>
      </c>
      <c r="F2294" s="22" t="str">
        <f t="shared" ca="1" si="177"/>
        <v>VUT0104021</v>
      </c>
      <c r="G2294" s="22" t="str">
        <f t="shared" ca="1" si="178"/>
        <v>VUT0104</v>
      </c>
      <c r="H2294" s="22" t="str">
        <f t="shared" ca="1" si="179"/>
        <v>MALAMPA</v>
      </c>
      <c r="I2294" s="2"/>
      <c r="J2294" s="2">
        <v>0</v>
      </c>
      <c r="K2294" s="2"/>
    </row>
    <row r="2295" spans="1:11">
      <c r="A2295" s="6" t="s">
        <v>2263</v>
      </c>
      <c r="B2295" s="6" t="s">
        <v>3284</v>
      </c>
      <c r="C2295" s="22" t="str">
        <f t="shared" ca="1" si="175"/>
        <v>Paama (Paama)</v>
      </c>
      <c r="D2295" s="6" t="s">
        <v>591</v>
      </c>
      <c r="E2295" s="22" t="str">
        <f t="shared" ca="1" si="176"/>
        <v>Paama</v>
      </c>
      <c r="F2295" s="22" t="str">
        <f t="shared" ca="1" si="177"/>
        <v>VUT0104021</v>
      </c>
      <c r="G2295" s="22" t="str">
        <f t="shared" ca="1" si="178"/>
        <v>VUT0104</v>
      </c>
      <c r="H2295" s="22" t="str">
        <f t="shared" ca="1" si="179"/>
        <v>MALAMPA</v>
      </c>
      <c r="I2295" s="2"/>
      <c r="J2295" s="2">
        <v>0</v>
      </c>
      <c r="K2295" s="2"/>
    </row>
    <row r="2296" spans="1:11">
      <c r="A2296" s="6" t="s">
        <v>3287</v>
      </c>
      <c r="B2296" s="6" t="s">
        <v>3288</v>
      </c>
      <c r="C2296" s="22" t="str">
        <f t="shared" ca="1" si="175"/>
        <v>Paama (Paama)</v>
      </c>
      <c r="D2296" s="6" t="s">
        <v>591</v>
      </c>
      <c r="E2296" s="22" t="str">
        <f t="shared" ca="1" si="176"/>
        <v>Paama</v>
      </c>
      <c r="F2296" s="22" t="str">
        <f t="shared" ca="1" si="177"/>
        <v>VUT0104021</v>
      </c>
      <c r="G2296" s="22" t="str">
        <f t="shared" ca="1" si="178"/>
        <v>VUT0104</v>
      </c>
      <c r="H2296" s="22" t="str">
        <f t="shared" ca="1" si="179"/>
        <v>MALAMPA</v>
      </c>
      <c r="I2296" s="2"/>
      <c r="J2296" s="2">
        <v>0</v>
      </c>
      <c r="K2296" s="2"/>
    </row>
    <row r="2297" spans="1:11">
      <c r="A2297" s="6" t="s">
        <v>3293</v>
      </c>
      <c r="B2297" s="6" t="s">
        <v>3294</v>
      </c>
      <c r="C2297" s="22" t="str">
        <f t="shared" ca="1" si="175"/>
        <v>Paama (Paama)</v>
      </c>
      <c r="D2297" s="6" t="s">
        <v>591</v>
      </c>
      <c r="E2297" s="22" t="str">
        <f t="shared" ca="1" si="176"/>
        <v>Paama</v>
      </c>
      <c r="F2297" s="22" t="str">
        <f t="shared" ca="1" si="177"/>
        <v>VUT0104021</v>
      </c>
      <c r="G2297" s="22" t="str">
        <f t="shared" ca="1" si="178"/>
        <v>VUT0104</v>
      </c>
      <c r="H2297" s="22" t="str">
        <f t="shared" ca="1" si="179"/>
        <v>MALAMPA</v>
      </c>
      <c r="I2297" s="2"/>
      <c r="J2297" s="2">
        <v>0</v>
      </c>
      <c r="K2297" s="2"/>
    </row>
    <row r="2298" spans="1:11">
      <c r="A2298" s="6" t="s">
        <v>3309</v>
      </c>
      <c r="B2298" s="6" t="s">
        <v>3310</v>
      </c>
      <c r="C2298" s="22" t="str">
        <f t="shared" ca="1" si="175"/>
        <v>Paama (Paama)</v>
      </c>
      <c r="D2298" s="6" t="s">
        <v>591</v>
      </c>
      <c r="E2298" s="22" t="str">
        <f t="shared" ca="1" si="176"/>
        <v>Paama</v>
      </c>
      <c r="F2298" s="22" t="str">
        <f t="shared" ca="1" si="177"/>
        <v>VUT0104021</v>
      </c>
      <c r="G2298" s="22" t="str">
        <f t="shared" ca="1" si="178"/>
        <v>VUT0104</v>
      </c>
      <c r="H2298" s="22" t="str">
        <f t="shared" ca="1" si="179"/>
        <v>MALAMPA</v>
      </c>
      <c r="I2298" s="2"/>
      <c r="J2298" s="2">
        <v>0</v>
      </c>
      <c r="K2298" s="2"/>
    </row>
    <row r="2299" spans="1:11">
      <c r="A2299" s="6" t="s">
        <v>3311</v>
      </c>
      <c r="B2299" s="6" t="s">
        <v>3312</v>
      </c>
      <c r="C2299" s="22" t="str">
        <f t="shared" ca="1" si="175"/>
        <v>Paama (Paama)</v>
      </c>
      <c r="D2299" s="6" t="s">
        <v>591</v>
      </c>
      <c r="E2299" s="22" t="str">
        <f t="shared" ca="1" si="176"/>
        <v>Paama</v>
      </c>
      <c r="F2299" s="22" t="str">
        <f t="shared" ca="1" si="177"/>
        <v>VUT0104021</v>
      </c>
      <c r="G2299" s="22" t="str">
        <f t="shared" ca="1" si="178"/>
        <v>VUT0104</v>
      </c>
      <c r="H2299" s="22" t="str">
        <f t="shared" ca="1" si="179"/>
        <v>MALAMPA</v>
      </c>
      <c r="I2299" s="2"/>
      <c r="J2299" s="2">
        <v>0</v>
      </c>
      <c r="K2299" s="2"/>
    </row>
    <row r="2300" spans="1:11">
      <c r="A2300" s="6" t="s">
        <v>2263</v>
      </c>
      <c r="B2300" s="6" t="s">
        <v>2276</v>
      </c>
      <c r="C2300" s="22" t="str">
        <f t="shared" ca="1" si="175"/>
        <v>Pango (Efate)</v>
      </c>
      <c r="D2300" s="6" t="s">
        <v>596</v>
      </c>
      <c r="E2300" s="22" t="str">
        <f t="shared" ca="1" si="176"/>
        <v>Efate</v>
      </c>
      <c r="F2300" s="22" t="str">
        <f t="shared" ca="1" si="177"/>
        <v>VUT0105005</v>
      </c>
      <c r="G2300" s="22" t="str">
        <f t="shared" ca="1" si="178"/>
        <v>VUT0105</v>
      </c>
      <c r="H2300" s="22" t="str">
        <f t="shared" ca="1" si="179"/>
        <v>SHEFA</v>
      </c>
      <c r="I2300" s="2"/>
      <c r="J2300" s="2">
        <v>3</v>
      </c>
      <c r="K2300" s="2"/>
    </row>
    <row r="2301" spans="1:11">
      <c r="A2301" s="6" t="s">
        <v>2278</v>
      </c>
      <c r="B2301" s="6" t="s">
        <v>2279</v>
      </c>
      <c r="C2301" s="22" t="str">
        <f t="shared" ca="1" si="175"/>
        <v>Pango (Efate)</v>
      </c>
      <c r="D2301" s="6" t="s">
        <v>596</v>
      </c>
      <c r="E2301" s="22" t="str">
        <f t="shared" ca="1" si="176"/>
        <v>Efate</v>
      </c>
      <c r="F2301" s="22" t="str">
        <f t="shared" ca="1" si="177"/>
        <v>VUT0105005</v>
      </c>
      <c r="G2301" s="22" t="str">
        <f t="shared" ca="1" si="178"/>
        <v>VUT0105</v>
      </c>
      <c r="H2301" s="22" t="str">
        <f t="shared" ca="1" si="179"/>
        <v>SHEFA</v>
      </c>
      <c r="I2301" s="2"/>
      <c r="J2301" s="2">
        <v>0</v>
      </c>
      <c r="K2301" s="2"/>
    </row>
    <row r="2302" spans="1:11">
      <c r="A2302" s="6" t="s">
        <v>594</v>
      </c>
      <c r="B2302" s="6" t="s">
        <v>2284</v>
      </c>
      <c r="C2302" s="22" t="str">
        <f t="shared" ca="1" si="175"/>
        <v>Pango (Efate)</v>
      </c>
      <c r="D2302" s="6" t="s">
        <v>596</v>
      </c>
      <c r="E2302" s="22" t="str">
        <f t="shared" ca="1" si="176"/>
        <v>Efate</v>
      </c>
      <c r="F2302" s="22" t="str">
        <f t="shared" ca="1" si="177"/>
        <v>VUT0105005</v>
      </c>
      <c r="G2302" s="22" t="str">
        <f t="shared" ca="1" si="178"/>
        <v>VUT0105</v>
      </c>
      <c r="H2302" s="22" t="str">
        <f t="shared" ca="1" si="179"/>
        <v>SHEFA</v>
      </c>
      <c r="I2302" s="2"/>
      <c r="J2302" s="2">
        <v>0</v>
      </c>
      <c r="K2302" s="2"/>
    </row>
    <row r="2303" spans="1:11">
      <c r="A2303" s="6" t="s">
        <v>2289</v>
      </c>
      <c r="B2303" s="6" t="s">
        <v>2290</v>
      </c>
      <c r="C2303" s="22" t="str">
        <f t="shared" ca="1" si="175"/>
        <v>Pango (Efate)</v>
      </c>
      <c r="D2303" s="6" t="s">
        <v>596</v>
      </c>
      <c r="E2303" s="22" t="str">
        <f t="shared" ca="1" si="176"/>
        <v>Efate</v>
      </c>
      <c r="F2303" s="22" t="str">
        <f t="shared" ca="1" si="177"/>
        <v>VUT0105005</v>
      </c>
      <c r="G2303" s="22" t="str">
        <f t="shared" ca="1" si="178"/>
        <v>VUT0105</v>
      </c>
      <c r="H2303" s="22" t="str">
        <f t="shared" ca="1" si="179"/>
        <v>SHEFA</v>
      </c>
      <c r="I2303" s="2"/>
      <c r="J2303" s="2">
        <v>0</v>
      </c>
      <c r="K2303" s="2"/>
    </row>
    <row r="2304" spans="1:11">
      <c r="A2304" s="6" t="s">
        <v>2291</v>
      </c>
      <c r="B2304" s="6" t="s">
        <v>2292</v>
      </c>
      <c r="C2304" s="22" t="str">
        <f t="shared" ca="1" si="175"/>
        <v>Pango (Efate)</v>
      </c>
      <c r="D2304" s="6" t="s">
        <v>596</v>
      </c>
      <c r="E2304" s="22" t="str">
        <f t="shared" ca="1" si="176"/>
        <v>Efate</v>
      </c>
      <c r="F2304" s="22" t="str">
        <f t="shared" ca="1" si="177"/>
        <v>VUT0105005</v>
      </c>
      <c r="G2304" s="22" t="str">
        <f t="shared" ca="1" si="178"/>
        <v>VUT0105</v>
      </c>
      <c r="H2304" s="22" t="str">
        <f t="shared" ca="1" si="179"/>
        <v>SHEFA</v>
      </c>
      <c r="I2304" s="2"/>
      <c r="J2304" s="2">
        <v>0</v>
      </c>
      <c r="K2304" s="2"/>
    </row>
    <row r="2305" spans="1:11">
      <c r="A2305" s="6" t="s">
        <v>2293</v>
      </c>
      <c r="B2305" s="6" t="s">
        <v>2294</v>
      </c>
      <c r="C2305" s="22" t="str">
        <f t="shared" ca="1" si="175"/>
        <v>Pango (Efate)</v>
      </c>
      <c r="D2305" s="6" t="s">
        <v>596</v>
      </c>
      <c r="E2305" s="22" t="str">
        <f t="shared" ca="1" si="176"/>
        <v>Efate</v>
      </c>
      <c r="F2305" s="22" t="str">
        <f t="shared" ca="1" si="177"/>
        <v>VUT0105005</v>
      </c>
      <c r="G2305" s="22" t="str">
        <f t="shared" ca="1" si="178"/>
        <v>VUT0105</v>
      </c>
      <c r="H2305" s="22" t="str">
        <f t="shared" ca="1" si="179"/>
        <v>SHEFA</v>
      </c>
      <c r="I2305" s="2"/>
      <c r="J2305" s="2">
        <v>0</v>
      </c>
      <c r="K2305" s="2"/>
    </row>
    <row r="2306" spans="1:11">
      <c r="A2306" s="6" t="s">
        <v>2295</v>
      </c>
      <c r="B2306" s="6" t="s">
        <v>2296</v>
      </c>
      <c r="C2306" s="22" t="str">
        <f t="shared" ref="C2306:C2369" ca="1" si="180">OFFSET(OffsetRefAdm3,MATCH(D2306,MatchAdm3_Code,0)-1,0)</f>
        <v>Pango (Efate)</v>
      </c>
      <c r="D2306" s="6" t="s">
        <v>596</v>
      </c>
      <c r="E2306" s="22" t="str">
        <f t="shared" ref="E2306:E2369" ca="1" si="181">OFFSET(OffsetRefAdm3,MATCH(D2306,MatchAdm3_Code,0)-1,2)</f>
        <v>Efate</v>
      </c>
      <c r="F2306" s="22" t="str">
        <f t="shared" ref="F2306:F2369" ca="1" si="182">OFFSET(OffsetRefAdm3,MATCH(D2306,MatchAdm3_Code,0)-1,3)</f>
        <v>VUT0105005</v>
      </c>
      <c r="G2306" s="22" t="str">
        <f t="shared" ref="G2306:G2369" ca="1" si="183">OFFSET(OffsetRefAdm3,MATCH(D2306,MatchAdm3_Code,0)-1,5)</f>
        <v>VUT0105</v>
      </c>
      <c r="H2306" s="22" t="str">
        <f t="shared" ref="H2306:H2369" ca="1" si="184">OFFSET(OffsetRefAdm3,MATCH(D2306,MatchAdm3_Code,0)-1,4)</f>
        <v>SHEFA</v>
      </c>
      <c r="I2306" s="2"/>
      <c r="J2306" s="2">
        <v>0</v>
      </c>
      <c r="K2306" s="2"/>
    </row>
    <row r="2307" spans="1:11">
      <c r="A2307" s="6" t="s">
        <v>2307</v>
      </c>
      <c r="B2307" s="6" t="s">
        <v>2308</v>
      </c>
      <c r="C2307" s="22" t="str">
        <f t="shared" ca="1" si="180"/>
        <v>Pango (Efate)</v>
      </c>
      <c r="D2307" s="6" t="s">
        <v>596</v>
      </c>
      <c r="E2307" s="22" t="str">
        <f t="shared" ca="1" si="181"/>
        <v>Efate</v>
      </c>
      <c r="F2307" s="22" t="str">
        <f t="shared" ca="1" si="182"/>
        <v>VUT0105005</v>
      </c>
      <c r="G2307" s="22" t="str">
        <f t="shared" ca="1" si="183"/>
        <v>VUT0105</v>
      </c>
      <c r="H2307" s="22" t="str">
        <f t="shared" ca="1" si="184"/>
        <v>SHEFA</v>
      </c>
      <c r="I2307" s="2"/>
      <c r="J2307" s="2">
        <v>0</v>
      </c>
      <c r="K2307" s="2"/>
    </row>
    <row r="2308" spans="1:11">
      <c r="A2308" s="6" t="s">
        <v>343</v>
      </c>
      <c r="B2308" s="6" t="s">
        <v>2356</v>
      </c>
      <c r="C2308" s="22" t="str">
        <f t="shared" ca="1" si="180"/>
        <v>Port Vila (Iririki)</v>
      </c>
      <c r="D2308" s="6" t="s">
        <v>600</v>
      </c>
      <c r="E2308" s="22" t="str">
        <f t="shared" ca="1" si="181"/>
        <v>Iririki</v>
      </c>
      <c r="F2308" s="22" t="str">
        <f t="shared" ca="1" si="182"/>
        <v>VUT0105043</v>
      </c>
      <c r="G2308" s="22" t="str">
        <f t="shared" ca="1" si="183"/>
        <v>VUT0105</v>
      </c>
      <c r="H2308" s="22" t="str">
        <f t="shared" ca="1" si="184"/>
        <v>SHEFA</v>
      </c>
      <c r="I2308" s="2"/>
      <c r="J2308" s="2">
        <v>0</v>
      </c>
      <c r="K2308" s="2"/>
    </row>
    <row r="2309" spans="1:11">
      <c r="A2309" s="6" t="s">
        <v>2311</v>
      </c>
      <c r="B2309" s="6" t="s">
        <v>2312</v>
      </c>
      <c r="C2309" s="22" t="str">
        <f t="shared" ca="1" si="180"/>
        <v>Port Vila (Port Vila)</v>
      </c>
      <c r="D2309" s="6" t="s">
        <v>598</v>
      </c>
      <c r="E2309" s="22" t="str">
        <f t="shared" ca="1" si="181"/>
        <v>Port Vila</v>
      </c>
      <c r="F2309" s="22" t="str">
        <f t="shared" ca="1" si="182"/>
        <v>VUT0105071</v>
      </c>
      <c r="G2309" s="22" t="str">
        <f t="shared" ca="1" si="183"/>
        <v>VUT0105</v>
      </c>
      <c r="H2309" s="22" t="str">
        <f t="shared" ca="1" si="184"/>
        <v>SHEFA</v>
      </c>
      <c r="I2309" s="2"/>
      <c r="J2309" s="2">
        <v>0</v>
      </c>
      <c r="K2309" s="2"/>
    </row>
    <row r="2310" spans="1:11">
      <c r="A2310" s="6" t="s">
        <v>2317</v>
      </c>
      <c r="B2310" s="6" t="s">
        <v>2318</v>
      </c>
      <c r="C2310" s="22" t="str">
        <f t="shared" ca="1" si="180"/>
        <v>Port Vila (Port Vila)</v>
      </c>
      <c r="D2310" s="6" t="s">
        <v>598</v>
      </c>
      <c r="E2310" s="22" t="str">
        <f t="shared" ca="1" si="181"/>
        <v>Port Vila</v>
      </c>
      <c r="F2310" s="22" t="str">
        <f t="shared" ca="1" si="182"/>
        <v>VUT0105071</v>
      </c>
      <c r="G2310" s="22" t="str">
        <f t="shared" ca="1" si="183"/>
        <v>VUT0105</v>
      </c>
      <c r="H2310" s="22" t="str">
        <f t="shared" ca="1" si="184"/>
        <v>SHEFA</v>
      </c>
      <c r="I2310" s="2"/>
      <c r="J2310" s="2">
        <v>0</v>
      </c>
      <c r="K2310" s="2"/>
    </row>
    <row r="2311" spans="1:11">
      <c r="A2311" s="6" t="s">
        <v>2263</v>
      </c>
      <c r="B2311" s="6" t="s">
        <v>2331</v>
      </c>
      <c r="C2311" s="22" t="str">
        <f t="shared" ca="1" si="180"/>
        <v>Port Vila (Port Vila)</v>
      </c>
      <c r="D2311" s="6" t="s">
        <v>598</v>
      </c>
      <c r="E2311" s="22" t="str">
        <f t="shared" ca="1" si="181"/>
        <v>Port Vila</v>
      </c>
      <c r="F2311" s="22" t="str">
        <f t="shared" ca="1" si="182"/>
        <v>VUT0105071</v>
      </c>
      <c r="G2311" s="22" t="str">
        <f t="shared" ca="1" si="183"/>
        <v>VUT0105</v>
      </c>
      <c r="H2311" s="22" t="str">
        <f t="shared" ca="1" si="184"/>
        <v>SHEFA</v>
      </c>
      <c r="I2311" s="2"/>
      <c r="J2311" s="2">
        <v>0</v>
      </c>
      <c r="K2311" s="2"/>
    </row>
    <row r="2312" spans="1:11">
      <c r="A2312" s="6" t="s">
        <v>2345</v>
      </c>
      <c r="B2312" s="6" t="s">
        <v>2346</v>
      </c>
      <c r="C2312" s="22" t="str">
        <f t="shared" ca="1" si="180"/>
        <v>Port Vila (Port Vila)</v>
      </c>
      <c r="D2312" s="6" t="s">
        <v>598</v>
      </c>
      <c r="E2312" s="22" t="str">
        <f t="shared" ca="1" si="181"/>
        <v>Port Vila</v>
      </c>
      <c r="F2312" s="22" t="str">
        <f t="shared" ca="1" si="182"/>
        <v>VUT0105071</v>
      </c>
      <c r="G2312" s="22" t="str">
        <f t="shared" ca="1" si="183"/>
        <v>VUT0105</v>
      </c>
      <c r="H2312" s="22" t="str">
        <f t="shared" ca="1" si="184"/>
        <v>SHEFA</v>
      </c>
      <c r="I2312" s="2"/>
      <c r="J2312" s="2">
        <v>0</v>
      </c>
      <c r="K2312" s="2"/>
    </row>
    <row r="2313" spans="1:11">
      <c r="A2313" s="6" t="s">
        <v>2350</v>
      </c>
      <c r="B2313" s="6" t="s">
        <v>2351</v>
      </c>
      <c r="C2313" s="22" t="str">
        <f t="shared" ca="1" si="180"/>
        <v>Port Vila (Port Vila)</v>
      </c>
      <c r="D2313" s="6" t="s">
        <v>598</v>
      </c>
      <c r="E2313" s="22" t="str">
        <f t="shared" ca="1" si="181"/>
        <v>Port Vila</v>
      </c>
      <c r="F2313" s="22" t="str">
        <f t="shared" ca="1" si="182"/>
        <v>VUT0105071</v>
      </c>
      <c r="G2313" s="22" t="str">
        <f t="shared" ca="1" si="183"/>
        <v>VUT0105</v>
      </c>
      <c r="H2313" s="22" t="str">
        <f t="shared" ca="1" si="184"/>
        <v>SHEFA</v>
      </c>
      <c r="I2313" s="2"/>
      <c r="J2313" s="2">
        <v>0</v>
      </c>
      <c r="K2313" s="2"/>
    </row>
    <row r="2314" spans="1:11">
      <c r="A2314" s="6" t="s">
        <v>2357</v>
      </c>
      <c r="B2314" s="6" t="s">
        <v>2358</v>
      </c>
      <c r="C2314" s="22" t="str">
        <f t="shared" ca="1" si="180"/>
        <v>Port Vila (Port Vila)</v>
      </c>
      <c r="D2314" s="6" t="s">
        <v>598</v>
      </c>
      <c r="E2314" s="22" t="str">
        <f t="shared" ca="1" si="181"/>
        <v>Port Vila</v>
      </c>
      <c r="F2314" s="22" t="str">
        <f t="shared" ca="1" si="182"/>
        <v>VUT0105071</v>
      </c>
      <c r="G2314" s="22" t="str">
        <f t="shared" ca="1" si="183"/>
        <v>VUT0105</v>
      </c>
      <c r="H2314" s="22" t="str">
        <f t="shared" ca="1" si="184"/>
        <v>SHEFA</v>
      </c>
      <c r="I2314" s="2"/>
      <c r="J2314" s="2">
        <v>0</v>
      </c>
      <c r="K2314" s="2"/>
    </row>
    <row r="2315" spans="1:11">
      <c r="A2315" s="6" t="s">
        <v>2361</v>
      </c>
      <c r="B2315" s="6" t="s">
        <v>2363</v>
      </c>
      <c r="C2315" s="22" t="str">
        <f t="shared" ca="1" si="180"/>
        <v>Port Vila (Port Vila)</v>
      </c>
      <c r="D2315" s="6" t="s">
        <v>598</v>
      </c>
      <c r="E2315" s="22" t="str">
        <f t="shared" ca="1" si="181"/>
        <v>Port Vila</v>
      </c>
      <c r="F2315" s="22" t="str">
        <f t="shared" ca="1" si="182"/>
        <v>VUT0105071</v>
      </c>
      <c r="G2315" s="22" t="str">
        <f t="shared" ca="1" si="183"/>
        <v>VUT0105</v>
      </c>
      <c r="H2315" s="22" t="str">
        <f t="shared" ca="1" si="184"/>
        <v>SHEFA</v>
      </c>
      <c r="I2315" s="2"/>
      <c r="J2315" s="2">
        <v>0</v>
      </c>
      <c r="K2315" s="2"/>
    </row>
    <row r="2316" spans="1:11">
      <c r="A2316" s="6" t="s">
        <v>2372</v>
      </c>
      <c r="B2316" s="6" t="s">
        <v>2373</v>
      </c>
      <c r="C2316" s="22" t="str">
        <f t="shared" ca="1" si="180"/>
        <v>Port Vila (Port Vila)</v>
      </c>
      <c r="D2316" s="6" t="s">
        <v>598</v>
      </c>
      <c r="E2316" s="22" t="str">
        <f t="shared" ca="1" si="181"/>
        <v>Port Vila</v>
      </c>
      <c r="F2316" s="22" t="str">
        <f t="shared" ca="1" si="182"/>
        <v>VUT0105071</v>
      </c>
      <c r="G2316" s="22" t="str">
        <f t="shared" ca="1" si="183"/>
        <v>VUT0105</v>
      </c>
      <c r="H2316" s="22" t="str">
        <f t="shared" ca="1" si="184"/>
        <v>SHEFA</v>
      </c>
      <c r="I2316" s="2"/>
      <c r="J2316" s="2">
        <v>0</v>
      </c>
      <c r="K2316" s="2"/>
    </row>
    <row r="2317" spans="1:11">
      <c r="A2317" s="6" t="s">
        <v>2374</v>
      </c>
      <c r="B2317" s="6" t="s">
        <v>2376</v>
      </c>
      <c r="C2317" s="22" t="str">
        <f t="shared" ca="1" si="180"/>
        <v>Port Vila (Port Vila)</v>
      </c>
      <c r="D2317" s="6" t="s">
        <v>598</v>
      </c>
      <c r="E2317" s="22" t="str">
        <f t="shared" ca="1" si="181"/>
        <v>Port Vila</v>
      </c>
      <c r="F2317" s="22" t="str">
        <f t="shared" ca="1" si="182"/>
        <v>VUT0105071</v>
      </c>
      <c r="G2317" s="22" t="str">
        <f t="shared" ca="1" si="183"/>
        <v>VUT0105</v>
      </c>
      <c r="H2317" s="22" t="str">
        <f t="shared" ca="1" si="184"/>
        <v>SHEFA</v>
      </c>
      <c r="I2317" s="2"/>
      <c r="J2317" s="2">
        <v>0</v>
      </c>
      <c r="K2317" s="2"/>
    </row>
    <row r="2318" spans="1:11">
      <c r="A2318" s="6" t="s">
        <v>363</v>
      </c>
      <c r="B2318" s="6" t="s">
        <v>2378</v>
      </c>
      <c r="C2318" s="22" t="str">
        <f t="shared" ca="1" si="180"/>
        <v>Port Vila (Port Vila)</v>
      </c>
      <c r="D2318" s="6" t="s">
        <v>598</v>
      </c>
      <c r="E2318" s="22" t="str">
        <f t="shared" ca="1" si="181"/>
        <v>Port Vila</v>
      </c>
      <c r="F2318" s="22" t="str">
        <f t="shared" ca="1" si="182"/>
        <v>VUT0105071</v>
      </c>
      <c r="G2318" s="22" t="str">
        <f t="shared" ca="1" si="183"/>
        <v>VUT0105</v>
      </c>
      <c r="H2318" s="22" t="str">
        <f t="shared" ca="1" si="184"/>
        <v>SHEFA</v>
      </c>
      <c r="I2318" s="2"/>
      <c r="J2318" s="2">
        <v>0</v>
      </c>
      <c r="K2318" s="2"/>
    </row>
    <row r="2319" spans="1:11">
      <c r="A2319" s="6" t="s">
        <v>2379</v>
      </c>
      <c r="B2319" s="6" t="s">
        <v>2380</v>
      </c>
      <c r="C2319" s="22" t="str">
        <f t="shared" ca="1" si="180"/>
        <v>Port Vila (Port Vila)</v>
      </c>
      <c r="D2319" s="6" t="s">
        <v>598</v>
      </c>
      <c r="E2319" s="22" t="str">
        <f t="shared" ca="1" si="181"/>
        <v>Port Vila</v>
      </c>
      <c r="F2319" s="22" t="str">
        <f t="shared" ca="1" si="182"/>
        <v>VUT0105071</v>
      </c>
      <c r="G2319" s="22" t="str">
        <f t="shared" ca="1" si="183"/>
        <v>VUT0105</v>
      </c>
      <c r="H2319" s="22" t="str">
        <f t="shared" ca="1" si="184"/>
        <v>SHEFA</v>
      </c>
      <c r="I2319" s="2"/>
      <c r="J2319" s="2">
        <v>0</v>
      </c>
      <c r="K2319" s="2"/>
    </row>
    <row r="2320" spans="1:11">
      <c r="A2320" s="6" t="s">
        <v>2381</v>
      </c>
      <c r="B2320" s="6" t="s">
        <v>2382</v>
      </c>
      <c r="C2320" s="22" t="str">
        <f t="shared" ca="1" si="180"/>
        <v>Port Vila (Port Vila)</v>
      </c>
      <c r="D2320" s="6" t="s">
        <v>598</v>
      </c>
      <c r="E2320" s="22" t="str">
        <f t="shared" ca="1" si="181"/>
        <v>Port Vila</v>
      </c>
      <c r="F2320" s="22" t="str">
        <f t="shared" ca="1" si="182"/>
        <v>VUT0105071</v>
      </c>
      <c r="G2320" s="22" t="str">
        <f t="shared" ca="1" si="183"/>
        <v>VUT0105</v>
      </c>
      <c r="H2320" s="22" t="str">
        <f t="shared" ca="1" si="184"/>
        <v>SHEFA</v>
      </c>
      <c r="I2320" s="2"/>
      <c r="J2320" s="2">
        <v>0</v>
      </c>
      <c r="K2320" s="2"/>
    </row>
    <row r="2321" spans="1:11">
      <c r="A2321" s="6" t="s">
        <v>2259</v>
      </c>
      <c r="B2321" s="6" t="s">
        <v>2387</v>
      </c>
      <c r="C2321" s="22" t="str">
        <f t="shared" ca="1" si="180"/>
        <v>Port Vila (Port Vila)</v>
      </c>
      <c r="D2321" s="6" t="s">
        <v>598</v>
      </c>
      <c r="E2321" s="22" t="str">
        <f t="shared" ca="1" si="181"/>
        <v>Port Vila</v>
      </c>
      <c r="F2321" s="22" t="str">
        <f t="shared" ca="1" si="182"/>
        <v>VUT0105071</v>
      </c>
      <c r="G2321" s="22" t="str">
        <f t="shared" ca="1" si="183"/>
        <v>VUT0105</v>
      </c>
      <c r="H2321" s="22" t="str">
        <f t="shared" ca="1" si="184"/>
        <v>SHEFA</v>
      </c>
      <c r="I2321" s="2"/>
      <c r="J2321" s="2">
        <v>0</v>
      </c>
      <c r="K2321" s="2"/>
    </row>
    <row r="2322" spans="1:11">
      <c r="A2322" s="6" t="s">
        <v>2263</v>
      </c>
      <c r="B2322" s="6" t="s">
        <v>2388</v>
      </c>
      <c r="C2322" s="22" t="str">
        <f t="shared" ca="1" si="180"/>
        <v>Port Vila (Port Vila)</v>
      </c>
      <c r="D2322" s="6" t="s">
        <v>598</v>
      </c>
      <c r="E2322" s="22" t="str">
        <f t="shared" ca="1" si="181"/>
        <v>Port Vila</v>
      </c>
      <c r="F2322" s="22" t="str">
        <f t="shared" ca="1" si="182"/>
        <v>VUT0105071</v>
      </c>
      <c r="G2322" s="22" t="str">
        <f t="shared" ca="1" si="183"/>
        <v>VUT0105</v>
      </c>
      <c r="H2322" s="22" t="str">
        <f t="shared" ca="1" si="184"/>
        <v>SHEFA</v>
      </c>
      <c r="I2322" s="2"/>
      <c r="J2322" s="2">
        <v>0</v>
      </c>
      <c r="K2322" s="2"/>
    </row>
    <row r="2323" spans="1:11">
      <c r="A2323" s="6" t="s">
        <v>2263</v>
      </c>
      <c r="B2323" s="6" t="s">
        <v>2389</v>
      </c>
      <c r="C2323" s="22" t="str">
        <f t="shared" ca="1" si="180"/>
        <v>Port Vila (Port Vila)</v>
      </c>
      <c r="D2323" s="6" t="s">
        <v>598</v>
      </c>
      <c r="E2323" s="22" t="str">
        <f t="shared" ca="1" si="181"/>
        <v>Port Vila</v>
      </c>
      <c r="F2323" s="22" t="str">
        <f t="shared" ca="1" si="182"/>
        <v>VUT0105071</v>
      </c>
      <c r="G2323" s="22" t="str">
        <f t="shared" ca="1" si="183"/>
        <v>VUT0105</v>
      </c>
      <c r="H2323" s="22" t="str">
        <f t="shared" ca="1" si="184"/>
        <v>SHEFA</v>
      </c>
      <c r="I2323" s="2"/>
      <c r="J2323" s="2">
        <v>2</v>
      </c>
      <c r="K2323" s="2"/>
    </row>
    <row r="2324" spans="1:11">
      <c r="A2324" s="6" t="s">
        <v>2263</v>
      </c>
      <c r="B2324" s="6" t="s">
        <v>2390</v>
      </c>
      <c r="C2324" s="22" t="str">
        <f t="shared" ca="1" si="180"/>
        <v>Port Vila (Port Vila)</v>
      </c>
      <c r="D2324" s="6" t="s">
        <v>598</v>
      </c>
      <c r="E2324" s="22" t="str">
        <f t="shared" ca="1" si="181"/>
        <v>Port Vila</v>
      </c>
      <c r="F2324" s="22" t="str">
        <f t="shared" ca="1" si="182"/>
        <v>VUT0105071</v>
      </c>
      <c r="G2324" s="22" t="str">
        <f t="shared" ca="1" si="183"/>
        <v>VUT0105</v>
      </c>
      <c r="H2324" s="22" t="str">
        <f t="shared" ca="1" si="184"/>
        <v>SHEFA</v>
      </c>
      <c r="I2324" s="2"/>
      <c r="J2324" s="2">
        <v>0</v>
      </c>
      <c r="K2324" s="2"/>
    </row>
    <row r="2325" spans="1:11">
      <c r="A2325" s="6" t="s">
        <v>2391</v>
      </c>
      <c r="B2325" s="6" t="s">
        <v>2392</v>
      </c>
      <c r="C2325" s="22" t="str">
        <f t="shared" ca="1" si="180"/>
        <v>Port Vila (Port Vila)</v>
      </c>
      <c r="D2325" s="6" t="s">
        <v>598</v>
      </c>
      <c r="E2325" s="22" t="str">
        <f t="shared" ca="1" si="181"/>
        <v>Port Vila</v>
      </c>
      <c r="F2325" s="22" t="str">
        <f t="shared" ca="1" si="182"/>
        <v>VUT0105071</v>
      </c>
      <c r="G2325" s="22" t="str">
        <f t="shared" ca="1" si="183"/>
        <v>VUT0105</v>
      </c>
      <c r="H2325" s="22" t="str">
        <f t="shared" ca="1" si="184"/>
        <v>SHEFA</v>
      </c>
      <c r="I2325" s="2"/>
      <c r="J2325" s="2">
        <v>0</v>
      </c>
      <c r="K2325" s="2"/>
    </row>
    <row r="2326" spans="1:11">
      <c r="A2326" s="6" t="s">
        <v>2391</v>
      </c>
      <c r="B2326" s="6" t="s">
        <v>2403</v>
      </c>
      <c r="C2326" s="22" t="str">
        <f t="shared" ca="1" si="180"/>
        <v>Port Vila (Port Vila)</v>
      </c>
      <c r="D2326" s="6" t="s">
        <v>598</v>
      </c>
      <c r="E2326" s="22" t="str">
        <f t="shared" ca="1" si="181"/>
        <v>Port Vila</v>
      </c>
      <c r="F2326" s="22" t="str">
        <f t="shared" ca="1" si="182"/>
        <v>VUT0105071</v>
      </c>
      <c r="G2326" s="22" t="str">
        <f t="shared" ca="1" si="183"/>
        <v>VUT0105</v>
      </c>
      <c r="H2326" s="22" t="str">
        <f t="shared" ca="1" si="184"/>
        <v>SHEFA</v>
      </c>
      <c r="I2326" s="2"/>
      <c r="J2326" s="2">
        <v>0</v>
      </c>
      <c r="K2326" s="2"/>
    </row>
    <row r="2327" spans="1:11">
      <c r="A2327" s="6" t="s">
        <v>2404</v>
      </c>
      <c r="B2327" s="6" t="s">
        <v>2405</v>
      </c>
      <c r="C2327" s="22" t="str">
        <f t="shared" ca="1" si="180"/>
        <v>Port Vila (Port Vila)</v>
      </c>
      <c r="D2327" s="6" t="s">
        <v>598</v>
      </c>
      <c r="E2327" s="22" t="str">
        <f t="shared" ca="1" si="181"/>
        <v>Port Vila</v>
      </c>
      <c r="F2327" s="22" t="str">
        <f t="shared" ca="1" si="182"/>
        <v>VUT0105071</v>
      </c>
      <c r="G2327" s="22" t="str">
        <f t="shared" ca="1" si="183"/>
        <v>VUT0105</v>
      </c>
      <c r="H2327" s="22" t="str">
        <f t="shared" ca="1" si="184"/>
        <v>SHEFA</v>
      </c>
      <c r="I2327" s="2"/>
      <c r="J2327" s="2">
        <v>0</v>
      </c>
      <c r="K2327" s="2"/>
    </row>
    <row r="2328" spans="1:11">
      <c r="A2328" s="6" t="s">
        <v>2406</v>
      </c>
      <c r="B2328" s="6" t="s">
        <v>2407</v>
      </c>
      <c r="C2328" s="22" t="str">
        <f t="shared" ca="1" si="180"/>
        <v>Port Vila (Port Vila)</v>
      </c>
      <c r="D2328" s="6" t="s">
        <v>598</v>
      </c>
      <c r="E2328" s="22" t="str">
        <f t="shared" ca="1" si="181"/>
        <v>Port Vila</v>
      </c>
      <c r="F2328" s="22" t="str">
        <f t="shared" ca="1" si="182"/>
        <v>VUT0105071</v>
      </c>
      <c r="G2328" s="22" t="str">
        <f t="shared" ca="1" si="183"/>
        <v>VUT0105</v>
      </c>
      <c r="H2328" s="22" t="str">
        <f t="shared" ca="1" si="184"/>
        <v>SHEFA</v>
      </c>
      <c r="I2328" s="2"/>
      <c r="J2328" s="2">
        <v>0</v>
      </c>
      <c r="K2328" s="2"/>
    </row>
    <row r="2329" spans="1:11">
      <c r="A2329" s="6" t="s">
        <v>2411</v>
      </c>
      <c r="B2329" s="6" t="s">
        <v>2412</v>
      </c>
      <c r="C2329" s="22" t="str">
        <f t="shared" ca="1" si="180"/>
        <v>Port Vila (Port Vila)</v>
      </c>
      <c r="D2329" s="6" t="s">
        <v>598</v>
      </c>
      <c r="E2329" s="22" t="str">
        <f t="shared" ca="1" si="181"/>
        <v>Port Vila</v>
      </c>
      <c r="F2329" s="22" t="str">
        <f t="shared" ca="1" si="182"/>
        <v>VUT0105071</v>
      </c>
      <c r="G2329" s="22" t="str">
        <f t="shared" ca="1" si="183"/>
        <v>VUT0105</v>
      </c>
      <c r="H2329" s="22" t="str">
        <f t="shared" ca="1" si="184"/>
        <v>SHEFA</v>
      </c>
      <c r="I2329" s="2"/>
      <c r="J2329" s="2">
        <v>0</v>
      </c>
      <c r="K2329" s="2"/>
    </row>
    <row r="2330" spans="1:11">
      <c r="A2330" s="6" t="s">
        <v>2418</v>
      </c>
      <c r="B2330" s="6" t="s">
        <v>2419</v>
      </c>
      <c r="C2330" s="22" t="str">
        <f t="shared" ca="1" si="180"/>
        <v>Port Vila (Port Vila)</v>
      </c>
      <c r="D2330" s="6" t="s">
        <v>598</v>
      </c>
      <c r="E2330" s="22" t="str">
        <f t="shared" ca="1" si="181"/>
        <v>Port Vila</v>
      </c>
      <c r="F2330" s="22" t="str">
        <f t="shared" ca="1" si="182"/>
        <v>VUT0105071</v>
      </c>
      <c r="G2330" s="22" t="str">
        <f t="shared" ca="1" si="183"/>
        <v>VUT0105</v>
      </c>
      <c r="H2330" s="22" t="str">
        <f t="shared" ca="1" si="184"/>
        <v>SHEFA</v>
      </c>
      <c r="I2330" s="2"/>
      <c r="J2330" s="2">
        <v>0</v>
      </c>
      <c r="K2330" s="2"/>
    </row>
    <row r="2331" spans="1:11">
      <c r="A2331" s="6" t="s">
        <v>2420</v>
      </c>
      <c r="B2331" s="6" t="s">
        <v>2421</v>
      </c>
      <c r="C2331" s="22" t="str">
        <f t="shared" ca="1" si="180"/>
        <v>Port Vila (Port Vila)</v>
      </c>
      <c r="D2331" s="6" t="s">
        <v>598</v>
      </c>
      <c r="E2331" s="22" t="str">
        <f t="shared" ca="1" si="181"/>
        <v>Port Vila</v>
      </c>
      <c r="F2331" s="22" t="str">
        <f t="shared" ca="1" si="182"/>
        <v>VUT0105071</v>
      </c>
      <c r="G2331" s="22" t="str">
        <f t="shared" ca="1" si="183"/>
        <v>VUT0105</v>
      </c>
      <c r="H2331" s="22" t="str">
        <f t="shared" ca="1" si="184"/>
        <v>SHEFA</v>
      </c>
      <c r="I2331" s="2"/>
      <c r="J2331" s="2">
        <v>0</v>
      </c>
      <c r="K2331" s="2"/>
    </row>
    <row r="2332" spans="1:11">
      <c r="A2332" s="6" t="s">
        <v>2428</v>
      </c>
      <c r="B2332" s="6" t="s">
        <v>2429</v>
      </c>
      <c r="C2332" s="22" t="str">
        <f t="shared" ca="1" si="180"/>
        <v>Port Vila (Port Vila)</v>
      </c>
      <c r="D2332" s="6" t="s">
        <v>598</v>
      </c>
      <c r="E2332" s="22" t="str">
        <f t="shared" ca="1" si="181"/>
        <v>Port Vila</v>
      </c>
      <c r="F2332" s="22" t="str">
        <f t="shared" ca="1" si="182"/>
        <v>VUT0105071</v>
      </c>
      <c r="G2332" s="22" t="str">
        <f t="shared" ca="1" si="183"/>
        <v>VUT0105</v>
      </c>
      <c r="H2332" s="22" t="str">
        <f t="shared" ca="1" si="184"/>
        <v>SHEFA</v>
      </c>
      <c r="I2332" s="2"/>
      <c r="J2332" s="2">
        <v>0</v>
      </c>
      <c r="K2332" s="2"/>
    </row>
    <row r="2333" spans="1:11">
      <c r="A2333" s="6" t="s">
        <v>2436</v>
      </c>
      <c r="B2333" s="6" t="s">
        <v>2437</v>
      </c>
      <c r="C2333" s="22" t="str">
        <f t="shared" ca="1" si="180"/>
        <v>Port Vila (Port Vila)</v>
      </c>
      <c r="D2333" s="6" t="s">
        <v>598</v>
      </c>
      <c r="E2333" s="22" t="str">
        <f t="shared" ca="1" si="181"/>
        <v>Port Vila</v>
      </c>
      <c r="F2333" s="22" t="str">
        <f t="shared" ca="1" si="182"/>
        <v>VUT0105071</v>
      </c>
      <c r="G2333" s="22" t="str">
        <f t="shared" ca="1" si="183"/>
        <v>VUT0105</v>
      </c>
      <c r="H2333" s="22" t="str">
        <f t="shared" ca="1" si="184"/>
        <v>SHEFA</v>
      </c>
      <c r="I2333" s="2"/>
      <c r="J2333" s="2">
        <v>0</v>
      </c>
      <c r="K2333" s="2"/>
    </row>
    <row r="2334" spans="1:11">
      <c r="A2334" s="6" t="s">
        <v>2440</v>
      </c>
      <c r="B2334" s="6" t="s">
        <v>2441</v>
      </c>
      <c r="C2334" s="22" t="str">
        <f t="shared" ca="1" si="180"/>
        <v>Port Vila (Port Vila)</v>
      </c>
      <c r="D2334" s="6" t="s">
        <v>598</v>
      </c>
      <c r="E2334" s="22" t="str">
        <f t="shared" ca="1" si="181"/>
        <v>Port Vila</v>
      </c>
      <c r="F2334" s="22" t="str">
        <f t="shared" ca="1" si="182"/>
        <v>VUT0105071</v>
      </c>
      <c r="G2334" s="22" t="str">
        <f t="shared" ca="1" si="183"/>
        <v>VUT0105</v>
      </c>
      <c r="H2334" s="22" t="str">
        <f t="shared" ca="1" si="184"/>
        <v>SHEFA</v>
      </c>
      <c r="I2334" s="2"/>
      <c r="J2334" s="2">
        <v>0</v>
      </c>
      <c r="K2334" s="2"/>
    </row>
    <row r="2335" spans="1:11">
      <c r="A2335" s="6" t="s">
        <v>2444</v>
      </c>
      <c r="B2335" s="6" t="s">
        <v>2445</v>
      </c>
      <c r="C2335" s="22" t="str">
        <f t="shared" ca="1" si="180"/>
        <v>Port Vila (Port Vila)</v>
      </c>
      <c r="D2335" s="6" t="s">
        <v>598</v>
      </c>
      <c r="E2335" s="22" t="str">
        <f t="shared" ca="1" si="181"/>
        <v>Port Vila</v>
      </c>
      <c r="F2335" s="22" t="str">
        <f t="shared" ca="1" si="182"/>
        <v>VUT0105071</v>
      </c>
      <c r="G2335" s="22" t="str">
        <f t="shared" ca="1" si="183"/>
        <v>VUT0105</v>
      </c>
      <c r="H2335" s="22" t="str">
        <f t="shared" ca="1" si="184"/>
        <v>SHEFA</v>
      </c>
      <c r="I2335" s="2"/>
      <c r="J2335" s="2">
        <v>0</v>
      </c>
      <c r="K2335" s="2"/>
    </row>
    <row r="2336" spans="1:11">
      <c r="A2336" s="6" t="s">
        <v>2465</v>
      </c>
      <c r="B2336" s="6" t="s">
        <v>2466</v>
      </c>
      <c r="C2336" s="22" t="str">
        <f t="shared" ca="1" si="180"/>
        <v>Port Vila (Port Vila)</v>
      </c>
      <c r="D2336" s="6" t="s">
        <v>598</v>
      </c>
      <c r="E2336" s="22" t="str">
        <f t="shared" ca="1" si="181"/>
        <v>Port Vila</v>
      </c>
      <c r="F2336" s="22" t="str">
        <f t="shared" ca="1" si="182"/>
        <v>VUT0105071</v>
      </c>
      <c r="G2336" s="22" t="str">
        <f t="shared" ca="1" si="183"/>
        <v>VUT0105</v>
      </c>
      <c r="H2336" s="22" t="str">
        <f t="shared" ca="1" si="184"/>
        <v>SHEFA</v>
      </c>
      <c r="I2336" s="2"/>
      <c r="J2336" s="2">
        <v>0</v>
      </c>
      <c r="K2336" s="2"/>
    </row>
    <row r="2337" spans="1:11">
      <c r="A2337" s="6" t="s">
        <v>6468</v>
      </c>
      <c r="B2337" s="6" t="s">
        <v>6469</v>
      </c>
      <c r="C2337" s="22" t="str">
        <f t="shared" ca="1" si="180"/>
        <v>South Ambae (Ambae)</v>
      </c>
      <c r="D2337" s="6" t="s">
        <v>602</v>
      </c>
      <c r="E2337" s="22" t="str">
        <f t="shared" ca="1" si="181"/>
        <v>Ambae</v>
      </c>
      <c r="F2337" s="22" t="str">
        <f t="shared" ca="1" si="182"/>
        <v>VUT0103001</v>
      </c>
      <c r="G2337" s="22" t="str">
        <f t="shared" ca="1" si="183"/>
        <v>VUT0103</v>
      </c>
      <c r="H2337" s="22" t="str">
        <f t="shared" ca="1" si="184"/>
        <v>PENAMA</v>
      </c>
      <c r="I2337" s="2"/>
      <c r="J2337" s="2">
        <v>0</v>
      </c>
      <c r="K2337" s="2"/>
    </row>
    <row r="2338" spans="1:11">
      <c r="A2338" s="6" t="s">
        <v>6474</v>
      </c>
      <c r="B2338" s="6" t="s">
        <v>6475</v>
      </c>
      <c r="C2338" s="22" t="str">
        <f t="shared" ca="1" si="180"/>
        <v>South Ambae (Ambae)</v>
      </c>
      <c r="D2338" s="6" t="s">
        <v>602</v>
      </c>
      <c r="E2338" s="22" t="str">
        <f t="shared" ca="1" si="181"/>
        <v>Ambae</v>
      </c>
      <c r="F2338" s="22" t="str">
        <f t="shared" ca="1" si="182"/>
        <v>VUT0103001</v>
      </c>
      <c r="G2338" s="22" t="str">
        <f t="shared" ca="1" si="183"/>
        <v>VUT0103</v>
      </c>
      <c r="H2338" s="22" t="str">
        <f t="shared" ca="1" si="184"/>
        <v>PENAMA</v>
      </c>
      <c r="I2338" s="2"/>
      <c r="J2338" s="2">
        <v>0</v>
      </c>
      <c r="K2338" s="2"/>
    </row>
    <row r="2339" spans="1:11">
      <c r="A2339" s="6" t="s">
        <v>6487</v>
      </c>
      <c r="B2339" s="6" t="s">
        <v>6488</v>
      </c>
      <c r="C2339" s="22" t="str">
        <f t="shared" ca="1" si="180"/>
        <v>South Ambae (Ambae)</v>
      </c>
      <c r="D2339" s="6" t="s">
        <v>602</v>
      </c>
      <c r="E2339" s="22" t="str">
        <f t="shared" ca="1" si="181"/>
        <v>Ambae</v>
      </c>
      <c r="F2339" s="22" t="str">
        <f t="shared" ca="1" si="182"/>
        <v>VUT0103001</v>
      </c>
      <c r="G2339" s="22" t="str">
        <f t="shared" ca="1" si="183"/>
        <v>VUT0103</v>
      </c>
      <c r="H2339" s="22" t="str">
        <f t="shared" ca="1" si="184"/>
        <v>PENAMA</v>
      </c>
      <c r="I2339" s="2"/>
      <c r="J2339" s="2">
        <v>0</v>
      </c>
      <c r="K2339" s="2"/>
    </row>
    <row r="2340" spans="1:11">
      <c r="A2340" s="6" t="s">
        <v>6489</v>
      </c>
      <c r="B2340" s="6" t="s">
        <v>6490</v>
      </c>
      <c r="C2340" s="22" t="str">
        <f t="shared" ca="1" si="180"/>
        <v>South Ambae (Ambae)</v>
      </c>
      <c r="D2340" s="6" t="s">
        <v>602</v>
      </c>
      <c r="E2340" s="22" t="str">
        <f t="shared" ca="1" si="181"/>
        <v>Ambae</v>
      </c>
      <c r="F2340" s="22" t="str">
        <f t="shared" ca="1" si="182"/>
        <v>VUT0103001</v>
      </c>
      <c r="G2340" s="22" t="str">
        <f t="shared" ca="1" si="183"/>
        <v>VUT0103</v>
      </c>
      <c r="H2340" s="22" t="str">
        <f t="shared" ca="1" si="184"/>
        <v>PENAMA</v>
      </c>
      <c r="I2340" s="2"/>
      <c r="J2340" s="2">
        <v>0</v>
      </c>
      <c r="K2340" s="2"/>
    </row>
    <row r="2341" spans="1:11">
      <c r="A2341" s="6" t="s">
        <v>6497</v>
      </c>
      <c r="B2341" s="6" t="s">
        <v>6498</v>
      </c>
      <c r="C2341" s="22" t="str">
        <f t="shared" ca="1" si="180"/>
        <v>South Ambae (Ambae)</v>
      </c>
      <c r="D2341" s="6" t="s">
        <v>602</v>
      </c>
      <c r="E2341" s="22" t="str">
        <f t="shared" ca="1" si="181"/>
        <v>Ambae</v>
      </c>
      <c r="F2341" s="22" t="str">
        <f t="shared" ca="1" si="182"/>
        <v>VUT0103001</v>
      </c>
      <c r="G2341" s="22" t="str">
        <f t="shared" ca="1" si="183"/>
        <v>VUT0103</v>
      </c>
      <c r="H2341" s="22" t="str">
        <f t="shared" ca="1" si="184"/>
        <v>PENAMA</v>
      </c>
      <c r="I2341" s="2"/>
      <c r="J2341" s="2">
        <v>0</v>
      </c>
      <c r="K2341" s="2"/>
    </row>
    <row r="2342" spans="1:11">
      <c r="A2342" s="6" t="s">
        <v>6509</v>
      </c>
      <c r="B2342" s="6" t="s">
        <v>6510</v>
      </c>
      <c r="C2342" s="22" t="str">
        <f t="shared" ca="1" si="180"/>
        <v>South Ambae (Ambae)</v>
      </c>
      <c r="D2342" s="6" t="s">
        <v>602</v>
      </c>
      <c r="E2342" s="22" t="str">
        <f t="shared" ca="1" si="181"/>
        <v>Ambae</v>
      </c>
      <c r="F2342" s="22" t="str">
        <f t="shared" ca="1" si="182"/>
        <v>VUT0103001</v>
      </c>
      <c r="G2342" s="22" t="str">
        <f t="shared" ca="1" si="183"/>
        <v>VUT0103</v>
      </c>
      <c r="H2342" s="22" t="str">
        <f t="shared" ca="1" si="184"/>
        <v>PENAMA</v>
      </c>
      <c r="I2342" s="2"/>
      <c r="J2342" s="2">
        <v>0</v>
      </c>
      <c r="K2342" s="2"/>
    </row>
    <row r="2343" spans="1:11">
      <c r="A2343" s="6" t="s">
        <v>6513</v>
      </c>
      <c r="B2343" s="6" t="s">
        <v>6514</v>
      </c>
      <c r="C2343" s="22" t="str">
        <f t="shared" ca="1" si="180"/>
        <v>South Ambae (Ambae)</v>
      </c>
      <c r="D2343" s="6" t="s">
        <v>602</v>
      </c>
      <c r="E2343" s="22" t="str">
        <f t="shared" ca="1" si="181"/>
        <v>Ambae</v>
      </c>
      <c r="F2343" s="22" t="str">
        <f t="shared" ca="1" si="182"/>
        <v>VUT0103001</v>
      </c>
      <c r="G2343" s="22" t="str">
        <f t="shared" ca="1" si="183"/>
        <v>VUT0103</v>
      </c>
      <c r="H2343" s="22" t="str">
        <f t="shared" ca="1" si="184"/>
        <v>PENAMA</v>
      </c>
      <c r="I2343" s="2"/>
      <c r="J2343" s="2">
        <v>0</v>
      </c>
      <c r="K2343" s="2"/>
    </row>
    <row r="2344" spans="1:11">
      <c r="A2344" s="6" t="s">
        <v>6519</v>
      </c>
      <c r="B2344" s="6" t="s">
        <v>6520</v>
      </c>
      <c r="C2344" s="22" t="str">
        <f t="shared" ca="1" si="180"/>
        <v>South Ambae (Ambae)</v>
      </c>
      <c r="D2344" s="6" t="s">
        <v>602</v>
      </c>
      <c r="E2344" s="22" t="str">
        <f t="shared" ca="1" si="181"/>
        <v>Ambae</v>
      </c>
      <c r="F2344" s="22" t="str">
        <f t="shared" ca="1" si="182"/>
        <v>VUT0103001</v>
      </c>
      <c r="G2344" s="22" t="str">
        <f t="shared" ca="1" si="183"/>
        <v>VUT0103</v>
      </c>
      <c r="H2344" s="22" t="str">
        <f t="shared" ca="1" si="184"/>
        <v>PENAMA</v>
      </c>
      <c r="I2344" s="2"/>
      <c r="J2344" s="2">
        <v>0</v>
      </c>
      <c r="K2344" s="2"/>
    </row>
    <row r="2345" spans="1:11">
      <c r="A2345" s="6" t="s">
        <v>6523</v>
      </c>
      <c r="B2345" s="6" t="s">
        <v>6524</v>
      </c>
      <c r="C2345" s="22" t="str">
        <f t="shared" ca="1" si="180"/>
        <v>South Ambae (Ambae)</v>
      </c>
      <c r="D2345" s="6" t="s">
        <v>602</v>
      </c>
      <c r="E2345" s="22" t="str">
        <f t="shared" ca="1" si="181"/>
        <v>Ambae</v>
      </c>
      <c r="F2345" s="22" t="str">
        <f t="shared" ca="1" si="182"/>
        <v>VUT0103001</v>
      </c>
      <c r="G2345" s="22" t="str">
        <f t="shared" ca="1" si="183"/>
        <v>VUT0103</v>
      </c>
      <c r="H2345" s="22" t="str">
        <f t="shared" ca="1" si="184"/>
        <v>PENAMA</v>
      </c>
      <c r="I2345" s="2"/>
      <c r="J2345" s="2">
        <v>3</v>
      </c>
      <c r="K2345" s="2"/>
    </row>
    <row r="2346" spans="1:11">
      <c r="A2346" s="6" t="s">
        <v>6525</v>
      </c>
      <c r="B2346" s="6" t="s">
        <v>6526</v>
      </c>
      <c r="C2346" s="22" t="str">
        <f t="shared" ca="1" si="180"/>
        <v>South Ambae (Ambae)</v>
      </c>
      <c r="D2346" s="6" t="s">
        <v>602</v>
      </c>
      <c r="E2346" s="22" t="str">
        <f t="shared" ca="1" si="181"/>
        <v>Ambae</v>
      </c>
      <c r="F2346" s="22" t="str">
        <f t="shared" ca="1" si="182"/>
        <v>VUT0103001</v>
      </c>
      <c r="G2346" s="22" t="str">
        <f t="shared" ca="1" si="183"/>
        <v>VUT0103</v>
      </c>
      <c r="H2346" s="22" t="str">
        <f t="shared" ca="1" si="184"/>
        <v>PENAMA</v>
      </c>
      <c r="I2346" s="2"/>
      <c r="J2346" s="2">
        <v>0</v>
      </c>
      <c r="K2346" s="2"/>
    </row>
    <row r="2347" spans="1:11">
      <c r="A2347" s="6" t="s">
        <v>6527</v>
      </c>
      <c r="B2347" s="6" t="s">
        <v>6528</v>
      </c>
      <c r="C2347" s="22" t="str">
        <f t="shared" ca="1" si="180"/>
        <v>South Ambae (Ambae)</v>
      </c>
      <c r="D2347" s="6" t="s">
        <v>602</v>
      </c>
      <c r="E2347" s="22" t="str">
        <f t="shared" ca="1" si="181"/>
        <v>Ambae</v>
      </c>
      <c r="F2347" s="22" t="str">
        <f t="shared" ca="1" si="182"/>
        <v>VUT0103001</v>
      </c>
      <c r="G2347" s="22" t="str">
        <f t="shared" ca="1" si="183"/>
        <v>VUT0103</v>
      </c>
      <c r="H2347" s="22" t="str">
        <f t="shared" ca="1" si="184"/>
        <v>PENAMA</v>
      </c>
      <c r="I2347" s="2"/>
      <c r="J2347" s="2">
        <v>0</v>
      </c>
      <c r="K2347" s="2"/>
    </row>
    <row r="2348" spans="1:11">
      <c r="A2348" s="6" t="s">
        <v>6531</v>
      </c>
      <c r="B2348" s="6" t="s">
        <v>6532</v>
      </c>
      <c r="C2348" s="22" t="str">
        <f t="shared" ca="1" si="180"/>
        <v>South Ambae (Ambae)</v>
      </c>
      <c r="D2348" s="6" t="s">
        <v>602</v>
      </c>
      <c r="E2348" s="22" t="str">
        <f t="shared" ca="1" si="181"/>
        <v>Ambae</v>
      </c>
      <c r="F2348" s="22" t="str">
        <f t="shared" ca="1" si="182"/>
        <v>VUT0103001</v>
      </c>
      <c r="G2348" s="22" t="str">
        <f t="shared" ca="1" si="183"/>
        <v>VUT0103</v>
      </c>
      <c r="H2348" s="22" t="str">
        <f t="shared" ca="1" si="184"/>
        <v>PENAMA</v>
      </c>
      <c r="I2348" s="2"/>
      <c r="J2348" s="2">
        <v>0</v>
      </c>
      <c r="K2348" s="2"/>
    </row>
    <row r="2349" spans="1:11">
      <c r="A2349" s="6" t="s">
        <v>6533</v>
      </c>
      <c r="B2349" s="6" t="s">
        <v>6534</v>
      </c>
      <c r="C2349" s="22" t="str">
        <f t="shared" ca="1" si="180"/>
        <v>South Ambae (Ambae)</v>
      </c>
      <c r="D2349" s="6" t="s">
        <v>602</v>
      </c>
      <c r="E2349" s="22" t="str">
        <f t="shared" ca="1" si="181"/>
        <v>Ambae</v>
      </c>
      <c r="F2349" s="22" t="str">
        <f t="shared" ca="1" si="182"/>
        <v>VUT0103001</v>
      </c>
      <c r="G2349" s="22" t="str">
        <f t="shared" ca="1" si="183"/>
        <v>VUT0103</v>
      </c>
      <c r="H2349" s="22" t="str">
        <f t="shared" ca="1" si="184"/>
        <v>PENAMA</v>
      </c>
      <c r="I2349" s="2"/>
      <c r="J2349" s="2">
        <v>0</v>
      </c>
      <c r="K2349" s="2"/>
    </row>
    <row r="2350" spans="1:11">
      <c r="A2350" s="6" t="s">
        <v>6552</v>
      </c>
      <c r="B2350" s="6" t="s">
        <v>6553</v>
      </c>
      <c r="C2350" s="22" t="str">
        <f t="shared" ca="1" si="180"/>
        <v>South Ambae (Ambae)</v>
      </c>
      <c r="D2350" s="6" t="s">
        <v>602</v>
      </c>
      <c r="E2350" s="22" t="str">
        <f t="shared" ca="1" si="181"/>
        <v>Ambae</v>
      </c>
      <c r="F2350" s="22" t="str">
        <f t="shared" ca="1" si="182"/>
        <v>VUT0103001</v>
      </c>
      <c r="G2350" s="22" t="str">
        <f t="shared" ca="1" si="183"/>
        <v>VUT0103</v>
      </c>
      <c r="H2350" s="22" t="str">
        <f t="shared" ca="1" si="184"/>
        <v>PENAMA</v>
      </c>
      <c r="I2350" s="2"/>
      <c r="J2350" s="2">
        <v>0</v>
      </c>
      <c r="K2350" s="2"/>
    </row>
    <row r="2351" spans="1:11">
      <c r="A2351" s="6" t="s">
        <v>6568</v>
      </c>
      <c r="B2351" s="6" t="s">
        <v>6569</v>
      </c>
      <c r="C2351" s="22" t="str">
        <f t="shared" ca="1" si="180"/>
        <v>South Ambae (Ambae)</v>
      </c>
      <c r="D2351" s="6" t="s">
        <v>602</v>
      </c>
      <c r="E2351" s="22" t="str">
        <f t="shared" ca="1" si="181"/>
        <v>Ambae</v>
      </c>
      <c r="F2351" s="22" t="str">
        <f t="shared" ca="1" si="182"/>
        <v>VUT0103001</v>
      </c>
      <c r="G2351" s="22" t="str">
        <f t="shared" ca="1" si="183"/>
        <v>VUT0103</v>
      </c>
      <c r="H2351" s="22" t="str">
        <f t="shared" ca="1" si="184"/>
        <v>PENAMA</v>
      </c>
      <c r="I2351" s="2"/>
      <c r="J2351" s="2">
        <v>0</v>
      </c>
      <c r="K2351" s="2"/>
    </row>
    <row r="2352" spans="1:11">
      <c r="A2352" s="6" t="s">
        <v>6578</v>
      </c>
      <c r="B2352" s="6" t="s">
        <v>6579</v>
      </c>
      <c r="C2352" s="22" t="str">
        <f t="shared" ca="1" si="180"/>
        <v>South Ambae (Ambae)</v>
      </c>
      <c r="D2352" s="6" t="s">
        <v>602</v>
      </c>
      <c r="E2352" s="22" t="str">
        <f t="shared" ca="1" si="181"/>
        <v>Ambae</v>
      </c>
      <c r="F2352" s="22" t="str">
        <f t="shared" ca="1" si="182"/>
        <v>VUT0103001</v>
      </c>
      <c r="G2352" s="22" t="str">
        <f t="shared" ca="1" si="183"/>
        <v>VUT0103</v>
      </c>
      <c r="H2352" s="22" t="str">
        <f t="shared" ca="1" si="184"/>
        <v>PENAMA</v>
      </c>
      <c r="I2352" s="2"/>
      <c r="J2352" s="2">
        <v>0</v>
      </c>
      <c r="K2352" s="2"/>
    </row>
    <row r="2353" spans="1:11">
      <c r="A2353" s="6" t="s">
        <v>6603</v>
      </c>
      <c r="B2353" s="6" t="s">
        <v>6604</v>
      </c>
      <c r="C2353" s="22" t="str">
        <f t="shared" ca="1" si="180"/>
        <v>South Ambae (Ambae)</v>
      </c>
      <c r="D2353" s="6" t="s">
        <v>602</v>
      </c>
      <c r="E2353" s="22" t="str">
        <f t="shared" ca="1" si="181"/>
        <v>Ambae</v>
      </c>
      <c r="F2353" s="22" t="str">
        <f t="shared" ca="1" si="182"/>
        <v>VUT0103001</v>
      </c>
      <c r="G2353" s="22" t="str">
        <f t="shared" ca="1" si="183"/>
        <v>VUT0103</v>
      </c>
      <c r="H2353" s="22" t="str">
        <f t="shared" ca="1" si="184"/>
        <v>PENAMA</v>
      </c>
      <c r="I2353" s="2"/>
      <c r="J2353" s="2">
        <v>0</v>
      </c>
      <c r="K2353" s="2"/>
    </row>
    <row r="2354" spans="1:11">
      <c r="A2354" s="6" t="s">
        <v>6623</v>
      </c>
      <c r="B2354" s="6" t="s">
        <v>6624</v>
      </c>
      <c r="C2354" s="22" t="str">
        <f t="shared" ca="1" si="180"/>
        <v>South Ambae (Ambae)</v>
      </c>
      <c r="D2354" s="6" t="s">
        <v>602</v>
      </c>
      <c r="E2354" s="22" t="str">
        <f t="shared" ca="1" si="181"/>
        <v>Ambae</v>
      </c>
      <c r="F2354" s="22" t="str">
        <f t="shared" ca="1" si="182"/>
        <v>VUT0103001</v>
      </c>
      <c r="G2354" s="22" t="str">
        <f t="shared" ca="1" si="183"/>
        <v>VUT0103</v>
      </c>
      <c r="H2354" s="22" t="str">
        <f t="shared" ca="1" si="184"/>
        <v>PENAMA</v>
      </c>
      <c r="I2354" s="2"/>
      <c r="J2354" s="2">
        <v>0</v>
      </c>
      <c r="K2354" s="2"/>
    </row>
    <row r="2355" spans="1:11">
      <c r="A2355" s="6" t="s">
        <v>6657</v>
      </c>
      <c r="B2355" s="6" t="s">
        <v>6658</v>
      </c>
      <c r="C2355" s="22" t="str">
        <f t="shared" ca="1" si="180"/>
        <v>South Ambae (Ambae)</v>
      </c>
      <c r="D2355" s="6" t="s">
        <v>602</v>
      </c>
      <c r="E2355" s="22" t="str">
        <f t="shared" ca="1" si="181"/>
        <v>Ambae</v>
      </c>
      <c r="F2355" s="22" t="str">
        <f t="shared" ca="1" si="182"/>
        <v>VUT0103001</v>
      </c>
      <c r="G2355" s="22" t="str">
        <f t="shared" ca="1" si="183"/>
        <v>VUT0103</v>
      </c>
      <c r="H2355" s="22" t="str">
        <f t="shared" ca="1" si="184"/>
        <v>PENAMA</v>
      </c>
      <c r="I2355" s="2"/>
      <c r="J2355" s="2">
        <v>0</v>
      </c>
      <c r="K2355" s="2"/>
    </row>
    <row r="2356" spans="1:11">
      <c r="A2356" s="6" t="s">
        <v>6665</v>
      </c>
      <c r="B2356" s="6" t="s">
        <v>6666</v>
      </c>
      <c r="C2356" s="22" t="str">
        <f t="shared" ca="1" si="180"/>
        <v>South Ambae (Ambae)</v>
      </c>
      <c r="D2356" s="6" t="s">
        <v>602</v>
      </c>
      <c r="E2356" s="22" t="str">
        <f t="shared" ca="1" si="181"/>
        <v>Ambae</v>
      </c>
      <c r="F2356" s="22" t="str">
        <f t="shared" ca="1" si="182"/>
        <v>VUT0103001</v>
      </c>
      <c r="G2356" s="22" t="str">
        <f t="shared" ca="1" si="183"/>
        <v>VUT0103</v>
      </c>
      <c r="H2356" s="22" t="str">
        <f t="shared" ca="1" si="184"/>
        <v>PENAMA</v>
      </c>
      <c r="I2356" s="2"/>
      <c r="J2356" s="2">
        <v>0</v>
      </c>
      <c r="K2356" s="2"/>
    </row>
    <row r="2357" spans="1:11">
      <c r="A2357" s="6" t="s">
        <v>6698</v>
      </c>
      <c r="B2357" s="6" t="s">
        <v>6699</v>
      </c>
      <c r="C2357" s="22" t="str">
        <f t="shared" ca="1" si="180"/>
        <v>South Ambae (Ambae)</v>
      </c>
      <c r="D2357" s="6" t="s">
        <v>602</v>
      </c>
      <c r="E2357" s="22" t="str">
        <f t="shared" ca="1" si="181"/>
        <v>Ambae</v>
      </c>
      <c r="F2357" s="22" t="str">
        <f t="shared" ca="1" si="182"/>
        <v>VUT0103001</v>
      </c>
      <c r="G2357" s="22" t="str">
        <f t="shared" ca="1" si="183"/>
        <v>VUT0103</v>
      </c>
      <c r="H2357" s="22" t="str">
        <f t="shared" ca="1" si="184"/>
        <v>PENAMA</v>
      </c>
      <c r="I2357" s="2"/>
      <c r="J2357" s="2">
        <v>0</v>
      </c>
      <c r="K2357" s="2"/>
    </row>
    <row r="2358" spans="1:11">
      <c r="A2358" s="6" t="s">
        <v>6732</v>
      </c>
      <c r="B2358" s="6" t="s">
        <v>6733</v>
      </c>
      <c r="C2358" s="22" t="str">
        <f t="shared" ca="1" si="180"/>
        <v>South Ambae (Ambae)</v>
      </c>
      <c r="D2358" s="6" t="s">
        <v>602</v>
      </c>
      <c r="E2358" s="22" t="str">
        <f t="shared" ca="1" si="181"/>
        <v>Ambae</v>
      </c>
      <c r="F2358" s="22" t="str">
        <f t="shared" ca="1" si="182"/>
        <v>VUT0103001</v>
      </c>
      <c r="G2358" s="22" t="str">
        <f t="shared" ca="1" si="183"/>
        <v>VUT0103</v>
      </c>
      <c r="H2358" s="22" t="str">
        <f t="shared" ca="1" si="184"/>
        <v>PENAMA</v>
      </c>
      <c r="I2358" s="2"/>
      <c r="J2358" s="2">
        <v>0</v>
      </c>
      <c r="K2358" s="2"/>
    </row>
    <row r="2359" spans="1:11">
      <c r="A2359" s="6" t="s">
        <v>6740</v>
      </c>
      <c r="B2359" s="6" t="s">
        <v>6741</v>
      </c>
      <c r="C2359" s="22" t="str">
        <f t="shared" ca="1" si="180"/>
        <v>South Ambae (Ambae)</v>
      </c>
      <c r="D2359" s="6" t="s">
        <v>602</v>
      </c>
      <c r="E2359" s="22" t="str">
        <f t="shared" ca="1" si="181"/>
        <v>Ambae</v>
      </c>
      <c r="F2359" s="22" t="str">
        <f t="shared" ca="1" si="182"/>
        <v>VUT0103001</v>
      </c>
      <c r="G2359" s="22" t="str">
        <f t="shared" ca="1" si="183"/>
        <v>VUT0103</v>
      </c>
      <c r="H2359" s="22" t="str">
        <f t="shared" ca="1" si="184"/>
        <v>PENAMA</v>
      </c>
      <c r="I2359" s="2"/>
      <c r="J2359" s="2">
        <v>0</v>
      </c>
      <c r="K2359" s="2"/>
    </row>
    <row r="2360" spans="1:11">
      <c r="A2360" s="6" t="s">
        <v>6760</v>
      </c>
      <c r="B2360" s="6" t="s">
        <v>6761</v>
      </c>
      <c r="C2360" s="22" t="str">
        <f t="shared" ca="1" si="180"/>
        <v>South Ambae (Ambae)</v>
      </c>
      <c r="D2360" s="6" t="s">
        <v>602</v>
      </c>
      <c r="E2360" s="22" t="str">
        <f t="shared" ca="1" si="181"/>
        <v>Ambae</v>
      </c>
      <c r="F2360" s="22" t="str">
        <f t="shared" ca="1" si="182"/>
        <v>VUT0103001</v>
      </c>
      <c r="G2360" s="22" t="str">
        <f t="shared" ca="1" si="183"/>
        <v>VUT0103</v>
      </c>
      <c r="H2360" s="22" t="str">
        <f t="shared" ca="1" si="184"/>
        <v>PENAMA</v>
      </c>
      <c r="I2360" s="2"/>
      <c r="J2360" s="2">
        <v>0</v>
      </c>
      <c r="K2360" s="2"/>
    </row>
    <row r="2361" spans="1:11">
      <c r="A2361" s="6" t="s">
        <v>6792</v>
      </c>
      <c r="B2361" s="6" t="s">
        <v>6793</v>
      </c>
      <c r="C2361" s="22" t="str">
        <f t="shared" ca="1" si="180"/>
        <v>South Ambae (Ambae)</v>
      </c>
      <c r="D2361" s="6" t="s">
        <v>602</v>
      </c>
      <c r="E2361" s="22" t="str">
        <f t="shared" ca="1" si="181"/>
        <v>Ambae</v>
      </c>
      <c r="F2361" s="22" t="str">
        <f t="shared" ca="1" si="182"/>
        <v>VUT0103001</v>
      </c>
      <c r="G2361" s="22" t="str">
        <f t="shared" ca="1" si="183"/>
        <v>VUT0103</v>
      </c>
      <c r="H2361" s="22" t="str">
        <f t="shared" ca="1" si="184"/>
        <v>PENAMA</v>
      </c>
      <c r="I2361" s="2"/>
      <c r="J2361" s="2">
        <v>0</v>
      </c>
      <c r="K2361" s="2"/>
    </row>
    <row r="2362" spans="1:11">
      <c r="A2362" s="6" t="s">
        <v>6794</v>
      </c>
      <c r="B2362" s="6" t="s">
        <v>6795</v>
      </c>
      <c r="C2362" s="22" t="str">
        <f t="shared" ca="1" si="180"/>
        <v>South Ambae (Ambae)</v>
      </c>
      <c r="D2362" s="6" t="s">
        <v>602</v>
      </c>
      <c r="E2362" s="22" t="str">
        <f t="shared" ca="1" si="181"/>
        <v>Ambae</v>
      </c>
      <c r="F2362" s="22" t="str">
        <f t="shared" ca="1" si="182"/>
        <v>VUT0103001</v>
      </c>
      <c r="G2362" s="22" t="str">
        <f t="shared" ca="1" si="183"/>
        <v>VUT0103</v>
      </c>
      <c r="H2362" s="22" t="str">
        <f t="shared" ca="1" si="184"/>
        <v>PENAMA</v>
      </c>
      <c r="I2362" s="2"/>
      <c r="J2362" s="2">
        <v>0</v>
      </c>
      <c r="K2362" s="2"/>
    </row>
    <row r="2363" spans="1:11">
      <c r="A2363" s="6" t="s">
        <v>6836</v>
      </c>
      <c r="B2363" s="6" t="s">
        <v>6837</v>
      </c>
      <c r="C2363" s="22" t="str">
        <f t="shared" ca="1" si="180"/>
        <v>South Ambae (Ambae)</v>
      </c>
      <c r="D2363" s="6" t="s">
        <v>602</v>
      </c>
      <c r="E2363" s="22" t="str">
        <f t="shared" ca="1" si="181"/>
        <v>Ambae</v>
      </c>
      <c r="F2363" s="22" t="str">
        <f t="shared" ca="1" si="182"/>
        <v>VUT0103001</v>
      </c>
      <c r="G2363" s="22" t="str">
        <f t="shared" ca="1" si="183"/>
        <v>VUT0103</v>
      </c>
      <c r="H2363" s="22" t="str">
        <f t="shared" ca="1" si="184"/>
        <v>PENAMA</v>
      </c>
      <c r="I2363" s="2"/>
      <c r="J2363" s="2">
        <v>0</v>
      </c>
      <c r="K2363" s="2"/>
    </row>
    <row r="2364" spans="1:11">
      <c r="A2364" s="6" t="s">
        <v>6858</v>
      </c>
      <c r="B2364" s="6" t="s">
        <v>6859</v>
      </c>
      <c r="C2364" s="22" t="str">
        <f t="shared" ca="1" si="180"/>
        <v>South Ambae (Ambae)</v>
      </c>
      <c r="D2364" s="6" t="s">
        <v>602</v>
      </c>
      <c r="E2364" s="22" t="str">
        <f t="shared" ca="1" si="181"/>
        <v>Ambae</v>
      </c>
      <c r="F2364" s="22" t="str">
        <f t="shared" ca="1" si="182"/>
        <v>VUT0103001</v>
      </c>
      <c r="G2364" s="22" t="str">
        <f t="shared" ca="1" si="183"/>
        <v>VUT0103</v>
      </c>
      <c r="H2364" s="22" t="str">
        <f t="shared" ca="1" si="184"/>
        <v>PENAMA</v>
      </c>
      <c r="I2364" s="2"/>
      <c r="J2364" s="2">
        <v>0</v>
      </c>
      <c r="K2364" s="2"/>
    </row>
    <row r="2365" spans="1:11">
      <c r="A2365" s="6" t="s">
        <v>6868</v>
      </c>
      <c r="B2365" s="6" t="s">
        <v>6869</v>
      </c>
      <c r="C2365" s="22" t="str">
        <f t="shared" ca="1" si="180"/>
        <v>South Ambae (Ambae)</v>
      </c>
      <c r="D2365" s="6" t="s">
        <v>602</v>
      </c>
      <c r="E2365" s="22" t="str">
        <f t="shared" ca="1" si="181"/>
        <v>Ambae</v>
      </c>
      <c r="F2365" s="22" t="str">
        <f t="shared" ca="1" si="182"/>
        <v>VUT0103001</v>
      </c>
      <c r="G2365" s="22" t="str">
        <f t="shared" ca="1" si="183"/>
        <v>VUT0103</v>
      </c>
      <c r="H2365" s="22" t="str">
        <f t="shared" ca="1" si="184"/>
        <v>PENAMA</v>
      </c>
      <c r="I2365" s="2"/>
      <c r="J2365" s="2">
        <v>0</v>
      </c>
      <c r="K2365" s="2"/>
    </row>
    <row r="2366" spans="1:11">
      <c r="A2366" s="6" t="s">
        <v>6874</v>
      </c>
      <c r="B2366" s="6" t="s">
        <v>6875</v>
      </c>
      <c r="C2366" s="22" t="str">
        <f t="shared" ca="1" si="180"/>
        <v>South Ambae (Ambae)</v>
      </c>
      <c r="D2366" s="6" t="s">
        <v>602</v>
      </c>
      <c r="E2366" s="22" t="str">
        <f t="shared" ca="1" si="181"/>
        <v>Ambae</v>
      </c>
      <c r="F2366" s="22" t="str">
        <f t="shared" ca="1" si="182"/>
        <v>VUT0103001</v>
      </c>
      <c r="G2366" s="22" t="str">
        <f t="shared" ca="1" si="183"/>
        <v>VUT0103</v>
      </c>
      <c r="H2366" s="22" t="str">
        <f t="shared" ca="1" si="184"/>
        <v>PENAMA</v>
      </c>
      <c r="I2366" s="2"/>
      <c r="J2366" s="2">
        <v>3</v>
      </c>
      <c r="K2366" s="2"/>
    </row>
    <row r="2367" spans="1:11">
      <c r="A2367" s="6" t="s">
        <v>6931</v>
      </c>
      <c r="B2367" s="6" t="s">
        <v>6932</v>
      </c>
      <c r="C2367" s="22" t="str">
        <f t="shared" ca="1" si="180"/>
        <v>South Ambae (Ambae)</v>
      </c>
      <c r="D2367" s="6" t="s">
        <v>602</v>
      </c>
      <c r="E2367" s="22" t="str">
        <f t="shared" ca="1" si="181"/>
        <v>Ambae</v>
      </c>
      <c r="F2367" s="22" t="str">
        <f t="shared" ca="1" si="182"/>
        <v>VUT0103001</v>
      </c>
      <c r="G2367" s="22" t="str">
        <f t="shared" ca="1" si="183"/>
        <v>VUT0103</v>
      </c>
      <c r="H2367" s="22" t="str">
        <f t="shared" ca="1" si="184"/>
        <v>PENAMA</v>
      </c>
      <c r="I2367" s="2"/>
      <c r="J2367" s="2">
        <v>0</v>
      </c>
      <c r="K2367" s="2"/>
    </row>
    <row r="2368" spans="1:11">
      <c r="A2368" s="6" t="s">
        <v>6935</v>
      </c>
      <c r="B2368" s="6" t="s">
        <v>6936</v>
      </c>
      <c r="C2368" s="22" t="str">
        <f t="shared" ca="1" si="180"/>
        <v>South Ambae (Ambae)</v>
      </c>
      <c r="D2368" s="6" t="s">
        <v>602</v>
      </c>
      <c r="E2368" s="22" t="str">
        <f t="shared" ca="1" si="181"/>
        <v>Ambae</v>
      </c>
      <c r="F2368" s="22" t="str">
        <f t="shared" ca="1" si="182"/>
        <v>VUT0103001</v>
      </c>
      <c r="G2368" s="22" t="str">
        <f t="shared" ca="1" si="183"/>
        <v>VUT0103</v>
      </c>
      <c r="H2368" s="22" t="str">
        <f t="shared" ca="1" si="184"/>
        <v>PENAMA</v>
      </c>
      <c r="I2368" s="2"/>
      <c r="J2368" s="2">
        <v>0</v>
      </c>
      <c r="K2368" s="2"/>
    </row>
    <row r="2369" spans="1:11">
      <c r="A2369" s="6" t="s">
        <v>6949</v>
      </c>
      <c r="B2369" s="6" t="s">
        <v>6950</v>
      </c>
      <c r="C2369" s="22" t="str">
        <f t="shared" ca="1" si="180"/>
        <v>South Ambae (Ambae)</v>
      </c>
      <c r="D2369" s="6" t="s">
        <v>602</v>
      </c>
      <c r="E2369" s="22" t="str">
        <f t="shared" ca="1" si="181"/>
        <v>Ambae</v>
      </c>
      <c r="F2369" s="22" t="str">
        <f t="shared" ca="1" si="182"/>
        <v>VUT0103001</v>
      </c>
      <c r="G2369" s="22" t="str">
        <f t="shared" ca="1" si="183"/>
        <v>VUT0103</v>
      </c>
      <c r="H2369" s="22" t="str">
        <f t="shared" ca="1" si="184"/>
        <v>PENAMA</v>
      </c>
      <c r="I2369" s="2"/>
      <c r="J2369" s="2">
        <v>0</v>
      </c>
      <c r="K2369" s="2"/>
    </row>
    <row r="2370" spans="1:11">
      <c r="A2370" s="6" t="s">
        <v>6953</v>
      </c>
      <c r="B2370" s="6" t="s">
        <v>6954</v>
      </c>
      <c r="C2370" s="22" t="str">
        <f t="shared" ref="C2370:C2433" ca="1" si="185">OFFSET(OffsetRefAdm3,MATCH(D2370,MatchAdm3_Code,0)-1,0)</f>
        <v>South Ambae (Ambae)</v>
      </c>
      <c r="D2370" s="6" t="s">
        <v>602</v>
      </c>
      <c r="E2370" s="22" t="str">
        <f t="shared" ref="E2370:E2433" ca="1" si="186">OFFSET(OffsetRefAdm3,MATCH(D2370,MatchAdm3_Code,0)-1,2)</f>
        <v>Ambae</v>
      </c>
      <c r="F2370" s="22" t="str">
        <f t="shared" ref="F2370:F2433" ca="1" si="187">OFFSET(OffsetRefAdm3,MATCH(D2370,MatchAdm3_Code,0)-1,3)</f>
        <v>VUT0103001</v>
      </c>
      <c r="G2370" s="22" t="str">
        <f t="shared" ref="G2370:G2433" ca="1" si="188">OFFSET(OffsetRefAdm3,MATCH(D2370,MatchAdm3_Code,0)-1,5)</f>
        <v>VUT0103</v>
      </c>
      <c r="H2370" s="22" t="str">
        <f t="shared" ref="H2370:H2433" ca="1" si="189">OFFSET(OffsetRefAdm3,MATCH(D2370,MatchAdm3_Code,0)-1,4)</f>
        <v>PENAMA</v>
      </c>
      <c r="I2370" s="2"/>
      <c r="J2370" s="2">
        <v>0</v>
      </c>
      <c r="K2370" s="2"/>
    </row>
    <row r="2371" spans="1:11">
      <c r="A2371" s="6" t="s">
        <v>6963</v>
      </c>
      <c r="B2371" s="6" t="s">
        <v>6964</v>
      </c>
      <c r="C2371" s="22" t="str">
        <f t="shared" ca="1" si="185"/>
        <v>South Ambae (Ambae)</v>
      </c>
      <c r="D2371" s="6" t="s">
        <v>602</v>
      </c>
      <c r="E2371" s="22" t="str">
        <f t="shared" ca="1" si="186"/>
        <v>Ambae</v>
      </c>
      <c r="F2371" s="22" t="str">
        <f t="shared" ca="1" si="187"/>
        <v>VUT0103001</v>
      </c>
      <c r="G2371" s="22" t="str">
        <f t="shared" ca="1" si="188"/>
        <v>VUT0103</v>
      </c>
      <c r="H2371" s="22" t="str">
        <f t="shared" ca="1" si="189"/>
        <v>PENAMA</v>
      </c>
      <c r="I2371" s="2"/>
      <c r="J2371" s="2">
        <v>0</v>
      </c>
      <c r="K2371" s="2"/>
    </row>
    <row r="2372" spans="1:11">
      <c r="A2372" s="6" t="s">
        <v>6965</v>
      </c>
      <c r="B2372" s="6" t="s">
        <v>6966</v>
      </c>
      <c r="C2372" s="22" t="str">
        <f t="shared" ca="1" si="185"/>
        <v>South Ambae (Ambae)</v>
      </c>
      <c r="D2372" s="6" t="s">
        <v>602</v>
      </c>
      <c r="E2372" s="22" t="str">
        <f t="shared" ca="1" si="186"/>
        <v>Ambae</v>
      </c>
      <c r="F2372" s="22" t="str">
        <f t="shared" ca="1" si="187"/>
        <v>VUT0103001</v>
      </c>
      <c r="G2372" s="22" t="str">
        <f t="shared" ca="1" si="188"/>
        <v>VUT0103</v>
      </c>
      <c r="H2372" s="22" t="str">
        <f t="shared" ca="1" si="189"/>
        <v>PENAMA</v>
      </c>
      <c r="I2372" s="2"/>
      <c r="J2372" s="2">
        <v>0</v>
      </c>
      <c r="K2372" s="2"/>
    </row>
    <row r="2373" spans="1:11">
      <c r="A2373" s="6" t="s">
        <v>6967</v>
      </c>
      <c r="B2373" s="6" t="s">
        <v>6968</v>
      </c>
      <c r="C2373" s="22" t="str">
        <f t="shared" ca="1" si="185"/>
        <v>South Ambae (Ambae)</v>
      </c>
      <c r="D2373" s="6" t="s">
        <v>602</v>
      </c>
      <c r="E2373" s="22" t="str">
        <f t="shared" ca="1" si="186"/>
        <v>Ambae</v>
      </c>
      <c r="F2373" s="22" t="str">
        <f t="shared" ca="1" si="187"/>
        <v>VUT0103001</v>
      </c>
      <c r="G2373" s="22" t="str">
        <f t="shared" ca="1" si="188"/>
        <v>VUT0103</v>
      </c>
      <c r="H2373" s="22" t="str">
        <f t="shared" ca="1" si="189"/>
        <v>PENAMA</v>
      </c>
      <c r="I2373" s="2"/>
      <c r="J2373" s="2">
        <v>0</v>
      </c>
      <c r="K2373" s="2"/>
    </row>
    <row r="2374" spans="1:11">
      <c r="A2374" s="6" t="s">
        <v>6971</v>
      </c>
      <c r="B2374" s="6" t="s">
        <v>6972</v>
      </c>
      <c r="C2374" s="22" t="str">
        <f t="shared" ca="1" si="185"/>
        <v>South Ambae (Ambae)</v>
      </c>
      <c r="D2374" s="6" t="s">
        <v>602</v>
      </c>
      <c r="E2374" s="22" t="str">
        <f t="shared" ca="1" si="186"/>
        <v>Ambae</v>
      </c>
      <c r="F2374" s="22" t="str">
        <f t="shared" ca="1" si="187"/>
        <v>VUT0103001</v>
      </c>
      <c r="G2374" s="22" t="str">
        <f t="shared" ca="1" si="188"/>
        <v>VUT0103</v>
      </c>
      <c r="H2374" s="22" t="str">
        <f t="shared" ca="1" si="189"/>
        <v>PENAMA</v>
      </c>
      <c r="I2374" s="2"/>
      <c r="J2374" s="2">
        <v>0</v>
      </c>
      <c r="K2374" s="2"/>
    </row>
    <row r="2375" spans="1:11">
      <c r="A2375" s="6" t="s">
        <v>2263</v>
      </c>
      <c r="B2375" s="6" t="s">
        <v>3369</v>
      </c>
      <c r="C2375" s="22" t="str">
        <f t="shared" ca="1" si="185"/>
        <v>South East Ambrym (Ambrym)</v>
      </c>
      <c r="D2375" s="6" t="s">
        <v>604</v>
      </c>
      <c r="E2375" s="22" t="str">
        <f t="shared" ca="1" si="186"/>
        <v>Ambrym</v>
      </c>
      <c r="F2375" s="22" t="str">
        <f t="shared" ca="1" si="187"/>
        <v>VUT0104002</v>
      </c>
      <c r="G2375" s="22" t="str">
        <f t="shared" ca="1" si="188"/>
        <v>VUT0104</v>
      </c>
      <c r="H2375" s="22" t="str">
        <f t="shared" ca="1" si="189"/>
        <v>MALAMPA</v>
      </c>
      <c r="I2375" s="2"/>
      <c r="J2375" s="2">
        <v>0</v>
      </c>
      <c r="K2375" s="2"/>
    </row>
    <row r="2376" spans="1:11">
      <c r="A2376" s="6" t="s">
        <v>3370</v>
      </c>
      <c r="B2376" s="6" t="s">
        <v>3371</v>
      </c>
      <c r="C2376" s="22" t="str">
        <f t="shared" ca="1" si="185"/>
        <v>South East Ambrym (Ambrym)</v>
      </c>
      <c r="D2376" s="6" t="s">
        <v>604</v>
      </c>
      <c r="E2376" s="22" t="str">
        <f t="shared" ca="1" si="186"/>
        <v>Ambrym</v>
      </c>
      <c r="F2376" s="22" t="str">
        <f t="shared" ca="1" si="187"/>
        <v>VUT0104002</v>
      </c>
      <c r="G2376" s="22" t="str">
        <f t="shared" ca="1" si="188"/>
        <v>VUT0104</v>
      </c>
      <c r="H2376" s="22" t="str">
        <f t="shared" ca="1" si="189"/>
        <v>MALAMPA</v>
      </c>
      <c r="I2376" s="2"/>
      <c r="J2376" s="2">
        <v>0</v>
      </c>
      <c r="K2376" s="2"/>
    </row>
    <row r="2377" spans="1:11">
      <c r="A2377" s="6" t="s">
        <v>3374</v>
      </c>
      <c r="B2377" s="6" t="s">
        <v>3375</v>
      </c>
      <c r="C2377" s="22" t="str">
        <f t="shared" ca="1" si="185"/>
        <v>South East Ambrym (Ambrym)</v>
      </c>
      <c r="D2377" s="6" t="s">
        <v>604</v>
      </c>
      <c r="E2377" s="22" t="str">
        <f t="shared" ca="1" si="186"/>
        <v>Ambrym</v>
      </c>
      <c r="F2377" s="22" t="str">
        <f t="shared" ca="1" si="187"/>
        <v>VUT0104002</v>
      </c>
      <c r="G2377" s="22" t="str">
        <f t="shared" ca="1" si="188"/>
        <v>VUT0104</v>
      </c>
      <c r="H2377" s="22" t="str">
        <f t="shared" ca="1" si="189"/>
        <v>MALAMPA</v>
      </c>
      <c r="I2377" s="2"/>
      <c r="J2377" s="2">
        <v>0</v>
      </c>
      <c r="K2377" s="2"/>
    </row>
    <row r="2378" spans="1:11">
      <c r="A2378" s="6" t="s">
        <v>3376</v>
      </c>
      <c r="B2378" s="6" t="s">
        <v>3377</v>
      </c>
      <c r="C2378" s="22" t="str">
        <f t="shared" ca="1" si="185"/>
        <v>South East Ambrym (Ambrym)</v>
      </c>
      <c r="D2378" s="6" t="s">
        <v>604</v>
      </c>
      <c r="E2378" s="22" t="str">
        <f t="shared" ca="1" si="186"/>
        <v>Ambrym</v>
      </c>
      <c r="F2378" s="22" t="str">
        <f t="shared" ca="1" si="187"/>
        <v>VUT0104002</v>
      </c>
      <c r="G2378" s="22" t="str">
        <f t="shared" ca="1" si="188"/>
        <v>VUT0104</v>
      </c>
      <c r="H2378" s="22" t="str">
        <f t="shared" ca="1" si="189"/>
        <v>MALAMPA</v>
      </c>
      <c r="I2378" s="2"/>
      <c r="J2378" s="2">
        <v>3</v>
      </c>
      <c r="K2378" s="2"/>
    </row>
    <row r="2379" spans="1:11">
      <c r="A2379" s="6" t="s">
        <v>1112</v>
      </c>
      <c r="B2379" s="6" t="s">
        <v>3378</v>
      </c>
      <c r="C2379" s="22" t="str">
        <f t="shared" ca="1" si="185"/>
        <v>South East Ambrym (Ambrym)</v>
      </c>
      <c r="D2379" s="6" t="s">
        <v>604</v>
      </c>
      <c r="E2379" s="22" t="str">
        <f t="shared" ca="1" si="186"/>
        <v>Ambrym</v>
      </c>
      <c r="F2379" s="22" t="str">
        <f t="shared" ca="1" si="187"/>
        <v>VUT0104002</v>
      </c>
      <c r="G2379" s="22" t="str">
        <f t="shared" ca="1" si="188"/>
        <v>VUT0104</v>
      </c>
      <c r="H2379" s="22" t="str">
        <f t="shared" ca="1" si="189"/>
        <v>MALAMPA</v>
      </c>
      <c r="I2379" s="2"/>
      <c r="J2379" s="2">
        <v>0</v>
      </c>
      <c r="K2379" s="2"/>
    </row>
    <row r="2380" spans="1:11">
      <c r="A2380" s="6" t="s">
        <v>3379</v>
      </c>
      <c r="B2380" s="6" t="s">
        <v>3380</v>
      </c>
      <c r="C2380" s="22" t="str">
        <f t="shared" ca="1" si="185"/>
        <v>South East Ambrym (Ambrym)</v>
      </c>
      <c r="D2380" s="6" t="s">
        <v>604</v>
      </c>
      <c r="E2380" s="22" t="str">
        <f t="shared" ca="1" si="186"/>
        <v>Ambrym</v>
      </c>
      <c r="F2380" s="22" t="str">
        <f t="shared" ca="1" si="187"/>
        <v>VUT0104002</v>
      </c>
      <c r="G2380" s="22" t="str">
        <f t="shared" ca="1" si="188"/>
        <v>VUT0104</v>
      </c>
      <c r="H2380" s="22" t="str">
        <f t="shared" ca="1" si="189"/>
        <v>MALAMPA</v>
      </c>
      <c r="I2380" s="2"/>
      <c r="J2380" s="2">
        <v>0</v>
      </c>
      <c r="K2380" s="2"/>
    </row>
    <row r="2381" spans="1:11">
      <c r="A2381" s="6" t="s">
        <v>3381</v>
      </c>
      <c r="B2381" s="6" t="s">
        <v>3382</v>
      </c>
      <c r="C2381" s="22" t="str">
        <f t="shared" ca="1" si="185"/>
        <v>South East Ambrym (Ambrym)</v>
      </c>
      <c r="D2381" s="6" t="s">
        <v>604</v>
      </c>
      <c r="E2381" s="22" t="str">
        <f t="shared" ca="1" si="186"/>
        <v>Ambrym</v>
      </c>
      <c r="F2381" s="22" t="str">
        <f t="shared" ca="1" si="187"/>
        <v>VUT0104002</v>
      </c>
      <c r="G2381" s="22" t="str">
        <f t="shared" ca="1" si="188"/>
        <v>VUT0104</v>
      </c>
      <c r="H2381" s="22" t="str">
        <f t="shared" ca="1" si="189"/>
        <v>MALAMPA</v>
      </c>
      <c r="I2381" s="2"/>
      <c r="J2381" s="2">
        <v>0</v>
      </c>
      <c r="K2381" s="2"/>
    </row>
    <row r="2382" spans="1:11">
      <c r="A2382" s="6" t="s">
        <v>3383</v>
      </c>
      <c r="B2382" s="6" t="s">
        <v>3384</v>
      </c>
      <c r="C2382" s="22" t="str">
        <f t="shared" ca="1" si="185"/>
        <v>South East Ambrym (Ambrym)</v>
      </c>
      <c r="D2382" s="6" t="s">
        <v>604</v>
      </c>
      <c r="E2382" s="22" t="str">
        <f t="shared" ca="1" si="186"/>
        <v>Ambrym</v>
      </c>
      <c r="F2382" s="22" t="str">
        <f t="shared" ca="1" si="187"/>
        <v>VUT0104002</v>
      </c>
      <c r="G2382" s="22" t="str">
        <f t="shared" ca="1" si="188"/>
        <v>VUT0104</v>
      </c>
      <c r="H2382" s="22" t="str">
        <f t="shared" ca="1" si="189"/>
        <v>MALAMPA</v>
      </c>
      <c r="I2382" s="2"/>
      <c r="J2382" s="2">
        <v>0</v>
      </c>
      <c r="K2382" s="2"/>
    </row>
    <row r="2383" spans="1:11">
      <c r="A2383" s="6" t="s">
        <v>3385</v>
      </c>
      <c r="B2383" s="6" t="s">
        <v>3386</v>
      </c>
      <c r="C2383" s="22" t="str">
        <f t="shared" ca="1" si="185"/>
        <v>South East Ambrym (Ambrym)</v>
      </c>
      <c r="D2383" s="6" t="s">
        <v>604</v>
      </c>
      <c r="E2383" s="22" t="str">
        <f t="shared" ca="1" si="186"/>
        <v>Ambrym</v>
      </c>
      <c r="F2383" s="22" t="str">
        <f t="shared" ca="1" si="187"/>
        <v>VUT0104002</v>
      </c>
      <c r="G2383" s="22" t="str">
        <f t="shared" ca="1" si="188"/>
        <v>VUT0104</v>
      </c>
      <c r="H2383" s="22" t="str">
        <f t="shared" ca="1" si="189"/>
        <v>MALAMPA</v>
      </c>
      <c r="I2383" s="2"/>
      <c r="J2383" s="2">
        <v>0</v>
      </c>
      <c r="K2383" s="2"/>
    </row>
    <row r="2384" spans="1:11">
      <c r="A2384" s="6" t="s">
        <v>3387</v>
      </c>
      <c r="B2384" s="6" t="s">
        <v>3388</v>
      </c>
      <c r="C2384" s="22" t="str">
        <f t="shared" ca="1" si="185"/>
        <v>South East Ambrym (Ambrym)</v>
      </c>
      <c r="D2384" s="6" t="s">
        <v>604</v>
      </c>
      <c r="E2384" s="22" t="str">
        <f t="shared" ca="1" si="186"/>
        <v>Ambrym</v>
      </c>
      <c r="F2384" s="22" t="str">
        <f t="shared" ca="1" si="187"/>
        <v>VUT0104002</v>
      </c>
      <c r="G2384" s="22" t="str">
        <f t="shared" ca="1" si="188"/>
        <v>VUT0104</v>
      </c>
      <c r="H2384" s="22" t="str">
        <f t="shared" ca="1" si="189"/>
        <v>MALAMPA</v>
      </c>
      <c r="I2384" s="2"/>
      <c r="J2384" s="2">
        <v>0</v>
      </c>
      <c r="K2384" s="2"/>
    </row>
    <row r="2385" spans="1:11">
      <c r="A2385" s="6" t="s">
        <v>2263</v>
      </c>
      <c r="B2385" s="6" t="s">
        <v>3389</v>
      </c>
      <c r="C2385" s="22" t="str">
        <f t="shared" ca="1" si="185"/>
        <v>South East Ambrym (Ambrym)</v>
      </c>
      <c r="D2385" s="6" t="s">
        <v>604</v>
      </c>
      <c r="E2385" s="22" t="str">
        <f t="shared" ca="1" si="186"/>
        <v>Ambrym</v>
      </c>
      <c r="F2385" s="22" t="str">
        <f t="shared" ca="1" si="187"/>
        <v>VUT0104002</v>
      </c>
      <c r="G2385" s="22" t="str">
        <f t="shared" ca="1" si="188"/>
        <v>VUT0104</v>
      </c>
      <c r="H2385" s="22" t="str">
        <f t="shared" ca="1" si="189"/>
        <v>MALAMPA</v>
      </c>
      <c r="I2385" s="2"/>
      <c r="J2385" s="2">
        <v>0</v>
      </c>
      <c r="K2385" s="2"/>
    </row>
    <row r="2386" spans="1:11">
      <c r="A2386" s="6" t="s">
        <v>3390</v>
      </c>
      <c r="B2386" s="6" t="s">
        <v>3391</v>
      </c>
      <c r="C2386" s="22" t="str">
        <f t="shared" ca="1" si="185"/>
        <v>South East Ambrym (Ambrym)</v>
      </c>
      <c r="D2386" s="6" t="s">
        <v>604</v>
      </c>
      <c r="E2386" s="22" t="str">
        <f t="shared" ca="1" si="186"/>
        <v>Ambrym</v>
      </c>
      <c r="F2386" s="22" t="str">
        <f t="shared" ca="1" si="187"/>
        <v>VUT0104002</v>
      </c>
      <c r="G2386" s="22" t="str">
        <f t="shared" ca="1" si="188"/>
        <v>VUT0104</v>
      </c>
      <c r="H2386" s="22" t="str">
        <f t="shared" ca="1" si="189"/>
        <v>MALAMPA</v>
      </c>
      <c r="I2386" s="2"/>
      <c r="J2386" s="2">
        <v>0</v>
      </c>
      <c r="K2386" s="2"/>
    </row>
    <row r="2387" spans="1:11">
      <c r="A2387" s="6" t="s">
        <v>3392</v>
      </c>
      <c r="B2387" s="6" t="s">
        <v>3393</v>
      </c>
      <c r="C2387" s="22" t="str">
        <f t="shared" ca="1" si="185"/>
        <v>South East Ambrym (Ambrym)</v>
      </c>
      <c r="D2387" s="6" t="s">
        <v>604</v>
      </c>
      <c r="E2387" s="22" t="str">
        <f t="shared" ca="1" si="186"/>
        <v>Ambrym</v>
      </c>
      <c r="F2387" s="22" t="str">
        <f t="shared" ca="1" si="187"/>
        <v>VUT0104002</v>
      </c>
      <c r="G2387" s="22" t="str">
        <f t="shared" ca="1" si="188"/>
        <v>VUT0104</v>
      </c>
      <c r="H2387" s="22" t="str">
        <f t="shared" ca="1" si="189"/>
        <v>MALAMPA</v>
      </c>
      <c r="I2387" s="2"/>
      <c r="J2387" s="2">
        <v>0</v>
      </c>
      <c r="K2387" s="2"/>
    </row>
    <row r="2388" spans="1:11">
      <c r="A2388" s="6" t="s">
        <v>3394</v>
      </c>
      <c r="B2388" s="6" t="s">
        <v>3395</v>
      </c>
      <c r="C2388" s="22" t="str">
        <f t="shared" ca="1" si="185"/>
        <v>South East Ambrym (Ambrym)</v>
      </c>
      <c r="D2388" s="6" t="s">
        <v>604</v>
      </c>
      <c r="E2388" s="22" t="str">
        <f t="shared" ca="1" si="186"/>
        <v>Ambrym</v>
      </c>
      <c r="F2388" s="22" t="str">
        <f t="shared" ca="1" si="187"/>
        <v>VUT0104002</v>
      </c>
      <c r="G2388" s="22" t="str">
        <f t="shared" ca="1" si="188"/>
        <v>VUT0104</v>
      </c>
      <c r="H2388" s="22" t="str">
        <f t="shared" ca="1" si="189"/>
        <v>MALAMPA</v>
      </c>
      <c r="I2388" s="2"/>
      <c r="J2388" s="2">
        <v>0</v>
      </c>
      <c r="K2388" s="2"/>
    </row>
    <row r="2389" spans="1:11">
      <c r="A2389" s="6" t="s">
        <v>3396</v>
      </c>
      <c r="B2389" s="6" t="s">
        <v>3397</v>
      </c>
      <c r="C2389" s="22" t="str">
        <f t="shared" ca="1" si="185"/>
        <v>South East Ambrym (Ambrym)</v>
      </c>
      <c r="D2389" s="6" t="s">
        <v>604</v>
      </c>
      <c r="E2389" s="22" t="str">
        <f t="shared" ca="1" si="186"/>
        <v>Ambrym</v>
      </c>
      <c r="F2389" s="22" t="str">
        <f t="shared" ca="1" si="187"/>
        <v>VUT0104002</v>
      </c>
      <c r="G2389" s="22" t="str">
        <f t="shared" ca="1" si="188"/>
        <v>VUT0104</v>
      </c>
      <c r="H2389" s="22" t="str">
        <f t="shared" ca="1" si="189"/>
        <v>MALAMPA</v>
      </c>
      <c r="I2389" s="2"/>
      <c r="J2389" s="2">
        <v>0</v>
      </c>
      <c r="K2389" s="2"/>
    </row>
    <row r="2390" spans="1:11">
      <c r="A2390" s="6" t="s">
        <v>3398</v>
      </c>
      <c r="B2390" s="6" t="s">
        <v>3399</v>
      </c>
      <c r="C2390" s="22" t="str">
        <f t="shared" ca="1" si="185"/>
        <v>South East Ambrym (Ambrym)</v>
      </c>
      <c r="D2390" s="6" t="s">
        <v>604</v>
      </c>
      <c r="E2390" s="22" t="str">
        <f t="shared" ca="1" si="186"/>
        <v>Ambrym</v>
      </c>
      <c r="F2390" s="22" t="str">
        <f t="shared" ca="1" si="187"/>
        <v>VUT0104002</v>
      </c>
      <c r="G2390" s="22" t="str">
        <f t="shared" ca="1" si="188"/>
        <v>VUT0104</v>
      </c>
      <c r="H2390" s="22" t="str">
        <f t="shared" ca="1" si="189"/>
        <v>MALAMPA</v>
      </c>
      <c r="I2390" s="2"/>
      <c r="J2390" s="2">
        <v>0</v>
      </c>
      <c r="K2390" s="2"/>
    </row>
    <row r="2391" spans="1:11">
      <c r="A2391" s="6" t="s">
        <v>3400</v>
      </c>
      <c r="B2391" s="6" t="s">
        <v>3401</v>
      </c>
      <c r="C2391" s="22" t="str">
        <f t="shared" ca="1" si="185"/>
        <v>South East Ambrym (Ambrym)</v>
      </c>
      <c r="D2391" s="6" t="s">
        <v>604</v>
      </c>
      <c r="E2391" s="22" t="str">
        <f t="shared" ca="1" si="186"/>
        <v>Ambrym</v>
      </c>
      <c r="F2391" s="22" t="str">
        <f t="shared" ca="1" si="187"/>
        <v>VUT0104002</v>
      </c>
      <c r="G2391" s="22" t="str">
        <f t="shared" ca="1" si="188"/>
        <v>VUT0104</v>
      </c>
      <c r="H2391" s="22" t="str">
        <f t="shared" ca="1" si="189"/>
        <v>MALAMPA</v>
      </c>
      <c r="I2391" s="2"/>
      <c r="J2391" s="2">
        <v>0</v>
      </c>
      <c r="K2391" s="2"/>
    </row>
    <row r="2392" spans="1:11">
      <c r="A2392" s="6" t="s">
        <v>3406</v>
      </c>
      <c r="B2392" s="6" t="s">
        <v>3407</v>
      </c>
      <c r="C2392" s="22" t="str">
        <f t="shared" ca="1" si="185"/>
        <v>South East Ambrym (Ambrym)</v>
      </c>
      <c r="D2392" s="6" t="s">
        <v>604</v>
      </c>
      <c r="E2392" s="22" t="str">
        <f t="shared" ca="1" si="186"/>
        <v>Ambrym</v>
      </c>
      <c r="F2392" s="22" t="str">
        <f t="shared" ca="1" si="187"/>
        <v>VUT0104002</v>
      </c>
      <c r="G2392" s="22" t="str">
        <f t="shared" ca="1" si="188"/>
        <v>VUT0104</v>
      </c>
      <c r="H2392" s="22" t="str">
        <f t="shared" ca="1" si="189"/>
        <v>MALAMPA</v>
      </c>
      <c r="I2392" s="2"/>
      <c r="J2392" s="2">
        <v>0</v>
      </c>
      <c r="K2392" s="2"/>
    </row>
    <row r="2393" spans="1:11">
      <c r="A2393" s="6" t="s">
        <v>3408</v>
      </c>
      <c r="B2393" s="6" t="s">
        <v>3409</v>
      </c>
      <c r="C2393" s="22" t="str">
        <f t="shared" ca="1" si="185"/>
        <v>South East Ambrym (Ambrym)</v>
      </c>
      <c r="D2393" s="6" t="s">
        <v>604</v>
      </c>
      <c r="E2393" s="22" t="str">
        <f t="shared" ca="1" si="186"/>
        <v>Ambrym</v>
      </c>
      <c r="F2393" s="22" t="str">
        <f t="shared" ca="1" si="187"/>
        <v>VUT0104002</v>
      </c>
      <c r="G2393" s="22" t="str">
        <f t="shared" ca="1" si="188"/>
        <v>VUT0104</v>
      </c>
      <c r="H2393" s="22" t="str">
        <f t="shared" ca="1" si="189"/>
        <v>MALAMPA</v>
      </c>
      <c r="I2393" s="2"/>
      <c r="J2393" s="2">
        <v>0</v>
      </c>
      <c r="K2393" s="2"/>
    </row>
    <row r="2394" spans="1:11">
      <c r="A2394" s="6" t="s">
        <v>3410</v>
      </c>
      <c r="B2394" s="6" t="s">
        <v>3411</v>
      </c>
      <c r="C2394" s="22" t="str">
        <f t="shared" ca="1" si="185"/>
        <v>South East Ambrym (Ambrym)</v>
      </c>
      <c r="D2394" s="6" t="s">
        <v>604</v>
      </c>
      <c r="E2394" s="22" t="str">
        <f t="shared" ca="1" si="186"/>
        <v>Ambrym</v>
      </c>
      <c r="F2394" s="22" t="str">
        <f t="shared" ca="1" si="187"/>
        <v>VUT0104002</v>
      </c>
      <c r="G2394" s="22" t="str">
        <f t="shared" ca="1" si="188"/>
        <v>VUT0104</v>
      </c>
      <c r="H2394" s="22" t="str">
        <f t="shared" ca="1" si="189"/>
        <v>MALAMPA</v>
      </c>
      <c r="I2394" s="2"/>
      <c r="J2394" s="2">
        <v>0</v>
      </c>
      <c r="K2394" s="2"/>
    </row>
    <row r="2395" spans="1:11">
      <c r="A2395" s="6" t="s">
        <v>2263</v>
      </c>
      <c r="B2395" s="6" t="s">
        <v>3412</v>
      </c>
      <c r="C2395" s="22" t="str">
        <f t="shared" ca="1" si="185"/>
        <v>South East Ambrym (Ambrym)</v>
      </c>
      <c r="D2395" s="6" t="s">
        <v>604</v>
      </c>
      <c r="E2395" s="22" t="str">
        <f t="shared" ca="1" si="186"/>
        <v>Ambrym</v>
      </c>
      <c r="F2395" s="22" t="str">
        <f t="shared" ca="1" si="187"/>
        <v>VUT0104002</v>
      </c>
      <c r="G2395" s="22" t="str">
        <f t="shared" ca="1" si="188"/>
        <v>VUT0104</v>
      </c>
      <c r="H2395" s="22" t="str">
        <f t="shared" ca="1" si="189"/>
        <v>MALAMPA</v>
      </c>
      <c r="I2395" s="2"/>
      <c r="J2395" s="2">
        <v>0</v>
      </c>
      <c r="K2395" s="2"/>
    </row>
    <row r="2396" spans="1:11">
      <c r="A2396" s="6" t="s">
        <v>3413</v>
      </c>
      <c r="B2396" s="6" t="s">
        <v>3414</v>
      </c>
      <c r="C2396" s="22" t="str">
        <f t="shared" ca="1" si="185"/>
        <v>South East Ambrym (Ambrym)</v>
      </c>
      <c r="D2396" s="6" t="s">
        <v>604</v>
      </c>
      <c r="E2396" s="22" t="str">
        <f t="shared" ca="1" si="186"/>
        <v>Ambrym</v>
      </c>
      <c r="F2396" s="22" t="str">
        <f t="shared" ca="1" si="187"/>
        <v>VUT0104002</v>
      </c>
      <c r="G2396" s="22" t="str">
        <f t="shared" ca="1" si="188"/>
        <v>VUT0104</v>
      </c>
      <c r="H2396" s="22" t="str">
        <f t="shared" ca="1" si="189"/>
        <v>MALAMPA</v>
      </c>
      <c r="I2396" s="2"/>
      <c r="J2396" s="2">
        <v>0</v>
      </c>
      <c r="K2396" s="2"/>
    </row>
    <row r="2397" spans="1:11">
      <c r="A2397" s="6" t="s">
        <v>3415</v>
      </c>
      <c r="B2397" s="6" t="s">
        <v>3416</v>
      </c>
      <c r="C2397" s="22" t="str">
        <f t="shared" ca="1" si="185"/>
        <v>South East Ambrym (Ambrym)</v>
      </c>
      <c r="D2397" s="6" t="s">
        <v>604</v>
      </c>
      <c r="E2397" s="22" t="str">
        <f t="shared" ca="1" si="186"/>
        <v>Ambrym</v>
      </c>
      <c r="F2397" s="22" t="str">
        <f t="shared" ca="1" si="187"/>
        <v>VUT0104002</v>
      </c>
      <c r="G2397" s="22" t="str">
        <f t="shared" ca="1" si="188"/>
        <v>VUT0104</v>
      </c>
      <c r="H2397" s="22" t="str">
        <f t="shared" ca="1" si="189"/>
        <v>MALAMPA</v>
      </c>
      <c r="I2397" s="2"/>
      <c r="J2397" s="2">
        <v>0</v>
      </c>
      <c r="K2397" s="2"/>
    </row>
    <row r="2398" spans="1:11">
      <c r="A2398" s="6" t="s">
        <v>3421</v>
      </c>
      <c r="B2398" s="6" t="s">
        <v>3422</v>
      </c>
      <c r="C2398" s="22" t="str">
        <f t="shared" ca="1" si="185"/>
        <v>South East Ambrym (Ambrym)</v>
      </c>
      <c r="D2398" s="6" t="s">
        <v>604</v>
      </c>
      <c r="E2398" s="22" t="str">
        <f t="shared" ca="1" si="186"/>
        <v>Ambrym</v>
      </c>
      <c r="F2398" s="22" t="str">
        <f t="shared" ca="1" si="187"/>
        <v>VUT0104002</v>
      </c>
      <c r="G2398" s="22" t="str">
        <f t="shared" ca="1" si="188"/>
        <v>VUT0104</v>
      </c>
      <c r="H2398" s="22" t="str">
        <f t="shared" ca="1" si="189"/>
        <v>MALAMPA</v>
      </c>
      <c r="I2398" s="2"/>
      <c r="J2398" s="2">
        <v>0</v>
      </c>
      <c r="K2398" s="2"/>
    </row>
    <row r="2399" spans="1:11">
      <c r="A2399" s="6" t="s">
        <v>3425</v>
      </c>
      <c r="B2399" s="6" t="s">
        <v>3426</v>
      </c>
      <c r="C2399" s="22" t="str">
        <f t="shared" ca="1" si="185"/>
        <v>South East Ambrym (Ambrym)</v>
      </c>
      <c r="D2399" s="6" t="s">
        <v>604</v>
      </c>
      <c r="E2399" s="22" t="str">
        <f t="shared" ca="1" si="186"/>
        <v>Ambrym</v>
      </c>
      <c r="F2399" s="22" t="str">
        <f t="shared" ca="1" si="187"/>
        <v>VUT0104002</v>
      </c>
      <c r="G2399" s="22" t="str">
        <f t="shared" ca="1" si="188"/>
        <v>VUT0104</v>
      </c>
      <c r="H2399" s="22" t="str">
        <f t="shared" ca="1" si="189"/>
        <v>MALAMPA</v>
      </c>
      <c r="I2399" s="2"/>
      <c r="J2399" s="2">
        <v>0</v>
      </c>
      <c r="K2399" s="2"/>
    </row>
    <row r="2400" spans="1:11">
      <c r="A2400" s="6" t="s">
        <v>3437</v>
      </c>
      <c r="B2400" s="6" t="s">
        <v>3438</v>
      </c>
      <c r="C2400" s="22" t="str">
        <f t="shared" ca="1" si="185"/>
        <v>South East Ambrym (Ambrym)</v>
      </c>
      <c r="D2400" s="6" t="s">
        <v>604</v>
      </c>
      <c r="E2400" s="22" t="str">
        <f t="shared" ca="1" si="186"/>
        <v>Ambrym</v>
      </c>
      <c r="F2400" s="22" t="str">
        <f t="shared" ca="1" si="187"/>
        <v>VUT0104002</v>
      </c>
      <c r="G2400" s="22" t="str">
        <f t="shared" ca="1" si="188"/>
        <v>VUT0104</v>
      </c>
      <c r="H2400" s="22" t="str">
        <f t="shared" ca="1" si="189"/>
        <v>MALAMPA</v>
      </c>
      <c r="I2400" s="2"/>
      <c r="J2400" s="2">
        <v>0</v>
      </c>
      <c r="K2400" s="2"/>
    </row>
    <row r="2401" spans="1:11">
      <c r="A2401" s="6" t="s">
        <v>3443</v>
      </c>
      <c r="B2401" s="6" t="s">
        <v>3444</v>
      </c>
      <c r="C2401" s="22" t="str">
        <f t="shared" ca="1" si="185"/>
        <v>South East Ambrym (Ambrym)</v>
      </c>
      <c r="D2401" s="6" t="s">
        <v>604</v>
      </c>
      <c r="E2401" s="22" t="str">
        <f t="shared" ca="1" si="186"/>
        <v>Ambrym</v>
      </c>
      <c r="F2401" s="22" t="str">
        <f t="shared" ca="1" si="187"/>
        <v>VUT0104002</v>
      </c>
      <c r="G2401" s="22" t="str">
        <f t="shared" ca="1" si="188"/>
        <v>VUT0104</v>
      </c>
      <c r="H2401" s="22" t="str">
        <f t="shared" ca="1" si="189"/>
        <v>MALAMPA</v>
      </c>
      <c r="I2401" s="2"/>
      <c r="J2401" s="2">
        <v>0</v>
      </c>
      <c r="K2401" s="2"/>
    </row>
    <row r="2402" spans="1:11">
      <c r="A2402" s="6" t="s">
        <v>2263</v>
      </c>
      <c r="B2402" s="6" t="s">
        <v>3448</v>
      </c>
      <c r="C2402" s="22" t="str">
        <f t="shared" ca="1" si="185"/>
        <v>South East Ambrym (Ambrym)</v>
      </c>
      <c r="D2402" s="6" t="s">
        <v>604</v>
      </c>
      <c r="E2402" s="22" t="str">
        <f t="shared" ca="1" si="186"/>
        <v>Ambrym</v>
      </c>
      <c r="F2402" s="22" t="str">
        <f t="shared" ca="1" si="187"/>
        <v>VUT0104002</v>
      </c>
      <c r="G2402" s="22" t="str">
        <f t="shared" ca="1" si="188"/>
        <v>VUT0104</v>
      </c>
      <c r="H2402" s="22" t="str">
        <f t="shared" ca="1" si="189"/>
        <v>MALAMPA</v>
      </c>
      <c r="I2402" s="2"/>
      <c r="J2402" s="2">
        <v>0</v>
      </c>
      <c r="K2402" s="2"/>
    </row>
    <row r="2403" spans="1:11">
      <c r="A2403" s="6" t="s">
        <v>3449</v>
      </c>
      <c r="B2403" s="6" t="s">
        <v>3450</v>
      </c>
      <c r="C2403" s="22" t="str">
        <f t="shared" ca="1" si="185"/>
        <v>South East Ambrym (Ambrym)</v>
      </c>
      <c r="D2403" s="6" t="s">
        <v>604</v>
      </c>
      <c r="E2403" s="22" t="str">
        <f t="shared" ca="1" si="186"/>
        <v>Ambrym</v>
      </c>
      <c r="F2403" s="22" t="str">
        <f t="shared" ca="1" si="187"/>
        <v>VUT0104002</v>
      </c>
      <c r="G2403" s="22" t="str">
        <f t="shared" ca="1" si="188"/>
        <v>VUT0104</v>
      </c>
      <c r="H2403" s="22" t="str">
        <f t="shared" ca="1" si="189"/>
        <v>MALAMPA</v>
      </c>
      <c r="I2403" s="2"/>
      <c r="J2403" s="2">
        <v>0</v>
      </c>
      <c r="K2403" s="2"/>
    </row>
    <row r="2404" spans="1:11">
      <c r="A2404" s="6" t="s">
        <v>3451</v>
      </c>
      <c r="B2404" s="6" t="s">
        <v>3452</v>
      </c>
      <c r="C2404" s="22" t="str">
        <f t="shared" ca="1" si="185"/>
        <v>South East Ambrym (Ambrym)</v>
      </c>
      <c r="D2404" s="6" t="s">
        <v>604</v>
      </c>
      <c r="E2404" s="22" t="str">
        <f t="shared" ca="1" si="186"/>
        <v>Ambrym</v>
      </c>
      <c r="F2404" s="22" t="str">
        <f t="shared" ca="1" si="187"/>
        <v>VUT0104002</v>
      </c>
      <c r="G2404" s="22" t="str">
        <f t="shared" ca="1" si="188"/>
        <v>VUT0104</v>
      </c>
      <c r="H2404" s="22" t="str">
        <f t="shared" ca="1" si="189"/>
        <v>MALAMPA</v>
      </c>
      <c r="I2404" s="2"/>
      <c r="J2404" s="2">
        <v>0</v>
      </c>
      <c r="K2404" s="2"/>
    </row>
    <row r="2405" spans="1:11">
      <c r="A2405" s="6" t="s">
        <v>3455</v>
      </c>
      <c r="B2405" s="6" t="s">
        <v>3456</v>
      </c>
      <c r="C2405" s="22" t="str">
        <f t="shared" ca="1" si="185"/>
        <v>South East Ambrym (Ambrym)</v>
      </c>
      <c r="D2405" s="6" t="s">
        <v>604</v>
      </c>
      <c r="E2405" s="22" t="str">
        <f t="shared" ca="1" si="186"/>
        <v>Ambrym</v>
      </c>
      <c r="F2405" s="22" t="str">
        <f t="shared" ca="1" si="187"/>
        <v>VUT0104002</v>
      </c>
      <c r="G2405" s="22" t="str">
        <f t="shared" ca="1" si="188"/>
        <v>VUT0104</v>
      </c>
      <c r="H2405" s="22" t="str">
        <f t="shared" ca="1" si="189"/>
        <v>MALAMPA</v>
      </c>
      <c r="I2405" s="2"/>
      <c r="J2405" s="2">
        <v>3</v>
      </c>
      <c r="K2405" s="2"/>
    </row>
    <row r="2406" spans="1:11">
      <c r="A2406" s="6" t="s">
        <v>323</v>
      </c>
      <c r="B2406" s="6" t="s">
        <v>3457</v>
      </c>
      <c r="C2406" s="22" t="str">
        <f t="shared" ca="1" si="185"/>
        <v>South East Ambrym (Ambrym)</v>
      </c>
      <c r="D2406" s="6" t="s">
        <v>604</v>
      </c>
      <c r="E2406" s="22" t="str">
        <f t="shared" ca="1" si="186"/>
        <v>Ambrym</v>
      </c>
      <c r="F2406" s="22" t="str">
        <f t="shared" ca="1" si="187"/>
        <v>VUT0104002</v>
      </c>
      <c r="G2406" s="22" t="str">
        <f t="shared" ca="1" si="188"/>
        <v>VUT0104</v>
      </c>
      <c r="H2406" s="22" t="str">
        <f t="shared" ca="1" si="189"/>
        <v>MALAMPA</v>
      </c>
      <c r="I2406" s="2"/>
      <c r="J2406" s="2">
        <v>0</v>
      </c>
      <c r="K2406" s="2"/>
    </row>
    <row r="2407" spans="1:11">
      <c r="A2407" s="6" t="s">
        <v>3458</v>
      </c>
      <c r="B2407" s="6" t="s">
        <v>3459</v>
      </c>
      <c r="C2407" s="22" t="str">
        <f t="shared" ca="1" si="185"/>
        <v>South East Ambrym (Ambrym)</v>
      </c>
      <c r="D2407" s="6" t="s">
        <v>604</v>
      </c>
      <c r="E2407" s="22" t="str">
        <f t="shared" ca="1" si="186"/>
        <v>Ambrym</v>
      </c>
      <c r="F2407" s="22" t="str">
        <f t="shared" ca="1" si="187"/>
        <v>VUT0104002</v>
      </c>
      <c r="G2407" s="22" t="str">
        <f t="shared" ca="1" si="188"/>
        <v>VUT0104</v>
      </c>
      <c r="H2407" s="22" t="str">
        <f t="shared" ca="1" si="189"/>
        <v>MALAMPA</v>
      </c>
      <c r="I2407" s="2"/>
      <c r="J2407" s="2">
        <v>0</v>
      </c>
      <c r="K2407" s="2"/>
    </row>
    <row r="2408" spans="1:11">
      <c r="A2408" s="6" t="s">
        <v>3460</v>
      </c>
      <c r="B2408" s="6" t="s">
        <v>3461</v>
      </c>
      <c r="C2408" s="22" t="str">
        <f t="shared" ca="1" si="185"/>
        <v>South East Ambrym (Ambrym)</v>
      </c>
      <c r="D2408" s="6" t="s">
        <v>604</v>
      </c>
      <c r="E2408" s="22" t="str">
        <f t="shared" ca="1" si="186"/>
        <v>Ambrym</v>
      </c>
      <c r="F2408" s="22" t="str">
        <f t="shared" ca="1" si="187"/>
        <v>VUT0104002</v>
      </c>
      <c r="G2408" s="22" t="str">
        <f t="shared" ca="1" si="188"/>
        <v>VUT0104</v>
      </c>
      <c r="H2408" s="22" t="str">
        <f t="shared" ca="1" si="189"/>
        <v>MALAMPA</v>
      </c>
      <c r="I2408" s="2"/>
      <c r="J2408" s="2">
        <v>0</v>
      </c>
      <c r="K2408" s="2"/>
    </row>
    <row r="2409" spans="1:11">
      <c r="A2409" s="6" t="s">
        <v>3462</v>
      </c>
      <c r="B2409" s="6" t="s">
        <v>3463</v>
      </c>
      <c r="C2409" s="22" t="str">
        <f t="shared" ca="1" si="185"/>
        <v>South East Ambrym (Ambrym)</v>
      </c>
      <c r="D2409" s="6" t="s">
        <v>604</v>
      </c>
      <c r="E2409" s="22" t="str">
        <f t="shared" ca="1" si="186"/>
        <v>Ambrym</v>
      </c>
      <c r="F2409" s="22" t="str">
        <f t="shared" ca="1" si="187"/>
        <v>VUT0104002</v>
      </c>
      <c r="G2409" s="22" t="str">
        <f t="shared" ca="1" si="188"/>
        <v>VUT0104</v>
      </c>
      <c r="H2409" s="22" t="str">
        <f t="shared" ca="1" si="189"/>
        <v>MALAMPA</v>
      </c>
      <c r="I2409" s="2"/>
      <c r="J2409" s="2">
        <v>0</v>
      </c>
      <c r="K2409" s="2"/>
    </row>
    <row r="2410" spans="1:11">
      <c r="A2410" s="6" t="s">
        <v>3468</v>
      </c>
      <c r="B2410" s="6" t="s">
        <v>3469</v>
      </c>
      <c r="C2410" s="22" t="str">
        <f t="shared" ca="1" si="185"/>
        <v>South East Ambrym (Ambrym)</v>
      </c>
      <c r="D2410" s="6" t="s">
        <v>604</v>
      </c>
      <c r="E2410" s="22" t="str">
        <f t="shared" ca="1" si="186"/>
        <v>Ambrym</v>
      </c>
      <c r="F2410" s="22" t="str">
        <f t="shared" ca="1" si="187"/>
        <v>VUT0104002</v>
      </c>
      <c r="G2410" s="22" t="str">
        <f t="shared" ca="1" si="188"/>
        <v>VUT0104</v>
      </c>
      <c r="H2410" s="22" t="str">
        <f t="shared" ca="1" si="189"/>
        <v>MALAMPA</v>
      </c>
      <c r="I2410" s="2"/>
      <c r="J2410" s="2">
        <v>0</v>
      </c>
      <c r="K2410" s="2"/>
    </row>
    <row r="2411" spans="1:11">
      <c r="A2411" s="6" t="s">
        <v>3494</v>
      </c>
      <c r="B2411" s="6" t="s">
        <v>3495</v>
      </c>
      <c r="C2411" s="22" t="str">
        <f t="shared" ca="1" si="185"/>
        <v>South East Ambrym (Ambrym)</v>
      </c>
      <c r="D2411" s="6" t="s">
        <v>604</v>
      </c>
      <c r="E2411" s="22" t="str">
        <f t="shared" ca="1" si="186"/>
        <v>Ambrym</v>
      </c>
      <c r="F2411" s="22" t="str">
        <f t="shared" ca="1" si="187"/>
        <v>VUT0104002</v>
      </c>
      <c r="G2411" s="22" t="str">
        <f t="shared" ca="1" si="188"/>
        <v>VUT0104</v>
      </c>
      <c r="H2411" s="22" t="str">
        <f t="shared" ca="1" si="189"/>
        <v>MALAMPA</v>
      </c>
      <c r="I2411" s="2"/>
      <c r="J2411" s="2">
        <v>0</v>
      </c>
      <c r="K2411" s="2"/>
    </row>
    <row r="2412" spans="1:11">
      <c r="A2412" s="6" t="s">
        <v>3503</v>
      </c>
      <c r="B2412" s="6" t="s">
        <v>3504</v>
      </c>
      <c r="C2412" s="22" t="str">
        <f t="shared" ca="1" si="185"/>
        <v>South East Ambrym (Ambrym)</v>
      </c>
      <c r="D2412" s="6" t="s">
        <v>604</v>
      </c>
      <c r="E2412" s="22" t="str">
        <f t="shared" ca="1" si="186"/>
        <v>Ambrym</v>
      </c>
      <c r="F2412" s="22" t="str">
        <f t="shared" ca="1" si="187"/>
        <v>VUT0104002</v>
      </c>
      <c r="G2412" s="22" t="str">
        <f t="shared" ca="1" si="188"/>
        <v>VUT0104</v>
      </c>
      <c r="H2412" s="22" t="str">
        <f t="shared" ca="1" si="189"/>
        <v>MALAMPA</v>
      </c>
      <c r="I2412" s="2"/>
      <c r="J2412" s="2">
        <v>0</v>
      </c>
      <c r="K2412" s="2"/>
    </row>
    <row r="2413" spans="1:11">
      <c r="A2413" s="6" t="s">
        <v>3505</v>
      </c>
      <c r="B2413" s="6" t="s">
        <v>3506</v>
      </c>
      <c r="C2413" s="22" t="str">
        <f t="shared" ca="1" si="185"/>
        <v>South East Ambrym (Ambrym)</v>
      </c>
      <c r="D2413" s="6" t="s">
        <v>604</v>
      </c>
      <c r="E2413" s="22" t="str">
        <f t="shared" ca="1" si="186"/>
        <v>Ambrym</v>
      </c>
      <c r="F2413" s="22" t="str">
        <f t="shared" ca="1" si="187"/>
        <v>VUT0104002</v>
      </c>
      <c r="G2413" s="22" t="str">
        <f t="shared" ca="1" si="188"/>
        <v>VUT0104</v>
      </c>
      <c r="H2413" s="22" t="str">
        <f t="shared" ca="1" si="189"/>
        <v>MALAMPA</v>
      </c>
      <c r="I2413" s="2"/>
      <c r="J2413" s="2">
        <v>0</v>
      </c>
      <c r="K2413" s="2"/>
    </row>
    <row r="2414" spans="1:11">
      <c r="A2414" s="6" t="s">
        <v>3530</v>
      </c>
      <c r="B2414" s="6" t="s">
        <v>3531</v>
      </c>
      <c r="C2414" s="22" t="str">
        <f t="shared" ca="1" si="185"/>
        <v>South East Ambrym (Ambrym)</v>
      </c>
      <c r="D2414" s="6" t="s">
        <v>604</v>
      </c>
      <c r="E2414" s="22" t="str">
        <f t="shared" ca="1" si="186"/>
        <v>Ambrym</v>
      </c>
      <c r="F2414" s="22" t="str">
        <f t="shared" ca="1" si="187"/>
        <v>VUT0104002</v>
      </c>
      <c r="G2414" s="22" t="str">
        <f t="shared" ca="1" si="188"/>
        <v>VUT0104</v>
      </c>
      <c r="H2414" s="22" t="str">
        <f t="shared" ca="1" si="189"/>
        <v>MALAMPA</v>
      </c>
      <c r="I2414" s="2"/>
      <c r="J2414" s="2">
        <v>0</v>
      </c>
      <c r="K2414" s="2"/>
    </row>
    <row r="2415" spans="1:11">
      <c r="A2415" s="6" t="s">
        <v>3532</v>
      </c>
      <c r="B2415" s="6" t="s">
        <v>3533</v>
      </c>
      <c r="C2415" s="22" t="str">
        <f t="shared" ca="1" si="185"/>
        <v>South East Ambrym (Ambrym)</v>
      </c>
      <c r="D2415" s="6" t="s">
        <v>604</v>
      </c>
      <c r="E2415" s="22" t="str">
        <f t="shared" ca="1" si="186"/>
        <v>Ambrym</v>
      </c>
      <c r="F2415" s="22" t="str">
        <f t="shared" ca="1" si="187"/>
        <v>VUT0104002</v>
      </c>
      <c r="G2415" s="22" t="str">
        <f t="shared" ca="1" si="188"/>
        <v>VUT0104</v>
      </c>
      <c r="H2415" s="22" t="str">
        <f t="shared" ca="1" si="189"/>
        <v>MALAMPA</v>
      </c>
      <c r="I2415" s="2"/>
      <c r="J2415" s="2">
        <v>0</v>
      </c>
      <c r="K2415" s="2"/>
    </row>
    <row r="2416" spans="1:11">
      <c r="A2416" s="6" t="s">
        <v>3536</v>
      </c>
      <c r="B2416" s="6" t="s">
        <v>3537</v>
      </c>
      <c r="C2416" s="22" t="str">
        <f t="shared" ca="1" si="185"/>
        <v>South East Ambrym (Ambrym)</v>
      </c>
      <c r="D2416" s="6" t="s">
        <v>604</v>
      </c>
      <c r="E2416" s="22" t="str">
        <f t="shared" ca="1" si="186"/>
        <v>Ambrym</v>
      </c>
      <c r="F2416" s="22" t="str">
        <f t="shared" ca="1" si="187"/>
        <v>VUT0104002</v>
      </c>
      <c r="G2416" s="22" t="str">
        <f t="shared" ca="1" si="188"/>
        <v>VUT0104</v>
      </c>
      <c r="H2416" s="22" t="str">
        <f t="shared" ca="1" si="189"/>
        <v>MALAMPA</v>
      </c>
      <c r="I2416" s="2"/>
      <c r="J2416" s="2">
        <v>0</v>
      </c>
      <c r="K2416" s="2"/>
    </row>
    <row r="2417" spans="1:11">
      <c r="A2417" s="6" t="s">
        <v>3538</v>
      </c>
      <c r="B2417" s="6" t="s">
        <v>3539</v>
      </c>
      <c r="C2417" s="22" t="str">
        <f t="shared" ca="1" si="185"/>
        <v>South East Ambrym (Ambrym)</v>
      </c>
      <c r="D2417" s="6" t="s">
        <v>604</v>
      </c>
      <c r="E2417" s="22" t="str">
        <f t="shared" ca="1" si="186"/>
        <v>Ambrym</v>
      </c>
      <c r="F2417" s="22" t="str">
        <f t="shared" ca="1" si="187"/>
        <v>VUT0104002</v>
      </c>
      <c r="G2417" s="22" t="str">
        <f t="shared" ca="1" si="188"/>
        <v>VUT0104</v>
      </c>
      <c r="H2417" s="22" t="str">
        <f t="shared" ca="1" si="189"/>
        <v>MALAMPA</v>
      </c>
      <c r="I2417" s="2"/>
      <c r="J2417" s="2">
        <v>3</v>
      </c>
      <c r="K2417" s="2"/>
    </row>
    <row r="2418" spans="1:11">
      <c r="A2418" s="6" t="s">
        <v>2263</v>
      </c>
      <c r="B2418" s="6" t="s">
        <v>3540</v>
      </c>
      <c r="C2418" s="22" t="str">
        <f t="shared" ca="1" si="185"/>
        <v>South East Ambrym (Ambrym)</v>
      </c>
      <c r="D2418" s="6" t="s">
        <v>604</v>
      </c>
      <c r="E2418" s="22" t="str">
        <f t="shared" ca="1" si="186"/>
        <v>Ambrym</v>
      </c>
      <c r="F2418" s="22" t="str">
        <f t="shared" ca="1" si="187"/>
        <v>VUT0104002</v>
      </c>
      <c r="G2418" s="22" t="str">
        <f t="shared" ca="1" si="188"/>
        <v>VUT0104</v>
      </c>
      <c r="H2418" s="22" t="str">
        <f t="shared" ca="1" si="189"/>
        <v>MALAMPA</v>
      </c>
      <c r="I2418" s="2"/>
      <c r="J2418" s="2">
        <v>0</v>
      </c>
      <c r="K2418" s="2"/>
    </row>
    <row r="2419" spans="1:11">
      <c r="A2419" s="6" t="s">
        <v>3560</v>
      </c>
      <c r="B2419" s="6" t="s">
        <v>3561</v>
      </c>
      <c r="C2419" s="22" t="str">
        <f t="shared" ca="1" si="185"/>
        <v>South East Ambrym (Ambrym)</v>
      </c>
      <c r="D2419" s="6" t="s">
        <v>604</v>
      </c>
      <c r="E2419" s="22" t="str">
        <f t="shared" ca="1" si="186"/>
        <v>Ambrym</v>
      </c>
      <c r="F2419" s="22" t="str">
        <f t="shared" ca="1" si="187"/>
        <v>VUT0104002</v>
      </c>
      <c r="G2419" s="22" t="str">
        <f t="shared" ca="1" si="188"/>
        <v>VUT0104</v>
      </c>
      <c r="H2419" s="22" t="str">
        <f t="shared" ca="1" si="189"/>
        <v>MALAMPA</v>
      </c>
      <c r="I2419" s="2"/>
      <c r="J2419" s="2">
        <v>0</v>
      </c>
      <c r="K2419" s="2"/>
    </row>
    <row r="2420" spans="1:11">
      <c r="A2420" s="6" t="s">
        <v>3590</v>
      </c>
      <c r="B2420" s="6" t="s">
        <v>3591</v>
      </c>
      <c r="C2420" s="22" t="str">
        <f t="shared" ca="1" si="185"/>
        <v>South East Ambrym (Ambrym)</v>
      </c>
      <c r="D2420" s="6" t="s">
        <v>604</v>
      </c>
      <c r="E2420" s="22" t="str">
        <f t="shared" ca="1" si="186"/>
        <v>Ambrym</v>
      </c>
      <c r="F2420" s="22" t="str">
        <f t="shared" ca="1" si="187"/>
        <v>VUT0104002</v>
      </c>
      <c r="G2420" s="22" t="str">
        <f t="shared" ca="1" si="188"/>
        <v>VUT0104</v>
      </c>
      <c r="H2420" s="22" t="str">
        <f t="shared" ca="1" si="189"/>
        <v>MALAMPA</v>
      </c>
      <c r="I2420" s="2"/>
      <c r="J2420" s="2">
        <v>0</v>
      </c>
      <c r="K2420" s="2"/>
    </row>
    <row r="2421" spans="1:11">
      <c r="A2421" s="6" t="s">
        <v>3617</v>
      </c>
      <c r="B2421" s="6" t="s">
        <v>3618</v>
      </c>
      <c r="C2421" s="22" t="str">
        <f t="shared" ca="1" si="185"/>
        <v>South East Ambrym (Ambrym)</v>
      </c>
      <c r="D2421" s="6" t="s">
        <v>604</v>
      </c>
      <c r="E2421" s="22" t="str">
        <f t="shared" ca="1" si="186"/>
        <v>Ambrym</v>
      </c>
      <c r="F2421" s="22" t="str">
        <f t="shared" ca="1" si="187"/>
        <v>VUT0104002</v>
      </c>
      <c r="G2421" s="22" t="str">
        <f t="shared" ca="1" si="188"/>
        <v>VUT0104</v>
      </c>
      <c r="H2421" s="22" t="str">
        <f t="shared" ca="1" si="189"/>
        <v>MALAMPA</v>
      </c>
      <c r="I2421" s="2"/>
      <c r="J2421" s="2">
        <v>0</v>
      </c>
      <c r="K2421" s="2"/>
    </row>
    <row r="2422" spans="1:11">
      <c r="A2422" s="6" t="s">
        <v>3663</v>
      </c>
      <c r="B2422" s="6" t="s">
        <v>3664</v>
      </c>
      <c r="C2422" s="22" t="str">
        <f t="shared" ca="1" si="185"/>
        <v>South East Ambrym (Ambrym)</v>
      </c>
      <c r="D2422" s="6" t="s">
        <v>604</v>
      </c>
      <c r="E2422" s="22" t="str">
        <f t="shared" ca="1" si="186"/>
        <v>Ambrym</v>
      </c>
      <c r="F2422" s="22" t="str">
        <f t="shared" ca="1" si="187"/>
        <v>VUT0104002</v>
      </c>
      <c r="G2422" s="22" t="str">
        <f t="shared" ca="1" si="188"/>
        <v>VUT0104</v>
      </c>
      <c r="H2422" s="22" t="str">
        <f t="shared" ca="1" si="189"/>
        <v>MALAMPA</v>
      </c>
      <c r="I2422" s="2"/>
      <c r="J2422" s="2">
        <v>0</v>
      </c>
      <c r="K2422" s="2"/>
    </row>
    <row r="2423" spans="1:11">
      <c r="A2423" s="6" t="s">
        <v>3679</v>
      </c>
      <c r="B2423" s="6" t="s">
        <v>3680</v>
      </c>
      <c r="C2423" s="22" t="str">
        <f t="shared" ca="1" si="185"/>
        <v>South East Ambrym (Ambrym)</v>
      </c>
      <c r="D2423" s="6" t="s">
        <v>604</v>
      </c>
      <c r="E2423" s="22" t="str">
        <f t="shared" ca="1" si="186"/>
        <v>Ambrym</v>
      </c>
      <c r="F2423" s="22" t="str">
        <f t="shared" ca="1" si="187"/>
        <v>VUT0104002</v>
      </c>
      <c r="G2423" s="22" t="str">
        <f t="shared" ca="1" si="188"/>
        <v>VUT0104</v>
      </c>
      <c r="H2423" s="22" t="str">
        <f t="shared" ca="1" si="189"/>
        <v>MALAMPA</v>
      </c>
      <c r="I2423" s="2"/>
      <c r="J2423" s="2">
        <v>0</v>
      </c>
      <c r="K2423" s="2"/>
    </row>
    <row r="2424" spans="1:11">
      <c r="A2424" s="6" t="s">
        <v>3685</v>
      </c>
      <c r="B2424" s="6" t="s">
        <v>3686</v>
      </c>
      <c r="C2424" s="22" t="str">
        <f t="shared" ca="1" si="185"/>
        <v>South East Ambrym (Ambrym)</v>
      </c>
      <c r="D2424" s="6" t="s">
        <v>604</v>
      </c>
      <c r="E2424" s="22" t="str">
        <f t="shared" ca="1" si="186"/>
        <v>Ambrym</v>
      </c>
      <c r="F2424" s="22" t="str">
        <f t="shared" ca="1" si="187"/>
        <v>VUT0104002</v>
      </c>
      <c r="G2424" s="22" t="str">
        <f t="shared" ca="1" si="188"/>
        <v>VUT0104</v>
      </c>
      <c r="H2424" s="22" t="str">
        <f t="shared" ca="1" si="189"/>
        <v>MALAMPA</v>
      </c>
      <c r="I2424" s="2"/>
      <c r="J2424" s="2">
        <v>0</v>
      </c>
      <c r="K2424" s="2"/>
    </row>
    <row r="2425" spans="1:11">
      <c r="A2425" s="6" t="s">
        <v>3687</v>
      </c>
      <c r="B2425" s="6" t="s">
        <v>3688</v>
      </c>
      <c r="C2425" s="22" t="str">
        <f t="shared" ca="1" si="185"/>
        <v>South East Ambrym (Ambrym)</v>
      </c>
      <c r="D2425" s="6" t="s">
        <v>604</v>
      </c>
      <c r="E2425" s="22" t="str">
        <f t="shared" ca="1" si="186"/>
        <v>Ambrym</v>
      </c>
      <c r="F2425" s="22" t="str">
        <f t="shared" ca="1" si="187"/>
        <v>VUT0104002</v>
      </c>
      <c r="G2425" s="22" t="str">
        <f t="shared" ca="1" si="188"/>
        <v>VUT0104</v>
      </c>
      <c r="H2425" s="22" t="str">
        <f t="shared" ca="1" si="189"/>
        <v>MALAMPA</v>
      </c>
      <c r="I2425" s="2"/>
      <c r="J2425" s="2">
        <v>0</v>
      </c>
      <c r="K2425" s="2"/>
    </row>
    <row r="2426" spans="1:11">
      <c r="A2426" s="6" t="s">
        <v>3691</v>
      </c>
      <c r="B2426" s="6" t="s">
        <v>3692</v>
      </c>
      <c r="C2426" s="22" t="str">
        <f t="shared" ca="1" si="185"/>
        <v>South East Ambrym (Ambrym)</v>
      </c>
      <c r="D2426" s="6" t="s">
        <v>604</v>
      </c>
      <c r="E2426" s="22" t="str">
        <f t="shared" ca="1" si="186"/>
        <v>Ambrym</v>
      </c>
      <c r="F2426" s="22" t="str">
        <f t="shared" ca="1" si="187"/>
        <v>VUT0104002</v>
      </c>
      <c r="G2426" s="22" t="str">
        <f t="shared" ca="1" si="188"/>
        <v>VUT0104</v>
      </c>
      <c r="H2426" s="22" t="str">
        <f t="shared" ca="1" si="189"/>
        <v>MALAMPA</v>
      </c>
      <c r="I2426" s="2"/>
      <c r="J2426" s="2">
        <v>0</v>
      </c>
      <c r="K2426" s="2"/>
    </row>
    <row r="2427" spans="1:11">
      <c r="A2427" s="6" t="s">
        <v>3693</v>
      </c>
      <c r="B2427" s="6" t="s">
        <v>3694</v>
      </c>
      <c r="C2427" s="22" t="str">
        <f t="shared" ca="1" si="185"/>
        <v>South East Ambrym (Ambrym)</v>
      </c>
      <c r="D2427" s="6" t="s">
        <v>604</v>
      </c>
      <c r="E2427" s="22" t="str">
        <f t="shared" ca="1" si="186"/>
        <v>Ambrym</v>
      </c>
      <c r="F2427" s="22" t="str">
        <f t="shared" ca="1" si="187"/>
        <v>VUT0104002</v>
      </c>
      <c r="G2427" s="22" t="str">
        <f t="shared" ca="1" si="188"/>
        <v>VUT0104</v>
      </c>
      <c r="H2427" s="22" t="str">
        <f t="shared" ca="1" si="189"/>
        <v>MALAMPA</v>
      </c>
      <c r="I2427" s="2"/>
      <c r="J2427" s="2">
        <v>0</v>
      </c>
      <c r="K2427" s="2"/>
    </row>
    <row r="2428" spans="1:11">
      <c r="A2428" s="6" t="s">
        <v>3714</v>
      </c>
      <c r="B2428" s="6" t="s">
        <v>3715</v>
      </c>
      <c r="C2428" s="22" t="str">
        <f t="shared" ca="1" si="185"/>
        <v>South East Ambrym (Ambrym)</v>
      </c>
      <c r="D2428" s="6" t="s">
        <v>604</v>
      </c>
      <c r="E2428" s="22" t="str">
        <f t="shared" ca="1" si="186"/>
        <v>Ambrym</v>
      </c>
      <c r="F2428" s="22" t="str">
        <f t="shared" ca="1" si="187"/>
        <v>VUT0104002</v>
      </c>
      <c r="G2428" s="22" t="str">
        <f t="shared" ca="1" si="188"/>
        <v>VUT0104</v>
      </c>
      <c r="H2428" s="22" t="str">
        <f t="shared" ca="1" si="189"/>
        <v>MALAMPA</v>
      </c>
      <c r="I2428" s="2"/>
      <c r="J2428" s="2">
        <v>3</v>
      </c>
      <c r="K2428" s="2"/>
    </row>
    <row r="2429" spans="1:11">
      <c r="A2429" s="6" t="s">
        <v>3337</v>
      </c>
      <c r="B2429" s="6" t="s">
        <v>3338</v>
      </c>
      <c r="C2429" s="22" t="str">
        <f t="shared" ca="1" si="185"/>
        <v>South East Malekula (Malekula)</v>
      </c>
      <c r="D2429" s="6" t="s">
        <v>606</v>
      </c>
      <c r="E2429" s="22" t="str">
        <f t="shared" ca="1" si="186"/>
        <v>Malekula</v>
      </c>
      <c r="F2429" s="22" t="str">
        <f t="shared" ca="1" si="187"/>
        <v>VUT0104016</v>
      </c>
      <c r="G2429" s="22" t="str">
        <f t="shared" ca="1" si="188"/>
        <v>VUT0104</v>
      </c>
      <c r="H2429" s="22" t="str">
        <f t="shared" ca="1" si="189"/>
        <v>MALAMPA</v>
      </c>
      <c r="I2429" s="2"/>
      <c r="J2429" s="2">
        <v>0</v>
      </c>
      <c r="K2429" s="2"/>
    </row>
    <row r="2430" spans="1:11">
      <c r="A2430" s="6" t="s">
        <v>3339</v>
      </c>
      <c r="B2430" s="6" t="s">
        <v>3340</v>
      </c>
      <c r="C2430" s="22" t="str">
        <f t="shared" ca="1" si="185"/>
        <v>South East Malekula (Malekula)</v>
      </c>
      <c r="D2430" s="6" t="s">
        <v>606</v>
      </c>
      <c r="E2430" s="22" t="str">
        <f t="shared" ca="1" si="186"/>
        <v>Malekula</v>
      </c>
      <c r="F2430" s="22" t="str">
        <f t="shared" ca="1" si="187"/>
        <v>VUT0104016</v>
      </c>
      <c r="G2430" s="22" t="str">
        <f t="shared" ca="1" si="188"/>
        <v>VUT0104</v>
      </c>
      <c r="H2430" s="22" t="str">
        <f t="shared" ca="1" si="189"/>
        <v>MALAMPA</v>
      </c>
      <c r="I2430" s="2"/>
      <c r="J2430" s="2">
        <v>0</v>
      </c>
      <c r="K2430" s="2"/>
    </row>
    <row r="2431" spans="1:11">
      <c r="A2431" s="6" t="s">
        <v>3341</v>
      </c>
      <c r="B2431" s="6" t="s">
        <v>3342</v>
      </c>
      <c r="C2431" s="22" t="str">
        <f t="shared" ca="1" si="185"/>
        <v>South East Malekula (Malekula)</v>
      </c>
      <c r="D2431" s="6" t="s">
        <v>606</v>
      </c>
      <c r="E2431" s="22" t="str">
        <f t="shared" ca="1" si="186"/>
        <v>Malekula</v>
      </c>
      <c r="F2431" s="22" t="str">
        <f t="shared" ca="1" si="187"/>
        <v>VUT0104016</v>
      </c>
      <c r="G2431" s="22" t="str">
        <f t="shared" ca="1" si="188"/>
        <v>VUT0104</v>
      </c>
      <c r="H2431" s="22" t="str">
        <f t="shared" ca="1" si="189"/>
        <v>MALAMPA</v>
      </c>
      <c r="I2431" s="2"/>
      <c r="J2431" s="2">
        <v>0</v>
      </c>
      <c r="K2431" s="2"/>
    </row>
    <row r="2432" spans="1:11">
      <c r="A2432" s="6" t="s">
        <v>3345</v>
      </c>
      <c r="B2432" s="6" t="s">
        <v>3346</v>
      </c>
      <c r="C2432" s="22" t="str">
        <f t="shared" ca="1" si="185"/>
        <v>South East Malekula (Malekula)</v>
      </c>
      <c r="D2432" s="6" t="s">
        <v>606</v>
      </c>
      <c r="E2432" s="22" t="str">
        <f t="shared" ca="1" si="186"/>
        <v>Malekula</v>
      </c>
      <c r="F2432" s="22" t="str">
        <f t="shared" ca="1" si="187"/>
        <v>VUT0104016</v>
      </c>
      <c r="G2432" s="22" t="str">
        <f t="shared" ca="1" si="188"/>
        <v>VUT0104</v>
      </c>
      <c r="H2432" s="22" t="str">
        <f t="shared" ca="1" si="189"/>
        <v>MALAMPA</v>
      </c>
      <c r="I2432" s="2"/>
      <c r="J2432" s="2">
        <v>0</v>
      </c>
      <c r="K2432" s="2"/>
    </row>
    <row r="2433" spans="1:11">
      <c r="A2433" s="6" t="s">
        <v>3347</v>
      </c>
      <c r="B2433" s="6" t="s">
        <v>3348</v>
      </c>
      <c r="C2433" s="22" t="str">
        <f t="shared" ca="1" si="185"/>
        <v>South East Malekula (Malekula)</v>
      </c>
      <c r="D2433" s="6" t="s">
        <v>606</v>
      </c>
      <c r="E2433" s="22" t="str">
        <f t="shared" ca="1" si="186"/>
        <v>Malekula</v>
      </c>
      <c r="F2433" s="22" t="str">
        <f t="shared" ca="1" si="187"/>
        <v>VUT0104016</v>
      </c>
      <c r="G2433" s="22" t="str">
        <f t="shared" ca="1" si="188"/>
        <v>VUT0104</v>
      </c>
      <c r="H2433" s="22" t="str">
        <f t="shared" ca="1" si="189"/>
        <v>MALAMPA</v>
      </c>
      <c r="I2433" s="2"/>
      <c r="J2433" s="2">
        <v>0</v>
      </c>
      <c r="K2433" s="2"/>
    </row>
    <row r="2434" spans="1:11">
      <c r="A2434" s="6" t="s">
        <v>3363</v>
      </c>
      <c r="B2434" s="6" t="s">
        <v>3364</v>
      </c>
      <c r="C2434" s="22" t="str">
        <f t="shared" ref="C2434:C2497" ca="1" si="190">OFFSET(OffsetRefAdm3,MATCH(D2434,MatchAdm3_Code,0)-1,0)</f>
        <v>South East Malekula (Malekula)</v>
      </c>
      <c r="D2434" s="6" t="s">
        <v>606</v>
      </c>
      <c r="E2434" s="22" t="str">
        <f t="shared" ref="E2434:E2497" ca="1" si="191">OFFSET(OffsetRefAdm3,MATCH(D2434,MatchAdm3_Code,0)-1,2)</f>
        <v>Malekula</v>
      </c>
      <c r="F2434" s="22" t="str">
        <f t="shared" ref="F2434:F2497" ca="1" si="192">OFFSET(OffsetRefAdm3,MATCH(D2434,MatchAdm3_Code,0)-1,3)</f>
        <v>VUT0104016</v>
      </c>
      <c r="G2434" s="22" t="str">
        <f t="shared" ref="G2434:G2497" ca="1" si="193">OFFSET(OffsetRefAdm3,MATCH(D2434,MatchAdm3_Code,0)-1,5)</f>
        <v>VUT0104</v>
      </c>
      <c r="H2434" s="22" t="str">
        <f t="shared" ref="H2434:H2497" ca="1" si="194">OFFSET(OffsetRefAdm3,MATCH(D2434,MatchAdm3_Code,0)-1,4)</f>
        <v>MALAMPA</v>
      </c>
      <c r="I2434" s="2"/>
      <c r="J2434" s="2">
        <v>0</v>
      </c>
      <c r="K2434" s="2"/>
    </row>
    <row r="2435" spans="1:11">
      <c r="A2435" s="6" t="s">
        <v>3365</v>
      </c>
      <c r="B2435" s="6" t="s">
        <v>3366</v>
      </c>
      <c r="C2435" s="22" t="str">
        <f t="shared" ca="1" si="190"/>
        <v>South East Malekula (Malekula)</v>
      </c>
      <c r="D2435" s="6" t="s">
        <v>606</v>
      </c>
      <c r="E2435" s="22" t="str">
        <f t="shared" ca="1" si="191"/>
        <v>Malekula</v>
      </c>
      <c r="F2435" s="22" t="str">
        <f t="shared" ca="1" si="192"/>
        <v>VUT0104016</v>
      </c>
      <c r="G2435" s="22" t="str">
        <f t="shared" ca="1" si="193"/>
        <v>VUT0104</v>
      </c>
      <c r="H2435" s="22" t="str">
        <f t="shared" ca="1" si="194"/>
        <v>MALAMPA</v>
      </c>
      <c r="I2435" s="2"/>
      <c r="J2435" s="2">
        <v>3</v>
      </c>
      <c r="K2435" s="2"/>
    </row>
    <row r="2436" spans="1:11">
      <c r="A2436" s="6" t="s">
        <v>3402</v>
      </c>
      <c r="B2436" s="6" t="s">
        <v>3403</v>
      </c>
      <c r="C2436" s="22" t="str">
        <f t="shared" ca="1" si="190"/>
        <v>South East Malekula (Malekula)</v>
      </c>
      <c r="D2436" s="6" t="s">
        <v>606</v>
      </c>
      <c r="E2436" s="22" t="str">
        <f t="shared" ca="1" si="191"/>
        <v>Malekula</v>
      </c>
      <c r="F2436" s="22" t="str">
        <f t="shared" ca="1" si="192"/>
        <v>VUT0104016</v>
      </c>
      <c r="G2436" s="22" t="str">
        <f t="shared" ca="1" si="193"/>
        <v>VUT0104</v>
      </c>
      <c r="H2436" s="22" t="str">
        <f t="shared" ca="1" si="194"/>
        <v>MALAMPA</v>
      </c>
      <c r="I2436" s="2"/>
      <c r="J2436" s="2">
        <v>0</v>
      </c>
      <c r="K2436" s="2"/>
    </row>
    <row r="2437" spans="1:11">
      <c r="A2437" s="6" t="s">
        <v>3423</v>
      </c>
      <c r="B2437" s="6" t="s">
        <v>3424</v>
      </c>
      <c r="C2437" s="22" t="str">
        <f t="shared" ca="1" si="190"/>
        <v>South East Malekula (Malekula)</v>
      </c>
      <c r="D2437" s="6" t="s">
        <v>606</v>
      </c>
      <c r="E2437" s="22" t="str">
        <f t="shared" ca="1" si="191"/>
        <v>Malekula</v>
      </c>
      <c r="F2437" s="22" t="str">
        <f t="shared" ca="1" si="192"/>
        <v>VUT0104016</v>
      </c>
      <c r="G2437" s="22" t="str">
        <f t="shared" ca="1" si="193"/>
        <v>VUT0104</v>
      </c>
      <c r="H2437" s="22" t="str">
        <f t="shared" ca="1" si="194"/>
        <v>MALAMPA</v>
      </c>
      <c r="I2437" s="2"/>
      <c r="J2437" s="2">
        <v>0</v>
      </c>
      <c r="K2437" s="2"/>
    </row>
    <row r="2438" spans="1:11">
      <c r="A2438" s="6" t="s">
        <v>3431</v>
      </c>
      <c r="B2438" s="6" t="s">
        <v>3432</v>
      </c>
      <c r="C2438" s="22" t="str">
        <f t="shared" ca="1" si="190"/>
        <v>South East Malekula (Malekula)</v>
      </c>
      <c r="D2438" s="6" t="s">
        <v>606</v>
      </c>
      <c r="E2438" s="22" t="str">
        <f t="shared" ca="1" si="191"/>
        <v>Malekula</v>
      </c>
      <c r="F2438" s="22" t="str">
        <f t="shared" ca="1" si="192"/>
        <v>VUT0104016</v>
      </c>
      <c r="G2438" s="22" t="str">
        <f t="shared" ca="1" si="193"/>
        <v>VUT0104</v>
      </c>
      <c r="H2438" s="22" t="str">
        <f t="shared" ca="1" si="194"/>
        <v>MALAMPA</v>
      </c>
      <c r="I2438" s="2"/>
      <c r="J2438" s="2">
        <v>0</v>
      </c>
      <c r="K2438" s="2"/>
    </row>
    <row r="2439" spans="1:11">
      <c r="A2439" s="6" t="s">
        <v>3433</v>
      </c>
      <c r="B2439" s="6" t="s">
        <v>3434</v>
      </c>
      <c r="C2439" s="22" t="str">
        <f t="shared" ca="1" si="190"/>
        <v>South East Malekula (Malekula)</v>
      </c>
      <c r="D2439" s="6" t="s">
        <v>606</v>
      </c>
      <c r="E2439" s="22" t="str">
        <f t="shared" ca="1" si="191"/>
        <v>Malekula</v>
      </c>
      <c r="F2439" s="22" t="str">
        <f t="shared" ca="1" si="192"/>
        <v>VUT0104016</v>
      </c>
      <c r="G2439" s="22" t="str">
        <f t="shared" ca="1" si="193"/>
        <v>VUT0104</v>
      </c>
      <c r="H2439" s="22" t="str">
        <f t="shared" ca="1" si="194"/>
        <v>MALAMPA</v>
      </c>
      <c r="I2439" s="2"/>
      <c r="J2439" s="2">
        <v>0</v>
      </c>
      <c r="K2439" s="2"/>
    </row>
    <row r="2440" spans="1:11">
      <c r="A2440" s="6" t="s">
        <v>3435</v>
      </c>
      <c r="B2440" s="6" t="s">
        <v>3436</v>
      </c>
      <c r="C2440" s="22" t="str">
        <f t="shared" ca="1" si="190"/>
        <v>South East Malekula (Malekula)</v>
      </c>
      <c r="D2440" s="6" t="s">
        <v>606</v>
      </c>
      <c r="E2440" s="22" t="str">
        <f t="shared" ca="1" si="191"/>
        <v>Malekula</v>
      </c>
      <c r="F2440" s="22" t="str">
        <f t="shared" ca="1" si="192"/>
        <v>VUT0104016</v>
      </c>
      <c r="G2440" s="22" t="str">
        <f t="shared" ca="1" si="193"/>
        <v>VUT0104</v>
      </c>
      <c r="H2440" s="22" t="str">
        <f t="shared" ca="1" si="194"/>
        <v>MALAMPA</v>
      </c>
      <c r="I2440" s="2"/>
      <c r="J2440" s="2">
        <v>0</v>
      </c>
      <c r="K2440" s="2"/>
    </row>
    <row r="2441" spans="1:11">
      <c r="A2441" s="6" t="s">
        <v>3439</v>
      </c>
      <c r="B2441" s="6" t="s">
        <v>3440</v>
      </c>
      <c r="C2441" s="22" t="str">
        <f t="shared" ca="1" si="190"/>
        <v>South East Malekula (Malekula)</v>
      </c>
      <c r="D2441" s="6" t="s">
        <v>606</v>
      </c>
      <c r="E2441" s="22" t="str">
        <f t="shared" ca="1" si="191"/>
        <v>Malekula</v>
      </c>
      <c r="F2441" s="22" t="str">
        <f t="shared" ca="1" si="192"/>
        <v>VUT0104016</v>
      </c>
      <c r="G2441" s="22" t="str">
        <f t="shared" ca="1" si="193"/>
        <v>VUT0104</v>
      </c>
      <c r="H2441" s="22" t="str">
        <f t="shared" ca="1" si="194"/>
        <v>MALAMPA</v>
      </c>
      <c r="I2441" s="2"/>
      <c r="J2441" s="2">
        <v>0</v>
      </c>
      <c r="K2441" s="2"/>
    </row>
    <row r="2442" spans="1:11">
      <c r="A2442" s="6" t="s">
        <v>3453</v>
      </c>
      <c r="B2442" s="6" t="s">
        <v>3454</v>
      </c>
      <c r="C2442" s="22" t="str">
        <f t="shared" ca="1" si="190"/>
        <v>South East Malekula (Malekula)</v>
      </c>
      <c r="D2442" s="6" t="s">
        <v>606</v>
      </c>
      <c r="E2442" s="22" t="str">
        <f t="shared" ca="1" si="191"/>
        <v>Malekula</v>
      </c>
      <c r="F2442" s="22" t="str">
        <f t="shared" ca="1" si="192"/>
        <v>VUT0104016</v>
      </c>
      <c r="G2442" s="22" t="str">
        <f t="shared" ca="1" si="193"/>
        <v>VUT0104</v>
      </c>
      <c r="H2442" s="22" t="str">
        <f t="shared" ca="1" si="194"/>
        <v>MALAMPA</v>
      </c>
      <c r="I2442" s="2"/>
      <c r="J2442" s="2">
        <v>1</v>
      </c>
      <c r="K2442" s="2">
        <v>2</v>
      </c>
    </row>
    <row r="2443" spans="1:11">
      <c r="A2443" s="6" t="s">
        <v>3470</v>
      </c>
      <c r="B2443" s="6" t="s">
        <v>3471</v>
      </c>
      <c r="C2443" s="22" t="str">
        <f t="shared" ca="1" si="190"/>
        <v>South East Malekula (Malekula)</v>
      </c>
      <c r="D2443" s="6" t="s">
        <v>606</v>
      </c>
      <c r="E2443" s="22" t="str">
        <f t="shared" ca="1" si="191"/>
        <v>Malekula</v>
      </c>
      <c r="F2443" s="22" t="str">
        <f t="shared" ca="1" si="192"/>
        <v>VUT0104016</v>
      </c>
      <c r="G2443" s="22" t="str">
        <f t="shared" ca="1" si="193"/>
        <v>VUT0104</v>
      </c>
      <c r="H2443" s="22" t="str">
        <f t="shared" ca="1" si="194"/>
        <v>MALAMPA</v>
      </c>
      <c r="I2443" s="2"/>
      <c r="J2443" s="2">
        <v>0</v>
      </c>
      <c r="K2443" s="2"/>
    </row>
    <row r="2444" spans="1:11">
      <c r="A2444" s="6" t="s">
        <v>3472</v>
      </c>
      <c r="B2444" s="6" t="s">
        <v>3473</v>
      </c>
      <c r="C2444" s="22" t="str">
        <f t="shared" ca="1" si="190"/>
        <v>South East Malekula (Malekula)</v>
      </c>
      <c r="D2444" s="6" t="s">
        <v>606</v>
      </c>
      <c r="E2444" s="22" t="str">
        <f t="shared" ca="1" si="191"/>
        <v>Malekula</v>
      </c>
      <c r="F2444" s="22" t="str">
        <f t="shared" ca="1" si="192"/>
        <v>VUT0104016</v>
      </c>
      <c r="G2444" s="22" t="str">
        <f t="shared" ca="1" si="193"/>
        <v>VUT0104</v>
      </c>
      <c r="H2444" s="22" t="str">
        <f t="shared" ca="1" si="194"/>
        <v>MALAMPA</v>
      </c>
      <c r="I2444" s="2"/>
      <c r="J2444" s="2">
        <v>0</v>
      </c>
      <c r="K2444" s="2"/>
    </row>
    <row r="2445" spans="1:11">
      <c r="A2445" s="6" t="s">
        <v>3474</v>
      </c>
      <c r="B2445" s="6" t="s">
        <v>3475</v>
      </c>
      <c r="C2445" s="22" t="str">
        <f t="shared" ca="1" si="190"/>
        <v>South East Malekula (Malekula)</v>
      </c>
      <c r="D2445" s="6" t="s">
        <v>606</v>
      </c>
      <c r="E2445" s="22" t="str">
        <f t="shared" ca="1" si="191"/>
        <v>Malekula</v>
      </c>
      <c r="F2445" s="22" t="str">
        <f t="shared" ca="1" si="192"/>
        <v>VUT0104016</v>
      </c>
      <c r="G2445" s="22" t="str">
        <f t="shared" ca="1" si="193"/>
        <v>VUT0104</v>
      </c>
      <c r="H2445" s="22" t="str">
        <f t="shared" ca="1" si="194"/>
        <v>MALAMPA</v>
      </c>
      <c r="I2445" s="2"/>
      <c r="J2445" s="2">
        <v>0</v>
      </c>
      <c r="K2445" s="2"/>
    </row>
    <row r="2446" spans="1:11">
      <c r="A2446" s="6" t="s">
        <v>3478</v>
      </c>
      <c r="B2446" s="6" t="s">
        <v>3479</v>
      </c>
      <c r="C2446" s="22" t="str">
        <f t="shared" ca="1" si="190"/>
        <v>South East Malekula (Malekula)</v>
      </c>
      <c r="D2446" s="6" t="s">
        <v>606</v>
      </c>
      <c r="E2446" s="22" t="str">
        <f t="shared" ca="1" si="191"/>
        <v>Malekula</v>
      </c>
      <c r="F2446" s="22" t="str">
        <f t="shared" ca="1" si="192"/>
        <v>VUT0104016</v>
      </c>
      <c r="G2446" s="22" t="str">
        <f t="shared" ca="1" si="193"/>
        <v>VUT0104</v>
      </c>
      <c r="H2446" s="22" t="str">
        <f t="shared" ca="1" si="194"/>
        <v>MALAMPA</v>
      </c>
      <c r="I2446" s="2"/>
      <c r="J2446" s="2">
        <v>0</v>
      </c>
      <c r="K2446" s="2"/>
    </row>
    <row r="2447" spans="1:11">
      <c r="A2447" s="6" t="s">
        <v>3480</v>
      </c>
      <c r="B2447" s="6" t="s">
        <v>3481</v>
      </c>
      <c r="C2447" s="22" t="str">
        <f t="shared" ca="1" si="190"/>
        <v>South East Malekula (Malekula)</v>
      </c>
      <c r="D2447" s="6" t="s">
        <v>606</v>
      </c>
      <c r="E2447" s="22" t="str">
        <f t="shared" ca="1" si="191"/>
        <v>Malekula</v>
      </c>
      <c r="F2447" s="22" t="str">
        <f t="shared" ca="1" si="192"/>
        <v>VUT0104016</v>
      </c>
      <c r="G2447" s="22" t="str">
        <f t="shared" ca="1" si="193"/>
        <v>VUT0104</v>
      </c>
      <c r="H2447" s="22" t="str">
        <f t="shared" ca="1" si="194"/>
        <v>MALAMPA</v>
      </c>
      <c r="I2447" s="2"/>
      <c r="J2447" s="2">
        <v>0</v>
      </c>
      <c r="K2447" s="2"/>
    </row>
    <row r="2448" spans="1:11">
      <c r="A2448" s="6" t="s">
        <v>3482</v>
      </c>
      <c r="B2448" s="6" t="s">
        <v>3483</v>
      </c>
      <c r="C2448" s="22" t="str">
        <f t="shared" ca="1" si="190"/>
        <v>South East Malekula (Malekula)</v>
      </c>
      <c r="D2448" s="6" t="s">
        <v>606</v>
      </c>
      <c r="E2448" s="22" t="str">
        <f t="shared" ca="1" si="191"/>
        <v>Malekula</v>
      </c>
      <c r="F2448" s="22" t="str">
        <f t="shared" ca="1" si="192"/>
        <v>VUT0104016</v>
      </c>
      <c r="G2448" s="22" t="str">
        <f t="shared" ca="1" si="193"/>
        <v>VUT0104</v>
      </c>
      <c r="H2448" s="22" t="str">
        <f t="shared" ca="1" si="194"/>
        <v>MALAMPA</v>
      </c>
      <c r="I2448" s="2"/>
      <c r="J2448" s="2">
        <v>0</v>
      </c>
      <c r="K2448" s="2"/>
    </row>
    <row r="2449" spans="1:11">
      <c r="A2449" s="6" t="s">
        <v>3490</v>
      </c>
      <c r="B2449" s="6" t="s">
        <v>3491</v>
      </c>
      <c r="C2449" s="22" t="str">
        <f t="shared" ca="1" si="190"/>
        <v>South East Malekula (Malekula)</v>
      </c>
      <c r="D2449" s="6" t="s">
        <v>606</v>
      </c>
      <c r="E2449" s="22" t="str">
        <f t="shared" ca="1" si="191"/>
        <v>Malekula</v>
      </c>
      <c r="F2449" s="22" t="str">
        <f t="shared" ca="1" si="192"/>
        <v>VUT0104016</v>
      </c>
      <c r="G2449" s="22" t="str">
        <f t="shared" ca="1" si="193"/>
        <v>VUT0104</v>
      </c>
      <c r="H2449" s="22" t="str">
        <f t="shared" ca="1" si="194"/>
        <v>MALAMPA</v>
      </c>
      <c r="I2449" s="2"/>
      <c r="J2449" s="2">
        <v>0</v>
      </c>
      <c r="K2449" s="2"/>
    </row>
    <row r="2450" spans="1:11">
      <c r="A2450" s="6" t="s">
        <v>3496</v>
      </c>
      <c r="B2450" s="6" t="s">
        <v>3497</v>
      </c>
      <c r="C2450" s="22" t="str">
        <f t="shared" ca="1" si="190"/>
        <v>South East Malekula (Malekula)</v>
      </c>
      <c r="D2450" s="6" t="s">
        <v>606</v>
      </c>
      <c r="E2450" s="22" t="str">
        <f t="shared" ca="1" si="191"/>
        <v>Malekula</v>
      </c>
      <c r="F2450" s="22" t="str">
        <f t="shared" ca="1" si="192"/>
        <v>VUT0104016</v>
      </c>
      <c r="G2450" s="22" t="str">
        <f t="shared" ca="1" si="193"/>
        <v>VUT0104</v>
      </c>
      <c r="H2450" s="22" t="str">
        <f t="shared" ca="1" si="194"/>
        <v>MALAMPA</v>
      </c>
      <c r="I2450" s="2"/>
      <c r="J2450" s="2">
        <v>0</v>
      </c>
      <c r="K2450" s="2"/>
    </row>
    <row r="2451" spans="1:11">
      <c r="A2451" s="6" t="s">
        <v>3507</v>
      </c>
      <c r="B2451" s="6" t="s">
        <v>3508</v>
      </c>
      <c r="C2451" s="22" t="str">
        <f t="shared" ca="1" si="190"/>
        <v>South East Malekula (Malekula)</v>
      </c>
      <c r="D2451" s="6" t="s">
        <v>606</v>
      </c>
      <c r="E2451" s="22" t="str">
        <f t="shared" ca="1" si="191"/>
        <v>Malekula</v>
      </c>
      <c r="F2451" s="22" t="str">
        <f t="shared" ca="1" si="192"/>
        <v>VUT0104016</v>
      </c>
      <c r="G2451" s="22" t="str">
        <f t="shared" ca="1" si="193"/>
        <v>VUT0104</v>
      </c>
      <c r="H2451" s="22" t="str">
        <f t="shared" ca="1" si="194"/>
        <v>MALAMPA</v>
      </c>
      <c r="I2451" s="2"/>
      <c r="J2451" s="2">
        <v>0</v>
      </c>
      <c r="K2451" s="2"/>
    </row>
    <row r="2452" spans="1:11">
      <c r="A2452" s="6" t="s">
        <v>3551</v>
      </c>
      <c r="B2452" s="6" t="s">
        <v>3552</v>
      </c>
      <c r="C2452" s="22" t="str">
        <f t="shared" ca="1" si="190"/>
        <v>South East Malekula (Malekula)</v>
      </c>
      <c r="D2452" s="6" t="s">
        <v>606</v>
      </c>
      <c r="E2452" s="22" t="str">
        <f t="shared" ca="1" si="191"/>
        <v>Malekula</v>
      </c>
      <c r="F2452" s="22" t="str">
        <f t="shared" ca="1" si="192"/>
        <v>VUT0104016</v>
      </c>
      <c r="G2452" s="22" t="str">
        <f t="shared" ca="1" si="193"/>
        <v>VUT0104</v>
      </c>
      <c r="H2452" s="22" t="str">
        <f t="shared" ca="1" si="194"/>
        <v>MALAMPA</v>
      </c>
      <c r="I2452" s="2"/>
      <c r="J2452" s="2">
        <v>3</v>
      </c>
      <c r="K2452" s="2"/>
    </row>
    <row r="2453" spans="1:11">
      <c r="A2453" s="6" t="s">
        <v>3572</v>
      </c>
      <c r="B2453" s="6" t="s">
        <v>3573</v>
      </c>
      <c r="C2453" s="22" t="str">
        <f t="shared" ca="1" si="190"/>
        <v>South East Malekula (Malekula)</v>
      </c>
      <c r="D2453" s="6" t="s">
        <v>606</v>
      </c>
      <c r="E2453" s="22" t="str">
        <f t="shared" ca="1" si="191"/>
        <v>Malekula</v>
      </c>
      <c r="F2453" s="22" t="str">
        <f t="shared" ca="1" si="192"/>
        <v>VUT0104016</v>
      </c>
      <c r="G2453" s="22" t="str">
        <f t="shared" ca="1" si="193"/>
        <v>VUT0104</v>
      </c>
      <c r="H2453" s="22" t="str">
        <f t="shared" ca="1" si="194"/>
        <v>MALAMPA</v>
      </c>
      <c r="I2453" s="2"/>
      <c r="J2453" s="2">
        <v>0</v>
      </c>
      <c r="K2453" s="2"/>
    </row>
    <row r="2454" spans="1:11">
      <c r="A2454" s="6" t="s">
        <v>3576</v>
      </c>
      <c r="B2454" s="6" t="s">
        <v>3577</v>
      </c>
      <c r="C2454" s="22" t="str">
        <f t="shared" ca="1" si="190"/>
        <v>South East Malekula (Malekula)</v>
      </c>
      <c r="D2454" s="6" t="s">
        <v>606</v>
      </c>
      <c r="E2454" s="22" t="str">
        <f t="shared" ca="1" si="191"/>
        <v>Malekula</v>
      </c>
      <c r="F2454" s="22" t="str">
        <f t="shared" ca="1" si="192"/>
        <v>VUT0104016</v>
      </c>
      <c r="G2454" s="22" t="str">
        <f t="shared" ca="1" si="193"/>
        <v>VUT0104</v>
      </c>
      <c r="H2454" s="22" t="str">
        <f t="shared" ca="1" si="194"/>
        <v>MALAMPA</v>
      </c>
      <c r="I2454" s="2"/>
      <c r="J2454" s="2">
        <v>0</v>
      </c>
      <c r="K2454" s="2"/>
    </row>
    <row r="2455" spans="1:11">
      <c r="A2455" s="6" t="s">
        <v>3582</v>
      </c>
      <c r="B2455" s="6" t="s">
        <v>3583</v>
      </c>
      <c r="C2455" s="22" t="str">
        <f t="shared" ca="1" si="190"/>
        <v>South East Malekula (Malekula)</v>
      </c>
      <c r="D2455" s="6" t="s">
        <v>606</v>
      </c>
      <c r="E2455" s="22" t="str">
        <f t="shared" ca="1" si="191"/>
        <v>Malekula</v>
      </c>
      <c r="F2455" s="22" t="str">
        <f t="shared" ca="1" si="192"/>
        <v>VUT0104016</v>
      </c>
      <c r="G2455" s="22" t="str">
        <f t="shared" ca="1" si="193"/>
        <v>VUT0104</v>
      </c>
      <c r="H2455" s="22" t="str">
        <f t="shared" ca="1" si="194"/>
        <v>MALAMPA</v>
      </c>
      <c r="I2455" s="2"/>
      <c r="J2455" s="2">
        <v>0</v>
      </c>
      <c r="K2455" s="2"/>
    </row>
    <row r="2456" spans="1:11">
      <c r="A2456" s="6" t="s">
        <v>3586</v>
      </c>
      <c r="B2456" s="6" t="s">
        <v>3587</v>
      </c>
      <c r="C2456" s="22" t="str">
        <f t="shared" ca="1" si="190"/>
        <v>South East Malekula (Malekula)</v>
      </c>
      <c r="D2456" s="6" t="s">
        <v>606</v>
      </c>
      <c r="E2456" s="22" t="str">
        <f t="shared" ca="1" si="191"/>
        <v>Malekula</v>
      </c>
      <c r="F2456" s="22" t="str">
        <f t="shared" ca="1" si="192"/>
        <v>VUT0104016</v>
      </c>
      <c r="G2456" s="22" t="str">
        <f t="shared" ca="1" si="193"/>
        <v>VUT0104</v>
      </c>
      <c r="H2456" s="22" t="str">
        <f t="shared" ca="1" si="194"/>
        <v>MALAMPA</v>
      </c>
      <c r="I2456" s="2"/>
      <c r="J2456" s="2">
        <v>0</v>
      </c>
      <c r="K2456" s="2"/>
    </row>
    <row r="2457" spans="1:11">
      <c r="A2457" s="6" t="s">
        <v>3588</v>
      </c>
      <c r="B2457" s="6" t="s">
        <v>3589</v>
      </c>
      <c r="C2457" s="22" t="str">
        <f t="shared" ca="1" si="190"/>
        <v>South East Malekula (Malekula)</v>
      </c>
      <c r="D2457" s="6" t="s">
        <v>606</v>
      </c>
      <c r="E2457" s="22" t="str">
        <f t="shared" ca="1" si="191"/>
        <v>Malekula</v>
      </c>
      <c r="F2457" s="22" t="str">
        <f t="shared" ca="1" si="192"/>
        <v>VUT0104016</v>
      </c>
      <c r="G2457" s="22" t="str">
        <f t="shared" ca="1" si="193"/>
        <v>VUT0104</v>
      </c>
      <c r="H2457" s="22" t="str">
        <f t="shared" ca="1" si="194"/>
        <v>MALAMPA</v>
      </c>
      <c r="I2457" s="2"/>
      <c r="J2457" s="2">
        <v>0</v>
      </c>
      <c r="K2457" s="2"/>
    </row>
    <row r="2458" spans="1:11">
      <c r="A2458" s="6" t="s">
        <v>3594</v>
      </c>
      <c r="B2458" s="6" t="s">
        <v>3595</v>
      </c>
      <c r="C2458" s="22" t="str">
        <f t="shared" ca="1" si="190"/>
        <v>South East Malekula (Malekula)</v>
      </c>
      <c r="D2458" s="6" t="s">
        <v>606</v>
      </c>
      <c r="E2458" s="22" t="str">
        <f t="shared" ca="1" si="191"/>
        <v>Malekula</v>
      </c>
      <c r="F2458" s="22" t="str">
        <f t="shared" ca="1" si="192"/>
        <v>VUT0104016</v>
      </c>
      <c r="G2458" s="22" t="str">
        <f t="shared" ca="1" si="193"/>
        <v>VUT0104</v>
      </c>
      <c r="H2458" s="22" t="str">
        <f t="shared" ca="1" si="194"/>
        <v>MALAMPA</v>
      </c>
      <c r="I2458" s="2"/>
      <c r="J2458" s="2">
        <v>0</v>
      </c>
      <c r="K2458" s="2"/>
    </row>
    <row r="2459" spans="1:11">
      <c r="A2459" s="6" t="s">
        <v>3598</v>
      </c>
      <c r="B2459" s="6" t="s">
        <v>3599</v>
      </c>
      <c r="C2459" s="22" t="str">
        <f t="shared" ca="1" si="190"/>
        <v>South East Malekula (Malekula)</v>
      </c>
      <c r="D2459" s="6" t="s">
        <v>606</v>
      </c>
      <c r="E2459" s="22" t="str">
        <f t="shared" ca="1" si="191"/>
        <v>Malekula</v>
      </c>
      <c r="F2459" s="22" t="str">
        <f t="shared" ca="1" si="192"/>
        <v>VUT0104016</v>
      </c>
      <c r="G2459" s="22" t="str">
        <f t="shared" ca="1" si="193"/>
        <v>VUT0104</v>
      </c>
      <c r="H2459" s="22" t="str">
        <f t="shared" ca="1" si="194"/>
        <v>MALAMPA</v>
      </c>
      <c r="I2459" s="2"/>
      <c r="J2459" s="2">
        <v>0</v>
      </c>
      <c r="K2459" s="2"/>
    </row>
    <row r="2460" spans="1:11">
      <c r="A2460" s="6" t="s">
        <v>3602</v>
      </c>
      <c r="B2460" s="6" t="s">
        <v>3603</v>
      </c>
      <c r="C2460" s="22" t="str">
        <f t="shared" ca="1" si="190"/>
        <v>South East Malekula (Malekula)</v>
      </c>
      <c r="D2460" s="6" t="s">
        <v>606</v>
      </c>
      <c r="E2460" s="22" t="str">
        <f t="shared" ca="1" si="191"/>
        <v>Malekula</v>
      </c>
      <c r="F2460" s="22" t="str">
        <f t="shared" ca="1" si="192"/>
        <v>VUT0104016</v>
      </c>
      <c r="G2460" s="22" t="str">
        <f t="shared" ca="1" si="193"/>
        <v>VUT0104</v>
      </c>
      <c r="H2460" s="22" t="str">
        <f t="shared" ca="1" si="194"/>
        <v>MALAMPA</v>
      </c>
      <c r="I2460" s="2"/>
      <c r="J2460" s="2">
        <v>0</v>
      </c>
      <c r="K2460" s="2"/>
    </row>
    <row r="2461" spans="1:11">
      <c r="A2461" s="6" t="s">
        <v>3604</v>
      </c>
      <c r="B2461" s="6" t="s">
        <v>3605</v>
      </c>
      <c r="C2461" s="22" t="str">
        <f t="shared" ca="1" si="190"/>
        <v>South East Malekula (Malekula)</v>
      </c>
      <c r="D2461" s="6" t="s">
        <v>606</v>
      </c>
      <c r="E2461" s="22" t="str">
        <f t="shared" ca="1" si="191"/>
        <v>Malekula</v>
      </c>
      <c r="F2461" s="22" t="str">
        <f t="shared" ca="1" si="192"/>
        <v>VUT0104016</v>
      </c>
      <c r="G2461" s="22" t="str">
        <f t="shared" ca="1" si="193"/>
        <v>VUT0104</v>
      </c>
      <c r="H2461" s="22" t="str">
        <f t="shared" ca="1" si="194"/>
        <v>MALAMPA</v>
      </c>
      <c r="I2461" s="2"/>
      <c r="J2461" s="2">
        <v>0</v>
      </c>
      <c r="K2461" s="2"/>
    </row>
    <row r="2462" spans="1:11">
      <c r="A2462" s="6" t="s">
        <v>3608</v>
      </c>
      <c r="B2462" s="6" t="s">
        <v>3609</v>
      </c>
      <c r="C2462" s="22" t="str">
        <f t="shared" ca="1" si="190"/>
        <v>South East Malekula (Malekula)</v>
      </c>
      <c r="D2462" s="6" t="s">
        <v>606</v>
      </c>
      <c r="E2462" s="22" t="str">
        <f t="shared" ca="1" si="191"/>
        <v>Malekula</v>
      </c>
      <c r="F2462" s="22" t="str">
        <f t="shared" ca="1" si="192"/>
        <v>VUT0104016</v>
      </c>
      <c r="G2462" s="22" t="str">
        <f t="shared" ca="1" si="193"/>
        <v>VUT0104</v>
      </c>
      <c r="H2462" s="22" t="str">
        <f t="shared" ca="1" si="194"/>
        <v>MALAMPA</v>
      </c>
      <c r="I2462" s="2"/>
      <c r="J2462" s="2">
        <v>0</v>
      </c>
      <c r="K2462" s="2"/>
    </row>
    <row r="2463" spans="1:11">
      <c r="A2463" s="6" t="s">
        <v>3629</v>
      </c>
      <c r="B2463" s="6" t="s">
        <v>3630</v>
      </c>
      <c r="C2463" s="22" t="str">
        <f t="shared" ca="1" si="190"/>
        <v>South East Malekula (Malekula)</v>
      </c>
      <c r="D2463" s="6" t="s">
        <v>606</v>
      </c>
      <c r="E2463" s="22" t="str">
        <f t="shared" ca="1" si="191"/>
        <v>Malekula</v>
      </c>
      <c r="F2463" s="22" t="str">
        <f t="shared" ca="1" si="192"/>
        <v>VUT0104016</v>
      </c>
      <c r="G2463" s="22" t="str">
        <f t="shared" ca="1" si="193"/>
        <v>VUT0104</v>
      </c>
      <c r="H2463" s="22" t="str">
        <f t="shared" ca="1" si="194"/>
        <v>MALAMPA</v>
      </c>
      <c r="I2463" s="2"/>
      <c r="J2463" s="2">
        <v>0</v>
      </c>
      <c r="K2463" s="2"/>
    </row>
    <row r="2464" spans="1:11">
      <c r="A2464" s="6" t="s">
        <v>3639</v>
      </c>
      <c r="B2464" s="6" t="s">
        <v>3640</v>
      </c>
      <c r="C2464" s="22" t="str">
        <f t="shared" ca="1" si="190"/>
        <v>South East Malekula (Malekula)</v>
      </c>
      <c r="D2464" s="6" t="s">
        <v>606</v>
      </c>
      <c r="E2464" s="22" t="str">
        <f t="shared" ca="1" si="191"/>
        <v>Malekula</v>
      </c>
      <c r="F2464" s="22" t="str">
        <f t="shared" ca="1" si="192"/>
        <v>VUT0104016</v>
      </c>
      <c r="G2464" s="22" t="str">
        <f t="shared" ca="1" si="193"/>
        <v>VUT0104</v>
      </c>
      <c r="H2464" s="22" t="str">
        <f t="shared" ca="1" si="194"/>
        <v>MALAMPA</v>
      </c>
      <c r="I2464" s="2"/>
      <c r="J2464" s="2">
        <v>0</v>
      </c>
      <c r="K2464" s="2"/>
    </row>
    <row r="2465" spans="1:11">
      <c r="A2465" s="6" t="s">
        <v>3681</v>
      </c>
      <c r="B2465" s="6" t="s">
        <v>3682</v>
      </c>
      <c r="C2465" s="22" t="str">
        <f t="shared" ca="1" si="190"/>
        <v>South East Malekula (Malekula)</v>
      </c>
      <c r="D2465" s="6" t="s">
        <v>606</v>
      </c>
      <c r="E2465" s="22" t="str">
        <f t="shared" ca="1" si="191"/>
        <v>Malekula</v>
      </c>
      <c r="F2465" s="22" t="str">
        <f t="shared" ca="1" si="192"/>
        <v>VUT0104016</v>
      </c>
      <c r="G2465" s="22" t="str">
        <f t="shared" ca="1" si="193"/>
        <v>VUT0104</v>
      </c>
      <c r="H2465" s="22" t="str">
        <f t="shared" ca="1" si="194"/>
        <v>MALAMPA</v>
      </c>
      <c r="I2465" s="2"/>
      <c r="J2465" s="2">
        <v>0</v>
      </c>
      <c r="K2465" s="2"/>
    </row>
    <row r="2466" spans="1:11">
      <c r="A2466" s="6" t="s">
        <v>3708</v>
      </c>
      <c r="B2466" s="6" t="s">
        <v>3709</v>
      </c>
      <c r="C2466" s="22" t="str">
        <f t="shared" ca="1" si="190"/>
        <v>South East Malekula (Malekula)</v>
      </c>
      <c r="D2466" s="6" t="s">
        <v>606</v>
      </c>
      <c r="E2466" s="22" t="str">
        <f t="shared" ca="1" si="191"/>
        <v>Malekula</v>
      </c>
      <c r="F2466" s="22" t="str">
        <f t="shared" ca="1" si="192"/>
        <v>VUT0104016</v>
      </c>
      <c r="G2466" s="22" t="str">
        <f t="shared" ca="1" si="193"/>
        <v>VUT0104</v>
      </c>
      <c r="H2466" s="22" t="str">
        <f t="shared" ca="1" si="194"/>
        <v>MALAMPA</v>
      </c>
      <c r="I2466" s="2"/>
      <c r="J2466" s="2">
        <v>0</v>
      </c>
      <c r="K2466" s="2"/>
    </row>
    <row r="2467" spans="1:11">
      <c r="A2467" s="6" t="s">
        <v>3710</v>
      </c>
      <c r="B2467" s="6" t="s">
        <v>3711</v>
      </c>
      <c r="C2467" s="22" t="str">
        <f t="shared" ca="1" si="190"/>
        <v>South East Malekula (Malekula)</v>
      </c>
      <c r="D2467" s="6" t="s">
        <v>606</v>
      </c>
      <c r="E2467" s="22" t="str">
        <f t="shared" ca="1" si="191"/>
        <v>Malekula</v>
      </c>
      <c r="F2467" s="22" t="str">
        <f t="shared" ca="1" si="192"/>
        <v>VUT0104016</v>
      </c>
      <c r="G2467" s="22" t="str">
        <f t="shared" ca="1" si="193"/>
        <v>VUT0104</v>
      </c>
      <c r="H2467" s="22" t="str">
        <f t="shared" ca="1" si="194"/>
        <v>MALAMPA</v>
      </c>
      <c r="I2467" s="2"/>
      <c r="J2467" s="2">
        <v>0</v>
      </c>
      <c r="K2467" s="2"/>
    </row>
    <row r="2468" spans="1:11">
      <c r="A2468" s="6" t="s">
        <v>3724</v>
      </c>
      <c r="B2468" s="6" t="s">
        <v>3725</v>
      </c>
      <c r="C2468" s="22" t="str">
        <f t="shared" ca="1" si="190"/>
        <v>South East Malekula (Malekula)</v>
      </c>
      <c r="D2468" s="6" t="s">
        <v>606</v>
      </c>
      <c r="E2468" s="22" t="str">
        <f t="shared" ca="1" si="191"/>
        <v>Malekula</v>
      </c>
      <c r="F2468" s="22" t="str">
        <f t="shared" ca="1" si="192"/>
        <v>VUT0104016</v>
      </c>
      <c r="G2468" s="22" t="str">
        <f t="shared" ca="1" si="193"/>
        <v>VUT0104</v>
      </c>
      <c r="H2468" s="22" t="str">
        <f t="shared" ca="1" si="194"/>
        <v>MALAMPA</v>
      </c>
      <c r="I2468" s="2"/>
      <c r="J2468" s="2">
        <v>0</v>
      </c>
      <c r="K2468" s="2"/>
    </row>
    <row r="2469" spans="1:11">
      <c r="A2469" s="6" t="s">
        <v>3746</v>
      </c>
      <c r="B2469" s="6" t="s">
        <v>3747</v>
      </c>
      <c r="C2469" s="22" t="str">
        <f t="shared" ca="1" si="190"/>
        <v>South East Malekula (Malekula)</v>
      </c>
      <c r="D2469" s="6" t="s">
        <v>606</v>
      </c>
      <c r="E2469" s="22" t="str">
        <f t="shared" ca="1" si="191"/>
        <v>Malekula</v>
      </c>
      <c r="F2469" s="22" t="str">
        <f t="shared" ca="1" si="192"/>
        <v>VUT0104016</v>
      </c>
      <c r="G2469" s="22" t="str">
        <f t="shared" ca="1" si="193"/>
        <v>VUT0104</v>
      </c>
      <c r="H2469" s="22" t="str">
        <f t="shared" ca="1" si="194"/>
        <v>MALAMPA</v>
      </c>
      <c r="I2469" s="2"/>
      <c r="J2469" s="2">
        <v>0</v>
      </c>
      <c r="K2469" s="2"/>
    </row>
    <row r="2470" spans="1:11">
      <c r="A2470" s="6" t="s">
        <v>3748</v>
      </c>
      <c r="B2470" s="6" t="s">
        <v>3749</v>
      </c>
      <c r="C2470" s="22" t="str">
        <f t="shared" ca="1" si="190"/>
        <v>South East Malekula (Malekula)</v>
      </c>
      <c r="D2470" s="6" t="s">
        <v>606</v>
      </c>
      <c r="E2470" s="22" t="str">
        <f t="shared" ca="1" si="191"/>
        <v>Malekula</v>
      </c>
      <c r="F2470" s="22" t="str">
        <f t="shared" ca="1" si="192"/>
        <v>VUT0104016</v>
      </c>
      <c r="G2470" s="22" t="str">
        <f t="shared" ca="1" si="193"/>
        <v>VUT0104</v>
      </c>
      <c r="H2470" s="22" t="str">
        <f t="shared" ca="1" si="194"/>
        <v>MALAMPA</v>
      </c>
      <c r="I2470" s="2"/>
      <c r="J2470" s="2">
        <v>0</v>
      </c>
      <c r="K2470" s="2"/>
    </row>
    <row r="2471" spans="1:11">
      <c r="A2471" s="6" t="s">
        <v>3750</v>
      </c>
      <c r="B2471" s="6" t="s">
        <v>3751</v>
      </c>
      <c r="C2471" s="22" t="str">
        <f t="shared" ca="1" si="190"/>
        <v>South East Malekula (Malekula)</v>
      </c>
      <c r="D2471" s="6" t="s">
        <v>606</v>
      </c>
      <c r="E2471" s="22" t="str">
        <f t="shared" ca="1" si="191"/>
        <v>Malekula</v>
      </c>
      <c r="F2471" s="22" t="str">
        <f t="shared" ca="1" si="192"/>
        <v>VUT0104016</v>
      </c>
      <c r="G2471" s="22" t="str">
        <f t="shared" ca="1" si="193"/>
        <v>VUT0104</v>
      </c>
      <c r="H2471" s="22" t="str">
        <f t="shared" ca="1" si="194"/>
        <v>MALAMPA</v>
      </c>
      <c r="I2471" s="2"/>
      <c r="J2471" s="2">
        <v>0</v>
      </c>
      <c r="K2471" s="2"/>
    </row>
    <row r="2472" spans="1:11">
      <c r="A2472" s="6" t="s">
        <v>3754</v>
      </c>
      <c r="B2472" s="6" t="s">
        <v>3755</v>
      </c>
      <c r="C2472" s="22" t="str">
        <f t="shared" ca="1" si="190"/>
        <v>South East Malekula (Malekula)</v>
      </c>
      <c r="D2472" s="6" t="s">
        <v>606</v>
      </c>
      <c r="E2472" s="22" t="str">
        <f t="shared" ca="1" si="191"/>
        <v>Malekula</v>
      </c>
      <c r="F2472" s="22" t="str">
        <f t="shared" ca="1" si="192"/>
        <v>VUT0104016</v>
      </c>
      <c r="G2472" s="22" t="str">
        <f t="shared" ca="1" si="193"/>
        <v>VUT0104</v>
      </c>
      <c r="H2472" s="22" t="str">
        <f t="shared" ca="1" si="194"/>
        <v>MALAMPA</v>
      </c>
      <c r="I2472" s="2"/>
      <c r="J2472" s="2">
        <v>0</v>
      </c>
      <c r="K2472" s="2"/>
    </row>
    <row r="2473" spans="1:11">
      <c r="A2473" s="6" t="s">
        <v>3760</v>
      </c>
      <c r="B2473" s="6" t="s">
        <v>3761</v>
      </c>
      <c r="C2473" s="22" t="str">
        <f t="shared" ca="1" si="190"/>
        <v>South East Malekula (Malekula)</v>
      </c>
      <c r="D2473" s="6" t="s">
        <v>606</v>
      </c>
      <c r="E2473" s="22" t="str">
        <f t="shared" ca="1" si="191"/>
        <v>Malekula</v>
      </c>
      <c r="F2473" s="22" t="str">
        <f t="shared" ca="1" si="192"/>
        <v>VUT0104016</v>
      </c>
      <c r="G2473" s="22" t="str">
        <f t="shared" ca="1" si="193"/>
        <v>VUT0104</v>
      </c>
      <c r="H2473" s="22" t="str">
        <f t="shared" ca="1" si="194"/>
        <v>MALAMPA</v>
      </c>
      <c r="I2473" s="2"/>
      <c r="J2473" s="2">
        <v>0</v>
      </c>
      <c r="K2473" s="2"/>
    </row>
    <row r="2474" spans="1:11">
      <c r="A2474" s="6" t="s">
        <v>3762</v>
      </c>
      <c r="B2474" s="6" t="s">
        <v>3763</v>
      </c>
      <c r="C2474" s="22" t="str">
        <f t="shared" ca="1" si="190"/>
        <v>South East Malekula (Malekula)</v>
      </c>
      <c r="D2474" s="6" t="s">
        <v>606</v>
      </c>
      <c r="E2474" s="22" t="str">
        <f t="shared" ca="1" si="191"/>
        <v>Malekula</v>
      </c>
      <c r="F2474" s="22" t="str">
        <f t="shared" ca="1" si="192"/>
        <v>VUT0104016</v>
      </c>
      <c r="G2474" s="22" t="str">
        <f t="shared" ca="1" si="193"/>
        <v>VUT0104</v>
      </c>
      <c r="H2474" s="22" t="str">
        <f t="shared" ca="1" si="194"/>
        <v>MALAMPA</v>
      </c>
      <c r="I2474" s="2"/>
      <c r="J2474" s="2">
        <v>0</v>
      </c>
      <c r="K2474" s="2"/>
    </row>
    <row r="2475" spans="1:11">
      <c r="A2475" s="6" t="s">
        <v>3770</v>
      </c>
      <c r="B2475" s="6" t="s">
        <v>3771</v>
      </c>
      <c r="C2475" s="22" t="str">
        <f t="shared" ca="1" si="190"/>
        <v>South East Malekula (Malekula)</v>
      </c>
      <c r="D2475" s="6" t="s">
        <v>606</v>
      </c>
      <c r="E2475" s="22" t="str">
        <f t="shared" ca="1" si="191"/>
        <v>Malekula</v>
      </c>
      <c r="F2475" s="22" t="str">
        <f t="shared" ca="1" si="192"/>
        <v>VUT0104016</v>
      </c>
      <c r="G2475" s="22" t="str">
        <f t="shared" ca="1" si="193"/>
        <v>VUT0104</v>
      </c>
      <c r="H2475" s="22" t="str">
        <f t="shared" ca="1" si="194"/>
        <v>MALAMPA</v>
      </c>
      <c r="I2475" s="2"/>
      <c r="J2475" s="2">
        <v>0</v>
      </c>
      <c r="K2475" s="2"/>
    </row>
    <row r="2476" spans="1:11">
      <c r="A2476" s="6" t="s">
        <v>3774</v>
      </c>
      <c r="B2476" s="6" t="s">
        <v>3775</v>
      </c>
      <c r="C2476" s="22" t="str">
        <f t="shared" ca="1" si="190"/>
        <v>South East Malekula (Malekula)</v>
      </c>
      <c r="D2476" s="6" t="s">
        <v>606</v>
      </c>
      <c r="E2476" s="22" t="str">
        <f t="shared" ca="1" si="191"/>
        <v>Malekula</v>
      </c>
      <c r="F2476" s="22" t="str">
        <f t="shared" ca="1" si="192"/>
        <v>VUT0104016</v>
      </c>
      <c r="G2476" s="22" t="str">
        <f t="shared" ca="1" si="193"/>
        <v>VUT0104</v>
      </c>
      <c r="H2476" s="22" t="str">
        <f t="shared" ca="1" si="194"/>
        <v>MALAMPA</v>
      </c>
      <c r="I2476" s="2"/>
      <c r="J2476" s="2">
        <v>0</v>
      </c>
      <c r="K2476" s="2"/>
    </row>
    <row r="2477" spans="1:11">
      <c r="A2477" s="6" t="s">
        <v>3776</v>
      </c>
      <c r="B2477" s="6" t="s">
        <v>3777</v>
      </c>
      <c r="C2477" s="22" t="str">
        <f t="shared" ca="1" si="190"/>
        <v>South East Malekula (Malekula)</v>
      </c>
      <c r="D2477" s="6" t="s">
        <v>606</v>
      </c>
      <c r="E2477" s="22" t="str">
        <f t="shared" ca="1" si="191"/>
        <v>Malekula</v>
      </c>
      <c r="F2477" s="22" t="str">
        <f t="shared" ca="1" si="192"/>
        <v>VUT0104016</v>
      </c>
      <c r="G2477" s="22" t="str">
        <f t="shared" ca="1" si="193"/>
        <v>VUT0104</v>
      </c>
      <c r="H2477" s="22" t="str">
        <f t="shared" ca="1" si="194"/>
        <v>MALAMPA</v>
      </c>
      <c r="I2477" s="2"/>
      <c r="J2477" s="2">
        <v>0</v>
      </c>
      <c r="K2477" s="2"/>
    </row>
    <row r="2478" spans="1:11">
      <c r="A2478" s="6" t="s">
        <v>3778</v>
      </c>
      <c r="B2478" s="6" t="s">
        <v>3779</v>
      </c>
      <c r="C2478" s="22" t="str">
        <f t="shared" ca="1" si="190"/>
        <v>South East Malekula (Malekula)</v>
      </c>
      <c r="D2478" s="6" t="s">
        <v>606</v>
      </c>
      <c r="E2478" s="22" t="str">
        <f t="shared" ca="1" si="191"/>
        <v>Malekula</v>
      </c>
      <c r="F2478" s="22" t="str">
        <f t="shared" ca="1" si="192"/>
        <v>VUT0104016</v>
      </c>
      <c r="G2478" s="22" t="str">
        <f t="shared" ca="1" si="193"/>
        <v>VUT0104</v>
      </c>
      <c r="H2478" s="22" t="str">
        <f t="shared" ca="1" si="194"/>
        <v>MALAMPA</v>
      </c>
      <c r="I2478" s="2"/>
      <c r="J2478" s="2">
        <v>3</v>
      </c>
      <c r="K2478" s="2"/>
    </row>
    <row r="2479" spans="1:11">
      <c r="A2479" s="6" t="s">
        <v>3780</v>
      </c>
      <c r="B2479" s="6" t="s">
        <v>3781</v>
      </c>
      <c r="C2479" s="22" t="str">
        <f t="shared" ca="1" si="190"/>
        <v>South East Malekula (Malekula)</v>
      </c>
      <c r="D2479" s="6" t="s">
        <v>606</v>
      </c>
      <c r="E2479" s="22" t="str">
        <f t="shared" ca="1" si="191"/>
        <v>Malekula</v>
      </c>
      <c r="F2479" s="22" t="str">
        <f t="shared" ca="1" si="192"/>
        <v>VUT0104016</v>
      </c>
      <c r="G2479" s="22" t="str">
        <f t="shared" ca="1" si="193"/>
        <v>VUT0104</v>
      </c>
      <c r="H2479" s="22" t="str">
        <f t="shared" ca="1" si="194"/>
        <v>MALAMPA</v>
      </c>
      <c r="I2479" s="2"/>
      <c r="J2479" s="2">
        <v>0</v>
      </c>
      <c r="K2479" s="2"/>
    </row>
    <row r="2480" spans="1:11">
      <c r="A2480" s="6" t="s">
        <v>3784</v>
      </c>
      <c r="B2480" s="6" t="s">
        <v>3785</v>
      </c>
      <c r="C2480" s="22" t="str">
        <f t="shared" ca="1" si="190"/>
        <v>South East Malekula (Malekula)</v>
      </c>
      <c r="D2480" s="6" t="s">
        <v>606</v>
      </c>
      <c r="E2480" s="22" t="str">
        <f t="shared" ca="1" si="191"/>
        <v>Malekula</v>
      </c>
      <c r="F2480" s="22" t="str">
        <f t="shared" ca="1" si="192"/>
        <v>VUT0104016</v>
      </c>
      <c r="G2480" s="22" t="str">
        <f t="shared" ca="1" si="193"/>
        <v>VUT0104</v>
      </c>
      <c r="H2480" s="22" t="str">
        <f t="shared" ca="1" si="194"/>
        <v>MALAMPA</v>
      </c>
      <c r="I2480" s="2"/>
      <c r="J2480" s="2">
        <v>0</v>
      </c>
      <c r="K2480" s="2"/>
    </row>
    <row r="2481" spans="1:11">
      <c r="A2481" s="6" t="s">
        <v>3794</v>
      </c>
      <c r="B2481" s="6" t="s">
        <v>3795</v>
      </c>
      <c r="C2481" s="22" t="str">
        <f t="shared" ca="1" si="190"/>
        <v>South East Malekula (Malekula)</v>
      </c>
      <c r="D2481" s="6" t="s">
        <v>606</v>
      </c>
      <c r="E2481" s="22" t="str">
        <f t="shared" ca="1" si="191"/>
        <v>Malekula</v>
      </c>
      <c r="F2481" s="22" t="str">
        <f t="shared" ca="1" si="192"/>
        <v>VUT0104016</v>
      </c>
      <c r="G2481" s="22" t="str">
        <f t="shared" ca="1" si="193"/>
        <v>VUT0104</v>
      </c>
      <c r="H2481" s="22" t="str">
        <f t="shared" ca="1" si="194"/>
        <v>MALAMPA</v>
      </c>
      <c r="I2481" s="2"/>
      <c r="J2481" s="2">
        <v>0</v>
      </c>
      <c r="K2481" s="2"/>
    </row>
    <row r="2482" spans="1:11">
      <c r="A2482" s="6" t="s">
        <v>3796</v>
      </c>
      <c r="B2482" s="6" t="s">
        <v>3797</v>
      </c>
      <c r="C2482" s="22" t="str">
        <f t="shared" ca="1" si="190"/>
        <v>South East Malekula (Malekula)</v>
      </c>
      <c r="D2482" s="6" t="s">
        <v>606</v>
      </c>
      <c r="E2482" s="22" t="str">
        <f t="shared" ca="1" si="191"/>
        <v>Malekula</v>
      </c>
      <c r="F2482" s="22" t="str">
        <f t="shared" ca="1" si="192"/>
        <v>VUT0104016</v>
      </c>
      <c r="G2482" s="22" t="str">
        <f t="shared" ca="1" si="193"/>
        <v>VUT0104</v>
      </c>
      <c r="H2482" s="22" t="str">
        <f t="shared" ca="1" si="194"/>
        <v>MALAMPA</v>
      </c>
      <c r="I2482" s="2"/>
      <c r="J2482" s="2">
        <v>0</v>
      </c>
      <c r="K2482" s="2"/>
    </row>
    <row r="2483" spans="1:11">
      <c r="A2483" s="6" t="s">
        <v>6619</v>
      </c>
      <c r="B2483" s="6" t="s">
        <v>6620</v>
      </c>
      <c r="C2483" s="22" t="str">
        <f t="shared" ca="1" si="190"/>
        <v>South East Santo (Aese)</v>
      </c>
      <c r="D2483" s="6" t="s">
        <v>610</v>
      </c>
      <c r="E2483" s="22" t="str">
        <f t="shared" ca="1" si="191"/>
        <v>Aese</v>
      </c>
      <c r="F2483" s="22" t="str">
        <f t="shared" ca="1" si="192"/>
        <v>VUT0102029</v>
      </c>
      <c r="G2483" s="22" t="str">
        <f t="shared" ca="1" si="193"/>
        <v>VUT0102</v>
      </c>
      <c r="H2483" s="22" t="str">
        <f t="shared" ca="1" si="194"/>
        <v>SANMA</v>
      </c>
      <c r="I2483" s="2"/>
      <c r="J2483" s="2">
        <v>0</v>
      </c>
      <c r="K2483" s="2"/>
    </row>
    <row r="2484" spans="1:11">
      <c r="A2484" s="6" t="s">
        <v>6673</v>
      </c>
      <c r="B2484" s="6" t="s">
        <v>6674</v>
      </c>
      <c r="C2484" s="22" t="str">
        <f t="shared" ca="1" si="190"/>
        <v>South East Santo (Aese)</v>
      </c>
      <c r="D2484" s="6" t="s">
        <v>610</v>
      </c>
      <c r="E2484" s="22" t="str">
        <f t="shared" ca="1" si="191"/>
        <v>Aese</v>
      </c>
      <c r="F2484" s="22" t="str">
        <f t="shared" ca="1" si="192"/>
        <v>VUT0102029</v>
      </c>
      <c r="G2484" s="22" t="str">
        <f t="shared" ca="1" si="193"/>
        <v>VUT0102</v>
      </c>
      <c r="H2484" s="22" t="str">
        <f t="shared" ca="1" si="194"/>
        <v>SANMA</v>
      </c>
      <c r="I2484" s="2"/>
      <c r="J2484" s="2">
        <v>0</v>
      </c>
      <c r="K2484" s="2"/>
    </row>
    <row r="2485" spans="1:11">
      <c r="A2485" s="6" t="s">
        <v>7546</v>
      </c>
      <c r="B2485" s="6" t="s">
        <v>7547</v>
      </c>
      <c r="C2485" s="22" t="str">
        <f t="shared" ca="1" si="190"/>
        <v>South East Santo (Lataroa)</v>
      </c>
      <c r="D2485" s="6" t="s">
        <v>614</v>
      </c>
      <c r="E2485" s="22" t="str">
        <f t="shared" ca="1" si="191"/>
        <v>Lataroa</v>
      </c>
      <c r="F2485" s="22" t="str">
        <f t="shared" ca="1" si="192"/>
        <v>VUT0102049</v>
      </c>
      <c r="G2485" s="22" t="str">
        <f t="shared" ca="1" si="193"/>
        <v>VUT0102</v>
      </c>
      <c r="H2485" s="22" t="str">
        <f t="shared" ca="1" si="194"/>
        <v>SANMA</v>
      </c>
      <c r="I2485" s="2"/>
      <c r="J2485" s="2">
        <v>0</v>
      </c>
      <c r="K2485" s="2"/>
    </row>
    <row r="2486" spans="1:11">
      <c r="A2486" s="6" t="s">
        <v>6820</v>
      </c>
      <c r="B2486" s="6" t="s">
        <v>6821</v>
      </c>
      <c r="C2486" s="22" t="str">
        <f t="shared" ca="1" si="190"/>
        <v>South East Santo (Mavea)</v>
      </c>
      <c r="D2486" s="6" t="s">
        <v>612</v>
      </c>
      <c r="E2486" s="22" t="str">
        <f t="shared" ca="1" si="191"/>
        <v>Mavea</v>
      </c>
      <c r="F2486" s="22" t="str">
        <f t="shared" ca="1" si="192"/>
        <v>VUT0102062</v>
      </c>
      <c r="G2486" s="22" t="str">
        <f t="shared" ca="1" si="193"/>
        <v>VUT0102</v>
      </c>
      <c r="H2486" s="22" t="str">
        <f t="shared" ca="1" si="194"/>
        <v>SANMA</v>
      </c>
      <c r="I2486" s="2"/>
      <c r="J2486" s="2">
        <v>0</v>
      </c>
      <c r="K2486" s="2"/>
    </row>
    <row r="2487" spans="1:11">
      <c r="A2487" s="6" t="s">
        <v>6828</v>
      </c>
      <c r="B2487" s="6" t="s">
        <v>6829</v>
      </c>
      <c r="C2487" s="22" t="str">
        <f t="shared" ca="1" si="190"/>
        <v>South East Santo (Mavea)</v>
      </c>
      <c r="D2487" s="6" t="s">
        <v>612</v>
      </c>
      <c r="E2487" s="22" t="str">
        <f t="shared" ca="1" si="191"/>
        <v>Mavea</v>
      </c>
      <c r="F2487" s="22" t="str">
        <f t="shared" ca="1" si="192"/>
        <v>VUT0102062</v>
      </c>
      <c r="G2487" s="22" t="str">
        <f t="shared" ca="1" si="193"/>
        <v>VUT0102</v>
      </c>
      <c r="H2487" s="22" t="str">
        <f t="shared" ca="1" si="194"/>
        <v>SANMA</v>
      </c>
      <c r="I2487" s="2"/>
      <c r="J2487" s="2">
        <v>3</v>
      </c>
      <c r="K2487" s="2"/>
    </row>
    <row r="2488" spans="1:11">
      <c r="A2488" s="6" t="s">
        <v>6866</v>
      </c>
      <c r="B2488" s="6" t="s">
        <v>6867</v>
      </c>
      <c r="C2488" s="22" t="str">
        <f t="shared" ca="1" si="190"/>
        <v>South East Santo (Mavea)</v>
      </c>
      <c r="D2488" s="6" t="s">
        <v>612</v>
      </c>
      <c r="E2488" s="22" t="str">
        <f t="shared" ca="1" si="191"/>
        <v>Mavea</v>
      </c>
      <c r="F2488" s="22" t="str">
        <f t="shared" ca="1" si="192"/>
        <v>VUT0102062</v>
      </c>
      <c r="G2488" s="22" t="str">
        <f t="shared" ca="1" si="193"/>
        <v>VUT0102</v>
      </c>
      <c r="H2488" s="22" t="str">
        <f t="shared" ca="1" si="194"/>
        <v>SANMA</v>
      </c>
      <c r="I2488" s="2"/>
      <c r="J2488" s="2">
        <v>0</v>
      </c>
      <c r="K2488" s="2"/>
    </row>
    <row r="2489" spans="1:11">
      <c r="A2489" s="6" t="s">
        <v>6902</v>
      </c>
      <c r="B2489" s="6" t="s">
        <v>6903</v>
      </c>
      <c r="C2489" s="22" t="str">
        <f t="shared" ca="1" si="190"/>
        <v>South East Santo (Mavea)</v>
      </c>
      <c r="D2489" s="6" t="s">
        <v>612</v>
      </c>
      <c r="E2489" s="22" t="str">
        <f t="shared" ca="1" si="191"/>
        <v>Mavea</v>
      </c>
      <c r="F2489" s="22" t="str">
        <f t="shared" ca="1" si="192"/>
        <v>VUT0102062</v>
      </c>
      <c r="G2489" s="22" t="str">
        <f t="shared" ca="1" si="193"/>
        <v>VUT0102</v>
      </c>
      <c r="H2489" s="22" t="str">
        <f t="shared" ca="1" si="194"/>
        <v>SANMA</v>
      </c>
      <c r="I2489" s="2"/>
      <c r="J2489" s="2">
        <v>0</v>
      </c>
      <c r="K2489" s="2"/>
    </row>
    <row r="2490" spans="1:11">
      <c r="A2490" s="6" t="s">
        <v>6921</v>
      </c>
      <c r="B2490" s="6" t="s">
        <v>6922</v>
      </c>
      <c r="C2490" s="22" t="str">
        <f t="shared" ca="1" si="190"/>
        <v>South East Santo (Mavea)</v>
      </c>
      <c r="D2490" s="6" t="s">
        <v>612</v>
      </c>
      <c r="E2490" s="22" t="str">
        <f t="shared" ca="1" si="191"/>
        <v>Mavea</v>
      </c>
      <c r="F2490" s="22" t="str">
        <f t="shared" ca="1" si="192"/>
        <v>VUT0102062</v>
      </c>
      <c r="G2490" s="22" t="str">
        <f t="shared" ca="1" si="193"/>
        <v>VUT0102</v>
      </c>
      <c r="H2490" s="22" t="str">
        <f t="shared" ca="1" si="194"/>
        <v>SANMA</v>
      </c>
      <c r="I2490" s="2"/>
      <c r="J2490" s="2">
        <v>0</v>
      </c>
      <c r="K2490" s="2"/>
    </row>
    <row r="2491" spans="1:11">
      <c r="A2491" s="6" t="s">
        <v>6933</v>
      </c>
      <c r="B2491" s="6" t="s">
        <v>6934</v>
      </c>
      <c r="C2491" s="22" t="str">
        <f t="shared" ca="1" si="190"/>
        <v>South East Santo (Mavea)</v>
      </c>
      <c r="D2491" s="6" t="s">
        <v>612</v>
      </c>
      <c r="E2491" s="22" t="str">
        <f t="shared" ca="1" si="191"/>
        <v>Mavea</v>
      </c>
      <c r="F2491" s="22" t="str">
        <f t="shared" ca="1" si="192"/>
        <v>VUT0102062</v>
      </c>
      <c r="G2491" s="22" t="str">
        <f t="shared" ca="1" si="193"/>
        <v>VUT0102</v>
      </c>
      <c r="H2491" s="22" t="str">
        <f t="shared" ca="1" si="194"/>
        <v>SANMA</v>
      </c>
      <c r="I2491" s="2"/>
      <c r="J2491" s="2">
        <v>0</v>
      </c>
      <c r="K2491" s="2"/>
    </row>
    <row r="2492" spans="1:11">
      <c r="A2492" s="6" t="s">
        <v>6216</v>
      </c>
      <c r="B2492" s="6" t="s">
        <v>6217</v>
      </c>
      <c r="C2492" s="22" t="str">
        <f t="shared" ca="1" si="190"/>
        <v>South East Santo (Santo)</v>
      </c>
      <c r="D2492" s="6" t="s">
        <v>608</v>
      </c>
      <c r="E2492" s="22" t="str">
        <f t="shared" ca="1" si="191"/>
        <v>Aese</v>
      </c>
      <c r="F2492" s="22" t="str">
        <f t="shared" ca="1" si="192"/>
        <v>VUT0102029</v>
      </c>
      <c r="G2492" s="22" t="str">
        <f t="shared" ca="1" si="193"/>
        <v>VUT0102</v>
      </c>
      <c r="H2492" s="22" t="str">
        <f t="shared" ca="1" si="194"/>
        <v>SANMA</v>
      </c>
      <c r="I2492" s="2"/>
      <c r="J2492" s="2">
        <v>0</v>
      </c>
      <c r="K2492" s="2"/>
    </row>
    <row r="2493" spans="1:11">
      <c r="A2493" s="6" t="s">
        <v>6246</v>
      </c>
      <c r="B2493" s="6" t="s">
        <v>6248</v>
      </c>
      <c r="C2493" s="22" t="str">
        <f t="shared" ca="1" si="190"/>
        <v>South East Santo (Santo)</v>
      </c>
      <c r="D2493" s="6" t="s">
        <v>608</v>
      </c>
      <c r="E2493" s="22" t="str">
        <f t="shared" ca="1" si="191"/>
        <v>Aese</v>
      </c>
      <c r="F2493" s="22" t="str">
        <f t="shared" ca="1" si="192"/>
        <v>VUT0102029</v>
      </c>
      <c r="G2493" s="22" t="str">
        <f t="shared" ca="1" si="193"/>
        <v>VUT0102</v>
      </c>
      <c r="H2493" s="22" t="str">
        <f t="shared" ca="1" si="194"/>
        <v>SANMA</v>
      </c>
      <c r="I2493" s="2"/>
      <c r="J2493" s="2">
        <v>0</v>
      </c>
      <c r="K2493" s="2"/>
    </row>
    <row r="2494" spans="1:11">
      <c r="A2494" s="6" t="s">
        <v>6363</v>
      </c>
      <c r="B2494" s="6" t="s">
        <v>6364</v>
      </c>
      <c r="C2494" s="22" t="str">
        <f t="shared" ca="1" si="190"/>
        <v>South East Santo (Santo)</v>
      </c>
      <c r="D2494" s="6" t="s">
        <v>608</v>
      </c>
      <c r="E2494" s="22" t="str">
        <f t="shared" ca="1" si="191"/>
        <v>Aese</v>
      </c>
      <c r="F2494" s="22" t="str">
        <f t="shared" ca="1" si="192"/>
        <v>VUT0102029</v>
      </c>
      <c r="G2494" s="22" t="str">
        <f t="shared" ca="1" si="193"/>
        <v>VUT0102</v>
      </c>
      <c r="H2494" s="22" t="str">
        <f t="shared" ca="1" si="194"/>
        <v>SANMA</v>
      </c>
      <c r="I2494" s="2"/>
      <c r="J2494" s="2">
        <v>0</v>
      </c>
      <c r="K2494" s="2"/>
    </row>
    <row r="2495" spans="1:11">
      <c r="A2495" s="6" t="s">
        <v>6373</v>
      </c>
      <c r="B2495" s="6" t="s">
        <v>6374</v>
      </c>
      <c r="C2495" s="22" t="str">
        <f t="shared" ca="1" si="190"/>
        <v>South East Santo (Santo)</v>
      </c>
      <c r="D2495" s="6" t="s">
        <v>608</v>
      </c>
      <c r="E2495" s="22" t="str">
        <f t="shared" ca="1" si="191"/>
        <v>Aese</v>
      </c>
      <c r="F2495" s="22" t="str">
        <f t="shared" ca="1" si="192"/>
        <v>VUT0102029</v>
      </c>
      <c r="G2495" s="22" t="str">
        <f t="shared" ca="1" si="193"/>
        <v>VUT0102</v>
      </c>
      <c r="H2495" s="22" t="str">
        <f t="shared" ca="1" si="194"/>
        <v>SANMA</v>
      </c>
      <c r="I2495" s="2"/>
      <c r="J2495" s="2">
        <v>0</v>
      </c>
      <c r="K2495" s="2"/>
    </row>
    <row r="2496" spans="1:11">
      <c r="A2496" s="6" t="s">
        <v>6379</v>
      </c>
      <c r="B2496" s="6" t="s">
        <v>6380</v>
      </c>
      <c r="C2496" s="22" t="str">
        <f t="shared" ca="1" si="190"/>
        <v>South East Santo (Santo)</v>
      </c>
      <c r="D2496" s="6" t="s">
        <v>608</v>
      </c>
      <c r="E2496" s="22" t="str">
        <f t="shared" ca="1" si="191"/>
        <v>Aese</v>
      </c>
      <c r="F2496" s="22" t="str">
        <f t="shared" ca="1" si="192"/>
        <v>VUT0102029</v>
      </c>
      <c r="G2496" s="22" t="str">
        <f t="shared" ca="1" si="193"/>
        <v>VUT0102</v>
      </c>
      <c r="H2496" s="22" t="str">
        <f t="shared" ca="1" si="194"/>
        <v>SANMA</v>
      </c>
      <c r="I2496" s="2"/>
      <c r="J2496" s="2">
        <v>0</v>
      </c>
      <c r="K2496" s="2"/>
    </row>
    <row r="2497" spans="1:11">
      <c r="A2497" s="6" t="s">
        <v>6386</v>
      </c>
      <c r="B2497" s="6" t="s">
        <v>6387</v>
      </c>
      <c r="C2497" s="22" t="str">
        <f t="shared" ca="1" si="190"/>
        <v>South East Santo (Santo)</v>
      </c>
      <c r="D2497" s="6" t="s">
        <v>608</v>
      </c>
      <c r="E2497" s="22" t="str">
        <f t="shared" ca="1" si="191"/>
        <v>Aese</v>
      </c>
      <c r="F2497" s="22" t="str">
        <f t="shared" ca="1" si="192"/>
        <v>VUT0102029</v>
      </c>
      <c r="G2497" s="22" t="str">
        <f t="shared" ca="1" si="193"/>
        <v>VUT0102</v>
      </c>
      <c r="H2497" s="22" t="str">
        <f t="shared" ca="1" si="194"/>
        <v>SANMA</v>
      </c>
      <c r="I2497" s="2"/>
      <c r="J2497" s="2">
        <v>0</v>
      </c>
      <c r="K2497" s="2"/>
    </row>
    <row r="2498" spans="1:11">
      <c r="A2498" s="6" t="s">
        <v>6394</v>
      </c>
      <c r="B2498" s="6" t="s">
        <v>6395</v>
      </c>
      <c r="C2498" s="22" t="str">
        <f t="shared" ref="C2498:C2561" ca="1" si="195">OFFSET(OffsetRefAdm3,MATCH(D2498,MatchAdm3_Code,0)-1,0)</f>
        <v>South East Santo (Santo)</v>
      </c>
      <c r="D2498" s="6" t="s">
        <v>608</v>
      </c>
      <c r="E2498" s="22" t="str">
        <f t="shared" ref="E2498:E2561" ca="1" si="196">OFFSET(OffsetRefAdm3,MATCH(D2498,MatchAdm3_Code,0)-1,2)</f>
        <v>Aese</v>
      </c>
      <c r="F2498" s="22" t="str">
        <f t="shared" ref="F2498:F2561" ca="1" si="197">OFFSET(OffsetRefAdm3,MATCH(D2498,MatchAdm3_Code,0)-1,3)</f>
        <v>VUT0102029</v>
      </c>
      <c r="G2498" s="22" t="str">
        <f t="shared" ref="G2498:G2561" ca="1" si="198">OFFSET(OffsetRefAdm3,MATCH(D2498,MatchAdm3_Code,0)-1,5)</f>
        <v>VUT0102</v>
      </c>
      <c r="H2498" s="22" t="str">
        <f t="shared" ref="H2498:H2561" ca="1" si="199">OFFSET(OffsetRefAdm3,MATCH(D2498,MatchAdm3_Code,0)-1,4)</f>
        <v>SANMA</v>
      </c>
      <c r="I2498" s="2"/>
      <c r="J2498" s="2">
        <v>0</v>
      </c>
      <c r="K2498" s="2"/>
    </row>
    <row r="2499" spans="1:11">
      <c r="A2499" s="6" t="s">
        <v>6400</v>
      </c>
      <c r="B2499" s="6" t="s">
        <v>6401</v>
      </c>
      <c r="C2499" s="22" t="str">
        <f t="shared" ca="1" si="195"/>
        <v>South East Santo (Santo)</v>
      </c>
      <c r="D2499" s="6" t="s">
        <v>608</v>
      </c>
      <c r="E2499" s="22" t="str">
        <f t="shared" ca="1" si="196"/>
        <v>Aese</v>
      </c>
      <c r="F2499" s="22" t="str">
        <f t="shared" ca="1" si="197"/>
        <v>VUT0102029</v>
      </c>
      <c r="G2499" s="22" t="str">
        <f t="shared" ca="1" si="198"/>
        <v>VUT0102</v>
      </c>
      <c r="H2499" s="22" t="str">
        <f t="shared" ca="1" si="199"/>
        <v>SANMA</v>
      </c>
      <c r="I2499" s="2"/>
      <c r="J2499" s="2">
        <v>0</v>
      </c>
      <c r="K2499" s="2"/>
    </row>
    <row r="2500" spans="1:11">
      <c r="A2500" s="6" t="s">
        <v>6410</v>
      </c>
      <c r="B2500" s="6" t="s">
        <v>6411</v>
      </c>
      <c r="C2500" s="22" t="str">
        <f t="shared" ca="1" si="195"/>
        <v>South East Santo (Santo)</v>
      </c>
      <c r="D2500" s="6" t="s">
        <v>608</v>
      </c>
      <c r="E2500" s="22" t="str">
        <f t="shared" ca="1" si="196"/>
        <v>Aese</v>
      </c>
      <c r="F2500" s="22" t="str">
        <f t="shared" ca="1" si="197"/>
        <v>VUT0102029</v>
      </c>
      <c r="G2500" s="22" t="str">
        <f t="shared" ca="1" si="198"/>
        <v>VUT0102</v>
      </c>
      <c r="H2500" s="22" t="str">
        <f t="shared" ca="1" si="199"/>
        <v>SANMA</v>
      </c>
      <c r="I2500" s="2"/>
      <c r="J2500" s="2">
        <v>0</v>
      </c>
      <c r="K2500" s="2"/>
    </row>
    <row r="2501" spans="1:11">
      <c r="A2501" s="6" t="s">
        <v>6537</v>
      </c>
      <c r="B2501" s="6" t="s">
        <v>6538</v>
      </c>
      <c r="C2501" s="22" t="str">
        <f t="shared" ca="1" si="195"/>
        <v>South East Santo (Santo)</v>
      </c>
      <c r="D2501" s="6" t="s">
        <v>608</v>
      </c>
      <c r="E2501" s="22" t="str">
        <f t="shared" ca="1" si="196"/>
        <v>Aese</v>
      </c>
      <c r="F2501" s="22" t="str">
        <f t="shared" ca="1" si="197"/>
        <v>VUT0102029</v>
      </c>
      <c r="G2501" s="22" t="str">
        <f t="shared" ca="1" si="198"/>
        <v>VUT0102</v>
      </c>
      <c r="H2501" s="22" t="str">
        <f t="shared" ca="1" si="199"/>
        <v>SANMA</v>
      </c>
      <c r="I2501" s="2"/>
      <c r="J2501" s="2">
        <v>0</v>
      </c>
      <c r="K2501" s="2"/>
    </row>
    <row r="2502" spans="1:11">
      <c r="A2502" s="6" t="s">
        <v>6546</v>
      </c>
      <c r="B2502" s="6" t="s">
        <v>6547</v>
      </c>
      <c r="C2502" s="22" t="str">
        <f t="shared" ca="1" si="195"/>
        <v>South East Santo (Santo)</v>
      </c>
      <c r="D2502" s="6" t="s">
        <v>608</v>
      </c>
      <c r="E2502" s="22" t="str">
        <f t="shared" ca="1" si="196"/>
        <v>Aese</v>
      </c>
      <c r="F2502" s="22" t="str">
        <f t="shared" ca="1" si="197"/>
        <v>VUT0102029</v>
      </c>
      <c r="G2502" s="22" t="str">
        <f t="shared" ca="1" si="198"/>
        <v>VUT0102</v>
      </c>
      <c r="H2502" s="22" t="str">
        <f t="shared" ca="1" si="199"/>
        <v>SANMA</v>
      </c>
      <c r="I2502" s="2"/>
      <c r="J2502" s="2">
        <v>0</v>
      </c>
      <c r="K2502" s="2"/>
    </row>
    <row r="2503" spans="1:11">
      <c r="A2503" s="6" t="s">
        <v>1112</v>
      </c>
      <c r="B2503" s="6" t="s">
        <v>6685</v>
      </c>
      <c r="C2503" s="22" t="str">
        <f t="shared" ca="1" si="195"/>
        <v>South East Santo (Santo)</v>
      </c>
      <c r="D2503" s="6" t="s">
        <v>608</v>
      </c>
      <c r="E2503" s="22" t="str">
        <f t="shared" ca="1" si="196"/>
        <v>Aese</v>
      </c>
      <c r="F2503" s="22" t="str">
        <f t="shared" ca="1" si="197"/>
        <v>VUT0102029</v>
      </c>
      <c r="G2503" s="22" t="str">
        <f t="shared" ca="1" si="198"/>
        <v>VUT0102</v>
      </c>
      <c r="H2503" s="22" t="str">
        <f t="shared" ca="1" si="199"/>
        <v>SANMA</v>
      </c>
      <c r="I2503" s="2"/>
      <c r="J2503" s="2">
        <v>0</v>
      </c>
      <c r="K2503" s="2"/>
    </row>
    <row r="2504" spans="1:11">
      <c r="A2504" s="6" t="s">
        <v>6700</v>
      </c>
      <c r="B2504" s="6" t="s">
        <v>6701</v>
      </c>
      <c r="C2504" s="22" t="str">
        <f t="shared" ca="1" si="195"/>
        <v>South East Santo (Santo)</v>
      </c>
      <c r="D2504" s="6" t="s">
        <v>608</v>
      </c>
      <c r="E2504" s="22" t="str">
        <f t="shared" ca="1" si="196"/>
        <v>Aese</v>
      </c>
      <c r="F2504" s="22" t="str">
        <f t="shared" ca="1" si="197"/>
        <v>VUT0102029</v>
      </c>
      <c r="G2504" s="22" t="str">
        <f t="shared" ca="1" si="198"/>
        <v>VUT0102</v>
      </c>
      <c r="H2504" s="22" t="str">
        <f t="shared" ca="1" si="199"/>
        <v>SANMA</v>
      </c>
      <c r="I2504" s="2"/>
      <c r="J2504" s="2">
        <v>0</v>
      </c>
      <c r="K2504" s="2"/>
    </row>
    <row r="2505" spans="1:11">
      <c r="A2505" s="6" t="s">
        <v>6758</v>
      </c>
      <c r="B2505" s="6" t="s">
        <v>6759</v>
      </c>
      <c r="C2505" s="22" t="str">
        <f t="shared" ca="1" si="195"/>
        <v>South East Santo (Santo)</v>
      </c>
      <c r="D2505" s="6" t="s">
        <v>608</v>
      </c>
      <c r="E2505" s="22" t="str">
        <f t="shared" ca="1" si="196"/>
        <v>Aese</v>
      </c>
      <c r="F2505" s="22" t="str">
        <f t="shared" ca="1" si="197"/>
        <v>VUT0102029</v>
      </c>
      <c r="G2505" s="22" t="str">
        <f t="shared" ca="1" si="198"/>
        <v>VUT0102</v>
      </c>
      <c r="H2505" s="22" t="str">
        <f t="shared" ca="1" si="199"/>
        <v>SANMA</v>
      </c>
      <c r="I2505" s="2"/>
      <c r="J2505" s="2">
        <v>0</v>
      </c>
      <c r="K2505" s="2"/>
    </row>
    <row r="2506" spans="1:11">
      <c r="A2506" s="6" t="s">
        <v>6842</v>
      </c>
      <c r="B2506" s="6" t="s">
        <v>6843</v>
      </c>
      <c r="C2506" s="22" t="str">
        <f t="shared" ca="1" si="195"/>
        <v>South East Santo (Santo)</v>
      </c>
      <c r="D2506" s="6" t="s">
        <v>608</v>
      </c>
      <c r="E2506" s="22" t="str">
        <f t="shared" ca="1" si="196"/>
        <v>Aese</v>
      </c>
      <c r="F2506" s="22" t="str">
        <f t="shared" ca="1" si="197"/>
        <v>VUT0102029</v>
      </c>
      <c r="G2506" s="22" t="str">
        <f t="shared" ca="1" si="198"/>
        <v>VUT0102</v>
      </c>
      <c r="H2506" s="22" t="str">
        <f t="shared" ca="1" si="199"/>
        <v>SANMA</v>
      </c>
      <c r="I2506" s="2"/>
      <c r="J2506" s="2">
        <v>0</v>
      </c>
      <c r="K2506" s="2"/>
    </row>
    <row r="2507" spans="1:11">
      <c r="A2507" s="6" t="s">
        <v>6848</v>
      </c>
      <c r="B2507" s="6" t="s">
        <v>6849</v>
      </c>
      <c r="C2507" s="22" t="str">
        <f t="shared" ca="1" si="195"/>
        <v>South East Santo (Santo)</v>
      </c>
      <c r="D2507" s="6" t="s">
        <v>608</v>
      </c>
      <c r="E2507" s="22" t="str">
        <f t="shared" ca="1" si="196"/>
        <v>Aese</v>
      </c>
      <c r="F2507" s="22" t="str">
        <f t="shared" ca="1" si="197"/>
        <v>VUT0102029</v>
      </c>
      <c r="G2507" s="22" t="str">
        <f t="shared" ca="1" si="198"/>
        <v>VUT0102</v>
      </c>
      <c r="H2507" s="22" t="str">
        <f t="shared" ca="1" si="199"/>
        <v>SANMA</v>
      </c>
      <c r="I2507" s="2"/>
      <c r="J2507" s="2">
        <v>0</v>
      </c>
      <c r="K2507" s="2"/>
    </row>
    <row r="2508" spans="1:11">
      <c r="A2508" s="6" t="s">
        <v>6906</v>
      </c>
      <c r="B2508" s="6" t="s">
        <v>6907</v>
      </c>
      <c r="C2508" s="22" t="str">
        <f t="shared" ca="1" si="195"/>
        <v>South East Santo (Santo)</v>
      </c>
      <c r="D2508" s="6" t="s">
        <v>608</v>
      </c>
      <c r="E2508" s="22" t="str">
        <f t="shared" ca="1" si="196"/>
        <v>Aese</v>
      </c>
      <c r="F2508" s="22" t="str">
        <f t="shared" ca="1" si="197"/>
        <v>VUT0102029</v>
      </c>
      <c r="G2508" s="22" t="str">
        <f t="shared" ca="1" si="198"/>
        <v>VUT0102</v>
      </c>
      <c r="H2508" s="22" t="str">
        <f t="shared" ca="1" si="199"/>
        <v>SANMA</v>
      </c>
      <c r="I2508" s="2"/>
      <c r="J2508" s="2">
        <v>0</v>
      </c>
      <c r="K2508" s="2"/>
    </row>
    <row r="2509" spans="1:11">
      <c r="A2509" s="6" t="s">
        <v>6989</v>
      </c>
      <c r="B2509" s="6" t="s">
        <v>6990</v>
      </c>
      <c r="C2509" s="22" t="str">
        <f t="shared" ca="1" si="195"/>
        <v>South East Santo (Santo)</v>
      </c>
      <c r="D2509" s="6" t="s">
        <v>608</v>
      </c>
      <c r="E2509" s="22" t="str">
        <f t="shared" ca="1" si="196"/>
        <v>Aese</v>
      </c>
      <c r="F2509" s="22" t="str">
        <f t="shared" ca="1" si="197"/>
        <v>VUT0102029</v>
      </c>
      <c r="G2509" s="22" t="str">
        <f t="shared" ca="1" si="198"/>
        <v>VUT0102</v>
      </c>
      <c r="H2509" s="22" t="str">
        <f t="shared" ca="1" si="199"/>
        <v>SANMA</v>
      </c>
      <c r="I2509" s="2"/>
      <c r="J2509" s="2">
        <v>0</v>
      </c>
      <c r="K2509" s="2"/>
    </row>
    <row r="2510" spans="1:11">
      <c r="A2510" s="6" t="s">
        <v>6997</v>
      </c>
      <c r="B2510" s="6" t="s">
        <v>6998</v>
      </c>
      <c r="C2510" s="22" t="str">
        <f t="shared" ca="1" si="195"/>
        <v>South East Santo (Santo)</v>
      </c>
      <c r="D2510" s="6" t="s">
        <v>608</v>
      </c>
      <c r="E2510" s="22" t="str">
        <f t="shared" ca="1" si="196"/>
        <v>Aese</v>
      </c>
      <c r="F2510" s="22" t="str">
        <f t="shared" ca="1" si="197"/>
        <v>VUT0102029</v>
      </c>
      <c r="G2510" s="22" t="str">
        <f t="shared" ca="1" si="198"/>
        <v>VUT0102</v>
      </c>
      <c r="H2510" s="22" t="str">
        <f t="shared" ca="1" si="199"/>
        <v>SANMA</v>
      </c>
      <c r="I2510" s="2"/>
      <c r="J2510" s="2">
        <v>0</v>
      </c>
      <c r="K2510" s="2"/>
    </row>
    <row r="2511" spans="1:11">
      <c r="A2511" s="6" t="s">
        <v>7028</v>
      </c>
      <c r="B2511" s="6" t="s">
        <v>7029</v>
      </c>
      <c r="C2511" s="22" t="str">
        <f t="shared" ca="1" si="195"/>
        <v>South East Santo (Santo)</v>
      </c>
      <c r="D2511" s="6" t="s">
        <v>608</v>
      </c>
      <c r="E2511" s="22" t="str">
        <f t="shared" ca="1" si="196"/>
        <v>Aese</v>
      </c>
      <c r="F2511" s="22" t="str">
        <f t="shared" ca="1" si="197"/>
        <v>VUT0102029</v>
      </c>
      <c r="G2511" s="22" t="str">
        <f t="shared" ca="1" si="198"/>
        <v>VUT0102</v>
      </c>
      <c r="H2511" s="22" t="str">
        <f t="shared" ca="1" si="199"/>
        <v>SANMA</v>
      </c>
      <c r="I2511" s="2"/>
      <c r="J2511" s="2">
        <v>0</v>
      </c>
      <c r="K2511" s="2"/>
    </row>
    <row r="2512" spans="1:11">
      <c r="A2512" s="6" t="s">
        <v>7034</v>
      </c>
      <c r="B2512" s="6" t="s">
        <v>7035</v>
      </c>
      <c r="C2512" s="22" t="str">
        <f t="shared" ca="1" si="195"/>
        <v>South East Santo (Santo)</v>
      </c>
      <c r="D2512" s="6" t="s">
        <v>608</v>
      </c>
      <c r="E2512" s="22" t="str">
        <f t="shared" ca="1" si="196"/>
        <v>Aese</v>
      </c>
      <c r="F2512" s="22" t="str">
        <f t="shared" ca="1" si="197"/>
        <v>VUT0102029</v>
      </c>
      <c r="G2512" s="22" t="str">
        <f t="shared" ca="1" si="198"/>
        <v>VUT0102</v>
      </c>
      <c r="H2512" s="22" t="str">
        <f t="shared" ca="1" si="199"/>
        <v>SANMA</v>
      </c>
      <c r="I2512" s="2"/>
      <c r="J2512" s="2">
        <v>0</v>
      </c>
      <c r="K2512" s="2"/>
    </row>
    <row r="2513" spans="1:11">
      <c r="A2513" s="6" t="s">
        <v>7044</v>
      </c>
      <c r="B2513" s="6" t="s">
        <v>7045</v>
      </c>
      <c r="C2513" s="22" t="str">
        <f t="shared" ca="1" si="195"/>
        <v>South East Santo (Santo)</v>
      </c>
      <c r="D2513" s="6" t="s">
        <v>608</v>
      </c>
      <c r="E2513" s="22" t="str">
        <f t="shared" ca="1" si="196"/>
        <v>Aese</v>
      </c>
      <c r="F2513" s="22" t="str">
        <f t="shared" ca="1" si="197"/>
        <v>VUT0102029</v>
      </c>
      <c r="G2513" s="22" t="str">
        <f t="shared" ca="1" si="198"/>
        <v>VUT0102</v>
      </c>
      <c r="H2513" s="22" t="str">
        <f t="shared" ca="1" si="199"/>
        <v>SANMA</v>
      </c>
      <c r="I2513" s="2"/>
      <c r="J2513" s="2">
        <v>0</v>
      </c>
      <c r="K2513" s="2"/>
    </row>
    <row r="2514" spans="1:11">
      <c r="A2514" s="6" t="s">
        <v>7068</v>
      </c>
      <c r="B2514" s="6" t="s">
        <v>7069</v>
      </c>
      <c r="C2514" s="22" t="str">
        <f t="shared" ca="1" si="195"/>
        <v>South East Santo (Santo)</v>
      </c>
      <c r="D2514" s="6" t="s">
        <v>608</v>
      </c>
      <c r="E2514" s="22" t="str">
        <f t="shared" ca="1" si="196"/>
        <v>Aese</v>
      </c>
      <c r="F2514" s="22" t="str">
        <f t="shared" ca="1" si="197"/>
        <v>VUT0102029</v>
      </c>
      <c r="G2514" s="22" t="str">
        <f t="shared" ca="1" si="198"/>
        <v>VUT0102</v>
      </c>
      <c r="H2514" s="22" t="str">
        <f t="shared" ca="1" si="199"/>
        <v>SANMA</v>
      </c>
      <c r="I2514" s="2"/>
      <c r="J2514" s="2">
        <v>3</v>
      </c>
      <c r="K2514" s="2"/>
    </row>
    <row r="2515" spans="1:11">
      <c r="A2515" s="6" t="s">
        <v>7070</v>
      </c>
      <c r="B2515" s="6" t="s">
        <v>7071</v>
      </c>
      <c r="C2515" s="22" t="str">
        <f t="shared" ca="1" si="195"/>
        <v>South East Santo (Santo)</v>
      </c>
      <c r="D2515" s="6" t="s">
        <v>608</v>
      </c>
      <c r="E2515" s="22" t="str">
        <f t="shared" ca="1" si="196"/>
        <v>Aese</v>
      </c>
      <c r="F2515" s="22" t="str">
        <f t="shared" ca="1" si="197"/>
        <v>VUT0102029</v>
      </c>
      <c r="G2515" s="22" t="str">
        <f t="shared" ca="1" si="198"/>
        <v>VUT0102</v>
      </c>
      <c r="H2515" s="22" t="str">
        <f t="shared" ca="1" si="199"/>
        <v>SANMA</v>
      </c>
      <c r="I2515" s="2"/>
      <c r="J2515" s="2">
        <v>0</v>
      </c>
      <c r="K2515" s="2"/>
    </row>
    <row r="2516" spans="1:11">
      <c r="A2516" s="6" t="s">
        <v>7072</v>
      </c>
      <c r="B2516" s="6" t="s">
        <v>7073</v>
      </c>
      <c r="C2516" s="22" t="str">
        <f t="shared" ca="1" si="195"/>
        <v>South East Santo (Santo)</v>
      </c>
      <c r="D2516" s="6" t="s">
        <v>608</v>
      </c>
      <c r="E2516" s="22" t="str">
        <f t="shared" ca="1" si="196"/>
        <v>Aese</v>
      </c>
      <c r="F2516" s="22" t="str">
        <f t="shared" ca="1" si="197"/>
        <v>VUT0102029</v>
      </c>
      <c r="G2516" s="22" t="str">
        <f t="shared" ca="1" si="198"/>
        <v>VUT0102</v>
      </c>
      <c r="H2516" s="22" t="str">
        <f t="shared" ca="1" si="199"/>
        <v>SANMA</v>
      </c>
      <c r="I2516" s="2"/>
      <c r="J2516" s="2">
        <v>0</v>
      </c>
      <c r="K2516" s="2"/>
    </row>
    <row r="2517" spans="1:11">
      <c r="A2517" s="6" t="s">
        <v>7081</v>
      </c>
      <c r="B2517" s="6" t="s">
        <v>7082</v>
      </c>
      <c r="C2517" s="22" t="str">
        <f t="shared" ca="1" si="195"/>
        <v>South East Santo (Santo)</v>
      </c>
      <c r="D2517" s="6" t="s">
        <v>608</v>
      </c>
      <c r="E2517" s="22" t="str">
        <f t="shared" ca="1" si="196"/>
        <v>Aese</v>
      </c>
      <c r="F2517" s="22" t="str">
        <f t="shared" ca="1" si="197"/>
        <v>VUT0102029</v>
      </c>
      <c r="G2517" s="22" t="str">
        <f t="shared" ca="1" si="198"/>
        <v>VUT0102</v>
      </c>
      <c r="H2517" s="22" t="str">
        <f t="shared" ca="1" si="199"/>
        <v>SANMA</v>
      </c>
      <c r="I2517" s="2"/>
      <c r="J2517" s="2">
        <v>0</v>
      </c>
      <c r="K2517" s="2"/>
    </row>
    <row r="2518" spans="1:11">
      <c r="A2518" s="6" t="s">
        <v>7085</v>
      </c>
      <c r="B2518" s="6" t="s">
        <v>7086</v>
      </c>
      <c r="C2518" s="22" t="str">
        <f t="shared" ca="1" si="195"/>
        <v>South East Santo (Santo)</v>
      </c>
      <c r="D2518" s="6" t="s">
        <v>608</v>
      </c>
      <c r="E2518" s="22" t="str">
        <f t="shared" ca="1" si="196"/>
        <v>Aese</v>
      </c>
      <c r="F2518" s="22" t="str">
        <f t="shared" ca="1" si="197"/>
        <v>VUT0102029</v>
      </c>
      <c r="G2518" s="22" t="str">
        <f t="shared" ca="1" si="198"/>
        <v>VUT0102</v>
      </c>
      <c r="H2518" s="22" t="str">
        <f t="shared" ca="1" si="199"/>
        <v>SANMA</v>
      </c>
      <c r="I2518" s="2"/>
      <c r="J2518" s="2">
        <v>0</v>
      </c>
      <c r="K2518" s="2"/>
    </row>
    <row r="2519" spans="1:11">
      <c r="A2519" s="6" t="s">
        <v>7098</v>
      </c>
      <c r="B2519" s="6" t="s">
        <v>7099</v>
      </c>
      <c r="C2519" s="22" t="str">
        <f t="shared" ca="1" si="195"/>
        <v>South East Santo (Santo)</v>
      </c>
      <c r="D2519" s="6" t="s">
        <v>608</v>
      </c>
      <c r="E2519" s="22" t="str">
        <f t="shared" ca="1" si="196"/>
        <v>Aese</v>
      </c>
      <c r="F2519" s="22" t="str">
        <f t="shared" ca="1" si="197"/>
        <v>VUT0102029</v>
      </c>
      <c r="G2519" s="22" t="str">
        <f t="shared" ca="1" si="198"/>
        <v>VUT0102</v>
      </c>
      <c r="H2519" s="22" t="str">
        <f t="shared" ca="1" si="199"/>
        <v>SANMA</v>
      </c>
      <c r="I2519" s="2"/>
      <c r="J2519" s="2">
        <v>0</v>
      </c>
      <c r="K2519" s="2"/>
    </row>
    <row r="2520" spans="1:11">
      <c r="A2520" s="6" t="s">
        <v>7193</v>
      </c>
      <c r="B2520" s="6" t="s">
        <v>7194</v>
      </c>
      <c r="C2520" s="22" t="str">
        <f t="shared" ca="1" si="195"/>
        <v>South East Santo (Santo)</v>
      </c>
      <c r="D2520" s="6" t="s">
        <v>608</v>
      </c>
      <c r="E2520" s="22" t="str">
        <f t="shared" ca="1" si="196"/>
        <v>Aese</v>
      </c>
      <c r="F2520" s="22" t="str">
        <f t="shared" ca="1" si="197"/>
        <v>VUT0102029</v>
      </c>
      <c r="G2520" s="22" t="str">
        <f t="shared" ca="1" si="198"/>
        <v>VUT0102</v>
      </c>
      <c r="H2520" s="22" t="str">
        <f t="shared" ca="1" si="199"/>
        <v>SANMA</v>
      </c>
      <c r="I2520" s="2"/>
      <c r="J2520" s="2">
        <v>0</v>
      </c>
      <c r="K2520" s="2"/>
    </row>
    <row r="2521" spans="1:11">
      <c r="A2521" s="6" t="s">
        <v>7211</v>
      </c>
      <c r="B2521" s="6" t="s">
        <v>7212</v>
      </c>
      <c r="C2521" s="22" t="str">
        <f t="shared" ca="1" si="195"/>
        <v>South East Santo (Santo)</v>
      </c>
      <c r="D2521" s="6" t="s">
        <v>608</v>
      </c>
      <c r="E2521" s="22" t="str">
        <f t="shared" ca="1" si="196"/>
        <v>Aese</v>
      </c>
      <c r="F2521" s="22" t="str">
        <f t="shared" ca="1" si="197"/>
        <v>VUT0102029</v>
      </c>
      <c r="G2521" s="22" t="str">
        <f t="shared" ca="1" si="198"/>
        <v>VUT0102</v>
      </c>
      <c r="H2521" s="22" t="str">
        <f t="shared" ca="1" si="199"/>
        <v>SANMA</v>
      </c>
      <c r="I2521" s="2"/>
      <c r="J2521" s="2">
        <v>0</v>
      </c>
      <c r="K2521" s="2"/>
    </row>
    <row r="2522" spans="1:11">
      <c r="A2522" s="6" t="s">
        <v>7253</v>
      </c>
      <c r="B2522" s="6" t="s">
        <v>7254</v>
      </c>
      <c r="C2522" s="22" t="str">
        <f t="shared" ca="1" si="195"/>
        <v>South East Santo (Santo)</v>
      </c>
      <c r="D2522" s="6" t="s">
        <v>608</v>
      </c>
      <c r="E2522" s="22" t="str">
        <f t="shared" ca="1" si="196"/>
        <v>Aese</v>
      </c>
      <c r="F2522" s="22" t="str">
        <f t="shared" ca="1" si="197"/>
        <v>VUT0102029</v>
      </c>
      <c r="G2522" s="22" t="str">
        <f t="shared" ca="1" si="198"/>
        <v>VUT0102</v>
      </c>
      <c r="H2522" s="22" t="str">
        <f t="shared" ca="1" si="199"/>
        <v>SANMA</v>
      </c>
      <c r="I2522" s="2"/>
      <c r="J2522" s="2">
        <v>0</v>
      </c>
      <c r="K2522" s="2"/>
    </row>
    <row r="2523" spans="1:11">
      <c r="A2523" s="6" t="s">
        <v>7273</v>
      </c>
      <c r="B2523" s="6" t="s">
        <v>7274</v>
      </c>
      <c r="C2523" s="22" t="str">
        <f t="shared" ca="1" si="195"/>
        <v>South East Santo (Santo)</v>
      </c>
      <c r="D2523" s="6" t="s">
        <v>608</v>
      </c>
      <c r="E2523" s="22" t="str">
        <f t="shared" ca="1" si="196"/>
        <v>Aese</v>
      </c>
      <c r="F2523" s="22" t="str">
        <f t="shared" ca="1" si="197"/>
        <v>VUT0102029</v>
      </c>
      <c r="G2523" s="22" t="str">
        <f t="shared" ca="1" si="198"/>
        <v>VUT0102</v>
      </c>
      <c r="H2523" s="22" t="str">
        <f t="shared" ca="1" si="199"/>
        <v>SANMA</v>
      </c>
      <c r="I2523" s="2"/>
      <c r="J2523" s="2">
        <v>3</v>
      </c>
      <c r="K2523" s="2"/>
    </row>
    <row r="2524" spans="1:11">
      <c r="A2524" s="6" t="s">
        <v>2078</v>
      </c>
      <c r="B2524" s="6" t="s">
        <v>2079</v>
      </c>
      <c r="C2524" s="22" t="str">
        <f t="shared" ca="1" si="195"/>
        <v>South Erromango (Erromango)</v>
      </c>
      <c r="D2524" s="6" t="s">
        <v>616</v>
      </c>
      <c r="E2524" s="22" t="str">
        <f t="shared" ca="1" si="196"/>
        <v>Erromango</v>
      </c>
      <c r="F2524" s="22" t="str">
        <f t="shared" ca="1" si="197"/>
        <v>VUT0106008</v>
      </c>
      <c r="G2524" s="22" t="str">
        <f t="shared" ca="1" si="198"/>
        <v>VUT0106</v>
      </c>
      <c r="H2524" s="22" t="str">
        <f t="shared" ca="1" si="199"/>
        <v>TAFEA</v>
      </c>
      <c r="I2524" s="2"/>
      <c r="J2524" s="2">
        <v>0</v>
      </c>
      <c r="K2524" s="2"/>
    </row>
    <row r="2525" spans="1:11">
      <c r="A2525" s="6" t="s">
        <v>2080</v>
      </c>
      <c r="B2525" s="6" t="s">
        <v>2081</v>
      </c>
      <c r="C2525" s="22" t="str">
        <f t="shared" ca="1" si="195"/>
        <v>South Erromango (Erromango)</v>
      </c>
      <c r="D2525" s="6" t="s">
        <v>616</v>
      </c>
      <c r="E2525" s="22" t="str">
        <f t="shared" ca="1" si="196"/>
        <v>Erromango</v>
      </c>
      <c r="F2525" s="22" t="str">
        <f t="shared" ca="1" si="197"/>
        <v>VUT0106008</v>
      </c>
      <c r="G2525" s="22" t="str">
        <f t="shared" ca="1" si="198"/>
        <v>VUT0106</v>
      </c>
      <c r="H2525" s="22" t="str">
        <f t="shared" ca="1" si="199"/>
        <v>TAFEA</v>
      </c>
      <c r="I2525" s="2"/>
      <c r="J2525" s="2">
        <v>0</v>
      </c>
      <c r="K2525" s="2"/>
    </row>
    <row r="2526" spans="1:11">
      <c r="A2526" s="6" t="s">
        <v>2082</v>
      </c>
      <c r="B2526" s="6" t="s">
        <v>2083</v>
      </c>
      <c r="C2526" s="22" t="str">
        <f t="shared" ca="1" si="195"/>
        <v>South Erromango (Erromango)</v>
      </c>
      <c r="D2526" s="6" t="s">
        <v>616</v>
      </c>
      <c r="E2526" s="22" t="str">
        <f t="shared" ca="1" si="196"/>
        <v>Erromango</v>
      </c>
      <c r="F2526" s="22" t="str">
        <f t="shared" ca="1" si="197"/>
        <v>VUT0106008</v>
      </c>
      <c r="G2526" s="22" t="str">
        <f t="shared" ca="1" si="198"/>
        <v>VUT0106</v>
      </c>
      <c r="H2526" s="22" t="str">
        <f t="shared" ca="1" si="199"/>
        <v>TAFEA</v>
      </c>
      <c r="I2526" s="2"/>
      <c r="J2526" s="2">
        <v>0</v>
      </c>
      <c r="K2526" s="2"/>
    </row>
    <row r="2527" spans="1:11">
      <c r="A2527" s="6" t="s">
        <v>2084</v>
      </c>
      <c r="B2527" s="6" t="s">
        <v>2085</v>
      </c>
      <c r="C2527" s="22" t="str">
        <f t="shared" ca="1" si="195"/>
        <v>South Erromango (Erromango)</v>
      </c>
      <c r="D2527" s="6" t="s">
        <v>616</v>
      </c>
      <c r="E2527" s="22" t="str">
        <f t="shared" ca="1" si="196"/>
        <v>Erromango</v>
      </c>
      <c r="F2527" s="22" t="str">
        <f t="shared" ca="1" si="197"/>
        <v>VUT0106008</v>
      </c>
      <c r="G2527" s="22" t="str">
        <f t="shared" ca="1" si="198"/>
        <v>VUT0106</v>
      </c>
      <c r="H2527" s="22" t="str">
        <f t="shared" ca="1" si="199"/>
        <v>TAFEA</v>
      </c>
      <c r="I2527" s="2"/>
      <c r="J2527" s="2">
        <v>0</v>
      </c>
      <c r="K2527" s="2"/>
    </row>
    <row r="2528" spans="1:11">
      <c r="A2528" s="6" t="s">
        <v>2086</v>
      </c>
      <c r="B2528" s="6" t="s">
        <v>2087</v>
      </c>
      <c r="C2528" s="22" t="str">
        <f t="shared" ca="1" si="195"/>
        <v>South Erromango (Erromango)</v>
      </c>
      <c r="D2528" s="6" t="s">
        <v>616</v>
      </c>
      <c r="E2528" s="22" t="str">
        <f t="shared" ca="1" si="196"/>
        <v>Erromango</v>
      </c>
      <c r="F2528" s="22" t="str">
        <f t="shared" ca="1" si="197"/>
        <v>VUT0106008</v>
      </c>
      <c r="G2528" s="22" t="str">
        <f t="shared" ca="1" si="198"/>
        <v>VUT0106</v>
      </c>
      <c r="H2528" s="22" t="str">
        <f t="shared" ca="1" si="199"/>
        <v>TAFEA</v>
      </c>
      <c r="I2528" s="2"/>
      <c r="J2528" s="2">
        <v>3</v>
      </c>
      <c r="K2528" s="2"/>
    </row>
    <row r="2529" spans="1:11">
      <c r="A2529" s="6" t="s">
        <v>2088</v>
      </c>
      <c r="B2529" s="6" t="s">
        <v>2089</v>
      </c>
      <c r="C2529" s="22" t="str">
        <f t="shared" ca="1" si="195"/>
        <v>South Erromango (Erromango)</v>
      </c>
      <c r="D2529" s="6" t="s">
        <v>616</v>
      </c>
      <c r="E2529" s="22" t="str">
        <f t="shared" ca="1" si="196"/>
        <v>Erromango</v>
      </c>
      <c r="F2529" s="22" t="str">
        <f t="shared" ca="1" si="197"/>
        <v>VUT0106008</v>
      </c>
      <c r="G2529" s="22" t="str">
        <f t="shared" ca="1" si="198"/>
        <v>VUT0106</v>
      </c>
      <c r="H2529" s="22" t="str">
        <f t="shared" ca="1" si="199"/>
        <v>TAFEA</v>
      </c>
      <c r="I2529" s="2"/>
      <c r="J2529" s="2">
        <v>0</v>
      </c>
      <c r="K2529" s="2"/>
    </row>
    <row r="2530" spans="1:11">
      <c r="A2530" s="6" t="s">
        <v>2090</v>
      </c>
      <c r="B2530" s="6" t="s">
        <v>2091</v>
      </c>
      <c r="C2530" s="22" t="str">
        <f t="shared" ca="1" si="195"/>
        <v>South Erromango (Erromango)</v>
      </c>
      <c r="D2530" s="6" t="s">
        <v>616</v>
      </c>
      <c r="E2530" s="22" t="str">
        <f t="shared" ca="1" si="196"/>
        <v>Erromango</v>
      </c>
      <c r="F2530" s="22" t="str">
        <f t="shared" ca="1" si="197"/>
        <v>VUT0106008</v>
      </c>
      <c r="G2530" s="22" t="str">
        <f t="shared" ca="1" si="198"/>
        <v>VUT0106</v>
      </c>
      <c r="H2530" s="22" t="str">
        <f t="shared" ca="1" si="199"/>
        <v>TAFEA</v>
      </c>
      <c r="I2530" s="2"/>
      <c r="J2530" s="2">
        <v>0</v>
      </c>
      <c r="K2530" s="2"/>
    </row>
    <row r="2531" spans="1:11">
      <c r="A2531" s="6" t="s">
        <v>2092</v>
      </c>
      <c r="B2531" s="6" t="s">
        <v>2093</v>
      </c>
      <c r="C2531" s="22" t="str">
        <f t="shared" ca="1" si="195"/>
        <v>South Erromango (Erromango)</v>
      </c>
      <c r="D2531" s="6" t="s">
        <v>616</v>
      </c>
      <c r="E2531" s="22" t="str">
        <f t="shared" ca="1" si="196"/>
        <v>Erromango</v>
      </c>
      <c r="F2531" s="22" t="str">
        <f t="shared" ca="1" si="197"/>
        <v>VUT0106008</v>
      </c>
      <c r="G2531" s="22" t="str">
        <f t="shared" ca="1" si="198"/>
        <v>VUT0106</v>
      </c>
      <c r="H2531" s="22" t="str">
        <f t="shared" ca="1" si="199"/>
        <v>TAFEA</v>
      </c>
      <c r="I2531" s="2"/>
      <c r="J2531" s="2">
        <v>0</v>
      </c>
      <c r="K2531" s="2"/>
    </row>
    <row r="2532" spans="1:11">
      <c r="A2532" s="6" t="s">
        <v>2094</v>
      </c>
      <c r="B2532" s="6" t="s">
        <v>2095</v>
      </c>
      <c r="C2532" s="22" t="str">
        <f t="shared" ca="1" si="195"/>
        <v>South Erromango (Erromango)</v>
      </c>
      <c r="D2532" s="6" t="s">
        <v>616</v>
      </c>
      <c r="E2532" s="22" t="str">
        <f t="shared" ca="1" si="196"/>
        <v>Erromango</v>
      </c>
      <c r="F2532" s="22" t="str">
        <f t="shared" ca="1" si="197"/>
        <v>VUT0106008</v>
      </c>
      <c r="G2532" s="22" t="str">
        <f t="shared" ca="1" si="198"/>
        <v>VUT0106</v>
      </c>
      <c r="H2532" s="22" t="str">
        <f t="shared" ca="1" si="199"/>
        <v>TAFEA</v>
      </c>
      <c r="I2532" s="2"/>
      <c r="J2532" s="2">
        <v>0</v>
      </c>
      <c r="K2532" s="2"/>
    </row>
    <row r="2533" spans="1:11">
      <c r="A2533" s="6" t="s">
        <v>2096</v>
      </c>
      <c r="B2533" s="6" t="s">
        <v>2097</v>
      </c>
      <c r="C2533" s="22" t="str">
        <f t="shared" ca="1" si="195"/>
        <v>South Erromango (Erromango)</v>
      </c>
      <c r="D2533" s="6" t="s">
        <v>616</v>
      </c>
      <c r="E2533" s="22" t="str">
        <f t="shared" ca="1" si="196"/>
        <v>Erromango</v>
      </c>
      <c r="F2533" s="22" t="str">
        <f t="shared" ca="1" si="197"/>
        <v>VUT0106008</v>
      </c>
      <c r="G2533" s="22" t="str">
        <f t="shared" ca="1" si="198"/>
        <v>VUT0106</v>
      </c>
      <c r="H2533" s="22" t="str">
        <f t="shared" ca="1" si="199"/>
        <v>TAFEA</v>
      </c>
      <c r="I2533" s="2"/>
      <c r="J2533" s="2">
        <v>0</v>
      </c>
      <c r="K2533" s="2"/>
    </row>
    <row r="2534" spans="1:11">
      <c r="A2534" s="6" t="s">
        <v>2098</v>
      </c>
      <c r="B2534" s="6" t="s">
        <v>2099</v>
      </c>
      <c r="C2534" s="22" t="str">
        <f t="shared" ca="1" si="195"/>
        <v>South Erromango (Erromango)</v>
      </c>
      <c r="D2534" s="6" t="s">
        <v>616</v>
      </c>
      <c r="E2534" s="22" t="str">
        <f t="shared" ca="1" si="196"/>
        <v>Erromango</v>
      </c>
      <c r="F2534" s="22" t="str">
        <f t="shared" ca="1" si="197"/>
        <v>VUT0106008</v>
      </c>
      <c r="G2534" s="22" t="str">
        <f t="shared" ca="1" si="198"/>
        <v>VUT0106</v>
      </c>
      <c r="H2534" s="22" t="str">
        <f t="shared" ca="1" si="199"/>
        <v>TAFEA</v>
      </c>
      <c r="I2534" s="2"/>
      <c r="J2534" s="2">
        <v>0</v>
      </c>
      <c r="K2534" s="2"/>
    </row>
    <row r="2535" spans="1:11">
      <c r="A2535" s="6" t="s">
        <v>2100</v>
      </c>
      <c r="B2535" s="6" t="s">
        <v>2101</v>
      </c>
      <c r="C2535" s="22" t="str">
        <f t="shared" ca="1" si="195"/>
        <v>South Erromango (Erromango)</v>
      </c>
      <c r="D2535" s="6" t="s">
        <v>616</v>
      </c>
      <c r="E2535" s="22" t="str">
        <f t="shared" ca="1" si="196"/>
        <v>Erromango</v>
      </c>
      <c r="F2535" s="22" t="str">
        <f t="shared" ca="1" si="197"/>
        <v>VUT0106008</v>
      </c>
      <c r="G2535" s="22" t="str">
        <f t="shared" ca="1" si="198"/>
        <v>VUT0106</v>
      </c>
      <c r="H2535" s="22" t="str">
        <f t="shared" ca="1" si="199"/>
        <v>TAFEA</v>
      </c>
      <c r="I2535" s="2"/>
      <c r="J2535" s="2">
        <v>0</v>
      </c>
      <c r="K2535" s="2"/>
    </row>
    <row r="2536" spans="1:11">
      <c r="A2536" s="6" t="s">
        <v>2102</v>
      </c>
      <c r="B2536" s="6" t="s">
        <v>2103</v>
      </c>
      <c r="C2536" s="22" t="str">
        <f t="shared" ca="1" si="195"/>
        <v>South Erromango (Erromango)</v>
      </c>
      <c r="D2536" s="6" t="s">
        <v>616</v>
      </c>
      <c r="E2536" s="22" t="str">
        <f t="shared" ca="1" si="196"/>
        <v>Erromango</v>
      </c>
      <c r="F2536" s="22" t="str">
        <f t="shared" ca="1" si="197"/>
        <v>VUT0106008</v>
      </c>
      <c r="G2536" s="22" t="str">
        <f t="shared" ca="1" si="198"/>
        <v>VUT0106</v>
      </c>
      <c r="H2536" s="22" t="str">
        <f t="shared" ca="1" si="199"/>
        <v>TAFEA</v>
      </c>
      <c r="I2536" s="2"/>
      <c r="J2536" s="2">
        <v>0</v>
      </c>
      <c r="K2536" s="2"/>
    </row>
    <row r="2537" spans="1:11">
      <c r="A2537" s="6" t="s">
        <v>2104</v>
      </c>
      <c r="B2537" s="6" t="s">
        <v>2105</v>
      </c>
      <c r="C2537" s="22" t="str">
        <f t="shared" ca="1" si="195"/>
        <v>South Erromango (Erromango)</v>
      </c>
      <c r="D2537" s="6" t="s">
        <v>616</v>
      </c>
      <c r="E2537" s="22" t="str">
        <f t="shared" ca="1" si="196"/>
        <v>Erromango</v>
      </c>
      <c r="F2537" s="22" t="str">
        <f t="shared" ca="1" si="197"/>
        <v>VUT0106008</v>
      </c>
      <c r="G2537" s="22" t="str">
        <f t="shared" ca="1" si="198"/>
        <v>VUT0106</v>
      </c>
      <c r="H2537" s="22" t="str">
        <f t="shared" ca="1" si="199"/>
        <v>TAFEA</v>
      </c>
      <c r="I2537" s="2"/>
      <c r="J2537" s="2">
        <v>0</v>
      </c>
      <c r="K2537" s="2"/>
    </row>
    <row r="2538" spans="1:11">
      <c r="A2538" s="6" t="s">
        <v>2106</v>
      </c>
      <c r="B2538" s="6" t="s">
        <v>2107</v>
      </c>
      <c r="C2538" s="22" t="str">
        <f t="shared" ca="1" si="195"/>
        <v>South Erromango (Erromango)</v>
      </c>
      <c r="D2538" s="6" t="s">
        <v>616</v>
      </c>
      <c r="E2538" s="22" t="str">
        <f t="shared" ca="1" si="196"/>
        <v>Erromango</v>
      </c>
      <c r="F2538" s="22" t="str">
        <f t="shared" ca="1" si="197"/>
        <v>VUT0106008</v>
      </c>
      <c r="G2538" s="22" t="str">
        <f t="shared" ca="1" si="198"/>
        <v>VUT0106</v>
      </c>
      <c r="H2538" s="22" t="str">
        <f t="shared" ca="1" si="199"/>
        <v>TAFEA</v>
      </c>
      <c r="I2538" s="2"/>
      <c r="J2538" s="2">
        <v>0</v>
      </c>
      <c r="K2538" s="2"/>
    </row>
    <row r="2539" spans="1:11">
      <c r="A2539" s="6" t="s">
        <v>2108</v>
      </c>
      <c r="B2539" s="6" t="s">
        <v>2109</v>
      </c>
      <c r="C2539" s="22" t="str">
        <f t="shared" ca="1" si="195"/>
        <v>South Erromango (Erromango)</v>
      </c>
      <c r="D2539" s="6" t="s">
        <v>616</v>
      </c>
      <c r="E2539" s="22" t="str">
        <f t="shared" ca="1" si="196"/>
        <v>Erromango</v>
      </c>
      <c r="F2539" s="22" t="str">
        <f t="shared" ca="1" si="197"/>
        <v>VUT0106008</v>
      </c>
      <c r="G2539" s="22" t="str">
        <f t="shared" ca="1" si="198"/>
        <v>VUT0106</v>
      </c>
      <c r="H2539" s="22" t="str">
        <f t="shared" ca="1" si="199"/>
        <v>TAFEA</v>
      </c>
      <c r="I2539" s="2"/>
      <c r="J2539" s="2">
        <v>0</v>
      </c>
      <c r="K2539" s="2"/>
    </row>
    <row r="2540" spans="1:11">
      <c r="A2540" s="6" t="s">
        <v>2110</v>
      </c>
      <c r="B2540" s="6" t="s">
        <v>2111</v>
      </c>
      <c r="C2540" s="22" t="str">
        <f t="shared" ca="1" si="195"/>
        <v>South Erromango (Erromango)</v>
      </c>
      <c r="D2540" s="6" t="s">
        <v>616</v>
      </c>
      <c r="E2540" s="22" t="str">
        <f t="shared" ca="1" si="196"/>
        <v>Erromango</v>
      </c>
      <c r="F2540" s="22" t="str">
        <f t="shared" ca="1" si="197"/>
        <v>VUT0106008</v>
      </c>
      <c r="G2540" s="22" t="str">
        <f t="shared" ca="1" si="198"/>
        <v>VUT0106</v>
      </c>
      <c r="H2540" s="22" t="str">
        <f t="shared" ca="1" si="199"/>
        <v>TAFEA</v>
      </c>
      <c r="I2540" s="2"/>
      <c r="J2540" s="2">
        <v>0</v>
      </c>
      <c r="K2540" s="2"/>
    </row>
    <row r="2541" spans="1:11">
      <c r="A2541" s="6" t="s">
        <v>2112</v>
      </c>
      <c r="B2541" s="6" t="s">
        <v>2113</v>
      </c>
      <c r="C2541" s="22" t="str">
        <f t="shared" ca="1" si="195"/>
        <v>South Erromango (Erromango)</v>
      </c>
      <c r="D2541" s="6" t="s">
        <v>616</v>
      </c>
      <c r="E2541" s="22" t="str">
        <f t="shared" ca="1" si="196"/>
        <v>Erromango</v>
      </c>
      <c r="F2541" s="22" t="str">
        <f t="shared" ca="1" si="197"/>
        <v>VUT0106008</v>
      </c>
      <c r="G2541" s="22" t="str">
        <f t="shared" ca="1" si="198"/>
        <v>VUT0106</v>
      </c>
      <c r="H2541" s="22" t="str">
        <f t="shared" ca="1" si="199"/>
        <v>TAFEA</v>
      </c>
      <c r="I2541" s="2"/>
      <c r="J2541" s="2">
        <v>0</v>
      </c>
      <c r="K2541" s="2"/>
    </row>
    <row r="2542" spans="1:11">
      <c r="A2542" s="6" t="s">
        <v>2114</v>
      </c>
      <c r="B2542" s="6" t="s">
        <v>2115</v>
      </c>
      <c r="C2542" s="22" t="str">
        <f t="shared" ca="1" si="195"/>
        <v>South Erromango (Erromango)</v>
      </c>
      <c r="D2542" s="6" t="s">
        <v>616</v>
      </c>
      <c r="E2542" s="22" t="str">
        <f t="shared" ca="1" si="196"/>
        <v>Erromango</v>
      </c>
      <c r="F2542" s="22" t="str">
        <f t="shared" ca="1" si="197"/>
        <v>VUT0106008</v>
      </c>
      <c r="G2542" s="22" t="str">
        <f t="shared" ca="1" si="198"/>
        <v>VUT0106</v>
      </c>
      <c r="H2542" s="22" t="str">
        <f t="shared" ca="1" si="199"/>
        <v>TAFEA</v>
      </c>
      <c r="I2542" s="2"/>
      <c r="J2542" s="2">
        <v>0</v>
      </c>
      <c r="K2542" s="2"/>
    </row>
    <row r="2543" spans="1:11">
      <c r="A2543" s="6" t="s">
        <v>2116</v>
      </c>
      <c r="B2543" s="6" t="s">
        <v>2117</v>
      </c>
      <c r="C2543" s="22" t="str">
        <f t="shared" ca="1" si="195"/>
        <v>South Erromango (Erromango)</v>
      </c>
      <c r="D2543" s="6" t="s">
        <v>616</v>
      </c>
      <c r="E2543" s="22" t="str">
        <f t="shared" ca="1" si="196"/>
        <v>Erromango</v>
      </c>
      <c r="F2543" s="22" t="str">
        <f t="shared" ca="1" si="197"/>
        <v>VUT0106008</v>
      </c>
      <c r="G2543" s="22" t="str">
        <f t="shared" ca="1" si="198"/>
        <v>VUT0106</v>
      </c>
      <c r="H2543" s="22" t="str">
        <f t="shared" ca="1" si="199"/>
        <v>TAFEA</v>
      </c>
      <c r="I2543" s="2"/>
      <c r="J2543" s="2">
        <v>0</v>
      </c>
      <c r="K2543" s="2"/>
    </row>
    <row r="2544" spans="1:11">
      <c r="A2544" s="6" t="s">
        <v>2118</v>
      </c>
      <c r="B2544" s="6" t="s">
        <v>2119</v>
      </c>
      <c r="C2544" s="22" t="str">
        <f t="shared" ca="1" si="195"/>
        <v>South Erromango (Erromango)</v>
      </c>
      <c r="D2544" s="6" t="s">
        <v>616</v>
      </c>
      <c r="E2544" s="22" t="str">
        <f t="shared" ca="1" si="196"/>
        <v>Erromango</v>
      </c>
      <c r="F2544" s="22" t="str">
        <f t="shared" ca="1" si="197"/>
        <v>VUT0106008</v>
      </c>
      <c r="G2544" s="22" t="str">
        <f t="shared" ca="1" si="198"/>
        <v>VUT0106</v>
      </c>
      <c r="H2544" s="22" t="str">
        <f t="shared" ca="1" si="199"/>
        <v>TAFEA</v>
      </c>
      <c r="I2544" s="2"/>
      <c r="J2544" s="2">
        <v>0</v>
      </c>
      <c r="K2544" s="2"/>
    </row>
    <row r="2545" spans="1:11">
      <c r="A2545" s="6" t="s">
        <v>2120</v>
      </c>
      <c r="B2545" s="6" t="s">
        <v>2121</v>
      </c>
      <c r="C2545" s="22" t="str">
        <f t="shared" ca="1" si="195"/>
        <v>South Erromango (Erromango)</v>
      </c>
      <c r="D2545" s="6" t="s">
        <v>616</v>
      </c>
      <c r="E2545" s="22" t="str">
        <f t="shared" ca="1" si="196"/>
        <v>Erromango</v>
      </c>
      <c r="F2545" s="22" t="str">
        <f t="shared" ca="1" si="197"/>
        <v>VUT0106008</v>
      </c>
      <c r="G2545" s="22" t="str">
        <f t="shared" ca="1" si="198"/>
        <v>VUT0106</v>
      </c>
      <c r="H2545" s="22" t="str">
        <f t="shared" ca="1" si="199"/>
        <v>TAFEA</v>
      </c>
      <c r="I2545" s="2"/>
      <c r="J2545" s="2">
        <v>0</v>
      </c>
      <c r="K2545" s="2"/>
    </row>
    <row r="2546" spans="1:11">
      <c r="A2546" s="6" t="s">
        <v>2122</v>
      </c>
      <c r="B2546" s="6" t="s">
        <v>2123</v>
      </c>
      <c r="C2546" s="22" t="str">
        <f t="shared" ca="1" si="195"/>
        <v>South Erromango (Erromango)</v>
      </c>
      <c r="D2546" s="6" t="s">
        <v>616</v>
      </c>
      <c r="E2546" s="22" t="str">
        <f t="shared" ca="1" si="196"/>
        <v>Erromango</v>
      </c>
      <c r="F2546" s="22" t="str">
        <f t="shared" ca="1" si="197"/>
        <v>VUT0106008</v>
      </c>
      <c r="G2546" s="22" t="str">
        <f t="shared" ca="1" si="198"/>
        <v>VUT0106</v>
      </c>
      <c r="H2546" s="22" t="str">
        <f t="shared" ca="1" si="199"/>
        <v>TAFEA</v>
      </c>
      <c r="I2546" s="2"/>
      <c r="J2546" s="2">
        <v>0</v>
      </c>
      <c r="K2546" s="2"/>
    </row>
    <row r="2547" spans="1:11">
      <c r="A2547" s="6" t="s">
        <v>2124</v>
      </c>
      <c r="B2547" s="6" t="s">
        <v>2125</v>
      </c>
      <c r="C2547" s="22" t="str">
        <f t="shared" ca="1" si="195"/>
        <v>South Erromango (Erromango)</v>
      </c>
      <c r="D2547" s="6" t="s">
        <v>616</v>
      </c>
      <c r="E2547" s="22" t="str">
        <f t="shared" ca="1" si="196"/>
        <v>Erromango</v>
      </c>
      <c r="F2547" s="22" t="str">
        <f t="shared" ca="1" si="197"/>
        <v>VUT0106008</v>
      </c>
      <c r="G2547" s="22" t="str">
        <f t="shared" ca="1" si="198"/>
        <v>VUT0106</v>
      </c>
      <c r="H2547" s="22" t="str">
        <f t="shared" ca="1" si="199"/>
        <v>TAFEA</v>
      </c>
      <c r="I2547" s="2"/>
      <c r="J2547" s="2">
        <v>2</v>
      </c>
      <c r="K2547" s="2"/>
    </row>
    <row r="2548" spans="1:11">
      <c r="A2548" s="6" t="s">
        <v>2116</v>
      </c>
      <c r="B2548" s="6" t="s">
        <v>2126</v>
      </c>
      <c r="C2548" s="22" t="str">
        <f t="shared" ca="1" si="195"/>
        <v>South Erromango (Erromango)</v>
      </c>
      <c r="D2548" s="6" t="s">
        <v>616</v>
      </c>
      <c r="E2548" s="22" t="str">
        <f t="shared" ca="1" si="196"/>
        <v>Erromango</v>
      </c>
      <c r="F2548" s="22" t="str">
        <f t="shared" ca="1" si="197"/>
        <v>VUT0106008</v>
      </c>
      <c r="G2548" s="22" t="str">
        <f t="shared" ca="1" si="198"/>
        <v>VUT0106</v>
      </c>
      <c r="H2548" s="22" t="str">
        <f t="shared" ca="1" si="199"/>
        <v>TAFEA</v>
      </c>
      <c r="I2548" s="2"/>
      <c r="J2548" s="2">
        <v>0</v>
      </c>
      <c r="K2548" s="2"/>
    </row>
    <row r="2549" spans="1:11">
      <c r="A2549" s="6" t="s">
        <v>2127</v>
      </c>
      <c r="B2549" s="6" t="s">
        <v>2128</v>
      </c>
      <c r="C2549" s="22" t="str">
        <f t="shared" ca="1" si="195"/>
        <v>South Erromango (Erromango)</v>
      </c>
      <c r="D2549" s="6" t="s">
        <v>616</v>
      </c>
      <c r="E2549" s="22" t="str">
        <f t="shared" ca="1" si="196"/>
        <v>Erromango</v>
      </c>
      <c r="F2549" s="22" t="str">
        <f t="shared" ca="1" si="197"/>
        <v>VUT0106008</v>
      </c>
      <c r="G2549" s="22" t="str">
        <f t="shared" ca="1" si="198"/>
        <v>VUT0106</v>
      </c>
      <c r="H2549" s="22" t="str">
        <f t="shared" ca="1" si="199"/>
        <v>TAFEA</v>
      </c>
      <c r="I2549" s="2"/>
      <c r="J2549" s="2">
        <v>0</v>
      </c>
      <c r="K2549" s="2"/>
    </row>
    <row r="2550" spans="1:11">
      <c r="A2550" s="6" t="s">
        <v>2129</v>
      </c>
      <c r="B2550" s="6" t="s">
        <v>2130</v>
      </c>
      <c r="C2550" s="22" t="str">
        <f t="shared" ca="1" si="195"/>
        <v>South Erromango (Erromango)</v>
      </c>
      <c r="D2550" s="6" t="s">
        <v>616</v>
      </c>
      <c r="E2550" s="22" t="str">
        <f t="shared" ca="1" si="196"/>
        <v>Erromango</v>
      </c>
      <c r="F2550" s="22" t="str">
        <f t="shared" ca="1" si="197"/>
        <v>VUT0106008</v>
      </c>
      <c r="G2550" s="22" t="str">
        <f t="shared" ca="1" si="198"/>
        <v>VUT0106</v>
      </c>
      <c r="H2550" s="22" t="str">
        <f t="shared" ca="1" si="199"/>
        <v>TAFEA</v>
      </c>
      <c r="I2550" s="2"/>
      <c r="J2550" s="2">
        <v>0</v>
      </c>
      <c r="K2550" s="2"/>
    </row>
    <row r="2551" spans="1:11">
      <c r="A2551" s="6" t="s">
        <v>2131</v>
      </c>
      <c r="B2551" s="6" t="s">
        <v>2132</v>
      </c>
      <c r="C2551" s="22" t="str">
        <f t="shared" ca="1" si="195"/>
        <v>South Erromango (Erromango)</v>
      </c>
      <c r="D2551" s="6" t="s">
        <v>616</v>
      </c>
      <c r="E2551" s="22" t="str">
        <f t="shared" ca="1" si="196"/>
        <v>Erromango</v>
      </c>
      <c r="F2551" s="22" t="str">
        <f t="shared" ca="1" si="197"/>
        <v>VUT0106008</v>
      </c>
      <c r="G2551" s="22" t="str">
        <f t="shared" ca="1" si="198"/>
        <v>VUT0106</v>
      </c>
      <c r="H2551" s="22" t="str">
        <f t="shared" ca="1" si="199"/>
        <v>TAFEA</v>
      </c>
      <c r="I2551" s="2"/>
      <c r="J2551" s="2">
        <v>0</v>
      </c>
      <c r="K2551" s="2"/>
    </row>
    <row r="2552" spans="1:11">
      <c r="A2552" s="6" t="s">
        <v>2133</v>
      </c>
      <c r="B2552" s="6" t="s">
        <v>2134</v>
      </c>
      <c r="C2552" s="22" t="str">
        <f t="shared" ca="1" si="195"/>
        <v>South Erromango (Erromango)</v>
      </c>
      <c r="D2552" s="6" t="s">
        <v>616</v>
      </c>
      <c r="E2552" s="22" t="str">
        <f t="shared" ca="1" si="196"/>
        <v>Erromango</v>
      </c>
      <c r="F2552" s="22" t="str">
        <f t="shared" ca="1" si="197"/>
        <v>VUT0106008</v>
      </c>
      <c r="G2552" s="22" t="str">
        <f t="shared" ca="1" si="198"/>
        <v>VUT0106</v>
      </c>
      <c r="H2552" s="22" t="str">
        <f t="shared" ca="1" si="199"/>
        <v>TAFEA</v>
      </c>
      <c r="I2552" s="2"/>
      <c r="J2552" s="2">
        <v>0</v>
      </c>
      <c r="K2552" s="2"/>
    </row>
    <row r="2553" spans="1:11">
      <c r="A2553" s="6" t="s">
        <v>2135</v>
      </c>
      <c r="B2553" s="6" t="s">
        <v>2136</v>
      </c>
      <c r="C2553" s="22" t="str">
        <f t="shared" ca="1" si="195"/>
        <v>South Erromango (Erromango)</v>
      </c>
      <c r="D2553" s="6" t="s">
        <v>616</v>
      </c>
      <c r="E2553" s="22" t="str">
        <f t="shared" ca="1" si="196"/>
        <v>Erromango</v>
      </c>
      <c r="F2553" s="22" t="str">
        <f t="shared" ca="1" si="197"/>
        <v>VUT0106008</v>
      </c>
      <c r="G2553" s="22" t="str">
        <f t="shared" ca="1" si="198"/>
        <v>VUT0106</v>
      </c>
      <c r="H2553" s="22" t="str">
        <f t="shared" ca="1" si="199"/>
        <v>TAFEA</v>
      </c>
      <c r="I2553" s="2"/>
      <c r="J2553" s="2">
        <v>0</v>
      </c>
      <c r="K2553" s="2"/>
    </row>
    <row r="2554" spans="1:11">
      <c r="A2554" s="6" t="s">
        <v>2137</v>
      </c>
      <c r="B2554" s="6" t="s">
        <v>2138</v>
      </c>
      <c r="C2554" s="22" t="str">
        <f t="shared" ca="1" si="195"/>
        <v>South Erromango (Erromango)</v>
      </c>
      <c r="D2554" s="6" t="s">
        <v>616</v>
      </c>
      <c r="E2554" s="22" t="str">
        <f t="shared" ca="1" si="196"/>
        <v>Erromango</v>
      </c>
      <c r="F2554" s="22" t="str">
        <f t="shared" ca="1" si="197"/>
        <v>VUT0106008</v>
      </c>
      <c r="G2554" s="22" t="str">
        <f t="shared" ca="1" si="198"/>
        <v>VUT0106</v>
      </c>
      <c r="H2554" s="22" t="str">
        <f t="shared" ca="1" si="199"/>
        <v>TAFEA</v>
      </c>
      <c r="I2554" s="2"/>
      <c r="J2554" s="2">
        <v>0</v>
      </c>
      <c r="K2554" s="2"/>
    </row>
    <row r="2555" spans="1:11">
      <c r="A2555" s="6" t="s">
        <v>2139</v>
      </c>
      <c r="B2555" s="6" t="s">
        <v>2140</v>
      </c>
      <c r="C2555" s="22" t="str">
        <f t="shared" ca="1" si="195"/>
        <v>South Erromango (Erromango)</v>
      </c>
      <c r="D2555" s="6" t="s">
        <v>616</v>
      </c>
      <c r="E2555" s="22" t="str">
        <f t="shared" ca="1" si="196"/>
        <v>Erromango</v>
      </c>
      <c r="F2555" s="22" t="str">
        <f t="shared" ca="1" si="197"/>
        <v>VUT0106008</v>
      </c>
      <c r="G2555" s="22" t="str">
        <f t="shared" ca="1" si="198"/>
        <v>VUT0106</v>
      </c>
      <c r="H2555" s="22" t="str">
        <f t="shared" ca="1" si="199"/>
        <v>TAFEA</v>
      </c>
      <c r="I2555" s="2"/>
      <c r="J2555" s="2">
        <v>0</v>
      </c>
      <c r="K2555" s="2"/>
    </row>
    <row r="2556" spans="1:11">
      <c r="A2556" s="6" t="s">
        <v>2141</v>
      </c>
      <c r="B2556" s="6" t="s">
        <v>2142</v>
      </c>
      <c r="C2556" s="22" t="str">
        <f t="shared" ca="1" si="195"/>
        <v>South Erromango (Erromango)</v>
      </c>
      <c r="D2556" s="6" t="s">
        <v>616</v>
      </c>
      <c r="E2556" s="22" t="str">
        <f t="shared" ca="1" si="196"/>
        <v>Erromango</v>
      </c>
      <c r="F2556" s="22" t="str">
        <f t="shared" ca="1" si="197"/>
        <v>VUT0106008</v>
      </c>
      <c r="G2556" s="22" t="str">
        <f t="shared" ca="1" si="198"/>
        <v>VUT0106</v>
      </c>
      <c r="H2556" s="22" t="str">
        <f t="shared" ca="1" si="199"/>
        <v>TAFEA</v>
      </c>
      <c r="I2556" s="2"/>
      <c r="J2556" s="2">
        <v>0</v>
      </c>
      <c r="K2556" s="2"/>
    </row>
    <row r="2557" spans="1:11">
      <c r="A2557" s="6" t="s">
        <v>2143</v>
      </c>
      <c r="B2557" s="6" t="s">
        <v>2144</v>
      </c>
      <c r="C2557" s="22" t="str">
        <f t="shared" ca="1" si="195"/>
        <v>South Erromango (Erromango)</v>
      </c>
      <c r="D2557" s="6" t="s">
        <v>616</v>
      </c>
      <c r="E2557" s="22" t="str">
        <f t="shared" ca="1" si="196"/>
        <v>Erromango</v>
      </c>
      <c r="F2557" s="22" t="str">
        <f t="shared" ca="1" si="197"/>
        <v>VUT0106008</v>
      </c>
      <c r="G2557" s="22" t="str">
        <f t="shared" ca="1" si="198"/>
        <v>VUT0106</v>
      </c>
      <c r="H2557" s="22" t="str">
        <f t="shared" ca="1" si="199"/>
        <v>TAFEA</v>
      </c>
      <c r="I2557" s="2"/>
      <c r="J2557" s="2">
        <v>0</v>
      </c>
      <c r="K2557" s="2"/>
    </row>
    <row r="2558" spans="1:11">
      <c r="A2558" s="6" t="s">
        <v>2145</v>
      </c>
      <c r="B2558" s="6" t="s">
        <v>2146</v>
      </c>
      <c r="C2558" s="22" t="str">
        <f t="shared" ca="1" si="195"/>
        <v>South Erromango (Erromango)</v>
      </c>
      <c r="D2558" s="6" t="s">
        <v>616</v>
      </c>
      <c r="E2558" s="22" t="str">
        <f t="shared" ca="1" si="196"/>
        <v>Erromango</v>
      </c>
      <c r="F2558" s="22" t="str">
        <f t="shared" ca="1" si="197"/>
        <v>VUT0106008</v>
      </c>
      <c r="G2558" s="22" t="str">
        <f t="shared" ca="1" si="198"/>
        <v>VUT0106</v>
      </c>
      <c r="H2558" s="22" t="str">
        <f t="shared" ca="1" si="199"/>
        <v>TAFEA</v>
      </c>
      <c r="I2558" s="2"/>
      <c r="J2558" s="2">
        <v>0</v>
      </c>
      <c r="K2558" s="2"/>
    </row>
    <row r="2559" spans="1:11">
      <c r="A2559" s="6" t="s">
        <v>2147</v>
      </c>
      <c r="B2559" s="6" t="s">
        <v>2148</v>
      </c>
      <c r="C2559" s="22" t="str">
        <f t="shared" ca="1" si="195"/>
        <v>South Erromango (Erromango)</v>
      </c>
      <c r="D2559" s="6" t="s">
        <v>616</v>
      </c>
      <c r="E2559" s="22" t="str">
        <f t="shared" ca="1" si="196"/>
        <v>Erromango</v>
      </c>
      <c r="F2559" s="22" t="str">
        <f t="shared" ca="1" si="197"/>
        <v>VUT0106008</v>
      </c>
      <c r="G2559" s="22" t="str">
        <f t="shared" ca="1" si="198"/>
        <v>VUT0106</v>
      </c>
      <c r="H2559" s="22" t="str">
        <f t="shared" ca="1" si="199"/>
        <v>TAFEA</v>
      </c>
      <c r="I2559" s="2"/>
      <c r="J2559" s="2">
        <v>0</v>
      </c>
      <c r="K2559" s="2"/>
    </row>
    <row r="2560" spans="1:11">
      <c r="A2560" s="6" t="s">
        <v>2149</v>
      </c>
      <c r="B2560" s="6" t="s">
        <v>2150</v>
      </c>
      <c r="C2560" s="22" t="str">
        <f t="shared" ca="1" si="195"/>
        <v>South Erromango (Erromango)</v>
      </c>
      <c r="D2560" s="6" t="s">
        <v>616</v>
      </c>
      <c r="E2560" s="22" t="str">
        <f t="shared" ca="1" si="196"/>
        <v>Erromango</v>
      </c>
      <c r="F2560" s="22" t="str">
        <f t="shared" ca="1" si="197"/>
        <v>VUT0106008</v>
      </c>
      <c r="G2560" s="22" t="str">
        <f t="shared" ca="1" si="198"/>
        <v>VUT0106</v>
      </c>
      <c r="H2560" s="22" t="str">
        <f t="shared" ca="1" si="199"/>
        <v>TAFEA</v>
      </c>
      <c r="I2560" s="2"/>
      <c r="J2560" s="2">
        <v>0</v>
      </c>
      <c r="K2560" s="2"/>
    </row>
    <row r="2561" spans="1:11">
      <c r="A2561" s="6" t="s">
        <v>2166</v>
      </c>
      <c r="B2561" s="6" t="s">
        <v>2167</v>
      </c>
      <c r="C2561" s="22" t="str">
        <f t="shared" ca="1" si="195"/>
        <v>South Erromango (Erromango)</v>
      </c>
      <c r="D2561" s="6" t="s">
        <v>616</v>
      </c>
      <c r="E2561" s="22" t="str">
        <f t="shared" ca="1" si="196"/>
        <v>Erromango</v>
      </c>
      <c r="F2561" s="22" t="str">
        <f t="shared" ca="1" si="197"/>
        <v>VUT0106008</v>
      </c>
      <c r="G2561" s="22" t="str">
        <f t="shared" ca="1" si="198"/>
        <v>VUT0106</v>
      </c>
      <c r="H2561" s="22" t="str">
        <f t="shared" ca="1" si="199"/>
        <v>TAFEA</v>
      </c>
      <c r="I2561" s="2"/>
      <c r="J2561" s="2">
        <v>0</v>
      </c>
      <c r="K2561" s="2"/>
    </row>
    <row r="2562" spans="1:11">
      <c r="A2562" s="6" t="s">
        <v>2174</v>
      </c>
      <c r="B2562" s="6" t="s">
        <v>2175</v>
      </c>
      <c r="C2562" s="22" t="str">
        <f t="shared" ref="C2562:C2625" ca="1" si="200">OFFSET(OffsetRefAdm3,MATCH(D2562,MatchAdm3_Code,0)-1,0)</f>
        <v>South Erromango (Erromango)</v>
      </c>
      <c r="D2562" s="6" t="s">
        <v>616</v>
      </c>
      <c r="E2562" s="22" t="str">
        <f t="shared" ref="E2562:E2625" ca="1" si="201">OFFSET(OffsetRefAdm3,MATCH(D2562,MatchAdm3_Code,0)-1,2)</f>
        <v>Erromango</v>
      </c>
      <c r="F2562" s="22" t="str">
        <f t="shared" ref="F2562:F2625" ca="1" si="202">OFFSET(OffsetRefAdm3,MATCH(D2562,MatchAdm3_Code,0)-1,3)</f>
        <v>VUT0106008</v>
      </c>
      <c r="G2562" s="22" t="str">
        <f t="shared" ref="G2562:G2625" ca="1" si="203">OFFSET(OffsetRefAdm3,MATCH(D2562,MatchAdm3_Code,0)-1,5)</f>
        <v>VUT0106</v>
      </c>
      <c r="H2562" s="22" t="str">
        <f t="shared" ref="H2562:H2625" ca="1" si="204">OFFSET(OffsetRefAdm3,MATCH(D2562,MatchAdm3_Code,0)-1,4)</f>
        <v>TAFEA</v>
      </c>
      <c r="I2562" s="2"/>
      <c r="J2562" s="2">
        <v>3</v>
      </c>
      <c r="K2562" s="2"/>
    </row>
    <row r="2563" spans="1:11">
      <c r="A2563" s="6" t="s">
        <v>2176</v>
      </c>
      <c r="B2563" s="6" t="s">
        <v>2177</v>
      </c>
      <c r="C2563" s="22" t="str">
        <f t="shared" ca="1" si="200"/>
        <v>South Erromango (Erromango)</v>
      </c>
      <c r="D2563" s="6" t="s">
        <v>616</v>
      </c>
      <c r="E2563" s="22" t="str">
        <f t="shared" ca="1" si="201"/>
        <v>Erromango</v>
      </c>
      <c r="F2563" s="22" t="str">
        <f t="shared" ca="1" si="202"/>
        <v>VUT0106008</v>
      </c>
      <c r="G2563" s="22" t="str">
        <f t="shared" ca="1" si="203"/>
        <v>VUT0106</v>
      </c>
      <c r="H2563" s="22" t="str">
        <f t="shared" ca="1" si="204"/>
        <v>TAFEA</v>
      </c>
      <c r="I2563" s="2"/>
      <c r="J2563" s="2">
        <v>0</v>
      </c>
      <c r="K2563" s="2"/>
    </row>
    <row r="2564" spans="1:11">
      <c r="A2564" s="6" t="s">
        <v>6880</v>
      </c>
      <c r="B2564" s="6" t="s">
        <v>6881</v>
      </c>
      <c r="C2564" s="22" t="str">
        <f t="shared" ca="1" si="200"/>
        <v>South Maewo (Maewo)</v>
      </c>
      <c r="D2564" s="6" t="s">
        <v>618</v>
      </c>
      <c r="E2564" s="22" t="str">
        <f t="shared" ca="1" si="201"/>
        <v>Maewo</v>
      </c>
      <c r="F2564" s="22" t="str">
        <f t="shared" ca="1" si="202"/>
        <v>VUT0103014</v>
      </c>
      <c r="G2564" s="22" t="str">
        <f t="shared" ca="1" si="203"/>
        <v>VUT0103</v>
      </c>
      <c r="H2564" s="22" t="str">
        <f t="shared" ca="1" si="204"/>
        <v>PENAMA</v>
      </c>
      <c r="I2564" s="2"/>
      <c r="J2564" s="2">
        <v>0</v>
      </c>
      <c r="K2564" s="2"/>
    </row>
    <row r="2565" spans="1:11">
      <c r="A2565" s="6" t="s">
        <v>6912</v>
      </c>
      <c r="B2565" s="6" t="s">
        <v>6913</v>
      </c>
      <c r="C2565" s="22" t="str">
        <f t="shared" ca="1" si="200"/>
        <v>South Maewo (Maewo)</v>
      </c>
      <c r="D2565" s="6" t="s">
        <v>618</v>
      </c>
      <c r="E2565" s="22" t="str">
        <f t="shared" ca="1" si="201"/>
        <v>Maewo</v>
      </c>
      <c r="F2565" s="22" t="str">
        <f t="shared" ca="1" si="202"/>
        <v>VUT0103014</v>
      </c>
      <c r="G2565" s="22" t="str">
        <f t="shared" ca="1" si="203"/>
        <v>VUT0103</v>
      </c>
      <c r="H2565" s="22" t="str">
        <f t="shared" ca="1" si="204"/>
        <v>PENAMA</v>
      </c>
      <c r="I2565" s="2"/>
      <c r="J2565" s="2">
        <v>0</v>
      </c>
      <c r="K2565" s="2"/>
    </row>
    <row r="2566" spans="1:11">
      <c r="A2566" s="6" t="s">
        <v>6923</v>
      </c>
      <c r="B2566" s="6" t="s">
        <v>6924</v>
      </c>
      <c r="C2566" s="22" t="str">
        <f t="shared" ca="1" si="200"/>
        <v>South Maewo (Maewo)</v>
      </c>
      <c r="D2566" s="6" t="s">
        <v>618</v>
      </c>
      <c r="E2566" s="22" t="str">
        <f t="shared" ca="1" si="201"/>
        <v>Maewo</v>
      </c>
      <c r="F2566" s="22" t="str">
        <f t="shared" ca="1" si="202"/>
        <v>VUT0103014</v>
      </c>
      <c r="G2566" s="22" t="str">
        <f t="shared" ca="1" si="203"/>
        <v>VUT0103</v>
      </c>
      <c r="H2566" s="22" t="str">
        <f t="shared" ca="1" si="204"/>
        <v>PENAMA</v>
      </c>
      <c r="I2566" s="2"/>
      <c r="J2566" s="2">
        <v>0</v>
      </c>
      <c r="K2566" s="2"/>
    </row>
    <row r="2567" spans="1:11">
      <c r="A2567" s="6" t="s">
        <v>6927</v>
      </c>
      <c r="B2567" s="6" t="s">
        <v>6928</v>
      </c>
      <c r="C2567" s="22" t="str">
        <f t="shared" ca="1" si="200"/>
        <v>South Maewo (Maewo)</v>
      </c>
      <c r="D2567" s="6" t="s">
        <v>618</v>
      </c>
      <c r="E2567" s="22" t="str">
        <f t="shared" ca="1" si="201"/>
        <v>Maewo</v>
      </c>
      <c r="F2567" s="22" t="str">
        <f t="shared" ca="1" si="202"/>
        <v>VUT0103014</v>
      </c>
      <c r="G2567" s="22" t="str">
        <f t="shared" ca="1" si="203"/>
        <v>VUT0103</v>
      </c>
      <c r="H2567" s="22" t="str">
        <f t="shared" ca="1" si="204"/>
        <v>PENAMA</v>
      </c>
      <c r="I2567" s="2"/>
      <c r="J2567" s="2">
        <v>0</v>
      </c>
      <c r="K2567" s="2"/>
    </row>
    <row r="2568" spans="1:11">
      <c r="A2568" s="6" t="s">
        <v>6983</v>
      </c>
      <c r="B2568" s="6" t="s">
        <v>6984</v>
      </c>
      <c r="C2568" s="22" t="str">
        <f t="shared" ca="1" si="200"/>
        <v>South Maewo (Maewo)</v>
      </c>
      <c r="D2568" s="6" t="s">
        <v>618</v>
      </c>
      <c r="E2568" s="22" t="str">
        <f t="shared" ca="1" si="201"/>
        <v>Maewo</v>
      </c>
      <c r="F2568" s="22" t="str">
        <f t="shared" ca="1" si="202"/>
        <v>VUT0103014</v>
      </c>
      <c r="G2568" s="22" t="str">
        <f t="shared" ca="1" si="203"/>
        <v>VUT0103</v>
      </c>
      <c r="H2568" s="22" t="str">
        <f t="shared" ca="1" si="204"/>
        <v>PENAMA</v>
      </c>
      <c r="I2568" s="2"/>
      <c r="J2568" s="2">
        <v>0</v>
      </c>
      <c r="K2568" s="2"/>
    </row>
    <row r="2569" spans="1:11">
      <c r="A2569" s="6" t="s">
        <v>7431</v>
      </c>
      <c r="B2569" s="6" t="s">
        <v>7432</v>
      </c>
      <c r="C2569" s="22" t="str">
        <f t="shared" ca="1" si="200"/>
        <v>South Maewo (Maewo)</v>
      </c>
      <c r="D2569" s="6" t="s">
        <v>618</v>
      </c>
      <c r="E2569" s="22" t="str">
        <f t="shared" ca="1" si="201"/>
        <v>Maewo</v>
      </c>
      <c r="F2569" s="22" t="str">
        <f t="shared" ca="1" si="202"/>
        <v>VUT0103014</v>
      </c>
      <c r="G2569" s="22" t="str">
        <f t="shared" ca="1" si="203"/>
        <v>VUT0103</v>
      </c>
      <c r="H2569" s="22" t="str">
        <f t="shared" ca="1" si="204"/>
        <v>PENAMA</v>
      </c>
      <c r="I2569" s="2"/>
      <c r="J2569" s="2">
        <v>0</v>
      </c>
      <c r="K2569" s="2"/>
    </row>
    <row r="2570" spans="1:11">
      <c r="A2570" s="6" t="s">
        <v>7503</v>
      </c>
      <c r="B2570" s="6" t="s">
        <v>7504</v>
      </c>
      <c r="C2570" s="22" t="str">
        <f t="shared" ca="1" si="200"/>
        <v>South Maewo (Maewo)</v>
      </c>
      <c r="D2570" s="6" t="s">
        <v>618</v>
      </c>
      <c r="E2570" s="22" t="str">
        <f t="shared" ca="1" si="201"/>
        <v>Maewo</v>
      </c>
      <c r="F2570" s="22" t="str">
        <f t="shared" ca="1" si="202"/>
        <v>VUT0103014</v>
      </c>
      <c r="G2570" s="22" t="str">
        <f t="shared" ca="1" si="203"/>
        <v>VUT0103</v>
      </c>
      <c r="H2570" s="22" t="str">
        <f t="shared" ca="1" si="204"/>
        <v>PENAMA</v>
      </c>
      <c r="I2570" s="2"/>
      <c r="J2570" s="2">
        <v>0</v>
      </c>
      <c r="K2570" s="2"/>
    </row>
    <row r="2571" spans="1:11">
      <c r="A2571" s="6" t="s">
        <v>7635</v>
      </c>
      <c r="B2571" s="6" t="s">
        <v>7636</v>
      </c>
      <c r="C2571" s="22" t="str">
        <f t="shared" ca="1" si="200"/>
        <v>South Maewo (Maewo)</v>
      </c>
      <c r="D2571" s="6" t="s">
        <v>618</v>
      </c>
      <c r="E2571" s="22" t="str">
        <f t="shared" ca="1" si="201"/>
        <v>Maewo</v>
      </c>
      <c r="F2571" s="22" t="str">
        <f t="shared" ca="1" si="202"/>
        <v>VUT0103014</v>
      </c>
      <c r="G2571" s="22" t="str">
        <f t="shared" ca="1" si="203"/>
        <v>VUT0103</v>
      </c>
      <c r="H2571" s="22" t="str">
        <f t="shared" ca="1" si="204"/>
        <v>PENAMA</v>
      </c>
      <c r="I2571" s="2"/>
      <c r="J2571" s="2">
        <v>0</v>
      </c>
      <c r="K2571" s="2"/>
    </row>
    <row r="2572" spans="1:11">
      <c r="A2572" s="6" t="s">
        <v>7714</v>
      </c>
      <c r="B2572" s="6" t="s">
        <v>7715</v>
      </c>
      <c r="C2572" s="22" t="str">
        <f t="shared" ca="1" si="200"/>
        <v>South Maewo (Maewo)</v>
      </c>
      <c r="D2572" s="6" t="s">
        <v>618</v>
      </c>
      <c r="E2572" s="22" t="str">
        <f t="shared" ca="1" si="201"/>
        <v>Maewo</v>
      </c>
      <c r="F2572" s="22" t="str">
        <f t="shared" ca="1" si="202"/>
        <v>VUT0103014</v>
      </c>
      <c r="G2572" s="22" t="str">
        <f t="shared" ca="1" si="203"/>
        <v>VUT0103</v>
      </c>
      <c r="H2572" s="22" t="str">
        <f t="shared" ca="1" si="204"/>
        <v>PENAMA</v>
      </c>
      <c r="I2572" s="2"/>
      <c r="J2572" s="2">
        <v>0</v>
      </c>
      <c r="K2572" s="2"/>
    </row>
    <row r="2573" spans="1:11">
      <c r="A2573" s="6" t="s">
        <v>7720</v>
      </c>
      <c r="B2573" s="6" t="s">
        <v>7721</v>
      </c>
      <c r="C2573" s="22" t="str">
        <f t="shared" ca="1" si="200"/>
        <v>South Maewo (Maewo)</v>
      </c>
      <c r="D2573" s="6" t="s">
        <v>618</v>
      </c>
      <c r="E2573" s="22" t="str">
        <f t="shared" ca="1" si="201"/>
        <v>Maewo</v>
      </c>
      <c r="F2573" s="22" t="str">
        <f t="shared" ca="1" si="202"/>
        <v>VUT0103014</v>
      </c>
      <c r="G2573" s="22" t="str">
        <f t="shared" ca="1" si="203"/>
        <v>VUT0103</v>
      </c>
      <c r="H2573" s="22" t="str">
        <f t="shared" ca="1" si="204"/>
        <v>PENAMA</v>
      </c>
      <c r="I2573" s="2"/>
      <c r="J2573" s="2">
        <v>0</v>
      </c>
      <c r="K2573" s="2"/>
    </row>
    <row r="2574" spans="1:11">
      <c r="A2574" s="6" t="s">
        <v>7740</v>
      </c>
      <c r="B2574" s="6" t="s">
        <v>7741</v>
      </c>
      <c r="C2574" s="22" t="str">
        <f t="shared" ca="1" si="200"/>
        <v>South Maewo (Maewo)</v>
      </c>
      <c r="D2574" s="6" t="s">
        <v>618</v>
      </c>
      <c r="E2574" s="22" t="str">
        <f t="shared" ca="1" si="201"/>
        <v>Maewo</v>
      </c>
      <c r="F2574" s="22" t="str">
        <f t="shared" ca="1" si="202"/>
        <v>VUT0103014</v>
      </c>
      <c r="G2574" s="22" t="str">
        <f t="shared" ca="1" si="203"/>
        <v>VUT0103</v>
      </c>
      <c r="H2574" s="22" t="str">
        <f t="shared" ca="1" si="204"/>
        <v>PENAMA</v>
      </c>
      <c r="I2574" s="2"/>
      <c r="J2574" s="2">
        <v>0</v>
      </c>
      <c r="K2574" s="2"/>
    </row>
    <row r="2575" spans="1:11">
      <c r="A2575" s="6" t="s">
        <v>7744</v>
      </c>
      <c r="B2575" s="6" t="s">
        <v>7745</v>
      </c>
      <c r="C2575" s="22" t="str">
        <f t="shared" ca="1" si="200"/>
        <v>South Maewo (Maewo)</v>
      </c>
      <c r="D2575" s="6" t="s">
        <v>618</v>
      </c>
      <c r="E2575" s="22" t="str">
        <f t="shared" ca="1" si="201"/>
        <v>Maewo</v>
      </c>
      <c r="F2575" s="22" t="str">
        <f t="shared" ca="1" si="202"/>
        <v>VUT0103014</v>
      </c>
      <c r="G2575" s="22" t="str">
        <f t="shared" ca="1" si="203"/>
        <v>VUT0103</v>
      </c>
      <c r="H2575" s="22" t="str">
        <f t="shared" ca="1" si="204"/>
        <v>PENAMA</v>
      </c>
      <c r="I2575" s="2"/>
      <c r="J2575" s="2">
        <v>0</v>
      </c>
      <c r="K2575" s="2"/>
    </row>
    <row r="2576" spans="1:11">
      <c r="A2576" s="6" t="s">
        <v>7786</v>
      </c>
      <c r="B2576" s="6" t="s">
        <v>7787</v>
      </c>
      <c r="C2576" s="22" t="str">
        <f t="shared" ca="1" si="200"/>
        <v>South Maewo (Maewo)</v>
      </c>
      <c r="D2576" s="6" t="s">
        <v>618</v>
      </c>
      <c r="E2576" s="22" t="str">
        <f t="shared" ca="1" si="201"/>
        <v>Maewo</v>
      </c>
      <c r="F2576" s="22" t="str">
        <f t="shared" ca="1" si="202"/>
        <v>VUT0103014</v>
      </c>
      <c r="G2576" s="22" t="str">
        <f t="shared" ca="1" si="203"/>
        <v>VUT0103</v>
      </c>
      <c r="H2576" s="22" t="str">
        <f t="shared" ca="1" si="204"/>
        <v>PENAMA</v>
      </c>
      <c r="I2576" s="2"/>
      <c r="J2576" s="2">
        <v>0</v>
      </c>
      <c r="K2576" s="2"/>
    </row>
    <row r="2577" spans="1:11">
      <c r="A2577" s="6" t="s">
        <v>7806</v>
      </c>
      <c r="B2577" s="6" t="s">
        <v>7807</v>
      </c>
      <c r="C2577" s="22" t="str">
        <f t="shared" ca="1" si="200"/>
        <v>South Maewo (Maewo)</v>
      </c>
      <c r="D2577" s="6" t="s">
        <v>618</v>
      </c>
      <c r="E2577" s="22" t="str">
        <f t="shared" ca="1" si="201"/>
        <v>Maewo</v>
      </c>
      <c r="F2577" s="22" t="str">
        <f t="shared" ca="1" si="202"/>
        <v>VUT0103014</v>
      </c>
      <c r="G2577" s="22" t="str">
        <f t="shared" ca="1" si="203"/>
        <v>VUT0103</v>
      </c>
      <c r="H2577" s="22" t="str">
        <f t="shared" ca="1" si="204"/>
        <v>PENAMA</v>
      </c>
      <c r="I2577" s="2"/>
      <c r="J2577" s="2">
        <v>0</v>
      </c>
      <c r="K2577" s="2"/>
    </row>
    <row r="2578" spans="1:11">
      <c r="A2578" s="6" t="s">
        <v>7850</v>
      </c>
      <c r="B2578" s="6" t="s">
        <v>7851</v>
      </c>
      <c r="C2578" s="22" t="str">
        <f t="shared" ca="1" si="200"/>
        <v>South Maewo (Maewo)</v>
      </c>
      <c r="D2578" s="6" t="s">
        <v>618</v>
      </c>
      <c r="E2578" s="22" t="str">
        <f t="shared" ca="1" si="201"/>
        <v>Maewo</v>
      </c>
      <c r="F2578" s="22" t="str">
        <f t="shared" ca="1" si="202"/>
        <v>VUT0103014</v>
      </c>
      <c r="G2578" s="22" t="str">
        <f t="shared" ca="1" si="203"/>
        <v>VUT0103</v>
      </c>
      <c r="H2578" s="22" t="str">
        <f t="shared" ca="1" si="204"/>
        <v>PENAMA</v>
      </c>
      <c r="I2578" s="2"/>
      <c r="J2578" s="2">
        <v>0</v>
      </c>
      <c r="K2578" s="2"/>
    </row>
    <row r="2579" spans="1:11">
      <c r="A2579" s="6" t="s">
        <v>267</v>
      </c>
      <c r="B2579" s="6" t="s">
        <v>3132</v>
      </c>
      <c r="C2579" s="22" t="str">
        <f t="shared" ca="1" si="200"/>
        <v>South Malekula (Akhamb)</v>
      </c>
      <c r="D2579" s="6" t="s">
        <v>624</v>
      </c>
      <c r="E2579" s="22" t="str">
        <f t="shared" ca="1" si="201"/>
        <v>Akhamb</v>
      </c>
      <c r="F2579" s="22" t="str">
        <f t="shared" ca="1" si="202"/>
        <v>VUT0104030</v>
      </c>
      <c r="G2579" s="22" t="str">
        <f t="shared" ca="1" si="203"/>
        <v>VUT0104</v>
      </c>
      <c r="H2579" s="22" t="str">
        <f t="shared" ca="1" si="204"/>
        <v>MALAMPA</v>
      </c>
      <c r="I2579" s="2"/>
      <c r="J2579" s="2">
        <v>0</v>
      </c>
      <c r="K2579" s="2"/>
    </row>
    <row r="2580" spans="1:11">
      <c r="A2580" s="6" t="s">
        <v>3133</v>
      </c>
      <c r="B2580" s="6" t="s">
        <v>3134</v>
      </c>
      <c r="C2580" s="22" t="str">
        <f t="shared" ca="1" si="200"/>
        <v>South Malekula (Akhamb)</v>
      </c>
      <c r="D2580" s="6" t="s">
        <v>624</v>
      </c>
      <c r="E2580" s="22" t="str">
        <f t="shared" ca="1" si="201"/>
        <v>Akhamb</v>
      </c>
      <c r="F2580" s="22" t="str">
        <f t="shared" ca="1" si="202"/>
        <v>VUT0104030</v>
      </c>
      <c r="G2580" s="22" t="str">
        <f t="shared" ca="1" si="203"/>
        <v>VUT0104</v>
      </c>
      <c r="H2580" s="22" t="str">
        <f t="shared" ca="1" si="204"/>
        <v>MALAMPA</v>
      </c>
      <c r="I2580" s="2"/>
      <c r="J2580" s="2">
        <v>0</v>
      </c>
      <c r="K2580" s="2"/>
    </row>
    <row r="2581" spans="1:11">
      <c r="A2581" s="6" t="s">
        <v>3137</v>
      </c>
      <c r="B2581" s="6" t="s">
        <v>3138</v>
      </c>
      <c r="C2581" s="22" t="str">
        <f t="shared" ca="1" si="200"/>
        <v>South Malekula (Akhamb)</v>
      </c>
      <c r="D2581" s="6" t="s">
        <v>624</v>
      </c>
      <c r="E2581" s="22" t="str">
        <f t="shared" ca="1" si="201"/>
        <v>Akhamb</v>
      </c>
      <c r="F2581" s="22" t="str">
        <f t="shared" ca="1" si="202"/>
        <v>VUT0104030</v>
      </c>
      <c r="G2581" s="22" t="str">
        <f t="shared" ca="1" si="203"/>
        <v>VUT0104</v>
      </c>
      <c r="H2581" s="22" t="str">
        <f t="shared" ca="1" si="204"/>
        <v>MALAMPA</v>
      </c>
      <c r="I2581" s="2"/>
      <c r="J2581" s="2">
        <v>0</v>
      </c>
      <c r="K2581" s="2"/>
    </row>
    <row r="2582" spans="1:11">
      <c r="A2582" s="6" t="s">
        <v>3139</v>
      </c>
      <c r="B2582" s="6" t="s">
        <v>3140</v>
      </c>
      <c r="C2582" s="22" t="str">
        <f t="shared" ca="1" si="200"/>
        <v>South Malekula (Akhamb)</v>
      </c>
      <c r="D2582" s="6" t="s">
        <v>624</v>
      </c>
      <c r="E2582" s="22" t="str">
        <f t="shared" ca="1" si="201"/>
        <v>Akhamb</v>
      </c>
      <c r="F2582" s="22" t="str">
        <f t="shared" ca="1" si="202"/>
        <v>VUT0104030</v>
      </c>
      <c r="G2582" s="22" t="str">
        <f t="shared" ca="1" si="203"/>
        <v>VUT0104</v>
      </c>
      <c r="H2582" s="22" t="str">
        <f t="shared" ca="1" si="204"/>
        <v>MALAMPA</v>
      </c>
      <c r="I2582" s="2"/>
      <c r="J2582" s="2">
        <v>0</v>
      </c>
      <c r="K2582" s="2"/>
    </row>
    <row r="2583" spans="1:11">
      <c r="A2583" s="6" t="s">
        <v>3141</v>
      </c>
      <c r="B2583" s="6" t="s">
        <v>3142</v>
      </c>
      <c r="C2583" s="22" t="str">
        <f t="shared" ca="1" si="200"/>
        <v>South Malekula (Akhamb)</v>
      </c>
      <c r="D2583" s="6" t="s">
        <v>624</v>
      </c>
      <c r="E2583" s="22" t="str">
        <f t="shared" ca="1" si="201"/>
        <v>Akhamb</v>
      </c>
      <c r="F2583" s="22" t="str">
        <f t="shared" ca="1" si="202"/>
        <v>VUT0104030</v>
      </c>
      <c r="G2583" s="22" t="str">
        <f t="shared" ca="1" si="203"/>
        <v>VUT0104</v>
      </c>
      <c r="H2583" s="22" t="str">
        <f t="shared" ca="1" si="204"/>
        <v>MALAMPA</v>
      </c>
      <c r="I2583" s="2"/>
      <c r="J2583" s="2">
        <v>0</v>
      </c>
      <c r="K2583" s="2"/>
    </row>
    <row r="2584" spans="1:11">
      <c r="A2584" s="6" t="s">
        <v>3145</v>
      </c>
      <c r="B2584" s="6" t="s">
        <v>3146</v>
      </c>
      <c r="C2584" s="22" t="str">
        <f t="shared" ca="1" si="200"/>
        <v>South Malekula (Akhamb)</v>
      </c>
      <c r="D2584" s="6" t="s">
        <v>624</v>
      </c>
      <c r="E2584" s="22" t="str">
        <f t="shared" ca="1" si="201"/>
        <v>Akhamb</v>
      </c>
      <c r="F2584" s="22" t="str">
        <f t="shared" ca="1" si="202"/>
        <v>VUT0104030</v>
      </c>
      <c r="G2584" s="22" t="str">
        <f t="shared" ca="1" si="203"/>
        <v>VUT0104</v>
      </c>
      <c r="H2584" s="22" t="str">
        <f t="shared" ca="1" si="204"/>
        <v>MALAMPA</v>
      </c>
      <c r="I2584" s="2"/>
      <c r="J2584" s="2">
        <v>0</v>
      </c>
      <c r="K2584" s="2"/>
    </row>
    <row r="2585" spans="1:11">
      <c r="A2585" s="6" t="s">
        <v>3147</v>
      </c>
      <c r="B2585" s="6" t="s">
        <v>3148</v>
      </c>
      <c r="C2585" s="22" t="str">
        <f t="shared" ca="1" si="200"/>
        <v>South Malekula (Akhamb)</v>
      </c>
      <c r="D2585" s="6" t="s">
        <v>624</v>
      </c>
      <c r="E2585" s="22" t="str">
        <f t="shared" ca="1" si="201"/>
        <v>Akhamb</v>
      </c>
      <c r="F2585" s="22" t="str">
        <f t="shared" ca="1" si="202"/>
        <v>VUT0104030</v>
      </c>
      <c r="G2585" s="22" t="str">
        <f t="shared" ca="1" si="203"/>
        <v>VUT0104</v>
      </c>
      <c r="H2585" s="22" t="str">
        <f t="shared" ca="1" si="204"/>
        <v>MALAMPA</v>
      </c>
      <c r="I2585" s="2"/>
      <c r="J2585" s="2">
        <v>0</v>
      </c>
      <c r="K2585" s="2"/>
    </row>
    <row r="2586" spans="1:11">
      <c r="A2586" s="6" t="s">
        <v>3135</v>
      </c>
      <c r="B2586" s="6" t="s">
        <v>3136</v>
      </c>
      <c r="C2586" s="22" t="str">
        <f t="shared" ca="1" si="200"/>
        <v>South Malekula (Avokh)</v>
      </c>
      <c r="D2586" s="6" t="s">
        <v>632</v>
      </c>
      <c r="E2586" s="22" t="str">
        <f t="shared" ca="1" si="201"/>
        <v>Avokh</v>
      </c>
      <c r="F2586" s="22" t="str">
        <f t="shared" ca="1" si="202"/>
        <v>VUT0104034</v>
      </c>
      <c r="G2586" s="22" t="str">
        <f t="shared" ca="1" si="203"/>
        <v>VUT0104</v>
      </c>
      <c r="H2586" s="22" t="str">
        <f t="shared" ca="1" si="204"/>
        <v>MALAMPA</v>
      </c>
      <c r="I2586" s="2"/>
      <c r="J2586" s="2">
        <v>0</v>
      </c>
      <c r="K2586" s="2"/>
    </row>
    <row r="2587" spans="1:11">
      <c r="A2587" s="6" t="s">
        <v>273</v>
      </c>
      <c r="B2587" s="6" t="s">
        <v>3105</v>
      </c>
      <c r="C2587" s="22" t="str">
        <f t="shared" ca="1" si="200"/>
        <v>South Malekula (Awei)</v>
      </c>
      <c r="D2587" s="6" t="s">
        <v>626</v>
      </c>
      <c r="E2587" s="22" t="str">
        <f t="shared" ca="1" si="201"/>
        <v>Awei</v>
      </c>
      <c r="F2587" s="22" t="str">
        <f t="shared" ca="1" si="202"/>
        <v>VUT0104035</v>
      </c>
      <c r="G2587" s="22" t="str">
        <f t="shared" ca="1" si="203"/>
        <v>VUT0104</v>
      </c>
      <c r="H2587" s="22" t="str">
        <f t="shared" ca="1" si="204"/>
        <v>MALAMPA</v>
      </c>
      <c r="I2587" s="2"/>
      <c r="J2587" s="2">
        <v>0</v>
      </c>
      <c r="K2587" s="2"/>
    </row>
    <row r="2588" spans="1:11">
      <c r="A2588" s="6" t="s">
        <v>3128</v>
      </c>
      <c r="B2588" s="6" t="s">
        <v>3129</v>
      </c>
      <c r="C2588" s="22" t="str">
        <f t="shared" ca="1" si="200"/>
        <v>South Malekula (Lembong)</v>
      </c>
      <c r="D2588" s="6" t="s">
        <v>622</v>
      </c>
      <c r="E2588" s="22" t="str">
        <f t="shared" ca="1" si="201"/>
        <v>Lembong</v>
      </c>
      <c r="F2588" s="22" t="str">
        <f t="shared" ca="1" si="202"/>
        <v>VUT0104052</v>
      </c>
      <c r="G2588" s="22" t="str">
        <f t="shared" ca="1" si="203"/>
        <v>VUT0104</v>
      </c>
      <c r="H2588" s="22" t="str">
        <f t="shared" ca="1" si="204"/>
        <v>MALAMPA</v>
      </c>
      <c r="I2588" s="2"/>
      <c r="J2588" s="2">
        <v>0</v>
      </c>
      <c r="K2588" s="2"/>
    </row>
    <row r="2589" spans="1:11">
      <c r="A2589" s="6" t="s">
        <v>3091</v>
      </c>
      <c r="B2589" s="6" t="s">
        <v>3092</v>
      </c>
      <c r="C2589" s="22" t="str">
        <f t="shared" ca="1" si="200"/>
        <v>South Malekula (Malekula)</v>
      </c>
      <c r="D2589" s="6" t="s">
        <v>620</v>
      </c>
      <c r="E2589" s="22" t="str">
        <f t="shared" ca="1" si="201"/>
        <v>Malekula</v>
      </c>
      <c r="F2589" s="22" t="str">
        <f t="shared" ca="1" si="202"/>
        <v>VUT0104016</v>
      </c>
      <c r="G2589" s="22" t="str">
        <f t="shared" ca="1" si="203"/>
        <v>VUT0104</v>
      </c>
      <c r="H2589" s="22" t="str">
        <f t="shared" ca="1" si="204"/>
        <v>MALAMPA</v>
      </c>
      <c r="I2589" s="2"/>
      <c r="J2589" s="2">
        <v>0</v>
      </c>
      <c r="K2589" s="2"/>
    </row>
    <row r="2590" spans="1:11">
      <c r="A2590" s="6" t="s">
        <v>3097</v>
      </c>
      <c r="B2590" s="6" t="s">
        <v>3098</v>
      </c>
      <c r="C2590" s="22" t="str">
        <f t="shared" ca="1" si="200"/>
        <v>South Malekula (Malekula)</v>
      </c>
      <c r="D2590" s="6" t="s">
        <v>620</v>
      </c>
      <c r="E2590" s="22" t="str">
        <f t="shared" ca="1" si="201"/>
        <v>Malekula</v>
      </c>
      <c r="F2590" s="22" t="str">
        <f t="shared" ca="1" si="202"/>
        <v>VUT0104016</v>
      </c>
      <c r="G2590" s="22" t="str">
        <f t="shared" ca="1" si="203"/>
        <v>VUT0104</v>
      </c>
      <c r="H2590" s="22" t="str">
        <f t="shared" ca="1" si="204"/>
        <v>MALAMPA</v>
      </c>
      <c r="I2590" s="2"/>
      <c r="J2590" s="2">
        <v>0</v>
      </c>
      <c r="K2590" s="2"/>
    </row>
    <row r="2591" spans="1:11">
      <c r="A2591" s="6" t="s">
        <v>3101</v>
      </c>
      <c r="B2591" s="6" t="s">
        <v>3102</v>
      </c>
      <c r="C2591" s="22" t="str">
        <f t="shared" ca="1" si="200"/>
        <v>South Malekula (Malekula)</v>
      </c>
      <c r="D2591" s="6" t="s">
        <v>620</v>
      </c>
      <c r="E2591" s="22" t="str">
        <f t="shared" ca="1" si="201"/>
        <v>Malekula</v>
      </c>
      <c r="F2591" s="22" t="str">
        <f t="shared" ca="1" si="202"/>
        <v>VUT0104016</v>
      </c>
      <c r="G2591" s="22" t="str">
        <f t="shared" ca="1" si="203"/>
        <v>VUT0104</v>
      </c>
      <c r="H2591" s="22" t="str">
        <f t="shared" ca="1" si="204"/>
        <v>MALAMPA</v>
      </c>
      <c r="I2591" s="2"/>
      <c r="J2591" s="2">
        <v>0</v>
      </c>
      <c r="K2591" s="2"/>
    </row>
    <row r="2592" spans="1:11">
      <c r="A2592" s="6" t="s">
        <v>3106</v>
      </c>
      <c r="B2592" s="6" t="s">
        <v>3107</v>
      </c>
      <c r="C2592" s="22" t="str">
        <f t="shared" ca="1" si="200"/>
        <v>South Malekula (Malekula)</v>
      </c>
      <c r="D2592" s="6" t="s">
        <v>620</v>
      </c>
      <c r="E2592" s="22" t="str">
        <f t="shared" ca="1" si="201"/>
        <v>Malekula</v>
      </c>
      <c r="F2592" s="22" t="str">
        <f t="shared" ca="1" si="202"/>
        <v>VUT0104016</v>
      </c>
      <c r="G2592" s="22" t="str">
        <f t="shared" ca="1" si="203"/>
        <v>VUT0104</v>
      </c>
      <c r="H2592" s="22" t="str">
        <f t="shared" ca="1" si="204"/>
        <v>MALAMPA</v>
      </c>
      <c r="I2592" s="2"/>
      <c r="J2592" s="2">
        <v>0</v>
      </c>
      <c r="K2592" s="2"/>
    </row>
    <row r="2593" spans="1:11">
      <c r="A2593" s="6" t="s">
        <v>3108</v>
      </c>
      <c r="B2593" s="6" t="s">
        <v>3109</v>
      </c>
      <c r="C2593" s="22" t="str">
        <f t="shared" ca="1" si="200"/>
        <v>South Malekula (Malekula)</v>
      </c>
      <c r="D2593" s="6" t="s">
        <v>620</v>
      </c>
      <c r="E2593" s="22" t="str">
        <f t="shared" ca="1" si="201"/>
        <v>Malekula</v>
      </c>
      <c r="F2593" s="22" t="str">
        <f t="shared" ca="1" si="202"/>
        <v>VUT0104016</v>
      </c>
      <c r="G2593" s="22" t="str">
        <f t="shared" ca="1" si="203"/>
        <v>VUT0104</v>
      </c>
      <c r="H2593" s="22" t="str">
        <f t="shared" ca="1" si="204"/>
        <v>MALAMPA</v>
      </c>
      <c r="I2593" s="2"/>
      <c r="J2593" s="2">
        <v>0</v>
      </c>
      <c r="K2593" s="2"/>
    </row>
    <row r="2594" spans="1:11">
      <c r="A2594" s="6" t="s">
        <v>3112</v>
      </c>
      <c r="B2594" s="6" t="s">
        <v>3113</v>
      </c>
      <c r="C2594" s="22" t="str">
        <f t="shared" ca="1" si="200"/>
        <v>South Malekula (Malekula)</v>
      </c>
      <c r="D2594" s="6" t="s">
        <v>620</v>
      </c>
      <c r="E2594" s="22" t="str">
        <f t="shared" ca="1" si="201"/>
        <v>Malekula</v>
      </c>
      <c r="F2594" s="22" t="str">
        <f t="shared" ca="1" si="202"/>
        <v>VUT0104016</v>
      </c>
      <c r="G2594" s="22" t="str">
        <f t="shared" ca="1" si="203"/>
        <v>VUT0104</v>
      </c>
      <c r="H2594" s="22" t="str">
        <f t="shared" ca="1" si="204"/>
        <v>MALAMPA</v>
      </c>
      <c r="I2594" s="2"/>
      <c r="J2594" s="2">
        <v>0</v>
      </c>
      <c r="K2594" s="2"/>
    </row>
    <row r="2595" spans="1:11">
      <c r="A2595" s="6" t="s">
        <v>3114</v>
      </c>
      <c r="B2595" s="6" t="s">
        <v>3115</v>
      </c>
      <c r="C2595" s="22" t="str">
        <f t="shared" ca="1" si="200"/>
        <v>South Malekula (Malekula)</v>
      </c>
      <c r="D2595" s="6" t="s">
        <v>620</v>
      </c>
      <c r="E2595" s="22" t="str">
        <f t="shared" ca="1" si="201"/>
        <v>Malekula</v>
      </c>
      <c r="F2595" s="22" t="str">
        <f t="shared" ca="1" si="202"/>
        <v>VUT0104016</v>
      </c>
      <c r="G2595" s="22" t="str">
        <f t="shared" ca="1" si="203"/>
        <v>VUT0104</v>
      </c>
      <c r="H2595" s="22" t="str">
        <f t="shared" ca="1" si="204"/>
        <v>MALAMPA</v>
      </c>
      <c r="I2595" s="2"/>
      <c r="J2595" s="2">
        <v>0</v>
      </c>
      <c r="K2595" s="2"/>
    </row>
    <row r="2596" spans="1:11">
      <c r="A2596" s="6" t="s">
        <v>3118</v>
      </c>
      <c r="B2596" s="6" t="s">
        <v>3119</v>
      </c>
      <c r="C2596" s="22" t="str">
        <f t="shared" ca="1" si="200"/>
        <v>South Malekula (Malekula)</v>
      </c>
      <c r="D2596" s="6" t="s">
        <v>620</v>
      </c>
      <c r="E2596" s="22" t="str">
        <f t="shared" ca="1" si="201"/>
        <v>Malekula</v>
      </c>
      <c r="F2596" s="22" t="str">
        <f t="shared" ca="1" si="202"/>
        <v>VUT0104016</v>
      </c>
      <c r="G2596" s="22" t="str">
        <f t="shared" ca="1" si="203"/>
        <v>VUT0104</v>
      </c>
      <c r="H2596" s="22" t="str">
        <f t="shared" ca="1" si="204"/>
        <v>MALAMPA</v>
      </c>
      <c r="I2596" s="2"/>
      <c r="J2596" s="2">
        <v>0</v>
      </c>
      <c r="K2596" s="2"/>
    </row>
    <row r="2597" spans="1:11">
      <c r="A2597" s="6" t="s">
        <v>3120</v>
      </c>
      <c r="B2597" s="6" t="s">
        <v>3121</v>
      </c>
      <c r="C2597" s="22" t="str">
        <f t="shared" ca="1" si="200"/>
        <v>South Malekula (Malekula)</v>
      </c>
      <c r="D2597" s="6" t="s">
        <v>620</v>
      </c>
      <c r="E2597" s="22" t="str">
        <f t="shared" ca="1" si="201"/>
        <v>Malekula</v>
      </c>
      <c r="F2597" s="22" t="str">
        <f t="shared" ca="1" si="202"/>
        <v>VUT0104016</v>
      </c>
      <c r="G2597" s="22" t="str">
        <f t="shared" ca="1" si="203"/>
        <v>VUT0104</v>
      </c>
      <c r="H2597" s="22" t="str">
        <f t="shared" ca="1" si="204"/>
        <v>MALAMPA</v>
      </c>
      <c r="I2597" s="2"/>
      <c r="J2597" s="2">
        <v>0</v>
      </c>
      <c r="K2597" s="2"/>
    </row>
    <row r="2598" spans="1:11">
      <c r="A2598" s="6" t="s">
        <v>3122</v>
      </c>
      <c r="B2598" s="6" t="s">
        <v>3123</v>
      </c>
      <c r="C2598" s="22" t="str">
        <f t="shared" ca="1" si="200"/>
        <v>South Malekula (Malekula)</v>
      </c>
      <c r="D2598" s="6" t="s">
        <v>620</v>
      </c>
      <c r="E2598" s="22" t="str">
        <f t="shared" ca="1" si="201"/>
        <v>Malekula</v>
      </c>
      <c r="F2598" s="22" t="str">
        <f t="shared" ca="1" si="202"/>
        <v>VUT0104016</v>
      </c>
      <c r="G2598" s="22" t="str">
        <f t="shared" ca="1" si="203"/>
        <v>VUT0104</v>
      </c>
      <c r="H2598" s="22" t="str">
        <f t="shared" ca="1" si="204"/>
        <v>MALAMPA</v>
      </c>
      <c r="I2598" s="2"/>
      <c r="J2598" s="2">
        <v>3</v>
      </c>
      <c r="K2598" s="2"/>
    </row>
    <row r="2599" spans="1:11">
      <c r="A2599" s="6" t="s">
        <v>3124</v>
      </c>
      <c r="B2599" s="6" t="s">
        <v>3125</v>
      </c>
      <c r="C2599" s="22" t="str">
        <f t="shared" ca="1" si="200"/>
        <v>South Malekula (Malekula)</v>
      </c>
      <c r="D2599" s="6" t="s">
        <v>620</v>
      </c>
      <c r="E2599" s="22" t="str">
        <f t="shared" ca="1" si="201"/>
        <v>Malekula</v>
      </c>
      <c r="F2599" s="22" t="str">
        <f t="shared" ca="1" si="202"/>
        <v>VUT0104016</v>
      </c>
      <c r="G2599" s="22" t="str">
        <f t="shared" ca="1" si="203"/>
        <v>VUT0104</v>
      </c>
      <c r="H2599" s="22" t="str">
        <f t="shared" ca="1" si="204"/>
        <v>MALAMPA</v>
      </c>
      <c r="I2599" s="2"/>
      <c r="J2599" s="2">
        <v>0</v>
      </c>
      <c r="K2599" s="2"/>
    </row>
    <row r="2600" spans="1:11">
      <c r="A2600" s="6" t="s">
        <v>3126</v>
      </c>
      <c r="B2600" s="6" t="s">
        <v>3127</v>
      </c>
      <c r="C2600" s="22" t="str">
        <f t="shared" ca="1" si="200"/>
        <v>South Malekula (Malekula)</v>
      </c>
      <c r="D2600" s="6" t="s">
        <v>620</v>
      </c>
      <c r="E2600" s="22" t="str">
        <f t="shared" ca="1" si="201"/>
        <v>Malekula</v>
      </c>
      <c r="F2600" s="22" t="str">
        <f t="shared" ca="1" si="202"/>
        <v>VUT0104016</v>
      </c>
      <c r="G2600" s="22" t="str">
        <f t="shared" ca="1" si="203"/>
        <v>VUT0104</v>
      </c>
      <c r="H2600" s="22" t="str">
        <f t="shared" ca="1" si="204"/>
        <v>MALAMPA</v>
      </c>
      <c r="I2600" s="2"/>
      <c r="J2600" s="2">
        <v>0</v>
      </c>
      <c r="K2600" s="2"/>
    </row>
    <row r="2601" spans="1:11">
      <c r="A2601" s="6" t="s">
        <v>3130</v>
      </c>
      <c r="B2601" s="6" t="s">
        <v>3131</v>
      </c>
      <c r="C2601" s="22" t="str">
        <f t="shared" ca="1" si="200"/>
        <v>South Malekula (Malekula)</v>
      </c>
      <c r="D2601" s="6" t="s">
        <v>620</v>
      </c>
      <c r="E2601" s="22" t="str">
        <f t="shared" ca="1" si="201"/>
        <v>Malekula</v>
      </c>
      <c r="F2601" s="22" t="str">
        <f t="shared" ca="1" si="202"/>
        <v>VUT0104016</v>
      </c>
      <c r="G2601" s="22" t="str">
        <f t="shared" ca="1" si="203"/>
        <v>VUT0104</v>
      </c>
      <c r="H2601" s="22" t="str">
        <f t="shared" ca="1" si="204"/>
        <v>MALAMPA</v>
      </c>
      <c r="I2601" s="2"/>
      <c r="J2601" s="2">
        <v>0</v>
      </c>
      <c r="K2601" s="2"/>
    </row>
    <row r="2602" spans="1:11">
      <c r="A2602" s="6" t="s">
        <v>3143</v>
      </c>
      <c r="B2602" s="6" t="s">
        <v>3144</v>
      </c>
      <c r="C2602" s="22" t="str">
        <f t="shared" ca="1" si="200"/>
        <v>South Malekula (Malekula)</v>
      </c>
      <c r="D2602" s="6" t="s">
        <v>620</v>
      </c>
      <c r="E2602" s="22" t="str">
        <f t="shared" ca="1" si="201"/>
        <v>Malekula</v>
      </c>
      <c r="F2602" s="22" t="str">
        <f t="shared" ca="1" si="202"/>
        <v>VUT0104016</v>
      </c>
      <c r="G2602" s="22" t="str">
        <f t="shared" ca="1" si="203"/>
        <v>VUT0104</v>
      </c>
      <c r="H2602" s="22" t="str">
        <f t="shared" ca="1" si="204"/>
        <v>MALAMPA</v>
      </c>
      <c r="I2602" s="2"/>
      <c r="J2602" s="2">
        <v>0</v>
      </c>
      <c r="K2602" s="2"/>
    </row>
    <row r="2603" spans="1:11">
      <c r="A2603" s="6" t="s">
        <v>3155</v>
      </c>
      <c r="B2603" s="6" t="s">
        <v>3156</v>
      </c>
      <c r="C2603" s="22" t="str">
        <f t="shared" ca="1" si="200"/>
        <v>South Malekula (Malekula)</v>
      </c>
      <c r="D2603" s="6" t="s">
        <v>620</v>
      </c>
      <c r="E2603" s="22" t="str">
        <f t="shared" ca="1" si="201"/>
        <v>Malekula</v>
      </c>
      <c r="F2603" s="22" t="str">
        <f t="shared" ca="1" si="202"/>
        <v>VUT0104016</v>
      </c>
      <c r="G2603" s="22" t="str">
        <f t="shared" ca="1" si="203"/>
        <v>VUT0104</v>
      </c>
      <c r="H2603" s="22" t="str">
        <f t="shared" ca="1" si="204"/>
        <v>MALAMPA</v>
      </c>
      <c r="I2603" s="2"/>
      <c r="J2603" s="2">
        <v>0</v>
      </c>
      <c r="K2603" s="2"/>
    </row>
    <row r="2604" spans="1:11">
      <c r="A2604" s="6" t="s">
        <v>3166</v>
      </c>
      <c r="B2604" s="6" t="s">
        <v>3167</v>
      </c>
      <c r="C2604" s="22" t="str">
        <f t="shared" ca="1" si="200"/>
        <v>South Malekula (Malekula)</v>
      </c>
      <c r="D2604" s="6" t="s">
        <v>620</v>
      </c>
      <c r="E2604" s="22" t="str">
        <f t="shared" ca="1" si="201"/>
        <v>Malekula</v>
      </c>
      <c r="F2604" s="22" t="str">
        <f t="shared" ca="1" si="202"/>
        <v>VUT0104016</v>
      </c>
      <c r="G2604" s="22" t="str">
        <f t="shared" ca="1" si="203"/>
        <v>VUT0104</v>
      </c>
      <c r="H2604" s="22" t="str">
        <f t="shared" ca="1" si="204"/>
        <v>MALAMPA</v>
      </c>
      <c r="I2604" s="2"/>
      <c r="J2604" s="2">
        <v>0</v>
      </c>
      <c r="K2604" s="2"/>
    </row>
    <row r="2605" spans="1:11">
      <c r="A2605" s="6" t="s">
        <v>3066</v>
      </c>
      <c r="B2605" s="6" t="s">
        <v>3178</v>
      </c>
      <c r="C2605" s="22" t="str">
        <f t="shared" ca="1" si="200"/>
        <v>South Malekula (Malekula)</v>
      </c>
      <c r="D2605" s="6" t="s">
        <v>620</v>
      </c>
      <c r="E2605" s="22" t="str">
        <f t="shared" ca="1" si="201"/>
        <v>Malekula</v>
      </c>
      <c r="F2605" s="22" t="str">
        <f t="shared" ca="1" si="202"/>
        <v>VUT0104016</v>
      </c>
      <c r="G2605" s="22" t="str">
        <f t="shared" ca="1" si="203"/>
        <v>VUT0104</v>
      </c>
      <c r="H2605" s="22" t="str">
        <f t="shared" ca="1" si="204"/>
        <v>MALAMPA</v>
      </c>
      <c r="I2605" s="2"/>
      <c r="J2605" s="2">
        <v>0</v>
      </c>
      <c r="K2605" s="2"/>
    </row>
    <row r="2606" spans="1:11">
      <c r="A2606" s="6" t="s">
        <v>3179</v>
      </c>
      <c r="B2606" s="6" t="s">
        <v>3180</v>
      </c>
      <c r="C2606" s="22" t="str">
        <f t="shared" ca="1" si="200"/>
        <v>South Malekula (Malekula)</v>
      </c>
      <c r="D2606" s="6" t="s">
        <v>620</v>
      </c>
      <c r="E2606" s="22" t="str">
        <f t="shared" ca="1" si="201"/>
        <v>Malekula</v>
      </c>
      <c r="F2606" s="22" t="str">
        <f t="shared" ca="1" si="202"/>
        <v>VUT0104016</v>
      </c>
      <c r="G2606" s="22" t="str">
        <f t="shared" ca="1" si="203"/>
        <v>VUT0104</v>
      </c>
      <c r="H2606" s="22" t="str">
        <f t="shared" ca="1" si="204"/>
        <v>MALAMPA</v>
      </c>
      <c r="I2606" s="2"/>
      <c r="J2606" s="2">
        <v>0</v>
      </c>
      <c r="K2606" s="2"/>
    </row>
    <row r="2607" spans="1:11">
      <c r="A2607" s="6" t="s">
        <v>3181</v>
      </c>
      <c r="B2607" s="6" t="s">
        <v>3182</v>
      </c>
      <c r="C2607" s="22" t="str">
        <f t="shared" ca="1" si="200"/>
        <v>South Malekula (Malekula)</v>
      </c>
      <c r="D2607" s="6" t="s">
        <v>620</v>
      </c>
      <c r="E2607" s="22" t="str">
        <f t="shared" ca="1" si="201"/>
        <v>Malekula</v>
      </c>
      <c r="F2607" s="22" t="str">
        <f t="shared" ca="1" si="202"/>
        <v>VUT0104016</v>
      </c>
      <c r="G2607" s="22" t="str">
        <f t="shared" ca="1" si="203"/>
        <v>VUT0104</v>
      </c>
      <c r="H2607" s="22" t="str">
        <f t="shared" ca="1" si="204"/>
        <v>MALAMPA</v>
      </c>
      <c r="I2607" s="2"/>
      <c r="J2607" s="2">
        <v>0</v>
      </c>
      <c r="K2607" s="2"/>
    </row>
    <row r="2608" spans="1:11">
      <c r="A2608" s="6" t="s">
        <v>3192</v>
      </c>
      <c r="B2608" s="6" t="s">
        <v>3193</v>
      </c>
      <c r="C2608" s="22" t="str">
        <f t="shared" ca="1" si="200"/>
        <v>South Malekula (Malekula)</v>
      </c>
      <c r="D2608" s="6" t="s">
        <v>620</v>
      </c>
      <c r="E2608" s="22" t="str">
        <f t="shared" ca="1" si="201"/>
        <v>Malekula</v>
      </c>
      <c r="F2608" s="22" t="str">
        <f t="shared" ca="1" si="202"/>
        <v>VUT0104016</v>
      </c>
      <c r="G2608" s="22" t="str">
        <f t="shared" ca="1" si="203"/>
        <v>VUT0104</v>
      </c>
      <c r="H2608" s="22" t="str">
        <f t="shared" ca="1" si="204"/>
        <v>MALAMPA</v>
      </c>
      <c r="I2608" s="2"/>
      <c r="J2608" s="2">
        <v>0</v>
      </c>
      <c r="K2608" s="2"/>
    </row>
    <row r="2609" spans="1:11">
      <c r="A2609" s="6" t="s">
        <v>3200</v>
      </c>
      <c r="B2609" s="6" t="s">
        <v>3201</v>
      </c>
      <c r="C2609" s="22" t="str">
        <f t="shared" ca="1" si="200"/>
        <v>South Malekula (Malekula)</v>
      </c>
      <c r="D2609" s="6" t="s">
        <v>620</v>
      </c>
      <c r="E2609" s="22" t="str">
        <f t="shared" ca="1" si="201"/>
        <v>Malekula</v>
      </c>
      <c r="F2609" s="22" t="str">
        <f t="shared" ca="1" si="202"/>
        <v>VUT0104016</v>
      </c>
      <c r="G2609" s="22" t="str">
        <f t="shared" ca="1" si="203"/>
        <v>VUT0104</v>
      </c>
      <c r="H2609" s="22" t="str">
        <f t="shared" ca="1" si="204"/>
        <v>MALAMPA</v>
      </c>
      <c r="I2609" s="2"/>
      <c r="J2609" s="2">
        <v>0</v>
      </c>
      <c r="K2609" s="2"/>
    </row>
    <row r="2610" spans="1:11">
      <c r="A2610" s="6" t="s">
        <v>3232</v>
      </c>
      <c r="B2610" s="6" t="s">
        <v>3233</v>
      </c>
      <c r="C2610" s="22" t="str">
        <f t="shared" ca="1" si="200"/>
        <v>South Malekula (Malekula)</v>
      </c>
      <c r="D2610" s="6" t="s">
        <v>620</v>
      </c>
      <c r="E2610" s="22" t="str">
        <f t="shared" ca="1" si="201"/>
        <v>Malekula</v>
      </c>
      <c r="F2610" s="22" t="str">
        <f t="shared" ca="1" si="202"/>
        <v>VUT0104016</v>
      </c>
      <c r="G2610" s="22" t="str">
        <f t="shared" ca="1" si="203"/>
        <v>VUT0104</v>
      </c>
      <c r="H2610" s="22" t="str">
        <f t="shared" ca="1" si="204"/>
        <v>MALAMPA</v>
      </c>
      <c r="I2610" s="2"/>
      <c r="J2610" s="2">
        <v>0</v>
      </c>
      <c r="K2610" s="2"/>
    </row>
    <row r="2611" spans="1:11">
      <c r="A2611" s="6" t="s">
        <v>3243</v>
      </c>
      <c r="B2611" s="6" t="s">
        <v>3244</v>
      </c>
      <c r="C2611" s="22" t="str">
        <f t="shared" ca="1" si="200"/>
        <v>South Malekula (Malekula)</v>
      </c>
      <c r="D2611" s="6" t="s">
        <v>620</v>
      </c>
      <c r="E2611" s="22" t="str">
        <f t="shared" ca="1" si="201"/>
        <v>Malekula</v>
      </c>
      <c r="F2611" s="22" t="str">
        <f t="shared" ca="1" si="202"/>
        <v>VUT0104016</v>
      </c>
      <c r="G2611" s="22" t="str">
        <f t="shared" ca="1" si="203"/>
        <v>VUT0104</v>
      </c>
      <c r="H2611" s="22" t="str">
        <f t="shared" ca="1" si="204"/>
        <v>MALAMPA</v>
      </c>
      <c r="I2611" s="2"/>
      <c r="J2611" s="2">
        <v>3</v>
      </c>
      <c r="K2611" s="2"/>
    </row>
    <row r="2612" spans="1:11">
      <c r="A2612" s="6" t="s">
        <v>3252</v>
      </c>
      <c r="B2612" s="6" t="s">
        <v>3253</v>
      </c>
      <c r="C2612" s="22" t="str">
        <f t="shared" ca="1" si="200"/>
        <v>South Malekula (Malekula)</v>
      </c>
      <c r="D2612" s="6" t="s">
        <v>620</v>
      </c>
      <c r="E2612" s="22" t="str">
        <f t="shared" ca="1" si="201"/>
        <v>Malekula</v>
      </c>
      <c r="F2612" s="22" t="str">
        <f t="shared" ca="1" si="202"/>
        <v>VUT0104016</v>
      </c>
      <c r="G2612" s="22" t="str">
        <f t="shared" ca="1" si="203"/>
        <v>VUT0104</v>
      </c>
      <c r="H2612" s="22" t="str">
        <f t="shared" ca="1" si="204"/>
        <v>MALAMPA</v>
      </c>
      <c r="I2612" s="2"/>
      <c r="J2612" s="2">
        <v>0</v>
      </c>
      <c r="K2612" s="2"/>
    </row>
    <row r="2613" spans="1:11">
      <c r="A2613" s="6" t="s">
        <v>3262</v>
      </c>
      <c r="B2613" s="6" t="s">
        <v>3263</v>
      </c>
      <c r="C2613" s="22" t="str">
        <f t="shared" ca="1" si="200"/>
        <v>South Malekula (Malekula)</v>
      </c>
      <c r="D2613" s="6" t="s">
        <v>620</v>
      </c>
      <c r="E2613" s="22" t="str">
        <f t="shared" ca="1" si="201"/>
        <v>Malekula</v>
      </c>
      <c r="F2613" s="22" t="str">
        <f t="shared" ca="1" si="202"/>
        <v>VUT0104016</v>
      </c>
      <c r="G2613" s="22" t="str">
        <f t="shared" ca="1" si="203"/>
        <v>VUT0104</v>
      </c>
      <c r="H2613" s="22" t="str">
        <f t="shared" ca="1" si="204"/>
        <v>MALAMPA</v>
      </c>
      <c r="I2613" s="2"/>
      <c r="J2613" s="2">
        <v>0</v>
      </c>
      <c r="K2613" s="2"/>
    </row>
    <row r="2614" spans="1:11">
      <c r="A2614" s="6" t="s">
        <v>3264</v>
      </c>
      <c r="B2614" s="6" t="s">
        <v>3265</v>
      </c>
      <c r="C2614" s="22" t="str">
        <f t="shared" ca="1" si="200"/>
        <v>South Malekula (Malekula)</v>
      </c>
      <c r="D2614" s="6" t="s">
        <v>620</v>
      </c>
      <c r="E2614" s="22" t="str">
        <f t="shared" ca="1" si="201"/>
        <v>Malekula</v>
      </c>
      <c r="F2614" s="22" t="str">
        <f t="shared" ca="1" si="202"/>
        <v>VUT0104016</v>
      </c>
      <c r="G2614" s="22" t="str">
        <f t="shared" ca="1" si="203"/>
        <v>VUT0104</v>
      </c>
      <c r="H2614" s="22" t="str">
        <f t="shared" ca="1" si="204"/>
        <v>MALAMPA</v>
      </c>
      <c r="I2614" s="2"/>
      <c r="J2614" s="2">
        <v>0</v>
      </c>
      <c r="K2614" s="2"/>
    </row>
    <row r="2615" spans="1:11">
      <c r="A2615" s="6" t="s">
        <v>3268</v>
      </c>
      <c r="B2615" s="6" t="s">
        <v>3269</v>
      </c>
      <c r="C2615" s="22" t="str">
        <f t="shared" ca="1" si="200"/>
        <v>South Malekula (Malekula)</v>
      </c>
      <c r="D2615" s="6" t="s">
        <v>620</v>
      </c>
      <c r="E2615" s="22" t="str">
        <f t="shared" ca="1" si="201"/>
        <v>Malekula</v>
      </c>
      <c r="F2615" s="22" t="str">
        <f t="shared" ca="1" si="202"/>
        <v>VUT0104016</v>
      </c>
      <c r="G2615" s="22" t="str">
        <f t="shared" ca="1" si="203"/>
        <v>VUT0104</v>
      </c>
      <c r="H2615" s="22" t="str">
        <f t="shared" ca="1" si="204"/>
        <v>MALAMPA</v>
      </c>
      <c r="I2615" s="2"/>
      <c r="J2615" s="2">
        <v>0</v>
      </c>
      <c r="K2615" s="2"/>
    </row>
    <row r="2616" spans="1:11">
      <c r="A2616" s="6" t="s">
        <v>3274</v>
      </c>
      <c r="B2616" s="6" t="s">
        <v>3275</v>
      </c>
      <c r="C2616" s="22" t="str">
        <f t="shared" ca="1" si="200"/>
        <v>South Malekula (Malekula)</v>
      </c>
      <c r="D2616" s="6" t="s">
        <v>620</v>
      </c>
      <c r="E2616" s="22" t="str">
        <f t="shared" ca="1" si="201"/>
        <v>Malekula</v>
      </c>
      <c r="F2616" s="22" t="str">
        <f t="shared" ca="1" si="202"/>
        <v>VUT0104016</v>
      </c>
      <c r="G2616" s="22" t="str">
        <f t="shared" ca="1" si="203"/>
        <v>VUT0104</v>
      </c>
      <c r="H2616" s="22" t="str">
        <f t="shared" ca="1" si="204"/>
        <v>MALAMPA</v>
      </c>
      <c r="I2616" s="2"/>
      <c r="J2616" s="2">
        <v>0</v>
      </c>
      <c r="K2616" s="2"/>
    </row>
    <row r="2617" spans="1:11">
      <c r="A2617" s="6" t="s">
        <v>3278</v>
      </c>
      <c r="B2617" s="6" t="s">
        <v>3279</v>
      </c>
      <c r="C2617" s="22" t="str">
        <f t="shared" ca="1" si="200"/>
        <v>South Malekula (Malekula)</v>
      </c>
      <c r="D2617" s="6" t="s">
        <v>620</v>
      </c>
      <c r="E2617" s="22" t="str">
        <f t="shared" ca="1" si="201"/>
        <v>Malekula</v>
      </c>
      <c r="F2617" s="22" t="str">
        <f t="shared" ca="1" si="202"/>
        <v>VUT0104016</v>
      </c>
      <c r="G2617" s="22" t="str">
        <f t="shared" ca="1" si="203"/>
        <v>VUT0104</v>
      </c>
      <c r="H2617" s="22" t="str">
        <f t="shared" ca="1" si="204"/>
        <v>MALAMPA</v>
      </c>
      <c r="I2617" s="2"/>
      <c r="J2617" s="2">
        <v>3</v>
      </c>
      <c r="K2617" s="2"/>
    </row>
    <row r="2618" spans="1:11">
      <c r="A2618" s="6" t="s">
        <v>3280</v>
      </c>
      <c r="B2618" s="6" t="s">
        <v>3281</v>
      </c>
      <c r="C2618" s="22" t="str">
        <f t="shared" ca="1" si="200"/>
        <v>South Malekula (Malekula)</v>
      </c>
      <c r="D2618" s="6" t="s">
        <v>620</v>
      </c>
      <c r="E2618" s="22" t="str">
        <f t="shared" ca="1" si="201"/>
        <v>Malekula</v>
      </c>
      <c r="F2618" s="22" t="str">
        <f t="shared" ca="1" si="202"/>
        <v>VUT0104016</v>
      </c>
      <c r="G2618" s="22" t="str">
        <f t="shared" ca="1" si="203"/>
        <v>VUT0104</v>
      </c>
      <c r="H2618" s="22" t="str">
        <f t="shared" ca="1" si="204"/>
        <v>MALAMPA</v>
      </c>
      <c r="I2618" s="2"/>
      <c r="J2618" s="2">
        <v>0</v>
      </c>
      <c r="K2618" s="2"/>
    </row>
    <row r="2619" spans="1:11">
      <c r="A2619" s="6" t="s">
        <v>3285</v>
      </c>
      <c r="B2619" s="6" t="s">
        <v>3286</v>
      </c>
      <c r="C2619" s="22" t="str">
        <f t="shared" ca="1" si="200"/>
        <v>South Malekula (Malekula)</v>
      </c>
      <c r="D2619" s="6" t="s">
        <v>620</v>
      </c>
      <c r="E2619" s="22" t="str">
        <f t="shared" ca="1" si="201"/>
        <v>Malekula</v>
      </c>
      <c r="F2619" s="22" t="str">
        <f t="shared" ca="1" si="202"/>
        <v>VUT0104016</v>
      </c>
      <c r="G2619" s="22" t="str">
        <f t="shared" ca="1" si="203"/>
        <v>VUT0104</v>
      </c>
      <c r="H2619" s="22" t="str">
        <f t="shared" ca="1" si="204"/>
        <v>MALAMPA</v>
      </c>
      <c r="I2619" s="2"/>
      <c r="J2619" s="2">
        <v>0</v>
      </c>
      <c r="K2619" s="2"/>
    </row>
    <row r="2620" spans="1:11">
      <c r="A2620" s="6" t="s">
        <v>3291</v>
      </c>
      <c r="B2620" s="6" t="s">
        <v>3292</v>
      </c>
      <c r="C2620" s="22" t="str">
        <f t="shared" ca="1" si="200"/>
        <v>South Malekula (Malekula)</v>
      </c>
      <c r="D2620" s="6" t="s">
        <v>620</v>
      </c>
      <c r="E2620" s="22" t="str">
        <f t="shared" ca="1" si="201"/>
        <v>Malekula</v>
      </c>
      <c r="F2620" s="22" t="str">
        <f t="shared" ca="1" si="202"/>
        <v>VUT0104016</v>
      </c>
      <c r="G2620" s="22" t="str">
        <f t="shared" ca="1" si="203"/>
        <v>VUT0104</v>
      </c>
      <c r="H2620" s="22" t="str">
        <f t="shared" ca="1" si="204"/>
        <v>MALAMPA</v>
      </c>
      <c r="I2620" s="2"/>
      <c r="J2620" s="2">
        <v>0</v>
      </c>
      <c r="K2620" s="2"/>
    </row>
    <row r="2621" spans="1:11">
      <c r="A2621" s="6" t="s">
        <v>3299</v>
      </c>
      <c r="B2621" s="6" t="s">
        <v>3300</v>
      </c>
      <c r="C2621" s="22" t="str">
        <f t="shared" ca="1" si="200"/>
        <v>South Malekula (Malekula)</v>
      </c>
      <c r="D2621" s="6" t="s">
        <v>620</v>
      </c>
      <c r="E2621" s="22" t="str">
        <f t="shared" ca="1" si="201"/>
        <v>Malekula</v>
      </c>
      <c r="F2621" s="22" t="str">
        <f t="shared" ca="1" si="202"/>
        <v>VUT0104016</v>
      </c>
      <c r="G2621" s="22" t="str">
        <f t="shared" ca="1" si="203"/>
        <v>VUT0104</v>
      </c>
      <c r="H2621" s="22" t="str">
        <f t="shared" ca="1" si="204"/>
        <v>MALAMPA</v>
      </c>
      <c r="I2621" s="2"/>
      <c r="J2621" s="2">
        <v>0</v>
      </c>
      <c r="K2621" s="2"/>
    </row>
    <row r="2622" spans="1:11">
      <c r="A2622" s="6" t="s">
        <v>3303</v>
      </c>
      <c r="B2622" s="6" t="s">
        <v>3304</v>
      </c>
      <c r="C2622" s="22" t="str">
        <f t="shared" ca="1" si="200"/>
        <v>South Malekula (Malekula)</v>
      </c>
      <c r="D2622" s="6" t="s">
        <v>620</v>
      </c>
      <c r="E2622" s="22" t="str">
        <f t="shared" ca="1" si="201"/>
        <v>Malekula</v>
      </c>
      <c r="F2622" s="22" t="str">
        <f t="shared" ca="1" si="202"/>
        <v>VUT0104016</v>
      </c>
      <c r="G2622" s="22" t="str">
        <f t="shared" ca="1" si="203"/>
        <v>VUT0104</v>
      </c>
      <c r="H2622" s="22" t="str">
        <f t="shared" ca="1" si="204"/>
        <v>MALAMPA</v>
      </c>
      <c r="I2622" s="2"/>
      <c r="J2622" s="2">
        <v>0</v>
      </c>
      <c r="K2622" s="2"/>
    </row>
    <row r="2623" spans="1:11">
      <c r="A2623" s="6" t="s">
        <v>3305</v>
      </c>
      <c r="B2623" s="6" t="s">
        <v>3306</v>
      </c>
      <c r="C2623" s="22" t="str">
        <f t="shared" ca="1" si="200"/>
        <v>South Malekula (Malekula)</v>
      </c>
      <c r="D2623" s="6" t="s">
        <v>620</v>
      </c>
      <c r="E2623" s="22" t="str">
        <f t="shared" ca="1" si="201"/>
        <v>Malekula</v>
      </c>
      <c r="F2623" s="22" t="str">
        <f t="shared" ca="1" si="202"/>
        <v>VUT0104016</v>
      </c>
      <c r="G2623" s="22" t="str">
        <f t="shared" ca="1" si="203"/>
        <v>VUT0104</v>
      </c>
      <c r="H2623" s="22" t="str">
        <f t="shared" ca="1" si="204"/>
        <v>MALAMPA</v>
      </c>
      <c r="I2623" s="2"/>
      <c r="J2623" s="2">
        <v>0</v>
      </c>
      <c r="K2623" s="2"/>
    </row>
    <row r="2624" spans="1:11">
      <c r="A2624" s="6" t="s">
        <v>3307</v>
      </c>
      <c r="B2624" s="6" t="s">
        <v>3308</v>
      </c>
      <c r="C2624" s="22" t="str">
        <f t="shared" ca="1" si="200"/>
        <v>South Malekula (Malekula)</v>
      </c>
      <c r="D2624" s="6" t="s">
        <v>620</v>
      </c>
      <c r="E2624" s="22" t="str">
        <f t="shared" ca="1" si="201"/>
        <v>Malekula</v>
      </c>
      <c r="F2624" s="22" t="str">
        <f t="shared" ca="1" si="202"/>
        <v>VUT0104016</v>
      </c>
      <c r="G2624" s="22" t="str">
        <f t="shared" ca="1" si="203"/>
        <v>VUT0104</v>
      </c>
      <c r="H2624" s="22" t="str">
        <f t="shared" ca="1" si="204"/>
        <v>MALAMPA</v>
      </c>
      <c r="I2624" s="2"/>
      <c r="J2624" s="2">
        <v>0</v>
      </c>
      <c r="K2624" s="2"/>
    </row>
    <row r="2625" spans="1:11">
      <c r="A2625" s="6" t="s">
        <v>3313</v>
      </c>
      <c r="B2625" s="6" t="s">
        <v>3314</v>
      </c>
      <c r="C2625" s="22" t="str">
        <f t="shared" ca="1" si="200"/>
        <v>South Malekula (Malekula)</v>
      </c>
      <c r="D2625" s="6" t="s">
        <v>620</v>
      </c>
      <c r="E2625" s="22" t="str">
        <f t="shared" ca="1" si="201"/>
        <v>Malekula</v>
      </c>
      <c r="F2625" s="22" t="str">
        <f t="shared" ca="1" si="202"/>
        <v>VUT0104016</v>
      </c>
      <c r="G2625" s="22" t="str">
        <f t="shared" ca="1" si="203"/>
        <v>VUT0104</v>
      </c>
      <c r="H2625" s="22" t="str">
        <f t="shared" ca="1" si="204"/>
        <v>MALAMPA</v>
      </c>
      <c r="I2625" s="2"/>
      <c r="J2625" s="2">
        <v>0</v>
      </c>
      <c r="K2625" s="2"/>
    </row>
    <row r="2626" spans="1:11">
      <c r="A2626" s="6" t="s">
        <v>3315</v>
      </c>
      <c r="B2626" s="6" t="s">
        <v>3316</v>
      </c>
      <c r="C2626" s="22" t="str">
        <f t="shared" ref="C2626:C2689" ca="1" si="205">OFFSET(OffsetRefAdm3,MATCH(D2626,MatchAdm3_Code,0)-1,0)</f>
        <v>South Malekula (Malekula)</v>
      </c>
      <c r="D2626" s="6" t="s">
        <v>620</v>
      </c>
      <c r="E2626" s="22" t="str">
        <f t="shared" ref="E2626:E2689" ca="1" si="206">OFFSET(OffsetRefAdm3,MATCH(D2626,MatchAdm3_Code,0)-1,2)</f>
        <v>Malekula</v>
      </c>
      <c r="F2626" s="22" t="str">
        <f t="shared" ref="F2626:F2689" ca="1" si="207">OFFSET(OffsetRefAdm3,MATCH(D2626,MatchAdm3_Code,0)-1,3)</f>
        <v>VUT0104016</v>
      </c>
      <c r="G2626" s="22" t="str">
        <f t="shared" ref="G2626:G2689" ca="1" si="208">OFFSET(OffsetRefAdm3,MATCH(D2626,MatchAdm3_Code,0)-1,5)</f>
        <v>VUT0104</v>
      </c>
      <c r="H2626" s="22" t="str">
        <f t="shared" ref="H2626:H2689" ca="1" si="209">OFFSET(OffsetRefAdm3,MATCH(D2626,MatchAdm3_Code,0)-1,4)</f>
        <v>MALAMPA</v>
      </c>
      <c r="I2626" s="2"/>
      <c r="J2626" s="2">
        <v>3</v>
      </c>
      <c r="K2626" s="2"/>
    </row>
    <row r="2627" spans="1:11">
      <c r="A2627" s="6" t="s">
        <v>3317</v>
      </c>
      <c r="B2627" s="6" t="s">
        <v>3318</v>
      </c>
      <c r="C2627" s="22" t="str">
        <f t="shared" ca="1" si="205"/>
        <v>South Malekula (Malekula)</v>
      </c>
      <c r="D2627" s="6" t="s">
        <v>620</v>
      </c>
      <c r="E2627" s="22" t="str">
        <f t="shared" ca="1" si="206"/>
        <v>Malekula</v>
      </c>
      <c r="F2627" s="22" t="str">
        <f t="shared" ca="1" si="207"/>
        <v>VUT0104016</v>
      </c>
      <c r="G2627" s="22" t="str">
        <f t="shared" ca="1" si="208"/>
        <v>VUT0104</v>
      </c>
      <c r="H2627" s="22" t="str">
        <f t="shared" ca="1" si="209"/>
        <v>MALAMPA</v>
      </c>
      <c r="I2627" s="2"/>
      <c r="J2627" s="2">
        <v>0</v>
      </c>
      <c r="K2627" s="2"/>
    </row>
    <row r="2628" spans="1:11">
      <c r="A2628" s="6" t="s">
        <v>3319</v>
      </c>
      <c r="B2628" s="6" t="s">
        <v>3320</v>
      </c>
      <c r="C2628" s="22" t="str">
        <f t="shared" ca="1" si="205"/>
        <v>South Malekula (Malekula)</v>
      </c>
      <c r="D2628" s="6" t="s">
        <v>620</v>
      </c>
      <c r="E2628" s="22" t="str">
        <f t="shared" ca="1" si="206"/>
        <v>Malekula</v>
      </c>
      <c r="F2628" s="22" t="str">
        <f t="shared" ca="1" si="207"/>
        <v>VUT0104016</v>
      </c>
      <c r="G2628" s="22" t="str">
        <f t="shared" ca="1" si="208"/>
        <v>VUT0104</v>
      </c>
      <c r="H2628" s="22" t="str">
        <f t="shared" ca="1" si="209"/>
        <v>MALAMPA</v>
      </c>
      <c r="I2628" s="2"/>
      <c r="J2628" s="2">
        <v>0</v>
      </c>
      <c r="K2628" s="2"/>
    </row>
    <row r="2629" spans="1:11">
      <c r="A2629" s="6" t="s">
        <v>3321</v>
      </c>
      <c r="B2629" s="6" t="s">
        <v>3322</v>
      </c>
      <c r="C2629" s="22" t="str">
        <f t="shared" ca="1" si="205"/>
        <v>South Malekula (Malekula)</v>
      </c>
      <c r="D2629" s="6" t="s">
        <v>620</v>
      </c>
      <c r="E2629" s="22" t="str">
        <f t="shared" ca="1" si="206"/>
        <v>Malekula</v>
      </c>
      <c r="F2629" s="22" t="str">
        <f t="shared" ca="1" si="207"/>
        <v>VUT0104016</v>
      </c>
      <c r="G2629" s="22" t="str">
        <f t="shared" ca="1" si="208"/>
        <v>VUT0104</v>
      </c>
      <c r="H2629" s="22" t="str">
        <f t="shared" ca="1" si="209"/>
        <v>MALAMPA</v>
      </c>
      <c r="I2629" s="2"/>
      <c r="J2629" s="2">
        <v>0</v>
      </c>
      <c r="K2629" s="2"/>
    </row>
    <row r="2630" spans="1:11">
      <c r="A2630" s="6" t="s">
        <v>3323</v>
      </c>
      <c r="B2630" s="6" t="s">
        <v>3324</v>
      </c>
      <c r="C2630" s="22" t="str">
        <f t="shared" ca="1" si="205"/>
        <v>South Malekula (Malekula)</v>
      </c>
      <c r="D2630" s="6" t="s">
        <v>620</v>
      </c>
      <c r="E2630" s="22" t="str">
        <f t="shared" ca="1" si="206"/>
        <v>Malekula</v>
      </c>
      <c r="F2630" s="22" t="str">
        <f t="shared" ca="1" si="207"/>
        <v>VUT0104016</v>
      </c>
      <c r="G2630" s="22" t="str">
        <f t="shared" ca="1" si="208"/>
        <v>VUT0104</v>
      </c>
      <c r="H2630" s="22" t="str">
        <f t="shared" ca="1" si="209"/>
        <v>MALAMPA</v>
      </c>
      <c r="I2630" s="2"/>
      <c r="J2630" s="2">
        <v>0</v>
      </c>
      <c r="K2630" s="2"/>
    </row>
    <row r="2631" spans="1:11">
      <c r="A2631" s="6" t="s">
        <v>3325</v>
      </c>
      <c r="B2631" s="6" t="s">
        <v>3326</v>
      </c>
      <c r="C2631" s="22" t="str">
        <f t="shared" ca="1" si="205"/>
        <v>South Malekula (Malekula)</v>
      </c>
      <c r="D2631" s="6" t="s">
        <v>620</v>
      </c>
      <c r="E2631" s="22" t="str">
        <f t="shared" ca="1" si="206"/>
        <v>Malekula</v>
      </c>
      <c r="F2631" s="22" t="str">
        <f t="shared" ca="1" si="207"/>
        <v>VUT0104016</v>
      </c>
      <c r="G2631" s="22" t="str">
        <f t="shared" ca="1" si="208"/>
        <v>VUT0104</v>
      </c>
      <c r="H2631" s="22" t="str">
        <f t="shared" ca="1" si="209"/>
        <v>MALAMPA</v>
      </c>
      <c r="I2631" s="2"/>
      <c r="J2631" s="2">
        <v>0</v>
      </c>
      <c r="K2631" s="2"/>
    </row>
    <row r="2632" spans="1:11">
      <c r="A2632" s="6" t="s">
        <v>3327</v>
      </c>
      <c r="B2632" s="6" t="s">
        <v>3328</v>
      </c>
      <c r="C2632" s="22" t="str">
        <f t="shared" ca="1" si="205"/>
        <v>South Malekula (Malekula)</v>
      </c>
      <c r="D2632" s="6" t="s">
        <v>620</v>
      </c>
      <c r="E2632" s="22" t="str">
        <f t="shared" ca="1" si="206"/>
        <v>Malekula</v>
      </c>
      <c r="F2632" s="22" t="str">
        <f t="shared" ca="1" si="207"/>
        <v>VUT0104016</v>
      </c>
      <c r="G2632" s="22" t="str">
        <f t="shared" ca="1" si="208"/>
        <v>VUT0104</v>
      </c>
      <c r="H2632" s="22" t="str">
        <f t="shared" ca="1" si="209"/>
        <v>MALAMPA</v>
      </c>
      <c r="I2632" s="2"/>
      <c r="J2632" s="2">
        <v>0</v>
      </c>
      <c r="K2632" s="2"/>
    </row>
    <row r="2633" spans="1:11">
      <c r="A2633" s="6" t="s">
        <v>3116</v>
      </c>
      <c r="B2633" s="6" t="s">
        <v>3117</v>
      </c>
      <c r="C2633" s="22" t="str">
        <f t="shared" ca="1" si="205"/>
        <v>South Malekula (Maskeylenes - Batghu)</v>
      </c>
      <c r="D2633" s="6" t="s">
        <v>628</v>
      </c>
      <c r="E2633" s="22" t="str">
        <f t="shared" ca="1" si="206"/>
        <v>Maskeylenes - Batghu</v>
      </c>
      <c r="F2633" s="22" t="str">
        <f t="shared" ca="1" si="207"/>
        <v>VUT0104059</v>
      </c>
      <c r="G2633" s="22" t="str">
        <f t="shared" ca="1" si="208"/>
        <v>VUT0104</v>
      </c>
      <c r="H2633" s="22" t="str">
        <f t="shared" ca="1" si="209"/>
        <v>MALAMPA</v>
      </c>
      <c r="I2633" s="2"/>
      <c r="J2633" s="2">
        <v>0</v>
      </c>
      <c r="K2633" s="2"/>
    </row>
    <row r="2634" spans="1:11">
      <c r="A2634" s="6" t="s">
        <v>3103</v>
      </c>
      <c r="B2634" s="6" t="s">
        <v>3104</v>
      </c>
      <c r="C2634" s="22" t="str">
        <f t="shared" ca="1" si="205"/>
        <v>South Malekula (Maskeylenes - Khunev)</v>
      </c>
      <c r="D2634" s="6" t="s">
        <v>630</v>
      </c>
      <c r="E2634" s="22" t="str">
        <f t="shared" ca="1" si="206"/>
        <v>Maskeylenes - Khunev</v>
      </c>
      <c r="F2634" s="22" t="str">
        <f t="shared" ca="1" si="207"/>
        <v>VUT0104060</v>
      </c>
      <c r="G2634" s="22" t="str">
        <f t="shared" ca="1" si="208"/>
        <v>VUT0104</v>
      </c>
      <c r="H2634" s="22" t="str">
        <f t="shared" ca="1" si="209"/>
        <v>MALAMPA</v>
      </c>
      <c r="I2634" s="2"/>
      <c r="J2634" s="2">
        <v>0</v>
      </c>
      <c r="K2634" s="2"/>
    </row>
    <row r="2635" spans="1:11">
      <c r="A2635" s="6" t="s">
        <v>4414</v>
      </c>
      <c r="B2635" s="6" t="s">
        <v>4415</v>
      </c>
      <c r="C2635" s="22" t="str">
        <f t="shared" ca="1" si="205"/>
        <v>South Pentecost (Pentecost)</v>
      </c>
      <c r="D2635" s="6" t="s">
        <v>634</v>
      </c>
      <c r="E2635" s="22" t="str">
        <f t="shared" ca="1" si="206"/>
        <v>Pentecost</v>
      </c>
      <c r="F2635" s="22" t="str">
        <f t="shared" ca="1" si="207"/>
        <v>VUT0103022</v>
      </c>
      <c r="G2635" s="22" t="str">
        <f t="shared" ca="1" si="208"/>
        <v>VUT0103</v>
      </c>
      <c r="H2635" s="22" t="str">
        <f t="shared" ca="1" si="209"/>
        <v>PENAMA</v>
      </c>
      <c r="I2635" s="2"/>
      <c r="J2635" s="2">
        <v>2</v>
      </c>
      <c r="K2635" s="2"/>
    </row>
    <row r="2636" spans="1:11">
      <c r="A2636" s="6" t="s">
        <v>4427</v>
      </c>
      <c r="B2636" s="6" t="s">
        <v>4428</v>
      </c>
      <c r="C2636" s="22" t="str">
        <f t="shared" ca="1" si="205"/>
        <v>South Pentecost (Pentecost)</v>
      </c>
      <c r="D2636" s="6" t="s">
        <v>634</v>
      </c>
      <c r="E2636" s="22" t="str">
        <f t="shared" ca="1" si="206"/>
        <v>Pentecost</v>
      </c>
      <c r="F2636" s="22" t="str">
        <f t="shared" ca="1" si="207"/>
        <v>VUT0103022</v>
      </c>
      <c r="G2636" s="22" t="str">
        <f t="shared" ca="1" si="208"/>
        <v>VUT0103</v>
      </c>
      <c r="H2636" s="22" t="str">
        <f t="shared" ca="1" si="209"/>
        <v>PENAMA</v>
      </c>
      <c r="I2636" s="2"/>
      <c r="J2636" s="2">
        <v>0</v>
      </c>
      <c r="K2636" s="2"/>
    </row>
    <row r="2637" spans="1:11">
      <c r="A2637" s="6" t="s">
        <v>4435</v>
      </c>
      <c r="B2637" s="6" t="s">
        <v>4436</v>
      </c>
      <c r="C2637" s="22" t="str">
        <f t="shared" ca="1" si="205"/>
        <v>South Pentecost (Pentecost)</v>
      </c>
      <c r="D2637" s="6" t="s">
        <v>634</v>
      </c>
      <c r="E2637" s="22" t="str">
        <f t="shared" ca="1" si="206"/>
        <v>Pentecost</v>
      </c>
      <c r="F2637" s="22" t="str">
        <f t="shared" ca="1" si="207"/>
        <v>VUT0103022</v>
      </c>
      <c r="G2637" s="22" t="str">
        <f t="shared" ca="1" si="208"/>
        <v>VUT0103</v>
      </c>
      <c r="H2637" s="22" t="str">
        <f t="shared" ca="1" si="209"/>
        <v>PENAMA</v>
      </c>
      <c r="I2637" s="2"/>
      <c r="J2637" s="2">
        <v>0</v>
      </c>
      <c r="K2637" s="2"/>
    </row>
    <row r="2638" spans="1:11">
      <c r="A2638" s="6" t="s">
        <v>4439</v>
      </c>
      <c r="B2638" s="6" t="s">
        <v>4440</v>
      </c>
      <c r="C2638" s="22" t="str">
        <f t="shared" ca="1" si="205"/>
        <v>South Pentecost (Pentecost)</v>
      </c>
      <c r="D2638" s="6" t="s">
        <v>634</v>
      </c>
      <c r="E2638" s="22" t="str">
        <f t="shared" ca="1" si="206"/>
        <v>Pentecost</v>
      </c>
      <c r="F2638" s="22" t="str">
        <f t="shared" ca="1" si="207"/>
        <v>VUT0103022</v>
      </c>
      <c r="G2638" s="22" t="str">
        <f t="shared" ca="1" si="208"/>
        <v>VUT0103</v>
      </c>
      <c r="H2638" s="22" t="str">
        <f t="shared" ca="1" si="209"/>
        <v>PENAMA</v>
      </c>
      <c r="I2638" s="2"/>
      <c r="J2638" s="2">
        <v>0</v>
      </c>
      <c r="K2638" s="2"/>
    </row>
    <row r="2639" spans="1:11">
      <c r="A2639" s="6" t="s">
        <v>4465</v>
      </c>
      <c r="B2639" s="6" t="s">
        <v>4466</v>
      </c>
      <c r="C2639" s="22" t="str">
        <f t="shared" ca="1" si="205"/>
        <v>South Pentecost (Pentecost)</v>
      </c>
      <c r="D2639" s="6" t="s">
        <v>634</v>
      </c>
      <c r="E2639" s="22" t="str">
        <f t="shared" ca="1" si="206"/>
        <v>Pentecost</v>
      </c>
      <c r="F2639" s="22" t="str">
        <f t="shared" ca="1" si="207"/>
        <v>VUT0103022</v>
      </c>
      <c r="G2639" s="22" t="str">
        <f t="shared" ca="1" si="208"/>
        <v>VUT0103</v>
      </c>
      <c r="H2639" s="22" t="str">
        <f t="shared" ca="1" si="209"/>
        <v>PENAMA</v>
      </c>
      <c r="I2639" s="2"/>
      <c r="J2639" s="2">
        <v>0</v>
      </c>
      <c r="K2639" s="2"/>
    </row>
    <row r="2640" spans="1:11">
      <c r="A2640" s="6" t="s">
        <v>2263</v>
      </c>
      <c r="B2640" s="6" t="s">
        <v>4514</v>
      </c>
      <c r="C2640" s="22" t="str">
        <f t="shared" ca="1" si="205"/>
        <v>South Pentecost (Pentecost)</v>
      </c>
      <c r="D2640" s="6" t="s">
        <v>634</v>
      </c>
      <c r="E2640" s="22" t="str">
        <f t="shared" ca="1" si="206"/>
        <v>Pentecost</v>
      </c>
      <c r="F2640" s="22" t="str">
        <f t="shared" ca="1" si="207"/>
        <v>VUT0103022</v>
      </c>
      <c r="G2640" s="22" t="str">
        <f t="shared" ca="1" si="208"/>
        <v>VUT0103</v>
      </c>
      <c r="H2640" s="22" t="str">
        <f t="shared" ca="1" si="209"/>
        <v>PENAMA</v>
      </c>
      <c r="I2640" s="2"/>
      <c r="J2640" s="2">
        <v>0</v>
      </c>
      <c r="K2640" s="2"/>
    </row>
    <row r="2641" spans="1:11">
      <c r="A2641" s="6" t="s">
        <v>4515</v>
      </c>
      <c r="B2641" s="6" t="s">
        <v>4516</v>
      </c>
      <c r="C2641" s="22" t="str">
        <f t="shared" ca="1" si="205"/>
        <v>South Pentecost (Pentecost)</v>
      </c>
      <c r="D2641" s="6" t="s">
        <v>634</v>
      </c>
      <c r="E2641" s="22" t="str">
        <f t="shared" ca="1" si="206"/>
        <v>Pentecost</v>
      </c>
      <c r="F2641" s="22" t="str">
        <f t="shared" ca="1" si="207"/>
        <v>VUT0103022</v>
      </c>
      <c r="G2641" s="22" t="str">
        <f t="shared" ca="1" si="208"/>
        <v>VUT0103</v>
      </c>
      <c r="H2641" s="22" t="str">
        <f t="shared" ca="1" si="209"/>
        <v>PENAMA</v>
      </c>
      <c r="I2641" s="2"/>
      <c r="J2641" s="2">
        <v>0</v>
      </c>
      <c r="K2641" s="2"/>
    </row>
    <row r="2642" spans="1:11">
      <c r="A2642" s="6" t="s">
        <v>4575</v>
      </c>
      <c r="B2642" s="6" t="s">
        <v>4576</v>
      </c>
      <c r="C2642" s="22" t="str">
        <f t="shared" ca="1" si="205"/>
        <v>South Pentecost (Pentecost)</v>
      </c>
      <c r="D2642" s="6" t="s">
        <v>634</v>
      </c>
      <c r="E2642" s="22" t="str">
        <f t="shared" ca="1" si="206"/>
        <v>Pentecost</v>
      </c>
      <c r="F2642" s="22" t="str">
        <f t="shared" ca="1" si="207"/>
        <v>VUT0103022</v>
      </c>
      <c r="G2642" s="22" t="str">
        <f t="shared" ca="1" si="208"/>
        <v>VUT0103</v>
      </c>
      <c r="H2642" s="22" t="str">
        <f t="shared" ca="1" si="209"/>
        <v>PENAMA</v>
      </c>
      <c r="I2642" s="2"/>
      <c r="J2642" s="2">
        <v>0</v>
      </c>
      <c r="K2642" s="2"/>
    </row>
    <row r="2643" spans="1:11">
      <c r="A2643" s="6" t="s">
        <v>4581</v>
      </c>
      <c r="B2643" s="6" t="s">
        <v>4582</v>
      </c>
      <c r="C2643" s="22" t="str">
        <f t="shared" ca="1" si="205"/>
        <v>South Pentecost (Pentecost)</v>
      </c>
      <c r="D2643" s="6" t="s">
        <v>634</v>
      </c>
      <c r="E2643" s="22" t="str">
        <f t="shared" ca="1" si="206"/>
        <v>Pentecost</v>
      </c>
      <c r="F2643" s="22" t="str">
        <f t="shared" ca="1" si="207"/>
        <v>VUT0103022</v>
      </c>
      <c r="G2643" s="22" t="str">
        <f t="shared" ca="1" si="208"/>
        <v>VUT0103</v>
      </c>
      <c r="H2643" s="22" t="str">
        <f t="shared" ca="1" si="209"/>
        <v>PENAMA</v>
      </c>
      <c r="I2643" s="2"/>
      <c r="J2643" s="2">
        <v>0</v>
      </c>
      <c r="K2643" s="2"/>
    </row>
    <row r="2644" spans="1:11">
      <c r="A2644" s="6" t="s">
        <v>4589</v>
      </c>
      <c r="B2644" s="6" t="s">
        <v>4590</v>
      </c>
      <c r="C2644" s="22" t="str">
        <f t="shared" ca="1" si="205"/>
        <v>South Pentecost (Pentecost)</v>
      </c>
      <c r="D2644" s="6" t="s">
        <v>634</v>
      </c>
      <c r="E2644" s="22" t="str">
        <f t="shared" ca="1" si="206"/>
        <v>Pentecost</v>
      </c>
      <c r="F2644" s="22" t="str">
        <f t="shared" ca="1" si="207"/>
        <v>VUT0103022</v>
      </c>
      <c r="G2644" s="22" t="str">
        <f t="shared" ca="1" si="208"/>
        <v>VUT0103</v>
      </c>
      <c r="H2644" s="22" t="str">
        <f t="shared" ca="1" si="209"/>
        <v>PENAMA</v>
      </c>
      <c r="I2644" s="2"/>
      <c r="J2644" s="2">
        <v>0</v>
      </c>
      <c r="K2644" s="2"/>
    </row>
    <row r="2645" spans="1:11">
      <c r="A2645" s="6" t="s">
        <v>4601</v>
      </c>
      <c r="B2645" s="6" t="s">
        <v>4602</v>
      </c>
      <c r="C2645" s="22" t="str">
        <f t="shared" ca="1" si="205"/>
        <v>South Pentecost (Pentecost)</v>
      </c>
      <c r="D2645" s="6" t="s">
        <v>634</v>
      </c>
      <c r="E2645" s="22" t="str">
        <f t="shared" ca="1" si="206"/>
        <v>Pentecost</v>
      </c>
      <c r="F2645" s="22" t="str">
        <f t="shared" ca="1" si="207"/>
        <v>VUT0103022</v>
      </c>
      <c r="G2645" s="22" t="str">
        <f t="shared" ca="1" si="208"/>
        <v>VUT0103</v>
      </c>
      <c r="H2645" s="22" t="str">
        <f t="shared" ca="1" si="209"/>
        <v>PENAMA</v>
      </c>
      <c r="I2645" s="2"/>
      <c r="J2645" s="2">
        <v>0</v>
      </c>
      <c r="K2645" s="2"/>
    </row>
    <row r="2646" spans="1:11">
      <c r="A2646" s="6" t="s">
        <v>4607</v>
      </c>
      <c r="B2646" s="6" t="s">
        <v>4608</v>
      </c>
      <c r="C2646" s="22" t="str">
        <f t="shared" ca="1" si="205"/>
        <v>South Pentecost (Pentecost)</v>
      </c>
      <c r="D2646" s="6" t="s">
        <v>634</v>
      </c>
      <c r="E2646" s="22" t="str">
        <f t="shared" ca="1" si="206"/>
        <v>Pentecost</v>
      </c>
      <c r="F2646" s="22" t="str">
        <f t="shared" ca="1" si="207"/>
        <v>VUT0103022</v>
      </c>
      <c r="G2646" s="22" t="str">
        <f t="shared" ca="1" si="208"/>
        <v>VUT0103</v>
      </c>
      <c r="H2646" s="22" t="str">
        <f t="shared" ca="1" si="209"/>
        <v>PENAMA</v>
      </c>
      <c r="I2646" s="2"/>
      <c r="J2646" s="2">
        <v>0</v>
      </c>
      <c r="K2646" s="2"/>
    </row>
    <row r="2647" spans="1:11">
      <c r="A2647" s="6" t="s">
        <v>4609</v>
      </c>
      <c r="B2647" s="6" t="s">
        <v>4610</v>
      </c>
      <c r="C2647" s="22" t="str">
        <f t="shared" ca="1" si="205"/>
        <v>South Pentecost (Pentecost)</v>
      </c>
      <c r="D2647" s="6" t="s">
        <v>634</v>
      </c>
      <c r="E2647" s="22" t="str">
        <f t="shared" ca="1" si="206"/>
        <v>Pentecost</v>
      </c>
      <c r="F2647" s="22" t="str">
        <f t="shared" ca="1" si="207"/>
        <v>VUT0103022</v>
      </c>
      <c r="G2647" s="22" t="str">
        <f t="shared" ca="1" si="208"/>
        <v>VUT0103</v>
      </c>
      <c r="H2647" s="22" t="str">
        <f t="shared" ca="1" si="209"/>
        <v>PENAMA</v>
      </c>
      <c r="I2647" s="2"/>
      <c r="J2647" s="2">
        <v>0</v>
      </c>
      <c r="K2647" s="2"/>
    </row>
    <row r="2648" spans="1:11">
      <c r="A2648" s="6" t="s">
        <v>4611</v>
      </c>
      <c r="B2648" s="6" t="s">
        <v>4612</v>
      </c>
      <c r="C2648" s="22" t="str">
        <f t="shared" ca="1" si="205"/>
        <v>South Pentecost (Pentecost)</v>
      </c>
      <c r="D2648" s="6" t="s">
        <v>634</v>
      </c>
      <c r="E2648" s="22" t="str">
        <f t="shared" ca="1" si="206"/>
        <v>Pentecost</v>
      </c>
      <c r="F2648" s="22" t="str">
        <f t="shared" ca="1" si="207"/>
        <v>VUT0103022</v>
      </c>
      <c r="G2648" s="22" t="str">
        <f t="shared" ca="1" si="208"/>
        <v>VUT0103</v>
      </c>
      <c r="H2648" s="22" t="str">
        <f t="shared" ca="1" si="209"/>
        <v>PENAMA</v>
      </c>
      <c r="I2648" s="2"/>
      <c r="J2648" s="2">
        <v>0</v>
      </c>
      <c r="K2648" s="2"/>
    </row>
    <row r="2649" spans="1:11">
      <c r="A2649" s="6" t="s">
        <v>4615</v>
      </c>
      <c r="B2649" s="6" t="s">
        <v>4616</v>
      </c>
      <c r="C2649" s="22" t="str">
        <f t="shared" ca="1" si="205"/>
        <v>South Pentecost (Pentecost)</v>
      </c>
      <c r="D2649" s="6" t="s">
        <v>634</v>
      </c>
      <c r="E2649" s="22" t="str">
        <f t="shared" ca="1" si="206"/>
        <v>Pentecost</v>
      </c>
      <c r="F2649" s="22" t="str">
        <f t="shared" ca="1" si="207"/>
        <v>VUT0103022</v>
      </c>
      <c r="G2649" s="22" t="str">
        <f t="shared" ca="1" si="208"/>
        <v>VUT0103</v>
      </c>
      <c r="H2649" s="22" t="str">
        <f t="shared" ca="1" si="209"/>
        <v>PENAMA</v>
      </c>
      <c r="I2649" s="2"/>
      <c r="J2649" s="2">
        <v>0</v>
      </c>
      <c r="K2649" s="2"/>
    </row>
    <row r="2650" spans="1:11">
      <c r="A2650" s="6" t="s">
        <v>4619</v>
      </c>
      <c r="B2650" s="6" t="s">
        <v>4620</v>
      </c>
      <c r="C2650" s="22" t="str">
        <f t="shared" ca="1" si="205"/>
        <v>South Pentecost (Pentecost)</v>
      </c>
      <c r="D2650" s="6" t="s">
        <v>634</v>
      </c>
      <c r="E2650" s="22" t="str">
        <f t="shared" ca="1" si="206"/>
        <v>Pentecost</v>
      </c>
      <c r="F2650" s="22" t="str">
        <f t="shared" ca="1" si="207"/>
        <v>VUT0103022</v>
      </c>
      <c r="G2650" s="22" t="str">
        <f t="shared" ca="1" si="208"/>
        <v>VUT0103</v>
      </c>
      <c r="H2650" s="22" t="str">
        <f t="shared" ca="1" si="209"/>
        <v>PENAMA</v>
      </c>
      <c r="I2650" s="2"/>
      <c r="J2650" s="2">
        <v>0</v>
      </c>
      <c r="K2650" s="2"/>
    </row>
    <row r="2651" spans="1:11">
      <c r="A2651" s="6" t="s">
        <v>4621</v>
      </c>
      <c r="B2651" s="6" t="s">
        <v>4622</v>
      </c>
      <c r="C2651" s="22" t="str">
        <f t="shared" ca="1" si="205"/>
        <v>South Pentecost (Pentecost)</v>
      </c>
      <c r="D2651" s="6" t="s">
        <v>634</v>
      </c>
      <c r="E2651" s="22" t="str">
        <f t="shared" ca="1" si="206"/>
        <v>Pentecost</v>
      </c>
      <c r="F2651" s="22" t="str">
        <f t="shared" ca="1" si="207"/>
        <v>VUT0103022</v>
      </c>
      <c r="G2651" s="22" t="str">
        <f t="shared" ca="1" si="208"/>
        <v>VUT0103</v>
      </c>
      <c r="H2651" s="22" t="str">
        <f t="shared" ca="1" si="209"/>
        <v>PENAMA</v>
      </c>
      <c r="I2651" s="2"/>
      <c r="J2651" s="2">
        <v>0</v>
      </c>
      <c r="K2651" s="2"/>
    </row>
    <row r="2652" spans="1:11">
      <c r="A2652" s="6" t="s">
        <v>4619</v>
      </c>
      <c r="B2652" s="6" t="s">
        <v>4623</v>
      </c>
      <c r="C2652" s="22" t="str">
        <f t="shared" ca="1" si="205"/>
        <v>South Pentecost (Pentecost)</v>
      </c>
      <c r="D2652" s="6" t="s">
        <v>634</v>
      </c>
      <c r="E2652" s="22" t="str">
        <f t="shared" ca="1" si="206"/>
        <v>Pentecost</v>
      </c>
      <c r="F2652" s="22" t="str">
        <f t="shared" ca="1" si="207"/>
        <v>VUT0103022</v>
      </c>
      <c r="G2652" s="22" t="str">
        <f t="shared" ca="1" si="208"/>
        <v>VUT0103</v>
      </c>
      <c r="H2652" s="22" t="str">
        <f t="shared" ca="1" si="209"/>
        <v>PENAMA</v>
      </c>
      <c r="I2652" s="2"/>
      <c r="J2652" s="2">
        <v>0</v>
      </c>
      <c r="K2652" s="2"/>
    </row>
    <row r="2653" spans="1:11">
      <c r="A2653" s="6" t="s">
        <v>4624</v>
      </c>
      <c r="B2653" s="6" t="s">
        <v>4625</v>
      </c>
      <c r="C2653" s="22" t="str">
        <f t="shared" ca="1" si="205"/>
        <v>South Pentecost (Pentecost)</v>
      </c>
      <c r="D2653" s="6" t="s">
        <v>634</v>
      </c>
      <c r="E2653" s="22" t="str">
        <f t="shared" ca="1" si="206"/>
        <v>Pentecost</v>
      </c>
      <c r="F2653" s="22" t="str">
        <f t="shared" ca="1" si="207"/>
        <v>VUT0103022</v>
      </c>
      <c r="G2653" s="22" t="str">
        <f t="shared" ca="1" si="208"/>
        <v>VUT0103</v>
      </c>
      <c r="H2653" s="22" t="str">
        <f t="shared" ca="1" si="209"/>
        <v>PENAMA</v>
      </c>
      <c r="I2653" s="2"/>
      <c r="J2653" s="2">
        <v>0</v>
      </c>
      <c r="K2653" s="2"/>
    </row>
    <row r="2654" spans="1:11">
      <c r="A2654" s="6" t="s">
        <v>4626</v>
      </c>
      <c r="B2654" s="6" t="s">
        <v>4627</v>
      </c>
      <c r="C2654" s="22" t="str">
        <f t="shared" ca="1" si="205"/>
        <v>South Pentecost (Pentecost)</v>
      </c>
      <c r="D2654" s="6" t="s">
        <v>634</v>
      </c>
      <c r="E2654" s="22" t="str">
        <f t="shared" ca="1" si="206"/>
        <v>Pentecost</v>
      </c>
      <c r="F2654" s="22" t="str">
        <f t="shared" ca="1" si="207"/>
        <v>VUT0103022</v>
      </c>
      <c r="G2654" s="22" t="str">
        <f t="shared" ca="1" si="208"/>
        <v>VUT0103</v>
      </c>
      <c r="H2654" s="22" t="str">
        <f t="shared" ca="1" si="209"/>
        <v>PENAMA</v>
      </c>
      <c r="I2654" s="2"/>
      <c r="J2654" s="2">
        <v>0</v>
      </c>
      <c r="K2654" s="2"/>
    </row>
    <row r="2655" spans="1:11">
      <c r="A2655" s="6" t="s">
        <v>4632</v>
      </c>
      <c r="B2655" s="6" t="s">
        <v>4633</v>
      </c>
      <c r="C2655" s="22" t="str">
        <f t="shared" ca="1" si="205"/>
        <v>South Pentecost (Pentecost)</v>
      </c>
      <c r="D2655" s="6" t="s">
        <v>634</v>
      </c>
      <c r="E2655" s="22" t="str">
        <f t="shared" ca="1" si="206"/>
        <v>Pentecost</v>
      </c>
      <c r="F2655" s="22" t="str">
        <f t="shared" ca="1" si="207"/>
        <v>VUT0103022</v>
      </c>
      <c r="G2655" s="22" t="str">
        <f t="shared" ca="1" si="208"/>
        <v>VUT0103</v>
      </c>
      <c r="H2655" s="22" t="str">
        <f t="shared" ca="1" si="209"/>
        <v>PENAMA</v>
      </c>
      <c r="I2655" s="2"/>
      <c r="J2655" s="2">
        <v>0</v>
      </c>
      <c r="K2655" s="2"/>
    </row>
    <row r="2656" spans="1:11">
      <c r="A2656" s="6" t="s">
        <v>4642</v>
      </c>
      <c r="B2656" s="6" t="s">
        <v>4643</v>
      </c>
      <c r="C2656" s="22" t="str">
        <f t="shared" ca="1" si="205"/>
        <v>South Pentecost (Pentecost)</v>
      </c>
      <c r="D2656" s="6" t="s">
        <v>634</v>
      </c>
      <c r="E2656" s="22" t="str">
        <f t="shared" ca="1" si="206"/>
        <v>Pentecost</v>
      </c>
      <c r="F2656" s="22" t="str">
        <f t="shared" ca="1" si="207"/>
        <v>VUT0103022</v>
      </c>
      <c r="G2656" s="22" t="str">
        <f t="shared" ca="1" si="208"/>
        <v>VUT0103</v>
      </c>
      <c r="H2656" s="22" t="str">
        <f t="shared" ca="1" si="209"/>
        <v>PENAMA</v>
      </c>
      <c r="I2656" s="2"/>
      <c r="J2656" s="2">
        <v>0</v>
      </c>
      <c r="K2656" s="2"/>
    </row>
    <row r="2657" spans="1:11">
      <c r="A2657" s="6" t="s">
        <v>4648</v>
      </c>
      <c r="B2657" s="6" t="s">
        <v>4649</v>
      </c>
      <c r="C2657" s="22" t="str">
        <f t="shared" ca="1" si="205"/>
        <v>South Pentecost (Pentecost)</v>
      </c>
      <c r="D2657" s="6" t="s">
        <v>634</v>
      </c>
      <c r="E2657" s="22" t="str">
        <f t="shared" ca="1" si="206"/>
        <v>Pentecost</v>
      </c>
      <c r="F2657" s="22" t="str">
        <f t="shared" ca="1" si="207"/>
        <v>VUT0103022</v>
      </c>
      <c r="G2657" s="22" t="str">
        <f t="shared" ca="1" si="208"/>
        <v>VUT0103</v>
      </c>
      <c r="H2657" s="22" t="str">
        <f t="shared" ca="1" si="209"/>
        <v>PENAMA</v>
      </c>
      <c r="I2657" s="2"/>
      <c r="J2657" s="2">
        <v>0</v>
      </c>
      <c r="K2657" s="2"/>
    </row>
    <row r="2658" spans="1:11">
      <c r="A2658" s="6" t="s">
        <v>4652</v>
      </c>
      <c r="B2658" s="6" t="s">
        <v>4653</v>
      </c>
      <c r="C2658" s="22" t="str">
        <f t="shared" ca="1" si="205"/>
        <v>South Pentecost (Pentecost)</v>
      </c>
      <c r="D2658" s="6" t="s">
        <v>634</v>
      </c>
      <c r="E2658" s="22" t="str">
        <f t="shared" ca="1" si="206"/>
        <v>Pentecost</v>
      </c>
      <c r="F2658" s="22" t="str">
        <f t="shared" ca="1" si="207"/>
        <v>VUT0103022</v>
      </c>
      <c r="G2658" s="22" t="str">
        <f t="shared" ca="1" si="208"/>
        <v>VUT0103</v>
      </c>
      <c r="H2658" s="22" t="str">
        <f t="shared" ca="1" si="209"/>
        <v>PENAMA</v>
      </c>
      <c r="I2658" s="2"/>
      <c r="J2658" s="2">
        <v>0</v>
      </c>
      <c r="K2658" s="2"/>
    </row>
    <row r="2659" spans="1:11">
      <c r="A2659" s="6" t="s">
        <v>4654</v>
      </c>
      <c r="B2659" s="6" t="s">
        <v>4655</v>
      </c>
      <c r="C2659" s="22" t="str">
        <f t="shared" ca="1" si="205"/>
        <v>South Pentecost (Pentecost)</v>
      </c>
      <c r="D2659" s="6" t="s">
        <v>634</v>
      </c>
      <c r="E2659" s="22" t="str">
        <f t="shared" ca="1" si="206"/>
        <v>Pentecost</v>
      </c>
      <c r="F2659" s="22" t="str">
        <f t="shared" ca="1" si="207"/>
        <v>VUT0103022</v>
      </c>
      <c r="G2659" s="22" t="str">
        <f t="shared" ca="1" si="208"/>
        <v>VUT0103</v>
      </c>
      <c r="H2659" s="22" t="str">
        <f t="shared" ca="1" si="209"/>
        <v>PENAMA</v>
      </c>
      <c r="I2659" s="2"/>
      <c r="J2659" s="2">
        <v>0</v>
      </c>
      <c r="K2659" s="2"/>
    </row>
    <row r="2660" spans="1:11">
      <c r="A2660" s="6" t="s">
        <v>4664</v>
      </c>
      <c r="B2660" s="6" t="s">
        <v>4665</v>
      </c>
      <c r="C2660" s="22" t="str">
        <f t="shared" ca="1" si="205"/>
        <v>South Pentecost (Pentecost)</v>
      </c>
      <c r="D2660" s="6" t="s">
        <v>634</v>
      </c>
      <c r="E2660" s="22" t="str">
        <f t="shared" ca="1" si="206"/>
        <v>Pentecost</v>
      </c>
      <c r="F2660" s="22" t="str">
        <f t="shared" ca="1" si="207"/>
        <v>VUT0103022</v>
      </c>
      <c r="G2660" s="22" t="str">
        <f t="shared" ca="1" si="208"/>
        <v>VUT0103</v>
      </c>
      <c r="H2660" s="22" t="str">
        <f t="shared" ca="1" si="209"/>
        <v>PENAMA</v>
      </c>
      <c r="I2660" s="2"/>
      <c r="J2660" s="2">
        <v>0</v>
      </c>
      <c r="K2660" s="2"/>
    </row>
    <row r="2661" spans="1:11">
      <c r="A2661" s="6" t="s">
        <v>4668</v>
      </c>
      <c r="B2661" s="6" t="s">
        <v>4669</v>
      </c>
      <c r="C2661" s="22" t="str">
        <f t="shared" ca="1" si="205"/>
        <v>South Pentecost (Pentecost)</v>
      </c>
      <c r="D2661" s="6" t="s">
        <v>634</v>
      </c>
      <c r="E2661" s="22" t="str">
        <f t="shared" ca="1" si="206"/>
        <v>Pentecost</v>
      </c>
      <c r="F2661" s="22" t="str">
        <f t="shared" ca="1" si="207"/>
        <v>VUT0103022</v>
      </c>
      <c r="G2661" s="22" t="str">
        <f t="shared" ca="1" si="208"/>
        <v>VUT0103</v>
      </c>
      <c r="H2661" s="22" t="str">
        <f t="shared" ca="1" si="209"/>
        <v>PENAMA</v>
      </c>
      <c r="I2661" s="2"/>
      <c r="J2661" s="2">
        <v>0</v>
      </c>
      <c r="K2661" s="2"/>
    </row>
    <row r="2662" spans="1:11">
      <c r="A2662" s="6" t="s">
        <v>4674</v>
      </c>
      <c r="B2662" s="6" t="s">
        <v>4675</v>
      </c>
      <c r="C2662" s="22" t="str">
        <f t="shared" ca="1" si="205"/>
        <v>South Pentecost (Pentecost)</v>
      </c>
      <c r="D2662" s="6" t="s">
        <v>634</v>
      </c>
      <c r="E2662" s="22" t="str">
        <f t="shared" ca="1" si="206"/>
        <v>Pentecost</v>
      </c>
      <c r="F2662" s="22" t="str">
        <f t="shared" ca="1" si="207"/>
        <v>VUT0103022</v>
      </c>
      <c r="G2662" s="22" t="str">
        <f t="shared" ca="1" si="208"/>
        <v>VUT0103</v>
      </c>
      <c r="H2662" s="22" t="str">
        <f t="shared" ca="1" si="209"/>
        <v>PENAMA</v>
      </c>
      <c r="I2662" s="2"/>
      <c r="J2662" s="2">
        <v>0</v>
      </c>
      <c r="K2662" s="2"/>
    </row>
    <row r="2663" spans="1:11">
      <c r="A2663" s="6" t="s">
        <v>4680</v>
      </c>
      <c r="B2663" s="6" t="s">
        <v>4681</v>
      </c>
      <c r="C2663" s="22" t="str">
        <f t="shared" ca="1" si="205"/>
        <v>South Pentecost (Pentecost)</v>
      </c>
      <c r="D2663" s="6" t="s">
        <v>634</v>
      </c>
      <c r="E2663" s="22" t="str">
        <f t="shared" ca="1" si="206"/>
        <v>Pentecost</v>
      </c>
      <c r="F2663" s="22" t="str">
        <f t="shared" ca="1" si="207"/>
        <v>VUT0103022</v>
      </c>
      <c r="G2663" s="22" t="str">
        <f t="shared" ca="1" si="208"/>
        <v>VUT0103</v>
      </c>
      <c r="H2663" s="22" t="str">
        <f t="shared" ca="1" si="209"/>
        <v>PENAMA</v>
      </c>
      <c r="I2663" s="2"/>
      <c r="J2663" s="2">
        <v>0</v>
      </c>
      <c r="K2663" s="2"/>
    </row>
    <row r="2664" spans="1:11">
      <c r="A2664" s="6" t="s">
        <v>4690</v>
      </c>
      <c r="B2664" s="6" t="s">
        <v>4691</v>
      </c>
      <c r="C2664" s="22" t="str">
        <f t="shared" ca="1" si="205"/>
        <v>South Pentecost (Pentecost)</v>
      </c>
      <c r="D2664" s="6" t="s">
        <v>634</v>
      </c>
      <c r="E2664" s="22" t="str">
        <f t="shared" ca="1" si="206"/>
        <v>Pentecost</v>
      </c>
      <c r="F2664" s="22" t="str">
        <f t="shared" ca="1" si="207"/>
        <v>VUT0103022</v>
      </c>
      <c r="G2664" s="22" t="str">
        <f t="shared" ca="1" si="208"/>
        <v>VUT0103</v>
      </c>
      <c r="H2664" s="22" t="str">
        <f t="shared" ca="1" si="209"/>
        <v>PENAMA</v>
      </c>
      <c r="I2664" s="2"/>
      <c r="J2664" s="2">
        <v>0</v>
      </c>
      <c r="K2664" s="2"/>
    </row>
    <row r="2665" spans="1:11">
      <c r="A2665" s="6" t="s">
        <v>4692</v>
      </c>
      <c r="B2665" s="6" t="s">
        <v>4693</v>
      </c>
      <c r="C2665" s="22" t="str">
        <f t="shared" ca="1" si="205"/>
        <v>South Pentecost (Pentecost)</v>
      </c>
      <c r="D2665" s="6" t="s">
        <v>634</v>
      </c>
      <c r="E2665" s="22" t="str">
        <f t="shared" ca="1" si="206"/>
        <v>Pentecost</v>
      </c>
      <c r="F2665" s="22" t="str">
        <f t="shared" ca="1" si="207"/>
        <v>VUT0103022</v>
      </c>
      <c r="G2665" s="22" t="str">
        <f t="shared" ca="1" si="208"/>
        <v>VUT0103</v>
      </c>
      <c r="H2665" s="22" t="str">
        <f t="shared" ca="1" si="209"/>
        <v>PENAMA</v>
      </c>
      <c r="I2665" s="2"/>
      <c r="J2665" s="2">
        <v>0</v>
      </c>
      <c r="K2665" s="2"/>
    </row>
    <row r="2666" spans="1:11">
      <c r="A2666" s="6" t="s">
        <v>4694</v>
      </c>
      <c r="B2666" s="6" t="s">
        <v>4695</v>
      </c>
      <c r="C2666" s="22" t="str">
        <f t="shared" ca="1" si="205"/>
        <v>South Pentecost (Pentecost)</v>
      </c>
      <c r="D2666" s="6" t="s">
        <v>634</v>
      </c>
      <c r="E2666" s="22" t="str">
        <f t="shared" ca="1" si="206"/>
        <v>Pentecost</v>
      </c>
      <c r="F2666" s="22" t="str">
        <f t="shared" ca="1" si="207"/>
        <v>VUT0103022</v>
      </c>
      <c r="G2666" s="22" t="str">
        <f t="shared" ca="1" si="208"/>
        <v>VUT0103</v>
      </c>
      <c r="H2666" s="22" t="str">
        <f t="shared" ca="1" si="209"/>
        <v>PENAMA</v>
      </c>
      <c r="I2666" s="2"/>
      <c r="J2666" s="2">
        <v>0</v>
      </c>
      <c r="K2666" s="2"/>
    </row>
    <row r="2667" spans="1:11">
      <c r="A2667" s="6" t="s">
        <v>4696</v>
      </c>
      <c r="B2667" s="6" t="s">
        <v>4697</v>
      </c>
      <c r="C2667" s="22" t="str">
        <f t="shared" ca="1" si="205"/>
        <v>South Pentecost (Pentecost)</v>
      </c>
      <c r="D2667" s="6" t="s">
        <v>634</v>
      </c>
      <c r="E2667" s="22" t="str">
        <f t="shared" ca="1" si="206"/>
        <v>Pentecost</v>
      </c>
      <c r="F2667" s="22" t="str">
        <f t="shared" ca="1" si="207"/>
        <v>VUT0103022</v>
      </c>
      <c r="G2667" s="22" t="str">
        <f t="shared" ca="1" si="208"/>
        <v>VUT0103</v>
      </c>
      <c r="H2667" s="22" t="str">
        <f t="shared" ca="1" si="209"/>
        <v>PENAMA</v>
      </c>
      <c r="I2667" s="2"/>
      <c r="J2667" s="2">
        <v>0</v>
      </c>
      <c r="K2667" s="2"/>
    </row>
    <row r="2668" spans="1:11">
      <c r="A2668" s="6" t="s">
        <v>4700</v>
      </c>
      <c r="B2668" s="6" t="s">
        <v>4701</v>
      </c>
      <c r="C2668" s="22" t="str">
        <f t="shared" ca="1" si="205"/>
        <v>South Pentecost (Pentecost)</v>
      </c>
      <c r="D2668" s="6" t="s">
        <v>634</v>
      </c>
      <c r="E2668" s="22" t="str">
        <f t="shared" ca="1" si="206"/>
        <v>Pentecost</v>
      </c>
      <c r="F2668" s="22" t="str">
        <f t="shared" ca="1" si="207"/>
        <v>VUT0103022</v>
      </c>
      <c r="G2668" s="22" t="str">
        <f t="shared" ca="1" si="208"/>
        <v>VUT0103</v>
      </c>
      <c r="H2668" s="22" t="str">
        <f t="shared" ca="1" si="209"/>
        <v>PENAMA</v>
      </c>
      <c r="I2668" s="2"/>
      <c r="J2668" s="2">
        <v>0</v>
      </c>
      <c r="K2668" s="2"/>
    </row>
    <row r="2669" spans="1:11">
      <c r="A2669" s="6" t="s">
        <v>4702</v>
      </c>
      <c r="B2669" s="6" t="s">
        <v>4703</v>
      </c>
      <c r="C2669" s="22" t="str">
        <f t="shared" ca="1" si="205"/>
        <v>South Pentecost (Pentecost)</v>
      </c>
      <c r="D2669" s="6" t="s">
        <v>634</v>
      </c>
      <c r="E2669" s="22" t="str">
        <f t="shared" ca="1" si="206"/>
        <v>Pentecost</v>
      </c>
      <c r="F2669" s="22" t="str">
        <f t="shared" ca="1" si="207"/>
        <v>VUT0103022</v>
      </c>
      <c r="G2669" s="22" t="str">
        <f t="shared" ca="1" si="208"/>
        <v>VUT0103</v>
      </c>
      <c r="H2669" s="22" t="str">
        <f t="shared" ca="1" si="209"/>
        <v>PENAMA</v>
      </c>
      <c r="I2669" s="2"/>
      <c r="J2669" s="2">
        <v>0</v>
      </c>
      <c r="K2669" s="2"/>
    </row>
    <row r="2670" spans="1:11">
      <c r="A2670" s="6" t="s">
        <v>4712</v>
      </c>
      <c r="B2670" s="6" t="s">
        <v>4713</v>
      </c>
      <c r="C2670" s="22" t="str">
        <f t="shared" ca="1" si="205"/>
        <v>South Pentecost (Pentecost)</v>
      </c>
      <c r="D2670" s="6" t="s">
        <v>634</v>
      </c>
      <c r="E2670" s="22" t="str">
        <f t="shared" ca="1" si="206"/>
        <v>Pentecost</v>
      </c>
      <c r="F2670" s="22" t="str">
        <f t="shared" ca="1" si="207"/>
        <v>VUT0103022</v>
      </c>
      <c r="G2670" s="22" t="str">
        <f t="shared" ca="1" si="208"/>
        <v>VUT0103</v>
      </c>
      <c r="H2670" s="22" t="str">
        <f t="shared" ca="1" si="209"/>
        <v>PENAMA</v>
      </c>
      <c r="I2670" s="2"/>
      <c r="J2670" s="2">
        <v>0</v>
      </c>
      <c r="K2670" s="2"/>
    </row>
    <row r="2671" spans="1:11">
      <c r="A2671" s="6" t="s">
        <v>4716</v>
      </c>
      <c r="B2671" s="6" t="s">
        <v>4717</v>
      </c>
      <c r="C2671" s="22" t="str">
        <f t="shared" ca="1" si="205"/>
        <v>South Pentecost (Pentecost)</v>
      </c>
      <c r="D2671" s="6" t="s">
        <v>634</v>
      </c>
      <c r="E2671" s="22" t="str">
        <f t="shared" ca="1" si="206"/>
        <v>Pentecost</v>
      </c>
      <c r="F2671" s="22" t="str">
        <f t="shared" ca="1" si="207"/>
        <v>VUT0103022</v>
      </c>
      <c r="G2671" s="22" t="str">
        <f t="shared" ca="1" si="208"/>
        <v>VUT0103</v>
      </c>
      <c r="H2671" s="22" t="str">
        <f t="shared" ca="1" si="209"/>
        <v>PENAMA</v>
      </c>
      <c r="I2671" s="2"/>
      <c r="J2671" s="2">
        <v>0</v>
      </c>
      <c r="K2671" s="2"/>
    </row>
    <row r="2672" spans="1:11">
      <c r="A2672" s="6" t="s">
        <v>4722</v>
      </c>
      <c r="B2672" s="6" t="s">
        <v>4723</v>
      </c>
      <c r="C2672" s="22" t="str">
        <f t="shared" ca="1" si="205"/>
        <v>South Pentecost (Pentecost)</v>
      </c>
      <c r="D2672" s="6" t="s">
        <v>634</v>
      </c>
      <c r="E2672" s="22" t="str">
        <f t="shared" ca="1" si="206"/>
        <v>Pentecost</v>
      </c>
      <c r="F2672" s="22" t="str">
        <f t="shared" ca="1" si="207"/>
        <v>VUT0103022</v>
      </c>
      <c r="G2672" s="22" t="str">
        <f t="shared" ca="1" si="208"/>
        <v>VUT0103</v>
      </c>
      <c r="H2672" s="22" t="str">
        <f t="shared" ca="1" si="209"/>
        <v>PENAMA</v>
      </c>
      <c r="I2672" s="2"/>
      <c r="J2672" s="2">
        <v>0</v>
      </c>
      <c r="K2672" s="2"/>
    </row>
    <row r="2673" spans="1:11">
      <c r="A2673" s="6" t="s">
        <v>4729</v>
      </c>
      <c r="B2673" s="6" t="s">
        <v>4730</v>
      </c>
      <c r="C2673" s="22" t="str">
        <f t="shared" ca="1" si="205"/>
        <v>South Pentecost (Pentecost)</v>
      </c>
      <c r="D2673" s="6" t="s">
        <v>634</v>
      </c>
      <c r="E2673" s="22" t="str">
        <f t="shared" ca="1" si="206"/>
        <v>Pentecost</v>
      </c>
      <c r="F2673" s="22" t="str">
        <f t="shared" ca="1" si="207"/>
        <v>VUT0103022</v>
      </c>
      <c r="G2673" s="22" t="str">
        <f t="shared" ca="1" si="208"/>
        <v>VUT0103</v>
      </c>
      <c r="H2673" s="22" t="str">
        <f t="shared" ca="1" si="209"/>
        <v>PENAMA</v>
      </c>
      <c r="I2673" s="2"/>
      <c r="J2673" s="2">
        <v>0</v>
      </c>
      <c r="K2673" s="2"/>
    </row>
    <row r="2674" spans="1:11">
      <c r="A2674" s="6" t="s">
        <v>4737</v>
      </c>
      <c r="B2674" s="6" t="s">
        <v>4738</v>
      </c>
      <c r="C2674" s="22" t="str">
        <f t="shared" ca="1" si="205"/>
        <v>South Pentecost (Pentecost)</v>
      </c>
      <c r="D2674" s="6" t="s">
        <v>634</v>
      </c>
      <c r="E2674" s="22" t="str">
        <f t="shared" ca="1" si="206"/>
        <v>Pentecost</v>
      </c>
      <c r="F2674" s="22" t="str">
        <f t="shared" ca="1" si="207"/>
        <v>VUT0103022</v>
      </c>
      <c r="G2674" s="22" t="str">
        <f t="shared" ca="1" si="208"/>
        <v>VUT0103</v>
      </c>
      <c r="H2674" s="22" t="str">
        <f t="shared" ca="1" si="209"/>
        <v>PENAMA</v>
      </c>
      <c r="I2674" s="2"/>
      <c r="J2674" s="2">
        <v>3</v>
      </c>
      <c r="K2674" s="2"/>
    </row>
    <row r="2675" spans="1:11">
      <c r="A2675" s="6" t="s">
        <v>4739</v>
      </c>
      <c r="B2675" s="6" t="s">
        <v>4740</v>
      </c>
      <c r="C2675" s="22" t="str">
        <f t="shared" ca="1" si="205"/>
        <v>South Pentecost (Pentecost)</v>
      </c>
      <c r="D2675" s="6" t="s">
        <v>634</v>
      </c>
      <c r="E2675" s="22" t="str">
        <f t="shared" ca="1" si="206"/>
        <v>Pentecost</v>
      </c>
      <c r="F2675" s="22" t="str">
        <f t="shared" ca="1" si="207"/>
        <v>VUT0103022</v>
      </c>
      <c r="G2675" s="22" t="str">
        <f t="shared" ca="1" si="208"/>
        <v>VUT0103</v>
      </c>
      <c r="H2675" s="22" t="str">
        <f t="shared" ca="1" si="209"/>
        <v>PENAMA</v>
      </c>
      <c r="I2675" s="2"/>
      <c r="J2675" s="2">
        <v>0</v>
      </c>
      <c r="K2675" s="2"/>
    </row>
    <row r="2676" spans="1:11">
      <c r="A2676" s="6" t="s">
        <v>4753</v>
      </c>
      <c r="B2676" s="6" t="s">
        <v>4754</v>
      </c>
      <c r="C2676" s="22" t="str">
        <f t="shared" ca="1" si="205"/>
        <v>South Pentecost (Pentecost)</v>
      </c>
      <c r="D2676" s="6" t="s">
        <v>634</v>
      </c>
      <c r="E2676" s="22" t="str">
        <f t="shared" ca="1" si="206"/>
        <v>Pentecost</v>
      </c>
      <c r="F2676" s="22" t="str">
        <f t="shared" ca="1" si="207"/>
        <v>VUT0103022</v>
      </c>
      <c r="G2676" s="22" t="str">
        <f t="shared" ca="1" si="208"/>
        <v>VUT0103</v>
      </c>
      <c r="H2676" s="22" t="str">
        <f t="shared" ca="1" si="209"/>
        <v>PENAMA</v>
      </c>
      <c r="I2676" s="2"/>
      <c r="J2676" s="2">
        <v>0</v>
      </c>
      <c r="K2676" s="2"/>
    </row>
    <row r="2677" spans="1:11">
      <c r="A2677" s="6" t="s">
        <v>4773</v>
      </c>
      <c r="B2677" s="6" t="s">
        <v>4774</v>
      </c>
      <c r="C2677" s="22" t="str">
        <f t="shared" ca="1" si="205"/>
        <v>South Pentecost (Pentecost)</v>
      </c>
      <c r="D2677" s="6" t="s">
        <v>634</v>
      </c>
      <c r="E2677" s="22" t="str">
        <f t="shared" ca="1" si="206"/>
        <v>Pentecost</v>
      </c>
      <c r="F2677" s="22" t="str">
        <f t="shared" ca="1" si="207"/>
        <v>VUT0103022</v>
      </c>
      <c r="G2677" s="22" t="str">
        <f t="shared" ca="1" si="208"/>
        <v>VUT0103</v>
      </c>
      <c r="H2677" s="22" t="str">
        <f t="shared" ca="1" si="209"/>
        <v>PENAMA</v>
      </c>
      <c r="I2677" s="2"/>
      <c r="J2677" s="2">
        <v>0</v>
      </c>
      <c r="K2677" s="2"/>
    </row>
    <row r="2678" spans="1:11">
      <c r="A2678" s="6" t="s">
        <v>4626</v>
      </c>
      <c r="B2678" s="6" t="s">
        <v>4779</v>
      </c>
      <c r="C2678" s="22" t="str">
        <f t="shared" ca="1" si="205"/>
        <v>South Pentecost (Pentecost)</v>
      </c>
      <c r="D2678" s="6" t="s">
        <v>634</v>
      </c>
      <c r="E2678" s="22" t="str">
        <f t="shared" ca="1" si="206"/>
        <v>Pentecost</v>
      </c>
      <c r="F2678" s="22" t="str">
        <f t="shared" ca="1" si="207"/>
        <v>VUT0103022</v>
      </c>
      <c r="G2678" s="22" t="str">
        <f t="shared" ca="1" si="208"/>
        <v>VUT0103</v>
      </c>
      <c r="H2678" s="22" t="str">
        <f t="shared" ca="1" si="209"/>
        <v>PENAMA</v>
      </c>
      <c r="I2678" s="2"/>
      <c r="J2678" s="2">
        <v>0</v>
      </c>
      <c r="K2678" s="2"/>
    </row>
    <row r="2679" spans="1:11">
      <c r="A2679" s="6" t="s">
        <v>4782</v>
      </c>
      <c r="B2679" s="6" t="s">
        <v>4783</v>
      </c>
      <c r="C2679" s="22" t="str">
        <f t="shared" ca="1" si="205"/>
        <v>South Pentecost (Pentecost)</v>
      </c>
      <c r="D2679" s="6" t="s">
        <v>634</v>
      </c>
      <c r="E2679" s="22" t="str">
        <f t="shared" ca="1" si="206"/>
        <v>Pentecost</v>
      </c>
      <c r="F2679" s="22" t="str">
        <f t="shared" ca="1" si="207"/>
        <v>VUT0103022</v>
      </c>
      <c r="G2679" s="22" t="str">
        <f t="shared" ca="1" si="208"/>
        <v>VUT0103</v>
      </c>
      <c r="H2679" s="22" t="str">
        <f t="shared" ca="1" si="209"/>
        <v>PENAMA</v>
      </c>
      <c r="I2679" s="2"/>
      <c r="J2679" s="2">
        <v>0</v>
      </c>
      <c r="K2679" s="2"/>
    </row>
    <row r="2680" spans="1:11">
      <c r="A2680" s="6" t="s">
        <v>4788</v>
      </c>
      <c r="B2680" s="6" t="s">
        <v>4789</v>
      </c>
      <c r="C2680" s="22" t="str">
        <f t="shared" ca="1" si="205"/>
        <v>South Pentecost (Pentecost)</v>
      </c>
      <c r="D2680" s="6" t="s">
        <v>634</v>
      </c>
      <c r="E2680" s="22" t="str">
        <f t="shared" ca="1" si="206"/>
        <v>Pentecost</v>
      </c>
      <c r="F2680" s="22" t="str">
        <f t="shared" ca="1" si="207"/>
        <v>VUT0103022</v>
      </c>
      <c r="G2680" s="22" t="str">
        <f t="shared" ca="1" si="208"/>
        <v>VUT0103</v>
      </c>
      <c r="H2680" s="22" t="str">
        <f t="shared" ca="1" si="209"/>
        <v>PENAMA</v>
      </c>
      <c r="I2680" s="2"/>
      <c r="J2680" s="2">
        <v>3</v>
      </c>
      <c r="K2680" s="2"/>
    </row>
    <row r="2681" spans="1:11">
      <c r="A2681" s="6" t="s">
        <v>4790</v>
      </c>
      <c r="B2681" s="6" t="s">
        <v>4791</v>
      </c>
      <c r="C2681" s="22" t="str">
        <f t="shared" ca="1" si="205"/>
        <v>South Pentecost (Pentecost)</v>
      </c>
      <c r="D2681" s="6" t="s">
        <v>634</v>
      </c>
      <c r="E2681" s="22" t="str">
        <f t="shared" ca="1" si="206"/>
        <v>Pentecost</v>
      </c>
      <c r="F2681" s="22" t="str">
        <f t="shared" ca="1" si="207"/>
        <v>VUT0103022</v>
      </c>
      <c r="G2681" s="22" t="str">
        <f t="shared" ca="1" si="208"/>
        <v>VUT0103</v>
      </c>
      <c r="H2681" s="22" t="str">
        <f t="shared" ca="1" si="209"/>
        <v>PENAMA</v>
      </c>
      <c r="I2681" s="2"/>
      <c r="J2681" s="2">
        <v>0</v>
      </c>
      <c r="K2681" s="2"/>
    </row>
    <row r="2682" spans="1:11">
      <c r="A2682" s="6" t="s">
        <v>4800</v>
      </c>
      <c r="B2682" s="6" t="s">
        <v>4801</v>
      </c>
      <c r="C2682" s="22" t="str">
        <f t="shared" ca="1" si="205"/>
        <v>South Pentecost (Pentecost)</v>
      </c>
      <c r="D2682" s="6" t="s">
        <v>634</v>
      </c>
      <c r="E2682" s="22" t="str">
        <f t="shared" ca="1" si="206"/>
        <v>Pentecost</v>
      </c>
      <c r="F2682" s="22" t="str">
        <f t="shared" ca="1" si="207"/>
        <v>VUT0103022</v>
      </c>
      <c r="G2682" s="22" t="str">
        <f t="shared" ca="1" si="208"/>
        <v>VUT0103</v>
      </c>
      <c r="H2682" s="22" t="str">
        <f t="shared" ca="1" si="209"/>
        <v>PENAMA</v>
      </c>
      <c r="I2682" s="2"/>
      <c r="J2682" s="2">
        <v>0</v>
      </c>
      <c r="K2682" s="2"/>
    </row>
    <row r="2683" spans="1:11">
      <c r="A2683" s="6" t="s">
        <v>4804</v>
      </c>
      <c r="B2683" s="6" t="s">
        <v>4805</v>
      </c>
      <c r="C2683" s="22" t="str">
        <f t="shared" ca="1" si="205"/>
        <v>South Pentecost (Pentecost)</v>
      </c>
      <c r="D2683" s="6" t="s">
        <v>634</v>
      </c>
      <c r="E2683" s="22" t="str">
        <f t="shared" ca="1" si="206"/>
        <v>Pentecost</v>
      </c>
      <c r="F2683" s="22" t="str">
        <f t="shared" ca="1" si="207"/>
        <v>VUT0103022</v>
      </c>
      <c r="G2683" s="22" t="str">
        <f t="shared" ca="1" si="208"/>
        <v>VUT0103</v>
      </c>
      <c r="H2683" s="22" t="str">
        <f t="shared" ca="1" si="209"/>
        <v>PENAMA</v>
      </c>
      <c r="I2683" s="2"/>
      <c r="J2683" s="2">
        <v>0</v>
      </c>
      <c r="K2683" s="2"/>
    </row>
    <row r="2684" spans="1:11">
      <c r="A2684" s="6" t="s">
        <v>4820</v>
      </c>
      <c r="B2684" s="6" t="s">
        <v>4821</v>
      </c>
      <c r="C2684" s="22" t="str">
        <f t="shared" ca="1" si="205"/>
        <v>South Pentecost (Pentecost)</v>
      </c>
      <c r="D2684" s="6" t="s">
        <v>634</v>
      </c>
      <c r="E2684" s="22" t="str">
        <f t="shared" ca="1" si="206"/>
        <v>Pentecost</v>
      </c>
      <c r="F2684" s="22" t="str">
        <f t="shared" ca="1" si="207"/>
        <v>VUT0103022</v>
      </c>
      <c r="G2684" s="22" t="str">
        <f t="shared" ca="1" si="208"/>
        <v>VUT0103</v>
      </c>
      <c r="H2684" s="22" t="str">
        <f t="shared" ca="1" si="209"/>
        <v>PENAMA</v>
      </c>
      <c r="I2684" s="2"/>
      <c r="J2684" s="2">
        <v>0</v>
      </c>
      <c r="K2684" s="2"/>
    </row>
    <row r="2685" spans="1:11">
      <c r="A2685" s="6" t="s">
        <v>4822</v>
      </c>
      <c r="B2685" s="6" t="s">
        <v>4823</v>
      </c>
      <c r="C2685" s="22" t="str">
        <f t="shared" ca="1" si="205"/>
        <v>South Pentecost (Pentecost)</v>
      </c>
      <c r="D2685" s="6" t="s">
        <v>634</v>
      </c>
      <c r="E2685" s="22" t="str">
        <f t="shared" ca="1" si="206"/>
        <v>Pentecost</v>
      </c>
      <c r="F2685" s="22" t="str">
        <f t="shared" ca="1" si="207"/>
        <v>VUT0103022</v>
      </c>
      <c r="G2685" s="22" t="str">
        <f t="shared" ca="1" si="208"/>
        <v>VUT0103</v>
      </c>
      <c r="H2685" s="22" t="str">
        <f t="shared" ca="1" si="209"/>
        <v>PENAMA</v>
      </c>
      <c r="I2685" s="2"/>
      <c r="J2685" s="2">
        <v>0</v>
      </c>
      <c r="K2685" s="2"/>
    </row>
    <row r="2686" spans="1:11">
      <c r="A2686" s="6" t="s">
        <v>4824</v>
      </c>
      <c r="B2686" s="6" t="s">
        <v>4825</v>
      </c>
      <c r="C2686" s="22" t="str">
        <f t="shared" ca="1" si="205"/>
        <v>South Pentecost (Pentecost)</v>
      </c>
      <c r="D2686" s="6" t="s">
        <v>634</v>
      </c>
      <c r="E2686" s="22" t="str">
        <f t="shared" ca="1" si="206"/>
        <v>Pentecost</v>
      </c>
      <c r="F2686" s="22" t="str">
        <f t="shared" ca="1" si="207"/>
        <v>VUT0103022</v>
      </c>
      <c r="G2686" s="22" t="str">
        <f t="shared" ca="1" si="208"/>
        <v>VUT0103</v>
      </c>
      <c r="H2686" s="22" t="str">
        <f t="shared" ca="1" si="209"/>
        <v>PENAMA</v>
      </c>
      <c r="I2686" s="2"/>
      <c r="J2686" s="2">
        <v>0</v>
      </c>
      <c r="K2686" s="2"/>
    </row>
    <row r="2687" spans="1:11">
      <c r="A2687" s="6" t="s">
        <v>4826</v>
      </c>
      <c r="B2687" s="6" t="s">
        <v>4827</v>
      </c>
      <c r="C2687" s="22" t="str">
        <f t="shared" ca="1" si="205"/>
        <v>South Pentecost (Pentecost)</v>
      </c>
      <c r="D2687" s="6" t="s">
        <v>634</v>
      </c>
      <c r="E2687" s="22" t="str">
        <f t="shared" ca="1" si="206"/>
        <v>Pentecost</v>
      </c>
      <c r="F2687" s="22" t="str">
        <f t="shared" ca="1" si="207"/>
        <v>VUT0103022</v>
      </c>
      <c r="G2687" s="22" t="str">
        <f t="shared" ca="1" si="208"/>
        <v>VUT0103</v>
      </c>
      <c r="H2687" s="22" t="str">
        <f t="shared" ca="1" si="209"/>
        <v>PENAMA</v>
      </c>
      <c r="I2687" s="2"/>
      <c r="J2687" s="2">
        <v>0</v>
      </c>
      <c r="K2687" s="2"/>
    </row>
    <row r="2688" spans="1:11">
      <c r="A2688" s="6" t="s">
        <v>4828</v>
      </c>
      <c r="B2688" s="6" t="s">
        <v>4829</v>
      </c>
      <c r="C2688" s="22" t="str">
        <f t="shared" ca="1" si="205"/>
        <v>South Pentecost (Pentecost)</v>
      </c>
      <c r="D2688" s="6" t="s">
        <v>634</v>
      </c>
      <c r="E2688" s="22" t="str">
        <f t="shared" ca="1" si="206"/>
        <v>Pentecost</v>
      </c>
      <c r="F2688" s="22" t="str">
        <f t="shared" ca="1" si="207"/>
        <v>VUT0103022</v>
      </c>
      <c r="G2688" s="22" t="str">
        <f t="shared" ca="1" si="208"/>
        <v>VUT0103</v>
      </c>
      <c r="H2688" s="22" t="str">
        <f t="shared" ca="1" si="209"/>
        <v>PENAMA</v>
      </c>
      <c r="I2688" s="2"/>
      <c r="J2688" s="2">
        <v>0</v>
      </c>
      <c r="K2688" s="2"/>
    </row>
    <row r="2689" spans="1:11">
      <c r="A2689" s="6" t="s">
        <v>4830</v>
      </c>
      <c r="B2689" s="6" t="s">
        <v>4831</v>
      </c>
      <c r="C2689" s="22" t="str">
        <f t="shared" ca="1" si="205"/>
        <v>South Pentecost (Pentecost)</v>
      </c>
      <c r="D2689" s="6" t="s">
        <v>634</v>
      </c>
      <c r="E2689" s="22" t="str">
        <f t="shared" ca="1" si="206"/>
        <v>Pentecost</v>
      </c>
      <c r="F2689" s="22" t="str">
        <f t="shared" ca="1" si="207"/>
        <v>VUT0103022</v>
      </c>
      <c r="G2689" s="22" t="str">
        <f t="shared" ca="1" si="208"/>
        <v>VUT0103</v>
      </c>
      <c r="H2689" s="22" t="str">
        <f t="shared" ca="1" si="209"/>
        <v>PENAMA</v>
      </c>
      <c r="I2689" s="2"/>
      <c r="J2689" s="2">
        <v>0</v>
      </c>
      <c r="K2689" s="2"/>
    </row>
    <row r="2690" spans="1:11">
      <c r="A2690" s="6" t="s">
        <v>4832</v>
      </c>
      <c r="B2690" s="6" t="s">
        <v>4833</v>
      </c>
      <c r="C2690" s="22" t="str">
        <f t="shared" ref="C2690:C2753" ca="1" si="210">OFFSET(OffsetRefAdm3,MATCH(D2690,MatchAdm3_Code,0)-1,0)</f>
        <v>South Pentecost (Pentecost)</v>
      </c>
      <c r="D2690" s="6" t="s">
        <v>634</v>
      </c>
      <c r="E2690" s="22" t="str">
        <f t="shared" ref="E2690:E2753" ca="1" si="211">OFFSET(OffsetRefAdm3,MATCH(D2690,MatchAdm3_Code,0)-1,2)</f>
        <v>Pentecost</v>
      </c>
      <c r="F2690" s="22" t="str">
        <f t="shared" ref="F2690:F2753" ca="1" si="212">OFFSET(OffsetRefAdm3,MATCH(D2690,MatchAdm3_Code,0)-1,3)</f>
        <v>VUT0103022</v>
      </c>
      <c r="G2690" s="22" t="str">
        <f t="shared" ref="G2690:G2753" ca="1" si="213">OFFSET(OffsetRefAdm3,MATCH(D2690,MatchAdm3_Code,0)-1,5)</f>
        <v>VUT0103</v>
      </c>
      <c r="H2690" s="22" t="str">
        <f t="shared" ref="H2690:H2753" ca="1" si="214">OFFSET(OffsetRefAdm3,MATCH(D2690,MatchAdm3_Code,0)-1,4)</f>
        <v>PENAMA</v>
      </c>
      <c r="I2690" s="2"/>
      <c r="J2690" s="2">
        <v>0</v>
      </c>
      <c r="K2690" s="2"/>
    </row>
    <row r="2691" spans="1:11">
      <c r="A2691" s="6" t="s">
        <v>4836</v>
      </c>
      <c r="B2691" s="6" t="s">
        <v>4837</v>
      </c>
      <c r="C2691" s="22" t="str">
        <f t="shared" ca="1" si="210"/>
        <v>South Pentecost (Pentecost)</v>
      </c>
      <c r="D2691" s="6" t="s">
        <v>634</v>
      </c>
      <c r="E2691" s="22" t="str">
        <f t="shared" ca="1" si="211"/>
        <v>Pentecost</v>
      </c>
      <c r="F2691" s="22" t="str">
        <f t="shared" ca="1" si="212"/>
        <v>VUT0103022</v>
      </c>
      <c r="G2691" s="22" t="str">
        <f t="shared" ca="1" si="213"/>
        <v>VUT0103</v>
      </c>
      <c r="H2691" s="22" t="str">
        <f t="shared" ca="1" si="214"/>
        <v>PENAMA</v>
      </c>
      <c r="I2691" s="2"/>
      <c r="J2691" s="2">
        <v>0</v>
      </c>
      <c r="K2691" s="2"/>
    </row>
    <row r="2692" spans="1:11">
      <c r="A2692" s="6" t="s">
        <v>4838</v>
      </c>
      <c r="B2692" s="6" t="s">
        <v>4839</v>
      </c>
      <c r="C2692" s="22" t="str">
        <f t="shared" ca="1" si="210"/>
        <v>South Pentecost (Pentecost)</v>
      </c>
      <c r="D2692" s="6" t="s">
        <v>634</v>
      </c>
      <c r="E2692" s="22" t="str">
        <f t="shared" ca="1" si="211"/>
        <v>Pentecost</v>
      </c>
      <c r="F2692" s="22" t="str">
        <f t="shared" ca="1" si="212"/>
        <v>VUT0103022</v>
      </c>
      <c r="G2692" s="22" t="str">
        <f t="shared" ca="1" si="213"/>
        <v>VUT0103</v>
      </c>
      <c r="H2692" s="22" t="str">
        <f t="shared" ca="1" si="214"/>
        <v>PENAMA</v>
      </c>
      <c r="I2692" s="2"/>
      <c r="J2692" s="2">
        <v>0</v>
      </c>
      <c r="K2692" s="2"/>
    </row>
    <row r="2693" spans="1:11">
      <c r="A2693" s="6" t="s">
        <v>4840</v>
      </c>
      <c r="B2693" s="6" t="s">
        <v>4841</v>
      </c>
      <c r="C2693" s="22" t="str">
        <f t="shared" ca="1" si="210"/>
        <v>South Pentecost (Pentecost)</v>
      </c>
      <c r="D2693" s="6" t="s">
        <v>634</v>
      </c>
      <c r="E2693" s="22" t="str">
        <f t="shared" ca="1" si="211"/>
        <v>Pentecost</v>
      </c>
      <c r="F2693" s="22" t="str">
        <f t="shared" ca="1" si="212"/>
        <v>VUT0103022</v>
      </c>
      <c r="G2693" s="22" t="str">
        <f t="shared" ca="1" si="213"/>
        <v>VUT0103</v>
      </c>
      <c r="H2693" s="22" t="str">
        <f t="shared" ca="1" si="214"/>
        <v>PENAMA</v>
      </c>
      <c r="I2693" s="2"/>
      <c r="J2693" s="2">
        <v>0</v>
      </c>
      <c r="K2693" s="2"/>
    </row>
    <row r="2694" spans="1:11">
      <c r="A2694" s="6" t="s">
        <v>4842</v>
      </c>
      <c r="B2694" s="6" t="s">
        <v>4843</v>
      </c>
      <c r="C2694" s="22" t="str">
        <f t="shared" ca="1" si="210"/>
        <v>South Pentecost (Pentecost)</v>
      </c>
      <c r="D2694" s="6" t="s">
        <v>634</v>
      </c>
      <c r="E2694" s="22" t="str">
        <f t="shared" ca="1" si="211"/>
        <v>Pentecost</v>
      </c>
      <c r="F2694" s="22" t="str">
        <f t="shared" ca="1" si="212"/>
        <v>VUT0103022</v>
      </c>
      <c r="G2694" s="22" t="str">
        <f t="shared" ca="1" si="213"/>
        <v>VUT0103</v>
      </c>
      <c r="H2694" s="22" t="str">
        <f t="shared" ca="1" si="214"/>
        <v>PENAMA</v>
      </c>
      <c r="I2694" s="2"/>
      <c r="J2694" s="2">
        <v>0</v>
      </c>
      <c r="K2694" s="2"/>
    </row>
    <row r="2695" spans="1:11">
      <c r="A2695" s="6" t="s">
        <v>4844</v>
      </c>
      <c r="B2695" s="6" t="s">
        <v>4845</v>
      </c>
      <c r="C2695" s="22" t="str">
        <f t="shared" ca="1" si="210"/>
        <v>South Pentecost (Pentecost)</v>
      </c>
      <c r="D2695" s="6" t="s">
        <v>634</v>
      </c>
      <c r="E2695" s="22" t="str">
        <f t="shared" ca="1" si="211"/>
        <v>Pentecost</v>
      </c>
      <c r="F2695" s="22" t="str">
        <f t="shared" ca="1" si="212"/>
        <v>VUT0103022</v>
      </c>
      <c r="G2695" s="22" t="str">
        <f t="shared" ca="1" si="213"/>
        <v>VUT0103</v>
      </c>
      <c r="H2695" s="22" t="str">
        <f t="shared" ca="1" si="214"/>
        <v>PENAMA</v>
      </c>
      <c r="I2695" s="2"/>
      <c r="J2695" s="2">
        <v>0</v>
      </c>
      <c r="K2695" s="2"/>
    </row>
    <row r="2696" spans="1:11">
      <c r="A2696" s="6" t="s">
        <v>4846</v>
      </c>
      <c r="B2696" s="6" t="s">
        <v>4847</v>
      </c>
      <c r="C2696" s="22" t="str">
        <f t="shared" ca="1" si="210"/>
        <v>South Pentecost (Pentecost)</v>
      </c>
      <c r="D2696" s="6" t="s">
        <v>634</v>
      </c>
      <c r="E2696" s="22" t="str">
        <f t="shared" ca="1" si="211"/>
        <v>Pentecost</v>
      </c>
      <c r="F2696" s="22" t="str">
        <f t="shared" ca="1" si="212"/>
        <v>VUT0103022</v>
      </c>
      <c r="G2696" s="22" t="str">
        <f t="shared" ca="1" si="213"/>
        <v>VUT0103</v>
      </c>
      <c r="H2696" s="22" t="str">
        <f t="shared" ca="1" si="214"/>
        <v>PENAMA</v>
      </c>
      <c r="I2696" s="2"/>
      <c r="J2696" s="2">
        <v>0</v>
      </c>
      <c r="K2696" s="2"/>
    </row>
    <row r="2697" spans="1:11">
      <c r="A2697" s="6" t="s">
        <v>4848</v>
      </c>
      <c r="B2697" s="6" t="s">
        <v>4849</v>
      </c>
      <c r="C2697" s="22" t="str">
        <f t="shared" ca="1" si="210"/>
        <v>South Pentecost (Pentecost)</v>
      </c>
      <c r="D2697" s="6" t="s">
        <v>634</v>
      </c>
      <c r="E2697" s="22" t="str">
        <f t="shared" ca="1" si="211"/>
        <v>Pentecost</v>
      </c>
      <c r="F2697" s="22" t="str">
        <f t="shared" ca="1" si="212"/>
        <v>VUT0103022</v>
      </c>
      <c r="G2697" s="22" t="str">
        <f t="shared" ca="1" si="213"/>
        <v>VUT0103</v>
      </c>
      <c r="H2697" s="22" t="str">
        <f t="shared" ca="1" si="214"/>
        <v>PENAMA</v>
      </c>
      <c r="I2697" s="2"/>
      <c r="J2697" s="2">
        <v>0</v>
      </c>
      <c r="K2697" s="2"/>
    </row>
    <row r="2698" spans="1:11">
      <c r="A2698" s="6" t="s">
        <v>4850</v>
      </c>
      <c r="B2698" s="6" t="s">
        <v>4851</v>
      </c>
      <c r="C2698" s="22" t="str">
        <f t="shared" ca="1" si="210"/>
        <v>South Pentecost (Pentecost)</v>
      </c>
      <c r="D2698" s="6" t="s">
        <v>634</v>
      </c>
      <c r="E2698" s="22" t="str">
        <f t="shared" ca="1" si="211"/>
        <v>Pentecost</v>
      </c>
      <c r="F2698" s="22" t="str">
        <f t="shared" ca="1" si="212"/>
        <v>VUT0103022</v>
      </c>
      <c r="G2698" s="22" t="str">
        <f t="shared" ca="1" si="213"/>
        <v>VUT0103</v>
      </c>
      <c r="H2698" s="22" t="str">
        <f t="shared" ca="1" si="214"/>
        <v>PENAMA</v>
      </c>
      <c r="I2698" s="2"/>
      <c r="J2698" s="2">
        <v>0</v>
      </c>
      <c r="K2698" s="2"/>
    </row>
    <row r="2699" spans="1:11">
      <c r="A2699" s="6" t="s">
        <v>4852</v>
      </c>
      <c r="B2699" s="6" t="s">
        <v>4853</v>
      </c>
      <c r="C2699" s="22" t="str">
        <f t="shared" ca="1" si="210"/>
        <v>South Pentecost (Pentecost)</v>
      </c>
      <c r="D2699" s="6" t="s">
        <v>634</v>
      </c>
      <c r="E2699" s="22" t="str">
        <f t="shared" ca="1" si="211"/>
        <v>Pentecost</v>
      </c>
      <c r="F2699" s="22" t="str">
        <f t="shared" ca="1" si="212"/>
        <v>VUT0103022</v>
      </c>
      <c r="G2699" s="22" t="str">
        <f t="shared" ca="1" si="213"/>
        <v>VUT0103</v>
      </c>
      <c r="H2699" s="22" t="str">
        <f t="shared" ca="1" si="214"/>
        <v>PENAMA</v>
      </c>
      <c r="I2699" s="2"/>
      <c r="J2699" s="2">
        <v>0</v>
      </c>
      <c r="K2699" s="2"/>
    </row>
    <row r="2700" spans="1:11">
      <c r="A2700" s="6" t="s">
        <v>4632</v>
      </c>
      <c r="B2700" s="6" t="s">
        <v>4854</v>
      </c>
      <c r="C2700" s="22" t="str">
        <f t="shared" ca="1" si="210"/>
        <v>South Pentecost (Pentecost)</v>
      </c>
      <c r="D2700" s="6" t="s">
        <v>634</v>
      </c>
      <c r="E2700" s="22" t="str">
        <f t="shared" ca="1" si="211"/>
        <v>Pentecost</v>
      </c>
      <c r="F2700" s="22" t="str">
        <f t="shared" ca="1" si="212"/>
        <v>VUT0103022</v>
      </c>
      <c r="G2700" s="22" t="str">
        <f t="shared" ca="1" si="213"/>
        <v>VUT0103</v>
      </c>
      <c r="H2700" s="22" t="str">
        <f t="shared" ca="1" si="214"/>
        <v>PENAMA</v>
      </c>
      <c r="I2700" s="2"/>
      <c r="J2700" s="2">
        <v>0</v>
      </c>
      <c r="K2700" s="2"/>
    </row>
    <row r="2701" spans="1:11">
      <c r="A2701" s="6" t="s">
        <v>4855</v>
      </c>
      <c r="B2701" s="6" t="s">
        <v>4856</v>
      </c>
      <c r="C2701" s="22" t="str">
        <f t="shared" ca="1" si="210"/>
        <v>South Pentecost (Pentecost)</v>
      </c>
      <c r="D2701" s="6" t="s">
        <v>634</v>
      </c>
      <c r="E2701" s="22" t="str">
        <f t="shared" ca="1" si="211"/>
        <v>Pentecost</v>
      </c>
      <c r="F2701" s="22" t="str">
        <f t="shared" ca="1" si="212"/>
        <v>VUT0103022</v>
      </c>
      <c r="G2701" s="22" t="str">
        <f t="shared" ca="1" si="213"/>
        <v>VUT0103</v>
      </c>
      <c r="H2701" s="22" t="str">
        <f t="shared" ca="1" si="214"/>
        <v>PENAMA</v>
      </c>
      <c r="I2701" s="2"/>
      <c r="J2701" s="2">
        <v>0</v>
      </c>
      <c r="K2701" s="2"/>
    </row>
    <row r="2702" spans="1:11">
      <c r="A2702" s="6" t="s">
        <v>4857</v>
      </c>
      <c r="B2702" s="6" t="s">
        <v>4858</v>
      </c>
      <c r="C2702" s="22" t="str">
        <f t="shared" ca="1" si="210"/>
        <v>South Pentecost (Pentecost)</v>
      </c>
      <c r="D2702" s="6" t="s">
        <v>634</v>
      </c>
      <c r="E2702" s="22" t="str">
        <f t="shared" ca="1" si="211"/>
        <v>Pentecost</v>
      </c>
      <c r="F2702" s="22" t="str">
        <f t="shared" ca="1" si="212"/>
        <v>VUT0103022</v>
      </c>
      <c r="G2702" s="22" t="str">
        <f t="shared" ca="1" si="213"/>
        <v>VUT0103</v>
      </c>
      <c r="H2702" s="22" t="str">
        <f t="shared" ca="1" si="214"/>
        <v>PENAMA</v>
      </c>
      <c r="I2702" s="2"/>
      <c r="J2702" s="2">
        <v>0</v>
      </c>
      <c r="K2702" s="2"/>
    </row>
    <row r="2703" spans="1:11">
      <c r="A2703" s="6" t="s">
        <v>4859</v>
      </c>
      <c r="B2703" s="6" t="s">
        <v>4860</v>
      </c>
      <c r="C2703" s="22" t="str">
        <f t="shared" ca="1" si="210"/>
        <v>South Pentecost (Pentecost)</v>
      </c>
      <c r="D2703" s="6" t="s">
        <v>634</v>
      </c>
      <c r="E2703" s="22" t="str">
        <f t="shared" ca="1" si="211"/>
        <v>Pentecost</v>
      </c>
      <c r="F2703" s="22" t="str">
        <f t="shared" ca="1" si="212"/>
        <v>VUT0103022</v>
      </c>
      <c r="G2703" s="22" t="str">
        <f t="shared" ca="1" si="213"/>
        <v>VUT0103</v>
      </c>
      <c r="H2703" s="22" t="str">
        <f t="shared" ca="1" si="214"/>
        <v>PENAMA</v>
      </c>
      <c r="I2703" s="2"/>
      <c r="J2703" s="2">
        <v>0</v>
      </c>
      <c r="K2703" s="2"/>
    </row>
    <row r="2704" spans="1:11">
      <c r="A2704" s="6" t="s">
        <v>4861</v>
      </c>
      <c r="B2704" s="6" t="s">
        <v>4862</v>
      </c>
      <c r="C2704" s="22" t="str">
        <f t="shared" ca="1" si="210"/>
        <v>South Pentecost (Pentecost)</v>
      </c>
      <c r="D2704" s="6" t="s">
        <v>634</v>
      </c>
      <c r="E2704" s="22" t="str">
        <f t="shared" ca="1" si="211"/>
        <v>Pentecost</v>
      </c>
      <c r="F2704" s="22" t="str">
        <f t="shared" ca="1" si="212"/>
        <v>VUT0103022</v>
      </c>
      <c r="G2704" s="22" t="str">
        <f t="shared" ca="1" si="213"/>
        <v>VUT0103</v>
      </c>
      <c r="H2704" s="22" t="str">
        <f t="shared" ca="1" si="214"/>
        <v>PENAMA</v>
      </c>
      <c r="I2704" s="2"/>
      <c r="J2704" s="2">
        <v>0</v>
      </c>
      <c r="K2704" s="2"/>
    </row>
    <row r="2705" spans="1:11">
      <c r="A2705" s="6" t="s">
        <v>4863</v>
      </c>
      <c r="B2705" s="6" t="s">
        <v>4864</v>
      </c>
      <c r="C2705" s="22" t="str">
        <f t="shared" ca="1" si="210"/>
        <v>South Pentecost (Pentecost)</v>
      </c>
      <c r="D2705" s="6" t="s">
        <v>634</v>
      </c>
      <c r="E2705" s="22" t="str">
        <f t="shared" ca="1" si="211"/>
        <v>Pentecost</v>
      </c>
      <c r="F2705" s="22" t="str">
        <f t="shared" ca="1" si="212"/>
        <v>VUT0103022</v>
      </c>
      <c r="G2705" s="22" t="str">
        <f t="shared" ca="1" si="213"/>
        <v>VUT0103</v>
      </c>
      <c r="H2705" s="22" t="str">
        <f t="shared" ca="1" si="214"/>
        <v>PENAMA</v>
      </c>
      <c r="I2705" s="2"/>
      <c r="J2705" s="2">
        <v>0</v>
      </c>
      <c r="K2705" s="2"/>
    </row>
    <row r="2706" spans="1:11">
      <c r="A2706" s="6" t="s">
        <v>4865</v>
      </c>
      <c r="B2706" s="6" t="s">
        <v>4866</v>
      </c>
      <c r="C2706" s="22" t="str">
        <f t="shared" ca="1" si="210"/>
        <v>South Pentecost (Pentecost)</v>
      </c>
      <c r="D2706" s="6" t="s">
        <v>634</v>
      </c>
      <c r="E2706" s="22" t="str">
        <f t="shared" ca="1" si="211"/>
        <v>Pentecost</v>
      </c>
      <c r="F2706" s="22" t="str">
        <f t="shared" ca="1" si="212"/>
        <v>VUT0103022</v>
      </c>
      <c r="G2706" s="22" t="str">
        <f t="shared" ca="1" si="213"/>
        <v>VUT0103</v>
      </c>
      <c r="H2706" s="22" t="str">
        <f t="shared" ca="1" si="214"/>
        <v>PENAMA</v>
      </c>
      <c r="I2706" s="2"/>
      <c r="J2706" s="2">
        <v>0</v>
      </c>
      <c r="K2706" s="2"/>
    </row>
    <row r="2707" spans="1:11">
      <c r="A2707" s="6" t="s">
        <v>2263</v>
      </c>
      <c r="B2707" s="6" t="s">
        <v>4867</v>
      </c>
      <c r="C2707" s="22" t="str">
        <f t="shared" ca="1" si="210"/>
        <v>South Pentecost (Pentecost)</v>
      </c>
      <c r="D2707" s="6" t="s">
        <v>634</v>
      </c>
      <c r="E2707" s="22" t="str">
        <f t="shared" ca="1" si="211"/>
        <v>Pentecost</v>
      </c>
      <c r="F2707" s="22" t="str">
        <f t="shared" ca="1" si="212"/>
        <v>VUT0103022</v>
      </c>
      <c r="G2707" s="22" t="str">
        <f t="shared" ca="1" si="213"/>
        <v>VUT0103</v>
      </c>
      <c r="H2707" s="22" t="str">
        <f t="shared" ca="1" si="214"/>
        <v>PENAMA</v>
      </c>
      <c r="I2707" s="2"/>
      <c r="J2707" s="2">
        <v>0</v>
      </c>
      <c r="K2707" s="2"/>
    </row>
    <row r="2708" spans="1:11">
      <c r="A2708" s="6" t="s">
        <v>4868</v>
      </c>
      <c r="B2708" s="6" t="s">
        <v>4869</v>
      </c>
      <c r="C2708" s="22" t="str">
        <f t="shared" ca="1" si="210"/>
        <v>South Pentecost (Pentecost)</v>
      </c>
      <c r="D2708" s="6" t="s">
        <v>634</v>
      </c>
      <c r="E2708" s="22" t="str">
        <f t="shared" ca="1" si="211"/>
        <v>Pentecost</v>
      </c>
      <c r="F2708" s="22" t="str">
        <f t="shared" ca="1" si="212"/>
        <v>VUT0103022</v>
      </c>
      <c r="G2708" s="22" t="str">
        <f t="shared" ca="1" si="213"/>
        <v>VUT0103</v>
      </c>
      <c r="H2708" s="22" t="str">
        <f t="shared" ca="1" si="214"/>
        <v>PENAMA</v>
      </c>
      <c r="I2708" s="2"/>
      <c r="J2708" s="2">
        <v>0</v>
      </c>
      <c r="K2708" s="2"/>
    </row>
    <row r="2709" spans="1:11">
      <c r="A2709" s="6" t="s">
        <v>4872</v>
      </c>
      <c r="B2709" s="6" t="s">
        <v>4873</v>
      </c>
      <c r="C2709" s="22" t="str">
        <f t="shared" ca="1" si="210"/>
        <v>South Pentecost (Pentecost)</v>
      </c>
      <c r="D2709" s="6" t="s">
        <v>634</v>
      </c>
      <c r="E2709" s="22" t="str">
        <f t="shared" ca="1" si="211"/>
        <v>Pentecost</v>
      </c>
      <c r="F2709" s="22" t="str">
        <f t="shared" ca="1" si="212"/>
        <v>VUT0103022</v>
      </c>
      <c r="G2709" s="22" t="str">
        <f t="shared" ca="1" si="213"/>
        <v>VUT0103</v>
      </c>
      <c r="H2709" s="22" t="str">
        <f t="shared" ca="1" si="214"/>
        <v>PENAMA</v>
      </c>
      <c r="I2709" s="2"/>
      <c r="J2709" s="2">
        <v>3</v>
      </c>
      <c r="K2709" s="2"/>
    </row>
    <row r="2710" spans="1:11">
      <c r="A2710" s="6" t="s">
        <v>4876</v>
      </c>
      <c r="B2710" s="6" t="s">
        <v>4877</v>
      </c>
      <c r="C2710" s="22" t="str">
        <f t="shared" ca="1" si="210"/>
        <v>South Pentecost (Pentecost)</v>
      </c>
      <c r="D2710" s="6" t="s">
        <v>634</v>
      </c>
      <c r="E2710" s="22" t="str">
        <f t="shared" ca="1" si="211"/>
        <v>Pentecost</v>
      </c>
      <c r="F2710" s="22" t="str">
        <f t="shared" ca="1" si="212"/>
        <v>VUT0103022</v>
      </c>
      <c r="G2710" s="22" t="str">
        <f t="shared" ca="1" si="213"/>
        <v>VUT0103</v>
      </c>
      <c r="H2710" s="22" t="str">
        <f t="shared" ca="1" si="214"/>
        <v>PENAMA</v>
      </c>
      <c r="I2710" s="2"/>
      <c r="J2710" s="2">
        <v>0</v>
      </c>
      <c r="K2710" s="2"/>
    </row>
    <row r="2711" spans="1:11">
      <c r="A2711" s="6" t="s">
        <v>4878</v>
      </c>
      <c r="B2711" s="6" t="s">
        <v>4879</v>
      </c>
      <c r="C2711" s="22" t="str">
        <f t="shared" ca="1" si="210"/>
        <v>South Pentecost (Pentecost)</v>
      </c>
      <c r="D2711" s="6" t="s">
        <v>634</v>
      </c>
      <c r="E2711" s="22" t="str">
        <f t="shared" ca="1" si="211"/>
        <v>Pentecost</v>
      </c>
      <c r="F2711" s="22" t="str">
        <f t="shared" ca="1" si="212"/>
        <v>VUT0103022</v>
      </c>
      <c r="G2711" s="22" t="str">
        <f t="shared" ca="1" si="213"/>
        <v>VUT0103</v>
      </c>
      <c r="H2711" s="22" t="str">
        <f t="shared" ca="1" si="214"/>
        <v>PENAMA</v>
      </c>
      <c r="I2711" s="2"/>
      <c r="J2711" s="2">
        <v>0</v>
      </c>
      <c r="K2711" s="2"/>
    </row>
    <row r="2712" spans="1:11">
      <c r="A2712" s="6" t="s">
        <v>169</v>
      </c>
      <c r="B2712" s="6" t="s">
        <v>5652</v>
      </c>
      <c r="C2712" s="22" t="str">
        <f t="shared" ca="1" si="210"/>
        <v>South Santo (Araki)</v>
      </c>
      <c r="D2712" s="6" t="s">
        <v>638</v>
      </c>
      <c r="E2712" s="22" t="str">
        <f t="shared" ca="1" si="211"/>
        <v>Araki</v>
      </c>
      <c r="F2712" s="22" t="str">
        <f t="shared" ca="1" si="212"/>
        <v>VUT0102032</v>
      </c>
      <c r="G2712" s="22" t="str">
        <f t="shared" ca="1" si="213"/>
        <v>VUT0102</v>
      </c>
      <c r="H2712" s="22" t="str">
        <f t="shared" ca="1" si="214"/>
        <v>SANMA</v>
      </c>
      <c r="I2712" s="2"/>
      <c r="J2712" s="2">
        <v>0</v>
      </c>
      <c r="K2712" s="2"/>
    </row>
    <row r="2713" spans="1:11">
      <c r="A2713" s="6" t="s">
        <v>5686</v>
      </c>
      <c r="B2713" s="6" t="s">
        <v>5687</v>
      </c>
      <c r="C2713" s="22" t="str">
        <f t="shared" ca="1" si="210"/>
        <v>South Santo (Araki)</v>
      </c>
      <c r="D2713" s="6" t="s">
        <v>638</v>
      </c>
      <c r="E2713" s="22" t="str">
        <f t="shared" ca="1" si="211"/>
        <v>Araki</v>
      </c>
      <c r="F2713" s="22" t="str">
        <f t="shared" ca="1" si="212"/>
        <v>VUT0102032</v>
      </c>
      <c r="G2713" s="22" t="str">
        <f t="shared" ca="1" si="213"/>
        <v>VUT0102</v>
      </c>
      <c r="H2713" s="22" t="str">
        <f t="shared" ca="1" si="214"/>
        <v>SANMA</v>
      </c>
      <c r="I2713" s="2"/>
      <c r="J2713" s="2">
        <v>0</v>
      </c>
      <c r="K2713" s="2"/>
    </row>
    <row r="2714" spans="1:11">
      <c r="A2714" s="6" t="s">
        <v>5700</v>
      </c>
      <c r="B2714" s="6" t="s">
        <v>5701</v>
      </c>
      <c r="C2714" s="22" t="str">
        <f t="shared" ca="1" si="210"/>
        <v>South Santo (Araki)</v>
      </c>
      <c r="D2714" s="6" t="s">
        <v>638</v>
      </c>
      <c r="E2714" s="22" t="str">
        <f t="shared" ca="1" si="211"/>
        <v>Araki</v>
      </c>
      <c r="F2714" s="22" t="str">
        <f t="shared" ca="1" si="212"/>
        <v>VUT0102032</v>
      </c>
      <c r="G2714" s="22" t="str">
        <f t="shared" ca="1" si="213"/>
        <v>VUT0102</v>
      </c>
      <c r="H2714" s="22" t="str">
        <f t="shared" ca="1" si="214"/>
        <v>SANMA</v>
      </c>
      <c r="I2714" s="2"/>
      <c r="J2714" s="2">
        <v>0</v>
      </c>
      <c r="K2714" s="2"/>
    </row>
    <row r="2715" spans="1:11">
      <c r="A2715" s="6" t="s">
        <v>5708</v>
      </c>
      <c r="B2715" s="6" t="s">
        <v>5709</v>
      </c>
      <c r="C2715" s="22" t="str">
        <f t="shared" ca="1" si="210"/>
        <v>South Santo (Araki)</v>
      </c>
      <c r="D2715" s="6" t="s">
        <v>638</v>
      </c>
      <c r="E2715" s="22" t="str">
        <f t="shared" ca="1" si="211"/>
        <v>Araki</v>
      </c>
      <c r="F2715" s="22" t="str">
        <f t="shared" ca="1" si="212"/>
        <v>VUT0102032</v>
      </c>
      <c r="G2715" s="22" t="str">
        <f t="shared" ca="1" si="213"/>
        <v>VUT0102</v>
      </c>
      <c r="H2715" s="22" t="str">
        <f t="shared" ca="1" si="214"/>
        <v>SANMA</v>
      </c>
      <c r="I2715" s="2"/>
      <c r="J2715" s="2">
        <v>0</v>
      </c>
      <c r="K2715" s="2"/>
    </row>
    <row r="2716" spans="1:11">
      <c r="A2716" s="6" t="s">
        <v>5720</v>
      </c>
      <c r="B2716" s="6" t="s">
        <v>5721</v>
      </c>
      <c r="C2716" s="22" t="str">
        <f t="shared" ca="1" si="210"/>
        <v>South Santo (Araki)</v>
      </c>
      <c r="D2716" s="6" t="s">
        <v>638</v>
      </c>
      <c r="E2716" s="22" t="str">
        <f t="shared" ca="1" si="211"/>
        <v>Araki</v>
      </c>
      <c r="F2716" s="22" t="str">
        <f t="shared" ca="1" si="212"/>
        <v>VUT0102032</v>
      </c>
      <c r="G2716" s="22" t="str">
        <f t="shared" ca="1" si="213"/>
        <v>VUT0102</v>
      </c>
      <c r="H2716" s="22" t="str">
        <f t="shared" ca="1" si="214"/>
        <v>SANMA</v>
      </c>
      <c r="I2716" s="2"/>
      <c r="J2716" s="2">
        <v>0</v>
      </c>
      <c r="K2716" s="2"/>
    </row>
    <row r="2717" spans="1:11">
      <c r="A2717" s="6" t="s">
        <v>5722</v>
      </c>
      <c r="B2717" s="6" t="s">
        <v>5723</v>
      </c>
      <c r="C2717" s="22" t="str">
        <f t="shared" ca="1" si="210"/>
        <v>South Santo (Araki)</v>
      </c>
      <c r="D2717" s="6" t="s">
        <v>638</v>
      </c>
      <c r="E2717" s="22" t="str">
        <f t="shared" ca="1" si="211"/>
        <v>Araki</v>
      </c>
      <c r="F2717" s="22" t="str">
        <f t="shared" ca="1" si="212"/>
        <v>VUT0102032</v>
      </c>
      <c r="G2717" s="22" t="str">
        <f t="shared" ca="1" si="213"/>
        <v>VUT0102</v>
      </c>
      <c r="H2717" s="22" t="str">
        <f t="shared" ca="1" si="214"/>
        <v>SANMA</v>
      </c>
      <c r="I2717" s="2"/>
      <c r="J2717" s="2">
        <v>0</v>
      </c>
      <c r="K2717" s="2"/>
    </row>
    <row r="2718" spans="1:11">
      <c r="A2718" s="6" t="s">
        <v>5744</v>
      </c>
      <c r="B2718" s="6" t="s">
        <v>5745</v>
      </c>
      <c r="C2718" s="22" t="str">
        <f t="shared" ca="1" si="210"/>
        <v>South Santo (Araki)</v>
      </c>
      <c r="D2718" s="6" t="s">
        <v>638</v>
      </c>
      <c r="E2718" s="22" t="str">
        <f t="shared" ca="1" si="211"/>
        <v>Araki</v>
      </c>
      <c r="F2718" s="22" t="str">
        <f t="shared" ca="1" si="212"/>
        <v>VUT0102032</v>
      </c>
      <c r="G2718" s="22" t="str">
        <f t="shared" ca="1" si="213"/>
        <v>VUT0102</v>
      </c>
      <c r="H2718" s="22" t="str">
        <f t="shared" ca="1" si="214"/>
        <v>SANMA</v>
      </c>
      <c r="I2718" s="2"/>
      <c r="J2718" s="2">
        <v>0</v>
      </c>
      <c r="K2718" s="2"/>
    </row>
    <row r="2719" spans="1:11">
      <c r="A2719" s="6" t="s">
        <v>173</v>
      </c>
      <c r="B2719" s="6" t="s">
        <v>5819</v>
      </c>
      <c r="C2719" s="22" t="str">
        <f t="shared" ca="1" si="210"/>
        <v>South Santo (Elia)</v>
      </c>
      <c r="D2719" s="6" t="s">
        <v>648</v>
      </c>
      <c r="E2719" s="22" t="str">
        <f t="shared" ca="1" si="211"/>
        <v>Elia</v>
      </c>
      <c r="F2719" s="22" t="str">
        <f t="shared" ca="1" si="212"/>
        <v>VUT0102038</v>
      </c>
      <c r="G2719" s="22" t="str">
        <f t="shared" ca="1" si="213"/>
        <v>VUT0102</v>
      </c>
      <c r="H2719" s="22" t="str">
        <f t="shared" ca="1" si="214"/>
        <v>SANMA</v>
      </c>
      <c r="I2719" s="2"/>
      <c r="J2719" s="2">
        <v>0</v>
      </c>
      <c r="K2719" s="2"/>
    </row>
    <row r="2720" spans="1:11">
      <c r="A2720" s="6" t="s">
        <v>5458</v>
      </c>
      <c r="B2720" s="6" t="s">
        <v>5459</v>
      </c>
      <c r="C2720" s="22" t="str">
        <f t="shared" ca="1" si="210"/>
        <v>South Santo (Santo)</v>
      </c>
      <c r="D2720" s="6" t="s">
        <v>636</v>
      </c>
      <c r="E2720" s="22" t="str">
        <f t="shared" ca="1" si="211"/>
        <v>Aese</v>
      </c>
      <c r="F2720" s="22" t="str">
        <f t="shared" ca="1" si="212"/>
        <v>VUT0102029</v>
      </c>
      <c r="G2720" s="22" t="str">
        <f t="shared" ca="1" si="213"/>
        <v>VUT0102</v>
      </c>
      <c r="H2720" s="22" t="str">
        <f t="shared" ca="1" si="214"/>
        <v>SANMA</v>
      </c>
      <c r="I2720" s="2"/>
      <c r="J2720" s="2">
        <v>0</v>
      </c>
      <c r="K2720" s="2"/>
    </row>
    <row r="2721" spans="1:11">
      <c r="A2721" s="6" t="s">
        <v>5480</v>
      </c>
      <c r="B2721" s="6" t="s">
        <v>5481</v>
      </c>
      <c r="C2721" s="22" t="str">
        <f t="shared" ca="1" si="210"/>
        <v>South Santo (Santo)</v>
      </c>
      <c r="D2721" s="6" t="s">
        <v>636</v>
      </c>
      <c r="E2721" s="22" t="str">
        <f t="shared" ca="1" si="211"/>
        <v>Aese</v>
      </c>
      <c r="F2721" s="22" t="str">
        <f t="shared" ca="1" si="212"/>
        <v>VUT0102029</v>
      </c>
      <c r="G2721" s="22" t="str">
        <f t="shared" ca="1" si="213"/>
        <v>VUT0102</v>
      </c>
      <c r="H2721" s="22" t="str">
        <f t="shared" ca="1" si="214"/>
        <v>SANMA</v>
      </c>
      <c r="I2721" s="2"/>
      <c r="J2721" s="2">
        <v>0</v>
      </c>
      <c r="K2721" s="2"/>
    </row>
    <row r="2722" spans="1:11">
      <c r="A2722" s="6" t="s">
        <v>5480</v>
      </c>
      <c r="B2722" s="6" t="s">
        <v>5484</v>
      </c>
      <c r="C2722" s="22" t="str">
        <f t="shared" ca="1" si="210"/>
        <v>South Santo (Santo)</v>
      </c>
      <c r="D2722" s="6" t="s">
        <v>636</v>
      </c>
      <c r="E2722" s="22" t="str">
        <f t="shared" ca="1" si="211"/>
        <v>Aese</v>
      </c>
      <c r="F2722" s="22" t="str">
        <f t="shared" ca="1" si="212"/>
        <v>VUT0102029</v>
      </c>
      <c r="G2722" s="22" t="str">
        <f t="shared" ca="1" si="213"/>
        <v>VUT0102</v>
      </c>
      <c r="H2722" s="22" t="str">
        <f t="shared" ca="1" si="214"/>
        <v>SANMA</v>
      </c>
      <c r="I2722" s="2"/>
      <c r="J2722" s="2">
        <v>0</v>
      </c>
      <c r="K2722" s="2"/>
    </row>
    <row r="2723" spans="1:11">
      <c r="A2723" s="6" t="s">
        <v>5528</v>
      </c>
      <c r="B2723" s="6" t="s">
        <v>5529</v>
      </c>
      <c r="C2723" s="22" t="str">
        <f t="shared" ca="1" si="210"/>
        <v>South Santo (Santo)</v>
      </c>
      <c r="D2723" s="6" t="s">
        <v>636</v>
      </c>
      <c r="E2723" s="22" t="str">
        <f t="shared" ca="1" si="211"/>
        <v>Aese</v>
      </c>
      <c r="F2723" s="22" t="str">
        <f t="shared" ca="1" si="212"/>
        <v>VUT0102029</v>
      </c>
      <c r="G2723" s="22" t="str">
        <f t="shared" ca="1" si="213"/>
        <v>VUT0102</v>
      </c>
      <c r="H2723" s="22" t="str">
        <f t="shared" ca="1" si="214"/>
        <v>SANMA</v>
      </c>
      <c r="I2723" s="2"/>
      <c r="J2723" s="2">
        <v>0</v>
      </c>
      <c r="K2723" s="2"/>
    </row>
    <row r="2724" spans="1:11">
      <c r="A2724" s="6" t="s">
        <v>5538</v>
      </c>
      <c r="B2724" s="6" t="s">
        <v>5539</v>
      </c>
      <c r="C2724" s="22" t="str">
        <f t="shared" ca="1" si="210"/>
        <v>South Santo (Santo)</v>
      </c>
      <c r="D2724" s="6" t="s">
        <v>636</v>
      </c>
      <c r="E2724" s="22" t="str">
        <f t="shared" ca="1" si="211"/>
        <v>Aese</v>
      </c>
      <c r="F2724" s="22" t="str">
        <f t="shared" ca="1" si="212"/>
        <v>VUT0102029</v>
      </c>
      <c r="G2724" s="22" t="str">
        <f t="shared" ca="1" si="213"/>
        <v>VUT0102</v>
      </c>
      <c r="H2724" s="22" t="str">
        <f t="shared" ca="1" si="214"/>
        <v>SANMA</v>
      </c>
      <c r="I2724" s="2"/>
      <c r="J2724" s="2">
        <v>0</v>
      </c>
      <c r="K2724" s="2"/>
    </row>
    <row r="2725" spans="1:11">
      <c r="A2725" s="6" t="s">
        <v>5564</v>
      </c>
      <c r="B2725" s="6" t="s">
        <v>5565</v>
      </c>
      <c r="C2725" s="22" t="str">
        <f t="shared" ca="1" si="210"/>
        <v>South Santo (Santo)</v>
      </c>
      <c r="D2725" s="6" t="s">
        <v>636</v>
      </c>
      <c r="E2725" s="22" t="str">
        <f t="shared" ca="1" si="211"/>
        <v>Aese</v>
      </c>
      <c r="F2725" s="22" t="str">
        <f t="shared" ca="1" si="212"/>
        <v>VUT0102029</v>
      </c>
      <c r="G2725" s="22" t="str">
        <f t="shared" ca="1" si="213"/>
        <v>VUT0102</v>
      </c>
      <c r="H2725" s="22" t="str">
        <f t="shared" ca="1" si="214"/>
        <v>SANMA</v>
      </c>
      <c r="I2725" s="2"/>
      <c r="J2725" s="2">
        <v>0</v>
      </c>
      <c r="K2725" s="2"/>
    </row>
    <row r="2726" spans="1:11">
      <c r="A2726" s="6" t="s">
        <v>5566</v>
      </c>
      <c r="B2726" s="6" t="s">
        <v>5567</v>
      </c>
      <c r="C2726" s="22" t="str">
        <f t="shared" ca="1" si="210"/>
        <v>South Santo (Santo)</v>
      </c>
      <c r="D2726" s="6" t="s">
        <v>636</v>
      </c>
      <c r="E2726" s="22" t="str">
        <f t="shared" ca="1" si="211"/>
        <v>Aese</v>
      </c>
      <c r="F2726" s="22" t="str">
        <f t="shared" ca="1" si="212"/>
        <v>VUT0102029</v>
      </c>
      <c r="G2726" s="22" t="str">
        <f t="shared" ca="1" si="213"/>
        <v>VUT0102</v>
      </c>
      <c r="H2726" s="22" t="str">
        <f t="shared" ca="1" si="214"/>
        <v>SANMA</v>
      </c>
      <c r="I2726" s="2"/>
      <c r="J2726" s="2">
        <v>0</v>
      </c>
      <c r="K2726" s="2"/>
    </row>
    <row r="2727" spans="1:11">
      <c r="A2727" s="6" t="s">
        <v>5582</v>
      </c>
      <c r="B2727" s="6" t="s">
        <v>5583</v>
      </c>
      <c r="C2727" s="22" t="str">
        <f t="shared" ca="1" si="210"/>
        <v>South Santo (Santo)</v>
      </c>
      <c r="D2727" s="6" t="s">
        <v>636</v>
      </c>
      <c r="E2727" s="22" t="str">
        <f t="shared" ca="1" si="211"/>
        <v>Aese</v>
      </c>
      <c r="F2727" s="22" t="str">
        <f t="shared" ca="1" si="212"/>
        <v>VUT0102029</v>
      </c>
      <c r="G2727" s="22" t="str">
        <f t="shared" ca="1" si="213"/>
        <v>VUT0102</v>
      </c>
      <c r="H2727" s="22" t="str">
        <f t="shared" ca="1" si="214"/>
        <v>SANMA</v>
      </c>
      <c r="I2727" s="2"/>
      <c r="J2727" s="2">
        <v>0</v>
      </c>
      <c r="K2727" s="2"/>
    </row>
    <row r="2728" spans="1:11">
      <c r="A2728" s="6" t="s">
        <v>5588</v>
      </c>
      <c r="B2728" s="6" t="s">
        <v>5589</v>
      </c>
      <c r="C2728" s="22" t="str">
        <f t="shared" ca="1" si="210"/>
        <v>South Santo (Santo)</v>
      </c>
      <c r="D2728" s="6" t="s">
        <v>636</v>
      </c>
      <c r="E2728" s="22" t="str">
        <f t="shared" ca="1" si="211"/>
        <v>Aese</v>
      </c>
      <c r="F2728" s="22" t="str">
        <f t="shared" ca="1" si="212"/>
        <v>VUT0102029</v>
      </c>
      <c r="G2728" s="22" t="str">
        <f t="shared" ca="1" si="213"/>
        <v>VUT0102</v>
      </c>
      <c r="H2728" s="22" t="str">
        <f t="shared" ca="1" si="214"/>
        <v>SANMA</v>
      </c>
      <c r="I2728" s="2"/>
      <c r="J2728" s="2">
        <v>0</v>
      </c>
      <c r="K2728" s="2"/>
    </row>
    <row r="2729" spans="1:11">
      <c r="A2729" s="6" t="s">
        <v>5596</v>
      </c>
      <c r="B2729" s="6" t="s">
        <v>5597</v>
      </c>
      <c r="C2729" s="22" t="str">
        <f t="shared" ca="1" si="210"/>
        <v>South Santo (Santo)</v>
      </c>
      <c r="D2729" s="6" t="s">
        <v>636</v>
      </c>
      <c r="E2729" s="22" t="str">
        <f t="shared" ca="1" si="211"/>
        <v>Aese</v>
      </c>
      <c r="F2729" s="22" t="str">
        <f t="shared" ca="1" si="212"/>
        <v>VUT0102029</v>
      </c>
      <c r="G2729" s="22" t="str">
        <f t="shared" ca="1" si="213"/>
        <v>VUT0102</v>
      </c>
      <c r="H2729" s="22" t="str">
        <f t="shared" ca="1" si="214"/>
        <v>SANMA</v>
      </c>
      <c r="I2729" s="2"/>
      <c r="J2729" s="2">
        <v>0</v>
      </c>
      <c r="K2729" s="2"/>
    </row>
    <row r="2730" spans="1:11">
      <c r="A2730" s="6" t="s">
        <v>5602</v>
      </c>
      <c r="B2730" s="6" t="s">
        <v>5603</v>
      </c>
      <c r="C2730" s="22" t="str">
        <f t="shared" ca="1" si="210"/>
        <v>South Santo (Santo)</v>
      </c>
      <c r="D2730" s="6" t="s">
        <v>636</v>
      </c>
      <c r="E2730" s="22" t="str">
        <f t="shared" ca="1" si="211"/>
        <v>Aese</v>
      </c>
      <c r="F2730" s="22" t="str">
        <f t="shared" ca="1" si="212"/>
        <v>VUT0102029</v>
      </c>
      <c r="G2730" s="22" t="str">
        <f t="shared" ca="1" si="213"/>
        <v>VUT0102</v>
      </c>
      <c r="H2730" s="22" t="str">
        <f t="shared" ca="1" si="214"/>
        <v>SANMA</v>
      </c>
      <c r="I2730" s="2"/>
      <c r="J2730" s="2">
        <v>0</v>
      </c>
      <c r="K2730" s="2"/>
    </row>
    <row r="2731" spans="1:11">
      <c r="A2731" s="6" t="s">
        <v>5608</v>
      </c>
      <c r="B2731" s="6" t="s">
        <v>5609</v>
      </c>
      <c r="C2731" s="22" t="str">
        <f t="shared" ca="1" si="210"/>
        <v>South Santo (Santo)</v>
      </c>
      <c r="D2731" s="6" t="s">
        <v>636</v>
      </c>
      <c r="E2731" s="22" t="str">
        <f t="shared" ca="1" si="211"/>
        <v>Aese</v>
      </c>
      <c r="F2731" s="22" t="str">
        <f t="shared" ca="1" si="212"/>
        <v>VUT0102029</v>
      </c>
      <c r="G2731" s="22" t="str">
        <f t="shared" ca="1" si="213"/>
        <v>VUT0102</v>
      </c>
      <c r="H2731" s="22" t="str">
        <f t="shared" ca="1" si="214"/>
        <v>SANMA</v>
      </c>
      <c r="I2731" s="2"/>
      <c r="J2731" s="2">
        <v>0</v>
      </c>
      <c r="K2731" s="2"/>
    </row>
    <row r="2732" spans="1:11">
      <c r="A2732" s="6" t="s">
        <v>5612</v>
      </c>
      <c r="B2732" s="6" t="s">
        <v>5613</v>
      </c>
      <c r="C2732" s="22" t="str">
        <f t="shared" ca="1" si="210"/>
        <v>South Santo (Santo)</v>
      </c>
      <c r="D2732" s="6" t="s">
        <v>636</v>
      </c>
      <c r="E2732" s="22" t="str">
        <f t="shared" ca="1" si="211"/>
        <v>Aese</v>
      </c>
      <c r="F2732" s="22" t="str">
        <f t="shared" ca="1" si="212"/>
        <v>VUT0102029</v>
      </c>
      <c r="G2732" s="22" t="str">
        <f t="shared" ca="1" si="213"/>
        <v>VUT0102</v>
      </c>
      <c r="H2732" s="22" t="str">
        <f t="shared" ca="1" si="214"/>
        <v>SANMA</v>
      </c>
      <c r="I2732" s="2"/>
      <c r="J2732" s="2">
        <v>0</v>
      </c>
      <c r="K2732" s="2"/>
    </row>
    <row r="2733" spans="1:11">
      <c r="A2733" s="6" t="s">
        <v>5628</v>
      </c>
      <c r="B2733" s="6" t="s">
        <v>5629</v>
      </c>
      <c r="C2733" s="22" t="str">
        <f t="shared" ca="1" si="210"/>
        <v>South Santo (Santo)</v>
      </c>
      <c r="D2733" s="6" t="s">
        <v>636</v>
      </c>
      <c r="E2733" s="22" t="str">
        <f t="shared" ca="1" si="211"/>
        <v>Aese</v>
      </c>
      <c r="F2733" s="22" t="str">
        <f t="shared" ca="1" si="212"/>
        <v>VUT0102029</v>
      </c>
      <c r="G2733" s="22" t="str">
        <f t="shared" ca="1" si="213"/>
        <v>VUT0102</v>
      </c>
      <c r="H2733" s="22" t="str">
        <f t="shared" ca="1" si="214"/>
        <v>SANMA</v>
      </c>
      <c r="I2733" s="2"/>
      <c r="J2733" s="2">
        <v>0</v>
      </c>
      <c r="K2733" s="2"/>
    </row>
    <row r="2734" spans="1:11">
      <c r="A2734" s="6" t="s">
        <v>5636</v>
      </c>
      <c r="B2734" s="6" t="s">
        <v>5637</v>
      </c>
      <c r="C2734" s="22" t="str">
        <f t="shared" ca="1" si="210"/>
        <v>South Santo (Santo)</v>
      </c>
      <c r="D2734" s="6" t="s">
        <v>636</v>
      </c>
      <c r="E2734" s="22" t="str">
        <f t="shared" ca="1" si="211"/>
        <v>Aese</v>
      </c>
      <c r="F2734" s="22" t="str">
        <f t="shared" ca="1" si="212"/>
        <v>VUT0102029</v>
      </c>
      <c r="G2734" s="22" t="str">
        <f t="shared" ca="1" si="213"/>
        <v>VUT0102</v>
      </c>
      <c r="H2734" s="22" t="str">
        <f t="shared" ca="1" si="214"/>
        <v>SANMA</v>
      </c>
      <c r="I2734" s="2"/>
      <c r="J2734" s="2">
        <v>0</v>
      </c>
      <c r="K2734" s="2"/>
    </row>
    <row r="2735" spans="1:11">
      <c r="A2735" s="6" t="s">
        <v>5636</v>
      </c>
      <c r="B2735" s="6" t="s">
        <v>5638</v>
      </c>
      <c r="C2735" s="22" t="str">
        <f t="shared" ca="1" si="210"/>
        <v>South Santo (Santo)</v>
      </c>
      <c r="D2735" s="6" t="s">
        <v>636</v>
      </c>
      <c r="E2735" s="22" t="str">
        <f t="shared" ca="1" si="211"/>
        <v>Aese</v>
      </c>
      <c r="F2735" s="22" t="str">
        <f t="shared" ca="1" si="212"/>
        <v>VUT0102029</v>
      </c>
      <c r="G2735" s="22" t="str">
        <f t="shared" ca="1" si="213"/>
        <v>VUT0102</v>
      </c>
      <c r="H2735" s="22" t="str">
        <f t="shared" ca="1" si="214"/>
        <v>SANMA</v>
      </c>
      <c r="I2735" s="2"/>
      <c r="J2735" s="2">
        <v>0</v>
      </c>
      <c r="K2735" s="2"/>
    </row>
    <row r="2736" spans="1:11">
      <c r="A2736" s="6" t="s">
        <v>5641</v>
      </c>
      <c r="B2736" s="6" t="s">
        <v>5642</v>
      </c>
      <c r="C2736" s="22" t="str">
        <f t="shared" ca="1" si="210"/>
        <v>South Santo (Santo)</v>
      </c>
      <c r="D2736" s="6" t="s">
        <v>636</v>
      </c>
      <c r="E2736" s="22" t="str">
        <f t="shared" ca="1" si="211"/>
        <v>Aese</v>
      </c>
      <c r="F2736" s="22" t="str">
        <f t="shared" ca="1" si="212"/>
        <v>VUT0102029</v>
      </c>
      <c r="G2736" s="22" t="str">
        <f t="shared" ca="1" si="213"/>
        <v>VUT0102</v>
      </c>
      <c r="H2736" s="22" t="str">
        <f t="shared" ca="1" si="214"/>
        <v>SANMA</v>
      </c>
      <c r="I2736" s="2"/>
      <c r="J2736" s="2">
        <v>3</v>
      </c>
      <c r="K2736" s="2"/>
    </row>
    <row r="2737" spans="1:11">
      <c r="A2737" s="6" t="s">
        <v>5643</v>
      </c>
      <c r="B2737" s="6" t="s">
        <v>5644</v>
      </c>
      <c r="C2737" s="22" t="str">
        <f t="shared" ca="1" si="210"/>
        <v>South Santo (Santo)</v>
      </c>
      <c r="D2737" s="6" t="s">
        <v>636</v>
      </c>
      <c r="E2737" s="22" t="str">
        <f t="shared" ca="1" si="211"/>
        <v>Aese</v>
      </c>
      <c r="F2737" s="22" t="str">
        <f t="shared" ca="1" si="212"/>
        <v>VUT0102029</v>
      </c>
      <c r="G2737" s="22" t="str">
        <f t="shared" ca="1" si="213"/>
        <v>VUT0102</v>
      </c>
      <c r="H2737" s="22" t="str">
        <f t="shared" ca="1" si="214"/>
        <v>SANMA</v>
      </c>
      <c r="I2737" s="2"/>
      <c r="J2737" s="2">
        <v>0</v>
      </c>
      <c r="K2737" s="2"/>
    </row>
    <row r="2738" spans="1:11">
      <c r="A2738" s="6" t="s">
        <v>5655</v>
      </c>
      <c r="B2738" s="6" t="s">
        <v>5656</v>
      </c>
      <c r="C2738" s="22" t="str">
        <f t="shared" ca="1" si="210"/>
        <v>South Santo (Santo)</v>
      </c>
      <c r="D2738" s="6" t="s">
        <v>636</v>
      </c>
      <c r="E2738" s="22" t="str">
        <f t="shared" ca="1" si="211"/>
        <v>Aese</v>
      </c>
      <c r="F2738" s="22" t="str">
        <f t="shared" ca="1" si="212"/>
        <v>VUT0102029</v>
      </c>
      <c r="G2738" s="22" t="str">
        <f t="shared" ca="1" si="213"/>
        <v>VUT0102</v>
      </c>
      <c r="H2738" s="22" t="str">
        <f t="shared" ca="1" si="214"/>
        <v>SANMA</v>
      </c>
      <c r="I2738" s="2"/>
      <c r="J2738" s="2">
        <v>0</v>
      </c>
      <c r="K2738" s="2"/>
    </row>
    <row r="2739" spans="1:11">
      <c r="A2739" s="6" t="s">
        <v>5655</v>
      </c>
      <c r="B2739" s="6" t="s">
        <v>5661</v>
      </c>
      <c r="C2739" s="22" t="str">
        <f t="shared" ca="1" si="210"/>
        <v>South Santo (Santo)</v>
      </c>
      <c r="D2739" s="6" t="s">
        <v>636</v>
      </c>
      <c r="E2739" s="22" t="str">
        <f t="shared" ca="1" si="211"/>
        <v>Aese</v>
      </c>
      <c r="F2739" s="22" t="str">
        <f t="shared" ca="1" si="212"/>
        <v>VUT0102029</v>
      </c>
      <c r="G2739" s="22" t="str">
        <f t="shared" ca="1" si="213"/>
        <v>VUT0102</v>
      </c>
      <c r="H2739" s="22" t="str">
        <f t="shared" ca="1" si="214"/>
        <v>SANMA</v>
      </c>
      <c r="I2739" s="2"/>
      <c r="J2739" s="2">
        <v>0</v>
      </c>
      <c r="K2739" s="2"/>
    </row>
    <row r="2740" spans="1:11">
      <c r="A2740" s="6" t="s">
        <v>5672</v>
      </c>
      <c r="B2740" s="6" t="s">
        <v>5673</v>
      </c>
      <c r="C2740" s="22" t="str">
        <f t="shared" ca="1" si="210"/>
        <v>South Santo (Santo)</v>
      </c>
      <c r="D2740" s="6" t="s">
        <v>636</v>
      </c>
      <c r="E2740" s="22" t="str">
        <f t="shared" ca="1" si="211"/>
        <v>Aese</v>
      </c>
      <c r="F2740" s="22" t="str">
        <f t="shared" ca="1" si="212"/>
        <v>VUT0102029</v>
      </c>
      <c r="G2740" s="22" t="str">
        <f t="shared" ca="1" si="213"/>
        <v>VUT0102</v>
      </c>
      <c r="H2740" s="22" t="str">
        <f t="shared" ca="1" si="214"/>
        <v>SANMA</v>
      </c>
      <c r="I2740" s="2"/>
      <c r="J2740" s="2">
        <v>0</v>
      </c>
      <c r="K2740" s="2"/>
    </row>
    <row r="2741" spans="1:11">
      <c r="A2741" s="6" t="s">
        <v>5679</v>
      </c>
      <c r="B2741" s="6" t="s">
        <v>5680</v>
      </c>
      <c r="C2741" s="22" t="str">
        <f t="shared" ca="1" si="210"/>
        <v>South Santo (Santo)</v>
      </c>
      <c r="D2741" s="6" t="s">
        <v>636</v>
      </c>
      <c r="E2741" s="22" t="str">
        <f t="shared" ca="1" si="211"/>
        <v>Aese</v>
      </c>
      <c r="F2741" s="22" t="str">
        <f t="shared" ca="1" si="212"/>
        <v>VUT0102029</v>
      </c>
      <c r="G2741" s="22" t="str">
        <f t="shared" ca="1" si="213"/>
        <v>VUT0102</v>
      </c>
      <c r="H2741" s="22" t="str">
        <f t="shared" ca="1" si="214"/>
        <v>SANMA</v>
      </c>
      <c r="I2741" s="2"/>
      <c r="J2741" s="2">
        <v>0</v>
      </c>
      <c r="K2741" s="2"/>
    </row>
    <row r="2742" spans="1:11">
      <c r="A2742" s="6" t="s">
        <v>5698</v>
      </c>
      <c r="B2742" s="6" t="s">
        <v>5699</v>
      </c>
      <c r="C2742" s="22" t="str">
        <f t="shared" ca="1" si="210"/>
        <v>South Santo (Santo)</v>
      </c>
      <c r="D2742" s="6" t="s">
        <v>636</v>
      </c>
      <c r="E2742" s="22" t="str">
        <f t="shared" ca="1" si="211"/>
        <v>Aese</v>
      </c>
      <c r="F2742" s="22" t="str">
        <f t="shared" ca="1" si="212"/>
        <v>VUT0102029</v>
      </c>
      <c r="G2742" s="22" t="str">
        <f t="shared" ca="1" si="213"/>
        <v>VUT0102</v>
      </c>
      <c r="H2742" s="22" t="str">
        <f t="shared" ca="1" si="214"/>
        <v>SANMA</v>
      </c>
      <c r="I2742" s="2"/>
      <c r="J2742" s="2">
        <v>0</v>
      </c>
      <c r="K2742" s="2"/>
    </row>
    <row r="2743" spans="1:11">
      <c r="A2743" s="6" t="s">
        <v>5702</v>
      </c>
      <c r="B2743" s="6" t="s">
        <v>5703</v>
      </c>
      <c r="C2743" s="22" t="str">
        <f t="shared" ca="1" si="210"/>
        <v>South Santo (Santo)</v>
      </c>
      <c r="D2743" s="6" t="s">
        <v>636</v>
      </c>
      <c r="E2743" s="22" t="str">
        <f t="shared" ca="1" si="211"/>
        <v>Aese</v>
      </c>
      <c r="F2743" s="22" t="str">
        <f t="shared" ca="1" si="212"/>
        <v>VUT0102029</v>
      </c>
      <c r="G2743" s="22" t="str">
        <f t="shared" ca="1" si="213"/>
        <v>VUT0102</v>
      </c>
      <c r="H2743" s="22" t="str">
        <f t="shared" ca="1" si="214"/>
        <v>SANMA</v>
      </c>
      <c r="I2743" s="2"/>
      <c r="J2743" s="2">
        <v>0</v>
      </c>
      <c r="K2743" s="2"/>
    </row>
    <row r="2744" spans="1:11">
      <c r="A2744" s="6" t="s">
        <v>5710</v>
      </c>
      <c r="B2744" s="6" t="s">
        <v>5711</v>
      </c>
      <c r="C2744" s="22" t="str">
        <f t="shared" ca="1" si="210"/>
        <v>South Santo (Santo)</v>
      </c>
      <c r="D2744" s="6" t="s">
        <v>636</v>
      </c>
      <c r="E2744" s="22" t="str">
        <f t="shared" ca="1" si="211"/>
        <v>Aese</v>
      </c>
      <c r="F2744" s="22" t="str">
        <f t="shared" ca="1" si="212"/>
        <v>VUT0102029</v>
      </c>
      <c r="G2744" s="22" t="str">
        <f t="shared" ca="1" si="213"/>
        <v>VUT0102</v>
      </c>
      <c r="H2744" s="22" t="str">
        <f t="shared" ca="1" si="214"/>
        <v>SANMA</v>
      </c>
      <c r="I2744" s="2"/>
      <c r="J2744" s="2">
        <v>0</v>
      </c>
      <c r="K2744" s="2"/>
    </row>
    <row r="2745" spans="1:11">
      <c r="A2745" s="6" t="s">
        <v>5712</v>
      </c>
      <c r="B2745" s="6" t="s">
        <v>5713</v>
      </c>
      <c r="C2745" s="22" t="str">
        <f t="shared" ca="1" si="210"/>
        <v>South Santo (Santo)</v>
      </c>
      <c r="D2745" s="6" t="s">
        <v>636</v>
      </c>
      <c r="E2745" s="22" t="str">
        <f t="shared" ca="1" si="211"/>
        <v>Aese</v>
      </c>
      <c r="F2745" s="22" t="str">
        <f t="shared" ca="1" si="212"/>
        <v>VUT0102029</v>
      </c>
      <c r="G2745" s="22" t="str">
        <f t="shared" ca="1" si="213"/>
        <v>VUT0102</v>
      </c>
      <c r="H2745" s="22" t="str">
        <f t="shared" ca="1" si="214"/>
        <v>SANMA</v>
      </c>
      <c r="I2745" s="2"/>
      <c r="J2745" s="2">
        <v>0</v>
      </c>
      <c r="K2745" s="2"/>
    </row>
    <row r="2746" spans="1:11">
      <c r="A2746" s="6" t="s">
        <v>5716</v>
      </c>
      <c r="B2746" s="6" t="s">
        <v>5717</v>
      </c>
      <c r="C2746" s="22" t="str">
        <f t="shared" ca="1" si="210"/>
        <v>South Santo (Santo)</v>
      </c>
      <c r="D2746" s="6" t="s">
        <v>636</v>
      </c>
      <c r="E2746" s="22" t="str">
        <f t="shared" ca="1" si="211"/>
        <v>Aese</v>
      </c>
      <c r="F2746" s="22" t="str">
        <f t="shared" ca="1" si="212"/>
        <v>VUT0102029</v>
      </c>
      <c r="G2746" s="22" t="str">
        <f t="shared" ca="1" si="213"/>
        <v>VUT0102</v>
      </c>
      <c r="H2746" s="22" t="str">
        <f t="shared" ca="1" si="214"/>
        <v>SANMA</v>
      </c>
      <c r="I2746" s="2"/>
      <c r="J2746" s="2">
        <v>0</v>
      </c>
      <c r="K2746" s="2"/>
    </row>
    <row r="2747" spans="1:11">
      <c r="A2747" s="6" t="s">
        <v>5724</v>
      </c>
      <c r="B2747" s="6" t="s">
        <v>5725</v>
      </c>
      <c r="C2747" s="22" t="str">
        <f t="shared" ca="1" si="210"/>
        <v>South Santo (Santo)</v>
      </c>
      <c r="D2747" s="6" t="s">
        <v>636</v>
      </c>
      <c r="E2747" s="22" t="str">
        <f t="shared" ca="1" si="211"/>
        <v>Aese</v>
      </c>
      <c r="F2747" s="22" t="str">
        <f t="shared" ca="1" si="212"/>
        <v>VUT0102029</v>
      </c>
      <c r="G2747" s="22" t="str">
        <f t="shared" ca="1" si="213"/>
        <v>VUT0102</v>
      </c>
      <c r="H2747" s="22" t="str">
        <f t="shared" ca="1" si="214"/>
        <v>SANMA</v>
      </c>
      <c r="I2747" s="2"/>
      <c r="J2747" s="2">
        <v>0</v>
      </c>
      <c r="K2747" s="2"/>
    </row>
    <row r="2748" spans="1:11">
      <c r="A2748" s="6" t="s">
        <v>5726</v>
      </c>
      <c r="B2748" s="6" t="s">
        <v>5727</v>
      </c>
      <c r="C2748" s="22" t="str">
        <f t="shared" ca="1" si="210"/>
        <v>South Santo (Santo)</v>
      </c>
      <c r="D2748" s="6" t="s">
        <v>636</v>
      </c>
      <c r="E2748" s="22" t="str">
        <f t="shared" ca="1" si="211"/>
        <v>Aese</v>
      </c>
      <c r="F2748" s="22" t="str">
        <f t="shared" ca="1" si="212"/>
        <v>VUT0102029</v>
      </c>
      <c r="G2748" s="22" t="str">
        <f t="shared" ca="1" si="213"/>
        <v>VUT0102</v>
      </c>
      <c r="H2748" s="22" t="str">
        <f t="shared" ca="1" si="214"/>
        <v>SANMA</v>
      </c>
      <c r="I2748" s="2"/>
      <c r="J2748" s="2">
        <v>2</v>
      </c>
      <c r="K2748" s="2"/>
    </row>
    <row r="2749" spans="1:11">
      <c r="A2749" s="6" t="s">
        <v>5728</v>
      </c>
      <c r="B2749" s="6" t="s">
        <v>5729</v>
      </c>
      <c r="C2749" s="22" t="str">
        <f t="shared" ca="1" si="210"/>
        <v>South Santo (Santo)</v>
      </c>
      <c r="D2749" s="6" t="s">
        <v>636</v>
      </c>
      <c r="E2749" s="22" t="str">
        <f t="shared" ca="1" si="211"/>
        <v>Aese</v>
      </c>
      <c r="F2749" s="22" t="str">
        <f t="shared" ca="1" si="212"/>
        <v>VUT0102029</v>
      </c>
      <c r="G2749" s="22" t="str">
        <f t="shared" ca="1" si="213"/>
        <v>VUT0102</v>
      </c>
      <c r="H2749" s="22" t="str">
        <f t="shared" ca="1" si="214"/>
        <v>SANMA</v>
      </c>
      <c r="I2749" s="2"/>
      <c r="J2749" s="2">
        <v>0</v>
      </c>
      <c r="K2749" s="2"/>
    </row>
    <row r="2750" spans="1:11">
      <c r="A2750" s="6" t="s">
        <v>5734</v>
      </c>
      <c r="B2750" s="6" t="s">
        <v>5735</v>
      </c>
      <c r="C2750" s="22" t="str">
        <f t="shared" ca="1" si="210"/>
        <v>South Santo (Santo)</v>
      </c>
      <c r="D2750" s="6" t="s">
        <v>636</v>
      </c>
      <c r="E2750" s="22" t="str">
        <f t="shared" ca="1" si="211"/>
        <v>Aese</v>
      </c>
      <c r="F2750" s="22" t="str">
        <f t="shared" ca="1" si="212"/>
        <v>VUT0102029</v>
      </c>
      <c r="G2750" s="22" t="str">
        <f t="shared" ca="1" si="213"/>
        <v>VUT0102</v>
      </c>
      <c r="H2750" s="22" t="str">
        <f t="shared" ca="1" si="214"/>
        <v>SANMA</v>
      </c>
      <c r="I2750" s="2"/>
      <c r="J2750" s="2">
        <v>0</v>
      </c>
      <c r="K2750" s="2"/>
    </row>
    <row r="2751" spans="1:11">
      <c r="A2751" s="6" t="s">
        <v>5740</v>
      </c>
      <c r="B2751" s="6" t="s">
        <v>5741</v>
      </c>
      <c r="C2751" s="22" t="str">
        <f t="shared" ca="1" si="210"/>
        <v>South Santo (Santo)</v>
      </c>
      <c r="D2751" s="6" t="s">
        <v>636</v>
      </c>
      <c r="E2751" s="22" t="str">
        <f t="shared" ca="1" si="211"/>
        <v>Aese</v>
      </c>
      <c r="F2751" s="22" t="str">
        <f t="shared" ca="1" si="212"/>
        <v>VUT0102029</v>
      </c>
      <c r="G2751" s="22" t="str">
        <f t="shared" ca="1" si="213"/>
        <v>VUT0102</v>
      </c>
      <c r="H2751" s="22" t="str">
        <f t="shared" ca="1" si="214"/>
        <v>SANMA</v>
      </c>
      <c r="I2751" s="2"/>
      <c r="J2751" s="2">
        <v>0</v>
      </c>
      <c r="K2751" s="2"/>
    </row>
    <row r="2752" spans="1:11">
      <c r="A2752" s="6" t="s">
        <v>5748</v>
      </c>
      <c r="B2752" s="6" t="s">
        <v>5749</v>
      </c>
      <c r="C2752" s="22" t="str">
        <f t="shared" ca="1" si="210"/>
        <v>South Santo (Santo)</v>
      </c>
      <c r="D2752" s="6" t="s">
        <v>636</v>
      </c>
      <c r="E2752" s="22" t="str">
        <f t="shared" ca="1" si="211"/>
        <v>Aese</v>
      </c>
      <c r="F2752" s="22" t="str">
        <f t="shared" ca="1" si="212"/>
        <v>VUT0102029</v>
      </c>
      <c r="G2752" s="22" t="str">
        <f t="shared" ca="1" si="213"/>
        <v>VUT0102</v>
      </c>
      <c r="H2752" s="22" t="str">
        <f t="shared" ca="1" si="214"/>
        <v>SANMA</v>
      </c>
      <c r="I2752" s="2"/>
      <c r="J2752" s="2">
        <v>0</v>
      </c>
      <c r="K2752" s="2"/>
    </row>
    <row r="2753" spans="1:11">
      <c r="A2753" s="6" t="s">
        <v>5750</v>
      </c>
      <c r="B2753" s="6" t="s">
        <v>5751</v>
      </c>
      <c r="C2753" s="22" t="str">
        <f t="shared" ca="1" si="210"/>
        <v>South Santo (Santo)</v>
      </c>
      <c r="D2753" s="6" t="s">
        <v>636</v>
      </c>
      <c r="E2753" s="22" t="str">
        <f t="shared" ca="1" si="211"/>
        <v>Aese</v>
      </c>
      <c r="F2753" s="22" t="str">
        <f t="shared" ca="1" si="212"/>
        <v>VUT0102029</v>
      </c>
      <c r="G2753" s="22" t="str">
        <f t="shared" ca="1" si="213"/>
        <v>VUT0102</v>
      </c>
      <c r="H2753" s="22" t="str">
        <f t="shared" ca="1" si="214"/>
        <v>SANMA</v>
      </c>
      <c r="I2753" s="2"/>
      <c r="J2753" s="2">
        <v>0</v>
      </c>
      <c r="K2753" s="2"/>
    </row>
    <row r="2754" spans="1:11">
      <c r="A2754" s="6" t="s">
        <v>5752</v>
      </c>
      <c r="B2754" s="6" t="s">
        <v>5753</v>
      </c>
      <c r="C2754" s="22" t="str">
        <f t="shared" ref="C2754:C2817" ca="1" si="215">OFFSET(OffsetRefAdm3,MATCH(D2754,MatchAdm3_Code,0)-1,0)</f>
        <v>South Santo (Santo)</v>
      </c>
      <c r="D2754" s="6" t="s">
        <v>636</v>
      </c>
      <c r="E2754" s="22" t="str">
        <f t="shared" ref="E2754:E2817" ca="1" si="216">OFFSET(OffsetRefAdm3,MATCH(D2754,MatchAdm3_Code,0)-1,2)</f>
        <v>Aese</v>
      </c>
      <c r="F2754" s="22" t="str">
        <f t="shared" ref="F2754:F2817" ca="1" si="217">OFFSET(OffsetRefAdm3,MATCH(D2754,MatchAdm3_Code,0)-1,3)</f>
        <v>VUT0102029</v>
      </c>
      <c r="G2754" s="22" t="str">
        <f t="shared" ref="G2754:G2817" ca="1" si="218">OFFSET(OffsetRefAdm3,MATCH(D2754,MatchAdm3_Code,0)-1,5)</f>
        <v>VUT0102</v>
      </c>
      <c r="H2754" s="22" t="str">
        <f t="shared" ref="H2754:H2817" ca="1" si="219">OFFSET(OffsetRefAdm3,MATCH(D2754,MatchAdm3_Code,0)-1,4)</f>
        <v>SANMA</v>
      </c>
      <c r="I2754" s="2"/>
      <c r="J2754" s="2">
        <v>0</v>
      </c>
      <c r="K2754" s="2"/>
    </row>
    <row r="2755" spans="1:11">
      <c r="A2755" s="6" t="s">
        <v>5756</v>
      </c>
      <c r="B2755" s="6" t="s">
        <v>5757</v>
      </c>
      <c r="C2755" s="22" t="str">
        <f t="shared" ca="1" si="215"/>
        <v>South Santo (Santo)</v>
      </c>
      <c r="D2755" s="6" t="s">
        <v>636</v>
      </c>
      <c r="E2755" s="22" t="str">
        <f t="shared" ca="1" si="216"/>
        <v>Aese</v>
      </c>
      <c r="F2755" s="22" t="str">
        <f t="shared" ca="1" si="217"/>
        <v>VUT0102029</v>
      </c>
      <c r="G2755" s="22" t="str">
        <f t="shared" ca="1" si="218"/>
        <v>VUT0102</v>
      </c>
      <c r="H2755" s="22" t="str">
        <f t="shared" ca="1" si="219"/>
        <v>SANMA</v>
      </c>
      <c r="I2755" s="2"/>
      <c r="J2755" s="2">
        <v>0</v>
      </c>
      <c r="K2755" s="2"/>
    </row>
    <row r="2756" spans="1:11">
      <c r="A2756" s="6" t="s">
        <v>5760</v>
      </c>
      <c r="B2756" s="6" t="s">
        <v>5761</v>
      </c>
      <c r="C2756" s="22" t="str">
        <f t="shared" ca="1" si="215"/>
        <v>South Santo (Santo)</v>
      </c>
      <c r="D2756" s="6" t="s">
        <v>636</v>
      </c>
      <c r="E2756" s="22" t="str">
        <f t="shared" ca="1" si="216"/>
        <v>Aese</v>
      </c>
      <c r="F2756" s="22" t="str">
        <f t="shared" ca="1" si="217"/>
        <v>VUT0102029</v>
      </c>
      <c r="G2756" s="22" t="str">
        <f t="shared" ca="1" si="218"/>
        <v>VUT0102</v>
      </c>
      <c r="H2756" s="22" t="str">
        <f t="shared" ca="1" si="219"/>
        <v>SANMA</v>
      </c>
      <c r="I2756" s="2"/>
      <c r="J2756" s="2">
        <v>0</v>
      </c>
      <c r="K2756" s="2"/>
    </row>
    <row r="2757" spans="1:11">
      <c r="A2757" s="6" t="s">
        <v>5764</v>
      </c>
      <c r="B2757" s="6" t="s">
        <v>5765</v>
      </c>
      <c r="C2757" s="22" t="str">
        <f t="shared" ca="1" si="215"/>
        <v>South Santo (Santo)</v>
      </c>
      <c r="D2757" s="6" t="s">
        <v>636</v>
      </c>
      <c r="E2757" s="22" t="str">
        <f t="shared" ca="1" si="216"/>
        <v>Aese</v>
      </c>
      <c r="F2757" s="22" t="str">
        <f t="shared" ca="1" si="217"/>
        <v>VUT0102029</v>
      </c>
      <c r="G2757" s="22" t="str">
        <f t="shared" ca="1" si="218"/>
        <v>VUT0102</v>
      </c>
      <c r="H2757" s="22" t="str">
        <f t="shared" ca="1" si="219"/>
        <v>SANMA</v>
      </c>
      <c r="I2757" s="2"/>
      <c r="J2757" s="2">
        <v>0</v>
      </c>
      <c r="K2757" s="2"/>
    </row>
    <row r="2758" spans="1:11">
      <c r="A2758" s="6" t="s">
        <v>5766</v>
      </c>
      <c r="B2758" s="6" t="s">
        <v>5767</v>
      </c>
      <c r="C2758" s="22" t="str">
        <f t="shared" ca="1" si="215"/>
        <v>South Santo (Santo)</v>
      </c>
      <c r="D2758" s="6" t="s">
        <v>636</v>
      </c>
      <c r="E2758" s="22" t="str">
        <f t="shared" ca="1" si="216"/>
        <v>Aese</v>
      </c>
      <c r="F2758" s="22" t="str">
        <f t="shared" ca="1" si="217"/>
        <v>VUT0102029</v>
      </c>
      <c r="G2758" s="22" t="str">
        <f t="shared" ca="1" si="218"/>
        <v>VUT0102</v>
      </c>
      <c r="H2758" s="22" t="str">
        <f t="shared" ca="1" si="219"/>
        <v>SANMA</v>
      </c>
      <c r="I2758" s="2"/>
      <c r="J2758" s="2">
        <v>0</v>
      </c>
      <c r="K2758" s="2"/>
    </row>
    <row r="2759" spans="1:11">
      <c r="A2759" s="6" t="s">
        <v>5768</v>
      </c>
      <c r="B2759" s="6" t="s">
        <v>5769</v>
      </c>
      <c r="C2759" s="22" t="str">
        <f t="shared" ca="1" si="215"/>
        <v>South Santo (Santo)</v>
      </c>
      <c r="D2759" s="6" t="s">
        <v>636</v>
      </c>
      <c r="E2759" s="22" t="str">
        <f t="shared" ca="1" si="216"/>
        <v>Aese</v>
      </c>
      <c r="F2759" s="22" t="str">
        <f t="shared" ca="1" si="217"/>
        <v>VUT0102029</v>
      </c>
      <c r="G2759" s="22" t="str">
        <f t="shared" ca="1" si="218"/>
        <v>VUT0102</v>
      </c>
      <c r="H2759" s="22" t="str">
        <f t="shared" ca="1" si="219"/>
        <v>SANMA</v>
      </c>
      <c r="I2759" s="2"/>
      <c r="J2759" s="2">
        <v>0</v>
      </c>
      <c r="K2759" s="2"/>
    </row>
    <row r="2760" spans="1:11">
      <c r="A2760" s="6" t="s">
        <v>5772</v>
      </c>
      <c r="B2760" s="6" t="s">
        <v>5773</v>
      </c>
      <c r="C2760" s="22" t="str">
        <f t="shared" ca="1" si="215"/>
        <v>South Santo (Santo)</v>
      </c>
      <c r="D2760" s="6" t="s">
        <v>636</v>
      </c>
      <c r="E2760" s="22" t="str">
        <f t="shared" ca="1" si="216"/>
        <v>Aese</v>
      </c>
      <c r="F2760" s="22" t="str">
        <f t="shared" ca="1" si="217"/>
        <v>VUT0102029</v>
      </c>
      <c r="G2760" s="22" t="str">
        <f t="shared" ca="1" si="218"/>
        <v>VUT0102</v>
      </c>
      <c r="H2760" s="22" t="str">
        <f t="shared" ca="1" si="219"/>
        <v>SANMA</v>
      </c>
      <c r="I2760" s="2"/>
      <c r="J2760" s="2">
        <v>0</v>
      </c>
      <c r="K2760" s="2"/>
    </row>
    <row r="2761" spans="1:11">
      <c r="A2761" s="6" t="s">
        <v>5774</v>
      </c>
      <c r="B2761" s="6" t="s">
        <v>5775</v>
      </c>
      <c r="C2761" s="22" t="str">
        <f t="shared" ca="1" si="215"/>
        <v>South Santo (Santo)</v>
      </c>
      <c r="D2761" s="6" t="s">
        <v>636</v>
      </c>
      <c r="E2761" s="22" t="str">
        <f t="shared" ca="1" si="216"/>
        <v>Aese</v>
      </c>
      <c r="F2761" s="22" t="str">
        <f t="shared" ca="1" si="217"/>
        <v>VUT0102029</v>
      </c>
      <c r="G2761" s="22" t="str">
        <f t="shared" ca="1" si="218"/>
        <v>VUT0102</v>
      </c>
      <c r="H2761" s="22" t="str">
        <f t="shared" ca="1" si="219"/>
        <v>SANMA</v>
      </c>
      <c r="I2761" s="2"/>
      <c r="J2761" s="2">
        <v>0</v>
      </c>
      <c r="K2761" s="2"/>
    </row>
    <row r="2762" spans="1:11">
      <c r="A2762" s="6" t="s">
        <v>5778</v>
      </c>
      <c r="B2762" s="6" t="s">
        <v>5779</v>
      </c>
      <c r="C2762" s="22" t="str">
        <f t="shared" ca="1" si="215"/>
        <v>South Santo (Santo)</v>
      </c>
      <c r="D2762" s="6" t="s">
        <v>636</v>
      </c>
      <c r="E2762" s="22" t="str">
        <f t="shared" ca="1" si="216"/>
        <v>Aese</v>
      </c>
      <c r="F2762" s="22" t="str">
        <f t="shared" ca="1" si="217"/>
        <v>VUT0102029</v>
      </c>
      <c r="G2762" s="22" t="str">
        <f t="shared" ca="1" si="218"/>
        <v>VUT0102</v>
      </c>
      <c r="H2762" s="22" t="str">
        <f t="shared" ca="1" si="219"/>
        <v>SANMA</v>
      </c>
      <c r="I2762" s="2"/>
      <c r="J2762" s="2">
        <v>0</v>
      </c>
      <c r="K2762" s="2"/>
    </row>
    <row r="2763" spans="1:11">
      <c r="A2763" s="6" t="s">
        <v>5780</v>
      </c>
      <c r="B2763" s="6" t="s">
        <v>5781</v>
      </c>
      <c r="C2763" s="22" t="str">
        <f t="shared" ca="1" si="215"/>
        <v>South Santo (Santo)</v>
      </c>
      <c r="D2763" s="6" t="s">
        <v>636</v>
      </c>
      <c r="E2763" s="22" t="str">
        <f t="shared" ca="1" si="216"/>
        <v>Aese</v>
      </c>
      <c r="F2763" s="22" t="str">
        <f t="shared" ca="1" si="217"/>
        <v>VUT0102029</v>
      </c>
      <c r="G2763" s="22" t="str">
        <f t="shared" ca="1" si="218"/>
        <v>VUT0102</v>
      </c>
      <c r="H2763" s="22" t="str">
        <f t="shared" ca="1" si="219"/>
        <v>SANMA</v>
      </c>
      <c r="I2763" s="2"/>
      <c r="J2763" s="2">
        <v>0</v>
      </c>
      <c r="K2763" s="2"/>
    </row>
    <row r="2764" spans="1:11">
      <c r="A2764" s="6" t="s">
        <v>5782</v>
      </c>
      <c r="B2764" s="6" t="s">
        <v>5783</v>
      </c>
      <c r="C2764" s="22" t="str">
        <f t="shared" ca="1" si="215"/>
        <v>South Santo (Santo)</v>
      </c>
      <c r="D2764" s="6" t="s">
        <v>636</v>
      </c>
      <c r="E2764" s="22" t="str">
        <f t="shared" ca="1" si="216"/>
        <v>Aese</v>
      </c>
      <c r="F2764" s="22" t="str">
        <f t="shared" ca="1" si="217"/>
        <v>VUT0102029</v>
      </c>
      <c r="G2764" s="22" t="str">
        <f t="shared" ca="1" si="218"/>
        <v>VUT0102</v>
      </c>
      <c r="H2764" s="22" t="str">
        <f t="shared" ca="1" si="219"/>
        <v>SANMA</v>
      </c>
      <c r="I2764" s="2"/>
      <c r="J2764" s="2">
        <v>0</v>
      </c>
      <c r="K2764" s="2"/>
    </row>
    <row r="2765" spans="1:11">
      <c r="A2765" s="6" t="s">
        <v>5784</v>
      </c>
      <c r="B2765" s="6" t="s">
        <v>5785</v>
      </c>
      <c r="C2765" s="22" t="str">
        <f t="shared" ca="1" si="215"/>
        <v>South Santo (Santo)</v>
      </c>
      <c r="D2765" s="6" t="s">
        <v>636</v>
      </c>
      <c r="E2765" s="22" t="str">
        <f t="shared" ca="1" si="216"/>
        <v>Aese</v>
      </c>
      <c r="F2765" s="22" t="str">
        <f t="shared" ca="1" si="217"/>
        <v>VUT0102029</v>
      </c>
      <c r="G2765" s="22" t="str">
        <f t="shared" ca="1" si="218"/>
        <v>VUT0102</v>
      </c>
      <c r="H2765" s="22" t="str">
        <f t="shared" ca="1" si="219"/>
        <v>SANMA</v>
      </c>
      <c r="I2765" s="2"/>
      <c r="J2765" s="2">
        <v>0</v>
      </c>
      <c r="K2765" s="2"/>
    </row>
    <row r="2766" spans="1:11">
      <c r="A2766" s="6" t="s">
        <v>5786</v>
      </c>
      <c r="B2766" s="6" t="s">
        <v>5787</v>
      </c>
      <c r="C2766" s="22" t="str">
        <f t="shared" ca="1" si="215"/>
        <v>South Santo (Santo)</v>
      </c>
      <c r="D2766" s="6" t="s">
        <v>636</v>
      </c>
      <c r="E2766" s="22" t="str">
        <f t="shared" ca="1" si="216"/>
        <v>Aese</v>
      </c>
      <c r="F2766" s="22" t="str">
        <f t="shared" ca="1" si="217"/>
        <v>VUT0102029</v>
      </c>
      <c r="G2766" s="22" t="str">
        <f t="shared" ca="1" si="218"/>
        <v>VUT0102</v>
      </c>
      <c r="H2766" s="22" t="str">
        <f t="shared" ca="1" si="219"/>
        <v>SANMA</v>
      </c>
      <c r="I2766" s="2"/>
      <c r="J2766" s="2">
        <v>0</v>
      </c>
      <c r="K2766" s="2"/>
    </row>
    <row r="2767" spans="1:11">
      <c r="A2767" s="6" t="s">
        <v>5788</v>
      </c>
      <c r="B2767" s="6" t="s">
        <v>5789</v>
      </c>
      <c r="C2767" s="22" t="str">
        <f t="shared" ca="1" si="215"/>
        <v>South Santo (Santo)</v>
      </c>
      <c r="D2767" s="6" t="s">
        <v>636</v>
      </c>
      <c r="E2767" s="22" t="str">
        <f t="shared" ca="1" si="216"/>
        <v>Aese</v>
      </c>
      <c r="F2767" s="22" t="str">
        <f t="shared" ca="1" si="217"/>
        <v>VUT0102029</v>
      </c>
      <c r="G2767" s="22" t="str">
        <f t="shared" ca="1" si="218"/>
        <v>VUT0102</v>
      </c>
      <c r="H2767" s="22" t="str">
        <f t="shared" ca="1" si="219"/>
        <v>SANMA</v>
      </c>
      <c r="I2767" s="2"/>
      <c r="J2767" s="2">
        <v>0</v>
      </c>
      <c r="K2767" s="2"/>
    </row>
    <row r="2768" spans="1:11">
      <c r="A2768" s="6" t="s">
        <v>5790</v>
      </c>
      <c r="B2768" s="6" t="s">
        <v>5791</v>
      </c>
      <c r="C2768" s="22" t="str">
        <f t="shared" ca="1" si="215"/>
        <v>South Santo (Santo)</v>
      </c>
      <c r="D2768" s="6" t="s">
        <v>636</v>
      </c>
      <c r="E2768" s="22" t="str">
        <f t="shared" ca="1" si="216"/>
        <v>Aese</v>
      </c>
      <c r="F2768" s="22" t="str">
        <f t="shared" ca="1" si="217"/>
        <v>VUT0102029</v>
      </c>
      <c r="G2768" s="22" t="str">
        <f t="shared" ca="1" si="218"/>
        <v>VUT0102</v>
      </c>
      <c r="H2768" s="22" t="str">
        <f t="shared" ca="1" si="219"/>
        <v>SANMA</v>
      </c>
      <c r="I2768" s="2"/>
      <c r="J2768" s="2">
        <v>0</v>
      </c>
      <c r="K2768" s="2"/>
    </row>
    <row r="2769" spans="1:11">
      <c r="A2769" s="6" t="s">
        <v>5792</v>
      </c>
      <c r="B2769" s="6" t="s">
        <v>5793</v>
      </c>
      <c r="C2769" s="22" t="str">
        <f t="shared" ca="1" si="215"/>
        <v>South Santo (Santo)</v>
      </c>
      <c r="D2769" s="6" t="s">
        <v>636</v>
      </c>
      <c r="E2769" s="22" t="str">
        <f t="shared" ca="1" si="216"/>
        <v>Aese</v>
      </c>
      <c r="F2769" s="22" t="str">
        <f t="shared" ca="1" si="217"/>
        <v>VUT0102029</v>
      </c>
      <c r="G2769" s="22" t="str">
        <f t="shared" ca="1" si="218"/>
        <v>VUT0102</v>
      </c>
      <c r="H2769" s="22" t="str">
        <f t="shared" ca="1" si="219"/>
        <v>SANMA</v>
      </c>
      <c r="I2769" s="2"/>
      <c r="J2769" s="2">
        <v>0</v>
      </c>
      <c r="K2769" s="2"/>
    </row>
    <row r="2770" spans="1:11">
      <c r="A2770" s="6" t="s">
        <v>5797</v>
      </c>
      <c r="B2770" s="6" t="s">
        <v>5798</v>
      </c>
      <c r="C2770" s="22" t="str">
        <f t="shared" ca="1" si="215"/>
        <v>South Santo (Santo)</v>
      </c>
      <c r="D2770" s="6" t="s">
        <v>636</v>
      </c>
      <c r="E2770" s="22" t="str">
        <f t="shared" ca="1" si="216"/>
        <v>Aese</v>
      </c>
      <c r="F2770" s="22" t="str">
        <f t="shared" ca="1" si="217"/>
        <v>VUT0102029</v>
      </c>
      <c r="G2770" s="22" t="str">
        <f t="shared" ca="1" si="218"/>
        <v>VUT0102</v>
      </c>
      <c r="H2770" s="22" t="str">
        <f t="shared" ca="1" si="219"/>
        <v>SANMA</v>
      </c>
      <c r="I2770" s="2"/>
      <c r="J2770" s="2">
        <v>0</v>
      </c>
      <c r="K2770" s="2"/>
    </row>
    <row r="2771" spans="1:11">
      <c r="A2771" s="6" t="s">
        <v>5799</v>
      </c>
      <c r="B2771" s="6" t="s">
        <v>5800</v>
      </c>
      <c r="C2771" s="22" t="str">
        <f t="shared" ca="1" si="215"/>
        <v>South Santo (Santo)</v>
      </c>
      <c r="D2771" s="6" t="s">
        <v>636</v>
      </c>
      <c r="E2771" s="22" t="str">
        <f t="shared" ca="1" si="216"/>
        <v>Aese</v>
      </c>
      <c r="F2771" s="22" t="str">
        <f t="shared" ca="1" si="217"/>
        <v>VUT0102029</v>
      </c>
      <c r="G2771" s="22" t="str">
        <f t="shared" ca="1" si="218"/>
        <v>VUT0102</v>
      </c>
      <c r="H2771" s="22" t="str">
        <f t="shared" ca="1" si="219"/>
        <v>SANMA</v>
      </c>
      <c r="I2771" s="2"/>
      <c r="J2771" s="2">
        <v>0</v>
      </c>
      <c r="K2771" s="2"/>
    </row>
    <row r="2772" spans="1:11">
      <c r="A2772" s="6" t="s">
        <v>5807</v>
      </c>
      <c r="B2772" s="6" t="s">
        <v>5808</v>
      </c>
      <c r="C2772" s="22" t="str">
        <f t="shared" ca="1" si="215"/>
        <v>South Santo (Santo)</v>
      </c>
      <c r="D2772" s="6" t="s">
        <v>636</v>
      </c>
      <c r="E2772" s="22" t="str">
        <f t="shared" ca="1" si="216"/>
        <v>Aese</v>
      </c>
      <c r="F2772" s="22" t="str">
        <f t="shared" ca="1" si="217"/>
        <v>VUT0102029</v>
      </c>
      <c r="G2772" s="22" t="str">
        <f t="shared" ca="1" si="218"/>
        <v>VUT0102</v>
      </c>
      <c r="H2772" s="22" t="str">
        <f t="shared" ca="1" si="219"/>
        <v>SANMA</v>
      </c>
      <c r="I2772" s="2"/>
      <c r="J2772" s="2">
        <v>0</v>
      </c>
      <c r="K2772" s="2"/>
    </row>
    <row r="2773" spans="1:11">
      <c r="A2773" s="6" t="s">
        <v>5811</v>
      </c>
      <c r="B2773" s="6" t="s">
        <v>5812</v>
      </c>
      <c r="C2773" s="22" t="str">
        <f t="shared" ca="1" si="215"/>
        <v>South Santo (Santo)</v>
      </c>
      <c r="D2773" s="6" t="s">
        <v>636</v>
      </c>
      <c r="E2773" s="22" t="str">
        <f t="shared" ca="1" si="216"/>
        <v>Aese</v>
      </c>
      <c r="F2773" s="22" t="str">
        <f t="shared" ca="1" si="217"/>
        <v>VUT0102029</v>
      </c>
      <c r="G2773" s="22" t="str">
        <f t="shared" ca="1" si="218"/>
        <v>VUT0102</v>
      </c>
      <c r="H2773" s="22" t="str">
        <f t="shared" ca="1" si="219"/>
        <v>SANMA</v>
      </c>
      <c r="I2773" s="2"/>
      <c r="J2773" s="2">
        <v>0</v>
      </c>
      <c r="K2773" s="2"/>
    </row>
    <row r="2774" spans="1:11">
      <c r="A2774" s="6" t="s">
        <v>5813</v>
      </c>
      <c r="B2774" s="6" t="s">
        <v>5814</v>
      </c>
      <c r="C2774" s="22" t="str">
        <f t="shared" ca="1" si="215"/>
        <v>South Santo (Santo)</v>
      </c>
      <c r="D2774" s="6" t="s">
        <v>636</v>
      </c>
      <c r="E2774" s="22" t="str">
        <f t="shared" ca="1" si="216"/>
        <v>Aese</v>
      </c>
      <c r="F2774" s="22" t="str">
        <f t="shared" ca="1" si="217"/>
        <v>VUT0102029</v>
      </c>
      <c r="G2774" s="22" t="str">
        <f t="shared" ca="1" si="218"/>
        <v>VUT0102</v>
      </c>
      <c r="H2774" s="22" t="str">
        <f t="shared" ca="1" si="219"/>
        <v>SANMA</v>
      </c>
      <c r="I2774" s="2"/>
      <c r="J2774" s="2">
        <v>0</v>
      </c>
      <c r="K2774" s="2"/>
    </row>
    <row r="2775" spans="1:11">
      <c r="A2775" s="6" t="s">
        <v>5820</v>
      </c>
      <c r="B2775" s="6" t="s">
        <v>5821</v>
      </c>
      <c r="C2775" s="22" t="str">
        <f t="shared" ca="1" si="215"/>
        <v>South Santo (Santo)</v>
      </c>
      <c r="D2775" s="6" t="s">
        <v>636</v>
      </c>
      <c r="E2775" s="22" t="str">
        <f t="shared" ca="1" si="216"/>
        <v>Aese</v>
      </c>
      <c r="F2775" s="22" t="str">
        <f t="shared" ca="1" si="217"/>
        <v>VUT0102029</v>
      </c>
      <c r="G2775" s="22" t="str">
        <f t="shared" ca="1" si="218"/>
        <v>VUT0102</v>
      </c>
      <c r="H2775" s="22" t="str">
        <f t="shared" ca="1" si="219"/>
        <v>SANMA</v>
      </c>
      <c r="I2775" s="2"/>
      <c r="J2775" s="2">
        <v>0</v>
      </c>
      <c r="K2775" s="2"/>
    </row>
    <row r="2776" spans="1:11">
      <c r="A2776" s="6" t="s">
        <v>5822</v>
      </c>
      <c r="B2776" s="6" t="s">
        <v>5823</v>
      </c>
      <c r="C2776" s="22" t="str">
        <f t="shared" ca="1" si="215"/>
        <v>South Santo (Santo)</v>
      </c>
      <c r="D2776" s="6" t="s">
        <v>636</v>
      </c>
      <c r="E2776" s="22" t="str">
        <f t="shared" ca="1" si="216"/>
        <v>Aese</v>
      </c>
      <c r="F2776" s="22" t="str">
        <f t="shared" ca="1" si="217"/>
        <v>VUT0102029</v>
      </c>
      <c r="G2776" s="22" t="str">
        <f t="shared" ca="1" si="218"/>
        <v>VUT0102</v>
      </c>
      <c r="H2776" s="22" t="str">
        <f t="shared" ca="1" si="219"/>
        <v>SANMA</v>
      </c>
      <c r="I2776" s="2"/>
      <c r="J2776" s="2">
        <v>0</v>
      </c>
      <c r="K2776" s="2"/>
    </row>
    <row r="2777" spans="1:11">
      <c r="A2777" s="6" t="s">
        <v>5824</v>
      </c>
      <c r="B2777" s="6" t="s">
        <v>5825</v>
      </c>
      <c r="C2777" s="22" t="str">
        <f t="shared" ca="1" si="215"/>
        <v>South Santo (Santo)</v>
      </c>
      <c r="D2777" s="6" t="s">
        <v>636</v>
      </c>
      <c r="E2777" s="22" t="str">
        <f t="shared" ca="1" si="216"/>
        <v>Aese</v>
      </c>
      <c r="F2777" s="22" t="str">
        <f t="shared" ca="1" si="217"/>
        <v>VUT0102029</v>
      </c>
      <c r="G2777" s="22" t="str">
        <f t="shared" ca="1" si="218"/>
        <v>VUT0102</v>
      </c>
      <c r="H2777" s="22" t="str">
        <f t="shared" ca="1" si="219"/>
        <v>SANMA</v>
      </c>
      <c r="I2777" s="2"/>
      <c r="J2777" s="2">
        <v>0</v>
      </c>
      <c r="K2777" s="2"/>
    </row>
    <row r="2778" spans="1:11">
      <c r="A2778" s="6" t="s">
        <v>5830</v>
      </c>
      <c r="B2778" s="6" t="s">
        <v>5831</v>
      </c>
      <c r="C2778" s="22" t="str">
        <f t="shared" ca="1" si="215"/>
        <v>South Santo (Santo)</v>
      </c>
      <c r="D2778" s="6" t="s">
        <v>636</v>
      </c>
      <c r="E2778" s="22" t="str">
        <f t="shared" ca="1" si="216"/>
        <v>Aese</v>
      </c>
      <c r="F2778" s="22" t="str">
        <f t="shared" ca="1" si="217"/>
        <v>VUT0102029</v>
      </c>
      <c r="G2778" s="22" t="str">
        <f t="shared" ca="1" si="218"/>
        <v>VUT0102</v>
      </c>
      <c r="H2778" s="22" t="str">
        <f t="shared" ca="1" si="219"/>
        <v>SANMA</v>
      </c>
      <c r="I2778" s="2"/>
      <c r="J2778" s="2">
        <v>0</v>
      </c>
      <c r="K2778" s="2"/>
    </row>
    <row r="2779" spans="1:11">
      <c r="A2779" s="6" t="s">
        <v>5832</v>
      </c>
      <c r="B2779" s="6" t="s">
        <v>5833</v>
      </c>
      <c r="C2779" s="22" t="str">
        <f t="shared" ca="1" si="215"/>
        <v>South Santo (Santo)</v>
      </c>
      <c r="D2779" s="6" t="s">
        <v>636</v>
      </c>
      <c r="E2779" s="22" t="str">
        <f t="shared" ca="1" si="216"/>
        <v>Aese</v>
      </c>
      <c r="F2779" s="22" t="str">
        <f t="shared" ca="1" si="217"/>
        <v>VUT0102029</v>
      </c>
      <c r="G2779" s="22" t="str">
        <f t="shared" ca="1" si="218"/>
        <v>VUT0102</v>
      </c>
      <c r="H2779" s="22" t="str">
        <f t="shared" ca="1" si="219"/>
        <v>SANMA</v>
      </c>
      <c r="I2779" s="2"/>
      <c r="J2779" s="2">
        <v>0</v>
      </c>
      <c r="K2779" s="2"/>
    </row>
    <row r="2780" spans="1:11">
      <c r="A2780" s="6" t="s">
        <v>5836</v>
      </c>
      <c r="B2780" s="6" t="s">
        <v>5837</v>
      </c>
      <c r="C2780" s="22" t="str">
        <f t="shared" ca="1" si="215"/>
        <v>South Santo (Santo)</v>
      </c>
      <c r="D2780" s="6" t="s">
        <v>636</v>
      </c>
      <c r="E2780" s="22" t="str">
        <f t="shared" ca="1" si="216"/>
        <v>Aese</v>
      </c>
      <c r="F2780" s="22" t="str">
        <f t="shared" ca="1" si="217"/>
        <v>VUT0102029</v>
      </c>
      <c r="G2780" s="22" t="str">
        <f t="shared" ca="1" si="218"/>
        <v>VUT0102</v>
      </c>
      <c r="H2780" s="22" t="str">
        <f t="shared" ca="1" si="219"/>
        <v>SANMA</v>
      </c>
      <c r="I2780" s="2"/>
      <c r="J2780" s="2">
        <v>0</v>
      </c>
      <c r="K2780" s="2"/>
    </row>
    <row r="2781" spans="1:11">
      <c r="A2781" s="6" t="s">
        <v>5838</v>
      </c>
      <c r="B2781" s="6" t="s">
        <v>5839</v>
      </c>
      <c r="C2781" s="22" t="str">
        <f t="shared" ca="1" si="215"/>
        <v>South Santo (Santo)</v>
      </c>
      <c r="D2781" s="6" t="s">
        <v>636</v>
      </c>
      <c r="E2781" s="22" t="str">
        <f t="shared" ca="1" si="216"/>
        <v>Aese</v>
      </c>
      <c r="F2781" s="22" t="str">
        <f t="shared" ca="1" si="217"/>
        <v>VUT0102029</v>
      </c>
      <c r="G2781" s="22" t="str">
        <f t="shared" ca="1" si="218"/>
        <v>VUT0102</v>
      </c>
      <c r="H2781" s="22" t="str">
        <f t="shared" ca="1" si="219"/>
        <v>SANMA</v>
      </c>
      <c r="I2781" s="2"/>
      <c r="J2781" s="2">
        <v>0</v>
      </c>
      <c r="K2781" s="2"/>
    </row>
    <row r="2782" spans="1:11">
      <c r="A2782" s="6" t="s">
        <v>5844</v>
      </c>
      <c r="B2782" s="6" t="s">
        <v>5845</v>
      </c>
      <c r="C2782" s="22" t="str">
        <f t="shared" ca="1" si="215"/>
        <v>South Santo (Santo)</v>
      </c>
      <c r="D2782" s="6" t="s">
        <v>636</v>
      </c>
      <c r="E2782" s="22" t="str">
        <f t="shared" ca="1" si="216"/>
        <v>Aese</v>
      </c>
      <c r="F2782" s="22" t="str">
        <f t="shared" ca="1" si="217"/>
        <v>VUT0102029</v>
      </c>
      <c r="G2782" s="22" t="str">
        <f t="shared" ca="1" si="218"/>
        <v>VUT0102</v>
      </c>
      <c r="H2782" s="22" t="str">
        <f t="shared" ca="1" si="219"/>
        <v>SANMA</v>
      </c>
      <c r="I2782" s="2"/>
      <c r="J2782" s="2">
        <v>0</v>
      </c>
      <c r="K2782" s="2"/>
    </row>
    <row r="2783" spans="1:11">
      <c r="A2783" s="6" t="s">
        <v>2577</v>
      </c>
      <c r="B2783" s="6" t="s">
        <v>5849</v>
      </c>
      <c r="C2783" s="22" t="str">
        <f t="shared" ca="1" si="215"/>
        <v>South Santo (Santo)</v>
      </c>
      <c r="D2783" s="6" t="s">
        <v>636</v>
      </c>
      <c r="E2783" s="22" t="str">
        <f t="shared" ca="1" si="216"/>
        <v>Aese</v>
      </c>
      <c r="F2783" s="22" t="str">
        <f t="shared" ca="1" si="217"/>
        <v>VUT0102029</v>
      </c>
      <c r="G2783" s="22" t="str">
        <f t="shared" ca="1" si="218"/>
        <v>VUT0102</v>
      </c>
      <c r="H2783" s="22" t="str">
        <f t="shared" ca="1" si="219"/>
        <v>SANMA</v>
      </c>
      <c r="I2783" s="2"/>
      <c r="J2783" s="2">
        <v>0</v>
      </c>
      <c r="K2783" s="2"/>
    </row>
    <row r="2784" spans="1:11">
      <c r="A2784" s="6" t="s">
        <v>5852</v>
      </c>
      <c r="B2784" s="6" t="s">
        <v>5853</v>
      </c>
      <c r="C2784" s="22" t="str">
        <f t="shared" ca="1" si="215"/>
        <v>South Santo (Santo)</v>
      </c>
      <c r="D2784" s="6" t="s">
        <v>636</v>
      </c>
      <c r="E2784" s="22" t="str">
        <f t="shared" ca="1" si="216"/>
        <v>Aese</v>
      </c>
      <c r="F2784" s="22" t="str">
        <f t="shared" ca="1" si="217"/>
        <v>VUT0102029</v>
      </c>
      <c r="G2784" s="22" t="str">
        <f t="shared" ca="1" si="218"/>
        <v>VUT0102</v>
      </c>
      <c r="H2784" s="22" t="str">
        <f t="shared" ca="1" si="219"/>
        <v>SANMA</v>
      </c>
      <c r="I2784" s="2"/>
      <c r="J2784" s="2">
        <v>0</v>
      </c>
      <c r="K2784" s="2"/>
    </row>
    <row r="2785" spans="1:11">
      <c r="A2785" s="6" t="s">
        <v>5854</v>
      </c>
      <c r="B2785" s="6" t="s">
        <v>5855</v>
      </c>
      <c r="C2785" s="22" t="str">
        <f t="shared" ca="1" si="215"/>
        <v>South Santo (Santo)</v>
      </c>
      <c r="D2785" s="6" t="s">
        <v>636</v>
      </c>
      <c r="E2785" s="22" t="str">
        <f t="shared" ca="1" si="216"/>
        <v>Aese</v>
      </c>
      <c r="F2785" s="22" t="str">
        <f t="shared" ca="1" si="217"/>
        <v>VUT0102029</v>
      </c>
      <c r="G2785" s="22" t="str">
        <f t="shared" ca="1" si="218"/>
        <v>VUT0102</v>
      </c>
      <c r="H2785" s="22" t="str">
        <f t="shared" ca="1" si="219"/>
        <v>SANMA</v>
      </c>
      <c r="I2785" s="2"/>
      <c r="J2785" s="2">
        <v>0</v>
      </c>
      <c r="K2785" s="2"/>
    </row>
    <row r="2786" spans="1:11">
      <c r="A2786" s="6" t="s">
        <v>5859</v>
      </c>
      <c r="B2786" s="6" t="s">
        <v>5860</v>
      </c>
      <c r="C2786" s="22" t="str">
        <f t="shared" ca="1" si="215"/>
        <v>South Santo (Santo)</v>
      </c>
      <c r="D2786" s="6" t="s">
        <v>636</v>
      </c>
      <c r="E2786" s="22" t="str">
        <f t="shared" ca="1" si="216"/>
        <v>Aese</v>
      </c>
      <c r="F2786" s="22" t="str">
        <f t="shared" ca="1" si="217"/>
        <v>VUT0102029</v>
      </c>
      <c r="G2786" s="22" t="str">
        <f t="shared" ca="1" si="218"/>
        <v>VUT0102</v>
      </c>
      <c r="H2786" s="22" t="str">
        <f t="shared" ca="1" si="219"/>
        <v>SANMA</v>
      </c>
      <c r="I2786" s="2"/>
      <c r="J2786" s="2">
        <v>0</v>
      </c>
      <c r="K2786" s="2"/>
    </row>
    <row r="2787" spans="1:11">
      <c r="A2787" s="6" t="s">
        <v>5865</v>
      </c>
      <c r="B2787" s="6" t="s">
        <v>5866</v>
      </c>
      <c r="C2787" s="22" t="str">
        <f t="shared" ca="1" si="215"/>
        <v>South Santo (Santo)</v>
      </c>
      <c r="D2787" s="6" t="s">
        <v>636</v>
      </c>
      <c r="E2787" s="22" t="str">
        <f t="shared" ca="1" si="216"/>
        <v>Aese</v>
      </c>
      <c r="F2787" s="22" t="str">
        <f t="shared" ca="1" si="217"/>
        <v>VUT0102029</v>
      </c>
      <c r="G2787" s="22" t="str">
        <f t="shared" ca="1" si="218"/>
        <v>VUT0102</v>
      </c>
      <c r="H2787" s="22" t="str">
        <f t="shared" ca="1" si="219"/>
        <v>SANMA</v>
      </c>
      <c r="I2787" s="2"/>
      <c r="J2787" s="2">
        <v>0</v>
      </c>
      <c r="K2787" s="2"/>
    </row>
    <row r="2788" spans="1:11">
      <c r="A2788" s="6" t="s">
        <v>5872</v>
      </c>
      <c r="B2788" s="6" t="s">
        <v>5873</v>
      </c>
      <c r="C2788" s="22" t="str">
        <f t="shared" ca="1" si="215"/>
        <v>South Santo (Santo)</v>
      </c>
      <c r="D2788" s="6" t="s">
        <v>636</v>
      </c>
      <c r="E2788" s="22" t="str">
        <f t="shared" ca="1" si="216"/>
        <v>Aese</v>
      </c>
      <c r="F2788" s="22" t="str">
        <f t="shared" ca="1" si="217"/>
        <v>VUT0102029</v>
      </c>
      <c r="G2788" s="22" t="str">
        <f t="shared" ca="1" si="218"/>
        <v>VUT0102</v>
      </c>
      <c r="H2788" s="22" t="str">
        <f t="shared" ca="1" si="219"/>
        <v>SANMA</v>
      </c>
      <c r="I2788" s="2"/>
      <c r="J2788" s="2">
        <v>0</v>
      </c>
      <c r="K2788" s="2"/>
    </row>
    <row r="2789" spans="1:11">
      <c r="A2789" s="6" t="s">
        <v>5874</v>
      </c>
      <c r="B2789" s="6" t="s">
        <v>5875</v>
      </c>
      <c r="C2789" s="22" t="str">
        <f t="shared" ca="1" si="215"/>
        <v>South Santo (Santo)</v>
      </c>
      <c r="D2789" s="6" t="s">
        <v>636</v>
      </c>
      <c r="E2789" s="22" t="str">
        <f t="shared" ca="1" si="216"/>
        <v>Aese</v>
      </c>
      <c r="F2789" s="22" t="str">
        <f t="shared" ca="1" si="217"/>
        <v>VUT0102029</v>
      </c>
      <c r="G2789" s="22" t="str">
        <f t="shared" ca="1" si="218"/>
        <v>VUT0102</v>
      </c>
      <c r="H2789" s="22" t="str">
        <f t="shared" ca="1" si="219"/>
        <v>SANMA</v>
      </c>
      <c r="I2789" s="2"/>
      <c r="J2789" s="2">
        <v>0</v>
      </c>
      <c r="K2789" s="2"/>
    </row>
    <row r="2790" spans="1:11">
      <c r="A2790" s="6" t="s">
        <v>5880</v>
      </c>
      <c r="B2790" s="6" t="s">
        <v>5881</v>
      </c>
      <c r="C2790" s="22" t="str">
        <f t="shared" ca="1" si="215"/>
        <v>South Santo (Santo)</v>
      </c>
      <c r="D2790" s="6" t="s">
        <v>636</v>
      </c>
      <c r="E2790" s="22" t="str">
        <f t="shared" ca="1" si="216"/>
        <v>Aese</v>
      </c>
      <c r="F2790" s="22" t="str">
        <f t="shared" ca="1" si="217"/>
        <v>VUT0102029</v>
      </c>
      <c r="G2790" s="22" t="str">
        <f t="shared" ca="1" si="218"/>
        <v>VUT0102</v>
      </c>
      <c r="H2790" s="22" t="str">
        <f t="shared" ca="1" si="219"/>
        <v>SANMA</v>
      </c>
      <c r="I2790" s="2"/>
      <c r="J2790" s="2">
        <v>0</v>
      </c>
      <c r="K2790" s="2"/>
    </row>
    <row r="2791" spans="1:11">
      <c r="A2791" s="6" t="s">
        <v>5884</v>
      </c>
      <c r="B2791" s="6" t="s">
        <v>5885</v>
      </c>
      <c r="C2791" s="22" t="str">
        <f t="shared" ca="1" si="215"/>
        <v>South Santo (Santo)</v>
      </c>
      <c r="D2791" s="6" t="s">
        <v>636</v>
      </c>
      <c r="E2791" s="22" t="str">
        <f t="shared" ca="1" si="216"/>
        <v>Aese</v>
      </c>
      <c r="F2791" s="22" t="str">
        <f t="shared" ca="1" si="217"/>
        <v>VUT0102029</v>
      </c>
      <c r="G2791" s="22" t="str">
        <f t="shared" ca="1" si="218"/>
        <v>VUT0102</v>
      </c>
      <c r="H2791" s="22" t="str">
        <f t="shared" ca="1" si="219"/>
        <v>SANMA</v>
      </c>
      <c r="I2791" s="2"/>
      <c r="J2791" s="2">
        <v>0</v>
      </c>
      <c r="K2791" s="2"/>
    </row>
    <row r="2792" spans="1:11">
      <c r="A2792" s="6" t="s">
        <v>5886</v>
      </c>
      <c r="B2792" s="6" t="s">
        <v>5887</v>
      </c>
      <c r="C2792" s="22" t="str">
        <f t="shared" ca="1" si="215"/>
        <v>South Santo (Santo)</v>
      </c>
      <c r="D2792" s="6" t="s">
        <v>636</v>
      </c>
      <c r="E2792" s="22" t="str">
        <f t="shared" ca="1" si="216"/>
        <v>Aese</v>
      </c>
      <c r="F2792" s="22" t="str">
        <f t="shared" ca="1" si="217"/>
        <v>VUT0102029</v>
      </c>
      <c r="G2792" s="22" t="str">
        <f t="shared" ca="1" si="218"/>
        <v>VUT0102</v>
      </c>
      <c r="H2792" s="22" t="str">
        <f t="shared" ca="1" si="219"/>
        <v>SANMA</v>
      </c>
      <c r="I2792" s="2"/>
      <c r="J2792" s="2">
        <v>0</v>
      </c>
      <c r="K2792" s="2"/>
    </row>
    <row r="2793" spans="1:11">
      <c r="A2793" s="6" t="s">
        <v>5888</v>
      </c>
      <c r="B2793" s="6" t="s">
        <v>5889</v>
      </c>
      <c r="C2793" s="22" t="str">
        <f t="shared" ca="1" si="215"/>
        <v>South Santo (Santo)</v>
      </c>
      <c r="D2793" s="6" t="s">
        <v>636</v>
      </c>
      <c r="E2793" s="22" t="str">
        <f t="shared" ca="1" si="216"/>
        <v>Aese</v>
      </c>
      <c r="F2793" s="22" t="str">
        <f t="shared" ca="1" si="217"/>
        <v>VUT0102029</v>
      </c>
      <c r="G2793" s="22" t="str">
        <f t="shared" ca="1" si="218"/>
        <v>VUT0102</v>
      </c>
      <c r="H2793" s="22" t="str">
        <f t="shared" ca="1" si="219"/>
        <v>SANMA</v>
      </c>
      <c r="I2793" s="2"/>
      <c r="J2793" s="2">
        <v>0</v>
      </c>
      <c r="K2793" s="2"/>
    </row>
    <row r="2794" spans="1:11">
      <c r="A2794" s="6" t="s">
        <v>5890</v>
      </c>
      <c r="B2794" s="6" t="s">
        <v>5891</v>
      </c>
      <c r="C2794" s="22" t="str">
        <f t="shared" ca="1" si="215"/>
        <v>South Santo (Santo)</v>
      </c>
      <c r="D2794" s="6" t="s">
        <v>636</v>
      </c>
      <c r="E2794" s="22" t="str">
        <f t="shared" ca="1" si="216"/>
        <v>Aese</v>
      </c>
      <c r="F2794" s="22" t="str">
        <f t="shared" ca="1" si="217"/>
        <v>VUT0102029</v>
      </c>
      <c r="G2794" s="22" t="str">
        <f t="shared" ca="1" si="218"/>
        <v>VUT0102</v>
      </c>
      <c r="H2794" s="22" t="str">
        <f t="shared" ca="1" si="219"/>
        <v>SANMA</v>
      </c>
      <c r="I2794" s="2"/>
      <c r="J2794" s="2">
        <v>0</v>
      </c>
      <c r="K2794" s="2"/>
    </row>
    <row r="2795" spans="1:11">
      <c r="A2795" s="6" t="s">
        <v>5892</v>
      </c>
      <c r="B2795" s="6" t="s">
        <v>5893</v>
      </c>
      <c r="C2795" s="22" t="str">
        <f t="shared" ca="1" si="215"/>
        <v>South Santo (Santo)</v>
      </c>
      <c r="D2795" s="6" t="s">
        <v>636</v>
      </c>
      <c r="E2795" s="22" t="str">
        <f t="shared" ca="1" si="216"/>
        <v>Aese</v>
      </c>
      <c r="F2795" s="22" t="str">
        <f t="shared" ca="1" si="217"/>
        <v>VUT0102029</v>
      </c>
      <c r="G2795" s="22" t="str">
        <f t="shared" ca="1" si="218"/>
        <v>VUT0102</v>
      </c>
      <c r="H2795" s="22" t="str">
        <f t="shared" ca="1" si="219"/>
        <v>SANMA</v>
      </c>
      <c r="I2795" s="2"/>
      <c r="J2795" s="2">
        <v>0</v>
      </c>
      <c r="K2795" s="2"/>
    </row>
    <row r="2796" spans="1:11">
      <c r="A2796" s="6" t="s">
        <v>5898</v>
      </c>
      <c r="B2796" s="6" t="s">
        <v>5899</v>
      </c>
      <c r="C2796" s="22" t="str">
        <f t="shared" ca="1" si="215"/>
        <v>South Santo (Santo)</v>
      </c>
      <c r="D2796" s="6" t="s">
        <v>636</v>
      </c>
      <c r="E2796" s="22" t="str">
        <f t="shared" ca="1" si="216"/>
        <v>Aese</v>
      </c>
      <c r="F2796" s="22" t="str">
        <f t="shared" ca="1" si="217"/>
        <v>VUT0102029</v>
      </c>
      <c r="G2796" s="22" t="str">
        <f t="shared" ca="1" si="218"/>
        <v>VUT0102</v>
      </c>
      <c r="H2796" s="22" t="str">
        <f t="shared" ca="1" si="219"/>
        <v>SANMA</v>
      </c>
      <c r="I2796" s="2"/>
      <c r="J2796" s="2">
        <v>0</v>
      </c>
      <c r="K2796" s="2"/>
    </row>
    <row r="2797" spans="1:11">
      <c r="A2797" s="6" t="s">
        <v>5900</v>
      </c>
      <c r="B2797" s="6" t="s">
        <v>5901</v>
      </c>
      <c r="C2797" s="22" t="str">
        <f t="shared" ca="1" si="215"/>
        <v>South Santo (Santo)</v>
      </c>
      <c r="D2797" s="6" t="s">
        <v>636</v>
      </c>
      <c r="E2797" s="22" t="str">
        <f t="shared" ca="1" si="216"/>
        <v>Aese</v>
      </c>
      <c r="F2797" s="22" t="str">
        <f t="shared" ca="1" si="217"/>
        <v>VUT0102029</v>
      </c>
      <c r="G2797" s="22" t="str">
        <f t="shared" ca="1" si="218"/>
        <v>VUT0102</v>
      </c>
      <c r="H2797" s="22" t="str">
        <f t="shared" ca="1" si="219"/>
        <v>SANMA</v>
      </c>
      <c r="I2797" s="2"/>
      <c r="J2797" s="2">
        <v>0</v>
      </c>
      <c r="K2797" s="2"/>
    </row>
    <row r="2798" spans="1:11">
      <c r="A2798" s="6" t="s">
        <v>5904</v>
      </c>
      <c r="B2798" s="6" t="s">
        <v>5905</v>
      </c>
      <c r="C2798" s="22" t="str">
        <f t="shared" ca="1" si="215"/>
        <v>South Santo (Santo)</v>
      </c>
      <c r="D2798" s="6" t="s">
        <v>636</v>
      </c>
      <c r="E2798" s="22" t="str">
        <f t="shared" ca="1" si="216"/>
        <v>Aese</v>
      </c>
      <c r="F2798" s="22" t="str">
        <f t="shared" ca="1" si="217"/>
        <v>VUT0102029</v>
      </c>
      <c r="G2798" s="22" t="str">
        <f t="shared" ca="1" si="218"/>
        <v>VUT0102</v>
      </c>
      <c r="H2798" s="22" t="str">
        <f t="shared" ca="1" si="219"/>
        <v>SANMA</v>
      </c>
      <c r="I2798" s="2"/>
      <c r="J2798" s="2">
        <v>3</v>
      </c>
      <c r="K2798" s="2"/>
    </row>
    <row r="2799" spans="1:11">
      <c r="A2799" s="6" t="s">
        <v>5906</v>
      </c>
      <c r="B2799" s="6" t="s">
        <v>5907</v>
      </c>
      <c r="C2799" s="22" t="str">
        <f t="shared" ca="1" si="215"/>
        <v>South Santo (Santo)</v>
      </c>
      <c r="D2799" s="6" t="s">
        <v>636</v>
      </c>
      <c r="E2799" s="22" t="str">
        <f t="shared" ca="1" si="216"/>
        <v>Aese</v>
      </c>
      <c r="F2799" s="22" t="str">
        <f t="shared" ca="1" si="217"/>
        <v>VUT0102029</v>
      </c>
      <c r="G2799" s="22" t="str">
        <f t="shared" ca="1" si="218"/>
        <v>VUT0102</v>
      </c>
      <c r="H2799" s="22" t="str">
        <f t="shared" ca="1" si="219"/>
        <v>SANMA</v>
      </c>
      <c r="I2799" s="2"/>
      <c r="J2799" s="2">
        <v>0</v>
      </c>
      <c r="K2799" s="2"/>
    </row>
    <row r="2800" spans="1:11">
      <c r="A2800" s="6" t="s">
        <v>5910</v>
      </c>
      <c r="B2800" s="6" t="s">
        <v>5911</v>
      </c>
      <c r="C2800" s="22" t="str">
        <f t="shared" ca="1" si="215"/>
        <v>South Santo (Santo)</v>
      </c>
      <c r="D2800" s="6" t="s">
        <v>636</v>
      </c>
      <c r="E2800" s="22" t="str">
        <f t="shared" ca="1" si="216"/>
        <v>Aese</v>
      </c>
      <c r="F2800" s="22" t="str">
        <f t="shared" ca="1" si="217"/>
        <v>VUT0102029</v>
      </c>
      <c r="G2800" s="22" t="str">
        <f t="shared" ca="1" si="218"/>
        <v>VUT0102</v>
      </c>
      <c r="H2800" s="22" t="str">
        <f t="shared" ca="1" si="219"/>
        <v>SANMA</v>
      </c>
      <c r="I2800" s="2"/>
      <c r="J2800" s="2">
        <v>0</v>
      </c>
      <c r="K2800" s="2"/>
    </row>
    <row r="2801" spans="1:11">
      <c r="A2801" s="6" t="s">
        <v>5912</v>
      </c>
      <c r="B2801" s="6" t="s">
        <v>5913</v>
      </c>
      <c r="C2801" s="22" t="str">
        <f t="shared" ca="1" si="215"/>
        <v>South Santo (Santo)</v>
      </c>
      <c r="D2801" s="6" t="s">
        <v>636</v>
      </c>
      <c r="E2801" s="22" t="str">
        <f t="shared" ca="1" si="216"/>
        <v>Aese</v>
      </c>
      <c r="F2801" s="22" t="str">
        <f t="shared" ca="1" si="217"/>
        <v>VUT0102029</v>
      </c>
      <c r="G2801" s="22" t="str">
        <f t="shared" ca="1" si="218"/>
        <v>VUT0102</v>
      </c>
      <c r="H2801" s="22" t="str">
        <f t="shared" ca="1" si="219"/>
        <v>SANMA</v>
      </c>
      <c r="I2801" s="2"/>
      <c r="J2801" s="2">
        <v>0</v>
      </c>
      <c r="K2801" s="2"/>
    </row>
    <row r="2802" spans="1:11">
      <c r="A2802" s="6" t="s">
        <v>5914</v>
      </c>
      <c r="B2802" s="6" t="s">
        <v>5915</v>
      </c>
      <c r="C2802" s="22" t="str">
        <f t="shared" ca="1" si="215"/>
        <v>South Santo (Santo)</v>
      </c>
      <c r="D2802" s="6" t="s">
        <v>636</v>
      </c>
      <c r="E2802" s="22" t="str">
        <f t="shared" ca="1" si="216"/>
        <v>Aese</v>
      </c>
      <c r="F2802" s="22" t="str">
        <f t="shared" ca="1" si="217"/>
        <v>VUT0102029</v>
      </c>
      <c r="G2802" s="22" t="str">
        <f t="shared" ca="1" si="218"/>
        <v>VUT0102</v>
      </c>
      <c r="H2802" s="22" t="str">
        <f t="shared" ca="1" si="219"/>
        <v>SANMA</v>
      </c>
      <c r="I2802" s="2"/>
      <c r="J2802" s="2">
        <v>0</v>
      </c>
      <c r="K2802" s="2"/>
    </row>
    <row r="2803" spans="1:11">
      <c r="A2803" s="6" t="s">
        <v>5522</v>
      </c>
      <c r="B2803" s="6" t="s">
        <v>5916</v>
      </c>
      <c r="C2803" s="22" t="str">
        <f t="shared" ca="1" si="215"/>
        <v>South Santo (Santo)</v>
      </c>
      <c r="D2803" s="6" t="s">
        <v>636</v>
      </c>
      <c r="E2803" s="22" t="str">
        <f t="shared" ca="1" si="216"/>
        <v>Aese</v>
      </c>
      <c r="F2803" s="22" t="str">
        <f t="shared" ca="1" si="217"/>
        <v>VUT0102029</v>
      </c>
      <c r="G2803" s="22" t="str">
        <f t="shared" ca="1" si="218"/>
        <v>VUT0102</v>
      </c>
      <c r="H2803" s="22" t="str">
        <f t="shared" ca="1" si="219"/>
        <v>SANMA</v>
      </c>
      <c r="I2803" s="2"/>
      <c r="J2803" s="2">
        <v>0</v>
      </c>
      <c r="K2803" s="2"/>
    </row>
    <row r="2804" spans="1:11">
      <c r="A2804" s="6" t="s">
        <v>5917</v>
      </c>
      <c r="B2804" s="6" t="s">
        <v>5918</v>
      </c>
      <c r="C2804" s="22" t="str">
        <f t="shared" ca="1" si="215"/>
        <v>South Santo (Santo)</v>
      </c>
      <c r="D2804" s="6" t="s">
        <v>636</v>
      </c>
      <c r="E2804" s="22" t="str">
        <f t="shared" ca="1" si="216"/>
        <v>Aese</v>
      </c>
      <c r="F2804" s="22" t="str">
        <f t="shared" ca="1" si="217"/>
        <v>VUT0102029</v>
      </c>
      <c r="G2804" s="22" t="str">
        <f t="shared" ca="1" si="218"/>
        <v>VUT0102</v>
      </c>
      <c r="H2804" s="22" t="str">
        <f t="shared" ca="1" si="219"/>
        <v>SANMA</v>
      </c>
      <c r="I2804" s="2"/>
      <c r="J2804" s="2">
        <v>0</v>
      </c>
      <c r="K2804" s="2"/>
    </row>
    <row r="2805" spans="1:11">
      <c r="A2805" s="6" t="s">
        <v>5919</v>
      </c>
      <c r="B2805" s="6" t="s">
        <v>5920</v>
      </c>
      <c r="C2805" s="22" t="str">
        <f t="shared" ca="1" si="215"/>
        <v>South Santo (Santo)</v>
      </c>
      <c r="D2805" s="6" t="s">
        <v>636</v>
      </c>
      <c r="E2805" s="22" t="str">
        <f t="shared" ca="1" si="216"/>
        <v>Aese</v>
      </c>
      <c r="F2805" s="22" t="str">
        <f t="shared" ca="1" si="217"/>
        <v>VUT0102029</v>
      </c>
      <c r="G2805" s="22" t="str">
        <f t="shared" ca="1" si="218"/>
        <v>VUT0102</v>
      </c>
      <c r="H2805" s="22" t="str">
        <f t="shared" ca="1" si="219"/>
        <v>SANMA</v>
      </c>
      <c r="I2805" s="2"/>
      <c r="J2805" s="2">
        <v>0</v>
      </c>
      <c r="K2805" s="2"/>
    </row>
    <row r="2806" spans="1:11">
      <c r="A2806" s="6" t="s">
        <v>5921</v>
      </c>
      <c r="B2806" s="6" t="s">
        <v>5922</v>
      </c>
      <c r="C2806" s="22" t="str">
        <f t="shared" ca="1" si="215"/>
        <v>South Santo (Santo)</v>
      </c>
      <c r="D2806" s="6" t="s">
        <v>636</v>
      </c>
      <c r="E2806" s="22" t="str">
        <f t="shared" ca="1" si="216"/>
        <v>Aese</v>
      </c>
      <c r="F2806" s="22" t="str">
        <f t="shared" ca="1" si="217"/>
        <v>VUT0102029</v>
      </c>
      <c r="G2806" s="22" t="str">
        <f t="shared" ca="1" si="218"/>
        <v>VUT0102</v>
      </c>
      <c r="H2806" s="22" t="str">
        <f t="shared" ca="1" si="219"/>
        <v>SANMA</v>
      </c>
      <c r="I2806" s="2"/>
      <c r="J2806" s="2">
        <v>0</v>
      </c>
      <c r="K2806" s="2"/>
    </row>
    <row r="2807" spans="1:11">
      <c r="A2807" s="6" t="s">
        <v>5923</v>
      </c>
      <c r="B2807" s="6" t="s">
        <v>5924</v>
      </c>
      <c r="C2807" s="22" t="str">
        <f t="shared" ca="1" si="215"/>
        <v>South Santo (Santo)</v>
      </c>
      <c r="D2807" s="6" t="s">
        <v>636</v>
      </c>
      <c r="E2807" s="22" t="str">
        <f t="shared" ca="1" si="216"/>
        <v>Aese</v>
      </c>
      <c r="F2807" s="22" t="str">
        <f t="shared" ca="1" si="217"/>
        <v>VUT0102029</v>
      </c>
      <c r="G2807" s="22" t="str">
        <f t="shared" ca="1" si="218"/>
        <v>VUT0102</v>
      </c>
      <c r="H2807" s="22" t="str">
        <f t="shared" ca="1" si="219"/>
        <v>SANMA</v>
      </c>
      <c r="I2807" s="2"/>
      <c r="J2807" s="2">
        <v>0</v>
      </c>
      <c r="K2807" s="2"/>
    </row>
    <row r="2808" spans="1:11">
      <c r="A2808" s="6" t="s">
        <v>5925</v>
      </c>
      <c r="B2808" s="6" t="s">
        <v>5926</v>
      </c>
      <c r="C2808" s="22" t="str">
        <f t="shared" ca="1" si="215"/>
        <v>South Santo (Santo)</v>
      </c>
      <c r="D2808" s="6" t="s">
        <v>636</v>
      </c>
      <c r="E2808" s="22" t="str">
        <f t="shared" ca="1" si="216"/>
        <v>Aese</v>
      </c>
      <c r="F2808" s="22" t="str">
        <f t="shared" ca="1" si="217"/>
        <v>VUT0102029</v>
      </c>
      <c r="G2808" s="22" t="str">
        <f t="shared" ca="1" si="218"/>
        <v>VUT0102</v>
      </c>
      <c r="H2808" s="22" t="str">
        <f t="shared" ca="1" si="219"/>
        <v>SANMA</v>
      </c>
      <c r="I2808" s="2"/>
      <c r="J2808" s="2">
        <v>0</v>
      </c>
      <c r="K2808" s="2"/>
    </row>
    <row r="2809" spans="1:11">
      <c r="A2809" s="6" t="s">
        <v>5927</v>
      </c>
      <c r="B2809" s="6" t="s">
        <v>5928</v>
      </c>
      <c r="C2809" s="22" t="str">
        <f t="shared" ca="1" si="215"/>
        <v>South Santo (Santo)</v>
      </c>
      <c r="D2809" s="6" t="s">
        <v>636</v>
      </c>
      <c r="E2809" s="22" t="str">
        <f t="shared" ca="1" si="216"/>
        <v>Aese</v>
      </c>
      <c r="F2809" s="22" t="str">
        <f t="shared" ca="1" si="217"/>
        <v>VUT0102029</v>
      </c>
      <c r="G2809" s="22" t="str">
        <f t="shared" ca="1" si="218"/>
        <v>VUT0102</v>
      </c>
      <c r="H2809" s="22" t="str">
        <f t="shared" ca="1" si="219"/>
        <v>SANMA</v>
      </c>
      <c r="I2809" s="2"/>
      <c r="J2809" s="2">
        <v>3</v>
      </c>
      <c r="K2809" s="2"/>
    </row>
    <row r="2810" spans="1:11">
      <c r="A2810" s="6" t="s">
        <v>5929</v>
      </c>
      <c r="B2810" s="6" t="s">
        <v>5930</v>
      </c>
      <c r="C2810" s="22" t="str">
        <f t="shared" ca="1" si="215"/>
        <v>South Santo (Santo)</v>
      </c>
      <c r="D2810" s="6" t="s">
        <v>636</v>
      </c>
      <c r="E2810" s="22" t="str">
        <f t="shared" ca="1" si="216"/>
        <v>Aese</v>
      </c>
      <c r="F2810" s="22" t="str">
        <f t="shared" ca="1" si="217"/>
        <v>VUT0102029</v>
      </c>
      <c r="G2810" s="22" t="str">
        <f t="shared" ca="1" si="218"/>
        <v>VUT0102</v>
      </c>
      <c r="H2810" s="22" t="str">
        <f t="shared" ca="1" si="219"/>
        <v>SANMA</v>
      </c>
      <c r="I2810" s="2"/>
      <c r="J2810" s="2">
        <v>0</v>
      </c>
      <c r="K2810" s="2"/>
    </row>
    <row r="2811" spans="1:11">
      <c r="A2811" s="6" t="s">
        <v>5933</v>
      </c>
      <c r="B2811" s="6" t="s">
        <v>5934</v>
      </c>
      <c r="C2811" s="22" t="str">
        <f t="shared" ca="1" si="215"/>
        <v>South Santo (Santo)</v>
      </c>
      <c r="D2811" s="6" t="s">
        <v>636</v>
      </c>
      <c r="E2811" s="22" t="str">
        <f t="shared" ca="1" si="216"/>
        <v>Aese</v>
      </c>
      <c r="F2811" s="22" t="str">
        <f t="shared" ca="1" si="217"/>
        <v>VUT0102029</v>
      </c>
      <c r="G2811" s="22" t="str">
        <f t="shared" ca="1" si="218"/>
        <v>VUT0102</v>
      </c>
      <c r="H2811" s="22" t="str">
        <f t="shared" ca="1" si="219"/>
        <v>SANMA</v>
      </c>
      <c r="I2811" s="2"/>
      <c r="J2811" s="2">
        <v>0</v>
      </c>
      <c r="K2811" s="2"/>
    </row>
    <row r="2812" spans="1:11">
      <c r="A2812" s="6" t="s">
        <v>5940</v>
      </c>
      <c r="B2812" s="6" t="s">
        <v>5941</v>
      </c>
      <c r="C2812" s="22" t="str">
        <f t="shared" ca="1" si="215"/>
        <v>South Santo (Santo)</v>
      </c>
      <c r="D2812" s="6" t="s">
        <v>636</v>
      </c>
      <c r="E2812" s="22" t="str">
        <f t="shared" ca="1" si="216"/>
        <v>Aese</v>
      </c>
      <c r="F2812" s="22" t="str">
        <f t="shared" ca="1" si="217"/>
        <v>VUT0102029</v>
      </c>
      <c r="G2812" s="22" t="str">
        <f t="shared" ca="1" si="218"/>
        <v>VUT0102</v>
      </c>
      <c r="H2812" s="22" t="str">
        <f t="shared" ca="1" si="219"/>
        <v>SANMA</v>
      </c>
      <c r="I2812" s="2"/>
      <c r="J2812" s="2">
        <v>0</v>
      </c>
      <c r="K2812" s="2"/>
    </row>
    <row r="2813" spans="1:11">
      <c r="A2813" s="6" t="s">
        <v>5942</v>
      </c>
      <c r="B2813" s="6" t="s">
        <v>5943</v>
      </c>
      <c r="C2813" s="22" t="str">
        <f t="shared" ca="1" si="215"/>
        <v>South Santo (Santo)</v>
      </c>
      <c r="D2813" s="6" t="s">
        <v>636</v>
      </c>
      <c r="E2813" s="22" t="str">
        <f t="shared" ca="1" si="216"/>
        <v>Aese</v>
      </c>
      <c r="F2813" s="22" t="str">
        <f t="shared" ca="1" si="217"/>
        <v>VUT0102029</v>
      </c>
      <c r="G2813" s="22" t="str">
        <f t="shared" ca="1" si="218"/>
        <v>VUT0102</v>
      </c>
      <c r="H2813" s="22" t="str">
        <f t="shared" ca="1" si="219"/>
        <v>SANMA</v>
      </c>
      <c r="I2813" s="2"/>
      <c r="J2813" s="2">
        <v>0</v>
      </c>
      <c r="K2813" s="2"/>
    </row>
    <row r="2814" spans="1:11">
      <c r="A2814" s="6" t="s">
        <v>5950</v>
      </c>
      <c r="B2814" s="6" t="s">
        <v>5951</v>
      </c>
      <c r="C2814" s="22" t="str">
        <f t="shared" ca="1" si="215"/>
        <v>South Santo (Santo)</v>
      </c>
      <c r="D2814" s="6" t="s">
        <v>636</v>
      </c>
      <c r="E2814" s="22" t="str">
        <f t="shared" ca="1" si="216"/>
        <v>Aese</v>
      </c>
      <c r="F2814" s="22" t="str">
        <f t="shared" ca="1" si="217"/>
        <v>VUT0102029</v>
      </c>
      <c r="G2814" s="22" t="str">
        <f t="shared" ca="1" si="218"/>
        <v>VUT0102</v>
      </c>
      <c r="H2814" s="22" t="str">
        <f t="shared" ca="1" si="219"/>
        <v>SANMA</v>
      </c>
      <c r="I2814" s="2"/>
      <c r="J2814" s="2">
        <v>0</v>
      </c>
      <c r="K2814" s="2"/>
    </row>
    <row r="2815" spans="1:11">
      <c r="A2815" s="6" t="s">
        <v>5952</v>
      </c>
      <c r="B2815" s="6" t="s">
        <v>5953</v>
      </c>
      <c r="C2815" s="22" t="str">
        <f t="shared" ca="1" si="215"/>
        <v>South Santo (Santo)</v>
      </c>
      <c r="D2815" s="6" t="s">
        <v>636</v>
      </c>
      <c r="E2815" s="22" t="str">
        <f t="shared" ca="1" si="216"/>
        <v>Aese</v>
      </c>
      <c r="F2815" s="22" t="str">
        <f t="shared" ca="1" si="217"/>
        <v>VUT0102029</v>
      </c>
      <c r="G2815" s="22" t="str">
        <f t="shared" ca="1" si="218"/>
        <v>VUT0102</v>
      </c>
      <c r="H2815" s="22" t="str">
        <f t="shared" ca="1" si="219"/>
        <v>SANMA</v>
      </c>
      <c r="I2815" s="2"/>
      <c r="J2815" s="2">
        <v>0</v>
      </c>
      <c r="K2815" s="2"/>
    </row>
    <row r="2816" spans="1:11">
      <c r="A2816" s="6" t="s">
        <v>5954</v>
      </c>
      <c r="B2816" s="6" t="s">
        <v>5955</v>
      </c>
      <c r="C2816" s="22" t="str">
        <f t="shared" ca="1" si="215"/>
        <v>South Santo (Santo)</v>
      </c>
      <c r="D2816" s="6" t="s">
        <v>636</v>
      </c>
      <c r="E2816" s="22" t="str">
        <f t="shared" ca="1" si="216"/>
        <v>Aese</v>
      </c>
      <c r="F2816" s="22" t="str">
        <f t="shared" ca="1" si="217"/>
        <v>VUT0102029</v>
      </c>
      <c r="G2816" s="22" t="str">
        <f t="shared" ca="1" si="218"/>
        <v>VUT0102</v>
      </c>
      <c r="H2816" s="22" t="str">
        <f t="shared" ca="1" si="219"/>
        <v>SANMA</v>
      </c>
      <c r="I2816" s="2"/>
      <c r="J2816" s="2">
        <v>0</v>
      </c>
      <c r="K2816" s="2"/>
    </row>
    <row r="2817" spans="1:11">
      <c r="A2817" s="6" t="s">
        <v>5956</v>
      </c>
      <c r="B2817" s="6" t="s">
        <v>5957</v>
      </c>
      <c r="C2817" s="22" t="str">
        <f t="shared" ca="1" si="215"/>
        <v>South Santo (Santo)</v>
      </c>
      <c r="D2817" s="6" t="s">
        <v>636</v>
      </c>
      <c r="E2817" s="22" t="str">
        <f t="shared" ca="1" si="216"/>
        <v>Aese</v>
      </c>
      <c r="F2817" s="22" t="str">
        <f t="shared" ca="1" si="217"/>
        <v>VUT0102029</v>
      </c>
      <c r="G2817" s="22" t="str">
        <f t="shared" ca="1" si="218"/>
        <v>VUT0102</v>
      </c>
      <c r="H2817" s="22" t="str">
        <f t="shared" ca="1" si="219"/>
        <v>SANMA</v>
      </c>
      <c r="I2817" s="2"/>
      <c r="J2817" s="2">
        <v>0</v>
      </c>
      <c r="K2817" s="2"/>
    </row>
    <row r="2818" spans="1:11">
      <c r="A2818" s="6" t="s">
        <v>5958</v>
      </c>
      <c r="B2818" s="6" t="s">
        <v>5959</v>
      </c>
      <c r="C2818" s="22" t="str">
        <f t="shared" ref="C2818:C2881" ca="1" si="220">OFFSET(OffsetRefAdm3,MATCH(D2818,MatchAdm3_Code,0)-1,0)</f>
        <v>South Santo (Santo)</v>
      </c>
      <c r="D2818" s="6" t="s">
        <v>636</v>
      </c>
      <c r="E2818" s="22" t="str">
        <f t="shared" ref="E2818:E2881" ca="1" si="221">OFFSET(OffsetRefAdm3,MATCH(D2818,MatchAdm3_Code,0)-1,2)</f>
        <v>Aese</v>
      </c>
      <c r="F2818" s="22" t="str">
        <f t="shared" ref="F2818:F2881" ca="1" si="222">OFFSET(OffsetRefAdm3,MATCH(D2818,MatchAdm3_Code,0)-1,3)</f>
        <v>VUT0102029</v>
      </c>
      <c r="G2818" s="22" t="str">
        <f t="shared" ref="G2818:G2881" ca="1" si="223">OFFSET(OffsetRefAdm3,MATCH(D2818,MatchAdm3_Code,0)-1,5)</f>
        <v>VUT0102</v>
      </c>
      <c r="H2818" s="22" t="str">
        <f t="shared" ref="H2818:H2881" ca="1" si="224">OFFSET(OffsetRefAdm3,MATCH(D2818,MatchAdm3_Code,0)-1,4)</f>
        <v>SANMA</v>
      </c>
      <c r="I2818" s="2"/>
      <c r="J2818" s="2">
        <v>0</v>
      </c>
      <c r="K2818" s="2"/>
    </row>
    <row r="2819" spans="1:11">
      <c r="A2819" s="6" t="s">
        <v>5960</v>
      </c>
      <c r="B2819" s="6" t="s">
        <v>5961</v>
      </c>
      <c r="C2819" s="22" t="str">
        <f t="shared" ca="1" si="220"/>
        <v>South Santo (Santo)</v>
      </c>
      <c r="D2819" s="6" t="s">
        <v>636</v>
      </c>
      <c r="E2819" s="22" t="str">
        <f t="shared" ca="1" si="221"/>
        <v>Aese</v>
      </c>
      <c r="F2819" s="22" t="str">
        <f t="shared" ca="1" si="222"/>
        <v>VUT0102029</v>
      </c>
      <c r="G2819" s="22" t="str">
        <f t="shared" ca="1" si="223"/>
        <v>VUT0102</v>
      </c>
      <c r="H2819" s="22" t="str">
        <f t="shared" ca="1" si="224"/>
        <v>SANMA</v>
      </c>
      <c r="I2819" s="2"/>
      <c r="J2819" s="2">
        <v>0</v>
      </c>
      <c r="K2819" s="2"/>
    </row>
    <row r="2820" spans="1:11">
      <c r="A2820" s="6" t="s">
        <v>5927</v>
      </c>
      <c r="B2820" s="6" t="s">
        <v>5962</v>
      </c>
      <c r="C2820" s="22" t="str">
        <f t="shared" ca="1" si="220"/>
        <v>South Santo (Santo)</v>
      </c>
      <c r="D2820" s="6" t="s">
        <v>636</v>
      </c>
      <c r="E2820" s="22" t="str">
        <f t="shared" ca="1" si="221"/>
        <v>Aese</v>
      </c>
      <c r="F2820" s="22" t="str">
        <f t="shared" ca="1" si="222"/>
        <v>VUT0102029</v>
      </c>
      <c r="G2820" s="22" t="str">
        <f t="shared" ca="1" si="223"/>
        <v>VUT0102</v>
      </c>
      <c r="H2820" s="22" t="str">
        <f t="shared" ca="1" si="224"/>
        <v>SANMA</v>
      </c>
      <c r="I2820" s="2"/>
      <c r="J2820" s="2">
        <v>0</v>
      </c>
      <c r="K2820" s="2"/>
    </row>
    <row r="2821" spans="1:11">
      <c r="A2821" s="6" t="s">
        <v>5967</v>
      </c>
      <c r="B2821" s="6" t="s">
        <v>5968</v>
      </c>
      <c r="C2821" s="22" t="str">
        <f t="shared" ca="1" si="220"/>
        <v>South Santo (Santo)</v>
      </c>
      <c r="D2821" s="6" t="s">
        <v>636</v>
      </c>
      <c r="E2821" s="22" t="str">
        <f t="shared" ca="1" si="221"/>
        <v>Aese</v>
      </c>
      <c r="F2821" s="22" t="str">
        <f t="shared" ca="1" si="222"/>
        <v>VUT0102029</v>
      </c>
      <c r="G2821" s="22" t="str">
        <f t="shared" ca="1" si="223"/>
        <v>VUT0102</v>
      </c>
      <c r="H2821" s="22" t="str">
        <f t="shared" ca="1" si="224"/>
        <v>SANMA</v>
      </c>
      <c r="I2821" s="2"/>
      <c r="J2821" s="2">
        <v>0</v>
      </c>
      <c r="K2821" s="2"/>
    </row>
    <row r="2822" spans="1:11">
      <c r="A2822" s="6" t="s">
        <v>5971</v>
      </c>
      <c r="B2822" s="6" t="s">
        <v>5972</v>
      </c>
      <c r="C2822" s="22" t="str">
        <f t="shared" ca="1" si="220"/>
        <v>South Santo (Santo)</v>
      </c>
      <c r="D2822" s="6" t="s">
        <v>636</v>
      </c>
      <c r="E2822" s="22" t="str">
        <f t="shared" ca="1" si="221"/>
        <v>Aese</v>
      </c>
      <c r="F2822" s="22" t="str">
        <f t="shared" ca="1" si="222"/>
        <v>VUT0102029</v>
      </c>
      <c r="G2822" s="22" t="str">
        <f t="shared" ca="1" si="223"/>
        <v>VUT0102</v>
      </c>
      <c r="H2822" s="22" t="str">
        <f t="shared" ca="1" si="224"/>
        <v>SANMA</v>
      </c>
      <c r="I2822" s="2"/>
      <c r="J2822" s="2">
        <v>0</v>
      </c>
      <c r="K2822" s="2"/>
    </row>
    <row r="2823" spans="1:11">
      <c r="A2823" s="6" t="s">
        <v>5973</v>
      </c>
      <c r="B2823" s="6" t="s">
        <v>5974</v>
      </c>
      <c r="C2823" s="22" t="str">
        <f t="shared" ca="1" si="220"/>
        <v>South Santo (Santo)</v>
      </c>
      <c r="D2823" s="6" t="s">
        <v>636</v>
      </c>
      <c r="E2823" s="22" t="str">
        <f t="shared" ca="1" si="221"/>
        <v>Aese</v>
      </c>
      <c r="F2823" s="22" t="str">
        <f t="shared" ca="1" si="222"/>
        <v>VUT0102029</v>
      </c>
      <c r="G2823" s="22" t="str">
        <f t="shared" ca="1" si="223"/>
        <v>VUT0102</v>
      </c>
      <c r="H2823" s="22" t="str">
        <f t="shared" ca="1" si="224"/>
        <v>SANMA</v>
      </c>
      <c r="I2823" s="2"/>
      <c r="J2823" s="2">
        <v>0</v>
      </c>
      <c r="K2823" s="2"/>
    </row>
    <row r="2824" spans="1:11">
      <c r="A2824" s="6" t="s">
        <v>5975</v>
      </c>
      <c r="B2824" s="6" t="s">
        <v>5976</v>
      </c>
      <c r="C2824" s="22" t="str">
        <f t="shared" ca="1" si="220"/>
        <v>South Santo (Santo)</v>
      </c>
      <c r="D2824" s="6" t="s">
        <v>636</v>
      </c>
      <c r="E2824" s="22" t="str">
        <f t="shared" ca="1" si="221"/>
        <v>Aese</v>
      </c>
      <c r="F2824" s="22" t="str">
        <f t="shared" ca="1" si="222"/>
        <v>VUT0102029</v>
      </c>
      <c r="G2824" s="22" t="str">
        <f t="shared" ca="1" si="223"/>
        <v>VUT0102</v>
      </c>
      <c r="H2824" s="22" t="str">
        <f t="shared" ca="1" si="224"/>
        <v>SANMA</v>
      </c>
      <c r="I2824" s="2"/>
      <c r="J2824" s="2">
        <v>0</v>
      </c>
      <c r="K2824" s="2"/>
    </row>
    <row r="2825" spans="1:11">
      <c r="A2825" s="6" t="s">
        <v>5960</v>
      </c>
      <c r="B2825" s="6" t="s">
        <v>5979</v>
      </c>
      <c r="C2825" s="22" t="str">
        <f t="shared" ca="1" si="220"/>
        <v>South Santo (Santo)</v>
      </c>
      <c r="D2825" s="6" t="s">
        <v>636</v>
      </c>
      <c r="E2825" s="22" t="str">
        <f t="shared" ca="1" si="221"/>
        <v>Aese</v>
      </c>
      <c r="F2825" s="22" t="str">
        <f t="shared" ca="1" si="222"/>
        <v>VUT0102029</v>
      </c>
      <c r="G2825" s="22" t="str">
        <f t="shared" ca="1" si="223"/>
        <v>VUT0102</v>
      </c>
      <c r="H2825" s="22" t="str">
        <f t="shared" ca="1" si="224"/>
        <v>SANMA</v>
      </c>
      <c r="I2825" s="2"/>
      <c r="J2825" s="2">
        <v>3</v>
      </c>
      <c r="K2825" s="2"/>
    </row>
    <row r="2826" spans="1:11">
      <c r="A2826" s="6" t="s">
        <v>5986</v>
      </c>
      <c r="B2826" s="6" t="s">
        <v>5987</v>
      </c>
      <c r="C2826" s="22" t="str">
        <f t="shared" ca="1" si="220"/>
        <v>South Santo (Santo)</v>
      </c>
      <c r="D2826" s="6" t="s">
        <v>636</v>
      </c>
      <c r="E2826" s="22" t="str">
        <f t="shared" ca="1" si="221"/>
        <v>Aese</v>
      </c>
      <c r="F2826" s="22" t="str">
        <f t="shared" ca="1" si="222"/>
        <v>VUT0102029</v>
      </c>
      <c r="G2826" s="22" t="str">
        <f t="shared" ca="1" si="223"/>
        <v>VUT0102</v>
      </c>
      <c r="H2826" s="22" t="str">
        <f t="shared" ca="1" si="224"/>
        <v>SANMA</v>
      </c>
      <c r="I2826" s="2"/>
      <c r="J2826" s="2">
        <v>0</v>
      </c>
      <c r="K2826" s="2"/>
    </row>
    <row r="2827" spans="1:11">
      <c r="A2827" s="6" t="s">
        <v>5994</v>
      </c>
      <c r="B2827" s="6" t="s">
        <v>5995</v>
      </c>
      <c r="C2827" s="22" t="str">
        <f t="shared" ca="1" si="220"/>
        <v>South Santo (Santo)</v>
      </c>
      <c r="D2827" s="6" t="s">
        <v>636</v>
      </c>
      <c r="E2827" s="22" t="str">
        <f t="shared" ca="1" si="221"/>
        <v>Aese</v>
      </c>
      <c r="F2827" s="22" t="str">
        <f t="shared" ca="1" si="222"/>
        <v>VUT0102029</v>
      </c>
      <c r="G2827" s="22" t="str">
        <f t="shared" ca="1" si="223"/>
        <v>VUT0102</v>
      </c>
      <c r="H2827" s="22" t="str">
        <f t="shared" ca="1" si="224"/>
        <v>SANMA</v>
      </c>
      <c r="I2827" s="2"/>
      <c r="J2827" s="2">
        <v>0</v>
      </c>
      <c r="K2827" s="2"/>
    </row>
    <row r="2828" spans="1:11">
      <c r="A2828" s="6" t="s">
        <v>5998</v>
      </c>
      <c r="B2828" s="6" t="s">
        <v>5999</v>
      </c>
      <c r="C2828" s="22" t="str">
        <f t="shared" ca="1" si="220"/>
        <v>South Santo (Santo)</v>
      </c>
      <c r="D2828" s="6" t="s">
        <v>636</v>
      </c>
      <c r="E2828" s="22" t="str">
        <f t="shared" ca="1" si="221"/>
        <v>Aese</v>
      </c>
      <c r="F2828" s="22" t="str">
        <f t="shared" ca="1" si="222"/>
        <v>VUT0102029</v>
      </c>
      <c r="G2828" s="22" t="str">
        <f t="shared" ca="1" si="223"/>
        <v>VUT0102</v>
      </c>
      <c r="H2828" s="22" t="str">
        <f t="shared" ca="1" si="224"/>
        <v>SANMA</v>
      </c>
      <c r="I2828" s="2"/>
      <c r="J2828" s="2">
        <v>0</v>
      </c>
      <c r="K2828" s="2"/>
    </row>
    <row r="2829" spans="1:11">
      <c r="A2829" s="6" t="s">
        <v>6002</v>
      </c>
      <c r="B2829" s="6" t="s">
        <v>6003</v>
      </c>
      <c r="C2829" s="22" t="str">
        <f t="shared" ca="1" si="220"/>
        <v>South Santo (Santo)</v>
      </c>
      <c r="D2829" s="6" t="s">
        <v>636</v>
      </c>
      <c r="E2829" s="22" t="str">
        <f t="shared" ca="1" si="221"/>
        <v>Aese</v>
      </c>
      <c r="F2829" s="22" t="str">
        <f t="shared" ca="1" si="222"/>
        <v>VUT0102029</v>
      </c>
      <c r="G2829" s="22" t="str">
        <f t="shared" ca="1" si="223"/>
        <v>VUT0102</v>
      </c>
      <c r="H2829" s="22" t="str">
        <f t="shared" ca="1" si="224"/>
        <v>SANMA</v>
      </c>
      <c r="I2829" s="2"/>
      <c r="J2829" s="2">
        <v>0</v>
      </c>
      <c r="K2829" s="2"/>
    </row>
    <row r="2830" spans="1:11">
      <c r="A2830" s="6" t="s">
        <v>6004</v>
      </c>
      <c r="B2830" s="6" t="s">
        <v>6005</v>
      </c>
      <c r="C2830" s="22" t="str">
        <f t="shared" ca="1" si="220"/>
        <v>South Santo (Santo)</v>
      </c>
      <c r="D2830" s="6" t="s">
        <v>636</v>
      </c>
      <c r="E2830" s="22" t="str">
        <f t="shared" ca="1" si="221"/>
        <v>Aese</v>
      </c>
      <c r="F2830" s="22" t="str">
        <f t="shared" ca="1" si="222"/>
        <v>VUT0102029</v>
      </c>
      <c r="G2830" s="22" t="str">
        <f t="shared" ca="1" si="223"/>
        <v>VUT0102</v>
      </c>
      <c r="H2830" s="22" t="str">
        <f t="shared" ca="1" si="224"/>
        <v>SANMA</v>
      </c>
      <c r="I2830" s="2"/>
      <c r="J2830" s="2">
        <v>0</v>
      </c>
      <c r="K2830" s="2"/>
    </row>
    <row r="2831" spans="1:11">
      <c r="A2831" s="6" t="s">
        <v>6010</v>
      </c>
      <c r="B2831" s="6" t="s">
        <v>6011</v>
      </c>
      <c r="C2831" s="22" t="str">
        <f t="shared" ca="1" si="220"/>
        <v>South Santo (Santo)</v>
      </c>
      <c r="D2831" s="6" t="s">
        <v>636</v>
      </c>
      <c r="E2831" s="22" t="str">
        <f t="shared" ca="1" si="221"/>
        <v>Aese</v>
      </c>
      <c r="F2831" s="22" t="str">
        <f t="shared" ca="1" si="222"/>
        <v>VUT0102029</v>
      </c>
      <c r="G2831" s="22" t="str">
        <f t="shared" ca="1" si="223"/>
        <v>VUT0102</v>
      </c>
      <c r="H2831" s="22" t="str">
        <f t="shared" ca="1" si="224"/>
        <v>SANMA</v>
      </c>
      <c r="I2831" s="2"/>
      <c r="J2831" s="2">
        <v>0</v>
      </c>
      <c r="K2831" s="2"/>
    </row>
    <row r="2832" spans="1:11">
      <c r="A2832" s="6" t="s">
        <v>6014</v>
      </c>
      <c r="B2832" s="6" t="s">
        <v>6015</v>
      </c>
      <c r="C2832" s="22" t="str">
        <f t="shared" ca="1" si="220"/>
        <v>South Santo (Santo)</v>
      </c>
      <c r="D2832" s="6" t="s">
        <v>636</v>
      </c>
      <c r="E2832" s="22" t="str">
        <f t="shared" ca="1" si="221"/>
        <v>Aese</v>
      </c>
      <c r="F2832" s="22" t="str">
        <f t="shared" ca="1" si="222"/>
        <v>VUT0102029</v>
      </c>
      <c r="G2832" s="22" t="str">
        <f t="shared" ca="1" si="223"/>
        <v>VUT0102</v>
      </c>
      <c r="H2832" s="22" t="str">
        <f t="shared" ca="1" si="224"/>
        <v>SANMA</v>
      </c>
      <c r="I2832" s="2"/>
      <c r="J2832" s="2">
        <v>0</v>
      </c>
      <c r="K2832" s="2"/>
    </row>
    <row r="2833" spans="1:11">
      <c r="A2833" s="6" t="s">
        <v>6018</v>
      </c>
      <c r="B2833" s="6" t="s">
        <v>6019</v>
      </c>
      <c r="C2833" s="22" t="str">
        <f t="shared" ca="1" si="220"/>
        <v>South Santo (Santo)</v>
      </c>
      <c r="D2833" s="6" t="s">
        <v>636</v>
      </c>
      <c r="E2833" s="22" t="str">
        <f t="shared" ca="1" si="221"/>
        <v>Aese</v>
      </c>
      <c r="F2833" s="22" t="str">
        <f t="shared" ca="1" si="222"/>
        <v>VUT0102029</v>
      </c>
      <c r="G2833" s="22" t="str">
        <f t="shared" ca="1" si="223"/>
        <v>VUT0102</v>
      </c>
      <c r="H2833" s="22" t="str">
        <f t="shared" ca="1" si="224"/>
        <v>SANMA</v>
      </c>
      <c r="I2833" s="2"/>
      <c r="J2833" s="2">
        <v>0</v>
      </c>
      <c r="K2833" s="2"/>
    </row>
    <row r="2834" spans="1:11">
      <c r="A2834" s="6" t="s">
        <v>6020</v>
      </c>
      <c r="B2834" s="6" t="s">
        <v>6021</v>
      </c>
      <c r="C2834" s="22" t="str">
        <f t="shared" ca="1" si="220"/>
        <v>South Santo (Santo)</v>
      </c>
      <c r="D2834" s="6" t="s">
        <v>636</v>
      </c>
      <c r="E2834" s="22" t="str">
        <f t="shared" ca="1" si="221"/>
        <v>Aese</v>
      </c>
      <c r="F2834" s="22" t="str">
        <f t="shared" ca="1" si="222"/>
        <v>VUT0102029</v>
      </c>
      <c r="G2834" s="22" t="str">
        <f t="shared" ca="1" si="223"/>
        <v>VUT0102</v>
      </c>
      <c r="H2834" s="22" t="str">
        <f t="shared" ca="1" si="224"/>
        <v>SANMA</v>
      </c>
      <c r="I2834" s="2"/>
      <c r="J2834" s="2">
        <v>0</v>
      </c>
      <c r="K2834" s="2"/>
    </row>
    <row r="2835" spans="1:11">
      <c r="A2835" s="6" t="s">
        <v>6033</v>
      </c>
      <c r="B2835" s="6" t="s">
        <v>6034</v>
      </c>
      <c r="C2835" s="22" t="str">
        <f t="shared" ca="1" si="220"/>
        <v>South Santo (Santo)</v>
      </c>
      <c r="D2835" s="6" t="s">
        <v>636</v>
      </c>
      <c r="E2835" s="22" t="str">
        <f t="shared" ca="1" si="221"/>
        <v>Aese</v>
      </c>
      <c r="F2835" s="22" t="str">
        <f t="shared" ca="1" si="222"/>
        <v>VUT0102029</v>
      </c>
      <c r="G2835" s="22" t="str">
        <f t="shared" ca="1" si="223"/>
        <v>VUT0102</v>
      </c>
      <c r="H2835" s="22" t="str">
        <f t="shared" ca="1" si="224"/>
        <v>SANMA</v>
      </c>
      <c r="I2835" s="2"/>
      <c r="J2835" s="2">
        <v>0</v>
      </c>
      <c r="K2835" s="2"/>
    </row>
    <row r="2836" spans="1:11">
      <c r="A2836" s="6" t="s">
        <v>6039</v>
      </c>
      <c r="B2836" s="6" t="s">
        <v>6040</v>
      </c>
      <c r="C2836" s="22" t="str">
        <f t="shared" ca="1" si="220"/>
        <v>South Santo (Santo)</v>
      </c>
      <c r="D2836" s="6" t="s">
        <v>636</v>
      </c>
      <c r="E2836" s="22" t="str">
        <f t="shared" ca="1" si="221"/>
        <v>Aese</v>
      </c>
      <c r="F2836" s="22" t="str">
        <f t="shared" ca="1" si="222"/>
        <v>VUT0102029</v>
      </c>
      <c r="G2836" s="22" t="str">
        <f t="shared" ca="1" si="223"/>
        <v>VUT0102</v>
      </c>
      <c r="H2836" s="22" t="str">
        <f t="shared" ca="1" si="224"/>
        <v>SANMA</v>
      </c>
      <c r="I2836" s="2"/>
      <c r="J2836" s="2">
        <v>0</v>
      </c>
      <c r="K2836" s="2"/>
    </row>
    <row r="2837" spans="1:11">
      <c r="A2837" s="6" t="s">
        <v>6043</v>
      </c>
      <c r="B2837" s="6" t="s">
        <v>6044</v>
      </c>
      <c r="C2837" s="22" t="str">
        <f t="shared" ca="1" si="220"/>
        <v>South Santo (Santo)</v>
      </c>
      <c r="D2837" s="6" t="s">
        <v>636</v>
      </c>
      <c r="E2837" s="22" t="str">
        <f t="shared" ca="1" si="221"/>
        <v>Aese</v>
      </c>
      <c r="F2837" s="22" t="str">
        <f t="shared" ca="1" si="222"/>
        <v>VUT0102029</v>
      </c>
      <c r="G2837" s="22" t="str">
        <f t="shared" ca="1" si="223"/>
        <v>VUT0102</v>
      </c>
      <c r="H2837" s="22" t="str">
        <f t="shared" ca="1" si="224"/>
        <v>SANMA</v>
      </c>
      <c r="I2837" s="2"/>
      <c r="J2837" s="2">
        <v>1</v>
      </c>
      <c r="K2837" s="2">
        <v>2</v>
      </c>
    </row>
    <row r="2838" spans="1:11">
      <c r="A2838" s="6" t="s">
        <v>6051</v>
      </c>
      <c r="B2838" s="6" t="s">
        <v>6052</v>
      </c>
      <c r="C2838" s="22" t="str">
        <f t="shared" ca="1" si="220"/>
        <v>South Santo (Santo)</v>
      </c>
      <c r="D2838" s="6" t="s">
        <v>636</v>
      </c>
      <c r="E2838" s="22" t="str">
        <f t="shared" ca="1" si="221"/>
        <v>Aese</v>
      </c>
      <c r="F2838" s="22" t="str">
        <f t="shared" ca="1" si="222"/>
        <v>VUT0102029</v>
      </c>
      <c r="G2838" s="22" t="str">
        <f t="shared" ca="1" si="223"/>
        <v>VUT0102</v>
      </c>
      <c r="H2838" s="22" t="str">
        <f t="shared" ca="1" si="224"/>
        <v>SANMA</v>
      </c>
      <c r="I2838" s="2"/>
      <c r="J2838" s="2">
        <v>0</v>
      </c>
      <c r="K2838" s="2"/>
    </row>
    <row r="2839" spans="1:11">
      <c r="A2839" s="6" t="s">
        <v>6053</v>
      </c>
      <c r="B2839" s="6" t="s">
        <v>6054</v>
      </c>
      <c r="C2839" s="22" t="str">
        <f t="shared" ca="1" si="220"/>
        <v>South Santo (Santo)</v>
      </c>
      <c r="D2839" s="6" t="s">
        <v>636</v>
      </c>
      <c r="E2839" s="22" t="str">
        <f t="shared" ca="1" si="221"/>
        <v>Aese</v>
      </c>
      <c r="F2839" s="22" t="str">
        <f t="shared" ca="1" si="222"/>
        <v>VUT0102029</v>
      </c>
      <c r="G2839" s="22" t="str">
        <f t="shared" ca="1" si="223"/>
        <v>VUT0102</v>
      </c>
      <c r="H2839" s="22" t="str">
        <f t="shared" ca="1" si="224"/>
        <v>SANMA</v>
      </c>
      <c r="I2839" s="2"/>
      <c r="J2839" s="2">
        <v>0</v>
      </c>
      <c r="K2839" s="2"/>
    </row>
    <row r="2840" spans="1:11">
      <c r="A2840" s="6" t="s">
        <v>6055</v>
      </c>
      <c r="B2840" s="6" t="s">
        <v>6056</v>
      </c>
      <c r="C2840" s="22" t="str">
        <f t="shared" ca="1" si="220"/>
        <v>South Santo (Santo)</v>
      </c>
      <c r="D2840" s="6" t="s">
        <v>636</v>
      </c>
      <c r="E2840" s="22" t="str">
        <f t="shared" ca="1" si="221"/>
        <v>Aese</v>
      </c>
      <c r="F2840" s="22" t="str">
        <f t="shared" ca="1" si="222"/>
        <v>VUT0102029</v>
      </c>
      <c r="G2840" s="22" t="str">
        <f t="shared" ca="1" si="223"/>
        <v>VUT0102</v>
      </c>
      <c r="H2840" s="22" t="str">
        <f t="shared" ca="1" si="224"/>
        <v>SANMA</v>
      </c>
      <c r="I2840" s="2"/>
      <c r="J2840" s="2">
        <v>0</v>
      </c>
      <c r="K2840" s="2"/>
    </row>
    <row r="2841" spans="1:11">
      <c r="A2841" s="6" t="s">
        <v>6057</v>
      </c>
      <c r="B2841" s="6" t="s">
        <v>6058</v>
      </c>
      <c r="C2841" s="22" t="str">
        <f t="shared" ca="1" si="220"/>
        <v>South Santo (Santo)</v>
      </c>
      <c r="D2841" s="6" t="s">
        <v>636</v>
      </c>
      <c r="E2841" s="22" t="str">
        <f t="shared" ca="1" si="221"/>
        <v>Aese</v>
      </c>
      <c r="F2841" s="22" t="str">
        <f t="shared" ca="1" si="222"/>
        <v>VUT0102029</v>
      </c>
      <c r="G2841" s="22" t="str">
        <f t="shared" ca="1" si="223"/>
        <v>VUT0102</v>
      </c>
      <c r="H2841" s="22" t="str">
        <f t="shared" ca="1" si="224"/>
        <v>SANMA</v>
      </c>
      <c r="I2841" s="2"/>
      <c r="J2841" s="2">
        <v>0</v>
      </c>
      <c r="K2841" s="2"/>
    </row>
    <row r="2842" spans="1:11">
      <c r="A2842" s="6" t="s">
        <v>6061</v>
      </c>
      <c r="B2842" s="6" t="s">
        <v>6062</v>
      </c>
      <c r="C2842" s="22" t="str">
        <f t="shared" ca="1" si="220"/>
        <v>South Santo (Santo)</v>
      </c>
      <c r="D2842" s="6" t="s">
        <v>636</v>
      </c>
      <c r="E2842" s="22" t="str">
        <f t="shared" ca="1" si="221"/>
        <v>Aese</v>
      </c>
      <c r="F2842" s="22" t="str">
        <f t="shared" ca="1" si="222"/>
        <v>VUT0102029</v>
      </c>
      <c r="G2842" s="22" t="str">
        <f t="shared" ca="1" si="223"/>
        <v>VUT0102</v>
      </c>
      <c r="H2842" s="22" t="str">
        <f t="shared" ca="1" si="224"/>
        <v>SANMA</v>
      </c>
      <c r="I2842" s="2"/>
      <c r="J2842" s="2">
        <v>0</v>
      </c>
      <c r="K2842" s="2"/>
    </row>
    <row r="2843" spans="1:11">
      <c r="A2843" s="6" t="s">
        <v>6077</v>
      </c>
      <c r="B2843" s="6" t="s">
        <v>6078</v>
      </c>
      <c r="C2843" s="22" t="str">
        <f t="shared" ca="1" si="220"/>
        <v>South Santo (Santo)</v>
      </c>
      <c r="D2843" s="6" t="s">
        <v>636</v>
      </c>
      <c r="E2843" s="22" t="str">
        <f t="shared" ca="1" si="221"/>
        <v>Aese</v>
      </c>
      <c r="F2843" s="22" t="str">
        <f t="shared" ca="1" si="222"/>
        <v>VUT0102029</v>
      </c>
      <c r="G2843" s="22" t="str">
        <f t="shared" ca="1" si="223"/>
        <v>VUT0102</v>
      </c>
      <c r="H2843" s="22" t="str">
        <f t="shared" ca="1" si="224"/>
        <v>SANMA</v>
      </c>
      <c r="I2843" s="2"/>
      <c r="J2843" s="2">
        <v>0</v>
      </c>
      <c r="K2843" s="2"/>
    </row>
    <row r="2844" spans="1:11">
      <c r="A2844" s="6" t="s">
        <v>6079</v>
      </c>
      <c r="B2844" s="6" t="s">
        <v>6080</v>
      </c>
      <c r="C2844" s="22" t="str">
        <f t="shared" ca="1" si="220"/>
        <v>South Santo (Santo)</v>
      </c>
      <c r="D2844" s="6" t="s">
        <v>636</v>
      </c>
      <c r="E2844" s="22" t="str">
        <f t="shared" ca="1" si="221"/>
        <v>Aese</v>
      </c>
      <c r="F2844" s="22" t="str">
        <f t="shared" ca="1" si="222"/>
        <v>VUT0102029</v>
      </c>
      <c r="G2844" s="22" t="str">
        <f t="shared" ca="1" si="223"/>
        <v>VUT0102</v>
      </c>
      <c r="H2844" s="22" t="str">
        <f t="shared" ca="1" si="224"/>
        <v>SANMA</v>
      </c>
      <c r="I2844" s="2"/>
      <c r="J2844" s="2">
        <v>0</v>
      </c>
      <c r="K2844" s="2"/>
    </row>
    <row r="2845" spans="1:11">
      <c r="A2845" s="6" t="s">
        <v>6083</v>
      </c>
      <c r="B2845" s="6" t="s">
        <v>6084</v>
      </c>
      <c r="C2845" s="22" t="str">
        <f t="shared" ca="1" si="220"/>
        <v>South Santo (Santo)</v>
      </c>
      <c r="D2845" s="6" t="s">
        <v>636</v>
      </c>
      <c r="E2845" s="22" t="str">
        <f t="shared" ca="1" si="221"/>
        <v>Aese</v>
      </c>
      <c r="F2845" s="22" t="str">
        <f t="shared" ca="1" si="222"/>
        <v>VUT0102029</v>
      </c>
      <c r="G2845" s="22" t="str">
        <f t="shared" ca="1" si="223"/>
        <v>VUT0102</v>
      </c>
      <c r="H2845" s="22" t="str">
        <f t="shared" ca="1" si="224"/>
        <v>SANMA</v>
      </c>
      <c r="I2845" s="2"/>
      <c r="J2845" s="2">
        <v>0</v>
      </c>
      <c r="K2845" s="2"/>
    </row>
    <row r="2846" spans="1:11">
      <c r="A2846" s="6" t="s">
        <v>6085</v>
      </c>
      <c r="B2846" s="6" t="s">
        <v>6086</v>
      </c>
      <c r="C2846" s="22" t="str">
        <f t="shared" ca="1" si="220"/>
        <v>South Santo (Santo)</v>
      </c>
      <c r="D2846" s="6" t="s">
        <v>636</v>
      </c>
      <c r="E2846" s="22" t="str">
        <f t="shared" ca="1" si="221"/>
        <v>Aese</v>
      </c>
      <c r="F2846" s="22" t="str">
        <f t="shared" ca="1" si="222"/>
        <v>VUT0102029</v>
      </c>
      <c r="G2846" s="22" t="str">
        <f t="shared" ca="1" si="223"/>
        <v>VUT0102</v>
      </c>
      <c r="H2846" s="22" t="str">
        <f t="shared" ca="1" si="224"/>
        <v>SANMA</v>
      </c>
      <c r="I2846" s="2"/>
      <c r="J2846" s="2">
        <v>0</v>
      </c>
      <c r="K2846" s="2"/>
    </row>
    <row r="2847" spans="1:11">
      <c r="A2847" s="6" t="s">
        <v>6091</v>
      </c>
      <c r="B2847" s="6" t="s">
        <v>6092</v>
      </c>
      <c r="C2847" s="22" t="str">
        <f t="shared" ca="1" si="220"/>
        <v>South Santo (Santo)</v>
      </c>
      <c r="D2847" s="6" t="s">
        <v>636</v>
      </c>
      <c r="E2847" s="22" t="str">
        <f t="shared" ca="1" si="221"/>
        <v>Aese</v>
      </c>
      <c r="F2847" s="22" t="str">
        <f t="shared" ca="1" si="222"/>
        <v>VUT0102029</v>
      </c>
      <c r="G2847" s="22" t="str">
        <f t="shared" ca="1" si="223"/>
        <v>VUT0102</v>
      </c>
      <c r="H2847" s="22" t="str">
        <f t="shared" ca="1" si="224"/>
        <v>SANMA</v>
      </c>
      <c r="I2847" s="2"/>
      <c r="J2847" s="2">
        <v>3</v>
      </c>
      <c r="K2847" s="2"/>
    </row>
    <row r="2848" spans="1:11">
      <c r="A2848" s="6" t="s">
        <v>6093</v>
      </c>
      <c r="B2848" s="6" t="s">
        <v>6094</v>
      </c>
      <c r="C2848" s="22" t="str">
        <f t="shared" ca="1" si="220"/>
        <v>South Santo (Santo)</v>
      </c>
      <c r="D2848" s="6" t="s">
        <v>636</v>
      </c>
      <c r="E2848" s="22" t="str">
        <f t="shared" ca="1" si="221"/>
        <v>Aese</v>
      </c>
      <c r="F2848" s="22" t="str">
        <f t="shared" ca="1" si="222"/>
        <v>VUT0102029</v>
      </c>
      <c r="G2848" s="22" t="str">
        <f t="shared" ca="1" si="223"/>
        <v>VUT0102</v>
      </c>
      <c r="H2848" s="22" t="str">
        <f t="shared" ca="1" si="224"/>
        <v>SANMA</v>
      </c>
      <c r="I2848" s="2"/>
      <c r="J2848" s="2">
        <v>0</v>
      </c>
      <c r="K2848" s="2"/>
    </row>
    <row r="2849" spans="1:11">
      <c r="A2849" s="6" t="s">
        <v>6095</v>
      </c>
      <c r="B2849" s="6" t="s">
        <v>6096</v>
      </c>
      <c r="C2849" s="22" t="str">
        <f t="shared" ca="1" si="220"/>
        <v>South Santo (Santo)</v>
      </c>
      <c r="D2849" s="6" t="s">
        <v>636</v>
      </c>
      <c r="E2849" s="22" t="str">
        <f t="shared" ca="1" si="221"/>
        <v>Aese</v>
      </c>
      <c r="F2849" s="22" t="str">
        <f t="shared" ca="1" si="222"/>
        <v>VUT0102029</v>
      </c>
      <c r="G2849" s="22" t="str">
        <f t="shared" ca="1" si="223"/>
        <v>VUT0102</v>
      </c>
      <c r="H2849" s="22" t="str">
        <f t="shared" ca="1" si="224"/>
        <v>SANMA</v>
      </c>
      <c r="I2849" s="2"/>
      <c r="J2849" s="2">
        <v>0</v>
      </c>
      <c r="K2849" s="2"/>
    </row>
    <row r="2850" spans="1:11">
      <c r="A2850" s="6" t="s">
        <v>6091</v>
      </c>
      <c r="B2850" s="6" t="s">
        <v>6097</v>
      </c>
      <c r="C2850" s="22" t="str">
        <f t="shared" ca="1" si="220"/>
        <v>South Santo (Santo)</v>
      </c>
      <c r="D2850" s="6" t="s">
        <v>636</v>
      </c>
      <c r="E2850" s="22" t="str">
        <f t="shared" ca="1" si="221"/>
        <v>Aese</v>
      </c>
      <c r="F2850" s="22" t="str">
        <f t="shared" ca="1" si="222"/>
        <v>VUT0102029</v>
      </c>
      <c r="G2850" s="22" t="str">
        <f t="shared" ca="1" si="223"/>
        <v>VUT0102</v>
      </c>
      <c r="H2850" s="22" t="str">
        <f t="shared" ca="1" si="224"/>
        <v>SANMA</v>
      </c>
      <c r="I2850" s="2"/>
      <c r="J2850" s="2">
        <v>0</v>
      </c>
      <c r="K2850" s="2"/>
    </row>
    <row r="2851" spans="1:11">
      <c r="A2851" s="6" t="s">
        <v>6098</v>
      </c>
      <c r="B2851" s="6" t="s">
        <v>6099</v>
      </c>
      <c r="C2851" s="22" t="str">
        <f t="shared" ca="1" si="220"/>
        <v>South Santo (Santo)</v>
      </c>
      <c r="D2851" s="6" t="s">
        <v>636</v>
      </c>
      <c r="E2851" s="22" t="str">
        <f t="shared" ca="1" si="221"/>
        <v>Aese</v>
      </c>
      <c r="F2851" s="22" t="str">
        <f t="shared" ca="1" si="222"/>
        <v>VUT0102029</v>
      </c>
      <c r="G2851" s="22" t="str">
        <f t="shared" ca="1" si="223"/>
        <v>VUT0102</v>
      </c>
      <c r="H2851" s="22" t="str">
        <f t="shared" ca="1" si="224"/>
        <v>SANMA</v>
      </c>
      <c r="I2851" s="2"/>
      <c r="J2851" s="2">
        <v>0</v>
      </c>
      <c r="K2851" s="2"/>
    </row>
    <row r="2852" spans="1:11">
      <c r="A2852" s="6" t="s">
        <v>6105</v>
      </c>
      <c r="B2852" s="6" t="s">
        <v>6106</v>
      </c>
      <c r="C2852" s="22" t="str">
        <f t="shared" ca="1" si="220"/>
        <v>South Santo (Santo)</v>
      </c>
      <c r="D2852" s="6" t="s">
        <v>636</v>
      </c>
      <c r="E2852" s="22" t="str">
        <f t="shared" ca="1" si="221"/>
        <v>Aese</v>
      </c>
      <c r="F2852" s="22" t="str">
        <f t="shared" ca="1" si="222"/>
        <v>VUT0102029</v>
      </c>
      <c r="G2852" s="22" t="str">
        <f t="shared" ca="1" si="223"/>
        <v>VUT0102</v>
      </c>
      <c r="H2852" s="22" t="str">
        <f t="shared" ca="1" si="224"/>
        <v>SANMA</v>
      </c>
      <c r="I2852" s="2"/>
      <c r="J2852" s="2">
        <v>0</v>
      </c>
      <c r="K2852" s="2"/>
    </row>
    <row r="2853" spans="1:11">
      <c r="A2853" s="6" t="s">
        <v>6107</v>
      </c>
      <c r="B2853" s="6" t="s">
        <v>6108</v>
      </c>
      <c r="C2853" s="22" t="str">
        <f t="shared" ca="1" si="220"/>
        <v>South Santo (Santo)</v>
      </c>
      <c r="D2853" s="6" t="s">
        <v>636</v>
      </c>
      <c r="E2853" s="22" t="str">
        <f t="shared" ca="1" si="221"/>
        <v>Aese</v>
      </c>
      <c r="F2853" s="22" t="str">
        <f t="shared" ca="1" si="222"/>
        <v>VUT0102029</v>
      </c>
      <c r="G2853" s="22" t="str">
        <f t="shared" ca="1" si="223"/>
        <v>VUT0102</v>
      </c>
      <c r="H2853" s="22" t="str">
        <f t="shared" ca="1" si="224"/>
        <v>SANMA</v>
      </c>
      <c r="I2853" s="2"/>
      <c r="J2853" s="2">
        <v>0</v>
      </c>
      <c r="K2853" s="2"/>
    </row>
    <row r="2854" spans="1:11">
      <c r="A2854" s="6" t="s">
        <v>6109</v>
      </c>
      <c r="B2854" s="6" t="s">
        <v>6110</v>
      </c>
      <c r="C2854" s="22" t="str">
        <f t="shared" ca="1" si="220"/>
        <v>South Santo (Santo)</v>
      </c>
      <c r="D2854" s="6" t="s">
        <v>636</v>
      </c>
      <c r="E2854" s="22" t="str">
        <f t="shared" ca="1" si="221"/>
        <v>Aese</v>
      </c>
      <c r="F2854" s="22" t="str">
        <f t="shared" ca="1" si="222"/>
        <v>VUT0102029</v>
      </c>
      <c r="G2854" s="22" t="str">
        <f t="shared" ca="1" si="223"/>
        <v>VUT0102</v>
      </c>
      <c r="H2854" s="22" t="str">
        <f t="shared" ca="1" si="224"/>
        <v>SANMA</v>
      </c>
      <c r="I2854" s="2"/>
      <c r="J2854" s="2">
        <v>0</v>
      </c>
      <c r="K2854" s="2"/>
    </row>
    <row r="2855" spans="1:11">
      <c r="A2855" s="6" t="s">
        <v>5235</v>
      </c>
      <c r="B2855" s="6" t="s">
        <v>6113</v>
      </c>
      <c r="C2855" s="22" t="str">
        <f t="shared" ca="1" si="220"/>
        <v>South Santo (Santo)</v>
      </c>
      <c r="D2855" s="6" t="s">
        <v>636</v>
      </c>
      <c r="E2855" s="22" t="str">
        <f t="shared" ca="1" si="221"/>
        <v>Aese</v>
      </c>
      <c r="F2855" s="22" t="str">
        <f t="shared" ca="1" si="222"/>
        <v>VUT0102029</v>
      </c>
      <c r="G2855" s="22" t="str">
        <f t="shared" ca="1" si="223"/>
        <v>VUT0102</v>
      </c>
      <c r="H2855" s="22" t="str">
        <f t="shared" ca="1" si="224"/>
        <v>SANMA</v>
      </c>
      <c r="I2855" s="2"/>
      <c r="J2855" s="2">
        <v>0</v>
      </c>
      <c r="K2855" s="2"/>
    </row>
    <row r="2856" spans="1:11">
      <c r="A2856" s="6" t="s">
        <v>6118</v>
      </c>
      <c r="B2856" s="6" t="s">
        <v>6119</v>
      </c>
      <c r="C2856" s="22" t="str">
        <f t="shared" ca="1" si="220"/>
        <v>South Santo (Santo)</v>
      </c>
      <c r="D2856" s="6" t="s">
        <v>636</v>
      </c>
      <c r="E2856" s="22" t="str">
        <f t="shared" ca="1" si="221"/>
        <v>Aese</v>
      </c>
      <c r="F2856" s="22" t="str">
        <f t="shared" ca="1" si="222"/>
        <v>VUT0102029</v>
      </c>
      <c r="G2856" s="22" t="str">
        <f t="shared" ca="1" si="223"/>
        <v>VUT0102</v>
      </c>
      <c r="H2856" s="22" t="str">
        <f t="shared" ca="1" si="224"/>
        <v>SANMA</v>
      </c>
      <c r="I2856" s="2"/>
      <c r="J2856" s="2">
        <v>0</v>
      </c>
      <c r="K2856" s="2"/>
    </row>
    <row r="2857" spans="1:11">
      <c r="A2857" s="6" t="s">
        <v>6120</v>
      </c>
      <c r="B2857" s="6" t="s">
        <v>6121</v>
      </c>
      <c r="C2857" s="22" t="str">
        <f t="shared" ca="1" si="220"/>
        <v>South Santo (Santo)</v>
      </c>
      <c r="D2857" s="6" t="s">
        <v>636</v>
      </c>
      <c r="E2857" s="22" t="str">
        <f t="shared" ca="1" si="221"/>
        <v>Aese</v>
      </c>
      <c r="F2857" s="22" t="str">
        <f t="shared" ca="1" si="222"/>
        <v>VUT0102029</v>
      </c>
      <c r="G2857" s="22" t="str">
        <f t="shared" ca="1" si="223"/>
        <v>VUT0102</v>
      </c>
      <c r="H2857" s="22" t="str">
        <f t="shared" ca="1" si="224"/>
        <v>SANMA</v>
      </c>
      <c r="I2857" s="2"/>
      <c r="J2857" s="2">
        <v>0</v>
      </c>
      <c r="K2857" s="2"/>
    </row>
    <row r="2858" spans="1:11">
      <c r="A2858" s="6" t="s">
        <v>6122</v>
      </c>
      <c r="B2858" s="6" t="s">
        <v>6123</v>
      </c>
      <c r="C2858" s="22" t="str">
        <f t="shared" ca="1" si="220"/>
        <v>South Santo (Santo)</v>
      </c>
      <c r="D2858" s="6" t="s">
        <v>636</v>
      </c>
      <c r="E2858" s="22" t="str">
        <f t="shared" ca="1" si="221"/>
        <v>Aese</v>
      </c>
      <c r="F2858" s="22" t="str">
        <f t="shared" ca="1" si="222"/>
        <v>VUT0102029</v>
      </c>
      <c r="G2858" s="22" t="str">
        <f t="shared" ca="1" si="223"/>
        <v>VUT0102</v>
      </c>
      <c r="H2858" s="22" t="str">
        <f t="shared" ca="1" si="224"/>
        <v>SANMA</v>
      </c>
      <c r="I2858" s="2"/>
      <c r="J2858" s="2">
        <v>0</v>
      </c>
      <c r="K2858" s="2"/>
    </row>
    <row r="2859" spans="1:11">
      <c r="A2859" s="6" t="s">
        <v>6098</v>
      </c>
      <c r="B2859" s="6" t="s">
        <v>6130</v>
      </c>
      <c r="C2859" s="22" t="str">
        <f t="shared" ca="1" si="220"/>
        <v>South Santo (Santo)</v>
      </c>
      <c r="D2859" s="6" t="s">
        <v>636</v>
      </c>
      <c r="E2859" s="22" t="str">
        <f t="shared" ca="1" si="221"/>
        <v>Aese</v>
      </c>
      <c r="F2859" s="22" t="str">
        <f t="shared" ca="1" si="222"/>
        <v>VUT0102029</v>
      </c>
      <c r="G2859" s="22" t="str">
        <f t="shared" ca="1" si="223"/>
        <v>VUT0102</v>
      </c>
      <c r="H2859" s="22" t="str">
        <f t="shared" ca="1" si="224"/>
        <v>SANMA</v>
      </c>
      <c r="I2859" s="2"/>
      <c r="J2859" s="2">
        <v>0</v>
      </c>
      <c r="K2859" s="2"/>
    </row>
    <row r="2860" spans="1:11">
      <c r="A2860" s="6" t="s">
        <v>6131</v>
      </c>
      <c r="B2860" s="6" t="s">
        <v>6132</v>
      </c>
      <c r="C2860" s="22" t="str">
        <f t="shared" ca="1" si="220"/>
        <v>South Santo (Santo)</v>
      </c>
      <c r="D2860" s="6" t="s">
        <v>636</v>
      </c>
      <c r="E2860" s="22" t="str">
        <f t="shared" ca="1" si="221"/>
        <v>Aese</v>
      </c>
      <c r="F2860" s="22" t="str">
        <f t="shared" ca="1" si="222"/>
        <v>VUT0102029</v>
      </c>
      <c r="G2860" s="22" t="str">
        <f t="shared" ca="1" si="223"/>
        <v>VUT0102</v>
      </c>
      <c r="H2860" s="22" t="str">
        <f t="shared" ca="1" si="224"/>
        <v>SANMA</v>
      </c>
      <c r="I2860" s="2"/>
      <c r="J2860" s="2">
        <v>0</v>
      </c>
      <c r="K2860" s="2"/>
    </row>
    <row r="2861" spans="1:11">
      <c r="A2861" s="6" t="s">
        <v>6133</v>
      </c>
      <c r="B2861" s="6" t="s">
        <v>6134</v>
      </c>
      <c r="C2861" s="22" t="str">
        <f t="shared" ca="1" si="220"/>
        <v>South Santo (Santo)</v>
      </c>
      <c r="D2861" s="6" t="s">
        <v>636</v>
      </c>
      <c r="E2861" s="22" t="str">
        <f t="shared" ca="1" si="221"/>
        <v>Aese</v>
      </c>
      <c r="F2861" s="22" t="str">
        <f t="shared" ca="1" si="222"/>
        <v>VUT0102029</v>
      </c>
      <c r="G2861" s="22" t="str">
        <f t="shared" ca="1" si="223"/>
        <v>VUT0102</v>
      </c>
      <c r="H2861" s="22" t="str">
        <f t="shared" ca="1" si="224"/>
        <v>SANMA</v>
      </c>
      <c r="I2861" s="2"/>
      <c r="J2861" s="2">
        <v>0</v>
      </c>
      <c r="K2861" s="2"/>
    </row>
    <row r="2862" spans="1:11">
      <c r="A2862" s="6" t="s">
        <v>6135</v>
      </c>
      <c r="B2862" s="6" t="s">
        <v>6136</v>
      </c>
      <c r="C2862" s="22" t="str">
        <f t="shared" ca="1" si="220"/>
        <v>South Santo (Santo)</v>
      </c>
      <c r="D2862" s="6" t="s">
        <v>636</v>
      </c>
      <c r="E2862" s="22" t="str">
        <f t="shared" ca="1" si="221"/>
        <v>Aese</v>
      </c>
      <c r="F2862" s="22" t="str">
        <f t="shared" ca="1" si="222"/>
        <v>VUT0102029</v>
      </c>
      <c r="G2862" s="22" t="str">
        <f t="shared" ca="1" si="223"/>
        <v>VUT0102</v>
      </c>
      <c r="H2862" s="22" t="str">
        <f t="shared" ca="1" si="224"/>
        <v>SANMA</v>
      </c>
      <c r="I2862" s="2"/>
      <c r="J2862" s="2">
        <v>0</v>
      </c>
      <c r="K2862" s="2"/>
    </row>
    <row r="2863" spans="1:11">
      <c r="A2863" s="6" t="s">
        <v>6137</v>
      </c>
      <c r="B2863" s="6" t="s">
        <v>6138</v>
      </c>
      <c r="C2863" s="22" t="str">
        <f t="shared" ca="1" si="220"/>
        <v>South Santo (Santo)</v>
      </c>
      <c r="D2863" s="6" t="s">
        <v>636</v>
      </c>
      <c r="E2863" s="22" t="str">
        <f t="shared" ca="1" si="221"/>
        <v>Aese</v>
      </c>
      <c r="F2863" s="22" t="str">
        <f t="shared" ca="1" si="222"/>
        <v>VUT0102029</v>
      </c>
      <c r="G2863" s="22" t="str">
        <f t="shared" ca="1" si="223"/>
        <v>VUT0102</v>
      </c>
      <c r="H2863" s="22" t="str">
        <f t="shared" ca="1" si="224"/>
        <v>SANMA</v>
      </c>
      <c r="I2863" s="2"/>
      <c r="J2863" s="2">
        <v>0</v>
      </c>
      <c r="K2863" s="2"/>
    </row>
    <row r="2864" spans="1:11">
      <c r="A2864" s="6" t="s">
        <v>6139</v>
      </c>
      <c r="B2864" s="6" t="s">
        <v>6140</v>
      </c>
      <c r="C2864" s="22" t="str">
        <f t="shared" ca="1" si="220"/>
        <v>South Santo (Santo)</v>
      </c>
      <c r="D2864" s="6" t="s">
        <v>636</v>
      </c>
      <c r="E2864" s="22" t="str">
        <f t="shared" ca="1" si="221"/>
        <v>Aese</v>
      </c>
      <c r="F2864" s="22" t="str">
        <f t="shared" ca="1" si="222"/>
        <v>VUT0102029</v>
      </c>
      <c r="G2864" s="22" t="str">
        <f t="shared" ca="1" si="223"/>
        <v>VUT0102</v>
      </c>
      <c r="H2864" s="22" t="str">
        <f t="shared" ca="1" si="224"/>
        <v>SANMA</v>
      </c>
      <c r="I2864" s="2"/>
      <c r="J2864" s="2">
        <v>0</v>
      </c>
      <c r="K2864" s="2"/>
    </row>
    <row r="2865" spans="1:11">
      <c r="A2865" s="6" t="s">
        <v>6143</v>
      </c>
      <c r="B2865" s="6" t="s">
        <v>6144</v>
      </c>
      <c r="C2865" s="22" t="str">
        <f t="shared" ca="1" si="220"/>
        <v>South Santo (Santo)</v>
      </c>
      <c r="D2865" s="6" t="s">
        <v>636</v>
      </c>
      <c r="E2865" s="22" t="str">
        <f t="shared" ca="1" si="221"/>
        <v>Aese</v>
      </c>
      <c r="F2865" s="22" t="str">
        <f t="shared" ca="1" si="222"/>
        <v>VUT0102029</v>
      </c>
      <c r="G2865" s="22" t="str">
        <f t="shared" ca="1" si="223"/>
        <v>VUT0102</v>
      </c>
      <c r="H2865" s="22" t="str">
        <f t="shared" ca="1" si="224"/>
        <v>SANMA</v>
      </c>
      <c r="I2865" s="2"/>
      <c r="J2865" s="2">
        <v>0</v>
      </c>
      <c r="K2865" s="2"/>
    </row>
    <row r="2866" spans="1:11">
      <c r="A2866" s="6" t="s">
        <v>6145</v>
      </c>
      <c r="B2866" s="6" t="s">
        <v>6146</v>
      </c>
      <c r="C2866" s="22" t="str">
        <f t="shared" ca="1" si="220"/>
        <v>South Santo (Santo)</v>
      </c>
      <c r="D2866" s="6" t="s">
        <v>636</v>
      </c>
      <c r="E2866" s="22" t="str">
        <f t="shared" ca="1" si="221"/>
        <v>Aese</v>
      </c>
      <c r="F2866" s="22" t="str">
        <f t="shared" ca="1" si="222"/>
        <v>VUT0102029</v>
      </c>
      <c r="G2866" s="22" t="str">
        <f t="shared" ca="1" si="223"/>
        <v>VUT0102</v>
      </c>
      <c r="H2866" s="22" t="str">
        <f t="shared" ca="1" si="224"/>
        <v>SANMA</v>
      </c>
      <c r="I2866" s="2"/>
      <c r="J2866" s="2">
        <v>0</v>
      </c>
      <c r="K2866" s="2"/>
    </row>
    <row r="2867" spans="1:11">
      <c r="A2867" s="6" t="s">
        <v>6147</v>
      </c>
      <c r="B2867" s="6" t="s">
        <v>6148</v>
      </c>
      <c r="C2867" s="22" t="str">
        <f t="shared" ca="1" si="220"/>
        <v>South Santo (Santo)</v>
      </c>
      <c r="D2867" s="6" t="s">
        <v>636</v>
      </c>
      <c r="E2867" s="22" t="str">
        <f t="shared" ca="1" si="221"/>
        <v>Aese</v>
      </c>
      <c r="F2867" s="22" t="str">
        <f t="shared" ca="1" si="222"/>
        <v>VUT0102029</v>
      </c>
      <c r="G2867" s="22" t="str">
        <f t="shared" ca="1" si="223"/>
        <v>VUT0102</v>
      </c>
      <c r="H2867" s="22" t="str">
        <f t="shared" ca="1" si="224"/>
        <v>SANMA</v>
      </c>
      <c r="I2867" s="2"/>
      <c r="J2867" s="2">
        <v>0</v>
      </c>
      <c r="K2867" s="2"/>
    </row>
    <row r="2868" spans="1:11">
      <c r="A2868" s="6" t="s">
        <v>6149</v>
      </c>
      <c r="B2868" s="6" t="s">
        <v>6150</v>
      </c>
      <c r="C2868" s="22" t="str">
        <f t="shared" ca="1" si="220"/>
        <v>South Santo (Santo)</v>
      </c>
      <c r="D2868" s="6" t="s">
        <v>636</v>
      </c>
      <c r="E2868" s="22" t="str">
        <f t="shared" ca="1" si="221"/>
        <v>Aese</v>
      </c>
      <c r="F2868" s="22" t="str">
        <f t="shared" ca="1" si="222"/>
        <v>VUT0102029</v>
      </c>
      <c r="G2868" s="22" t="str">
        <f t="shared" ca="1" si="223"/>
        <v>VUT0102</v>
      </c>
      <c r="H2868" s="22" t="str">
        <f t="shared" ca="1" si="224"/>
        <v>SANMA</v>
      </c>
      <c r="I2868" s="2"/>
      <c r="J2868" s="2">
        <v>0</v>
      </c>
      <c r="K2868" s="2"/>
    </row>
    <row r="2869" spans="1:11">
      <c r="A2869" s="6" t="s">
        <v>6161</v>
      </c>
      <c r="B2869" s="6" t="s">
        <v>6162</v>
      </c>
      <c r="C2869" s="22" t="str">
        <f t="shared" ca="1" si="220"/>
        <v>South Santo (Santo)</v>
      </c>
      <c r="D2869" s="6" t="s">
        <v>636</v>
      </c>
      <c r="E2869" s="22" t="str">
        <f t="shared" ca="1" si="221"/>
        <v>Aese</v>
      </c>
      <c r="F2869" s="22" t="str">
        <f t="shared" ca="1" si="222"/>
        <v>VUT0102029</v>
      </c>
      <c r="G2869" s="22" t="str">
        <f t="shared" ca="1" si="223"/>
        <v>VUT0102</v>
      </c>
      <c r="H2869" s="22" t="str">
        <f t="shared" ca="1" si="224"/>
        <v>SANMA</v>
      </c>
      <c r="I2869" s="2"/>
      <c r="J2869" s="2">
        <v>0</v>
      </c>
      <c r="K2869" s="2"/>
    </row>
    <row r="2870" spans="1:11">
      <c r="A2870" s="6" t="s">
        <v>6165</v>
      </c>
      <c r="B2870" s="6" t="s">
        <v>6166</v>
      </c>
      <c r="C2870" s="22" t="str">
        <f t="shared" ca="1" si="220"/>
        <v>South Santo (Santo)</v>
      </c>
      <c r="D2870" s="6" t="s">
        <v>636</v>
      </c>
      <c r="E2870" s="22" t="str">
        <f t="shared" ca="1" si="221"/>
        <v>Aese</v>
      </c>
      <c r="F2870" s="22" t="str">
        <f t="shared" ca="1" si="222"/>
        <v>VUT0102029</v>
      </c>
      <c r="G2870" s="22" t="str">
        <f t="shared" ca="1" si="223"/>
        <v>VUT0102</v>
      </c>
      <c r="H2870" s="22" t="str">
        <f t="shared" ca="1" si="224"/>
        <v>SANMA</v>
      </c>
      <c r="I2870" s="2"/>
      <c r="J2870" s="2">
        <v>0</v>
      </c>
      <c r="K2870" s="2"/>
    </row>
    <row r="2871" spans="1:11">
      <c r="A2871" s="6" t="s">
        <v>6167</v>
      </c>
      <c r="B2871" s="6" t="s">
        <v>6168</v>
      </c>
      <c r="C2871" s="22" t="str">
        <f t="shared" ca="1" si="220"/>
        <v>South Santo (Santo)</v>
      </c>
      <c r="D2871" s="6" t="s">
        <v>636</v>
      </c>
      <c r="E2871" s="22" t="str">
        <f t="shared" ca="1" si="221"/>
        <v>Aese</v>
      </c>
      <c r="F2871" s="22" t="str">
        <f t="shared" ca="1" si="222"/>
        <v>VUT0102029</v>
      </c>
      <c r="G2871" s="22" t="str">
        <f t="shared" ca="1" si="223"/>
        <v>VUT0102</v>
      </c>
      <c r="H2871" s="22" t="str">
        <f t="shared" ca="1" si="224"/>
        <v>SANMA</v>
      </c>
      <c r="I2871" s="2"/>
      <c r="J2871" s="2">
        <v>3</v>
      </c>
      <c r="K2871" s="2"/>
    </row>
    <row r="2872" spans="1:11">
      <c r="A2872" s="6" t="s">
        <v>6172</v>
      </c>
      <c r="B2872" s="6" t="s">
        <v>6173</v>
      </c>
      <c r="C2872" s="22" t="str">
        <f t="shared" ca="1" si="220"/>
        <v>South Santo (Santo)</v>
      </c>
      <c r="D2872" s="6" t="s">
        <v>636</v>
      </c>
      <c r="E2872" s="22" t="str">
        <f t="shared" ca="1" si="221"/>
        <v>Aese</v>
      </c>
      <c r="F2872" s="22" t="str">
        <f t="shared" ca="1" si="222"/>
        <v>VUT0102029</v>
      </c>
      <c r="G2872" s="22" t="str">
        <f t="shared" ca="1" si="223"/>
        <v>VUT0102</v>
      </c>
      <c r="H2872" s="22" t="str">
        <f t="shared" ca="1" si="224"/>
        <v>SANMA</v>
      </c>
      <c r="I2872" s="2"/>
      <c r="J2872" s="2">
        <v>0</v>
      </c>
      <c r="K2872" s="2"/>
    </row>
    <row r="2873" spans="1:11">
      <c r="A2873" s="6" t="s">
        <v>6161</v>
      </c>
      <c r="B2873" s="6" t="s">
        <v>6174</v>
      </c>
      <c r="C2873" s="22" t="str">
        <f t="shared" ca="1" si="220"/>
        <v>South Santo (Santo)</v>
      </c>
      <c r="D2873" s="6" t="s">
        <v>636</v>
      </c>
      <c r="E2873" s="22" t="str">
        <f t="shared" ca="1" si="221"/>
        <v>Aese</v>
      </c>
      <c r="F2873" s="22" t="str">
        <f t="shared" ca="1" si="222"/>
        <v>VUT0102029</v>
      </c>
      <c r="G2873" s="22" t="str">
        <f t="shared" ca="1" si="223"/>
        <v>VUT0102</v>
      </c>
      <c r="H2873" s="22" t="str">
        <f t="shared" ca="1" si="224"/>
        <v>SANMA</v>
      </c>
      <c r="I2873" s="2"/>
      <c r="J2873" s="2">
        <v>0</v>
      </c>
      <c r="K2873" s="2"/>
    </row>
    <row r="2874" spans="1:11">
      <c r="A2874" s="6" t="s">
        <v>6181</v>
      </c>
      <c r="B2874" s="6" t="s">
        <v>6182</v>
      </c>
      <c r="C2874" s="22" t="str">
        <f t="shared" ca="1" si="220"/>
        <v>South Santo (Santo)</v>
      </c>
      <c r="D2874" s="6" t="s">
        <v>636</v>
      </c>
      <c r="E2874" s="22" t="str">
        <f t="shared" ca="1" si="221"/>
        <v>Aese</v>
      </c>
      <c r="F2874" s="22" t="str">
        <f t="shared" ca="1" si="222"/>
        <v>VUT0102029</v>
      </c>
      <c r="G2874" s="22" t="str">
        <f t="shared" ca="1" si="223"/>
        <v>VUT0102</v>
      </c>
      <c r="H2874" s="22" t="str">
        <f t="shared" ca="1" si="224"/>
        <v>SANMA</v>
      </c>
      <c r="I2874" s="2"/>
      <c r="J2874" s="2">
        <v>0</v>
      </c>
      <c r="K2874" s="2"/>
    </row>
    <row r="2875" spans="1:11">
      <c r="A2875" s="6" t="s">
        <v>6193</v>
      </c>
      <c r="B2875" s="6" t="s">
        <v>6194</v>
      </c>
      <c r="C2875" s="22" t="str">
        <f t="shared" ca="1" si="220"/>
        <v>South Santo (Santo)</v>
      </c>
      <c r="D2875" s="6" t="s">
        <v>636</v>
      </c>
      <c r="E2875" s="22" t="str">
        <f t="shared" ca="1" si="221"/>
        <v>Aese</v>
      </c>
      <c r="F2875" s="22" t="str">
        <f t="shared" ca="1" si="222"/>
        <v>VUT0102029</v>
      </c>
      <c r="G2875" s="22" t="str">
        <f t="shared" ca="1" si="223"/>
        <v>VUT0102</v>
      </c>
      <c r="H2875" s="22" t="str">
        <f t="shared" ca="1" si="224"/>
        <v>SANMA</v>
      </c>
      <c r="I2875" s="2"/>
      <c r="J2875" s="2">
        <v>0</v>
      </c>
      <c r="K2875" s="2"/>
    </row>
    <row r="2876" spans="1:11">
      <c r="A2876" s="6" t="s">
        <v>6195</v>
      </c>
      <c r="B2876" s="6" t="s">
        <v>6196</v>
      </c>
      <c r="C2876" s="22" t="str">
        <f t="shared" ca="1" si="220"/>
        <v>South Santo (Santo)</v>
      </c>
      <c r="D2876" s="6" t="s">
        <v>636</v>
      </c>
      <c r="E2876" s="22" t="str">
        <f t="shared" ca="1" si="221"/>
        <v>Aese</v>
      </c>
      <c r="F2876" s="22" t="str">
        <f t="shared" ca="1" si="222"/>
        <v>VUT0102029</v>
      </c>
      <c r="G2876" s="22" t="str">
        <f t="shared" ca="1" si="223"/>
        <v>VUT0102</v>
      </c>
      <c r="H2876" s="22" t="str">
        <f t="shared" ca="1" si="224"/>
        <v>SANMA</v>
      </c>
      <c r="I2876" s="2"/>
      <c r="J2876" s="2">
        <v>0</v>
      </c>
      <c r="K2876" s="2"/>
    </row>
    <row r="2877" spans="1:11">
      <c r="A2877" s="6" t="s">
        <v>6014</v>
      </c>
      <c r="B2877" s="6" t="s">
        <v>6199</v>
      </c>
      <c r="C2877" s="22" t="str">
        <f t="shared" ca="1" si="220"/>
        <v>South Santo (Santo)</v>
      </c>
      <c r="D2877" s="6" t="s">
        <v>636</v>
      </c>
      <c r="E2877" s="22" t="str">
        <f t="shared" ca="1" si="221"/>
        <v>Aese</v>
      </c>
      <c r="F2877" s="22" t="str">
        <f t="shared" ca="1" si="222"/>
        <v>VUT0102029</v>
      </c>
      <c r="G2877" s="22" t="str">
        <f t="shared" ca="1" si="223"/>
        <v>VUT0102</v>
      </c>
      <c r="H2877" s="22" t="str">
        <f t="shared" ca="1" si="224"/>
        <v>SANMA</v>
      </c>
      <c r="I2877" s="2"/>
      <c r="J2877" s="2">
        <v>0</v>
      </c>
      <c r="K2877" s="2"/>
    </row>
    <row r="2878" spans="1:11">
      <c r="A2878" s="6" t="s">
        <v>6206</v>
      </c>
      <c r="B2878" s="6" t="s">
        <v>6207</v>
      </c>
      <c r="C2878" s="22" t="str">
        <f t="shared" ca="1" si="220"/>
        <v>South Santo (Santo)</v>
      </c>
      <c r="D2878" s="6" t="s">
        <v>636</v>
      </c>
      <c r="E2878" s="22" t="str">
        <f t="shared" ca="1" si="221"/>
        <v>Aese</v>
      </c>
      <c r="F2878" s="22" t="str">
        <f t="shared" ca="1" si="222"/>
        <v>VUT0102029</v>
      </c>
      <c r="G2878" s="22" t="str">
        <f t="shared" ca="1" si="223"/>
        <v>VUT0102</v>
      </c>
      <c r="H2878" s="22" t="str">
        <f t="shared" ca="1" si="224"/>
        <v>SANMA</v>
      </c>
      <c r="I2878" s="2"/>
      <c r="J2878" s="2">
        <v>0</v>
      </c>
      <c r="K2878" s="2"/>
    </row>
    <row r="2879" spans="1:11">
      <c r="A2879" s="6" t="s">
        <v>6210</v>
      </c>
      <c r="B2879" s="6" t="s">
        <v>6211</v>
      </c>
      <c r="C2879" s="22" t="str">
        <f t="shared" ca="1" si="220"/>
        <v>South Santo (Santo)</v>
      </c>
      <c r="D2879" s="6" t="s">
        <v>636</v>
      </c>
      <c r="E2879" s="22" t="str">
        <f t="shared" ca="1" si="221"/>
        <v>Aese</v>
      </c>
      <c r="F2879" s="22" t="str">
        <f t="shared" ca="1" si="222"/>
        <v>VUT0102029</v>
      </c>
      <c r="G2879" s="22" t="str">
        <f t="shared" ca="1" si="223"/>
        <v>VUT0102</v>
      </c>
      <c r="H2879" s="22" t="str">
        <f t="shared" ca="1" si="224"/>
        <v>SANMA</v>
      </c>
      <c r="I2879" s="2"/>
      <c r="J2879" s="2">
        <v>0</v>
      </c>
      <c r="K2879" s="2"/>
    </row>
    <row r="2880" spans="1:11">
      <c r="A2880" s="6" t="s">
        <v>6230</v>
      </c>
      <c r="B2880" s="6" t="s">
        <v>6231</v>
      </c>
      <c r="C2880" s="22" t="str">
        <f t="shared" ca="1" si="220"/>
        <v>South Santo (Santo)</v>
      </c>
      <c r="D2880" s="6" t="s">
        <v>636</v>
      </c>
      <c r="E2880" s="22" t="str">
        <f t="shared" ca="1" si="221"/>
        <v>Aese</v>
      </c>
      <c r="F2880" s="22" t="str">
        <f t="shared" ca="1" si="222"/>
        <v>VUT0102029</v>
      </c>
      <c r="G2880" s="22" t="str">
        <f t="shared" ca="1" si="223"/>
        <v>VUT0102</v>
      </c>
      <c r="H2880" s="22" t="str">
        <f t="shared" ca="1" si="224"/>
        <v>SANMA</v>
      </c>
      <c r="I2880" s="2"/>
      <c r="J2880" s="2">
        <v>0</v>
      </c>
      <c r="K2880" s="2"/>
    </row>
    <row r="2881" spans="1:11">
      <c r="A2881" s="6" t="s">
        <v>6234</v>
      </c>
      <c r="B2881" s="6" t="s">
        <v>6235</v>
      </c>
      <c r="C2881" s="22" t="str">
        <f t="shared" ca="1" si="220"/>
        <v>South Santo (Santo)</v>
      </c>
      <c r="D2881" s="6" t="s">
        <v>636</v>
      </c>
      <c r="E2881" s="22" t="str">
        <f t="shared" ca="1" si="221"/>
        <v>Aese</v>
      </c>
      <c r="F2881" s="22" t="str">
        <f t="shared" ca="1" si="222"/>
        <v>VUT0102029</v>
      </c>
      <c r="G2881" s="22" t="str">
        <f t="shared" ca="1" si="223"/>
        <v>VUT0102</v>
      </c>
      <c r="H2881" s="22" t="str">
        <f t="shared" ca="1" si="224"/>
        <v>SANMA</v>
      </c>
      <c r="I2881" s="2"/>
      <c r="J2881" s="2">
        <v>0</v>
      </c>
      <c r="K2881" s="2"/>
    </row>
    <row r="2882" spans="1:11">
      <c r="A2882" s="6" t="s">
        <v>6244</v>
      </c>
      <c r="B2882" s="6" t="s">
        <v>6245</v>
      </c>
      <c r="C2882" s="22" t="str">
        <f t="shared" ref="C2882:C2945" ca="1" si="225">OFFSET(OffsetRefAdm3,MATCH(D2882,MatchAdm3_Code,0)-1,0)</f>
        <v>South Santo (Santo)</v>
      </c>
      <c r="D2882" s="6" t="s">
        <v>636</v>
      </c>
      <c r="E2882" s="22" t="str">
        <f t="shared" ref="E2882:E2945" ca="1" si="226">OFFSET(OffsetRefAdm3,MATCH(D2882,MatchAdm3_Code,0)-1,2)</f>
        <v>Aese</v>
      </c>
      <c r="F2882" s="22" t="str">
        <f t="shared" ref="F2882:F2945" ca="1" si="227">OFFSET(OffsetRefAdm3,MATCH(D2882,MatchAdm3_Code,0)-1,3)</f>
        <v>VUT0102029</v>
      </c>
      <c r="G2882" s="22" t="str">
        <f t="shared" ref="G2882:G2945" ca="1" si="228">OFFSET(OffsetRefAdm3,MATCH(D2882,MatchAdm3_Code,0)-1,5)</f>
        <v>VUT0102</v>
      </c>
      <c r="H2882" s="22" t="str">
        <f t="shared" ref="H2882:H2945" ca="1" si="229">OFFSET(OffsetRefAdm3,MATCH(D2882,MatchAdm3_Code,0)-1,4)</f>
        <v>SANMA</v>
      </c>
      <c r="I2882" s="2"/>
      <c r="J2882" s="2">
        <v>0</v>
      </c>
      <c r="K2882" s="2"/>
    </row>
    <row r="2883" spans="1:11">
      <c r="A2883" s="6" t="s">
        <v>6249</v>
      </c>
      <c r="B2883" s="6" t="s">
        <v>6250</v>
      </c>
      <c r="C2883" s="22" t="str">
        <f t="shared" ca="1" si="225"/>
        <v>South Santo (Santo)</v>
      </c>
      <c r="D2883" s="6" t="s">
        <v>636</v>
      </c>
      <c r="E2883" s="22" t="str">
        <f t="shared" ca="1" si="226"/>
        <v>Aese</v>
      </c>
      <c r="F2883" s="22" t="str">
        <f t="shared" ca="1" si="227"/>
        <v>VUT0102029</v>
      </c>
      <c r="G2883" s="22" t="str">
        <f t="shared" ca="1" si="228"/>
        <v>VUT0102</v>
      </c>
      <c r="H2883" s="22" t="str">
        <f t="shared" ca="1" si="229"/>
        <v>SANMA</v>
      </c>
      <c r="I2883" s="2"/>
      <c r="J2883" s="2">
        <v>0</v>
      </c>
      <c r="K2883" s="2"/>
    </row>
    <row r="2884" spans="1:11">
      <c r="A2884" s="6" t="s">
        <v>6251</v>
      </c>
      <c r="B2884" s="6" t="s">
        <v>6252</v>
      </c>
      <c r="C2884" s="22" t="str">
        <f t="shared" ca="1" si="225"/>
        <v>South Santo (Santo)</v>
      </c>
      <c r="D2884" s="6" t="s">
        <v>636</v>
      </c>
      <c r="E2884" s="22" t="str">
        <f t="shared" ca="1" si="226"/>
        <v>Aese</v>
      </c>
      <c r="F2884" s="22" t="str">
        <f t="shared" ca="1" si="227"/>
        <v>VUT0102029</v>
      </c>
      <c r="G2884" s="22" t="str">
        <f t="shared" ca="1" si="228"/>
        <v>VUT0102</v>
      </c>
      <c r="H2884" s="22" t="str">
        <f t="shared" ca="1" si="229"/>
        <v>SANMA</v>
      </c>
      <c r="I2884" s="2"/>
      <c r="J2884" s="2">
        <v>0</v>
      </c>
      <c r="K2884" s="2"/>
    </row>
    <row r="2885" spans="1:11">
      <c r="A2885" s="6" t="s">
        <v>6259</v>
      </c>
      <c r="B2885" s="6" t="s">
        <v>6260</v>
      </c>
      <c r="C2885" s="22" t="str">
        <f t="shared" ca="1" si="225"/>
        <v>South Santo (Santo)</v>
      </c>
      <c r="D2885" s="6" t="s">
        <v>636</v>
      </c>
      <c r="E2885" s="22" t="str">
        <f t="shared" ca="1" si="226"/>
        <v>Aese</v>
      </c>
      <c r="F2885" s="22" t="str">
        <f t="shared" ca="1" si="227"/>
        <v>VUT0102029</v>
      </c>
      <c r="G2885" s="22" t="str">
        <f t="shared" ca="1" si="228"/>
        <v>VUT0102</v>
      </c>
      <c r="H2885" s="22" t="str">
        <f t="shared" ca="1" si="229"/>
        <v>SANMA</v>
      </c>
      <c r="I2885" s="2"/>
      <c r="J2885" s="2">
        <v>0</v>
      </c>
      <c r="K2885" s="2"/>
    </row>
    <row r="2886" spans="1:11">
      <c r="A2886" s="6" t="s">
        <v>6261</v>
      </c>
      <c r="B2886" s="6" t="s">
        <v>6262</v>
      </c>
      <c r="C2886" s="22" t="str">
        <f t="shared" ca="1" si="225"/>
        <v>South Santo (Santo)</v>
      </c>
      <c r="D2886" s="6" t="s">
        <v>636</v>
      </c>
      <c r="E2886" s="22" t="str">
        <f t="shared" ca="1" si="226"/>
        <v>Aese</v>
      </c>
      <c r="F2886" s="22" t="str">
        <f t="shared" ca="1" si="227"/>
        <v>VUT0102029</v>
      </c>
      <c r="G2886" s="22" t="str">
        <f t="shared" ca="1" si="228"/>
        <v>VUT0102</v>
      </c>
      <c r="H2886" s="22" t="str">
        <f t="shared" ca="1" si="229"/>
        <v>SANMA</v>
      </c>
      <c r="I2886" s="2"/>
      <c r="J2886" s="2">
        <v>0</v>
      </c>
      <c r="K2886" s="2"/>
    </row>
    <row r="2887" spans="1:11">
      <c r="A2887" s="6" t="s">
        <v>6263</v>
      </c>
      <c r="B2887" s="6" t="s">
        <v>6264</v>
      </c>
      <c r="C2887" s="22" t="str">
        <f t="shared" ca="1" si="225"/>
        <v>South Santo (Santo)</v>
      </c>
      <c r="D2887" s="6" t="s">
        <v>636</v>
      </c>
      <c r="E2887" s="22" t="str">
        <f t="shared" ca="1" si="226"/>
        <v>Aese</v>
      </c>
      <c r="F2887" s="22" t="str">
        <f t="shared" ca="1" si="227"/>
        <v>VUT0102029</v>
      </c>
      <c r="G2887" s="22" t="str">
        <f t="shared" ca="1" si="228"/>
        <v>VUT0102</v>
      </c>
      <c r="H2887" s="22" t="str">
        <f t="shared" ca="1" si="229"/>
        <v>SANMA</v>
      </c>
      <c r="I2887" s="2"/>
      <c r="J2887" s="2">
        <v>0</v>
      </c>
      <c r="K2887" s="2"/>
    </row>
    <row r="2888" spans="1:11">
      <c r="A2888" s="6" t="s">
        <v>6265</v>
      </c>
      <c r="B2888" s="6" t="s">
        <v>6266</v>
      </c>
      <c r="C2888" s="22" t="str">
        <f t="shared" ca="1" si="225"/>
        <v>South Santo (Santo)</v>
      </c>
      <c r="D2888" s="6" t="s">
        <v>636</v>
      </c>
      <c r="E2888" s="22" t="str">
        <f t="shared" ca="1" si="226"/>
        <v>Aese</v>
      </c>
      <c r="F2888" s="22" t="str">
        <f t="shared" ca="1" si="227"/>
        <v>VUT0102029</v>
      </c>
      <c r="G2888" s="22" t="str">
        <f t="shared" ca="1" si="228"/>
        <v>VUT0102</v>
      </c>
      <c r="H2888" s="22" t="str">
        <f t="shared" ca="1" si="229"/>
        <v>SANMA</v>
      </c>
      <c r="I2888" s="2"/>
      <c r="J2888" s="2">
        <v>0</v>
      </c>
      <c r="K2888" s="2"/>
    </row>
    <row r="2889" spans="1:11">
      <c r="A2889" s="6" t="s">
        <v>6275</v>
      </c>
      <c r="B2889" s="6" t="s">
        <v>6276</v>
      </c>
      <c r="C2889" s="22" t="str">
        <f t="shared" ca="1" si="225"/>
        <v>South Santo (Santo)</v>
      </c>
      <c r="D2889" s="6" t="s">
        <v>636</v>
      </c>
      <c r="E2889" s="22" t="str">
        <f t="shared" ca="1" si="226"/>
        <v>Aese</v>
      </c>
      <c r="F2889" s="22" t="str">
        <f t="shared" ca="1" si="227"/>
        <v>VUT0102029</v>
      </c>
      <c r="G2889" s="22" t="str">
        <f t="shared" ca="1" si="228"/>
        <v>VUT0102</v>
      </c>
      <c r="H2889" s="22" t="str">
        <f t="shared" ca="1" si="229"/>
        <v>SANMA</v>
      </c>
      <c r="I2889" s="2"/>
      <c r="J2889" s="2">
        <v>0</v>
      </c>
      <c r="K2889" s="2"/>
    </row>
    <row r="2890" spans="1:11">
      <c r="A2890" s="6" t="s">
        <v>6277</v>
      </c>
      <c r="B2890" s="6" t="s">
        <v>6278</v>
      </c>
      <c r="C2890" s="22" t="str">
        <f t="shared" ca="1" si="225"/>
        <v>South Santo (Santo)</v>
      </c>
      <c r="D2890" s="6" t="s">
        <v>636</v>
      </c>
      <c r="E2890" s="22" t="str">
        <f t="shared" ca="1" si="226"/>
        <v>Aese</v>
      </c>
      <c r="F2890" s="22" t="str">
        <f t="shared" ca="1" si="227"/>
        <v>VUT0102029</v>
      </c>
      <c r="G2890" s="22" t="str">
        <f t="shared" ca="1" si="228"/>
        <v>VUT0102</v>
      </c>
      <c r="H2890" s="22" t="str">
        <f t="shared" ca="1" si="229"/>
        <v>SANMA</v>
      </c>
      <c r="I2890" s="2"/>
      <c r="J2890" s="2">
        <v>0</v>
      </c>
      <c r="K2890" s="2"/>
    </row>
    <row r="2891" spans="1:11">
      <c r="A2891" s="6" t="s">
        <v>6281</v>
      </c>
      <c r="B2891" s="6" t="s">
        <v>6282</v>
      </c>
      <c r="C2891" s="22" t="str">
        <f t="shared" ca="1" si="225"/>
        <v>South Santo (Santo)</v>
      </c>
      <c r="D2891" s="6" t="s">
        <v>636</v>
      </c>
      <c r="E2891" s="22" t="str">
        <f t="shared" ca="1" si="226"/>
        <v>Aese</v>
      </c>
      <c r="F2891" s="22" t="str">
        <f t="shared" ca="1" si="227"/>
        <v>VUT0102029</v>
      </c>
      <c r="G2891" s="22" t="str">
        <f t="shared" ca="1" si="228"/>
        <v>VUT0102</v>
      </c>
      <c r="H2891" s="22" t="str">
        <f t="shared" ca="1" si="229"/>
        <v>SANMA</v>
      </c>
      <c r="I2891" s="2"/>
      <c r="J2891" s="2">
        <v>0</v>
      </c>
      <c r="K2891" s="2"/>
    </row>
    <row r="2892" spans="1:11">
      <c r="A2892" s="6" t="s">
        <v>6283</v>
      </c>
      <c r="B2892" s="6" t="s">
        <v>6284</v>
      </c>
      <c r="C2892" s="22" t="str">
        <f t="shared" ca="1" si="225"/>
        <v>South Santo (Santo)</v>
      </c>
      <c r="D2892" s="6" t="s">
        <v>636</v>
      </c>
      <c r="E2892" s="22" t="str">
        <f t="shared" ca="1" si="226"/>
        <v>Aese</v>
      </c>
      <c r="F2892" s="22" t="str">
        <f t="shared" ca="1" si="227"/>
        <v>VUT0102029</v>
      </c>
      <c r="G2892" s="22" t="str">
        <f t="shared" ca="1" si="228"/>
        <v>VUT0102</v>
      </c>
      <c r="H2892" s="22" t="str">
        <f t="shared" ca="1" si="229"/>
        <v>SANMA</v>
      </c>
      <c r="I2892" s="2"/>
      <c r="J2892" s="2">
        <v>0</v>
      </c>
      <c r="K2892" s="2"/>
    </row>
    <row r="2893" spans="1:11">
      <c r="A2893" s="6" t="s">
        <v>6289</v>
      </c>
      <c r="B2893" s="6" t="s">
        <v>6290</v>
      </c>
      <c r="C2893" s="22" t="str">
        <f t="shared" ca="1" si="225"/>
        <v>South Santo (Santo)</v>
      </c>
      <c r="D2893" s="6" t="s">
        <v>636</v>
      </c>
      <c r="E2893" s="22" t="str">
        <f t="shared" ca="1" si="226"/>
        <v>Aese</v>
      </c>
      <c r="F2893" s="22" t="str">
        <f t="shared" ca="1" si="227"/>
        <v>VUT0102029</v>
      </c>
      <c r="G2893" s="22" t="str">
        <f t="shared" ca="1" si="228"/>
        <v>VUT0102</v>
      </c>
      <c r="H2893" s="22" t="str">
        <f t="shared" ca="1" si="229"/>
        <v>SANMA</v>
      </c>
      <c r="I2893" s="2"/>
      <c r="J2893" s="2">
        <v>0</v>
      </c>
      <c r="K2893" s="2"/>
    </row>
    <row r="2894" spans="1:11">
      <c r="A2894" s="6" t="s">
        <v>6299</v>
      </c>
      <c r="B2894" s="6" t="s">
        <v>6300</v>
      </c>
      <c r="C2894" s="22" t="str">
        <f t="shared" ca="1" si="225"/>
        <v>South Santo (Santo)</v>
      </c>
      <c r="D2894" s="6" t="s">
        <v>636</v>
      </c>
      <c r="E2894" s="22" t="str">
        <f t="shared" ca="1" si="226"/>
        <v>Aese</v>
      </c>
      <c r="F2894" s="22" t="str">
        <f t="shared" ca="1" si="227"/>
        <v>VUT0102029</v>
      </c>
      <c r="G2894" s="22" t="str">
        <f t="shared" ca="1" si="228"/>
        <v>VUT0102</v>
      </c>
      <c r="H2894" s="22" t="str">
        <f t="shared" ca="1" si="229"/>
        <v>SANMA</v>
      </c>
      <c r="I2894" s="2"/>
      <c r="J2894" s="2">
        <v>3</v>
      </c>
      <c r="K2894" s="2"/>
    </row>
    <row r="2895" spans="1:11">
      <c r="A2895" s="6" t="s">
        <v>6301</v>
      </c>
      <c r="B2895" s="6" t="s">
        <v>6302</v>
      </c>
      <c r="C2895" s="22" t="str">
        <f t="shared" ca="1" si="225"/>
        <v>South Santo (Santo)</v>
      </c>
      <c r="D2895" s="6" t="s">
        <v>636</v>
      </c>
      <c r="E2895" s="22" t="str">
        <f t="shared" ca="1" si="226"/>
        <v>Aese</v>
      </c>
      <c r="F2895" s="22" t="str">
        <f t="shared" ca="1" si="227"/>
        <v>VUT0102029</v>
      </c>
      <c r="G2895" s="22" t="str">
        <f t="shared" ca="1" si="228"/>
        <v>VUT0102</v>
      </c>
      <c r="H2895" s="22" t="str">
        <f t="shared" ca="1" si="229"/>
        <v>SANMA</v>
      </c>
      <c r="I2895" s="2"/>
      <c r="J2895" s="2">
        <v>0</v>
      </c>
      <c r="K2895" s="2"/>
    </row>
    <row r="2896" spans="1:11">
      <c r="A2896" s="6" t="s">
        <v>6303</v>
      </c>
      <c r="B2896" s="6" t="s">
        <v>6304</v>
      </c>
      <c r="C2896" s="22" t="str">
        <f t="shared" ca="1" si="225"/>
        <v>South Santo (Santo)</v>
      </c>
      <c r="D2896" s="6" t="s">
        <v>636</v>
      </c>
      <c r="E2896" s="22" t="str">
        <f t="shared" ca="1" si="226"/>
        <v>Aese</v>
      </c>
      <c r="F2896" s="22" t="str">
        <f t="shared" ca="1" si="227"/>
        <v>VUT0102029</v>
      </c>
      <c r="G2896" s="22" t="str">
        <f t="shared" ca="1" si="228"/>
        <v>VUT0102</v>
      </c>
      <c r="H2896" s="22" t="str">
        <f t="shared" ca="1" si="229"/>
        <v>SANMA</v>
      </c>
      <c r="I2896" s="2"/>
      <c r="J2896" s="2">
        <v>0</v>
      </c>
      <c r="K2896" s="2"/>
    </row>
    <row r="2897" spans="1:11">
      <c r="A2897" s="6" t="s">
        <v>6305</v>
      </c>
      <c r="B2897" s="6" t="s">
        <v>6306</v>
      </c>
      <c r="C2897" s="22" t="str">
        <f t="shared" ca="1" si="225"/>
        <v>South Santo (Santo)</v>
      </c>
      <c r="D2897" s="6" t="s">
        <v>636</v>
      </c>
      <c r="E2897" s="22" t="str">
        <f t="shared" ca="1" si="226"/>
        <v>Aese</v>
      </c>
      <c r="F2897" s="22" t="str">
        <f t="shared" ca="1" si="227"/>
        <v>VUT0102029</v>
      </c>
      <c r="G2897" s="22" t="str">
        <f t="shared" ca="1" si="228"/>
        <v>VUT0102</v>
      </c>
      <c r="H2897" s="22" t="str">
        <f t="shared" ca="1" si="229"/>
        <v>SANMA</v>
      </c>
      <c r="I2897" s="2"/>
      <c r="J2897" s="2">
        <v>0</v>
      </c>
      <c r="K2897" s="2"/>
    </row>
    <row r="2898" spans="1:11">
      <c r="A2898" s="6" t="s">
        <v>6314</v>
      </c>
      <c r="B2898" s="6" t="s">
        <v>6315</v>
      </c>
      <c r="C2898" s="22" t="str">
        <f t="shared" ca="1" si="225"/>
        <v>South Santo (Santo)</v>
      </c>
      <c r="D2898" s="6" t="s">
        <v>636</v>
      </c>
      <c r="E2898" s="22" t="str">
        <f t="shared" ca="1" si="226"/>
        <v>Aese</v>
      </c>
      <c r="F2898" s="22" t="str">
        <f t="shared" ca="1" si="227"/>
        <v>VUT0102029</v>
      </c>
      <c r="G2898" s="22" t="str">
        <f t="shared" ca="1" si="228"/>
        <v>VUT0102</v>
      </c>
      <c r="H2898" s="22" t="str">
        <f t="shared" ca="1" si="229"/>
        <v>SANMA</v>
      </c>
      <c r="I2898" s="2"/>
      <c r="J2898" s="2">
        <v>0</v>
      </c>
      <c r="K2898" s="2"/>
    </row>
    <row r="2899" spans="1:11">
      <c r="A2899" s="6" t="s">
        <v>6318</v>
      </c>
      <c r="B2899" s="6" t="s">
        <v>6319</v>
      </c>
      <c r="C2899" s="22" t="str">
        <f t="shared" ca="1" si="225"/>
        <v>South Santo (Santo)</v>
      </c>
      <c r="D2899" s="6" t="s">
        <v>636</v>
      </c>
      <c r="E2899" s="22" t="str">
        <f t="shared" ca="1" si="226"/>
        <v>Aese</v>
      </c>
      <c r="F2899" s="22" t="str">
        <f t="shared" ca="1" si="227"/>
        <v>VUT0102029</v>
      </c>
      <c r="G2899" s="22" t="str">
        <f t="shared" ca="1" si="228"/>
        <v>VUT0102</v>
      </c>
      <c r="H2899" s="22" t="str">
        <f t="shared" ca="1" si="229"/>
        <v>SANMA</v>
      </c>
      <c r="I2899" s="2"/>
      <c r="J2899" s="2">
        <v>0</v>
      </c>
      <c r="K2899" s="2"/>
    </row>
    <row r="2900" spans="1:11">
      <c r="A2900" s="6" t="s">
        <v>6324</v>
      </c>
      <c r="B2900" s="6" t="s">
        <v>6325</v>
      </c>
      <c r="C2900" s="22" t="str">
        <f t="shared" ca="1" si="225"/>
        <v>South Santo (Santo)</v>
      </c>
      <c r="D2900" s="6" t="s">
        <v>636</v>
      </c>
      <c r="E2900" s="22" t="str">
        <f t="shared" ca="1" si="226"/>
        <v>Aese</v>
      </c>
      <c r="F2900" s="22" t="str">
        <f t="shared" ca="1" si="227"/>
        <v>VUT0102029</v>
      </c>
      <c r="G2900" s="22" t="str">
        <f t="shared" ca="1" si="228"/>
        <v>VUT0102</v>
      </c>
      <c r="H2900" s="22" t="str">
        <f t="shared" ca="1" si="229"/>
        <v>SANMA</v>
      </c>
      <c r="I2900" s="2"/>
      <c r="J2900" s="2">
        <v>0</v>
      </c>
      <c r="K2900" s="2"/>
    </row>
    <row r="2901" spans="1:11">
      <c r="A2901" s="6" t="s">
        <v>6326</v>
      </c>
      <c r="B2901" s="6" t="s">
        <v>6327</v>
      </c>
      <c r="C2901" s="22" t="str">
        <f t="shared" ca="1" si="225"/>
        <v>South Santo (Santo)</v>
      </c>
      <c r="D2901" s="6" t="s">
        <v>636</v>
      </c>
      <c r="E2901" s="22" t="str">
        <f t="shared" ca="1" si="226"/>
        <v>Aese</v>
      </c>
      <c r="F2901" s="22" t="str">
        <f t="shared" ca="1" si="227"/>
        <v>VUT0102029</v>
      </c>
      <c r="G2901" s="22" t="str">
        <f t="shared" ca="1" si="228"/>
        <v>VUT0102</v>
      </c>
      <c r="H2901" s="22" t="str">
        <f t="shared" ca="1" si="229"/>
        <v>SANMA</v>
      </c>
      <c r="I2901" s="2"/>
      <c r="J2901" s="2">
        <v>0</v>
      </c>
      <c r="K2901" s="2"/>
    </row>
    <row r="2902" spans="1:11">
      <c r="A2902" s="6" t="s">
        <v>6332</v>
      </c>
      <c r="B2902" s="6" t="s">
        <v>6333</v>
      </c>
      <c r="C2902" s="22" t="str">
        <f t="shared" ca="1" si="225"/>
        <v>South Santo (Santo)</v>
      </c>
      <c r="D2902" s="6" t="s">
        <v>636</v>
      </c>
      <c r="E2902" s="22" t="str">
        <f t="shared" ca="1" si="226"/>
        <v>Aese</v>
      </c>
      <c r="F2902" s="22" t="str">
        <f t="shared" ca="1" si="227"/>
        <v>VUT0102029</v>
      </c>
      <c r="G2902" s="22" t="str">
        <f t="shared" ca="1" si="228"/>
        <v>VUT0102</v>
      </c>
      <c r="H2902" s="22" t="str">
        <f t="shared" ca="1" si="229"/>
        <v>SANMA</v>
      </c>
      <c r="I2902" s="2"/>
      <c r="J2902" s="2">
        <v>3</v>
      </c>
      <c r="K2902" s="2"/>
    </row>
    <row r="2903" spans="1:11">
      <c r="A2903" s="6" t="s">
        <v>6334</v>
      </c>
      <c r="B2903" s="6" t="s">
        <v>6335</v>
      </c>
      <c r="C2903" s="22" t="str">
        <f t="shared" ca="1" si="225"/>
        <v>South Santo (Santo)</v>
      </c>
      <c r="D2903" s="6" t="s">
        <v>636</v>
      </c>
      <c r="E2903" s="22" t="str">
        <f t="shared" ca="1" si="226"/>
        <v>Aese</v>
      </c>
      <c r="F2903" s="22" t="str">
        <f t="shared" ca="1" si="227"/>
        <v>VUT0102029</v>
      </c>
      <c r="G2903" s="22" t="str">
        <f t="shared" ca="1" si="228"/>
        <v>VUT0102</v>
      </c>
      <c r="H2903" s="22" t="str">
        <f t="shared" ca="1" si="229"/>
        <v>SANMA</v>
      </c>
      <c r="I2903" s="2"/>
      <c r="J2903" s="2">
        <v>0</v>
      </c>
      <c r="K2903" s="2"/>
    </row>
    <row r="2904" spans="1:11">
      <c r="A2904" s="6" t="s">
        <v>6336</v>
      </c>
      <c r="B2904" s="6" t="s">
        <v>6337</v>
      </c>
      <c r="C2904" s="22" t="str">
        <f t="shared" ca="1" si="225"/>
        <v>South Santo (Santo)</v>
      </c>
      <c r="D2904" s="6" t="s">
        <v>636</v>
      </c>
      <c r="E2904" s="22" t="str">
        <f t="shared" ca="1" si="226"/>
        <v>Aese</v>
      </c>
      <c r="F2904" s="22" t="str">
        <f t="shared" ca="1" si="227"/>
        <v>VUT0102029</v>
      </c>
      <c r="G2904" s="22" t="str">
        <f t="shared" ca="1" si="228"/>
        <v>VUT0102</v>
      </c>
      <c r="H2904" s="22" t="str">
        <f t="shared" ca="1" si="229"/>
        <v>SANMA</v>
      </c>
      <c r="I2904" s="2"/>
      <c r="J2904" s="2">
        <v>0</v>
      </c>
      <c r="K2904" s="2"/>
    </row>
    <row r="2905" spans="1:11">
      <c r="A2905" s="6" t="s">
        <v>6340</v>
      </c>
      <c r="B2905" s="6" t="s">
        <v>6341</v>
      </c>
      <c r="C2905" s="22" t="str">
        <f t="shared" ca="1" si="225"/>
        <v>South Santo (Santo)</v>
      </c>
      <c r="D2905" s="6" t="s">
        <v>636</v>
      </c>
      <c r="E2905" s="22" t="str">
        <f t="shared" ca="1" si="226"/>
        <v>Aese</v>
      </c>
      <c r="F2905" s="22" t="str">
        <f t="shared" ca="1" si="227"/>
        <v>VUT0102029</v>
      </c>
      <c r="G2905" s="22" t="str">
        <f t="shared" ca="1" si="228"/>
        <v>VUT0102</v>
      </c>
      <c r="H2905" s="22" t="str">
        <f t="shared" ca="1" si="229"/>
        <v>SANMA</v>
      </c>
      <c r="I2905" s="2"/>
      <c r="J2905" s="2">
        <v>0</v>
      </c>
      <c r="K2905" s="2"/>
    </row>
    <row r="2906" spans="1:11">
      <c r="A2906" s="6" t="s">
        <v>6344</v>
      </c>
      <c r="B2906" s="6" t="s">
        <v>6345</v>
      </c>
      <c r="C2906" s="22" t="str">
        <f t="shared" ca="1" si="225"/>
        <v>South Santo (Santo)</v>
      </c>
      <c r="D2906" s="6" t="s">
        <v>636</v>
      </c>
      <c r="E2906" s="22" t="str">
        <f t="shared" ca="1" si="226"/>
        <v>Aese</v>
      </c>
      <c r="F2906" s="22" t="str">
        <f t="shared" ca="1" si="227"/>
        <v>VUT0102029</v>
      </c>
      <c r="G2906" s="22" t="str">
        <f t="shared" ca="1" si="228"/>
        <v>VUT0102</v>
      </c>
      <c r="H2906" s="22" t="str">
        <f t="shared" ca="1" si="229"/>
        <v>SANMA</v>
      </c>
      <c r="I2906" s="2"/>
      <c r="J2906" s="2">
        <v>0</v>
      </c>
      <c r="K2906" s="2"/>
    </row>
    <row r="2907" spans="1:11">
      <c r="A2907" s="6" t="s">
        <v>6189</v>
      </c>
      <c r="B2907" s="6" t="s">
        <v>6348</v>
      </c>
      <c r="C2907" s="22" t="str">
        <f t="shared" ca="1" si="225"/>
        <v>South Santo (Santo)</v>
      </c>
      <c r="D2907" s="6" t="s">
        <v>636</v>
      </c>
      <c r="E2907" s="22" t="str">
        <f t="shared" ca="1" si="226"/>
        <v>Aese</v>
      </c>
      <c r="F2907" s="22" t="str">
        <f t="shared" ca="1" si="227"/>
        <v>VUT0102029</v>
      </c>
      <c r="G2907" s="22" t="str">
        <f t="shared" ca="1" si="228"/>
        <v>VUT0102</v>
      </c>
      <c r="H2907" s="22" t="str">
        <f t="shared" ca="1" si="229"/>
        <v>SANMA</v>
      </c>
      <c r="I2907" s="2"/>
      <c r="J2907" s="2">
        <v>0</v>
      </c>
      <c r="K2907" s="2"/>
    </row>
    <row r="2908" spans="1:11">
      <c r="A2908" s="6" t="s">
        <v>6353</v>
      </c>
      <c r="B2908" s="6" t="s">
        <v>6354</v>
      </c>
      <c r="C2908" s="22" t="str">
        <f t="shared" ca="1" si="225"/>
        <v>South Santo (Santo)</v>
      </c>
      <c r="D2908" s="6" t="s">
        <v>636</v>
      </c>
      <c r="E2908" s="22" t="str">
        <f t="shared" ca="1" si="226"/>
        <v>Aese</v>
      </c>
      <c r="F2908" s="22" t="str">
        <f t="shared" ca="1" si="227"/>
        <v>VUT0102029</v>
      </c>
      <c r="G2908" s="22" t="str">
        <f t="shared" ca="1" si="228"/>
        <v>VUT0102</v>
      </c>
      <c r="H2908" s="22" t="str">
        <f t="shared" ca="1" si="229"/>
        <v>SANMA</v>
      </c>
      <c r="I2908" s="2"/>
      <c r="J2908" s="2">
        <v>0</v>
      </c>
      <c r="K2908" s="2"/>
    </row>
    <row r="2909" spans="1:11">
      <c r="A2909" s="6" t="s">
        <v>6355</v>
      </c>
      <c r="B2909" s="6" t="s">
        <v>6356</v>
      </c>
      <c r="C2909" s="22" t="str">
        <f t="shared" ca="1" si="225"/>
        <v>South Santo (Santo)</v>
      </c>
      <c r="D2909" s="6" t="s">
        <v>636</v>
      </c>
      <c r="E2909" s="22" t="str">
        <f t="shared" ca="1" si="226"/>
        <v>Aese</v>
      </c>
      <c r="F2909" s="22" t="str">
        <f t="shared" ca="1" si="227"/>
        <v>VUT0102029</v>
      </c>
      <c r="G2909" s="22" t="str">
        <f t="shared" ca="1" si="228"/>
        <v>VUT0102</v>
      </c>
      <c r="H2909" s="22" t="str">
        <f t="shared" ca="1" si="229"/>
        <v>SANMA</v>
      </c>
      <c r="I2909" s="2"/>
      <c r="J2909" s="2">
        <v>0</v>
      </c>
      <c r="K2909" s="2"/>
    </row>
    <row r="2910" spans="1:11">
      <c r="A2910" s="6" t="s">
        <v>6365</v>
      </c>
      <c r="B2910" s="6" t="s">
        <v>6366</v>
      </c>
      <c r="C2910" s="22" t="str">
        <f t="shared" ca="1" si="225"/>
        <v>South Santo (Santo)</v>
      </c>
      <c r="D2910" s="6" t="s">
        <v>636</v>
      </c>
      <c r="E2910" s="22" t="str">
        <f t="shared" ca="1" si="226"/>
        <v>Aese</v>
      </c>
      <c r="F2910" s="22" t="str">
        <f t="shared" ca="1" si="227"/>
        <v>VUT0102029</v>
      </c>
      <c r="G2910" s="22" t="str">
        <f t="shared" ca="1" si="228"/>
        <v>VUT0102</v>
      </c>
      <c r="H2910" s="22" t="str">
        <f t="shared" ca="1" si="229"/>
        <v>SANMA</v>
      </c>
      <c r="I2910" s="2"/>
      <c r="J2910" s="2">
        <v>0</v>
      </c>
      <c r="K2910" s="2"/>
    </row>
    <row r="2911" spans="1:11">
      <c r="A2911" s="6" t="s">
        <v>6367</v>
      </c>
      <c r="B2911" s="6" t="s">
        <v>6368</v>
      </c>
      <c r="C2911" s="22" t="str">
        <f t="shared" ca="1" si="225"/>
        <v>South Santo (Santo)</v>
      </c>
      <c r="D2911" s="6" t="s">
        <v>636</v>
      </c>
      <c r="E2911" s="22" t="str">
        <f t="shared" ca="1" si="226"/>
        <v>Aese</v>
      </c>
      <c r="F2911" s="22" t="str">
        <f t="shared" ca="1" si="227"/>
        <v>VUT0102029</v>
      </c>
      <c r="G2911" s="22" t="str">
        <f t="shared" ca="1" si="228"/>
        <v>VUT0102</v>
      </c>
      <c r="H2911" s="22" t="str">
        <f t="shared" ca="1" si="229"/>
        <v>SANMA</v>
      </c>
      <c r="I2911" s="2"/>
      <c r="J2911" s="2">
        <v>0</v>
      </c>
      <c r="K2911" s="2"/>
    </row>
    <row r="2912" spans="1:11">
      <c r="A2912" s="6" t="s">
        <v>6388</v>
      </c>
      <c r="B2912" s="6" t="s">
        <v>6389</v>
      </c>
      <c r="C2912" s="22" t="str">
        <f t="shared" ca="1" si="225"/>
        <v>South Santo (Santo)</v>
      </c>
      <c r="D2912" s="6" t="s">
        <v>636</v>
      </c>
      <c r="E2912" s="22" t="str">
        <f t="shared" ca="1" si="226"/>
        <v>Aese</v>
      </c>
      <c r="F2912" s="22" t="str">
        <f t="shared" ca="1" si="227"/>
        <v>VUT0102029</v>
      </c>
      <c r="G2912" s="22" t="str">
        <f t="shared" ca="1" si="228"/>
        <v>VUT0102</v>
      </c>
      <c r="H2912" s="22" t="str">
        <f t="shared" ca="1" si="229"/>
        <v>SANMA</v>
      </c>
      <c r="I2912" s="2"/>
      <c r="J2912" s="2">
        <v>0</v>
      </c>
      <c r="K2912" s="2"/>
    </row>
    <row r="2913" spans="1:11">
      <c r="A2913" s="6" t="s">
        <v>6402</v>
      </c>
      <c r="B2913" s="6" t="s">
        <v>6403</v>
      </c>
      <c r="C2913" s="22" t="str">
        <f t="shared" ca="1" si="225"/>
        <v>South Santo (Santo)</v>
      </c>
      <c r="D2913" s="6" t="s">
        <v>636</v>
      </c>
      <c r="E2913" s="22" t="str">
        <f t="shared" ca="1" si="226"/>
        <v>Aese</v>
      </c>
      <c r="F2913" s="22" t="str">
        <f t="shared" ca="1" si="227"/>
        <v>VUT0102029</v>
      </c>
      <c r="G2913" s="22" t="str">
        <f t="shared" ca="1" si="228"/>
        <v>VUT0102</v>
      </c>
      <c r="H2913" s="22" t="str">
        <f t="shared" ca="1" si="229"/>
        <v>SANMA</v>
      </c>
      <c r="I2913" s="2"/>
      <c r="J2913" s="2">
        <v>3</v>
      </c>
      <c r="K2913" s="2"/>
    </row>
    <row r="2914" spans="1:11">
      <c r="A2914" s="6" t="s">
        <v>6404</v>
      </c>
      <c r="B2914" s="6" t="s">
        <v>6405</v>
      </c>
      <c r="C2914" s="22" t="str">
        <f t="shared" ca="1" si="225"/>
        <v>South Santo (Santo)</v>
      </c>
      <c r="D2914" s="6" t="s">
        <v>636</v>
      </c>
      <c r="E2914" s="22" t="str">
        <f t="shared" ca="1" si="226"/>
        <v>Aese</v>
      </c>
      <c r="F2914" s="22" t="str">
        <f t="shared" ca="1" si="227"/>
        <v>VUT0102029</v>
      </c>
      <c r="G2914" s="22" t="str">
        <f t="shared" ca="1" si="228"/>
        <v>VUT0102</v>
      </c>
      <c r="H2914" s="22" t="str">
        <f t="shared" ca="1" si="229"/>
        <v>SANMA</v>
      </c>
      <c r="I2914" s="2"/>
      <c r="J2914" s="2">
        <v>0</v>
      </c>
      <c r="K2914" s="2"/>
    </row>
    <row r="2915" spans="1:11">
      <c r="A2915" s="6" t="s">
        <v>6408</v>
      </c>
      <c r="B2915" s="6" t="s">
        <v>6409</v>
      </c>
      <c r="C2915" s="22" t="str">
        <f t="shared" ca="1" si="225"/>
        <v>South Santo (Santo)</v>
      </c>
      <c r="D2915" s="6" t="s">
        <v>636</v>
      </c>
      <c r="E2915" s="22" t="str">
        <f t="shared" ca="1" si="226"/>
        <v>Aese</v>
      </c>
      <c r="F2915" s="22" t="str">
        <f t="shared" ca="1" si="227"/>
        <v>VUT0102029</v>
      </c>
      <c r="G2915" s="22" t="str">
        <f t="shared" ca="1" si="228"/>
        <v>VUT0102</v>
      </c>
      <c r="H2915" s="22" t="str">
        <f t="shared" ca="1" si="229"/>
        <v>SANMA</v>
      </c>
      <c r="I2915" s="2"/>
      <c r="J2915" s="2">
        <v>0</v>
      </c>
      <c r="K2915" s="2"/>
    </row>
    <row r="2916" spans="1:11">
      <c r="A2916" s="6" t="s">
        <v>6412</v>
      </c>
      <c r="B2916" s="6" t="s">
        <v>6413</v>
      </c>
      <c r="C2916" s="22" t="str">
        <f t="shared" ca="1" si="225"/>
        <v>South Santo (Santo)</v>
      </c>
      <c r="D2916" s="6" t="s">
        <v>636</v>
      </c>
      <c r="E2916" s="22" t="str">
        <f t="shared" ca="1" si="226"/>
        <v>Aese</v>
      </c>
      <c r="F2916" s="22" t="str">
        <f t="shared" ca="1" si="227"/>
        <v>VUT0102029</v>
      </c>
      <c r="G2916" s="22" t="str">
        <f t="shared" ca="1" si="228"/>
        <v>VUT0102</v>
      </c>
      <c r="H2916" s="22" t="str">
        <f t="shared" ca="1" si="229"/>
        <v>SANMA</v>
      </c>
      <c r="I2916" s="2"/>
      <c r="J2916" s="2">
        <v>0</v>
      </c>
      <c r="K2916" s="2"/>
    </row>
    <row r="2917" spans="1:11">
      <c r="A2917" s="6" t="s">
        <v>6414</v>
      </c>
      <c r="B2917" s="6" t="s">
        <v>6415</v>
      </c>
      <c r="C2917" s="22" t="str">
        <f t="shared" ca="1" si="225"/>
        <v>South Santo (Santo)</v>
      </c>
      <c r="D2917" s="6" t="s">
        <v>636</v>
      </c>
      <c r="E2917" s="22" t="str">
        <f t="shared" ca="1" si="226"/>
        <v>Aese</v>
      </c>
      <c r="F2917" s="22" t="str">
        <f t="shared" ca="1" si="227"/>
        <v>VUT0102029</v>
      </c>
      <c r="G2917" s="22" t="str">
        <f t="shared" ca="1" si="228"/>
        <v>VUT0102</v>
      </c>
      <c r="H2917" s="22" t="str">
        <f t="shared" ca="1" si="229"/>
        <v>SANMA</v>
      </c>
      <c r="I2917" s="2"/>
      <c r="J2917" s="2">
        <v>0</v>
      </c>
      <c r="K2917" s="2"/>
    </row>
    <row r="2918" spans="1:11">
      <c r="A2918" s="6" t="s">
        <v>6416</v>
      </c>
      <c r="B2918" s="6" t="s">
        <v>6417</v>
      </c>
      <c r="C2918" s="22" t="str">
        <f t="shared" ca="1" si="225"/>
        <v>South Santo (Santo)</v>
      </c>
      <c r="D2918" s="6" t="s">
        <v>636</v>
      </c>
      <c r="E2918" s="22" t="str">
        <f t="shared" ca="1" si="226"/>
        <v>Aese</v>
      </c>
      <c r="F2918" s="22" t="str">
        <f t="shared" ca="1" si="227"/>
        <v>VUT0102029</v>
      </c>
      <c r="G2918" s="22" t="str">
        <f t="shared" ca="1" si="228"/>
        <v>VUT0102</v>
      </c>
      <c r="H2918" s="22" t="str">
        <f t="shared" ca="1" si="229"/>
        <v>SANMA</v>
      </c>
      <c r="I2918" s="2"/>
      <c r="J2918" s="2">
        <v>0</v>
      </c>
      <c r="K2918" s="2"/>
    </row>
    <row r="2919" spans="1:11">
      <c r="A2919" s="6" t="s">
        <v>6418</v>
      </c>
      <c r="B2919" s="6" t="s">
        <v>6419</v>
      </c>
      <c r="C2919" s="22" t="str">
        <f t="shared" ca="1" si="225"/>
        <v>South Santo (Santo)</v>
      </c>
      <c r="D2919" s="6" t="s">
        <v>636</v>
      </c>
      <c r="E2919" s="22" t="str">
        <f t="shared" ca="1" si="226"/>
        <v>Aese</v>
      </c>
      <c r="F2919" s="22" t="str">
        <f t="shared" ca="1" si="227"/>
        <v>VUT0102029</v>
      </c>
      <c r="G2919" s="22" t="str">
        <f t="shared" ca="1" si="228"/>
        <v>VUT0102</v>
      </c>
      <c r="H2919" s="22" t="str">
        <f t="shared" ca="1" si="229"/>
        <v>SANMA</v>
      </c>
      <c r="I2919" s="2"/>
      <c r="J2919" s="2">
        <v>3</v>
      </c>
      <c r="K2919" s="2"/>
    </row>
    <row r="2920" spans="1:11">
      <c r="A2920" s="6" t="s">
        <v>6426</v>
      </c>
      <c r="B2920" s="6" t="s">
        <v>6427</v>
      </c>
      <c r="C2920" s="22" t="str">
        <f t="shared" ca="1" si="225"/>
        <v>South Santo (Santo)</v>
      </c>
      <c r="D2920" s="6" t="s">
        <v>636</v>
      </c>
      <c r="E2920" s="22" t="str">
        <f t="shared" ca="1" si="226"/>
        <v>Aese</v>
      </c>
      <c r="F2920" s="22" t="str">
        <f t="shared" ca="1" si="227"/>
        <v>VUT0102029</v>
      </c>
      <c r="G2920" s="22" t="str">
        <f t="shared" ca="1" si="228"/>
        <v>VUT0102</v>
      </c>
      <c r="H2920" s="22" t="str">
        <f t="shared" ca="1" si="229"/>
        <v>SANMA</v>
      </c>
      <c r="I2920" s="2"/>
      <c r="J2920" s="2">
        <v>0</v>
      </c>
      <c r="K2920" s="2"/>
    </row>
    <row r="2921" spans="1:11">
      <c r="A2921" s="6" t="s">
        <v>6428</v>
      </c>
      <c r="B2921" s="6" t="s">
        <v>6429</v>
      </c>
      <c r="C2921" s="22" t="str">
        <f t="shared" ca="1" si="225"/>
        <v>South Santo (Santo)</v>
      </c>
      <c r="D2921" s="6" t="s">
        <v>636</v>
      </c>
      <c r="E2921" s="22" t="str">
        <f t="shared" ca="1" si="226"/>
        <v>Aese</v>
      </c>
      <c r="F2921" s="22" t="str">
        <f t="shared" ca="1" si="227"/>
        <v>VUT0102029</v>
      </c>
      <c r="G2921" s="22" t="str">
        <f t="shared" ca="1" si="228"/>
        <v>VUT0102</v>
      </c>
      <c r="H2921" s="22" t="str">
        <f t="shared" ca="1" si="229"/>
        <v>SANMA</v>
      </c>
      <c r="I2921" s="2"/>
      <c r="J2921" s="2">
        <v>0</v>
      </c>
      <c r="K2921" s="2"/>
    </row>
    <row r="2922" spans="1:11">
      <c r="A2922" s="6" t="s">
        <v>6430</v>
      </c>
      <c r="B2922" s="6" t="s">
        <v>6431</v>
      </c>
      <c r="C2922" s="22" t="str">
        <f t="shared" ca="1" si="225"/>
        <v>South Santo (Santo)</v>
      </c>
      <c r="D2922" s="6" t="s">
        <v>636</v>
      </c>
      <c r="E2922" s="22" t="str">
        <f t="shared" ca="1" si="226"/>
        <v>Aese</v>
      </c>
      <c r="F2922" s="22" t="str">
        <f t="shared" ca="1" si="227"/>
        <v>VUT0102029</v>
      </c>
      <c r="G2922" s="22" t="str">
        <f t="shared" ca="1" si="228"/>
        <v>VUT0102</v>
      </c>
      <c r="H2922" s="22" t="str">
        <f t="shared" ca="1" si="229"/>
        <v>SANMA</v>
      </c>
      <c r="I2922" s="2"/>
      <c r="J2922" s="2">
        <v>0</v>
      </c>
      <c r="K2922" s="2"/>
    </row>
    <row r="2923" spans="1:11">
      <c r="A2923" s="6" t="s">
        <v>6432</v>
      </c>
      <c r="B2923" s="6" t="s">
        <v>6433</v>
      </c>
      <c r="C2923" s="22" t="str">
        <f t="shared" ca="1" si="225"/>
        <v>South Santo (Santo)</v>
      </c>
      <c r="D2923" s="6" t="s">
        <v>636</v>
      </c>
      <c r="E2923" s="22" t="str">
        <f t="shared" ca="1" si="226"/>
        <v>Aese</v>
      </c>
      <c r="F2923" s="22" t="str">
        <f t="shared" ca="1" si="227"/>
        <v>VUT0102029</v>
      </c>
      <c r="G2923" s="22" t="str">
        <f t="shared" ca="1" si="228"/>
        <v>VUT0102</v>
      </c>
      <c r="H2923" s="22" t="str">
        <f t="shared" ca="1" si="229"/>
        <v>SANMA</v>
      </c>
      <c r="I2923" s="2"/>
      <c r="J2923" s="2">
        <v>0</v>
      </c>
      <c r="K2923" s="2"/>
    </row>
    <row r="2924" spans="1:11">
      <c r="A2924" s="6" t="s">
        <v>6434</v>
      </c>
      <c r="B2924" s="6" t="s">
        <v>6435</v>
      </c>
      <c r="C2924" s="22" t="str">
        <f t="shared" ca="1" si="225"/>
        <v>South Santo (Santo)</v>
      </c>
      <c r="D2924" s="6" t="s">
        <v>636</v>
      </c>
      <c r="E2924" s="22" t="str">
        <f t="shared" ca="1" si="226"/>
        <v>Aese</v>
      </c>
      <c r="F2924" s="22" t="str">
        <f t="shared" ca="1" si="227"/>
        <v>VUT0102029</v>
      </c>
      <c r="G2924" s="22" t="str">
        <f t="shared" ca="1" si="228"/>
        <v>VUT0102</v>
      </c>
      <c r="H2924" s="22" t="str">
        <f t="shared" ca="1" si="229"/>
        <v>SANMA</v>
      </c>
      <c r="I2924" s="2"/>
      <c r="J2924" s="2">
        <v>0</v>
      </c>
      <c r="K2924" s="2"/>
    </row>
    <row r="2925" spans="1:11">
      <c r="A2925" s="6" t="s">
        <v>6442</v>
      </c>
      <c r="B2925" s="6" t="s">
        <v>6443</v>
      </c>
      <c r="C2925" s="22" t="str">
        <f t="shared" ca="1" si="225"/>
        <v>South Santo (Santo)</v>
      </c>
      <c r="D2925" s="6" t="s">
        <v>636</v>
      </c>
      <c r="E2925" s="22" t="str">
        <f t="shared" ca="1" si="226"/>
        <v>Aese</v>
      </c>
      <c r="F2925" s="22" t="str">
        <f t="shared" ca="1" si="227"/>
        <v>VUT0102029</v>
      </c>
      <c r="G2925" s="22" t="str">
        <f t="shared" ca="1" si="228"/>
        <v>VUT0102</v>
      </c>
      <c r="H2925" s="22" t="str">
        <f t="shared" ca="1" si="229"/>
        <v>SANMA</v>
      </c>
      <c r="I2925" s="2"/>
      <c r="J2925" s="2">
        <v>0</v>
      </c>
      <c r="K2925" s="2"/>
    </row>
    <row r="2926" spans="1:11">
      <c r="A2926" s="6" t="s">
        <v>6444</v>
      </c>
      <c r="B2926" s="6" t="s">
        <v>6445</v>
      </c>
      <c r="C2926" s="22" t="str">
        <f t="shared" ca="1" si="225"/>
        <v>South Santo (Santo)</v>
      </c>
      <c r="D2926" s="6" t="s">
        <v>636</v>
      </c>
      <c r="E2926" s="22" t="str">
        <f t="shared" ca="1" si="226"/>
        <v>Aese</v>
      </c>
      <c r="F2926" s="22" t="str">
        <f t="shared" ca="1" si="227"/>
        <v>VUT0102029</v>
      </c>
      <c r="G2926" s="22" t="str">
        <f t="shared" ca="1" si="228"/>
        <v>VUT0102</v>
      </c>
      <c r="H2926" s="22" t="str">
        <f t="shared" ca="1" si="229"/>
        <v>SANMA</v>
      </c>
      <c r="I2926" s="2"/>
      <c r="J2926" s="2">
        <v>0</v>
      </c>
      <c r="K2926" s="2"/>
    </row>
    <row r="2927" spans="1:11">
      <c r="A2927" s="6" t="s">
        <v>6448</v>
      </c>
      <c r="B2927" s="6" t="s">
        <v>6449</v>
      </c>
      <c r="C2927" s="22" t="str">
        <f t="shared" ca="1" si="225"/>
        <v>South Santo (Santo)</v>
      </c>
      <c r="D2927" s="6" t="s">
        <v>636</v>
      </c>
      <c r="E2927" s="22" t="str">
        <f t="shared" ca="1" si="226"/>
        <v>Aese</v>
      </c>
      <c r="F2927" s="22" t="str">
        <f t="shared" ca="1" si="227"/>
        <v>VUT0102029</v>
      </c>
      <c r="G2927" s="22" t="str">
        <f t="shared" ca="1" si="228"/>
        <v>VUT0102</v>
      </c>
      <c r="H2927" s="22" t="str">
        <f t="shared" ca="1" si="229"/>
        <v>SANMA</v>
      </c>
      <c r="I2927" s="2"/>
      <c r="J2927" s="2">
        <v>0</v>
      </c>
      <c r="K2927" s="2"/>
    </row>
    <row r="2928" spans="1:11">
      <c r="A2928" s="6" t="s">
        <v>6452</v>
      </c>
      <c r="B2928" s="6" t="s">
        <v>6453</v>
      </c>
      <c r="C2928" s="22" t="str">
        <f t="shared" ca="1" si="225"/>
        <v>South Santo (Santo)</v>
      </c>
      <c r="D2928" s="6" t="s">
        <v>636</v>
      </c>
      <c r="E2928" s="22" t="str">
        <f t="shared" ca="1" si="226"/>
        <v>Aese</v>
      </c>
      <c r="F2928" s="22" t="str">
        <f t="shared" ca="1" si="227"/>
        <v>VUT0102029</v>
      </c>
      <c r="G2928" s="22" t="str">
        <f t="shared" ca="1" si="228"/>
        <v>VUT0102</v>
      </c>
      <c r="H2928" s="22" t="str">
        <f t="shared" ca="1" si="229"/>
        <v>SANMA</v>
      </c>
      <c r="I2928" s="2"/>
      <c r="J2928" s="2">
        <v>0</v>
      </c>
      <c r="K2928" s="2"/>
    </row>
    <row r="2929" spans="1:11">
      <c r="A2929" s="6" t="s">
        <v>6458</v>
      </c>
      <c r="B2929" s="6" t="s">
        <v>6459</v>
      </c>
      <c r="C2929" s="22" t="str">
        <f t="shared" ca="1" si="225"/>
        <v>South Santo (Santo)</v>
      </c>
      <c r="D2929" s="6" t="s">
        <v>636</v>
      </c>
      <c r="E2929" s="22" t="str">
        <f t="shared" ca="1" si="226"/>
        <v>Aese</v>
      </c>
      <c r="F2929" s="22" t="str">
        <f t="shared" ca="1" si="227"/>
        <v>VUT0102029</v>
      </c>
      <c r="G2929" s="22" t="str">
        <f t="shared" ca="1" si="228"/>
        <v>VUT0102</v>
      </c>
      <c r="H2929" s="22" t="str">
        <f t="shared" ca="1" si="229"/>
        <v>SANMA</v>
      </c>
      <c r="I2929" s="2"/>
      <c r="J2929" s="2">
        <v>0</v>
      </c>
      <c r="K2929" s="2"/>
    </row>
    <row r="2930" spans="1:11">
      <c r="A2930" s="6" t="s">
        <v>6462</v>
      </c>
      <c r="B2930" s="6" t="s">
        <v>6463</v>
      </c>
      <c r="C2930" s="22" t="str">
        <f t="shared" ca="1" si="225"/>
        <v>South Santo (Santo)</v>
      </c>
      <c r="D2930" s="6" t="s">
        <v>636</v>
      </c>
      <c r="E2930" s="22" t="str">
        <f t="shared" ca="1" si="226"/>
        <v>Aese</v>
      </c>
      <c r="F2930" s="22" t="str">
        <f t="shared" ca="1" si="227"/>
        <v>VUT0102029</v>
      </c>
      <c r="G2930" s="22" t="str">
        <f t="shared" ca="1" si="228"/>
        <v>VUT0102</v>
      </c>
      <c r="H2930" s="22" t="str">
        <f t="shared" ca="1" si="229"/>
        <v>SANMA</v>
      </c>
      <c r="I2930" s="2"/>
      <c r="J2930" s="2">
        <v>0</v>
      </c>
      <c r="K2930" s="2"/>
    </row>
    <row r="2931" spans="1:11">
      <c r="A2931" s="6" t="s">
        <v>6483</v>
      </c>
      <c r="B2931" s="6" t="s">
        <v>6484</v>
      </c>
      <c r="C2931" s="22" t="str">
        <f t="shared" ca="1" si="225"/>
        <v>South Santo (Santo)</v>
      </c>
      <c r="D2931" s="6" t="s">
        <v>636</v>
      </c>
      <c r="E2931" s="22" t="str">
        <f t="shared" ca="1" si="226"/>
        <v>Aese</v>
      </c>
      <c r="F2931" s="22" t="str">
        <f t="shared" ca="1" si="227"/>
        <v>VUT0102029</v>
      </c>
      <c r="G2931" s="22" t="str">
        <f t="shared" ca="1" si="228"/>
        <v>VUT0102</v>
      </c>
      <c r="H2931" s="22" t="str">
        <f t="shared" ca="1" si="229"/>
        <v>SANMA</v>
      </c>
      <c r="I2931" s="2"/>
      <c r="J2931" s="2">
        <v>0</v>
      </c>
      <c r="K2931" s="2"/>
    </row>
    <row r="2932" spans="1:11">
      <c r="A2932" s="6" t="s">
        <v>6521</v>
      </c>
      <c r="B2932" s="6" t="s">
        <v>6522</v>
      </c>
      <c r="C2932" s="22" t="str">
        <f t="shared" ca="1" si="225"/>
        <v>South Santo (Santo)</v>
      </c>
      <c r="D2932" s="6" t="s">
        <v>636</v>
      </c>
      <c r="E2932" s="22" t="str">
        <f t="shared" ca="1" si="226"/>
        <v>Aese</v>
      </c>
      <c r="F2932" s="22" t="str">
        <f t="shared" ca="1" si="227"/>
        <v>VUT0102029</v>
      </c>
      <c r="G2932" s="22" t="str">
        <f t="shared" ca="1" si="228"/>
        <v>VUT0102</v>
      </c>
      <c r="H2932" s="22" t="str">
        <f t="shared" ca="1" si="229"/>
        <v>SANMA</v>
      </c>
      <c r="I2932" s="2"/>
      <c r="J2932" s="2">
        <v>0</v>
      </c>
      <c r="K2932" s="2"/>
    </row>
    <row r="2933" spans="1:11">
      <c r="A2933" s="6" t="s">
        <v>6540</v>
      </c>
      <c r="B2933" s="6" t="s">
        <v>6541</v>
      </c>
      <c r="C2933" s="22" t="str">
        <f t="shared" ca="1" si="225"/>
        <v>South Santo (Santo)</v>
      </c>
      <c r="D2933" s="6" t="s">
        <v>636</v>
      </c>
      <c r="E2933" s="22" t="str">
        <f t="shared" ca="1" si="226"/>
        <v>Aese</v>
      </c>
      <c r="F2933" s="22" t="str">
        <f t="shared" ca="1" si="227"/>
        <v>VUT0102029</v>
      </c>
      <c r="G2933" s="22" t="str">
        <f t="shared" ca="1" si="228"/>
        <v>VUT0102</v>
      </c>
      <c r="H2933" s="22" t="str">
        <f t="shared" ca="1" si="229"/>
        <v>SANMA</v>
      </c>
      <c r="I2933" s="2"/>
      <c r="J2933" s="2">
        <v>0</v>
      </c>
      <c r="K2933" s="2"/>
    </row>
    <row r="2934" spans="1:11">
      <c r="A2934" s="6" t="s">
        <v>6542</v>
      </c>
      <c r="B2934" s="6" t="s">
        <v>6543</v>
      </c>
      <c r="C2934" s="22" t="str">
        <f t="shared" ca="1" si="225"/>
        <v>South Santo (Santo)</v>
      </c>
      <c r="D2934" s="6" t="s">
        <v>636</v>
      </c>
      <c r="E2934" s="22" t="str">
        <f t="shared" ca="1" si="226"/>
        <v>Aese</v>
      </c>
      <c r="F2934" s="22" t="str">
        <f t="shared" ca="1" si="227"/>
        <v>VUT0102029</v>
      </c>
      <c r="G2934" s="22" t="str">
        <f t="shared" ca="1" si="228"/>
        <v>VUT0102</v>
      </c>
      <c r="H2934" s="22" t="str">
        <f t="shared" ca="1" si="229"/>
        <v>SANMA</v>
      </c>
      <c r="I2934" s="2"/>
      <c r="J2934" s="2">
        <v>0</v>
      </c>
      <c r="K2934" s="2"/>
    </row>
    <row r="2935" spans="1:11">
      <c r="A2935" s="6" t="s">
        <v>6548</v>
      </c>
      <c r="B2935" s="6" t="s">
        <v>6549</v>
      </c>
      <c r="C2935" s="22" t="str">
        <f t="shared" ca="1" si="225"/>
        <v>South Santo (Santo)</v>
      </c>
      <c r="D2935" s="6" t="s">
        <v>636</v>
      </c>
      <c r="E2935" s="22" t="str">
        <f t="shared" ca="1" si="226"/>
        <v>Aese</v>
      </c>
      <c r="F2935" s="22" t="str">
        <f t="shared" ca="1" si="227"/>
        <v>VUT0102029</v>
      </c>
      <c r="G2935" s="22" t="str">
        <f t="shared" ca="1" si="228"/>
        <v>VUT0102</v>
      </c>
      <c r="H2935" s="22" t="str">
        <f t="shared" ca="1" si="229"/>
        <v>SANMA</v>
      </c>
      <c r="I2935" s="2"/>
      <c r="J2935" s="2">
        <v>0</v>
      </c>
      <c r="K2935" s="2"/>
    </row>
    <row r="2936" spans="1:11">
      <c r="A2936" s="6" t="s">
        <v>6562</v>
      </c>
      <c r="B2936" s="6" t="s">
        <v>6563</v>
      </c>
      <c r="C2936" s="22" t="str">
        <f t="shared" ca="1" si="225"/>
        <v>South Santo (Santo)</v>
      </c>
      <c r="D2936" s="6" t="s">
        <v>636</v>
      </c>
      <c r="E2936" s="22" t="str">
        <f t="shared" ca="1" si="226"/>
        <v>Aese</v>
      </c>
      <c r="F2936" s="22" t="str">
        <f t="shared" ca="1" si="227"/>
        <v>VUT0102029</v>
      </c>
      <c r="G2936" s="22" t="str">
        <f t="shared" ca="1" si="228"/>
        <v>VUT0102</v>
      </c>
      <c r="H2936" s="22" t="str">
        <f t="shared" ca="1" si="229"/>
        <v>SANMA</v>
      </c>
      <c r="I2936" s="2"/>
      <c r="J2936" s="2">
        <v>0</v>
      </c>
      <c r="K2936" s="2"/>
    </row>
    <row r="2937" spans="1:11">
      <c r="A2937" s="6" t="s">
        <v>6574</v>
      </c>
      <c r="B2937" s="6" t="s">
        <v>6575</v>
      </c>
      <c r="C2937" s="22" t="str">
        <f t="shared" ca="1" si="225"/>
        <v>South Santo (Santo)</v>
      </c>
      <c r="D2937" s="6" t="s">
        <v>636</v>
      </c>
      <c r="E2937" s="22" t="str">
        <f t="shared" ca="1" si="226"/>
        <v>Aese</v>
      </c>
      <c r="F2937" s="22" t="str">
        <f t="shared" ca="1" si="227"/>
        <v>VUT0102029</v>
      </c>
      <c r="G2937" s="22" t="str">
        <f t="shared" ca="1" si="228"/>
        <v>VUT0102</v>
      </c>
      <c r="H2937" s="22" t="str">
        <f t="shared" ca="1" si="229"/>
        <v>SANMA</v>
      </c>
      <c r="I2937" s="2"/>
      <c r="J2937" s="2">
        <v>0</v>
      </c>
      <c r="K2937" s="2"/>
    </row>
    <row r="2938" spans="1:11">
      <c r="A2938" s="6" t="s">
        <v>5894</v>
      </c>
      <c r="B2938" s="6" t="s">
        <v>5895</v>
      </c>
      <c r="C2938" s="22" t="str">
        <f t="shared" ca="1" si="225"/>
        <v>South Santo (Tangisi)</v>
      </c>
      <c r="D2938" s="6" t="s">
        <v>644</v>
      </c>
      <c r="E2938" s="22" t="str">
        <f t="shared" ca="1" si="226"/>
        <v>Tangisi</v>
      </c>
      <c r="F2938" s="22" t="str">
        <f t="shared" ca="1" si="227"/>
        <v>VUT0102077</v>
      </c>
      <c r="G2938" s="22" t="str">
        <f t="shared" ca="1" si="228"/>
        <v>VUT0102</v>
      </c>
      <c r="H2938" s="22" t="str">
        <f t="shared" ca="1" si="229"/>
        <v>SANMA</v>
      </c>
      <c r="I2938" s="2"/>
      <c r="J2938" s="2">
        <v>0</v>
      </c>
      <c r="K2938" s="2"/>
    </row>
    <row r="2939" spans="1:11">
      <c r="A2939" s="6" t="s">
        <v>197</v>
      </c>
      <c r="B2939" s="6" t="s">
        <v>5846</v>
      </c>
      <c r="C2939" s="22" t="str">
        <f t="shared" ca="1" si="225"/>
        <v>South Santo (Tangoa)</v>
      </c>
      <c r="D2939" s="6" t="s">
        <v>642</v>
      </c>
      <c r="E2939" s="22" t="str">
        <f t="shared" ca="1" si="226"/>
        <v>Tangoa</v>
      </c>
      <c r="F2939" s="22" t="str">
        <f t="shared" ca="1" si="227"/>
        <v>VUT0102078</v>
      </c>
      <c r="G2939" s="22" t="str">
        <f t="shared" ca="1" si="228"/>
        <v>VUT0102</v>
      </c>
      <c r="H2939" s="22" t="str">
        <f t="shared" ca="1" si="229"/>
        <v>SANMA</v>
      </c>
      <c r="I2939" s="2"/>
      <c r="J2939" s="2">
        <v>0</v>
      </c>
      <c r="K2939" s="2"/>
    </row>
    <row r="2940" spans="1:11">
      <c r="A2940" s="6" t="s">
        <v>197</v>
      </c>
      <c r="B2940" s="6" t="s">
        <v>5858</v>
      </c>
      <c r="C2940" s="22" t="str">
        <f t="shared" ca="1" si="225"/>
        <v>South Santo (Tangoa)</v>
      </c>
      <c r="D2940" s="6" t="s">
        <v>642</v>
      </c>
      <c r="E2940" s="22" t="str">
        <f t="shared" ca="1" si="226"/>
        <v>Tangoa</v>
      </c>
      <c r="F2940" s="22" t="str">
        <f t="shared" ca="1" si="227"/>
        <v>VUT0102078</v>
      </c>
      <c r="G2940" s="22" t="str">
        <f t="shared" ca="1" si="228"/>
        <v>VUT0102</v>
      </c>
      <c r="H2940" s="22" t="str">
        <f t="shared" ca="1" si="229"/>
        <v>SANMA</v>
      </c>
      <c r="I2940" s="2"/>
      <c r="J2940" s="2">
        <v>0</v>
      </c>
      <c r="K2940" s="2"/>
    </row>
    <row r="2941" spans="1:11">
      <c r="A2941" s="6" t="s">
        <v>5863</v>
      </c>
      <c r="B2941" s="6" t="s">
        <v>5864</v>
      </c>
      <c r="C2941" s="22" t="str">
        <f t="shared" ca="1" si="225"/>
        <v>South Santo (Tangoa)</v>
      </c>
      <c r="D2941" s="6" t="s">
        <v>642</v>
      </c>
      <c r="E2941" s="22" t="str">
        <f t="shared" ca="1" si="226"/>
        <v>Tangoa</v>
      </c>
      <c r="F2941" s="22" t="str">
        <f t="shared" ca="1" si="227"/>
        <v>VUT0102078</v>
      </c>
      <c r="G2941" s="22" t="str">
        <f t="shared" ca="1" si="228"/>
        <v>VUT0102</v>
      </c>
      <c r="H2941" s="22" t="str">
        <f t="shared" ca="1" si="229"/>
        <v>SANMA</v>
      </c>
      <c r="I2941" s="2"/>
      <c r="J2941" s="2">
        <v>0</v>
      </c>
      <c r="K2941" s="2"/>
    </row>
    <row r="2942" spans="1:11">
      <c r="A2942" s="6" t="s">
        <v>203</v>
      </c>
      <c r="B2942" s="6" t="s">
        <v>5794</v>
      </c>
      <c r="C2942" s="22" t="str">
        <f t="shared" ca="1" si="225"/>
        <v>South Santo (Tuvana)</v>
      </c>
      <c r="D2942" s="6" t="s">
        <v>646</v>
      </c>
      <c r="E2942" s="22" t="str">
        <f t="shared" ca="1" si="226"/>
        <v>Tuvana</v>
      </c>
      <c r="F2942" s="22" t="str">
        <f t="shared" ca="1" si="227"/>
        <v>VUT0102085</v>
      </c>
      <c r="G2942" s="22" t="str">
        <f t="shared" ca="1" si="228"/>
        <v>VUT0102</v>
      </c>
      <c r="H2942" s="22" t="str">
        <f t="shared" ca="1" si="229"/>
        <v>SANMA</v>
      </c>
      <c r="I2942" s="2"/>
      <c r="J2942" s="2">
        <v>2</v>
      </c>
      <c r="K2942" s="2"/>
    </row>
    <row r="2943" spans="1:11">
      <c r="A2943" s="6" t="s">
        <v>812</v>
      </c>
      <c r="B2943" s="6" t="s">
        <v>813</v>
      </c>
      <c r="C2943" s="22" t="str">
        <f t="shared" ca="1" si="225"/>
        <v>South Tanna (Tanna)</v>
      </c>
      <c r="D2943" s="6" t="s">
        <v>650</v>
      </c>
      <c r="E2943" s="22" t="str">
        <f t="shared" ca="1" si="226"/>
        <v>Tanna</v>
      </c>
      <c r="F2943" s="22" t="str">
        <f t="shared" ca="1" si="227"/>
        <v>VUT0106023</v>
      </c>
      <c r="G2943" s="22" t="str">
        <f t="shared" ca="1" si="228"/>
        <v>VUT0106</v>
      </c>
      <c r="H2943" s="22" t="str">
        <f t="shared" ca="1" si="229"/>
        <v>TAFEA</v>
      </c>
      <c r="I2943" s="2"/>
      <c r="J2943" s="2">
        <v>0</v>
      </c>
      <c r="K2943" s="2"/>
    </row>
    <row r="2944" spans="1:11">
      <c r="A2944" s="6" t="s">
        <v>816</v>
      </c>
      <c r="B2944" s="6" t="s">
        <v>817</v>
      </c>
      <c r="C2944" s="22" t="str">
        <f t="shared" ca="1" si="225"/>
        <v>South Tanna (Tanna)</v>
      </c>
      <c r="D2944" s="6" t="s">
        <v>650</v>
      </c>
      <c r="E2944" s="22" t="str">
        <f t="shared" ca="1" si="226"/>
        <v>Tanna</v>
      </c>
      <c r="F2944" s="22" t="str">
        <f t="shared" ca="1" si="227"/>
        <v>VUT0106023</v>
      </c>
      <c r="G2944" s="22" t="str">
        <f t="shared" ca="1" si="228"/>
        <v>VUT0106</v>
      </c>
      <c r="H2944" s="22" t="str">
        <f t="shared" ca="1" si="229"/>
        <v>TAFEA</v>
      </c>
      <c r="I2944" s="2"/>
      <c r="J2944" s="2">
        <v>0</v>
      </c>
      <c r="K2944" s="2"/>
    </row>
    <row r="2945" spans="1:11">
      <c r="A2945" s="6" t="s">
        <v>844</v>
      </c>
      <c r="B2945" s="6" t="s">
        <v>845</v>
      </c>
      <c r="C2945" s="22" t="str">
        <f t="shared" ca="1" si="225"/>
        <v>South Tanna (Tanna)</v>
      </c>
      <c r="D2945" s="6" t="s">
        <v>650</v>
      </c>
      <c r="E2945" s="22" t="str">
        <f t="shared" ca="1" si="226"/>
        <v>Tanna</v>
      </c>
      <c r="F2945" s="22" t="str">
        <f t="shared" ca="1" si="227"/>
        <v>VUT0106023</v>
      </c>
      <c r="G2945" s="22" t="str">
        <f t="shared" ca="1" si="228"/>
        <v>VUT0106</v>
      </c>
      <c r="H2945" s="22" t="str">
        <f t="shared" ca="1" si="229"/>
        <v>TAFEA</v>
      </c>
      <c r="I2945" s="2"/>
      <c r="J2945" s="2">
        <v>0</v>
      </c>
      <c r="K2945" s="2"/>
    </row>
    <row r="2946" spans="1:11">
      <c r="A2946" s="6" t="s">
        <v>848</v>
      </c>
      <c r="B2946" s="6" t="s">
        <v>849</v>
      </c>
      <c r="C2946" s="22" t="str">
        <f t="shared" ref="C2946:C3009" ca="1" si="230">OFFSET(OffsetRefAdm3,MATCH(D2946,MatchAdm3_Code,0)-1,0)</f>
        <v>South Tanna (Tanna)</v>
      </c>
      <c r="D2946" s="6" t="s">
        <v>650</v>
      </c>
      <c r="E2946" s="22" t="str">
        <f t="shared" ref="E2946:E3009" ca="1" si="231">OFFSET(OffsetRefAdm3,MATCH(D2946,MatchAdm3_Code,0)-1,2)</f>
        <v>Tanna</v>
      </c>
      <c r="F2946" s="22" t="str">
        <f t="shared" ref="F2946:F3009" ca="1" si="232">OFFSET(OffsetRefAdm3,MATCH(D2946,MatchAdm3_Code,0)-1,3)</f>
        <v>VUT0106023</v>
      </c>
      <c r="G2946" s="22" t="str">
        <f t="shared" ref="G2946:G3009" ca="1" si="233">OFFSET(OffsetRefAdm3,MATCH(D2946,MatchAdm3_Code,0)-1,5)</f>
        <v>VUT0106</v>
      </c>
      <c r="H2946" s="22" t="str">
        <f t="shared" ref="H2946:H3009" ca="1" si="234">OFFSET(OffsetRefAdm3,MATCH(D2946,MatchAdm3_Code,0)-1,4)</f>
        <v>TAFEA</v>
      </c>
      <c r="I2946" s="2"/>
      <c r="J2946" s="2">
        <v>0</v>
      </c>
      <c r="K2946" s="2"/>
    </row>
    <row r="2947" spans="1:11">
      <c r="A2947" s="6" t="s">
        <v>854</v>
      </c>
      <c r="B2947" s="6" t="s">
        <v>855</v>
      </c>
      <c r="C2947" s="22" t="str">
        <f t="shared" ca="1" si="230"/>
        <v>South Tanna (Tanna)</v>
      </c>
      <c r="D2947" s="6" t="s">
        <v>650</v>
      </c>
      <c r="E2947" s="22" t="str">
        <f t="shared" ca="1" si="231"/>
        <v>Tanna</v>
      </c>
      <c r="F2947" s="22" t="str">
        <f t="shared" ca="1" si="232"/>
        <v>VUT0106023</v>
      </c>
      <c r="G2947" s="22" t="str">
        <f t="shared" ca="1" si="233"/>
        <v>VUT0106</v>
      </c>
      <c r="H2947" s="22" t="str">
        <f t="shared" ca="1" si="234"/>
        <v>TAFEA</v>
      </c>
      <c r="I2947" s="2"/>
      <c r="J2947" s="2">
        <v>0</v>
      </c>
      <c r="K2947" s="2"/>
    </row>
    <row r="2948" spans="1:11">
      <c r="A2948" s="6" t="s">
        <v>856</v>
      </c>
      <c r="B2948" s="6" t="s">
        <v>857</v>
      </c>
      <c r="C2948" s="22" t="str">
        <f t="shared" ca="1" si="230"/>
        <v>South Tanna (Tanna)</v>
      </c>
      <c r="D2948" s="6" t="s">
        <v>650</v>
      </c>
      <c r="E2948" s="22" t="str">
        <f t="shared" ca="1" si="231"/>
        <v>Tanna</v>
      </c>
      <c r="F2948" s="22" t="str">
        <f t="shared" ca="1" si="232"/>
        <v>VUT0106023</v>
      </c>
      <c r="G2948" s="22" t="str">
        <f t="shared" ca="1" si="233"/>
        <v>VUT0106</v>
      </c>
      <c r="H2948" s="22" t="str">
        <f t="shared" ca="1" si="234"/>
        <v>TAFEA</v>
      </c>
      <c r="I2948" s="2"/>
      <c r="J2948" s="2">
        <v>0</v>
      </c>
      <c r="K2948" s="2"/>
    </row>
    <row r="2949" spans="1:11">
      <c r="A2949" s="6" t="s">
        <v>864</v>
      </c>
      <c r="B2949" s="6" t="s">
        <v>865</v>
      </c>
      <c r="C2949" s="22" t="str">
        <f t="shared" ca="1" si="230"/>
        <v>South Tanna (Tanna)</v>
      </c>
      <c r="D2949" s="6" t="s">
        <v>650</v>
      </c>
      <c r="E2949" s="22" t="str">
        <f t="shared" ca="1" si="231"/>
        <v>Tanna</v>
      </c>
      <c r="F2949" s="22" t="str">
        <f t="shared" ca="1" si="232"/>
        <v>VUT0106023</v>
      </c>
      <c r="G2949" s="22" t="str">
        <f t="shared" ca="1" si="233"/>
        <v>VUT0106</v>
      </c>
      <c r="H2949" s="22" t="str">
        <f t="shared" ca="1" si="234"/>
        <v>TAFEA</v>
      </c>
      <c r="I2949" s="2"/>
      <c r="J2949" s="2">
        <v>0</v>
      </c>
      <c r="K2949" s="2"/>
    </row>
    <row r="2950" spans="1:11">
      <c r="A2950" s="6" t="s">
        <v>866</v>
      </c>
      <c r="B2950" s="6" t="s">
        <v>867</v>
      </c>
      <c r="C2950" s="22" t="str">
        <f t="shared" ca="1" si="230"/>
        <v>South Tanna (Tanna)</v>
      </c>
      <c r="D2950" s="6" t="s">
        <v>650</v>
      </c>
      <c r="E2950" s="22" t="str">
        <f t="shared" ca="1" si="231"/>
        <v>Tanna</v>
      </c>
      <c r="F2950" s="22" t="str">
        <f t="shared" ca="1" si="232"/>
        <v>VUT0106023</v>
      </c>
      <c r="G2950" s="22" t="str">
        <f t="shared" ca="1" si="233"/>
        <v>VUT0106</v>
      </c>
      <c r="H2950" s="22" t="str">
        <f t="shared" ca="1" si="234"/>
        <v>TAFEA</v>
      </c>
      <c r="I2950" s="2"/>
      <c r="J2950" s="2">
        <v>0</v>
      </c>
      <c r="K2950" s="2"/>
    </row>
    <row r="2951" spans="1:11">
      <c r="A2951" s="6" t="s">
        <v>868</v>
      </c>
      <c r="B2951" s="6" t="s">
        <v>869</v>
      </c>
      <c r="C2951" s="22" t="str">
        <f t="shared" ca="1" si="230"/>
        <v>South Tanna (Tanna)</v>
      </c>
      <c r="D2951" s="6" t="s">
        <v>650</v>
      </c>
      <c r="E2951" s="22" t="str">
        <f t="shared" ca="1" si="231"/>
        <v>Tanna</v>
      </c>
      <c r="F2951" s="22" t="str">
        <f t="shared" ca="1" si="232"/>
        <v>VUT0106023</v>
      </c>
      <c r="G2951" s="22" t="str">
        <f t="shared" ca="1" si="233"/>
        <v>VUT0106</v>
      </c>
      <c r="H2951" s="22" t="str">
        <f t="shared" ca="1" si="234"/>
        <v>TAFEA</v>
      </c>
      <c r="I2951" s="2"/>
      <c r="J2951" s="2">
        <v>0</v>
      </c>
      <c r="K2951" s="2"/>
    </row>
    <row r="2952" spans="1:11">
      <c r="A2952" s="6" t="s">
        <v>872</v>
      </c>
      <c r="B2952" s="6" t="s">
        <v>873</v>
      </c>
      <c r="C2952" s="22" t="str">
        <f t="shared" ca="1" si="230"/>
        <v>South Tanna (Tanna)</v>
      </c>
      <c r="D2952" s="6" t="s">
        <v>650</v>
      </c>
      <c r="E2952" s="22" t="str">
        <f t="shared" ca="1" si="231"/>
        <v>Tanna</v>
      </c>
      <c r="F2952" s="22" t="str">
        <f t="shared" ca="1" si="232"/>
        <v>VUT0106023</v>
      </c>
      <c r="G2952" s="22" t="str">
        <f t="shared" ca="1" si="233"/>
        <v>VUT0106</v>
      </c>
      <c r="H2952" s="22" t="str">
        <f t="shared" ca="1" si="234"/>
        <v>TAFEA</v>
      </c>
      <c r="I2952" s="2"/>
      <c r="J2952" s="2">
        <v>0</v>
      </c>
      <c r="K2952" s="2"/>
    </row>
    <row r="2953" spans="1:11">
      <c r="A2953" s="6" t="s">
        <v>874</v>
      </c>
      <c r="B2953" s="6" t="s">
        <v>875</v>
      </c>
      <c r="C2953" s="22" t="str">
        <f t="shared" ca="1" si="230"/>
        <v>South Tanna (Tanna)</v>
      </c>
      <c r="D2953" s="6" t="s">
        <v>650</v>
      </c>
      <c r="E2953" s="22" t="str">
        <f t="shared" ca="1" si="231"/>
        <v>Tanna</v>
      </c>
      <c r="F2953" s="22" t="str">
        <f t="shared" ca="1" si="232"/>
        <v>VUT0106023</v>
      </c>
      <c r="G2953" s="22" t="str">
        <f t="shared" ca="1" si="233"/>
        <v>VUT0106</v>
      </c>
      <c r="H2953" s="22" t="str">
        <f t="shared" ca="1" si="234"/>
        <v>TAFEA</v>
      </c>
      <c r="I2953" s="2"/>
      <c r="J2953" s="2">
        <v>0</v>
      </c>
      <c r="K2953" s="2"/>
    </row>
    <row r="2954" spans="1:11">
      <c r="A2954" s="6" t="s">
        <v>876</v>
      </c>
      <c r="B2954" s="6" t="s">
        <v>877</v>
      </c>
      <c r="C2954" s="22" t="str">
        <f t="shared" ca="1" si="230"/>
        <v>South Tanna (Tanna)</v>
      </c>
      <c r="D2954" s="6" t="s">
        <v>650</v>
      </c>
      <c r="E2954" s="22" t="str">
        <f t="shared" ca="1" si="231"/>
        <v>Tanna</v>
      </c>
      <c r="F2954" s="22" t="str">
        <f t="shared" ca="1" si="232"/>
        <v>VUT0106023</v>
      </c>
      <c r="G2954" s="22" t="str">
        <f t="shared" ca="1" si="233"/>
        <v>VUT0106</v>
      </c>
      <c r="H2954" s="22" t="str">
        <f t="shared" ca="1" si="234"/>
        <v>TAFEA</v>
      </c>
      <c r="I2954" s="2"/>
      <c r="J2954" s="2">
        <v>0</v>
      </c>
      <c r="K2954" s="2"/>
    </row>
    <row r="2955" spans="1:11">
      <c r="A2955" s="6" t="s">
        <v>878</v>
      </c>
      <c r="B2955" s="6" t="s">
        <v>879</v>
      </c>
      <c r="C2955" s="22" t="str">
        <f t="shared" ca="1" si="230"/>
        <v>South Tanna (Tanna)</v>
      </c>
      <c r="D2955" s="6" t="s">
        <v>650</v>
      </c>
      <c r="E2955" s="22" t="str">
        <f t="shared" ca="1" si="231"/>
        <v>Tanna</v>
      </c>
      <c r="F2955" s="22" t="str">
        <f t="shared" ca="1" si="232"/>
        <v>VUT0106023</v>
      </c>
      <c r="G2955" s="22" t="str">
        <f t="shared" ca="1" si="233"/>
        <v>VUT0106</v>
      </c>
      <c r="H2955" s="22" t="str">
        <f t="shared" ca="1" si="234"/>
        <v>TAFEA</v>
      </c>
      <c r="I2955" s="2"/>
      <c r="J2955" s="2">
        <v>0</v>
      </c>
      <c r="K2955" s="2"/>
    </row>
    <row r="2956" spans="1:11">
      <c r="A2956" s="6" t="s">
        <v>880</v>
      </c>
      <c r="B2956" s="6" t="s">
        <v>881</v>
      </c>
      <c r="C2956" s="22" t="str">
        <f t="shared" ca="1" si="230"/>
        <v>South Tanna (Tanna)</v>
      </c>
      <c r="D2956" s="6" t="s">
        <v>650</v>
      </c>
      <c r="E2956" s="22" t="str">
        <f t="shared" ca="1" si="231"/>
        <v>Tanna</v>
      </c>
      <c r="F2956" s="22" t="str">
        <f t="shared" ca="1" si="232"/>
        <v>VUT0106023</v>
      </c>
      <c r="G2956" s="22" t="str">
        <f t="shared" ca="1" si="233"/>
        <v>VUT0106</v>
      </c>
      <c r="H2956" s="22" t="str">
        <f t="shared" ca="1" si="234"/>
        <v>TAFEA</v>
      </c>
      <c r="I2956" s="2"/>
      <c r="J2956" s="2">
        <v>3</v>
      </c>
      <c r="K2956" s="2"/>
    </row>
    <row r="2957" spans="1:11">
      <c r="A2957" s="6" t="s">
        <v>886</v>
      </c>
      <c r="B2957" s="6" t="s">
        <v>887</v>
      </c>
      <c r="C2957" s="22" t="str">
        <f t="shared" ca="1" si="230"/>
        <v>South Tanna (Tanna)</v>
      </c>
      <c r="D2957" s="6" t="s">
        <v>650</v>
      </c>
      <c r="E2957" s="22" t="str">
        <f t="shared" ca="1" si="231"/>
        <v>Tanna</v>
      </c>
      <c r="F2957" s="22" t="str">
        <f t="shared" ca="1" si="232"/>
        <v>VUT0106023</v>
      </c>
      <c r="G2957" s="22" t="str">
        <f t="shared" ca="1" si="233"/>
        <v>VUT0106</v>
      </c>
      <c r="H2957" s="22" t="str">
        <f t="shared" ca="1" si="234"/>
        <v>TAFEA</v>
      </c>
      <c r="I2957" s="2"/>
      <c r="J2957" s="2">
        <v>0</v>
      </c>
      <c r="K2957" s="2"/>
    </row>
    <row r="2958" spans="1:11">
      <c r="A2958" s="6" t="s">
        <v>888</v>
      </c>
      <c r="B2958" s="6" t="s">
        <v>889</v>
      </c>
      <c r="C2958" s="22" t="str">
        <f t="shared" ca="1" si="230"/>
        <v>South Tanna (Tanna)</v>
      </c>
      <c r="D2958" s="6" t="s">
        <v>650</v>
      </c>
      <c r="E2958" s="22" t="str">
        <f t="shared" ca="1" si="231"/>
        <v>Tanna</v>
      </c>
      <c r="F2958" s="22" t="str">
        <f t="shared" ca="1" si="232"/>
        <v>VUT0106023</v>
      </c>
      <c r="G2958" s="22" t="str">
        <f t="shared" ca="1" si="233"/>
        <v>VUT0106</v>
      </c>
      <c r="H2958" s="22" t="str">
        <f t="shared" ca="1" si="234"/>
        <v>TAFEA</v>
      </c>
      <c r="I2958" s="2"/>
      <c r="J2958" s="2">
        <v>0</v>
      </c>
      <c r="K2958" s="2"/>
    </row>
    <row r="2959" spans="1:11">
      <c r="A2959" s="6" t="s">
        <v>894</v>
      </c>
      <c r="B2959" s="6" t="s">
        <v>895</v>
      </c>
      <c r="C2959" s="22" t="str">
        <f t="shared" ca="1" si="230"/>
        <v>South Tanna (Tanna)</v>
      </c>
      <c r="D2959" s="6" t="s">
        <v>650</v>
      </c>
      <c r="E2959" s="22" t="str">
        <f t="shared" ca="1" si="231"/>
        <v>Tanna</v>
      </c>
      <c r="F2959" s="22" t="str">
        <f t="shared" ca="1" si="232"/>
        <v>VUT0106023</v>
      </c>
      <c r="G2959" s="22" t="str">
        <f t="shared" ca="1" si="233"/>
        <v>VUT0106</v>
      </c>
      <c r="H2959" s="22" t="str">
        <f t="shared" ca="1" si="234"/>
        <v>TAFEA</v>
      </c>
      <c r="I2959" s="2"/>
      <c r="J2959" s="2">
        <v>0</v>
      </c>
      <c r="K2959" s="2"/>
    </row>
    <row r="2960" spans="1:11">
      <c r="A2960" s="6" t="s">
        <v>896</v>
      </c>
      <c r="B2960" s="6" t="s">
        <v>897</v>
      </c>
      <c r="C2960" s="22" t="str">
        <f t="shared" ca="1" si="230"/>
        <v>South Tanna (Tanna)</v>
      </c>
      <c r="D2960" s="6" t="s">
        <v>650</v>
      </c>
      <c r="E2960" s="22" t="str">
        <f t="shared" ca="1" si="231"/>
        <v>Tanna</v>
      </c>
      <c r="F2960" s="22" t="str">
        <f t="shared" ca="1" si="232"/>
        <v>VUT0106023</v>
      </c>
      <c r="G2960" s="22" t="str">
        <f t="shared" ca="1" si="233"/>
        <v>VUT0106</v>
      </c>
      <c r="H2960" s="22" t="str">
        <f t="shared" ca="1" si="234"/>
        <v>TAFEA</v>
      </c>
      <c r="I2960" s="2"/>
      <c r="J2960" s="2">
        <v>0</v>
      </c>
      <c r="K2960" s="2"/>
    </row>
    <row r="2961" spans="1:11">
      <c r="A2961" s="6" t="s">
        <v>900</v>
      </c>
      <c r="B2961" s="6" t="s">
        <v>901</v>
      </c>
      <c r="C2961" s="22" t="str">
        <f t="shared" ca="1" si="230"/>
        <v>South Tanna (Tanna)</v>
      </c>
      <c r="D2961" s="6" t="s">
        <v>650</v>
      </c>
      <c r="E2961" s="22" t="str">
        <f t="shared" ca="1" si="231"/>
        <v>Tanna</v>
      </c>
      <c r="F2961" s="22" t="str">
        <f t="shared" ca="1" si="232"/>
        <v>VUT0106023</v>
      </c>
      <c r="G2961" s="22" t="str">
        <f t="shared" ca="1" si="233"/>
        <v>VUT0106</v>
      </c>
      <c r="H2961" s="22" t="str">
        <f t="shared" ca="1" si="234"/>
        <v>TAFEA</v>
      </c>
      <c r="I2961" s="2"/>
      <c r="J2961" s="2">
        <v>0</v>
      </c>
      <c r="K2961" s="2"/>
    </row>
    <row r="2962" spans="1:11">
      <c r="A2962" s="6" t="s">
        <v>904</v>
      </c>
      <c r="B2962" s="6" t="s">
        <v>905</v>
      </c>
      <c r="C2962" s="22" t="str">
        <f t="shared" ca="1" si="230"/>
        <v>South Tanna (Tanna)</v>
      </c>
      <c r="D2962" s="6" t="s">
        <v>650</v>
      </c>
      <c r="E2962" s="22" t="str">
        <f t="shared" ca="1" si="231"/>
        <v>Tanna</v>
      </c>
      <c r="F2962" s="22" t="str">
        <f t="shared" ca="1" si="232"/>
        <v>VUT0106023</v>
      </c>
      <c r="G2962" s="22" t="str">
        <f t="shared" ca="1" si="233"/>
        <v>VUT0106</v>
      </c>
      <c r="H2962" s="22" t="str">
        <f t="shared" ca="1" si="234"/>
        <v>TAFEA</v>
      </c>
      <c r="I2962" s="2"/>
      <c r="J2962" s="2">
        <v>0</v>
      </c>
      <c r="K2962" s="2"/>
    </row>
    <row r="2963" spans="1:11">
      <c r="A2963" s="6" t="s">
        <v>906</v>
      </c>
      <c r="B2963" s="6" t="s">
        <v>907</v>
      </c>
      <c r="C2963" s="22" t="str">
        <f t="shared" ca="1" si="230"/>
        <v>South Tanna (Tanna)</v>
      </c>
      <c r="D2963" s="6" t="s">
        <v>650</v>
      </c>
      <c r="E2963" s="22" t="str">
        <f t="shared" ca="1" si="231"/>
        <v>Tanna</v>
      </c>
      <c r="F2963" s="22" t="str">
        <f t="shared" ca="1" si="232"/>
        <v>VUT0106023</v>
      </c>
      <c r="G2963" s="22" t="str">
        <f t="shared" ca="1" si="233"/>
        <v>VUT0106</v>
      </c>
      <c r="H2963" s="22" t="str">
        <f t="shared" ca="1" si="234"/>
        <v>TAFEA</v>
      </c>
      <c r="I2963" s="2"/>
      <c r="J2963" s="2">
        <v>0</v>
      </c>
      <c r="K2963" s="2"/>
    </row>
    <row r="2964" spans="1:11">
      <c r="A2964" s="6" t="s">
        <v>916</v>
      </c>
      <c r="B2964" s="6" t="s">
        <v>917</v>
      </c>
      <c r="C2964" s="22" t="str">
        <f t="shared" ca="1" si="230"/>
        <v>South Tanna (Tanna)</v>
      </c>
      <c r="D2964" s="6" t="s">
        <v>650</v>
      </c>
      <c r="E2964" s="22" t="str">
        <f t="shared" ca="1" si="231"/>
        <v>Tanna</v>
      </c>
      <c r="F2964" s="22" t="str">
        <f t="shared" ca="1" si="232"/>
        <v>VUT0106023</v>
      </c>
      <c r="G2964" s="22" t="str">
        <f t="shared" ca="1" si="233"/>
        <v>VUT0106</v>
      </c>
      <c r="H2964" s="22" t="str">
        <f t="shared" ca="1" si="234"/>
        <v>TAFEA</v>
      </c>
      <c r="I2964" s="2"/>
      <c r="J2964" s="2">
        <v>0</v>
      </c>
      <c r="K2964" s="2"/>
    </row>
    <row r="2965" spans="1:11">
      <c r="A2965" s="6" t="s">
        <v>918</v>
      </c>
      <c r="B2965" s="6" t="s">
        <v>919</v>
      </c>
      <c r="C2965" s="22" t="str">
        <f t="shared" ca="1" si="230"/>
        <v>South Tanna (Tanna)</v>
      </c>
      <c r="D2965" s="6" t="s">
        <v>650</v>
      </c>
      <c r="E2965" s="22" t="str">
        <f t="shared" ca="1" si="231"/>
        <v>Tanna</v>
      </c>
      <c r="F2965" s="22" t="str">
        <f t="shared" ca="1" si="232"/>
        <v>VUT0106023</v>
      </c>
      <c r="G2965" s="22" t="str">
        <f t="shared" ca="1" si="233"/>
        <v>VUT0106</v>
      </c>
      <c r="H2965" s="22" t="str">
        <f t="shared" ca="1" si="234"/>
        <v>TAFEA</v>
      </c>
      <c r="I2965" s="2"/>
      <c r="J2965" s="2">
        <v>0</v>
      </c>
      <c r="K2965" s="2"/>
    </row>
    <row r="2966" spans="1:11">
      <c r="A2966" s="6" t="s">
        <v>926</v>
      </c>
      <c r="B2966" s="6" t="s">
        <v>927</v>
      </c>
      <c r="C2966" s="22" t="str">
        <f t="shared" ca="1" si="230"/>
        <v>South Tanna (Tanna)</v>
      </c>
      <c r="D2966" s="6" t="s">
        <v>650</v>
      </c>
      <c r="E2966" s="22" t="str">
        <f t="shared" ca="1" si="231"/>
        <v>Tanna</v>
      </c>
      <c r="F2966" s="22" t="str">
        <f t="shared" ca="1" si="232"/>
        <v>VUT0106023</v>
      </c>
      <c r="G2966" s="22" t="str">
        <f t="shared" ca="1" si="233"/>
        <v>VUT0106</v>
      </c>
      <c r="H2966" s="22" t="str">
        <f t="shared" ca="1" si="234"/>
        <v>TAFEA</v>
      </c>
      <c r="I2966" s="2"/>
      <c r="J2966" s="2">
        <v>0</v>
      </c>
      <c r="K2966" s="2"/>
    </row>
    <row r="2967" spans="1:11">
      <c r="A2967" s="6" t="s">
        <v>928</v>
      </c>
      <c r="B2967" s="6" t="s">
        <v>929</v>
      </c>
      <c r="C2967" s="22" t="str">
        <f t="shared" ca="1" si="230"/>
        <v>South Tanna (Tanna)</v>
      </c>
      <c r="D2967" s="6" t="s">
        <v>650</v>
      </c>
      <c r="E2967" s="22" t="str">
        <f t="shared" ca="1" si="231"/>
        <v>Tanna</v>
      </c>
      <c r="F2967" s="22" t="str">
        <f t="shared" ca="1" si="232"/>
        <v>VUT0106023</v>
      </c>
      <c r="G2967" s="22" t="str">
        <f t="shared" ca="1" si="233"/>
        <v>VUT0106</v>
      </c>
      <c r="H2967" s="22" t="str">
        <f t="shared" ca="1" si="234"/>
        <v>TAFEA</v>
      </c>
      <c r="I2967" s="2"/>
      <c r="J2967" s="2">
        <v>0</v>
      </c>
      <c r="K2967" s="2"/>
    </row>
    <row r="2968" spans="1:11">
      <c r="A2968" s="6" t="s">
        <v>938</v>
      </c>
      <c r="B2968" s="6" t="s">
        <v>939</v>
      </c>
      <c r="C2968" s="22" t="str">
        <f t="shared" ca="1" si="230"/>
        <v>South Tanna (Tanna)</v>
      </c>
      <c r="D2968" s="6" t="s">
        <v>650</v>
      </c>
      <c r="E2968" s="22" t="str">
        <f t="shared" ca="1" si="231"/>
        <v>Tanna</v>
      </c>
      <c r="F2968" s="22" t="str">
        <f t="shared" ca="1" si="232"/>
        <v>VUT0106023</v>
      </c>
      <c r="G2968" s="22" t="str">
        <f t="shared" ca="1" si="233"/>
        <v>VUT0106</v>
      </c>
      <c r="H2968" s="22" t="str">
        <f t="shared" ca="1" si="234"/>
        <v>TAFEA</v>
      </c>
      <c r="I2968" s="2"/>
      <c r="J2968" s="2">
        <v>0</v>
      </c>
      <c r="K2968" s="2"/>
    </row>
    <row r="2969" spans="1:11">
      <c r="A2969" s="6" t="s">
        <v>944</v>
      </c>
      <c r="B2969" s="6" t="s">
        <v>945</v>
      </c>
      <c r="C2969" s="22" t="str">
        <f t="shared" ca="1" si="230"/>
        <v>South Tanna (Tanna)</v>
      </c>
      <c r="D2969" s="6" t="s">
        <v>650</v>
      </c>
      <c r="E2969" s="22" t="str">
        <f t="shared" ca="1" si="231"/>
        <v>Tanna</v>
      </c>
      <c r="F2969" s="22" t="str">
        <f t="shared" ca="1" si="232"/>
        <v>VUT0106023</v>
      </c>
      <c r="G2969" s="22" t="str">
        <f t="shared" ca="1" si="233"/>
        <v>VUT0106</v>
      </c>
      <c r="H2969" s="22" t="str">
        <f t="shared" ca="1" si="234"/>
        <v>TAFEA</v>
      </c>
      <c r="I2969" s="2"/>
      <c r="J2969" s="2">
        <v>0</v>
      </c>
      <c r="K2969" s="2"/>
    </row>
    <row r="2970" spans="1:11">
      <c r="A2970" s="6" t="s">
        <v>948</v>
      </c>
      <c r="B2970" s="6" t="s">
        <v>949</v>
      </c>
      <c r="C2970" s="22" t="str">
        <f t="shared" ca="1" si="230"/>
        <v>South Tanna (Tanna)</v>
      </c>
      <c r="D2970" s="6" t="s">
        <v>650</v>
      </c>
      <c r="E2970" s="22" t="str">
        <f t="shared" ca="1" si="231"/>
        <v>Tanna</v>
      </c>
      <c r="F2970" s="22" t="str">
        <f t="shared" ca="1" si="232"/>
        <v>VUT0106023</v>
      </c>
      <c r="G2970" s="22" t="str">
        <f t="shared" ca="1" si="233"/>
        <v>VUT0106</v>
      </c>
      <c r="H2970" s="22" t="str">
        <f t="shared" ca="1" si="234"/>
        <v>TAFEA</v>
      </c>
      <c r="I2970" s="2"/>
      <c r="J2970" s="2">
        <v>0</v>
      </c>
      <c r="K2970" s="2"/>
    </row>
    <row r="2971" spans="1:11">
      <c r="A2971" s="6" t="s">
        <v>952</v>
      </c>
      <c r="B2971" s="6" t="s">
        <v>953</v>
      </c>
      <c r="C2971" s="22" t="str">
        <f t="shared" ca="1" si="230"/>
        <v>South Tanna (Tanna)</v>
      </c>
      <c r="D2971" s="6" t="s">
        <v>650</v>
      </c>
      <c r="E2971" s="22" t="str">
        <f t="shared" ca="1" si="231"/>
        <v>Tanna</v>
      </c>
      <c r="F2971" s="22" t="str">
        <f t="shared" ca="1" si="232"/>
        <v>VUT0106023</v>
      </c>
      <c r="G2971" s="22" t="str">
        <f t="shared" ca="1" si="233"/>
        <v>VUT0106</v>
      </c>
      <c r="H2971" s="22" t="str">
        <f t="shared" ca="1" si="234"/>
        <v>TAFEA</v>
      </c>
      <c r="I2971" s="2"/>
      <c r="J2971" s="2">
        <v>0</v>
      </c>
      <c r="K2971" s="2"/>
    </row>
    <row r="2972" spans="1:11">
      <c r="A2972" s="6" t="s">
        <v>956</v>
      </c>
      <c r="B2972" s="6" t="s">
        <v>957</v>
      </c>
      <c r="C2972" s="22" t="str">
        <f t="shared" ca="1" si="230"/>
        <v>South Tanna (Tanna)</v>
      </c>
      <c r="D2972" s="6" t="s">
        <v>650</v>
      </c>
      <c r="E2972" s="22" t="str">
        <f t="shared" ca="1" si="231"/>
        <v>Tanna</v>
      </c>
      <c r="F2972" s="22" t="str">
        <f t="shared" ca="1" si="232"/>
        <v>VUT0106023</v>
      </c>
      <c r="G2972" s="22" t="str">
        <f t="shared" ca="1" si="233"/>
        <v>VUT0106</v>
      </c>
      <c r="H2972" s="22" t="str">
        <f t="shared" ca="1" si="234"/>
        <v>TAFEA</v>
      </c>
      <c r="I2972" s="2"/>
      <c r="J2972" s="2">
        <v>0</v>
      </c>
      <c r="K2972" s="2"/>
    </row>
    <row r="2973" spans="1:11">
      <c r="A2973" s="6" t="s">
        <v>958</v>
      </c>
      <c r="B2973" s="6" t="s">
        <v>959</v>
      </c>
      <c r="C2973" s="22" t="str">
        <f t="shared" ca="1" si="230"/>
        <v>South Tanna (Tanna)</v>
      </c>
      <c r="D2973" s="6" t="s">
        <v>650</v>
      </c>
      <c r="E2973" s="22" t="str">
        <f t="shared" ca="1" si="231"/>
        <v>Tanna</v>
      </c>
      <c r="F2973" s="22" t="str">
        <f t="shared" ca="1" si="232"/>
        <v>VUT0106023</v>
      </c>
      <c r="G2973" s="22" t="str">
        <f t="shared" ca="1" si="233"/>
        <v>VUT0106</v>
      </c>
      <c r="H2973" s="22" t="str">
        <f t="shared" ca="1" si="234"/>
        <v>TAFEA</v>
      </c>
      <c r="I2973" s="2"/>
      <c r="J2973" s="2">
        <v>0</v>
      </c>
      <c r="K2973" s="2"/>
    </row>
    <row r="2974" spans="1:11">
      <c r="A2974" s="6" t="s">
        <v>963</v>
      </c>
      <c r="B2974" s="6" t="s">
        <v>964</v>
      </c>
      <c r="C2974" s="22" t="str">
        <f t="shared" ca="1" si="230"/>
        <v>South Tanna (Tanna)</v>
      </c>
      <c r="D2974" s="6" t="s">
        <v>650</v>
      </c>
      <c r="E2974" s="22" t="str">
        <f t="shared" ca="1" si="231"/>
        <v>Tanna</v>
      </c>
      <c r="F2974" s="22" t="str">
        <f t="shared" ca="1" si="232"/>
        <v>VUT0106023</v>
      </c>
      <c r="G2974" s="22" t="str">
        <f t="shared" ca="1" si="233"/>
        <v>VUT0106</v>
      </c>
      <c r="H2974" s="22" t="str">
        <f t="shared" ca="1" si="234"/>
        <v>TAFEA</v>
      </c>
      <c r="I2974" s="2"/>
      <c r="J2974" s="2">
        <v>0</v>
      </c>
      <c r="K2974" s="2"/>
    </row>
    <row r="2975" spans="1:11">
      <c r="A2975" s="6" t="s">
        <v>971</v>
      </c>
      <c r="B2975" s="6" t="s">
        <v>972</v>
      </c>
      <c r="C2975" s="22" t="str">
        <f t="shared" ca="1" si="230"/>
        <v>South Tanna (Tanna)</v>
      </c>
      <c r="D2975" s="6" t="s">
        <v>650</v>
      </c>
      <c r="E2975" s="22" t="str">
        <f t="shared" ca="1" si="231"/>
        <v>Tanna</v>
      </c>
      <c r="F2975" s="22" t="str">
        <f t="shared" ca="1" si="232"/>
        <v>VUT0106023</v>
      </c>
      <c r="G2975" s="22" t="str">
        <f t="shared" ca="1" si="233"/>
        <v>VUT0106</v>
      </c>
      <c r="H2975" s="22" t="str">
        <f t="shared" ca="1" si="234"/>
        <v>TAFEA</v>
      </c>
      <c r="I2975" s="2"/>
      <c r="J2975" s="2">
        <v>0</v>
      </c>
      <c r="K2975" s="2"/>
    </row>
    <row r="2976" spans="1:11">
      <c r="A2976" s="6" t="s">
        <v>8272</v>
      </c>
      <c r="B2976" s="6" t="s">
        <v>8273</v>
      </c>
      <c r="C2976" s="22" t="str">
        <f t="shared" ca="1" si="230"/>
        <v>South TORBA (Mere Lava)</v>
      </c>
      <c r="D2976" s="6" t="s">
        <v>652</v>
      </c>
      <c r="E2976" s="22" t="str">
        <f t="shared" ca="1" si="231"/>
        <v>Mere Lava</v>
      </c>
      <c r="F2976" s="22" t="str">
        <f t="shared" ca="1" si="232"/>
        <v>VUT0101019</v>
      </c>
      <c r="G2976" s="22" t="str">
        <f t="shared" ca="1" si="233"/>
        <v>VUT0101</v>
      </c>
      <c r="H2976" s="22" t="str">
        <f t="shared" ca="1" si="234"/>
        <v>TORBA</v>
      </c>
      <c r="I2976" s="2"/>
      <c r="J2976" s="2">
        <v>0</v>
      </c>
      <c r="K2976" s="2"/>
    </row>
    <row r="2977" spans="1:11">
      <c r="A2977" s="6" t="s">
        <v>8274</v>
      </c>
      <c r="B2977" s="6" t="s">
        <v>8275</v>
      </c>
      <c r="C2977" s="22" t="str">
        <f t="shared" ca="1" si="230"/>
        <v>South TORBA (Mere Lava)</v>
      </c>
      <c r="D2977" s="6" t="s">
        <v>652</v>
      </c>
      <c r="E2977" s="22" t="str">
        <f t="shared" ca="1" si="231"/>
        <v>Mere Lava</v>
      </c>
      <c r="F2977" s="22" t="str">
        <f t="shared" ca="1" si="232"/>
        <v>VUT0101019</v>
      </c>
      <c r="G2977" s="22" t="str">
        <f t="shared" ca="1" si="233"/>
        <v>VUT0101</v>
      </c>
      <c r="H2977" s="22" t="str">
        <f t="shared" ca="1" si="234"/>
        <v>TORBA</v>
      </c>
      <c r="I2977" s="2"/>
      <c r="J2977" s="2">
        <v>0</v>
      </c>
      <c r="K2977" s="2"/>
    </row>
    <row r="2978" spans="1:11">
      <c r="A2978" s="6" t="s">
        <v>8276</v>
      </c>
      <c r="B2978" s="6" t="s">
        <v>8277</v>
      </c>
      <c r="C2978" s="22" t="str">
        <f t="shared" ca="1" si="230"/>
        <v>South TORBA (Mere Lava)</v>
      </c>
      <c r="D2978" s="6" t="s">
        <v>652</v>
      </c>
      <c r="E2978" s="22" t="str">
        <f t="shared" ca="1" si="231"/>
        <v>Mere Lava</v>
      </c>
      <c r="F2978" s="22" t="str">
        <f t="shared" ca="1" si="232"/>
        <v>VUT0101019</v>
      </c>
      <c r="G2978" s="22" t="str">
        <f t="shared" ca="1" si="233"/>
        <v>VUT0101</v>
      </c>
      <c r="H2978" s="22" t="str">
        <f t="shared" ca="1" si="234"/>
        <v>TORBA</v>
      </c>
      <c r="I2978" s="2"/>
      <c r="J2978" s="2">
        <v>0</v>
      </c>
      <c r="K2978" s="2"/>
    </row>
    <row r="2979" spans="1:11">
      <c r="A2979" s="6" t="s">
        <v>8278</v>
      </c>
      <c r="B2979" s="6" t="s">
        <v>8279</v>
      </c>
      <c r="C2979" s="22" t="str">
        <f t="shared" ca="1" si="230"/>
        <v>South TORBA (Mere Lava)</v>
      </c>
      <c r="D2979" s="6" t="s">
        <v>652</v>
      </c>
      <c r="E2979" s="22" t="str">
        <f t="shared" ca="1" si="231"/>
        <v>Mere Lava</v>
      </c>
      <c r="F2979" s="22" t="str">
        <f t="shared" ca="1" si="232"/>
        <v>VUT0101019</v>
      </c>
      <c r="G2979" s="22" t="str">
        <f t="shared" ca="1" si="233"/>
        <v>VUT0101</v>
      </c>
      <c r="H2979" s="22" t="str">
        <f t="shared" ca="1" si="234"/>
        <v>TORBA</v>
      </c>
      <c r="I2979" s="2"/>
      <c r="J2979" s="2">
        <v>0</v>
      </c>
      <c r="K2979" s="2"/>
    </row>
    <row r="2980" spans="1:11">
      <c r="A2980" s="6" t="s">
        <v>8290</v>
      </c>
      <c r="B2980" s="6" t="s">
        <v>8291</v>
      </c>
      <c r="C2980" s="22" t="str">
        <f t="shared" ca="1" si="230"/>
        <v>South TORBA (Merig)</v>
      </c>
      <c r="D2980" s="6" t="s">
        <v>654</v>
      </c>
      <c r="E2980" s="22" t="str">
        <f t="shared" ca="1" si="231"/>
        <v>Merig</v>
      </c>
      <c r="F2980" s="22" t="str">
        <f t="shared" ca="1" si="232"/>
        <v>VUT0101063</v>
      </c>
      <c r="G2980" s="22" t="str">
        <f t="shared" ca="1" si="233"/>
        <v>VUT0101</v>
      </c>
      <c r="H2980" s="22" t="str">
        <f t="shared" ca="1" si="234"/>
        <v>TORBA</v>
      </c>
      <c r="I2980" s="2"/>
      <c r="J2980" s="2">
        <v>0</v>
      </c>
      <c r="K2980" s="2"/>
    </row>
    <row r="2981" spans="1:11">
      <c r="A2981" s="6" t="s">
        <v>3038</v>
      </c>
      <c r="B2981" s="6" t="s">
        <v>3039</v>
      </c>
      <c r="C2981" s="22" t="str">
        <f t="shared" ca="1" si="230"/>
        <v>South West Malekula (Malekula)</v>
      </c>
      <c r="D2981" s="6" t="s">
        <v>656</v>
      </c>
      <c r="E2981" s="22" t="str">
        <f t="shared" ca="1" si="231"/>
        <v>Malekula</v>
      </c>
      <c r="F2981" s="22" t="str">
        <f t="shared" ca="1" si="232"/>
        <v>VUT0104016</v>
      </c>
      <c r="G2981" s="22" t="str">
        <f t="shared" ca="1" si="233"/>
        <v>VUT0104</v>
      </c>
      <c r="H2981" s="22" t="str">
        <f t="shared" ca="1" si="234"/>
        <v>MALAMPA</v>
      </c>
      <c r="I2981" s="2"/>
      <c r="J2981" s="2">
        <v>0</v>
      </c>
      <c r="K2981" s="2"/>
    </row>
    <row r="2982" spans="1:11">
      <c r="A2982" s="6" t="s">
        <v>3064</v>
      </c>
      <c r="B2982" s="6" t="s">
        <v>3065</v>
      </c>
      <c r="C2982" s="22" t="str">
        <f t="shared" ca="1" si="230"/>
        <v>South West Malekula (Malekula)</v>
      </c>
      <c r="D2982" s="6" t="s">
        <v>656</v>
      </c>
      <c r="E2982" s="22" t="str">
        <f t="shared" ca="1" si="231"/>
        <v>Malekula</v>
      </c>
      <c r="F2982" s="22" t="str">
        <f t="shared" ca="1" si="232"/>
        <v>VUT0104016</v>
      </c>
      <c r="G2982" s="22" t="str">
        <f t="shared" ca="1" si="233"/>
        <v>VUT0104</v>
      </c>
      <c r="H2982" s="22" t="str">
        <f t="shared" ca="1" si="234"/>
        <v>MALAMPA</v>
      </c>
      <c r="I2982" s="2"/>
      <c r="J2982" s="2">
        <v>0</v>
      </c>
      <c r="K2982" s="2"/>
    </row>
    <row r="2983" spans="1:11">
      <c r="A2983" s="6" t="s">
        <v>3068</v>
      </c>
      <c r="B2983" s="6" t="s">
        <v>3069</v>
      </c>
      <c r="C2983" s="22" t="str">
        <f t="shared" ca="1" si="230"/>
        <v>South West Malekula (Malekula)</v>
      </c>
      <c r="D2983" s="6" t="s">
        <v>656</v>
      </c>
      <c r="E2983" s="22" t="str">
        <f t="shared" ca="1" si="231"/>
        <v>Malekula</v>
      </c>
      <c r="F2983" s="22" t="str">
        <f t="shared" ca="1" si="232"/>
        <v>VUT0104016</v>
      </c>
      <c r="G2983" s="22" t="str">
        <f t="shared" ca="1" si="233"/>
        <v>VUT0104</v>
      </c>
      <c r="H2983" s="22" t="str">
        <f t="shared" ca="1" si="234"/>
        <v>MALAMPA</v>
      </c>
      <c r="I2983" s="2"/>
      <c r="J2983" s="2">
        <v>0</v>
      </c>
      <c r="K2983" s="2"/>
    </row>
    <row r="2984" spans="1:11">
      <c r="A2984" s="6" t="s">
        <v>3074</v>
      </c>
      <c r="B2984" s="6" t="s">
        <v>3075</v>
      </c>
      <c r="C2984" s="22" t="str">
        <f t="shared" ca="1" si="230"/>
        <v>South West Malekula (Malekula)</v>
      </c>
      <c r="D2984" s="6" t="s">
        <v>656</v>
      </c>
      <c r="E2984" s="22" t="str">
        <f t="shared" ca="1" si="231"/>
        <v>Malekula</v>
      </c>
      <c r="F2984" s="22" t="str">
        <f t="shared" ca="1" si="232"/>
        <v>VUT0104016</v>
      </c>
      <c r="G2984" s="22" t="str">
        <f t="shared" ca="1" si="233"/>
        <v>VUT0104</v>
      </c>
      <c r="H2984" s="22" t="str">
        <f t="shared" ca="1" si="234"/>
        <v>MALAMPA</v>
      </c>
      <c r="I2984" s="2"/>
      <c r="J2984" s="2">
        <v>0</v>
      </c>
      <c r="K2984" s="2"/>
    </row>
    <row r="2985" spans="1:11">
      <c r="A2985" s="6" t="s">
        <v>3076</v>
      </c>
      <c r="B2985" s="6" t="s">
        <v>3077</v>
      </c>
      <c r="C2985" s="22" t="str">
        <f t="shared" ca="1" si="230"/>
        <v>South West Malekula (Malekula)</v>
      </c>
      <c r="D2985" s="6" t="s">
        <v>656</v>
      </c>
      <c r="E2985" s="22" t="str">
        <f t="shared" ca="1" si="231"/>
        <v>Malekula</v>
      </c>
      <c r="F2985" s="22" t="str">
        <f t="shared" ca="1" si="232"/>
        <v>VUT0104016</v>
      </c>
      <c r="G2985" s="22" t="str">
        <f t="shared" ca="1" si="233"/>
        <v>VUT0104</v>
      </c>
      <c r="H2985" s="22" t="str">
        <f t="shared" ca="1" si="234"/>
        <v>MALAMPA</v>
      </c>
      <c r="I2985" s="2"/>
      <c r="J2985" s="2">
        <v>0</v>
      </c>
      <c r="K2985" s="2"/>
    </row>
    <row r="2986" spans="1:11">
      <c r="A2986" s="6" t="s">
        <v>3078</v>
      </c>
      <c r="B2986" s="6" t="s">
        <v>3079</v>
      </c>
      <c r="C2986" s="22" t="str">
        <f t="shared" ca="1" si="230"/>
        <v>South West Malekula (Malekula)</v>
      </c>
      <c r="D2986" s="6" t="s">
        <v>656</v>
      </c>
      <c r="E2986" s="22" t="str">
        <f t="shared" ca="1" si="231"/>
        <v>Malekula</v>
      </c>
      <c r="F2986" s="22" t="str">
        <f t="shared" ca="1" si="232"/>
        <v>VUT0104016</v>
      </c>
      <c r="G2986" s="22" t="str">
        <f t="shared" ca="1" si="233"/>
        <v>VUT0104</v>
      </c>
      <c r="H2986" s="22" t="str">
        <f t="shared" ca="1" si="234"/>
        <v>MALAMPA</v>
      </c>
      <c r="I2986" s="2"/>
      <c r="J2986" s="2">
        <v>0</v>
      </c>
      <c r="K2986" s="2"/>
    </row>
    <row r="2987" spans="1:11">
      <c r="A2987" s="6" t="s">
        <v>3080</v>
      </c>
      <c r="B2987" s="6" t="s">
        <v>3082</v>
      </c>
      <c r="C2987" s="22" t="str">
        <f t="shared" ca="1" si="230"/>
        <v>South West Malekula (Malekula)</v>
      </c>
      <c r="D2987" s="6" t="s">
        <v>656</v>
      </c>
      <c r="E2987" s="22" t="str">
        <f t="shared" ca="1" si="231"/>
        <v>Malekula</v>
      </c>
      <c r="F2987" s="22" t="str">
        <f t="shared" ca="1" si="232"/>
        <v>VUT0104016</v>
      </c>
      <c r="G2987" s="22" t="str">
        <f t="shared" ca="1" si="233"/>
        <v>VUT0104</v>
      </c>
      <c r="H2987" s="22" t="str">
        <f t="shared" ca="1" si="234"/>
        <v>MALAMPA</v>
      </c>
      <c r="I2987" s="2"/>
      <c r="J2987" s="2">
        <v>0</v>
      </c>
      <c r="K2987" s="2"/>
    </row>
    <row r="2988" spans="1:11">
      <c r="A2988" s="6" t="s">
        <v>3083</v>
      </c>
      <c r="B2988" s="6" t="s">
        <v>3084</v>
      </c>
      <c r="C2988" s="22" t="str">
        <f t="shared" ca="1" si="230"/>
        <v>South West Malekula (Malekula)</v>
      </c>
      <c r="D2988" s="6" t="s">
        <v>656</v>
      </c>
      <c r="E2988" s="22" t="str">
        <f t="shared" ca="1" si="231"/>
        <v>Malekula</v>
      </c>
      <c r="F2988" s="22" t="str">
        <f t="shared" ca="1" si="232"/>
        <v>VUT0104016</v>
      </c>
      <c r="G2988" s="22" t="str">
        <f t="shared" ca="1" si="233"/>
        <v>VUT0104</v>
      </c>
      <c r="H2988" s="22" t="str">
        <f t="shared" ca="1" si="234"/>
        <v>MALAMPA</v>
      </c>
      <c r="I2988" s="2"/>
      <c r="J2988" s="2">
        <v>0</v>
      </c>
      <c r="K2988" s="2"/>
    </row>
    <row r="2989" spans="1:11">
      <c r="A2989" s="6" t="s">
        <v>3085</v>
      </c>
      <c r="B2989" s="6" t="s">
        <v>3086</v>
      </c>
      <c r="C2989" s="22" t="str">
        <f t="shared" ca="1" si="230"/>
        <v>South West Malekula (Malekula)</v>
      </c>
      <c r="D2989" s="6" t="s">
        <v>656</v>
      </c>
      <c r="E2989" s="22" t="str">
        <f t="shared" ca="1" si="231"/>
        <v>Malekula</v>
      </c>
      <c r="F2989" s="22" t="str">
        <f t="shared" ca="1" si="232"/>
        <v>VUT0104016</v>
      </c>
      <c r="G2989" s="22" t="str">
        <f t="shared" ca="1" si="233"/>
        <v>VUT0104</v>
      </c>
      <c r="H2989" s="22" t="str">
        <f t="shared" ca="1" si="234"/>
        <v>MALAMPA</v>
      </c>
      <c r="I2989" s="2"/>
      <c r="J2989" s="2">
        <v>0</v>
      </c>
      <c r="K2989" s="2"/>
    </row>
    <row r="2990" spans="1:11">
      <c r="A2990" s="6" t="s">
        <v>3087</v>
      </c>
      <c r="B2990" s="6" t="s">
        <v>3088</v>
      </c>
      <c r="C2990" s="22" t="str">
        <f t="shared" ca="1" si="230"/>
        <v>South West Malekula (Malekula)</v>
      </c>
      <c r="D2990" s="6" t="s">
        <v>656</v>
      </c>
      <c r="E2990" s="22" t="str">
        <f t="shared" ca="1" si="231"/>
        <v>Malekula</v>
      </c>
      <c r="F2990" s="22" t="str">
        <f t="shared" ca="1" si="232"/>
        <v>VUT0104016</v>
      </c>
      <c r="G2990" s="22" t="str">
        <f t="shared" ca="1" si="233"/>
        <v>VUT0104</v>
      </c>
      <c r="H2990" s="22" t="str">
        <f t="shared" ca="1" si="234"/>
        <v>MALAMPA</v>
      </c>
      <c r="I2990" s="2"/>
      <c r="J2990" s="2">
        <v>0</v>
      </c>
      <c r="K2990" s="2"/>
    </row>
    <row r="2991" spans="1:11">
      <c r="A2991" s="6" t="s">
        <v>3089</v>
      </c>
      <c r="B2991" s="6" t="s">
        <v>3090</v>
      </c>
      <c r="C2991" s="22" t="str">
        <f t="shared" ca="1" si="230"/>
        <v>South West Malekula (Malekula)</v>
      </c>
      <c r="D2991" s="6" t="s">
        <v>656</v>
      </c>
      <c r="E2991" s="22" t="str">
        <f t="shared" ca="1" si="231"/>
        <v>Malekula</v>
      </c>
      <c r="F2991" s="22" t="str">
        <f t="shared" ca="1" si="232"/>
        <v>VUT0104016</v>
      </c>
      <c r="G2991" s="22" t="str">
        <f t="shared" ca="1" si="233"/>
        <v>VUT0104</v>
      </c>
      <c r="H2991" s="22" t="str">
        <f t="shared" ca="1" si="234"/>
        <v>MALAMPA</v>
      </c>
      <c r="I2991" s="2"/>
      <c r="J2991" s="2">
        <v>0</v>
      </c>
      <c r="K2991" s="2"/>
    </row>
    <row r="2992" spans="1:11">
      <c r="A2992" s="6" t="s">
        <v>3093</v>
      </c>
      <c r="B2992" s="6" t="s">
        <v>3094</v>
      </c>
      <c r="C2992" s="22" t="str">
        <f t="shared" ca="1" si="230"/>
        <v>South West Malekula (Malekula)</v>
      </c>
      <c r="D2992" s="6" t="s">
        <v>656</v>
      </c>
      <c r="E2992" s="22" t="str">
        <f t="shared" ca="1" si="231"/>
        <v>Malekula</v>
      </c>
      <c r="F2992" s="22" t="str">
        <f t="shared" ca="1" si="232"/>
        <v>VUT0104016</v>
      </c>
      <c r="G2992" s="22" t="str">
        <f t="shared" ca="1" si="233"/>
        <v>VUT0104</v>
      </c>
      <c r="H2992" s="22" t="str">
        <f t="shared" ca="1" si="234"/>
        <v>MALAMPA</v>
      </c>
      <c r="I2992" s="2"/>
      <c r="J2992" s="2">
        <v>0</v>
      </c>
      <c r="K2992" s="2"/>
    </row>
    <row r="2993" spans="1:11">
      <c r="A2993" s="6" t="s">
        <v>3095</v>
      </c>
      <c r="B2993" s="6" t="s">
        <v>3096</v>
      </c>
      <c r="C2993" s="22" t="str">
        <f t="shared" ca="1" si="230"/>
        <v>South West Malekula (Malekula)</v>
      </c>
      <c r="D2993" s="6" t="s">
        <v>656</v>
      </c>
      <c r="E2993" s="22" t="str">
        <f t="shared" ca="1" si="231"/>
        <v>Malekula</v>
      </c>
      <c r="F2993" s="22" t="str">
        <f t="shared" ca="1" si="232"/>
        <v>VUT0104016</v>
      </c>
      <c r="G2993" s="22" t="str">
        <f t="shared" ca="1" si="233"/>
        <v>VUT0104</v>
      </c>
      <c r="H2993" s="22" t="str">
        <f t="shared" ca="1" si="234"/>
        <v>MALAMPA</v>
      </c>
      <c r="I2993" s="2"/>
      <c r="J2993" s="2">
        <v>0</v>
      </c>
      <c r="K2993" s="2"/>
    </row>
    <row r="2994" spans="1:11">
      <c r="A2994" s="6" t="s">
        <v>3099</v>
      </c>
      <c r="B2994" s="6" t="s">
        <v>3100</v>
      </c>
      <c r="C2994" s="22" t="str">
        <f t="shared" ca="1" si="230"/>
        <v>South West Malekula (Malekula)</v>
      </c>
      <c r="D2994" s="6" t="s">
        <v>656</v>
      </c>
      <c r="E2994" s="22" t="str">
        <f t="shared" ca="1" si="231"/>
        <v>Malekula</v>
      </c>
      <c r="F2994" s="22" t="str">
        <f t="shared" ca="1" si="232"/>
        <v>VUT0104016</v>
      </c>
      <c r="G2994" s="22" t="str">
        <f t="shared" ca="1" si="233"/>
        <v>VUT0104</v>
      </c>
      <c r="H2994" s="22" t="str">
        <f t="shared" ca="1" si="234"/>
        <v>MALAMPA</v>
      </c>
      <c r="I2994" s="2"/>
      <c r="J2994" s="2">
        <v>0</v>
      </c>
      <c r="K2994" s="2"/>
    </row>
    <row r="2995" spans="1:11">
      <c r="A2995" s="6" t="s">
        <v>3110</v>
      </c>
      <c r="B2995" s="6" t="s">
        <v>3111</v>
      </c>
      <c r="C2995" s="22" t="str">
        <f t="shared" ca="1" si="230"/>
        <v>South West Malekula (Malekula)</v>
      </c>
      <c r="D2995" s="6" t="s">
        <v>656</v>
      </c>
      <c r="E2995" s="22" t="str">
        <f t="shared" ca="1" si="231"/>
        <v>Malekula</v>
      </c>
      <c r="F2995" s="22" t="str">
        <f t="shared" ca="1" si="232"/>
        <v>VUT0104016</v>
      </c>
      <c r="G2995" s="22" t="str">
        <f t="shared" ca="1" si="233"/>
        <v>VUT0104</v>
      </c>
      <c r="H2995" s="22" t="str">
        <f t="shared" ca="1" si="234"/>
        <v>MALAMPA</v>
      </c>
      <c r="I2995" s="2"/>
      <c r="J2995" s="2">
        <v>0</v>
      </c>
      <c r="K2995" s="2"/>
    </row>
    <row r="2996" spans="1:11">
      <c r="A2996" s="6" t="s">
        <v>3149</v>
      </c>
      <c r="B2996" s="6" t="s">
        <v>3150</v>
      </c>
      <c r="C2996" s="22" t="str">
        <f t="shared" ca="1" si="230"/>
        <v>South West Malekula (Malekula)</v>
      </c>
      <c r="D2996" s="6" t="s">
        <v>656</v>
      </c>
      <c r="E2996" s="22" t="str">
        <f t="shared" ca="1" si="231"/>
        <v>Malekula</v>
      </c>
      <c r="F2996" s="22" t="str">
        <f t="shared" ca="1" si="232"/>
        <v>VUT0104016</v>
      </c>
      <c r="G2996" s="22" t="str">
        <f t="shared" ca="1" si="233"/>
        <v>VUT0104</v>
      </c>
      <c r="H2996" s="22" t="str">
        <f t="shared" ca="1" si="234"/>
        <v>MALAMPA</v>
      </c>
      <c r="I2996" s="2"/>
      <c r="J2996" s="2">
        <v>0</v>
      </c>
      <c r="K2996" s="2"/>
    </row>
    <row r="2997" spans="1:11">
      <c r="A2997" s="6" t="s">
        <v>3151</v>
      </c>
      <c r="B2997" s="6" t="s">
        <v>3152</v>
      </c>
      <c r="C2997" s="22" t="str">
        <f t="shared" ca="1" si="230"/>
        <v>South West Malekula (Malekula)</v>
      </c>
      <c r="D2997" s="6" t="s">
        <v>656</v>
      </c>
      <c r="E2997" s="22" t="str">
        <f t="shared" ca="1" si="231"/>
        <v>Malekula</v>
      </c>
      <c r="F2997" s="22" t="str">
        <f t="shared" ca="1" si="232"/>
        <v>VUT0104016</v>
      </c>
      <c r="G2997" s="22" t="str">
        <f t="shared" ca="1" si="233"/>
        <v>VUT0104</v>
      </c>
      <c r="H2997" s="22" t="str">
        <f t="shared" ca="1" si="234"/>
        <v>MALAMPA</v>
      </c>
      <c r="I2997" s="2"/>
      <c r="J2997" s="2">
        <v>0</v>
      </c>
      <c r="K2997" s="2"/>
    </row>
    <row r="2998" spans="1:11">
      <c r="A2998" s="6" t="s">
        <v>3170</v>
      </c>
      <c r="B2998" s="6" t="s">
        <v>3171</v>
      </c>
      <c r="C2998" s="22" t="str">
        <f t="shared" ca="1" si="230"/>
        <v>South West Malekula (Malekula)</v>
      </c>
      <c r="D2998" s="6" t="s">
        <v>656</v>
      </c>
      <c r="E2998" s="22" t="str">
        <f t="shared" ca="1" si="231"/>
        <v>Malekula</v>
      </c>
      <c r="F2998" s="22" t="str">
        <f t="shared" ca="1" si="232"/>
        <v>VUT0104016</v>
      </c>
      <c r="G2998" s="22" t="str">
        <f t="shared" ca="1" si="233"/>
        <v>VUT0104</v>
      </c>
      <c r="H2998" s="22" t="str">
        <f t="shared" ca="1" si="234"/>
        <v>MALAMPA</v>
      </c>
      <c r="I2998" s="2"/>
      <c r="J2998" s="2">
        <v>0</v>
      </c>
      <c r="K2998" s="2"/>
    </row>
    <row r="2999" spans="1:11">
      <c r="A2999" s="6" t="s">
        <v>3173</v>
      </c>
      <c r="B2999" s="6" t="s">
        <v>3174</v>
      </c>
      <c r="C2999" s="22" t="str">
        <f t="shared" ca="1" si="230"/>
        <v>South West Malekula (Malekula)</v>
      </c>
      <c r="D2999" s="6" t="s">
        <v>656</v>
      </c>
      <c r="E2999" s="22" t="str">
        <f t="shared" ca="1" si="231"/>
        <v>Malekula</v>
      </c>
      <c r="F2999" s="22" t="str">
        <f t="shared" ca="1" si="232"/>
        <v>VUT0104016</v>
      </c>
      <c r="G2999" s="22" t="str">
        <f t="shared" ca="1" si="233"/>
        <v>VUT0104</v>
      </c>
      <c r="H2999" s="22" t="str">
        <f t="shared" ca="1" si="234"/>
        <v>MALAMPA</v>
      </c>
      <c r="I2999" s="2"/>
      <c r="J2999" s="2">
        <v>0</v>
      </c>
      <c r="K2999" s="2"/>
    </row>
    <row r="3000" spans="1:11">
      <c r="A3000" s="6" t="s">
        <v>3176</v>
      </c>
      <c r="B3000" s="6" t="s">
        <v>3177</v>
      </c>
      <c r="C3000" s="22" t="str">
        <f t="shared" ca="1" si="230"/>
        <v>South West Malekula (Malekula)</v>
      </c>
      <c r="D3000" s="6" t="s">
        <v>656</v>
      </c>
      <c r="E3000" s="22" t="str">
        <f t="shared" ca="1" si="231"/>
        <v>Malekula</v>
      </c>
      <c r="F3000" s="22" t="str">
        <f t="shared" ca="1" si="232"/>
        <v>VUT0104016</v>
      </c>
      <c r="G3000" s="22" t="str">
        <f t="shared" ca="1" si="233"/>
        <v>VUT0104</v>
      </c>
      <c r="H3000" s="22" t="str">
        <f t="shared" ca="1" si="234"/>
        <v>MALAMPA</v>
      </c>
      <c r="I3000" s="2"/>
      <c r="J3000" s="2">
        <v>3</v>
      </c>
      <c r="K3000" s="2"/>
    </row>
    <row r="3001" spans="1:11">
      <c r="A3001" s="6" t="s">
        <v>3183</v>
      </c>
      <c r="B3001" s="6" t="s">
        <v>3184</v>
      </c>
      <c r="C3001" s="22" t="str">
        <f t="shared" ca="1" si="230"/>
        <v>South West Malekula (Malekula)</v>
      </c>
      <c r="D3001" s="6" t="s">
        <v>656</v>
      </c>
      <c r="E3001" s="22" t="str">
        <f t="shared" ca="1" si="231"/>
        <v>Malekula</v>
      </c>
      <c r="F3001" s="22" t="str">
        <f t="shared" ca="1" si="232"/>
        <v>VUT0104016</v>
      </c>
      <c r="G3001" s="22" t="str">
        <f t="shared" ca="1" si="233"/>
        <v>VUT0104</v>
      </c>
      <c r="H3001" s="22" t="str">
        <f t="shared" ca="1" si="234"/>
        <v>MALAMPA</v>
      </c>
      <c r="I3001" s="2"/>
      <c r="J3001" s="2">
        <v>0</v>
      </c>
      <c r="K3001" s="2"/>
    </row>
    <row r="3002" spans="1:11">
      <c r="A3002" s="6" t="s">
        <v>3185</v>
      </c>
      <c r="B3002" s="6" t="s">
        <v>3186</v>
      </c>
      <c r="C3002" s="22" t="str">
        <f t="shared" ca="1" si="230"/>
        <v>South West Malekula (Malekula)</v>
      </c>
      <c r="D3002" s="6" t="s">
        <v>656</v>
      </c>
      <c r="E3002" s="22" t="str">
        <f t="shared" ca="1" si="231"/>
        <v>Malekula</v>
      </c>
      <c r="F3002" s="22" t="str">
        <f t="shared" ca="1" si="232"/>
        <v>VUT0104016</v>
      </c>
      <c r="G3002" s="22" t="str">
        <f t="shared" ca="1" si="233"/>
        <v>VUT0104</v>
      </c>
      <c r="H3002" s="22" t="str">
        <f t="shared" ca="1" si="234"/>
        <v>MALAMPA</v>
      </c>
      <c r="I3002" s="2"/>
      <c r="J3002" s="2">
        <v>0</v>
      </c>
      <c r="K3002" s="2"/>
    </row>
    <row r="3003" spans="1:11">
      <c r="A3003" s="6" t="s">
        <v>3190</v>
      </c>
      <c r="B3003" s="6" t="s">
        <v>3191</v>
      </c>
      <c r="C3003" s="22" t="str">
        <f t="shared" ca="1" si="230"/>
        <v>South West Malekula (Malekula)</v>
      </c>
      <c r="D3003" s="6" t="s">
        <v>656</v>
      </c>
      <c r="E3003" s="22" t="str">
        <f t="shared" ca="1" si="231"/>
        <v>Malekula</v>
      </c>
      <c r="F3003" s="22" t="str">
        <f t="shared" ca="1" si="232"/>
        <v>VUT0104016</v>
      </c>
      <c r="G3003" s="22" t="str">
        <f t="shared" ca="1" si="233"/>
        <v>VUT0104</v>
      </c>
      <c r="H3003" s="22" t="str">
        <f t="shared" ca="1" si="234"/>
        <v>MALAMPA</v>
      </c>
      <c r="I3003" s="2"/>
      <c r="J3003" s="2">
        <v>0</v>
      </c>
      <c r="K3003" s="2"/>
    </row>
    <row r="3004" spans="1:11">
      <c r="A3004" s="6" t="s">
        <v>3204</v>
      </c>
      <c r="B3004" s="6" t="s">
        <v>3205</v>
      </c>
      <c r="C3004" s="22" t="str">
        <f t="shared" ca="1" si="230"/>
        <v>South West Malekula (Malekula)</v>
      </c>
      <c r="D3004" s="6" t="s">
        <v>656</v>
      </c>
      <c r="E3004" s="22" t="str">
        <f t="shared" ca="1" si="231"/>
        <v>Malekula</v>
      </c>
      <c r="F3004" s="22" t="str">
        <f t="shared" ca="1" si="232"/>
        <v>VUT0104016</v>
      </c>
      <c r="G3004" s="22" t="str">
        <f t="shared" ca="1" si="233"/>
        <v>VUT0104</v>
      </c>
      <c r="H3004" s="22" t="str">
        <f t="shared" ca="1" si="234"/>
        <v>MALAMPA</v>
      </c>
      <c r="I3004" s="2"/>
      <c r="J3004" s="2">
        <v>0</v>
      </c>
      <c r="K3004" s="2"/>
    </row>
    <row r="3005" spans="1:11">
      <c r="A3005" s="6" t="s">
        <v>3210</v>
      </c>
      <c r="B3005" s="6" t="s">
        <v>3211</v>
      </c>
      <c r="C3005" s="22" t="str">
        <f t="shared" ca="1" si="230"/>
        <v>South West Malekula (Malekula)</v>
      </c>
      <c r="D3005" s="6" t="s">
        <v>656</v>
      </c>
      <c r="E3005" s="22" t="str">
        <f t="shared" ca="1" si="231"/>
        <v>Malekula</v>
      </c>
      <c r="F3005" s="22" t="str">
        <f t="shared" ca="1" si="232"/>
        <v>VUT0104016</v>
      </c>
      <c r="G3005" s="22" t="str">
        <f t="shared" ca="1" si="233"/>
        <v>VUT0104</v>
      </c>
      <c r="H3005" s="22" t="str">
        <f t="shared" ca="1" si="234"/>
        <v>MALAMPA</v>
      </c>
      <c r="I3005" s="2"/>
      <c r="J3005" s="2">
        <v>0</v>
      </c>
      <c r="K3005" s="2"/>
    </row>
    <row r="3006" spans="1:11">
      <c r="A3006" s="6" t="s">
        <v>3216</v>
      </c>
      <c r="B3006" s="6" t="s">
        <v>3217</v>
      </c>
      <c r="C3006" s="22" t="str">
        <f t="shared" ca="1" si="230"/>
        <v>South West Malekula (Malekula)</v>
      </c>
      <c r="D3006" s="6" t="s">
        <v>656</v>
      </c>
      <c r="E3006" s="22" t="str">
        <f t="shared" ca="1" si="231"/>
        <v>Malekula</v>
      </c>
      <c r="F3006" s="22" t="str">
        <f t="shared" ca="1" si="232"/>
        <v>VUT0104016</v>
      </c>
      <c r="G3006" s="22" t="str">
        <f t="shared" ca="1" si="233"/>
        <v>VUT0104</v>
      </c>
      <c r="H3006" s="22" t="str">
        <f t="shared" ca="1" si="234"/>
        <v>MALAMPA</v>
      </c>
      <c r="I3006" s="2"/>
      <c r="J3006" s="2">
        <v>0</v>
      </c>
      <c r="K3006" s="2"/>
    </row>
    <row r="3007" spans="1:11">
      <c r="A3007" s="6" t="s">
        <v>3222</v>
      </c>
      <c r="B3007" s="6" t="s">
        <v>3223</v>
      </c>
      <c r="C3007" s="22" t="str">
        <f t="shared" ca="1" si="230"/>
        <v>South West Malekula (Malekula)</v>
      </c>
      <c r="D3007" s="6" t="s">
        <v>656</v>
      </c>
      <c r="E3007" s="22" t="str">
        <f t="shared" ca="1" si="231"/>
        <v>Malekula</v>
      </c>
      <c r="F3007" s="22" t="str">
        <f t="shared" ca="1" si="232"/>
        <v>VUT0104016</v>
      </c>
      <c r="G3007" s="22" t="str">
        <f t="shared" ca="1" si="233"/>
        <v>VUT0104</v>
      </c>
      <c r="H3007" s="22" t="str">
        <f t="shared" ca="1" si="234"/>
        <v>MALAMPA</v>
      </c>
      <c r="I3007" s="2"/>
      <c r="J3007" s="2">
        <v>0</v>
      </c>
      <c r="K3007" s="2"/>
    </row>
    <row r="3008" spans="1:11">
      <c r="A3008" s="6" t="s">
        <v>3228</v>
      </c>
      <c r="B3008" s="6" t="s">
        <v>3229</v>
      </c>
      <c r="C3008" s="22" t="str">
        <f t="shared" ca="1" si="230"/>
        <v>South West Malekula (Malekula)</v>
      </c>
      <c r="D3008" s="6" t="s">
        <v>656</v>
      </c>
      <c r="E3008" s="22" t="str">
        <f t="shared" ca="1" si="231"/>
        <v>Malekula</v>
      </c>
      <c r="F3008" s="22" t="str">
        <f t="shared" ca="1" si="232"/>
        <v>VUT0104016</v>
      </c>
      <c r="G3008" s="22" t="str">
        <f t="shared" ca="1" si="233"/>
        <v>VUT0104</v>
      </c>
      <c r="H3008" s="22" t="str">
        <f t="shared" ca="1" si="234"/>
        <v>MALAMPA</v>
      </c>
      <c r="I3008" s="2"/>
      <c r="J3008" s="2">
        <v>0</v>
      </c>
      <c r="K3008" s="2"/>
    </row>
    <row r="3009" spans="1:11">
      <c r="A3009" s="6" t="s">
        <v>3250</v>
      </c>
      <c r="B3009" s="6" t="s">
        <v>3251</v>
      </c>
      <c r="C3009" s="22" t="str">
        <f t="shared" ca="1" si="230"/>
        <v>South West Malekula (Malekula)</v>
      </c>
      <c r="D3009" s="6" t="s">
        <v>656</v>
      </c>
      <c r="E3009" s="22" t="str">
        <f t="shared" ca="1" si="231"/>
        <v>Malekula</v>
      </c>
      <c r="F3009" s="22" t="str">
        <f t="shared" ca="1" si="232"/>
        <v>VUT0104016</v>
      </c>
      <c r="G3009" s="22" t="str">
        <f t="shared" ca="1" si="233"/>
        <v>VUT0104</v>
      </c>
      <c r="H3009" s="22" t="str">
        <f t="shared" ca="1" si="234"/>
        <v>MALAMPA</v>
      </c>
      <c r="I3009" s="2"/>
      <c r="J3009" s="2">
        <v>0</v>
      </c>
      <c r="K3009" s="2"/>
    </row>
    <row r="3010" spans="1:11">
      <c r="A3010" s="6" t="s">
        <v>3270</v>
      </c>
      <c r="B3010" s="6" t="s">
        <v>3271</v>
      </c>
      <c r="C3010" s="22" t="str">
        <f t="shared" ref="C3010:C3073" ca="1" si="235">OFFSET(OffsetRefAdm3,MATCH(D3010,MatchAdm3_Code,0)-1,0)</f>
        <v>South West Malekula (Malekula)</v>
      </c>
      <c r="D3010" s="6" t="s">
        <v>656</v>
      </c>
      <c r="E3010" s="22" t="str">
        <f t="shared" ref="E3010:E3073" ca="1" si="236">OFFSET(OffsetRefAdm3,MATCH(D3010,MatchAdm3_Code,0)-1,2)</f>
        <v>Malekula</v>
      </c>
      <c r="F3010" s="22" t="str">
        <f t="shared" ref="F3010:F3073" ca="1" si="237">OFFSET(OffsetRefAdm3,MATCH(D3010,MatchAdm3_Code,0)-1,3)</f>
        <v>VUT0104016</v>
      </c>
      <c r="G3010" s="22" t="str">
        <f t="shared" ref="G3010:G3073" ca="1" si="238">OFFSET(OffsetRefAdm3,MATCH(D3010,MatchAdm3_Code,0)-1,5)</f>
        <v>VUT0104</v>
      </c>
      <c r="H3010" s="22" t="str">
        <f t="shared" ref="H3010:H3073" ca="1" si="239">OFFSET(OffsetRefAdm3,MATCH(D3010,MatchAdm3_Code,0)-1,4)</f>
        <v>MALAMPA</v>
      </c>
      <c r="I3010" s="2"/>
      <c r="J3010" s="2">
        <v>0</v>
      </c>
      <c r="K3010" s="2"/>
    </row>
    <row r="3011" spans="1:11">
      <c r="A3011" s="6" t="s">
        <v>3282</v>
      </c>
      <c r="B3011" s="6" t="s">
        <v>3283</v>
      </c>
      <c r="C3011" s="22" t="str">
        <f t="shared" ca="1" si="235"/>
        <v>South West Malekula (Malekula)</v>
      </c>
      <c r="D3011" s="6" t="s">
        <v>656</v>
      </c>
      <c r="E3011" s="22" t="str">
        <f t="shared" ca="1" si="236"/>
        <v>Malekula</v>
      </c>
      <c r="F3011" s="22" t="str">
        <f t="shared" ca="1" si="237"/>
        <v>VUT0104016</v>
      </c>
      <c r="G3011" s="22" t="str">
        <f t="shared" ca="1" si="238"/>
        <v>VUT0104</v>
      </c>
      <c r="H3011" s="22" t="str">
        <f t="shared" ca="1" si="239"/>
        <v>MALAMPA</v>
      </c>
      <c r="I3011" s="2"/>
      <c r="J3011" s="2">
        <v>0</v>
      </c>
      <c r="K3011" s="2"/>
    </row>
    <row r="3012" spans="1:11">
      <c r="A3012" s="6" t="s">
        <v>3289</v>
      </c>
      <c r="B3012" s="6" t="s">
        <v>3290</v>
      </c>
      <c r="C3012" s="22" t="str">
        <f t="shared" ca="1" si="235"/>
        <v>South West Malekula (Malekula)</v>
      </c>
      <c r="D3012" s="6" t="s">
        <v>656</v>
      </c>
      <c r="E3012" s="22" t="str">
        <f t="shared" ca="1" si="236"/>
        <v>Malekula</v>
      </c>
      <c r="F3012" s="22" t="str">
        <f t="shared" ca="1" si="237"/>
        <v>VUT0104016</v>
      </c>
      <c r="G3012" s="22" t="str">
        <f t="shared" ca="1" si="238"/>
        <v>VUT0104</v>
      </c>
      <c r="H3012" s="22" t="str">
        <f t="shared" ca="1" si="239"/>
        <v>MALAMPA</v>
      </c>
      <c r="I3012" s="2"/>
      <c r="J3012" s="2">
        <v>0</v>
      </c>
      <c r="K3012" s="2"/>
    </row>
    <row r="3013" spans="1:11">
      <c r="A3013" s="6" t="s">
        <v>3295</v>
      </c>
      <c r="B3013" s="6" t="s">
        <v>3296</v>
      </c>
      <c r="C3013" s="22" t="str">
        <f t="shared" ca="1" si="235"/>
        <v>South West Malekula (Malekula)</v>
      </c>
      <c r="D3013" s="6" t="s">
        <v>656</v>
      </c>
      <c r="E3013" s="22" t="str">
        <f t="shared" ca="1" si="236"/>
        <v>Malekula</v>
      </c>
      <c r="F3013" s="22" t="str">
        <f t="shared" ca="1" si="237"/>
        <v>VUT0104016</v>
      </c>
      <c r="G3013" s="22" t="str">
        <f t="shared" ca="1" si="238"/>
        <v>VUT0104</v>
      </c>
      <c r="H3013" s="22" t="str">
        <f t="shared" ca="1" si="239"/>
        <v>MALAMPA</v>
      </c>
      <c r="I3013" s="2"/>
      <c r="J3013" s="2">
        <v>0</v>
      </c>
      <c r="K3013" s="2"/>
    </row>
    <row r="3014" spans="1:11">
      <c r="A3014" s="6" t="s">
        <v>3297</v>
      </c>
      <c r="B3014" s="6" t="s">
        <v>3298</v>
      </c>
      <c r="C3014" s="22" t="str">
        <f t="shared" ca="1" si="235"/>
        <v>South West Malekula (Malekula)</v>
      </c>
      <c r="D3014" s="6" t="s">
        <v>656</v>
      </c>
      <c r="E3014" s="22" t="str">
        <f t="shared" ca="1" si="236"/>
        <v>Malekula</v>
      </c>
      <c r="F3014" s="22" t="str">
        <f t="shared" ca="1" si="237"/>
        <v>VUT0104016</v>
      </c>
      <c r="G3014" s="22" t="str">
        <f t="shared" ca="1" si="238"/>
        <v>VUT0104</v>
      </c>
      <c r="H3014" s="22" t="str">
        <f t="shared" ca="1" si="239"/>
        <v>MALAMPA</v>
      </c>
      <c r="I3014" s="2"/>
      <c r="J3014" s="2">
        <v>0</v>
      </c>
      <c r="K3014" s="2"/>
    </row>
    <row r="3015" spans="1:11">
      <c r="A3015" s="6" t="s">
        <v>3301</v>
      </c>
      <c r="B3015" s="6" t="s">
        <v>3302</v>
      </c>
      <c r="C3015" s="22" t="str">
        <f t="shared" ca="1" si="235"/>
        <v>South West Malekula (Malekula)</v>
      </c>
      <c r="D3015" s="6" t="s">
        <v>656</v>
      </c>
      <c r="E3015" s="22" t="str">
        <f t="shared" ca="1" si="236"/>
        <v>Malekula</v>
      </c>
      <c r="F3015" s="22" t="str">
        <f t="shared" ca="1" si="237"/>
        <v>VUT0104016</v>
      </c>
      <c r="G3015" s="22" t="str">
        <f t="shared" ca="1" si="238"/>
        <v>VUT0104</v>
      </c>
      <c r="H3015" s="22" t="str">
        <f t="shared" ca="1" si="239"/>
        <v>MALAMPA</v>
      </c>
      <c r="I3015" s="2"/>
      <c r="J3015" s="2">
        <v>0</v>
      </c>
      <c r="K3015" s="2"/>
    </row>
    <row r="3016" spans="1:11">
      <c r="A3016" s="6" t="s">
        <v>3329</v>
      </c>
      <c r="B3016" s="6" t="s">
        <v>3330</v>
      </c>
      <c r="C3016" s="22" t="str">
        <f t="shared" ca="1" si="235"/>
        <v>South West Malekula (Malekula)</v>
      </c>
      <c r="D3016" s="6" t="s">
        <v>656</v>
      </c>
      <c r="E3016" s="22" t="str">
        <f t="shared" ca="1" si="236"/>
        <v>Malekula</v>
      </c>
      <c r="F3016" s="22" t="str">
        <f t="shared" ca="1" si="237"/>
        <v>VUT0104016</v>
      </c>
      <c r="G3016" s="22" t="str">
        <f t="shared" ca="1" si="238"/>
        <v>VUT0104</v>
      </c>
      <c r="H3016" s="22" t="str">
        <f t="shared" ca="1" si="239"/>
        <v>MALAMPA</v>
      </c>
      <c r="I3016" s="2"/>
      <c r="J3016" s="2">
        <v>0</v>
      </c>
      <c r="K3016" s="2"/>
    </row>
    <row r="3017" spans="1:11">
      <c r="A3017" s="6" t="s">
        <v>3331</v>
      </c>
      <c r="B3017" s="6" t="s">
        <v>3332</v>
      </c>
      <c r="C3017" s="22" t="str">
        <f t="shared" ca="1" si="235"/>
        <v>South West Malekula (Malekula)</v>
      </c>
      <c r="D3017" s="6" t="s">
        <v>656</v>
      </c>
      <c r="E3017" s="22" t="str">
        <f t="shared" ca="1" si="236"/>
        <v>Malekula</v>
      </c>
      <c r="F3017" s="22" t="str">
        <f t="shared" ca="1" si="237"/>
        <v>VUT0104016</v>
      </c>
      <c r="G3017" s="22" t="str">
        <f t="shared" ca="1" si="238"/>
        <v>VUT0104</v>
      </c>
      <c r="H3017" s="22" t="str">
        <f t="shared" ca="1" si="239"/>
        <v>MALAMPA</v>
      </c>
      <c r="I3017" s="2"/>
      <c r="J3017" s="2">
        <v>0</v>
      </c>
      <c r="K3017" s="2"/>
    </row>
    <row r="3018" spans="1:11">
      <c r="A3018" s="6" t="s">
        <v>3333</v>
      </c>
      <c r="B3018" s="6" t="s">
        <v>3334</v>
      </c>
      <c r="C3018" s="22" t="str">
        <f t="shared" ca="1" si="235"/>
        <v>South West Malekula (Malekula)</v>
      </c>
      <c r="D3018" s="6" t="s">
        <v>656</v>
      </c>
      <c r="E3018" s="22" t="str">
        <f t="shared" ca="1" si="236"/>
        <v>Malekula</v>
      </c>
      <c r="F3018" s="22" t="str">
        <f t="shared" ca="1" si="237"/>
        <v>VUT0104016</v>
      </c>
      <c r="G3018" s="22" t="str">
        <f t="shared" ca="1" si="238"/>
        <v>VUT0104</v>
      </c>
      <c r="H3018" s="22" t="str">
        <f t="shared" ca="1" si="239"/>
        <v>MALAMPA</v>
      </c>
      <c r="I3018" s="2"/>
      <c r="J3018" s="2">
        <v>0</v>
      </c>
      <c r="K3018" s="2"/>
    </row>
    <row r="3019" spans="1:11">
      <c r="A3019" s="6" t="s">
        <v>3335</v>
      </c>
      <c r="B3019" s="6" t="s">
        <v>3336</v>
      </c>
      <c r="C3019" s="22" t="str">
        <f t="shared" ca="1" si="235"/>
        <v>South West Malekula (Malekula)</v>
      </c>
      <c r="D3019" s="6" t="s">
        <v>656</v>
      </c>
      <c r="E3019" s="22" t="str">
        <f t="shared" ca="1" si="236"/>
        <v>Malekula</v>
      </c>
      <c r="F3019" s="22" t="str">
        <f t="shared" ca="1" si="237"/>
        <v>VUT0104016</v>
      </c>
      <c r="G3019" s="22" t="str">
        <f t="shared" ca="1" si="238"/>
        <v>VUT0104</v>
      </c>
      <c r="H3019" s="22" t="str">
        <f t="shared" ca="1" si="239"/>
        <v>MALAMPA</v>
      </c>
      <c r="I3019" s="2"/>
      <c r="J3019" s="2">
        <v>0</v>
      </c>
      <c r="K3019" s="2"/>
    </row>
    <row r="3020" spans="1:11">
      <c r="A3020" s="6" t="s">
        <v>3343</v>
      </c>
      <c r="B3020" s="6" t="s">
        <v>3344</v>
      </c>
      <c r="C3020" s="22" t="str">
        <f t="shared" ca="1" si="235"/>
        <v>South West Malekula (Malekula)</v>
      </c>
      <c r="D3020" s="6" t="s">
        <v>656</v>
      </c>
      <c r="E3020" s="22" t="str">
        <f t="shared" ca="1" si="236"/>
        <v>Malekula</v>
      </c>
      <c r="F3020" s="22" t="str">
        <f t="shared" ca="1" si="237"/>
        <v>VUT0104016</v>
      </c>
      <c r="G3020" s="22" t="str">
        <f t="shared" ca="1" si="238"/>
        <v>VUT0104</v>
      </c>
      <c r="H3020" s="22" t="str">
        <f t="shared" ca="1" si="239"/>
        <v>MALAMPA</v>
      </c>
      <c r="I3020" s="2"/>
      <c r="J3020" s="2">
        <v>0</v>
      </c>
      <c r="K3020" s="2"/>
    </row>
    <row r="3021" spans="1:11">
      <c r="A3021" s="6" t="s">
        <v>3349</v>
      </c>
      <c r="B3021" s="6" t="s">
        <v>3350</v>
      </c>
      <c r="C3021" s="22" t="str">
        <f t="shared" ca="1" si="235"/>
        <v>South West Malekula (Malekula)</v>
      </c>
      <c r="D3021" s="6" t="s">
        <v>656</v>
      </c>
      <c r="E3021" s="22" t="str">
        <f t="shared" ca="1" si="236"/>
        <v>Malekula</v>
      </c>
      <c r="F3021" s="22" t="str">
        <f t="shared" ca="1" si="237"/>
        <v>VUT0104016</v>
      </c>
      <c r="G3021" s="22" t="str">
        <f t="shared" ca="1" si="238"/>
        <v>VUT0104</v>
      </c>
      <c r="H3021" s="22" t="str">
        <f t="shared" ca="1" si="239"/>
        <v>MALAMPA</v>
      </c>
      <c r="I3021" s="2"/>
      <c r="J3021" s="2">
        <v>0</v>
      </c>
      <c r="K3021" s="2"/>
    </row>
    <row r="3022" spans="1:11">
      <c r="A3022" s="6" t="s">
        <v>3351</v>
      </c>
      <c r="B3022" s="6" t="s">
        <v>3352</v>
      </c>
      <c r="C3022" s="22" t="str">
        <f t="shared" ca="1" si="235"/>
        <v>South West Malekula (Malekula)</v>
      </c>
      <c r="D3022" s="6" t="s">
        <v>656</v>
      </c>
      <c r="E3022" s="22" t="str">
        <f t="shared" ca="1" si="236"/>
        <v>Malekula</v>
      </c>
      <c r="F3022" s="22" t="str">
        <f t="shared" ca="1" si="237"/>
        <v>VUT0104016</v>
      </c>
      <c r="G3022" s="22" t="str">
        <f t="shared" ca="1" si="238"/>
        <v>VUT0104</v>
      </c>
      <c r="H3022" s="22" t="str">
        <f t="shared" ca="1" si="239"/>
        <v>MALAMPA</v>
      </c>
      <c r="I3022" s="2"/>
      <c r="J3022" s="2">
        <v>0</v>
      </c>
      <c r="K3022" s="2"/>
    </row>
    <row r="3023" spans="1:11">
      <c r="A3023" s="6" t="s">
        <v>3353</v>
      </c>
      <c r="B3023" s="6" t="s">
        <v>3354</v>
      </c>
      <c r="C3023" s="22" t="str">
        <f t="shared" ca="1" si="235"/>
        <v>South West Malekula (Malekula)</v>
      </c>
      <c r="D3023" s="6" t="s">
        <v>656</v>
      </c>
      <c r="E3023" s="22" t="str">
        <f t="shared" ca="1" si="236"/>
        <v>Malekula</v>
      </c>
      <c r="F3023" s="22" t="str">
        <f t="shared" ca="1" si="237"/>
        <v>VUT0104016</v>
      </c>
      <c r="G3023" s="22" t="str">
        <f t="shared" ca="1" si="238"/>
        <v>VUT0104</v>
      </c>
      <c r="H3023" s="22" t="str">
        <f t="shared" ca="1" si="239"/>
        <v>MALAMPA</v>
      </c>
      <c r="I3023" s="2"/>
      <c r="J3023" s="2">
        <v>0</v>
      </c>
      <c r="K3023" s="2"/>
    </row>
    <row r="3024" spans="1:11">
      <c r="A3024" s="6" t="s">
        <v>3355</v>
      </c>
      <c r="B3024" s="6" t="s">
        <v>3356</v>
      </c>
      <c r="C3024" s="22" t="str">
        <f t="shared" ca="1" si="235"/>
        <v>South West Malekula (Malekula)</v>
      </c>
      <c r="D3024" s="6" t="s">
        <v>656</v>
      </c>
      <c r="E3024" s="22" t="str">
        <f t="shared" ca="1" si="236"/>
        <v>Malekula</v>
      </c>
      <c r="F3024" s="22" t="str">
        <f t="shared" ca="1" si="237"/>
        <v>VUT0104016</v>
      </c>
      <c r="G3024" s="22" t="str">
        <f t="shared" ca="1" si="238"/>
        <v>VUT0104</v>
      </c>
      <c r="H3024" s="22" t="str">
        <f t="shared" ca="1" si="239"/>
        <v>MALAMPA</v>
      </c>
      <c r="I3024" s="2"/>
      <c r="J3024" s="2">
        <v>0</v>
      </c>
      <c r="K3024" s="2"/>
    </row>
    <row r="3025" spans="1:11">
      <c r="A3025" s="6" t="s">
        <v>3357</v>
      </c>
      <c r="B3025" s="6" t="s">
        <v>3358</v>
      </c>
      <c r="C3025" s="22" t="str">
        <f t="shared" ca="1" si="235"/>
        <v>South West Malekula (Malekula)</v>
      </c>
      <c r="D3025" s="6" t="s">
        <v>656</v>
      </c>
      <c r="E3025" s="22" t="str">
        <f t="shared" ca="1" si="236"/>
        <v>Malekula</v>
      </c>
      <c r="F3025" s="22" t="str">
        <f t="shared" ca="1" si="237"/>
        <v>VUT0104016</v>
      </c>
      <c r="G3025" s="22" t="str">
        <f t="shared" ca="1" si="238"/>
        <v>VUT0104</v>
      </c>
      <c r="H3025" s="22" t="str">
        <f t="shared" ca="1" si="239"/>
        <v>MALAMPA</v>
      </c>
      <c r="I3025" s="2"/>
      <c r="J3025" s="2">
        <v>3</v>
      </c>
      <c r="K3025" s="2"/>
    </row>
    <row r="3026" spans="1:11">
      <c r="A3026" s="6" t="s">
        <v>3359</v>
      </c>
      <c r="B3026" s="6" t="s">
        <v>3360</v>
      </c>
      <c r="C3026" s="22" t="str">
        <f t="shared" ca="1" si="235"/>
        <v>South West Malekula (Malekula)</v>
      </c>
      <c r="D3026" s="6" t="s">
        <v>656</v>
      </c>
      <c r="E3026" s="22" t="str">
        <f t="shared" ca="1" si="236"/>
        <v>Malekula</v>
      </c>
      <c r="F3026" s="22" t="str">
        <f t="shared" ca="1" si="237"/>
        <v>VUT0104016</v>
      </c>
      <c r="G3026" s="22" t="str">
        <f t="shared" ca="1" si="238"/>
        <v>VUT0104</v>
      </c>
      <c r="H3026" s="22" t="str">
        <f t="shared" ca="1" si="239"/>
        <v>MALAMPA</v>
      </c>
      <c r="I3026" s="2"/>
      <c r="J3026" s="2">
        <v>0</v>
      </c>
      <c r="K3026" s="2"/>
    </row>
    <row r="3027" spans="1:11">
      <c r="A3027" s="6" t="s">
        <v>3361</v>
      </c>
      <c r="B3027" s="6" t="s">
        <v>3362</v>
      </c>
      <c r="C3027" s="22" t="str">
        <f t="shared" ca="1" si="235"/>
        <v>South West Malekula (Malekula)</v>
      </c>
      <c r="D3027" s="6" t="s">
        <v>656</v>
      </c>
      <c r="E3027" s="22" t="str">
        <f t="shared" ca="1" si="236"/>
        <v>Malekula</v>
      </c>
      <c r="F3027" s="22" t="str">
        <f t="shared" ca="1" si="237"/>
        <v>VUT0104016</v>
      </c>
      <c r="G3027" s="22" t="str">
        <f t="shared" ca="1" si="238"/>
        <v>VUT0104</v>
      </c>
      <c r="H3027" s="22" t="str">
        <f t="shared" ca="1" si="239"/>
        <v>MALAMPA</v>
      </c>
      <c r="I3027" s="2"/>
      <c r="J3027" s="2">
        <v>0</v>
      </c>
      <c r="K3027" s="2"/>
    </row>
    <row r="3028" spans="1:11">
      <c r="A3028" s="6" t="s">
        <v>3372</v>
      </c>
      <c r="B3028" s="6" t="s">
        <v>3373</v>
      </c>
      <c r="C3028" s="22" t="str">
        <f t="shared" ca="1" si="235"/>
        <v>South West Malekula (Malekula)</v>
      </c>
      <c r="D3028" s="6" t="s">
        <v>656</v>
      </c>
      <c r="E3028" s="22" t="str">
        <f t="shared" ca="1" si="236"/>
        <v>Malekula</v>
      </c>
      <c r="F3028" s="22" t="str">
        <f t="shared" ca="1" si="237"/>
        <v>VUT0104016</v>
      </c>
      <c r="G3028" s="22" t="str">
        <f t="shared" ca="1" si="238"/>
        <v>VUT0104</v>
      </c>
      <c r="H3028" s="22" t="str">
        <f t="shared" ca="1" si="239"/>
        <v>MALAMPA</v>
      </c>
      <c r="I3028" s="2"/>
      <c r="J3028" s="2">
        <v>0</v>
      </c>
      <c r="K3028" s="2"/>
    </row>
    <row r="3029" spans="1:11">
      <c r="A3029" s="6" t="s">
        <v>3404</v>
      </c>
      <c r="B3029" s="6" t="s">
        <v>3405</v>
      </c>
      <c r="C3029" s="22" t="str">
        <f t="shared" ca="1" si="235"/>
        <v>South West Malekula (Malekula)</v>
      </c>
      <c r="D3029" s="6" t="s">
        <v>656</v>
      </c>
      <c r="E3029" s="22" t="str">
        <f t="shared" ca="1" si="236"/>
        <v>Malekula</v>
      </c>
      <c r="F3029" s="22" t="str">
        <f t="shared" ca="1" si="237"/>
        <v>VUT0104016</v>
      </c>
      <c r="G3029" s="22" t="str">
        <f t="shared" ca="1" si="238"/>
        <v>VUT0104</v>
      </c>
      <c r="H3029" s="22" t="str">
        <f t="shared" ca="1" si="239"/>
        <v>MALAMPA</v>
      </c>
      <c r="I3029" s="2"/>
      <c r="J3029" s="2">
        <v>0</v>
      </c>
      <c r="K3029" s="2"/>
    </row>
    <row r="3030" spans="1:11">
      <c r="A3030" s="6" t="s">
        <v>3419</v>
      </c>
      <c r="B3030" s="6" t="s">
        <v>3420</v>
      </c>
      <c r="C3030" s="22" t="str">
        <f t="shared" ca="1" si="235"/>
        <v>South West Malekula (Malekula)</v>
      </c>
      <c r="D3030" s="6" t="s">
        <v>656</v>
      </c>
      <c r="E3030" s="22" t="str">
        <f t="shared" ca="1" si="236"/>
        <v>Malekula</v>
      </c>
      <c r="F3030" s="22" t="str">
        <f t="shared" ca="1" si="237"/>
        <v>VUT0104016</v>
      </c>
      <c r="G3030" s="22" t="str">
        <f t="shared" ca="1" si="238"/>
        <v>VUT0104</v>
      </c>
      <c r="H3030" s="22" t="str">
        <f t="shared" ca="1" si="239"/>
        <v>MALAMPA</v>
      </c>
      <c r="I3030" s="2"/>
      <c r="J3030" s="2">
        <v>0</v>
      </c>
      <c r="K3030" s="2"/>
    </row>
    <row r="3031" spans="1:11">
      <c r="A3031" s="6" t="s">
        <v>3427</v>
      </c>
      <c r="B3031" s="6" t="s">
        <v>3428</v>
      </c>
      <c r="C3031" s="22" t="str">
        <f t="shared" ca="1" si="235"/>
        <v>South West Malekula (Malekula)</v>
      </c>
      <c r="D3031" s="6" t="s">
        <v>656</v>
      </c>
      <c r="E3031" s="22" t="str">
        <f t="shared" ca="1" si="236"/>
        <v>Malekula</v>
      </c>
      <c r="F3031" s="22" t="str">
        <f t="shared" ca="1" si="237"/>
        <v>VUT0104016</v>
      </c>
      <c r="G3031" s="22" t="str">
        <f t="shared" ca="1" si="238"/>
        <v>VUT0104</v>
      </c>
      <c r="H3031" s="22" t="str">
        <f t="shared" ca="1" si="239"/>
        <v>MALAMPA</v>
      </c>
      <c r="I3031" s="2"/>
      <c r="J3031" s="2">
        <v>0</v>
      </c>
      <c r="K3031" s="2"/>
    </row>
    <row r="3032" spans="1:11">
      <c r="A3032" s="6" t="s">
        <v>3429</v>
      </c>
      <c r="B3032" s="6" t="s">
        <v>3430</v>
      </c>
      <c r="C3032" s="22" t="str">
        <f t="shared" ca="1" si="235"/>
        <v>South West Malekula (Malekula)</v>
      </c>
      <c r="D3032" s="6" t="s">
        <v>656</v>
      </c>
      <c r="E3032" s="22" t="str">
        <f t="shared" ca="1" si="236"/>
        <v>Malekula</v>
      </c>
      <c r="F3032" s="22" t="str">
        <f t="shared" ca="1" si="237"/>
        <v>VUT0104016</v>
      </c>
      <c r="G3032" s="22" t="str">
        <f t="shared" ca="1" si="238"/>
        <v>VUT0104</v>
      </c>
      <c r="H3032" s="22" t="str">
        <f t="shared" ca="1" si="239"/>
        <v>MALAMPA</v>
      </c>
      <c r="I3032" s="2"/>
      <c r="J3032" s="2">
        <v>0</v>
      </c>
      <c r="K3032" s="2"/>
    </row>
    <row r="3033" spans="1:11">
      <c r="A3033" s="6" t="s">
        <v>3466</v>
      </c>
      <c r="B3033" s="6" t="s">
        <v>3467</v>
      </c>
      <c r="C3033" s="22" t="str">
        <f t="shared" ca="1" si="235"/>
        <v>South West Malekula (Malekula)</v>
      </c>
      <c r="D3033" s="6" t="s">
        <v>656</v>
      </c>
      <c r="E3033" s="22" t="str">
        <f t="shared" ca="1" si="236"/>
        <v>Malekula</v>
      </c>
      <c r="F3033" s="22" t="str">
        <f t="shared" ca="1" si="237"/>
        <v>VUT0104016</v>
      </c>
      <c r="G3033" s="22" t="str">
        <f t="shared" ca="1" si="238"/>
        <v>VUT0104</v>
      </c>
      <c r="H3033" s="22" t="str">
        <f t="shared" ca="1" si="239"/>
        <v>MALAMPA</v>
      </c>
      <c r="I3033" s="2"/>
      <c r="J3033" s="2">
        <v>0</v>
      </c>
      <c r="K3033" s="2"/>
    </row>
    <row r="3034" spans="1:11">
      <c r="A3034" s="6" t="s">
        <v>3024</v>
      </c>
      <c r="B3034" s="6" t="s">
        <v>3025</v>
      </c>
      <c r="C3034" s="22" t="str">
        <f t="shared" ca="1" si="235"/>
        <v>South West Malekula (Tomman)</v>
      </c>
      <c r="D3034" s="6" t="s">
        <v>658</v>
      </c>
      <c r="E3034" s="22" t="str">
        <f t="shared" ca="1" si="236"/>
        <v>Tomman</v>
      </c>
      <c r="F3034" s="22" t="str">
        <f t="shared" ca="1" si="237"/>
        <v>VUT0104082</v>
      </c>
      <c r="G3034" s="22" t="str">
        <f t="shared" ca="1" si="238"/>
        <v>VUT0104</v>
      </c>
      <c r="H3034" s="22" t="str">
        <f t="shared" ca="1" si="239"/>
        <v>MALAMPA</v>
      </c>
      <c r="I3034" s="2"/>
      <c r="J3034" s="2">
        <v>0</v>
      </c>
      <c r="K3034" s="2"/>
    </row>
    <row r="3035" spans="1:11">
      <c r="A3035" s="6" t="s">
        <v>3026</v>
      </c>
      <c r="B3035" s="6" t="s">
        <v>3027</v>
      </c>
      <c r="C3035" s="22" t="str">
        <f t="shared" ca="1" si="235"/>
        <v>South West Malekula (Tomman)</v>
      </c>
      <c r="D3035" s="6" t="s">
        <v>658</v>
      </c>
      <c r="E3035" s="22" t="str">
        <f t="shared" ca="1" si="236"/>
        <v>Tomman</v>
      </c>
      <c r="F3035" s="22" t="str">
        <f t="shared" ca="1" si="237"/>
        <v>VUT0104082</v>
      </c>
      <c r="G3035" s="22" t="str">
        <f t="shared" ca="1" si="238"/>
        <v>VUT0104</v>
      </c>
      <c r="H3035" s="22" t="str">
        <f t="shared" ca="1" si="239"/>
        <v>MALAMPA</v>
      </c>
      <c r="I3035" s="2"/>
      <c r="J3035" s="2">
        <v>0</v>
      </c>
      <c r="K3035" s="2"/>
    </row>
    <row r="3036" spans="1:11">
      <c r="A3036" s="6" t="s">
        <v>3032</v>
      </c>
      <c r="B3036" s="6" t="s">
        <v>3033</v>
      </c>
      <c r="C3036" s="22" t="str">
        <f t="shared" ca="1" si="235"/>
        <v>South West Malekula (Tomman)</v>
      </c>
      <c r="D3036" s="6" t="s">
        <v>658</v>
      </c>
      <c r="E3036" s="22" t="str">
        <f t="shared" ca="1" si="236"/>
        <v>Tomman</v>
      </c>
      <c r="F3036" s="22" t="str">
        <f t="shared" ca="1" si="237"/>
        <v>VUT0104082</v>
      </c>
      <c r="G3036" s="22" t="str">
        <f t="shared" ca="1" si="238"/>
        <v>VUT0104</v>
      </c>
      <c r="H3036" s="22" t="str">
        <f t="shared" ca="1" si="239"/>
        <v>MALAMPA</v>
      </c>
      <c r="I3036" s="2"/>
      <c r="J3036" s="2">
        <v>0</v>
      </c>
      <c r="K3036" s="2"/>
    </row>
    <row r="3037" spans="1:11">
      <c r="A3037" s="6" t="s">
        <v>3036</v>
      </c>
      <c r="B3037" s="6" t="s">
        <v>3037</v>
      </c>
      <c r="C3037" s="22" t="str">
        <f t="shared" ca="1" si="235"/>
        <v>South West Malekula (Tomman)</v>
      </c>
      <c r="D3037" s="6" t="s">
        <v>658</v>
      </c>
      <c r="E3037" s="22" t="str">
        <f t="shared" ca="1" si="236"/>
        <v>Tomman</v>
      </c>
      <c r="F3037" s="22" t="str">
        <f t="shared" ca="1" si="237"/>
        <v>VUT0104082</v>
      </c>
      <c r="G3037" s="22" t="str">
        <f t="shared" ca="1" si="238"/>
        <v>VUT0104</v>
      </c>
      <c r="H3037" s="22" t="str">
        <f t="shared" ca="1" si="239"/>
        <v>MALAMPA</v>
      </c>
      <c r="I3037" s="2"/>
      <c r="J3037" s="2">
        <v>0</v>
      </c>
      <c r="K3037" s="2"/>
    </row>
    <row r="3038" spans="1:11">
      <c r="A3038" s="6" t="s">
        <v>3048</v>
      </c>
      <c r="B3038" s="6" t="s">
        <v>3049</v>
      </c>
      <c r="C3038" s="22" t="str">
        <f t="shared" ca="1" si="235"/>
        <v>South West Malekula (Tomman)</v>
      </c>
      <c r="D3038" s="6" t="s">
        <v>658</v>
      </c>
      <c r="E3038" s="22" t="str">
        <f t="shared" ca="1" si="236"/>
        <v>Tomman</v>
      </c>
      <c r="F3038" s="22" t="str">
        <f t="shared" ca="1" si="237"/>
        <v>VUT0104082</v>
      </c>
      <c r="G3038" s="22" t="str">
        <f t="shared" ca="1" si="238"/>
        <v>VUT0104</v>
      </c>
      <c r="H3038" s="22" t="str">
        <f t="shared" ca="1" si="239"/>
        <v>MALAMPA</v>
      </c>
      <c r="I3038" s="2"/>
      <c r="J3038" s="2">
        <v>0</v>
      </c>
      <c r="K3038" s="2"/>
    </row>
    <row r="3039" spans="1:11">
      <c r="A3039" s="6" t="s">
        <v>3050</v>
      </c>
      <c r="B3039" s="6" t="s">
        <v>3051</v>
      </c>
      <c r="C3039" s="22" t="str">
        <f t="shared" ca="1" si="235"/>
        <v>South West Malekula (Tomman)</v>
      </c>
      <c r="D3039" s="6" t="s">
        <v>658</v>
      </c>
      <c r="E3039" s="22" t="str">
        <f t="shared" ca="1" si="236"/>
        <v>Tomman</v>
      </c>
      <c r="F3039" s="22" t="str">
        <f t="shared" ca="1" si="237"/>
        <v>VUT0104082</v>
      </c>
      <c r="G3039" s="22" t="str">
        <f t="shared" ca="1" si="238"/>
        <v>VUT0104</v>
      </c>
      <c r="H3039" s="22" t="str">
        <f t="shared" ca="1" si="239"/>
        <v>MALAMPA</v>
      </c>
      <c r="I3039" s="2"/>
      <c r="J3039" s="2">
        <v>0</v>
      </c>
      <c r="K3039" s="2"/>
    </row>
    <row r="3040" spans="1:11">
      <c r="A3040" s="6" t="s">
        <v>3054</v>
      </c>
      <c r="B3040" s="6" t="s">
        <v>3055</v>
      </c>
      <c r="C3040" s="22" t="str">
        <f t="shared" ca="1" si="235"/>
        <v>South West Malekula (Tomman)</v>
      </c>
      <c r="D3040" s="6" t="s">
        <v>658</v>
      </c>
      <c r="E3040" s="22" t="str">
        <f t="shared" ca="1" si="236"/>
        <v>Tomman</v>
      </c>
      <c r="F3040" s="22" t="str">
        <f t="shared" ca="1" si="237"/>
        <v>VUT0104082</v>
      </c>
      <c r="G3040" s="22" t="str">
        <f t="shared" ca="1" si="238"/>
        <v>VUT0104</v>
      </c>
      <c r="H3040" s="22" t="str">
        <f t="shared" ca="1" si="239"/>
        <v>MALAMPA</v>
      </c>
      <c r="I3040" s="2"/>
      <c r="J3040" s="2">
        <v>0</v>
      </c>
      <c r="K3040" s="2"/>
    </row>
    <row r="3041" spans="1:11">
      <c r="A3041" s="6" t="s">
        <v>3056</v>
      </c>
      <c r="B3041" s="6" t="s">
        <v>3057</v>
      </c>
      <c r="C3041" s="22" t="str">
        <f t="shared" ca="1" si="235"/>
        <v>South West Malekula (Tomman)</v>
      </c>
      <c r="D3041" s="6" t="s">
        <v>658</v>
      </c>
      <c r="E3041" s="22" t="str">
        <f t="shared" ca="1" si="236"/>
        <v>Tomman</v>
      </c>
      <c r="F3041" s="22" t="str">
        <f t="shared" ca="1" si="237"/>
        <v>VUT0104082</v>
      </c>
      <c r="G3041" s="22" t="str">
        <f t="shared" ca="1" si="238"/>
        <v>VUT0104</v>
      </c>
      <c r="H3041" s="22" t="str">
        <f t="shared" ca="1" si="239"/>
        <v>MALAMPA</v>
      </c>
      <c r="I3041" s="2"/>
      <c r="J3041" s="2">
        <v>0</v>
      </c>
      <c r="K3041" s="2"/>
    </row>
    <row r="3042" spans="1:11">
      <c r="A3042" s="6" t="s">
        <v>801</v>
      </c>
      <c r="B3042" s="6" t="s">
        <v>803</v>
      </c>
      <c r="C3042" s="22" t="str">
        <f t="shared" ca="1" si="235"/>
        <v>South West Tanna (Tanna)</v>
      </c>
      <c r="D3042" s="6" t="s">
        <v>660</v>
      </c>
      <c r="E3042" s="22" t="str">
        <f t="shared" ca="1" si="236"/>
        <v>Tanna</v>
      </c>
      <c r="F3042" s="22" t="str">
        <f t="shared" ca="1" si="237"/>
        <v>VUT0106023</v>
      </c>
      <c r="G3042" s="22" t="str">
        <f t="shared" ca="1" si="238"/>
        <v>VUT0106</v>
      </c>
      <c r="H3042" s="22" t="str">
        <f t="shared" ca="1" si="239"/>
        <v>TAFEA</v>
      </c>
      <c r="I3042" s="2"/>
      <c r="J3042" s="2">
        <v>0</v>
      </c>
      <c r="K3042" s="2"/>
    </row>
    <row r="3043" spans="1:11">
      <c r="A3043" s="6" t="s">
        <v>804</v>
      </c>
      <c r="B3043" s="6" t="s">
        <v>805</v>
      </c>
      <c r="C3043" s="22" t="str">
        <f t="shared" ca="1" si="235"/>
        <v>South West Tanna (Tanna)</v>
      </c>
      <c r="D3043" s="6" t="s">
        <v>660</v>
      </c>
      <c r="E3043" s="22" t="str">
        <f t="shared" ca="1" si="236"/>
        <v>Tanna</v>
      </c>
      <c r="F3043" s="22" t="str">
        <f t="shared" ca="1" si="237"/>
        <v>VUT0106023</v>
      </c>
      <c r="G3043" s="22" t="str">
        <f t="shared" ca="1" si="238"/>
        <v>VUT0106</v>
      </c>
      <c r="H3043" s="22" t="str">
        <f t="shared" ca="1" si="239"/>
        <v>TAFEA</v>
      </c>
      <c r="I3043" s="2"/>
      <c r="J3043" s="2">
        <v>0</v>
      </c>
      <c r="K3043" s="2"/>
    </row>
    <row r="3044" spans="1:11">
      <c r="A3044" s="6" t="s">
        <v>806</v>
      </c>
      <c r="B3044" s="6" t="s">
        <v>807</v>
      </c>
      <c r="C3044" s="22" t="str">
        <f t="shared" ca="1" si="235"/>
        <v>South West Tanna (Tanna)</v>
      </c>
      <c r="D3044" s="6" t="s">
        <v>660</v>
      </c>
      <c r="E3044" s="22" t="str">
        <f t="shared" ca="1" si="236"/>
        <v>Tanna</v>
      </c>
      <c r="F3044" s="22" t="str">
        <f t="shared" ca="1" si="237"/>
        <v>VUT0106023</v>
      </c>
      <c r="G3044" s="22" t="str">
        <f t="shared" ca="1" si="238"/>
        <v>VUT0106</v>
      </c>
      <c r="H3044" s="22" t="str">
        <f t="shared" ca="1" si="239"/>
        <v>TAFEA</v>
      </c>
      <c r="I3044" s="2"/>
      <c r="J3044" s="2">
        <v>0</v>
      </c>
      <c r="K3044" s="2"/>
    </row>
    <row r="3045" spans="1:11">
      <c r="A3045" s="6" t="s">
        <v>808</v>
      </c>
      <c r="B3045" s="6" t="s">
        <v>809</v>
      </c>
      <c r="C3045" s="22" t="str">
        <f t="shared" ca="1" si="235"/>
        <v>South West Tanna (Tanna)</v>
      </c>
      <c r="D3045" s="6" t="s">
        <v>660</v>
      </c>
      <c r="E3045" s="22" t="str">
        <f t="shared" ca="1" si="236"/>
        <v>Tanna</v>
      </c>
      <c r="F3045" s="22" t="str">
        <f t="shared" ca="1" si="237"/>
        <v>VUT0106023</v>
      </c>
      <c r="G3045" s="22" t="str">
        <f t="shared" ca="1" si="238"/>
        <v>VUT0106</v>
      </c>
      <c r="H3045" s="22" t="str">
        <f t="shared" ca="1" si="239"/>
        <v>TAFEA</v>
      </c>
      <c r="I3045" s="2"/>
      <c r="J3045" s="2">
        <v>0</v>
      </c>
      <c r="K3045" s="2"/>
    </row>
    <row r="3046" spans="1:11">
      <c r="A3046" s="6" t="s">
        <v>810</v>
      </c>
      <c r="B3046" s="6" t="s">
        <v>811</v>
      </c>
      <c r="C3046" s="22" t="str">
        <f t="shared" ca="1" si="235"/>
        <v>South West Tanna (Tanna)</v>
      </c>
      <c r="D3046" s="6" t="s">
        <v>660</v>
      </c>
      <c r="E3046" s="22" t="str">
        <f t="shared" ca="1" si="236"/>
        <v>Tanna</v>
      </c>
      <c r="F3046" s="22" t="str">
        <f t="shared" ca="1" si="237"/>
        <v>VUT0106023</v>
      </c>
      <c r="G3046" s="22" t="str">
        <f t="shared" ca="1" si="238"/>
        <v>VUT0106</v>
      </c>
      <c r="H3046" s="22" t="str">
        <f t="shared" ca="1" si="239"/>
        <v>TAFEA</v>
      </c>
      <c r="I3046" s="2"/>
      <c r="J3046" s="2">
        <v>0</v>
      </c>
      <c r="K3046" s="2"/>
    </row>
    <row r="3047" spans="1:11">
      <c r="A3047" s="6" t="s">
        <v>814</v>
      </c>
      <c r="B3047" s="6" t="s">
        <v>815</v>
      </c>
      <c r="C3047" s="22" t="str">
        <f t="shared" ca="1" si="235"/>
        <v>South West Tanna (Tanna)</v>
      </c>
      <c r="D3047" s="6" t="s">
        <v>660</v>
      </c>
      <c r="E3047" s="22" t="str">
        <f t="shared" ca="1" si="236"/>
        <v>Tanna</v>
      </c>
      <c r="F3047" s="22" t="str">
        <f t="shared" ca="1" si="237"/>
        <v>VUT0106023</v>
      </c>
      <c r="G3047" s="22" t="str">
        <f t="shared" ca="1" si="238"/>
        <v>VUT0106</v>
      </c>
      <c r="H3047" s="22" t="str">
        <f t="shared" ca="1" si="239"/>
        <v>TAFEA</v>
      </c>
      <c r="I3047" s="2"/>
      <c r="J3047" s="2">
        <v>0</v>
      </c>
      <c r="K3047" s="2"/>
    </row>
    <row r="3048" spans="1:11">
      <c r="A3048" s="6" t="s">
        <v>818</v>
      </c>
      <c r="B3048" s="6" t="s">
        <v>819</v>
      </c>
      <c r="C3048" s="22" t="str">
        <f t="shared" ca="1" si="235"/>
        <v>South West Tanna (Tanna)</v>
      </c>
      <c r="D3048" s="6" t="s">
        <v>660</v>
      </c>
      <c r="E3048" s="22" t="str">
        <f t="shared" ca="1" si="236"/>
        <v>Tanna</v>
      </c>
      <c r="F3048" s="22" t="str">
        <f t="shared" ca="1" si="237"/>
        <v>VUT0106023</v>
      </c>
      <c r="G3048" s="22" t="str">
        <f t="shared" ca="1" si="238"/>
        <v>VUT0106</v>
      </c>
      <c r="H3048" s="22" t="str">
        <f t="shared" ca="1" si="239"/>
        <v>TAFEA</v>
      </c>
      <c r="I3048" s="2"/>
      <c r="J3048" s="2">
        <v>0</v>
      </c>
      <c r="K3048" s="2"/>
    </row>
    <row r="3049" spans="1:11">
      <c r="A3049" s="6" t="s">
        <v>820</v>
      </c>
      <c r="B3049" s="6" t="s">
        <v>821</v>
      </c>
      <c r="C3049" s="22" t="str">
        <f t="shared" ca="1" si="235"/>
        <v>South West Tanna (Tanna)</v>
      </c>
      <c r="D3049" s="6" t="s">
        <v>660</v>
      </c>
      <c r="E3049" s="22" t="str">
        <f t="shared" ca="1" si="236"/>
        <v>Tanna</v>
      </c>
      <c r="F3049" s="22" t="str">
        <f t="shared" ca="1" si="237"/>
        <v>VUT0106023</v>
      </c>
      <c r="G3049" s="22" t="str">
        <f t="shared" ca="1" si="238"/>
        <v>VUT0106</v>
      </c>
      <c r="H3049" s="22" t="str">
        <f t="shared" ca="1" si="239"/>
        <v>TAFEA</v>
      </c>
      <c r="I3049" s="2"/>
      <c r="J3049" s="2">
        <v>0</v>
      </c>
      <c r="K3049" s="2"/>
    </row>
    <row r="3050" spans="1:11">
      <c r="A3050" s="6" t="s">
        <v>822</v>
      </c>
      <c r="B3050" s="6" t="s">
        <v>823</v>
      </c>
      <c r="C3050" s="22" t="str">
        <f t="shared" ca="1" si="235"/>
        <v>South West Tanna (Tanna)</v>
      </c>
      <c r="D3050" s="6" t="s">
        <v>660</v>
      </c>
      <c r="E3050" s="22" t="str">
        <f t="shared" ca="1" si="236"/>
        <v>Tanna</v>
      </c>
      <c r="F3050" s="22" t="str">
        <f t="shared" ca="1" si="237"/>
        <v>VUT0106023</v>
      </c>
      <c r="G3050" s="22" t="str">
        <f t="shared" ca="1" si="238"/>
        <v>VUT0106</v>
      </c>
      <c r="H3050" s="22" t="str">
        <f t="shared" ca="1" si="239"/>
        <v>TAFEA</v>
      </c>
      <c r="I3050" s="2"/>
      <c r="J3050" s="2">
        <v>0</v>
      </c>
      <c r="K3050" s="2"/>
    </row>
    <row r="3051" spans="1:11">
      <c r="A3051" s="6" t="s">
        <v>824</v>
      </c>
      <c r="B3051" s="6" t="s">
        <v>825</v>
      </c>
      <c r="C3051" s="22" t="str">
        <f t="shared" ca="1" si="235"/>
        <v>South West Tanna (Tanna)</v>
      </c>
      <c r="D3051" s="6" t="s">
        <v>660</v>
      </c>
      <c r="E3051" s="22" t="str">
        <f t="shared" ca="1" si="236"/>
        <v>Tanna</v>
      </c>
      <c r="F3051" s="22" t="str">
        <f t="shared" ca="1" si="237"/>
        <v>VUT0106023</v>
      </c>
      <c r="G3051" s="22" t="str">
        <f t="shared" ca="1" si="238"/>
        <v>VUT0106</v>
      </c>
      <c r="H3051" s="22" t="str">
        <f t="shared" ca="1" si="239"/>
        <v>TAFEA</v>
      </c>
      <c r="I3051" s="2"/>
      <c r="J3051" s="2">
        <v>0</v>
      </c>
      <c r="K3051" s="2"/>
    </row>
    <row r="3052" spans="1:11">
      <c r="A3052" s="6" t="s">
        <v>824</v>
      </c>
      <c r="B3052" s="6" t="s">
        <v>826</v>
      </c>
      <c r="C3052" s="22" t="str">
        <f t="shared" ca="1" si="235"/>
        <v>South West Tanna (Tanna)</v>
      </c>
      <c r="D3052" s="6" t="s">
        <v>660</v>
      </c>
      <c r="E3052" s="22" t="str">
        <f t="shared" ca="1" si="236"/>
        <v>Tanna</v>
      </c>
      <c r="F3052" s="22" t="str">
        <f t="shared" ca="1" si="237"/>
        <v>VUT0106023</v>
      </c>
      <c r="G3052" s="22" t="str">
        <f t="shared" ca="1" si="238"/>
        <v>VUT0106</v>
      </c>
      <c r="H3052" s="22" t="str">
        <f t="shared" ca="1" si="239"/>
        <v>TAFEA</v>
      </c>
      <c r="I3052" s="2"/>
      <c r="J3052" s="2">
        <v>0</v>
      </c>
      <c r="K3052" s="2"/>
    </row>
    <row r="3053" spans="1:11">
      <c r="A3053" s="6" t="s">
        <v>827</v>
      </c>
      <c r="B3053" s="6" t="s">
        <v>828</v>
      </c>
      <c r="C3053" s="22" t="str">
        <f t="shared" ca="1" si="235"/>
        <v>South West Tanna (Tanna)</v>
      </c>
      <c r="D3053" s="6" t="s">
        <v>660</v>
      </c>
      <c r="E3053" s="22" t="str">
        <f t="shared" ca="1" si="236"/>
        <v>Tanna</v>
      </c>
      <c r="F3053" s="22" t="str">
        <f t="shared" ca="1" si="237"/>
        <v>VUT0106023</v>
      </c>
      <c r="G3053" s="22" t="str">
        <f t="shared" ca="1" si="238"/>
        <v>VUT0106</v>
      </c>
      <c r="H3053" s="22" t="str">
        <f t="shared" ca="1" si="239"/>
        <v>TAFEA</v>
      </c>
      <c r="I3053" s="2"/>
      <c r="J3053" s="2">
        <v>0</v>
      </c>
      <c r="K3053" s="2"/>
    </row>
    <row r="3054" spans="1:11">
      <c r="A3054" s="6" t="s">
        <v>829</v>
      </c>
      <c r="B3054" s="6" t="s">
        <v>830</v>
      </c>
      <c r="C3054" s="22" t="str">
        <f t="shared" ca="1" si="235"/>
        <v>South West Tanna (Tanna)</v>
      </c>
      <c r="D3054" s="6" t="s">
        <v>660</v>
      </c>
      <c r="E3054" s="22" t="str">
        <f t="shared" ca="1" si="236"/>
        <v>Tanna</v>
      </c>
      <c r="F3054" s="22" t="str">
        <f t="shared" ca="1" si="237"/>
        <v>VUT0106023</v>
      </c>
      <c r="G3054" s="22" t="str">
        <f t="shared" ca="1" si="238"/>
        <v>VUT0106</v>
      </c>
      <c r="H3054" s="22" t="str">
        <f t="shared" ca="1" si="239"/>
        <v>TAFEA</v>
      </c>
      <c r="I3054" s="2"/>
      <c r="J3054" s="2">
        <v>0</v>
      </c>
      <c r="K3054" s="2"/>
    </row>
    <row r="3055" spans="1:11">
      <c r="A3055" s="6" t="s">
        <v>831</v>
      </c>
      <c r="B3055" s="6" t="s">
        <v>833</v>
      </c>
      <c r="C3055" s="22" t="str">
        <f t="shared" ca="1" si="235"/>
        <v>South West Tanna (Tanna)</v>
      </c>
      <c r="D3055" s="6" t="s">
        <v>660</v>
      </c>
      <c r="E3055" s="22" t="str">
        <f t="shared" ca="1" si="236"/>
        <v>Tanna</v>
      </c>
      <c r="F3055" s="22" t="str">
        <f t="shared" ca="1" si="237"/>
        <v>VUT0106023</v>
      </c>
      <c r="G3055" s="22" t="str">
        <f t="shared" ca="1" si="238"/>
        <v>VUT0106</v>
      </c>
      <c r="H3055" s="22" t="str">
        <f t="shared" ca="1" si="239"/>
        <v>TAFEA</v>
      </c>
      <c r="I3055" s="2"/>
      <c r="J3055" s="2">
        <v>0</v>
      </c>
      <c r="K3055" s="2"/>
    </row>
    <row r="3056" spans="1:11">
      <c r="A3056" s="6" t="s">
        <v>834</v>
      </c>
      <c r="B3056" s="6" t="s">
        <v>835</v>
      </c>
      <c r="C3056" s="22" t="str">
        <f t="shared" ca="1" si="235"/>
        <v>South West Tanna (Tanna)</v>
      </c>
      <c r="D3056" s="6" t="s">
        <v>660</v>
      </c>
      <c r="E3056" s="22" t="str">
        <f t="shared" ca="1" si="236"/>
        <v>Tanna</v>
      </c>
      <c r="F3056" s="22" t="str">
        <f t="shared" ca="1" si="237"/>
        <v>VUT0106023</v>
      </c>
      <c r="G3056" s="22" t="str">
        <f t="shared" ca="1" si="238"/>
        <v>VUT0106</v>
      </c>
      <c r="H3056" s="22" t="str">
        <f t="shared" ca="1" si="239"/>
        <v>TAFEA</v>
      </c>
      <c r="I3056" s="2"/>
      <c r="J3056" s="2">
        <v>0</v>
      </c>
      <c r="K3056" s="2"/>
    </row>
    <row r="3057" spans="1:11">
      <c r="A3057" s="6" t="s">
        <v>836</v>
      </c>
      <c r="B3057" s="6" t="s">
        <v>837</v>
      </c>
      <c r="C3057" s="22" t="str">
        <f t="shared" ca="1" si="235"/>
        <v>South West Tanna (Tanna)</v>
      </c>
      <c r="D3057" s="6" t="s">
        <v>660</v>
      </c>
      <c r="E3057" s="22" t="str">
        <f t="shared" ca="1" si="236"/>
        <v>Tanna</v>
      </c>
      <c r="F3057" s="22" t="str">
        <f t="shared" ca="1" si="237"/>
        <v>VUT0106023</v>
      </c>
      <c r="G3057" s="22" t="str">
        <f t="shared" ca="1" si="238"/>
        <v>VUT0106</v>
      </c>
      <c r="H3057" s="22" t="str">
        <f t="shared" ca="1" si="239"/>
        <v>TAFEA</v>
      </c>
      <c r="I3057" s="2"/>
      <c r="J3057" s="2">
        <v>0</v>
      </c>
      <c r="K3057" s="2"/>
    </row>
    <row r="3058" spans="1:11">
      <c r="A3058" s="6" t="s">
        <v>838</v>
      </c>
      <c r="B3058" s="6" t="s">
        <v>839</v>
      </c>
      <c r="C3058" s="22" t="str">
        <f t="shared" ca="1" si="235"/>
        <v>South West Tanna (Tanna)</v>
      </c>
      <c r="D3058" s="6" t="s">
        <v>660</v>
      </c>
      <c r="E3058" s="22" t="str">
        <f t="shared" ca="1" si="236"/>
        <v>Tanna</v>
      </c>
      <c r="F3058" s="22" t="str">
        <f t="shared" ca="1" si="237"/>
        <v>VUT0106023</v>
      </c>
      <c r="G3058" s="22" t="str">
        <f t="shared" ca="1" si="238"/>
        <v>VUT0106</v>
      </c>
      <c r="H3058" s="22" t="str">
        <f t="shared" ca="1" si="239"/>
        <v>TAFEA</v>
      </c>
      <c r="I3058" s="2"/>
      <c r="J3058" s="2">
        <v>0</v>
      </c>
      <c r="K3058" s="2"/>
    </row>
    <row r="3059" spans="1:11">
      <c r="A3059" s="6" t="s">
        <v>840</v>
      </c>
      <c r="B3059" s="6" t="s">
        <v>841</v>
      </c>
      <c r="C3059" s="22" t="str">
        <f t="shared" ca="1" si="235"/>
        <v>South West Tanna (Tanna)</v>
      </c>
      <c r="D3059" s="6" t="s">
        <v>660</v>
      </c>
      <c r="E3059" s="22" t="str">
        <f t="shared" ca="1" si="236"/>
        <v>Tanna</v>
      </c>
      <c r="F3059" s="22" t="str">
        <f t="shared" ca="1" si="237"/>
        <v>VUT0106023</v>
      </c>
      <c r="G3059" s="22" t="str">
        <f t="shared" ca="1" si="238"/>
        <v>VUT0106</v>
      </c>
      <c r="H3059" s="22" t="str">
        <f t="shared" ca="1" si="239"/>
        <v>TAFEA</v>
      </c>
      <c r="I3059" s="2"/>
      <c r="J3059" s="2">
        <v>0</v>
      </c>
      <c r="K3059" s="2"/>
    </row>
    <row r="3060" spans="1:11">
      <c r="A3060" s="6" t="s">
        <v>842</v>
      </c>
      <c r="B3060" s="6" t="s">
        <v>843</v>
      </c>
      <c r="C3060" s="22" t="str">
        <f t="shared" ca="1" si="235"/>
        <v>South West Tanna (Tanna)</v>
      </c>
      <c r="D3060" s="6" t="s">
        <v>660</v>
      </c>
      <c r="E3060" s="22" t="str">
        <f t="shared" ca="1" si="236"/>
        <v>Tanna</v>
      </c>
      <c r="F3060" s="22" t="str">
        <f t="shared" ca="1" si="237"/>
        <v>VUT0106023</v>
      </c>
      <c r="G3060" s="22" t="str">
        <f t="shared" ca="1" si="238"/>
        <v>VUT0106</v>
      </c>
      <c r="H3060" s="22" t="str">
        <f t="shared" ca="1" si="239"/>
        <v>TAFEA</v>
      </c>
      <c r="I3060" s="2"/>
      <c r="J3060" s="2">
        <v>0</v>
      </c>
      <c r="K3060" s="2"/>
    </row>
    <row r="3061" spans="1:11">
      <c r="A3061" s="6" t="s">
        <v>846</v>
      </c>
      <c r="B3061" s="6" t="s">
        <v>847</v>
      </c>
      <c r="C3061" s="22" t="str">
        <f t="shared" ca="1" si="235"/>
        <v>South West Tanna (Tanna)</v>
      </c>
      <c r="D3061" s="6" t="s">
        <v>660</v>
      </c>
      <c r="E3061" s="22" t="str">
        <f t="shared" ca="1" si="236"/>
        <v>Tanna</v>
      </c>
      <c r="F3061" s="22" t="str">
        <f t="shared" ca="1" si="237"/>
        <v>VUT0106023</v>
      </c>
      <c r="G3061" s="22" t="str">
        <f t="shared" ca="1" si="238"/>
        <v>VUT0106</v>
      </c>
      <c r="H3061" s="22" t="str">
        <f t="shared" ca="1" si="239"/>
        <v>TAFEA</v>
      </c>
      <c r="I3061" s="2"/>
      <c r="J3061" s="2">
        <v>0</v>
      </c>
      <c r="K3061" s="2"/>
    </row>
    <row r="3062" spans="1:11">
      <c r="A3062" s="6" t="s">
        <v>850</v>
      </c>
      <c r="B3062" s="6" t="s">
        <v>851</v>
      </c>
      <c r="C3062" s="22" t="str">
        <f t="shared" ca="1" si="235"/>
        <v>South West Tanna (Tanna)</v>
      </c>
      <c r="D3062" s="6" t="s">
        <v>660</v>
      </c>
      <c r="E3062" s="22" t="str">
        <f t="shared" ca="1" si="236"/>
        <v>Tanna</v>
      </c>
      <c r="F3062" s="22" t="str">
        <f t="shared" ca="1" si="237"/>
        <v>VUT0106023</v>
      </c>
      <c r="G3062" s="22" t="str">
        <f t="shared" ca="1" si="238"/>
        <v>VUT0106</v>
      </c>
      <c r="H3062" s="22" t="str">
        <f t="shared" ca="1" si="239"/>
        <v>TAFEA</v>
      </c>
      <c r="I3062" s="2"/>
      <c r="J3062" s="2">
        <v>3</v>
      </c>
      <c r="K3062" s="2"/>
    </row>
    <row r="3063" spans="1:11">
      <c r="A3063" s="6" t="s">
        <v>852</v>
      </c>
      <c r="B3063" s="6" t="s">
        <v>853</v>
      </c>
      <c r="C3063" s="22" t="str">
        <f t="shared" ca="1" si="235"/>
        <v>South West Tanna (Tanna)</v>
      </c>
      <c r="D3063" s="6" t="s">
        <v>660</v>
      </c>
      <c r="E3063" s="22" t="str">
        <f t="shared" ca="1" si="236"/>
        <v>Tanna</v>
      </c>
      <c r="F3063" s="22" t="str">
        <f t="shared" ca="1" si="237"/>
        <v>VUT0106023</v>
      </c>
      <c r="G3063" s="22" t="str">
        <f t="shared" ca="1" si="238"/>
        <v>VUT0106</v>
      </c>
      <c r="H3063" s="22" t="str">
        <f t="shared" ca="1" si="239"/>
        <v>TAFEA</v>
      </c>
      <c r="I3063" s="2"/>
      <c r="J3063" s="2">
        <v>0</v>
      </c>
      <c r="K3063" s="2"/>
    </row>
    <row r="3064" spans="1:11">
      <c r="A3064" s="6" t="s">
        <v>858</v>
      </c>
      <c r="B3064" s="6" t="s">
        <v>859</v>
      </c>
      <c r="C3064" s="22" t="str">
        <f t="shared" ca="1" si="235"/>
        <v>South West Tanna (Tanna)</v>
      </c>
      <c r="D3064" s="6" t="s">
        <v>660</v>
      </c>
      <c r="E3064" s="22" t="str">
        <f t="shared" ca="1" si="236"/>
        <v>Tanna</v>
      </c>
      <c r="F3064" s="22" t="str">
        <f t="shared" ca="1" si="237"/>
        <v>VUT0106023</v>
      </c>
      <c r="G3064" s="22" t="str">
        <f t="shared" ca="1" si="238"/>
        <v>VUT0106</v>
      </c>
      <c r="H3064" s="22" t="str">
        <f t="shared" ca="1" si="239"/>
        <v>TAFEA</v>
      </c>
      <c r="I3064" s="2"/>
      <c r="J3064" s="2">
        <v>0</v>
      </c>
      <c r="K3064" s="2"/>
    </row>
    <row r="3065" spans="1:11">
      <c r="A3065" s="6" t="s">
        <v>860</v>
      </c>
      <c r="B3065" s="6" t="s">
        <v>861</v>
      </c>
      <c r="C3065" s="22" t="str">
        <f t="shared" ca="1" si="235"/>
        <v>South West Tanna (Tanna)</v>
      </c>
      <c r="D3065" s="6" t="s">
        <v>660</v>
      </c>
      <c r="E3065" s="22" t="str">
        <f t="shared" ca="1" si="236"/>
        <v>Tanna</v>
      </c>
      <c r="F3065" s="22" t="str">
        <f t="shared" ca="1" si="237"/>
        <v>VUT0106023</v>
      </c>
      <c r="G3065" s="22" t="str">
        <f t="shared" ca="1" si="238"/>
        <v>VUT0106</v>
      </c>
      <c r="H3065" s="22" t="str">
        <f t="shared" ca="1" si="239"/>
        <v>TAFEA</v>
      </c>
      <c r="I3065" s="2"/>
      <c r="J3065" s="2">
        <v>0</v>
      </c>
      <c r="K3065" s="2"/>
    </row>
    <row r="3066" spans="1:11">
      <c r="A3066" s="6" t="s">
        <v>862</v>
      </c>
      <c r="B3066" s="6" t="s">
        <v>863</v>
      </c>
      <c r="C3066" s="22" t="str">
        <f t="shared" ca="1" si="235"/>
        <v>South West Tanna (Tanna)</v>
      </c>
      <c r="D3066" s="6" t="s">
        <v>660</v>
      </c>
      <c r="E3066" s="22" t="str">
        <f t="shared" ca="1" si="236"/>
        <v>Tanna</v>
      </c>
      <c r="F3066" s="22" t="str">
        <f t="shared" ca="1" si="237"/>
        <v>VUT0106023</v>
      </c>
      <c r="G3066" s="22" t="str">
        <f t="shared" ca="1" si="238"/>
        <v>VUT0106</v>
      </c>
      <c r="H3066" s="22" t="str">
        <f t="shared" ca="1" si="239"/>
        <v>TAFEA</v>
      </c>
      <c r="I3066" s="2"/>
      <c r="J3066" s="2">
        <v>0</v>
      </c>
      <c r="K3066" s="2"/>
    </row>
    <row r="3067" spans="1:11">
      <c r="A3067" s="6" t="s">
        <v>870</v>
      </c>
      <c r="B3067" s="6" t="s">
        <v>871</v>
      </c>
      <c r="C3067" s="22" t="str">
        <f t="shared" ca="1" si="235"/>
        <v>South West Tanna (Tanna)</v>
      </c>
      <c r="D3067" s="6" t="s">
        <v>660</v>
      </c>
      <c r="E3067" s="22" t="str">
        <f t="shared" ca="1" si="236"/>
        <v>Tanna</v>
      </c>
      <c r="F3067" s="22" t="str">
        <f t="shared" ca="1" si="237"/>
        <v>VUT0106023</v>
      </c>
      <c r="G3067" s="22" t="str">
        <f t="shared" ca="1" si="238"/>
        <v>VUT0106</v>
      </c>
      <c r="H3067" s="22" t="str">
        <f t="shared" ca="1" si="239"/>
        <v>TAFEA</v>
      </c>
      <c r="I3067" s="2"/>
      <c r="J3067" s="2">
        <v>0</v>
      </c>
      <c r="K3067" s="2"/>
    </row>
    <row r="3068" spans="1:11">
      <c r="A3068" s="6" t="s">
        <v>882</v>
      </c>
      <c r="B3068" s="6" t="s">
        <v>883</v>
      </c>
      <c r="C3068" s="22" t="str">
        <f t="shared" ca="1" si="235"/>
        <v>South West Tanna (Tanna)</v>
      </c>
      <c r="D3068" s="6" t="s">
        <v>660</v>
      </c>
      <c r="E3068" s="22" t="str">
        <f t="shared" ca="1" si="236"/>
        <v>Tanna</v>
      </c>
      <c r="F3068" s="22" t="str">
        <f t="shared" ca="1" si="237"/>
        <v>VUT0106023</v>
      </c>
      <c r="G3068" s="22" t="str">
        <f t="shared" ca="1" si="238"/>
        <v>VUT0106</v>
      </c>
      <c r="H3068" s="22" t="str">
        <f t="shared" ca="1" si="239"/>
        <v>TAFEA</v>
      </c>
      <c r="I3068" s="2"/>
      <c r="J3068" s="2">
        <v>0</v>
      </c>
      <c r="K3068" s="2"/>
    </row>
    <row r="3069" spans="1:11">
      <c r="A3069" s="6" t="s">
        <v>884</v>
      </c>
      <c r="B3069" s="6" t="s">
        <v>885</v>
      </c>
      <c r="C3069" s="22" t="str">
        <f t="shared" ca="1" si="235"/>
        <v>South West Tanna (Tanna)</v>
      </c>
      <c r="D3069" s="6" t="s">
        <v>660</v>
      </c>
      <c r="E3069" s="22" t="str">
        <f t="shared" ca="1" si="236"/>
        <v>Tanna</v>
      </c>
      <c r="F3069" s="22" t="str">
        <f t="shared" ca="1" si="237"/>
        <v>VUT0106023</v>
      </c>
      <c r="G3069" s="22" t="str">
        <f t="shared" ca="1" si="238"/>
        <v>VUT0106</v>
      </c>
      <c r="H3069" s="22" t="str">
        <f t="shared" ca="1" si="239"/>
        <v>TAFEA</v>
      </c>
      <c r="I3069" s="2"/>
      <c r="J3069" s="2">
        <v>3</v>
      </c>
      <c r="K3069" s="2"/>
    </row>
    <row r="3070" spans="1:11">
      <c r="A3070" s="6" t="s">
        <v>890</v>
      </c>
      <c r="B3070" s="6" t="s">
        <v>891</v>
      </c>
      <c r="C3070" s="22" t="str">
        <f t="shared" ca="1" si="235"/>
        <v>South West Tanna (Tanna)</v>
      </c>
      <c r="D3070" s="6" t="s">
        <v>660</v>
      </c>
      <c r="E3070" s="22" t="str">
        <f t="shared" ca="1" si="236"/>
        <v>Tanna</v>
      </c>
      <c r="F3070" s="22" t="str">
        <f t="shared" ca="1" si="237"/>
        <v>VUT0106023</v>
      </c>
      <c r="G3070" s="22" t="str">
        <f t="shared" ca="1" si="238"/>
        <v>VUT0106</v>
      </c>
      <c r="H3070" s="22" t="str">
        <f t="shared" ca="1" si="239"/>
        <v>TAFEA</v>
      </c>
      <c r="I3070" s="2"/>
      <c r="J3070" s="2">
        <v>0</v>
      </c>
      <c r="K3070" s="2"/>
    </row>
    <row r="3071" spans="1:11">
      <c r="A3071" s="6" t="s">
        <v>892</v>
      </c>
      <c r="B3071" s="6" t="s">
        <v>893</v>
      </c>
      <c r="C3071" s="22" t="str">
        <f t="shared" ca="1" si="235"/>
        <v>South West Tanna (Tanna)</v>
      </c>
      <c r="D3071" s="6" t="s">
        <v>660</v>
      </c>
      <c r="E3071" s="22" t="str">
        <f t="shared" ca="1" si="236"/>
        <v>Tanna</v>
      </c>
      <c r="F3071" s="22" t="str">
        <f t="shared" ca="1" si="237"/>
        <v>VUT0106023</v>
      </c>
      <c r="G3071" s="22" t="str">
        <f t="shared" ca="1" si="238"/>
        <v>VUT0106</v>
      </c>
      <c r="H3071" s="22" t="str">
        <f t="shared" ca="1" si="239"/>
        <v>TAFEA</v>
      </c>
      <c r="I3071" s="2"/>
      <c r="J3071" s="2">
        <v>0</v>
      </c>
      <c r="K3071" s="2"/>
    </row>
    <row r="3072" spans="1:11">
      <c r="A3072" s="6" t="s">
        <v>898</v>
      </c>
      <c r="B3072" s="6" t="s">
        <v>899</v>
      </c>
      <c r="C3072" s="22" t="str">
        <f t="shared" ca="1" si="235"/>
        <v>South West Tanna (Tanna)</v>
      </c>
      <c r="D3072" s="6" t="s">
        <v>660</v>
      </c>
      <c r="E3072" s="22" t="str">
        <f t="shared" ca="1" si="236"/>
        <v>Tanna</v>
      </c>
      <c r="F3072" s="22" t="str">
        <f t="shared" ca="1" si="237"/>
        <v>VUT0106023</v>
      </c>
      <c r="G3072" s="22" t="str">
        <f t="shared" ca="1" si="238"/>
        <v>VUT0106</v>
      </c>
      <c r="H3072" s="22" t="str">
        <f t="shared" ca="1" si="239"/>
        <v>TAFEA</v>
      </c>
      <c r="I3072" s="2"/>
      <c r="J3072" s="2">
        <v>0</v>
      </c>
      <c r="K3072" s="2"/>
    </row>
    <row r="3073" spans="1:11">
      <c r="A3073" s="6" t="s">
        <v>902</v>
      </c>
      <c r="B3073" s="6" t="s">
        <v>903</v>
      </c>
      <c r="C3073" s="22" t="str">
        <f t="shared" ca="1" si="235"/>
        <v>South West Tanna (Tanna)</v>
      </c>
      <c r="D3073" s="6" t="s">
        <v>660</v>
      </c>
      <c r="E3073" s="22" t="str">
        <f t="shared" ca="1" si="236"/>
        <v>Tanna</v>
      </c>
      <c r="F3073" s="22" t="str">
        <f t="shared" ca="1" si="237"/>
        <v>VUT0106023</v>
      </c>
      <c r="G3073" s="22" t="str">
        <f t="shared" ca="1" si="238"/>
        <v>VUT0106</v>
      </c>
      <c r="H3073" s="22" t="str">
        <f t="shared" ca="1" si="239"/>
        <v>TAFEA</v>
      </c>
      <c r="I3073" s="2"/>
      <c r="J3073" s="2">
        <v>0</v>
      </c>
      <c r="K3073" s="2"/>
    </row>
    <row r="3074" spans="1:11">
      <c r="A3074" s="6" t="s">
        <v>908</v>
      </c>
      <c r="B3074" s="6" t="s">
        <v>909</v>
      </c>
      <c r="C3074" s="22" t="str">
        <f t="shared" ref="C3074:C3137" ca="1" si="240">OFFSET(OffsetRefAdm3,MATCH(D3074,MatchAdm3_Code,0)-1,0)</f>
        <v>South West Tanna (Tanna)</v>
      </c>
      <c r="D3074" s="6" t="s">
        <v>660</v>
      </c>
      <c r="E3074" s="22" t="str">
        <f t="shared" ref="E3074:E3137" ca="1" si="241">OFFSET(OffsetRefAdm3,MATCH(D3074,MatchAdm3_Code,0)-1,2)</f>
        <v>Tanna</v>
      </c>
      <c r="F3074" s="22" t="str">
        <f t="shared" ref="F3074:F3137" ca="1" si="242">OFFSET(OffsetRefAdm3,MATCH(D3074,MatchAdm3_Code,0)-1,3)</f>
        <v>VUT0106023</v>
      </c>
      <c r="G3074" s="22" t="str">
        <f t="shared" ref="G3074:G3137" ca="1" si="243">OFFSET(OffsetRefAdm3,MATCH(D3074,MatchAdm3_Code,0)-1,5)</f>
        <v>VUT0106</v>
      </c>
      <c r="H3074" s="22" t="str">
        <f t="shared" ref="H3074:H3137" ca="1" si="244">OFFSET(OffsetRefAdm3,MATCH(D3074,MatchAdm3_Code,0)-1,4)</f>
        <v>TAFEA</v>
      </c>
      <c r="I3074" s="2"/>
      <c r="J3074" s="2">
        <v>0</v>
      </c>
      <c r="K3074" s="2"/>
    </row>
    <row r="3075" spans="1:11">
      <c r="A3075" s="6" t="s">
        <v>910</v>
      </c>
      <c r="B3075" s="6" t="s">
        <v>911</v>
      </c>
      <c r="C3075" s="22" t="str">
        <f t="shared" ca="1" si="240"/>
        <v>South West Tanna (Tanna)</v>
      </c>
      <c r="D3075" s="6" t="s">
        <v>660</v>
      </c>
      <c r="E3075" s="22" t="str">
        <f t="shared" ca="1" si="241"/>
        <v>Tanna</v>
      </c>
      <c r="F3075" s="22" t="str">
        <f t="shared" ca="1" si="242"/>
        <v>VUT0106023</v>
      </c>
      <c r="G3075" s="22" t="str">
        <f t="shared" ca="1" si="243"/>
        <v>VUT0106</v>
      </c>
      <c r="H3075" s="22" t="str">
        <f t="shared" ca="1" si="244"/>
        <v>TAFEA</v>
      </c>
      <c r="I3075" s="2"/>
      <c r="J3075" s="2">
        <v>0</v>
      </c>
      <c r="K3075" s="2"/>
    </row>
    <row r="3076" spans="1:11">
      <c r="A3076" s="6" t="s">
        <v>912</v>
      </c>
      <c r="B3076" s="6" t="s">
        <v>913</v>
      </c>
      <c r="C3076" s="22" t="str">
        <f t="shared" ca="1" si="240"/>
        <v>South West Tanna (Tanna)</v>
      </c>
      <c r="D3076" s="6" t="s">
        <v>660</v>
      </c>
      <c r="E3076" s="22" t="str">
        <f t="shared" ca="1" si="241"/>
        <v>Tanna</v>
      </c>
      <c r="F3076" s="22" t="str">
        <f t="shared" ca="1" si="242"/>
        <v>VUT0106023</v>
      </c>
      <c r="G3076" s="22" t="str">
        <f t="shared" ca="1" si="243"/>
        <v>VUT0106</v>
      </c>
      <c r="H3076" s="22" t="str">
        <f t="shared" ca="1" si="244"/>
        <v>TAFEA</v>
      </c>
      <c r="I3076" s="2"/>
      <c r="J3076" s="2">
        <v>0</v>
      </c>
      <c r="K3076" s="2"/>
    </row>
    <row r="3077" spans="1:11">
      <c r="A3077" s="6" t="s">
        <v>914</v>
      </c>
      <c r="B3077" s="6" t="s">
        <v>915</v>
      </c>
      <c r="C3077" s="22" t="str">
        <f t="shared" ca="1" si="240"/>
        <v>South West Tanna (Tanna)</v>
      </c>
      <c r="D3077" s="6" t="s">
        <v>660</v>
      </c>
      <c r="E3077" s="22" t="str">
        <f t="shared" ca="1" si="241"/>
        <v>Tanna</v>
      </c>
      <c r="F3077" s="22" t="str">
        <f t="shared" ca="1" si="242"/>
        <v>VUT0106023</v>
      </c>
      <c r="G3077" s="22" t="str">
        <f t="shared" ca="1" si="243"/>
        <v>VUT0106</v>
      </c>
      <c r="H3077" s="22" t="str">
        <f t="shared" ca="1" si="244"/>
        <v>TAFEA</v>
      </c>
      <c r="I3077" s="2"/>
      <c r="J3077" s="2">
        <v>0</v>
      </c>
      <c r="K3077" s="2"/>
    </row>
    <row r="3078" spans="1:11">
      <c r="A3078" s="6" t="s">
        <v>920</v>
      </c>
      <c r="B3078" s="6" t="s">
        <v>921</v>
      </c>
      <c r="C3078" s="22" t="str">
        <f t="shared" ca="1" si="240"/>
        <v>South West Tanna (Tanna)</v>
      </c>
      <c r="D3078" s="6" t="s">
        <v>660</v>
      </c>
      <c r="E3078" s="22" t="str">
        <f t="shared" ca="1" si="241"/>
        <v>Tanna</v>
      </c>
      <c r="F3078" s="22" t="str">
        <f t="shared" ca="1" si="242"/>
        <v>VUT0106023</v>
      </c>
      <c r="G3078" s="22" t="str">
        <f t="shared" ca="1" si="243"/>
        <v>VUT0106</v>
      </c>
      <c r="H3078" s="22" t="str">
        <f t="shared" ca="1" si="244"/>
        <v>TAFEA</v>
      </c>
      <c r="I3078" s="2"/>
      <c r="J3078" s="2">
        <v>0</v>
      </c>
      <c r="K3078" s="2"/>
    </row>
    <row r="3079" spans="1:11">
      <c r="A3079" s="6" t="s">
        <v>922</v>
      </c>
      <c r="B3079" s="6" t="s">
        <v>923</v>
      </c>
      <c r="C3079" s="22" t="str">
        <f t="shared" ca="1" si="240"/>
        <v>South West Tanna (Tanna)</v>
      </c>
      <c r="D3079" s="6" t="s">
        <v>660</v>
      </c>
      <c r="E3079" s="22" t="str">
        <f t="shared" ca="1" si="241"/>
        <v>Tanna</v>
      </c>
      <c r="F3079" s="22" t="str">
        <f t="shared" ca="1" si="242"/>
        <v>VUT0106023</v>
      </c>
      <c r="G3079" s="22" t="str">
        <f t="shared" ca="1" si="243"/>
        <v>VUT0106</v>
      </c>
      <c r="H3079" s="22" t="str">
        <f t="shared" ca="1" si="244"/>
        <v>TAFEA</v>
      </c>
      <c r="I3079" s="2"/>
      <c r="J3079" s="2">
        <v>0</v>
      </c>
      <c r="K3079" s="2"/>
    </row>
    <row r="3080" spans="1:11">
      <c r="A3080" s="6" t="s">
        <v>924</v>
      </c>
      <c r="B3080" s="6" t="s">
        <v>925</v>
      </c>
      <c r="C3080" s="22" t="str">
        <f t="shared" ca="1" si="240"/>
        <v>South West Tanna (Tanna)</v>
      </c>
      <c r="D3080" s="6" t="s">
        <v>660</v>
      </c>
      <c r="E3080" s="22" t="str">
        <f t="shared" ca="1" si="241"/>
        <v>Tanna</v>
      </c>
      <c r="F3080" s="22" t="str">
        <f t="shared" ca="1" si="242"/>
        <v>VUT0106023</v>
      </c>
      <c r="G3080" s="22" t="str">
        <f t="shared" ca="1" si="243"/>
        <v>VUT0106</v>
      </c>
      <c r="H3080" s="22" t="str">
        <f t="shared" ca="1" si="244"/>
        <v>TAFEA</v>
      </c>
      <c r="I3080" s="2"/>
      <c r="J3080" s="2">
        <v>0</v>
      </c>
      <c r="K3080" s="2"/>
    </row>
    <row r="3081" spans="1:11">
      <c r="A3081" s="6" t="s">
        <v>930</v>
      </c>
      <c r="B3081" s="6" t="s">
        <v>931</v>
      </c>
      <c r="C3081" s="22" t="str">
        <f t="shared" ca="1" si="240"/>
        <v>South West Tanna (Tanna)</v>
      </c>
      <c r="D3081" s="6" t="s">
        <v>660</v>
      </c>
      <c r="E3081" s="22" t="str">
        <f t="shared" ca="1" si="241"/>
        <v>Tanna</v>
      </c>
      <c r="F3081" s="22" t="str">
        <f t="shared" ca="1" si="242"/>
        <v>VUT0106023</v>
      </c>
      <c r="G3081" s="22" t="str">
        <f t="shared" ca="1" si="243"/>
        <v>VUT0106</v>
      </c>
      <c r="H3081" s="22" t="str">
        <f t="shared" ca="1" si="244"/>
        <v>TAFEA</v>
      </c>
      <c r="I3081" s="2"/>
      <c r="J3081" s="2">
        <v>0</v>
      </c>
      <c r="K3081" s="2"/>
    </row>
    <row r="3082" spans="1:11">
      <c r="A3082" s="6" t="s">
        <v>932</v>
      </c>
      <c r="B3082" s="6" t="s">
        <v>933</v>
      </c>
      <c r="C3082" s="22" t="str">
        <f t="shared" ca="1" si="240"/>
        <v>South West Tanna (Tanna)</v>
      </c>
      <c r="D3082" s="6" t="s">
        <v>660</v>
      </c>
      <c r="E3082" s="22" t="str">
        <f t="shared" ca="1" si="241"/>
        <v>Tanna</v>
      </c>
      <c r="F3082" s="22" t="str">
        <f t="shared" ca="1" si="242"/>
        <v>VUT0106023</v>
      </c>
      <c r="G3082" s="22" t="str">
        <f t="shared" ca="1" si="243"/>
        <v>VUT0106</v>
      </c>
      <c r="H3082" s="22" t="str">
        <f t="shared" ca="1" si="244"/>
        <v>TAFEA</v>
      </c>
      <c r="I3082" s="2"/>
      <c r="J3082" s="2">
        <v>2</v>
      </c>
      <c r="K3082" s="2"/>
    </row>
    <row r="3083" spans="1:11">
      <c r="A3083" s="6" t="s">
        <v>934</v>
      </c>
      <c r="B3083" s="6" t="s">
        <v>935</v>
      </c>
      <c r="C3083" s="22" t="str">
        <f t="shared" ca="1" si="240"/>
        <v>South West Tanna (Tanna)</v>
      </c>
      <c r="D3083" s="6" t="s">
        <v>660</v>
      </c>
      <c r="E3083" s="22" t="str">
        <f t="shared" ca="1" si="241"/>
        <v>Tanna</v>
      </c>
      <c r="F3083" s="22" t="str">
        <f t="shared" ca="1" si="242"/>
        <v>VUT0106023</v>
      </c>
      <c r="G3083" s="22" t="str">
        <f t="shared" ca="1" si="243"/>
        <v>VUT0106</v>
      </c>
      <c r="H3083" s="22" t="str">
        <f t="shared" ca="1" si="244"/>
        <v>TAFEA</v>
      </c>
      <c r="I3083" s="2"/>
      <c r="J3083" s="2">
        <v>0</v>
      </c>
      <c r="K3083" s="2"/>
    </row>
    <row r="3084" spans="1:11">
      <c r="A3084" s="6" t="s">
        <v>936</v>
      </c>
      <c r="B3084" s="6" t="s">
        <v>937</v>
      </c>
      <c r="C3084" s="22" t="str">
        <f t="shared" ca="1" si="240"/>
        <v>South West Tanna (Tanna)</v>
      </c>
      <c r="D3084" s="6" t="s">
        <v>660</v>
      </c>
      <c r="E3084" s="22" t="str">
        <f t="shared" ca="1" si="241"/>
        <v>Tanna</v>
      </c>
      <c r="F3084" s="22" t="str">
        <f t="shared" ca="1" si="242"/>
        <v>VUT0106023</v>
      </c>
      <c r="G3084" s="22" t="str">
        <f t="shared" ca="1" si="243"/>
        <v>VUT0106</v>
      </c>
      <c r="H3084" s="22" t="str">
        <f t="shared" ca="1" si="244"/>
        <v>TAFEA</v>
      </c>
      <c r="I3084" s="2"/>
      <c r="J3084" s="2">
        <v>0</v>
      </c>
      <c r="K3084" s="2"/>
    </row>
    <row r="3085" spans="1:11">
      <c r="A3085" s="6" t="s">
        <v>940</v>
      </c>
      <c r="B3085" s="6" t="s">
        <v>941</v>
      </c>
      <c r="C3085" s="22" t="str">
        <f t="shared" ca="1" si="240"/>
        <v>South West Tanna (Tanna)</v>
      </c>
      <c r="D3085" s="6" t="s">
        <v>660</v>
      </c>
      <c r="E3085" s="22" t="str">
        <f t="shared" ca="1" si="241"/>
        <v>Tanna</v>
      </c>
      <c r="F3085" s="22" t="str">
        <f t="shared" ca="1" si="242"/>
        <v>VUT0106023</v>
      </c>
      <c r="G3085" s="22" t="str">
        <f t="shared" ca="1" si="243"/>
        <v>VUT0106</v>
      </c>
      <c r="H3085" s="22" t="str">
        <f t="shared" ca="1" si="244"/>
        <v>TAFEA</v>
      </c>
      <c r="I3085" s="2"/>
      <c r="J3085" s="2">
        <v>0</v>
      </c>
      <c r="K3085" s="2"/>
    </row>
    <row r="3086" spans="1:11">
      <c r="A3086" s="6" t="s">
        <v>942</v>
      </c>
      <c r="B3086" s="6" t="s">
        <v>943</v>
      </c>
      <c r="C3086" s="22" t="str">
        <f t="shared" ca="1" si="240"/>
        <v>South West Tanna (Tanna)</v>
      </c>
      <c r="D3086" s="6" t="s">
        <v>660</v>
      </c>
      <c r="E3086" s="22" t="str">
        <f t="shared" ca="1" si="241"/>
        <v>Tanna</v>
      </c>
      <c r="F3086" s="22" t="str">
        <f t="shared" ca="1" si="242"/>
        <v>VUT0106023</v>
      </c>
      <c r="G3086" s="22" t="str">
        <f t="shared" ca="1" si="243"/>
        <v>VUT0106</v>
      </c>
      <c r="H3086" s="22" t="str">
        <f t="shared" ca="1" si="244"/>
        <v>TAFEA</v>
      </c>
      <c r="I3086" s="2"/>
      <c r="J3086" s="2">
        <v>0</v>
      </c>
      <c r="K3086" s="2"/>
    </row>
    <row r="3087" spans="1:11">
      <c r="A3087" s="6" t="s">
        <v>946</v>
      </c>
      <c r="B3087" s="6" t="s">
        <v>947</v>
      </c>
      <c r="C3087" s="22" t="str">
        <f t="shared" ca="1" si="240"/>
        <v>South West Tanna (Tanna)</v>
      </c>
      <c r="D3087" s="6" t="s">
        <v>660</v>
      </c>
      <c r="E3087" s="22" t="str">
        <f t="shared" ca="1" si="241"/>
        <v>Tanna</v>
      </c>
      <c r="F3087" s="22" t="str">
        <f t="shared" ca="1" si="242"/>
        <v>VUT0106023</v>
      </c>
      <c r="G3087" s="22" t="str">
        <f t="shared" ca="1" si="243"/>
        <v>VUT0106</v>
      </c>
      <c r="H3087" s="22" t="str">
        <f t="shared" ca="1" si="244"/>
        <v>TAFEA</v>
      </c>
      <c r="I3087" s="2"/>
      <c r="J3087" s="2">
        <v>0</v>
      </c>
      <c r="K3087" s="2"/>
    </row>
    <row r="3088" spans="1:11">
      <c r="A3088" s="6" t="s">
        <v>950</v>
      </c>
      <c r="B3088" s="6" t="s">
        <v>951</v>
      </c>
      <c r="C3088" s="22" t="str">
        <f t="shared" ca="1" si="240"/>
        <v>South West Tanna (Tanna)</v>
      </c>
      <c r="D3088" s="6" t="s">
        <v>660</v>
      </c>
      <c r="E3088" s="22" t="str">
        <f t="shared" ca="1" si="241"/>
        <v>Tanna</v>
      </c>
      <c r="F3088" s="22" t="str">
        <f t="shared" ca="1" si="242"/>
        <v>VUT0106023</v>
      </c>
      <c r="G3088" s="22" t="str">
        <f t="shared" ca="1" si="243"/>
        <v>VUT0106</v>
      </c>
      <c r="H3088" s="22" t="str">
        <f t="shared" ca="1" si="244"/>
        <v>TAFEA</v>
      </c>
      <c r="I3088" s="2"/>
      <c r="J3088" s="2">
        <v>0</v>
      </c>
      <c r="K3088" s="2"/>
    </row>
    <row r="3089" spans="1:11">
      <c r="A3089" s="6" t="s">
        <v>954</v>
      </c>
      <c r="B3089" s="6" t="s">
        <v>955</v>
      </c>
      <c r="C3089" s="22" t="str">
        <f t="shared" ca="1" si="240"/>
        <v>South West Tanna (Tanna)</v>
      </c>
      <c r="D3089" s="6" t="s">
        <v>660</v>
      </c>
      <c r="E3089" s="22" t="str">
        <f t="shared" ca="1" si="241"/>
        <v>Tanna</v>
      </c>
      <c r="F3089" s="22" t="str">
        <f t="shared" ca="1" si="242"/>
        <v>VUT0106023</v>
      </c>
      <c r="G3089" s="22" t="str">
        <f t="shared" ca="1" si="243"/>
        <v>VUT0106</v>
      </c>
      <c r="H3089" s="22" t="str">
        <f t="shared" ca="1" si="244"/>
        <v>TAFEA</v>
      </c>
      <c r="I3089" s="2"/>
      <c r="J3089" s="2">
        <v>3</v>
      </c>
      <c r="K3089" s="2"/>
    </row>
    <row r="3090" spans="1:11">
      <c r="A3090" s="6" t="s">
        <v>824</v>
      </c>
      <c r="B3090" s="6" t="s">
        <v>960</v>
      </c>
      <c r="C3090" s="22" t="str">
        <f t="shared" ca="1" si="240"/>
        <v>South West Tanna (Tanna)</v>
      </c>
      <c r="D3090" s="6" t="s">
        <v>660</v>
      </c>
      <c r="E3090" s="22" t="str">
        <f t="shared" ca="1" si="241"/>
        <v>Tanna</v>
      </c>
      <c r="F3090" s="22" t="str">
        <f t="shared" ca="1" si="242"/>
        <v>VUT0106023</v>
      </c>
      <c r="G3090" s="22" t="str">
        <f t="shared" ca="1" si="243"/>
        <v>VUT0106</v>
      </c>
      <c r="H3090" s="22" t="str">
        <f t="shared" ca="1" si="244"/>
        <v>TAFEA</v>
      </c>
      <c r="I3090" s="2"/>
      <c r="J3090" s="2">
        <v>0</v>
      </c>
      <c r="K3090" s="2"/>
    </row>
    <row r="3091" spans="1:11">
      <c r="A3091" s="6" t="s">
        <v>961</v>
      </c>
      <c r="B3091" s="6" t="s">
        <v>962</v>
      </c>
      <c r="C3091" s="22" t="str">
        <f t="shared" ca="1" si="240"/>
        <v>South West Tanna (Tanna)</v>
      </c>
      <c r="D3091" s="6" t="s">
        <v>660</v>
      </c>
      <c r="E3091" s="22" t="str">
        <f t="shared" ca="1" si="241"/>
        <v>Tanna</v>
      </c>
      <c r="F3091" s="22" t="str">
        <f t="shared" ca="1" si="242"/>
        <v>VUT0106023</v>
      </c>
      <c r="G3091" s="22" t="str">
        <f t="shared" ca="1" si="243"/>
        <v>VUT0106</v>
      </c>
      <c r="H3091" s="22" t="str">
        <f t="shared" ca="1" si="244"/>
        <v>TAFEA</v>
      </c>
      <c r="I3091" s="2"/>
      <c r="J3091" s="2">
        <v>0</v>
      </c>
      <c r="K3091" s="2"/>
    </row>
    <row r="3092" spans="1:11">
      <c r="A3092" s="6" t="s">
        <v>965</v>
      </c>
      <c r="B3092" s="6" t="s">
        <v>966</v>
      </c>
      <c r="C3092" s="22" t="str">
        <f t="shared" ca="1" si="240"/>
        <v>South West Tanna (Tanna)</v>
      </c>
      <c r="D3092" s="6" t="s">
        <v>660</v>
      </c>
      <c r="E3092" s="22" t="str">
        <f t="shared" ca="1" si="241"/>
        <v>Tanna</v>
      </c>
      <c r="F3092" s="22" t="str">
        <f t="shared" ca="1" si="242"/>
        <v>VUT0106023</v>
      </c>
      <c r="G3092" s="22" t="str">
        <f t="shared" ca="1" si="243"/>
        <v>VUT0106</v>
      </c>
      <c r="H3092" s="22" t="str">
        <f t="shared" ca="1" si="244"/>
        <v>TAFEA</v>
      </c>
      <c r="I3092" s="2"/>
      <c r="J3092" s="2">
        <v>0</v>
      </c>
      <c r="K3092" s="2"/>
    </row>
    <row r="3093" spans="1:11">
      <c r="A3093" s="6" t="s">
        <v>967</v>
      </c>
      <c r="B3093" s="6" t="s">
        <v>968</v>
      </c>
      <c r="C3093" s="22" t="str">
        <f t="shared" ca="1" si="240"/>
        <v>South West Tanna (Tanna)</v>
      </c>
      <c r="D3093" s="6" t="s">
        <v>660</v>
      </c>
      <c r="E3093" s="22" t="str">
        <f t="shared" ca="1" si="241"/>
        <v>Tanna</v>
      </c>
      <c r="F3093" s="22" t="str">
        <f t="shared" ca="1" si="242"/>
        <v>VUT0106023</v>
      </c>
      <c r="G3093" s="22" t="str">
        <f t="shared" ca="1" si="243"/>
        <v>VUT0106</v>
      </c>
      <c r="H3093" s="22" t="str">
        <f t="shared" ca="1" si="244"/>
        <v>TAFEA</v>
      </c>
      <c r="I3093" s="2"/>
      <c r="J3093" s="2">
        <v>0</v>
      </c>
      <c r="K3093" s="2"/>
    </row>
    <row r="3094" spans="1:11">
      <c r="A3094" s="6" t="s">
        <v>969</v>
      </c>
      <c r="B3094" s="6" t="s">
        <v>970</v>
      </c>
      <c r="C3094" s="22" t="str">
        <f t="shared" ca="1" si="240"/>
        <v>South West Tanna (Tanna)</v>
      </c>
      <c r="D3094" s="6" t="s">
        <v>660</v>
      </c>
      <c r="E3094" s="22" t="str">
        <f t="shared" ca="1" si="241"/>
        <v>Tanna</v>
      </c>
      <c r="F3094" s="22" t="str">
        <f t="shared" ca="1" si="242"/>
        <v>VUT0106023</v>
      </c>
      <c r="G3094" s="22" t="str">
        <f t="shared" ca="1" si="243"/>
        <v>VUT0106</v>
      </c>
      <c r="H3094" s="22" t="str">
        <f t="shared" ca="1" si="244"/>
        <v>TAFEA</v>
      </c>
      <c r="I3094" s="2"/>
      <c r="J3094" s="2">
        <v>0</v>
      </c>
      <c r="K3094" s="2"/>
    </row>
    <row r="3095" spans="1:11">
      <c r="A3095" s="6" t="s">
        <v>973</v>
      </c>
      <c r="B3095" s="6" t="s">
        <v>974</v>
      </c>
      <c r="C3095" s="22" t="str">
        <f t="shared" ca="1" si="240"/>
        <v>South West Tanna (Tanna)</v>
      </c>
      <c r="D3095" s="6" t="s">
        <v>660</v>
      </c>
      <c r="E3095" s="22" t="str">
        <f t="shared" ca="1" si="241"/>
        <v>Tanna</v>
      </c>
      <c r="F3095" s="22" t="str">
        <f t="shared" ca="1" si="242"/>
        <v>VUT0106023</v>
      </c>
      <c r="G3095" s="22" t="str">
        <f t="shared" ca="1" si="243"/>
        <v>VUT0106</v>
      </c>
      <c r="H3095" s="22" t="str">
        <f t="shared" ca="1" si="244"/>
        <v>TAFEA</v>
      </c>
      <c r="I3095" s="2"/>
      <c r="J3095" s="2">
        <v>0</v>
      </c>
      <c r="K3095" s="2"/>
    </row>
    <row r="3096" spans="1:11">
      <c r="A3096" s="6" t="s">
        <v>975</v>
      </c>
      <c r="B3096" s="6" t="s">
        <v>976</v>
      </c>
      <c r="C3096" s="22" t="str">
        <f t="shared" ca="1" si="240"/>
        <v>South West Tanna (Tanna)</v>
      </c>
      <c r="D3096" s="6" t="s">
        <v>660</v>
      </c>
      <c r="E3096" s="22" t="str">
        <f t="shared" ca="1" si="241"/>
        <v>Tanna</v>
      </c>
      <c r="F3096" s="22" t="str">
        <f t="shared" ca="1" si="242"/>
        <v>VUT0106023</v>
      </c>
      <c r="G3096" s="22" t="str">
        <f t="shared" ca="1" si="243"/>
        <v>VUT0106</v>
      </c>
      <c r="H3096" s="22" t="str">
        <f t="shared" ca="1" si="244"/>
        <v>TAFEA</v>
      </c>
      <c r="I3096" s="2"/>
      <c r="J3096" s="2">
        <v>0</v>
      </c>
      <c r="K3096" s="2"/>
    </row>
    <row r="3097" spans="1:11">
      <c r="A3097" s="6" t="s">
        <v>979</v>
      </c>
      <c r="B3097" s="6" t="s">
        <v>980</v>
      </c>
      <c r="C3097" s="22" t="str">
        <f t="shared" ca="1" si="240"/>
        <v>South West Tanna (Tanna)</v>
      </c>
      <c r="D3097" s="6" t="s">
        <v>660</v>
      </c>
      <c r="E3097" s="22" t="str">
        <f t="shared" ca="1" si="241"/>
        <v>Tanna</v>
      </c>
      <c r="F3097" s="22" t="str">
        <f t="shared" ca="1" si="242"/>
        <v>VUT0106023</v>
      </c>
      <c r="G3097" s="22" t="str">
        <f t="shared" ca="1" si="243"/>
        <v>VUT0106</v>
      </c>
      <c r="H3097" s="22" t="str">
        <f t="shared" ca="1" si="244"/>
        <v>TAFEA</v>
      </c>
      <c r="I3097" s="2"/>
      <c r="J3097" s="2">
        <v>0</v>
      </c>
      <c r="K3097" s="2"/>
    </row>
    <row r="3098" spans="1:11">
      <c r="A3098" s="6" t="s">
        <v>981</v>
      </c>
      <c r="B3098" s="6" t="s">
        <v>982</v>
      </c>
      <c r="C3098" s="22" t="str">
        <f t="shared" ca="1" si="240"/>
        <v>South West Tanna (Tanna)</v>
      </c>
      <c r="D3098" s="6" t="s">
        <v>660</v>
      </c>
      <c r="E3098" s="22" t="str">
        <f t="shared" ca="1" si="241"/>
        <v>Tanna</v>
      </c>
      <c r="F3098" s="22" t="str">
        <f t="shared" ca="1" si="242"/>
        <v>VUT0106023</v>
      </c>
      <c r="G3098" s="22" t="str">
        <f t="shared" ca="1" si="243"/>
        <v>VUT0106</v>
      </c>
      <c r="H3098" s="22" t="str">
        <f t="shared" ca="1" si="244"/>
        <v>TAFEA</v>
      </c>
      <c r="I3098" s="2"/>
      <c r="J3098" s="2">
        <v>0</v>
      </c>
      <c r="K3098" s="2"/>
    </row>
    <row r="3099" spans="1:11">
      <c r="A3099" s="6" t="s">
        <v>983</v>
      </c>
      <c r="B3099" s="6" t="s">
        <v>985</v>
      </c>
      <c r="C3099" s="22" t="str">
        <f t="shared" ca="1" si="240"/>
        <v>South West Tanna (Tanna)</v>
      </c>
      <c r="D3099" s="6" t="s">
        <v>660</v>
      </c>
      <c r="E3099" s="22" t="str">
        <f t="shared" ca="1" si="241"/>
        <v>Tanna</v>
      </c>
      <c r="F3099" s="22" t="str">
        <f t="shared" ca="1" si="242"/>
        <v>VUT0106023</v>
      </c>
      <c r="G3099" s="22" t="str">
        <f t="shared" ca="1" si="243"/>
        <v>VUT0106</v>
      </c>
      <c r="H3099" s="22" t="str">
        <f t="shared" ca="1" si="244"/>
        <v>TAFEA</v>
      </c>
      <c r="I3099" s="2"/>
      <c r="J3099" s="2">
        <v>0</v>
      </c>
      <c r="K3099" s="2"/>
    </row>
    <row r="3100" spans="1:11">
      <c r="A3100" s="6" t="s">
        <v>988</v>
      </c>
      <c r="B3100" s="6" t="s">
        <v>989</v>
      </c>
      <c r="C3100" s="22" t="str">
        <f t="shared" ca="1" si="240"/>
        <v>South West Tanna (Tanna)</v>
      </c>
      <c r="D3100" s="6" t="s">
        <v>660</v>
      </c>
      <c r="E3100" s="22" t="str">
        <f t="shared" ca="1" si="241"/>
        <v>Tanna</v>
      </c>
      <c r="F3100" s="22" t="str">
        <f t="shared" ca="1" si="242"/>
        <v>VUT0106023</v>
      </c>
      <c r="G3100" s="22" t="str">
        <f t="shared" ca="1" si="243"/>
        <v>VUT0106</v>
      </c>
      <c r="H3100" s="22" t="str">
        <f t="shared" ca="1" si="244"/>
        <v>TAFEA</v>
      </c>
      <c r="I3100" s="2"/>
      <c r="J3100" s="2">
        <v>0</v>
      </c>
      <c r="K3100" s="2"/>
    </row>
    <row r="3101" spans="1:11">
      <c r="A3101" s="6" t="s">
        <v>990</v>
      </c>
      <c r="B3101" s="6" t="s">
        <v>991</v>
      </c>
      <c r="C3101" s="22" t="str">
        <f t="shared" ca="1" si="240"/>
        <v>South West Tanna (Tanna)</v>
      </c>
      <c r="D3101" s="6" t="s">
        <v>660</v>
      </c>
      <c r="E3101" s="22" t="str">
        <f t="shared" ca="1" si="241"/>
        <v>Tanna</v>
      </c>
      <c r="F3101" s="22" t="str">
        <f t="shared" ca="1" si="242"/>
        <v>VUT0106023</v>
      </c>
      <c r="G3101" s="22" t="str">
        <f t="shared" ca="1" si="243"/>
        <v>VUT0106</v>
      </c>
      <c r="H3101" s="22" t="str">
        <f t="shared" ca="1" si="244"/>
        <v>TAFEA</v>
      </c>
      <c r="I3101" s="2"/>
      <c r="J3101" s="2">
        <v>0</v>
      </c>
      <c r="K3101" s="2"/>
    </row>
    <row r="3102" spans="1:11">
      <c r="A3102" s="6" t="s">
        <v>992</v>
      </c>
      <c r="B3102" s="6" t="s">
        <v>993</v>
      </c>
      <c r="C3102" s="22" t="str">
        <f t="shared" ca="1" si="240"/>
        <v>South West Tanna (Tanna)</v>
      </c>
      <c r="D3102" s="6" t="s">
        <v>660</v>
      </c>
      <c r="E3102" s="22" t="str">
        <f t="shared" ca="1" si="241"/>
        <v>Tanna</v>
      </c>
      <c r="F3102" s="22" t="str">
        <f t="shared" ca="1" si="242"/>
        <v>VUT0106023</v>
      </c>
      <c r="G3102" s="22" t="str">
        <f t="shared" ca="1" si="243"/>
        <v>VUT0106</v>
      </c>
      <c r="H3102" s="22" t="str">
        <f t="shared" ca="1" si="244"/>
        <v>TAFEA</v>
      </c>
      <c r="I3102" s="2"/>
      <c r="J3102" s="2">
        <v>0</v>
      </c>
      <c r="K3102" s="2"/>
    </row>
    <row r="3103" spans="1:11">
      <c r="A3103" s="6" t="s">
        <v>994</v>
      </c>
      <c r="B3103" s="6" t="s">
        <v>995</v>
      </c>
      <c r="C3103" s="22" t="str">
        <f t="shared" ca="1" si="240"/>
        <v>South West Tanna (Tanna)</v>
      </c>
      <c r="D3103" s="6" t="s">
        <v>660</v>
      </c>
      <c r="E3103" s="22" t="str">
        <f t="shared" ca="1" si="241"/>
        <v>Tanna</v>
      </c>
      <c r="F3103" s="22" t="str">
        <f t="shared" ca="1" si="242"/>
        <v>VUT0106023</v>
      </c>
      <c r="G3103" s="22" t="str">
        <f t="shared" ca="1" si="243"/>
        <v>VUT0106</v>
      </c>
      <c r="H3103" s="22" t="str">
        <f t="shared" ca="1" si="244"/>
        <v>TAFEA</v>
      </c>
      <c r="I3103" s="2"/>
      <c r="J3103" s="2">
        <v>0</v>
      </c>
      <c r="K3103" s="2"/>
    </row>
    <row r="3104" spans="1:11">
      <c r="A3104" s="6" t="s">
        <v>996</v>
      </c>
      <c r="B3104" s="6" t="s">
        <v>997</v>
      </c>
      <c r="C3104" s="22" t="str">
        <f t="shared" ca="1" si="240"/>
        <v>South West Tanna (Tanna)</v>
      </c>
      <c r="D3104" s="6" t="s">
        <v>660</v>
      </c>
      <c r="E3104" s="22" t="str">
        <f t="shared" ca="1" si="241"/>
        <v>Tanna</v>
      </c>
      <c r="F3104" s="22" t="str">
        <f t="shared" ca="1" si="242"/>
        <v>VUT0106023</v>
      </c>
      <c r="G3104" s="22" t="str">
        <f t="shared" ca="1" si="243"/>
        <v>VUT0106</v>
      </c>
      <c r="H3104" s="22" t="str">
        <f t="shared" ca="1" si="244"/>
        <v>TAFEA</v>
      </c>
      <c r="I3104" s="2"/>
      <c r="J3104" s="2">
        <v>0</v>
      </c>
      <c r="K3104" s="2"/>
    </row>
    <row r="3105" spans="1:11">
      <c r="A3105" s="6" t="s">
        <v>998</v>
      </c>
      <c r="B3105" s="6" t="s">
        <v>999</v>
      </c>
      <c r="C3105" s="22" t="str">
        <f t="shared" ca="1" si="240"/>
        <v>South West Tanna (Tanna)</v>
      </c>
      <c r="D3105" s="6" t="s">
        <v>660</v>
      </c>
      <c r="E3105" s="22" t="str">
        <f t="shared" ca="1" si="241"/>
        <v>Tanna</v>
      </c>
      <c r="F3105" s="22" t="str">
        <f t="shared" ca="1" si="242"/>
        <v>VUT0106023</v>
      </c>
      <c r="G3105" s="22" t="str">
        <f t="shared" ca="1" si="243"/>
        <v>VUT0106</v>
      </c>
      <c r="H3105" s="22" t="str">
        <f t="shared" ca="1" si="244"/>
        <v>TAFEA</v>
      </c>
      <c r="I3105" s="2"/>
      <c r="J3105" s="2">
        <v>0</v>
      </c>
      <c r="K3105" s="2"/>
    </row>
    <row r="3106" spans="1:11">
      <c r="A3106" s="6" t="s">
        <v>1002</v>
      </c>
      <c r="B3106" s="6" t="s">
        <v>1003</v>
      </c>
      <c r="C3106" s="22" t="str">
        <f t="shared" ca="1" si="240"/>
        <v>South West Tanna (Tanna)</v>
      </c>
      <c r="D3106" s="6" t="s">
        <v>660</v>
      </c>
      <c r="E3106" s="22" t="str">
        <f t="shared" ca="1" si="241"/>
        <v>Tanna</v>
      </c>
      <c r="F3106" s="22" t="str">
        <f t="shared" ca="1" si="242"/>
        <v>VUT0106023</v>
      </c>
      <c r="G3106" s="22" t="str">
        <f t="shared" ca="1" si="243"/>
        <v>VUT0106</v>
      </c>
      <c r="H3106" s="22" t="str">
        <f t="shared" ca="1" si="244"/>
        <v>TAFEA</v>
      </c>
      <c r="I3106" s="2"/>
      <c r="J3106" s="2">
        <v>0</v>
      </c>
      <c r="K3106" s="2"/>
    </row>
    <row r="3107" spans="1:11">
      <c r="A3107" s="6" t="s">
        <v>1006</v>
      </c>
      <c r="B3107" s="6" t="s">
        <v>1007</v>
      </c>
      <c r="C3107" s="22" t="str">
        <f t="shared" ca="1" si="240"/>
        <v>South West Tanna (Tanna)</v>
      </c>
      <c r="D3107" s="6" t="s">
        <v>660</v>
      </c>
      <c r="E3107" s="22" t="str">
        <f t="shared" ca="1" si="241"/>
        <v>Tanna</v>
      </c>
      <c r="F3107" s="22" t="str">
        <f t="shared" ca="1" si="242"/>
        <v>VUT0106023</v>
      </c>
      <c r="G3107" s="22" t="str">
        <f t="shared" ca="1" si="243"/>
        <v>VUT0106</v>
      </c>
      <c r="H3107" s="22" t="str">
        <f t="shared" ca="1" si="244"/>
        <v>TAFEA</v>
      </c>
      <c r="I3107" s="2"/>
      <c r="J3107" s="2">
        <v>0</v>
      </c>
      <c r="K3107" s="2"/>
    </row>
    <row r="3108" spans="1:11">
      <c r="A3108" s="6" t="s">
        <v>1008</v>
      </c>
      <c r="B3108" s="6" t="s">
        <v>1009</v>
      </c>
      <c r="C3108" s="22" t="str">
        <f t="shared" ca="1" si="240"/>
        <v>South West Tanna (Tanna)</v>
      </c>
      <c r="D3108" s="6" t="s">
        <v>660</v>
      </c>
      <c r="E3108" s="22" t="str">
        <f t="shared" ca="1" si="241"/>
        <v>Tanna</v>
      </c>
      <c r="F3108" s="22" t="str">
        <f t="shared" ca="1" si="242"/>
        <v>VUT0106023</v>
      </c>
      <c r="G3108" s="22" t="str">
        <f t="shared" ca="1" si="243"/>
        <v>VUT0106</v>
      </c>
      <c r="H3108" s="22" t="str">
        <f t="shared" ca="1" si="244"/>
        <v>TAFEA</v>
      </c>
      <c r="I3108" s="2"/>
      <c r="J3108" s="2">
        <v>0</v>
      </c>
      <c r="K3108" s="2"/>
    </row>
    <row r="3109" spans="1:11">
      <c r="A3109" s="6" t="s">
        <v>1010</v>
      </c>
      <c r="B3109" s="6" t="s">
        <v>1011</v>
      </c>
      <c r="C3109" s="22" t="str">
        <f t="shared" ca="1" si="240"/>
        <v>South West Tanna (Tanna)</v>
      </c>
      <c r="D3109" s="6" t="s">
        <v>660</v>
      </c>
      <c r="E3109" s="22" t="str">
        <f t="shared" ca="1" si="241"/>
        <v>Tanna</v>
      </c>
      <c r="F3109" s="22" t="str">
        <f t="shared" ca="1" si="242"/>
        <v>VUT0106023</v>
      </c>
      <c r="G3109" s="22" t="str">
        <f t="shared" ca="1" si="243"/>
        <v>VUT0106</v>
      </c>
      <c r="H3109" s="22" t="str">
        <f t="shared" ca="1" si="244"/>
        <v>TAFEA</v>
      </c>
      <c r="I3109" s="2"/>
      <c r="J3109" s="2">
        <v>0</v>
      </c>
      <c r="K3109" s="2"/>
    </row>
    <row r="3110" spans="1:11">
      <c r="A3110" s="6" t="s">
        <v>1012</v>
      </c>
      <c r="B3110" s="6" t="s">
        <v>1013</v>
      </c>
      <c r="C3110" s="22" t="str">
        <f t="shared" ca="1" si="240"/>
        <v>South West Tanna (Tanna)</v>
      </c>
      <c r="D3110" s="6" t="s">
        <v>660</v>
      </c>
      <c r="E3110" s="22" t="str">
        <f t="shared" ca="1" si="241"/>
        <v>Tanna</v>
      </c>
      <c r="F3110" s="22" t="str">
        <f t="shared" ca="1" si="242"/>
        <v>VUT0106023</v>
      </c>
      <c r="G3110" s="22" t="str">
        <f t="shared" ca="1" si="243"/>
        <v>VUT0106</v>
      </c>
      <c r="H3110" s="22" t="str">
        <f t="shared" ca="1" si="244"/>
        <v>TAFEA</v>
      </c>
      <c r="I3110" s="2"/>
      <c r="J3110" s="2">
        <v>0</v>
      </c>
      <c r="K3110" s="2"/>
    </row>
    <row r="3111" spans="1:11">
      <c r="A3111" s="6" t="s">
        <v>1020</v>
      </c>
      <c r="B3111" s="6" t="s">
        <v>1021</v>
      </c>
      <c r="C3111" s="22" t="str">
        <f t="shared" ca="1" si="240"/>
        <v>South West Tanna (Tanna)</v>
      </c>
      <c r="D3111" s="6" t="s">
        <v>660</v>
      </c>
      <c r="E3111" s="22" t="str">
        <f t="shared" ca="1" si="241"/>
        <v>Tanna</v>
      </c>
      <c r="F3111" s="22" t="str">
        <f t="shared" ca="1" si="242"/>
        <v>VUT0106023</v>
      </c>
      <c r="G3111" s="22" t="str">
        <f t="shared" ca="1" si="243"/>
        <v>VUT0106</v>
      </c>
      <c r="H3111" s="22" t="str">
        <f t="shared" ca="1" si="244"/>
        <v>TAFEA</v>
      </c>
      <c r="I3111" s="2"/>
      <c r="J3111" s="2">
        <v>0</v>
      </c>
      <c r="K3111" s="2"/>
    </row>
    <row r="3112" spans="1:11">
      <c r="A3112" s="6" t="s">
        <v>1022</v>
      </c>
      <c r="B3112" s="6" t="s">
        <v>1023</v>
      </c>
      <c r="C3112" s="22" t="str">
        <f t="shared" ca="1" si="240"/>
        <v>South West Tanna (Tanna)</v>
      </c>
      <c r="D3112" s="6" t="s">
        <v>660</v>
      </c>
      <c r="E3112" s="22" t="str">
        <f t="shared" ca="1" si="241"/>
        <v>Tanna</v>
      </c>
      <c r="F3112" s="22" t="str">
        <f t="shared" ca="1" si="242"/>
        <v>VUT0106023</v>
      </c>
      <c r="G3112" s="22" t="str">
        <f t="shared" ca="1" si="243"/>
        <v>VUT0106</v>
      </c>
      <c r="H3112" s="22" t="str">
        <f t="shared" ca="1" si="244"/>
        <v>TAFEA</v>
      </c>
      <c r="I3112" s="2"/>
      <c r="J3112" s="2">
        <v>0</v>
      </c>
      <c r="K3112" s="2"/>
    </row>
    <row r="3113" spans="1:11">
      <c r="A3113" s="6" t="s">
        <v>1028</v>
      </c>
      <c r="B3113" s="6" t="s">
        <v>1029</v>
      </c>
      <c r="C3113" s="22" t="str">
        <f t="shared" ca="1" si="240"/>
        <v>South West Tanna (Tanna)</v>
      </c>
      <c r="D3113" s="6" t="s">
        <v>660</v>
      </c>
      <c r="E3113" s="22" t="str">
        <f t="shared" ca="1" si="241"/>
        <v>Tanna</v>
      </c>
      <c r="F3113" s="22" t="str">
        <f t="shared" ca="1" si="242"/>
        <v>VUT0106023</v>
      </c>
      <c r="G3113" s="22" t="str">
        <f t="shared" ca="1" si="243"/>
        <v>VUT0106</v>
      </c>
      <c r="H3113" s="22" t="str">
        <f t="shared" ca="1" si="244"/>
        <v>TAFEA</v>
      </c>
      <c r="I3113" s="2"/>
      <c r="J3113" s="2">
        <v>0</v>
      </c>
      <c r="K3113" s="2"/>
    </row>
    <row r="3114" spans="1:11">
      <c r="A3114" s="6" t="s">
        <v>1030</v>
      </c>
      <c r="B3114" s="6" t="s">
        <v>1031</v>
      </c>
      <c r="C3114" s="22" t="str">
        <f t="shared" ca="1" si="240"/>
        <v>South West Tanna (Tanna)</v>
      </c>
      <c r="D3114" s="6" t="s">
        <v>660</v>
      </c>
      <c r="E3114" s="22" t="str">
        <f t="shared" ca="1" si="241"/>
        <v>Tanna</v>
      </c>
      <c r="F3114" s="22" t="str">
        <f t="shared" ca="1" si="242"/>
        <v>VUT0106023</v>
      </c>
      <c r="G3114" s="22" t="str">
        <f t="shared" ca="1" si="243"/>
        <v>VUT0106</v>
      </c>
      <c r="H3114" s="22" t="str">
        <f t="shared" ca="1" si="244"/>
        <v>TAFEA</v>
      </c>
      <c r="I3114" s="2"/>
      <c r="J3114" s="2">
        <v>0</v>
      </c>
      <c r="K3114" s="2"/>
    </row>
    <row r="3115" spans="1:11">
      <c r="A3115" s="6" t="s">
        <v>1036</v>
      </c>
      <c r="B3115" s="6" t="s">
        <v>1037</v>
      </c>
      <c r="C3115" s="22" t="str">
        <f t="shared" ca="1" si="240"/>
        <v>South West Tanna (Tanna)</v>
      </c>
      <c r="D3115" s="6" t="s">
        <v>660</v>
      </c>
      <c r="E3115" s="22" t="str">
        <f t="shared" ca="1" si="241"/>
        <v>Tanna</v>
      </c>
      <c r="F3115" s="22" t="str">
        <f t="shared" ca="1" si="242"/>
        <v>VUT0106023</v>
      </c>
      <c r="G3115" s="22" t="str">
        <f t="shared" ca="1" si="243"/>
        <v>VUT0106</v>
      </c>
      <c r="H3115" s="22" t="str">
        <f t="shared" ca="1" si="244"/>
        <v>TAFEA</v>
      </c>
      <c r="I3115" s="2"/>
      <c r="J3115" s="2">
        <v>3</v>
      </c>
      <c r="K3115" s="2"/>
    </row>
    <row r="3116" spans="1:11">
      <c r="A3116" s="6" t="s">
        <v>1044</v>
      </c>
      <c r="B3116" s="6" t="s">
        <v>1045</v>
      </c>
      <c r="C3116" s="22" t="str">
        <f t="shared" ca="1" si="240"/>
        <v>South West Tanna (Tanna)</v>
      </c>
      <c r="D3116" s="6" t="s">
        <v>660</v>
      </c>
      <c r="E3116" s="22" t="str">
        <f t="shared" ca="1" si="241"/>
        <v>Tanna</v>
      </c>
      <c r="F3116" s="22" t="str">
        <f t="shared" ca="1" si="242"/>
        <v>VUT0106023</v>
      </c>
      <c r="G3116" s="22" t="str">
        <f t="shared" ca="1" si="243"/>
        <v>VUT0106</v>
      </c>
      <c r="H3116" s="22" t="str">
        <f t="shared" ca="1" si="244"/>
        <v>TAFEA</v>
      </c>
      <c r="I3116" s="2"/>
      <c r="J3116" s="2">
        <v>0</v>
      </c>
      <c r="K3116" s="2"/>
    </row>
    <row r="3117" spans="1:11">
      <c r="A3117" s="6" t="s">
        <v>1048</v>
      </c>
      <c r="B3117" s="6" t="s">
        <v>1049</v>
      </c>
      <c r="C3117" s="22" t="str">
        <f t="shared" ca="1" si="240"/>
        <v>South West Tanna (Tanna)</v>
      </c>
      <c r="D3117" s="6" t="s">
        <v>660</v>
      </c>
      <c r="E3117" s="22" t="str">
        <f t="shared" ca="1" si="241"/>
        <v>Tanna</v>
      </c>
      <c r="F3117" s="22" t="str">
        <f t="shared" ca="1" si="242"/>
        <v>VUT0106023</v>
      </c>
      <c r="G3117" s="22" t="str">
        <f t="shared" ca="1" si="243"/>
        <v>VUT0106</v>
      </c>
      <c r="H3117" s="22" t="str">
        <f t="shared" ca="1" si="244"/>
        <v>TAFEA</v>
      </c>
      <c r="I3117" s="2"/>
      <c r="J3117" s="2">
        <v>0</v>
      </c>
      <c r="K3117" s="2"/>
    </row>
    <row r="3118" spans="1:11">
      <c r="A3118" s="6" t="s">
        <v>1052</v>
      </c>
      <c r="B3118" s="6" t="s">
        <v>1053</v>
      </c>
      <c r="C3118" s="22" t="str">
        <f t="shared" ca="1" si="240"/>
        <v>South West Tanna (Tanna)</v>
      </c>
      <c r="D3118" s="6" t="s">
        <v>660</v>
      </c>
      <c r="E3118" s="22" t="str">
        <f t="shared" ca="1" si="241"/>
        <v>Tanna</v>
      </c>
      <c r="F3118" s="22" t="str">
        <f t="shared" ca="1" si="242"/>
        <v>VUT0106023</v>
      </c>
      <c r="G3118" s="22" t="str">
        <f t="shared" ca="1" si="243"/>
        <v>VUT0106</v>
      </c>
      <c r="H3118" s="22" t="str">
        <f t="shared" ca="1" si="244"/>
        <v>TAFEA</v>
      </c>
      <c r="I3118" s="2"/>
      <c r="J3118" s="2">
        <v>0</v>
      </c>
      <c r="K3118" s="2"/>
    </row>
    <row r="3119" spans="1:11">
      <c r="A3119" s="6" t="s">
        <v>1054</v>
      </c>
      <c r="B3119" s="6" t="s">
        <v>1055</v>
      </c>
      <c r="C3119" s="22" t="str">
        <f t="shared" ca="1" si="240"/>
        <v>South West Tanna (Tanna)</v>
      </c>
      <c r="D3119" s="6" t="s">
        <v>660</v>
      </c>
      <c r="E3119" s="22" t="str">
        <f t="shared" ca="1" si="241"/>
        <v>Tanna</v>
      </c>
      <c r="F3119" s="22" t="str">
        <f t="shared" ca="1" si="242"/>
        <v>VUT0106023</v>
      </c>
      <c r="G3119" s="22" t="str">
        <f t="shared" ca="1" si="243"/>
        <v>VUT0106</v>
      </c>
      <c r="H3119" s="22" t="str">
        <f t="shared" ca="1" si="244"/>
        <v>TAFEA</v>
      </c>
      <c r="I3119" s="2"/>
      <c r="J3119" s="2">
        <v>0</v>
      </c>
      <c r="K3119" s="2"/>
    </row>
    <row r="3120" spans="1:11">
      <c r="A3120" s="6" t="s">
        <v>1058</v>
      </c>
      <c r="B3120" s="6" t="s">
        <v>1059</v>
      </c>
      <c r="C3120" s="22" t="str">
        <f t="shared" ca="1" si="240"/>
        <v>South West Tanna (Tanna)</v>
      </c>
      <c r="D3120" s="6" t="s">
        <v>660</v>
      </c>
      <c r="E3120" s="22" t="str">
        <f t="shared" ca="1" si="241"/>
        <v>Tanna</v>
      </c>
      <c r="F3120" s="22" t="str">
        <f t="shared" ca="1" si="242"/>
        <v>VUT0106023</v>
      </c>
      <c r="G3120" s="22" t="str">
        <f t="shared" ca="1" si="243"/>
        <v>VUT0106</v>
      </c>
      <c r="H3120" s="22" t="str">
        <f t="shared" ca="1" si="244"/>
        <v>TAFEA</v>
      </c>
      <c r="I3120" s="2"/>
      <c r="J3120" s="2">
        <v>0</v>
      </c>
      <c r="K3120" s="2"/>
    </row>
    <row r="3121" spans="1:11">
      <c r="A3121" s="6" t="s">
        <v>1060</v>
      </c>
      <c r="B3121" s="6" t="s">
        <v>1061</v>
      </c>
      <c r="C3121" s="22" t="str">
        <f t="shared" ca="1" si="240"/>
        <v>South West Tanna (Tanna)</v>
      </c>
      <c r="D3121" s="6" t="s">
        <v>660</v>
      </c>
      <c r="E3121" s="22" t="str">
        <f t="shared" ca="1" si="241"/>
        <v>Tanna</v>
      </c>
      <c r="F3121" s="22" t="str">
        <f t="shared" ca="1" si="242"/>
        <v>VUT0106023</v>
      </c>
      <c r="G3121" s="22" t="str">
        <f t="shared" ca="1" si="243"/>
        <v>VUT0106</v>
      </c>
      <c r="H3121" s="22" t="str">
        <f t="shared" ca="1" si="244"/>
        <v>TAFEA</v>
      </c>
      <c r="I3121" s="2"/>
      <c r="J3121" s="2">
        <v>0</v>
      </c>
      <c r="K3121" s="2"/>
    </row>
    <row r="3122" spans="1:11">
      <c r="A3122" s="6" t="s">
        <v>1062</v>
      </c>
      <c r="B3122" s="6" t="s">
        <v>1063</v>
      </c>
      <c r="C3122" s="22" t="str">
        <f t="shared" ca="1" si="240"/>
        <v>South West Tanna (Tanna)</v>
      </c>
      <c r="D3122" s="6" t="s">
        <v>660</v>
      </c>
      <c r="E3122" s="22" t="str">
        <f t="shared" ca="1" si="241"/>
        <v>Tanna</v>
      </c>
      <c r="F3122" s="22" t="str">
        <f t="shared" ca="1" si="242"/>
        <v>VUT0106023</v>
      </c>
      <c r="G3122" s="22" t="str">
        <f t="shared" ca="1" si="243"/>
        <v>VUT0106</v>
      </c>
      <c r="H3122" s="22" t="str">
        <f t="shared" ca="1" si="244"/>
        <v>TAFEA</v>
      </c>
      <c r="I3122" s="2"/>
      <c r="J3122" s="2">
        <v>0</v>
      </c>
      <c r="K3122" s="2"/>
    </row>
    <row r="3123" spans="1:11">
      <c r="A3123" s="6" t="s">
        <v>1064</v>
      </c>
      <c r="B3123" s="6" t="s">
        <v>1065</v>
      </c>
      <c r="C3123" s="22" t="str">
        <f t="shared" ca="1" si="240"/>
        <v>South West Tanna (Tanna)</v>
      </c>
      <c r="D3123" s="6" t="s">
        <v>660</v>
      </c>
      <c r="E3123" s="22" t="str">
        <f t="shared" ca="1" si="241"/>
        <v>Tanna</v>
      </c>
      <c r="F3123" s="22" t="str">
        <f t="shared" ca="1" si="242"/>
        <v>VUT0106023</v>
      </c>
      <c r="G3123" s="22" t="str">
        <f t="shared" ca="1" si="243"/>
        <v>VUT0106</v>
      </c>
      <c r="H3123" s="22" t="str">
        <f t="shared" ca="1" si="244"/>
        <v>TAFEA</v>
      </c>
      <c r="I3123" s="2"/>
      <c r="J3123" s="2">
        <v>0</v>
      </c>
      <c r="K3123" s="2"/>
    </row>
    <row r="3124" spans="1:11">
      <c r="A3124" s="6" t="s">
        <v>1068</v>
      </c>
      <c r="B3124" s="6" t="s">
        <v>1069</v>
      </c>
      <c r="C3124" s="22" t="str">
        <f t="shared" ca="1" si="240"/>
        <v>South West Tanna (Tanna)</v>
      </c>
      <c r="D3124" s="6" t="s">
        <v>660</v>
      </c>
      <c r="E3124" s="22" t="str">
        <f t="shared" ca="1" si="241"/>
        <v>Tanna</v>
      </c>
      <c r="F3124" s="22" t="str">
        <f t="shared" ca="1" si="242"/>
        <v>VUT0106023</v>
      </c>
      <c r="G3124" s="22" t="str">
        <f t="shared" ca="1" si="243"/>
        <v>VUT0106</v>
      </c>
      <c r="H3124" s="22" t="str">
        <f t="shared" ca="1" si="244"/>
        <v>TAFEA</v>
      </c>
      <c r="I3124" s="2"/>
      <c r="J3124" s="2">
        <v>3</v>
      </c>
      <c r="K3124" s="2"/>
    </row>
    <row r="3125" spans="1:11">
      <c r="A3125" s="6" t="s">
        <v>1072</v>
      </c>
      <c r="B3125" s="6" t="s">
        <v>1073</v>
      </c>
      <c r="C3125" s="22" t="str">
        <f t="shared" ca="1" si="240"/>
        <v>South West Tanna (Tanna)</v>
      </c>
      <c r="D3125" s="6" t="s">
        <v>660</v>
      </c>
      <c r="E3125" s="22" t="str">
        <f t="shared" ca="1" si="241"/>
        <v>Tanna</v>
      </c>
      <c r="F3125" s="22" t="str">
        <f t="shared" ca="1" si="242"/>
        <v>VUT0106023</v>
      </c>
      <c r="G3125" s="22" t="str">
        <f t="shared" ca="1" si="243"/>
        <v>VUT0106</v>
      </c>
      <c r="H3125" s="22" t="str">
        <f t="shared" ca="1" si="244"/>
        <v>TAFEA</v>
      </c>
      <c r="I3125" s="2"/>
      <c r="J3125" s="2">
        <v>0</v>
      </c>
      <c r="K3125" s="2"/>
    </row>
    <row r="3126" spans="1:11">
      <c r="A3126" s="6" t="s">
        <v>1076</v>
      </c>
      <c r="B3126" s="6" t="s">
        <v>1077</v>
      </c>
      <c r="C3126" s="22" t="str">
        <f t="shared" ca="1" si="240"/>
        <v>South West Tanna (Tanna)</v>
      </c>
      <c r="D3126" s="6" t="s">
        <v>660</v>
      </c>
      <c r="E3126" s="22" t="str">
        <f t="shared" ca="1" si="241"/>
        <v>Tanna</v>
      </c>
      <c r="F3126" s="22" t="str">
        <f t="shared" ca="1" si="242"/>
        <v>VUT0106023</v>
      </c>
      <c r="G3126" s="22" t="str">
        <f t="shared" ca="1" si="243"/>
        <v>VUT0106</v>
      </c>
      <c r="H3126" s="22" t="str">
        <f t="shared" ca="1" si="244"/>
        <v>TAFEA</v>
      </c>
      <c r="I3126" s="2"/>
      <c r="J3126" s="2">
        <v>0</v>
      </c>
      <c r="K3126" s="2"/>
    </row>
    <row r="3127" spans="1:11">
      <c r="A3127" s="6" t="s">
        <v>1078</v>
      </c>
      <c r="B3127" s="6" t="s">
        <v>1079</v>
      </c>
      <c r="C3127" s="22" t="str">
        <f t="shared" ca="1" si="240"/>
        <v>South West Tanna (Tanna)</v>
      </c>
      <c r="D3127" s="6" t="s">
        <v>660</v>
      </c>
      <c r="E3127" s="22" t="str">
        <f t="shared" ca="1" si="241"/>
        <v>Tanna</v>
      </c>
      <c r="F3127" s="22" t="str">
        <f t="shared" ca="1" si="242"/>
        <v>VUT0106023</v>
      </c>
      <c r="G3127" s="22" t="str">
        <f t="shared" ca="1" si="243"/>
        <v>VUT0106</v>
      </c>
      <c r="H3127" s="22" t="str">
        <f t="shared" ca="1" si="244"/>
        <v>TAFEA</v>
      </c>
      <c r="I3127" s="2"/>
      <c r="J3127" s="2">
        <v>0</v>
      </c>
      <c r="K3127" s="2"/>
    </row>
    <row r="3128" spans="1:11">
      <c r="A3128" s="6" t="s">
        <v>1082</v>
      </c>
      <c r="B3128" s="6" t="s">
        <v>1083</v>
      </c>
      <c r="C3128" s="22" t="str">
        <f t="shared" ca="1" si="240"/>
        <v>South West Tanna (Tanna)</v>
      </c>
      <c r="D3128" s="6" t="s">
        <v>660</v>
      </c>
      <c r="E3128" s="22" t="str">
        <f t="shared" ca="1" si="241"/>
        <v>Tanna</v>
      </c>
      <c r="F3128" s="22" t="str">
        <f t="shared" ca="1" si="242"/>
        <v>VUT0106023</v>
      </c>
      <c r="G3128" s="22" t="str">
        <f t="shared" ca="1" si="243"/>
        <v>VUT0106</v>
      </c>
      <c r="H3128" s="22" t="str">
        <f t="shared" ca="1" si="244"/>
        <v>TAFEA</v>
      </c>
      <c r="I3128" s="2"/>
      <c r="J3128" s="2">
        <v>0</v>
      </c>
      <c r="K3128" s="2"/>
    </row>
    <row r="3129" spans="1:11">
      <c r="A3129" s="6" t="s">
        <v>1088</v>
      </c>
      <c r="B3129" s="6" t="s">
        <v>1089</v>
      </c>
      <c r="C3129" s="22" t="str">
        <f t="shared" ca="1" si="240"/>
        <v>South West Tanna (Tanna)</v>
      </c>
      <c r="D3129" s="6" t="s">
        <v>660</v>
      </c>
      <c r="E3129" s="22" t="str">
        <f t="shared" ca="1" si="241"/>
        <v>Tanna</v>
      </c>
      <c r="F3129" s="22" t="str">
        <f t="shared" ca="1" si="242"/>
        <v>VUT0106023</v>
      </c>
      <c r="G3129" s="22" t="str">
        <f t="shared" ca="1" si="243"/>
        <v>VUT0106</v>
      </c>
      <c r="H3129" s="22" t="str">
        <f t="shared" ca="1" si="244"/>
        <v>TAFEA</v>
      </c>
      <c r="I3129" s="2"/>
      <c r="J3129" s="2">
        <v>0</v>
      </c>
      <c r="K3129" s="2"/>
    </row>
    <row r="3130" spans="1:11">
      <c r="A3130" s="6" t="s">
        <v>1092</v>
      </c>
      <c r="B3130" s="6" t="s">
        <v>1093</v>
      </c>
      <c r="C3130" s="22" t="str">
        <f t="shared" ca="1" si="240"/>
        <v>South West Tanna (Tanna)</v>
      </c>
      <c r="D3130" s="6" t="s">
        <v>660</v>
      </c>
      <c r="E3130" s="22" t="str">
        <f t="shared" ca="1" si="241"/>
        <v>Tanna</v>
      </c>
      <c r="F3130" s="22" t="str">
        <f t="shared" ca="1" si="242"/>
        <v>VUT0106023</v>
      </c>
      <c r="G3130" s="22" t="str">
        <f t="shared" ca="1" si="243"/>
        <v>VUT0106</v>
      </c>
      <c r="H3130" s="22" t="str">
        <f t="shared" ca="1" si="244"/>
        <v>TAFEA</v>
      </c>
      <c r="I3130" s="2"/>
      <c r="J3130" s="2">
        <v>0</v>
      </c>
      <c r="K3130" s="2"/>
    </row>
    <row r="3131" spans="1:11">
      <c r="A3131" s="6" t="s">
        <v>1094</v>
      </c>
      <c r="B3131" s="6" t="s">
        <v>1095</v>
      </c>
      <c r="C3131" s="22" t="str">
        <f t="shared" ca="1" si="240"/>
        <v>South West Tanna (Tanna)</v>
      </c>
      <c r="D3131" s="6" t="s">
        <v>660</v>
      </c>
      <c r="E3131" s="22" t="str">
        <f t="shared" ca="1" si="241"/>
        <v>Tanna</v>
      </c>
      <c r="F3131" s="22" t="str">
        <f t="shared" ca="1" si="242"/>
        <v>VUT0106023</v>
      </c>
      <c r="G3131" s="22" t="str">
        <f t="shared" ca="1" si="243"/>
        <v>VUT0106</v>
      </c>
      <c r="H3131" s="22" t="str">
        <f t="shared" ca="1" si="244"/>
        <v>TAFEA</v>
      </c>
      <c r="I3131" s="2"/>
      <c r="J3131" s="2">
        <v>0</v>
      </c>
      <c r="K3131" s="2"/>
    </row>
    <row r="3132" spans="1:11">
      <c r="A3132" s="6" t="s">
        <v>1100</v>
      </c>
      <c r="B3132" s="6" t="s">
        <v>1101</v>
      </c>
      <c r="C3132" s="22" t="str">
        <f t="shared" ca="1" si="240"/>
        <v>South West Tanna (Tanna)</v>
      </c>
      <c r="D3132" s="6" t="s">
        <v>660</v>
      </c>
      <c r="E3132" s="22" t="str">
        <f t="shared" ca="1" si="241"/>
        <v>Tanna</v>
      </c>
      <c r="F3132" s="22" t="str">
        <f t="shared" ca="1" si="242"/>
        <v>VUT0106023</v>
      </c>
      <c r="G3132" s="22" t="str">
        <f t="shared" ca="1" si="243"/>
        <v>VUT0106</v>
      </c>
      <c r="H3132" s="22" t="str">
        <f t="shared" ca="1" si="244"/>
        <v>TAFEA</v>
      </c>
      <c r="I3132" s="2"/>
      <c r="J3132" s="2">
        <v>0</v>
      </c>
      <c r="K3132" s="2"/>
    </row>
    <row r="3133" spans="1:11">
      <c r="A3133" s="6" t="s">
        <v>1102</v>
      </c>
      <c r="B3133" s="6" t="s">
        <v>1103</v>
      </c>
      <c r="C3133" s="22" t="str">
        <f t="shared" ca="1" si="240"/>
        <v>South West Tanna (Tanna)</v>
      </c>
      <c r="D3133" s="6" t="s">
        <v>660</v>
      </c>
      <c r="E3133" s="22" t="str">
        <f t="shared" ca="1" si="241"/>
        <v>Tanna</v>
      </c>
      <c r="F3133" s="22" t="str">
        <f t="shared" ca="1" si="242"/>
        <v>VUT0106023</v>
      </c>
      <c r="G3133" s="22" t="str">
        <f t="shared" ca="1" si="243"/>
        <v>VUT0106</v>
      </c>
      <c r="H3133" s="22" t="str">
        <f t="shared" ca="1" si="244"/>
        <v>TAFEA</v>
      </c>
      <c r="I3133" s="2"/>
      <c r="J3133" s="2">
        <v>0</v>
      </c>
      <c r="K3133" s="2"/>
    </row>
    <row r="3134" spans="1:11">
      <c r="A3134" s="6" t="s">
        <v>1104</v>
      </c>
      <c r="B3134" s="6" t="s">
        <v>1105</v>
      </c>
      <c r="C3134" s="22" t="str">
        <f t="shared" ca="1" si="240"/>
        <v>South West Tanna (Tanna)</v>
      </c>
      <c r="D3134" s="6" t="s">
        <v>660</v>
      </c>
      <c r="E3134" s="22" t="str">
        <f t="shared" ca="1" si="241"/>
        <v>Tanna</v>
      </c>
      <c r="F3134" s="22" t="str">
        <f t="shared" ca="1" si="242"/>
        <v>VUT0106023</v>
      </c>
      <c r="G3134" s="22" t="str">
        <f t="shared" ca="1" si="243"/>
        <v>VUT0106</v>
      </c>
      <c r="H3134" s="22" t="str">
        <f t="shared" ca="1" si="244"/>
        <v>TAFEA</v>
      </c>
      <c r="I3134" s="2"/>
      <c r="J3134" s="2">
        <v>3</v>
      </c>
      <c r="K3134" s="2"/>
    </row>
    <row r="3135" spans="1:11">
      <c r="A3135" s="6" t="s">
        <v>1108</v>
      </c>
      <c r="B3135" s="6" t="s">
        <v>1109</v>
      </c>
      <c r="C3135" s="22" t="str">
        <f t="shared" ca="1" si="240"/>
        <v>South West Tanna (Tanna)</v>
      </c>
      <c r="D3135" s="6" t="s">
        <v>660</v>
      </c>
      <c r="E3135" s="22" t="str">
        <f t="shared" ca="1" si="241"/>
        <v>Tanna</v>
      </c>
      <c r="F3135" s="22" t="str">
        <f t="shared" ca="1" si="242"/>
        <v>VUT0106023</v>
      </c>
      <c r="G3135" s="22" t="str">
        <f t="shared" ca="1" si="243"/>
        <v>VUT0106</v>
      </c>
      <c r="H3135" s="22" t="str">
        <f t="shared" ca="1" si="244"/>
        <v>TAFEA</v>
      </c>
      <c r="I3135" s="2"/>
      <c r="J3135" s="2">
        <v>0</v>
      </c>
      <c r="K3135" s="2"/>
    </row>
    <row r="3136" spans="1:11">
      <c r="A3136" s="6" t="s">
        <v>1114</v>
      </c>
      <c r="B3136" s="6" t="s">
        <v>1115</v>
      </c>
      <c r="C3136" s="22" t="str">
        <f t="shared" ca="1" si="240"/>
        <v>South West Tanna (Tanna)</v>
      </c>
      <c r="D3136" s="6" t="s">
        <v>660</v>
      </c>
      <c r="E3136" s="22" t="str">
        <f t="shared" ca="1" si="241"/>
        <v>Tanna</v>
      </c>
      <c r="F3136" s="22" t="str">
        <f t="shared" ca="1" si="242"/>
        <v>VUT0106023</v>
      </c>
      <c r="G3136" s="22" t="str">
        <f t="shared" ca="1" si="243"/>
        <v>VUT0106</v>
      </c>
      <c r="H3136" s="22" t="str">
        <f t="shared" ca="1" si="244"/>
        <v>TAFEA</v>
      </c>
      <c r="I3136" s="2"/>
      <c r="J3136" s="2">
        <v>0</v>
      </c>
      <c r="K3136" s="2"/>
    </row>
    <row r="3137" spans="1:11">
      <c r="A3137" s="6" t="s">
        <v>1120</v>
      </c>
      <c r="B3137" s="6" t="s">
        <v>1121</v>
      </c>
      <c r="C3137" s="22" t="str">
        <f t="shared" ca="1" si="240"/>
        <v>South West Tanna (Tanna)</v>
      </c>
      <c r="D3137" s="6" t="s">
        <v>660</v>
      </c>
      <c r="E3137" s="22" t="str">
        <f t="shared" ca="1" si="241"/>
        <v>Tanna</v>
      </c>
      <c r="F3137" s="22" t="str">
        <f t="shared" ca="1" si="242"/>
        <v>VUT0106023</v>
      </c>
      <c r="G3137" s="22" t="str">
        <f t="shared" ca="1" si="243"/>
        <v>VUT0106</v>
      </c>
      <c r="H3137" s="22" t="str">
        <f t="shared" ca="1" si="244"/>
        <v>TAFEA</v>
      </c>
      <c r="I3137" s="2"/>
      <c r="J3137" s="2">
        <v>0</v>
      </c>
      <c r="K3137" s="2"/>
    </row>
    <row r="3138" spans="1:11">
      <c r="A3138" s="6" t="s">
        <v>1128</v>
      </c>
      <c r="B3138" s="6" t="s">
        <v>1129</v>
      </c>
      <c r="C3138" s="22" t="str">
        <f t="shared" ref="C3138:C3201" ca="1" si="245">OFFSET(OffsetRefAdm3,MATCH(D3138,MatchAdm3_Code,0)-1,0)</f>
        <v>South West Tanna (Tanna)</v>
      </c>
      <c r="D3138" s="6" t="s">
        <v>660</v>
      </c>
      <c r="E3138" s="22" t="str">
        <f t="shared" ref="E3138:E3201" ca="1" si="246">OFFSET(OffsetRefAdm3,MATCH(D3138,MatchAdm3_Code,0)-1,2)</f>
        <v>Tanna</v>
      </c>
      <c r="F3138" s="22" t="str">
        <f t="shared" ref="F3138:F3201" ca="1" si="247">OFFSET(OffsetRefAdm3,MATCH(D3138,MatchAdm3_Code,0)-1,3)</f>
        <v>VUT0106023</v>
      </c>
      <c r="G3138" s="22" t="str">
        <f t="shared" ref="G3138:G3201" ca="1" si="248">OFFSET(OffsetRefAdm3,MATCH(D3138,MatchAdm3_Code,0)-1,5)</f>
        <v>VUT0106</v>
      </c>
      <c r="H3138" s="22" t="str">
        <f t="shared" ref="H3138:H3201" ca="1" si="249">OFFSET(OffsetRefAdm3,MATCH(D3138,MatchAdm3_Code,0)-1,4)</f>
        <v>TAFEA</v>
      </c>
      <c r="I3138" s="2"/>
      <c r="J3138" s="2">
        <v>0</v>
      </c>
      <c r="K3138" s="2"/>
    </row>
    <row r="3139" spans="1:11">
      <c r="A3139" s="6" t="s">
        <v>1130</v>
      </c>
      <c r="B3139" s="6" t="s">
        <v>1131</v>
      </c>
      <c r="C3139" s="22" t="str">
        <f t="shared" ca="1" si="245"/>
        <v>South West Tanna (Tanna)</v>
      </c>
      <c r="D3139" s="6" t="s">
        <v>660</v>
      </c>
      <c r="E3139" s="22" t="str">
        <f t="shared" ca="1" si="246"/>
        <v>Tanna</v>
      </c>
      <c r="F3139" s="22" t="str">
        <f t="shared" ca="1" si="247"/>
        <v>VUT0106023</v>
      </c>
      <c r="G3139" s="22" t="str">
        <f t="shared" ca="1" si="248"/>
        <v>VUT0106</v>
      </c>
      <c r="H3139" s="22" t="str">
        <f t="shared" ca="1" si="249"/>
        <v>TAFEA</v>
      </c>
      <c r="I3139" s="2"/>
      <c r="J3139" s="2">
        <v>0</v>
      </c>
      <c r="K3139" s="2"/>
    </row>
    <row r="3140" spans="1:11">
      <c r="A3140" s="6" t="s">
        <v>1134</v>
      </c>
      <c r="B3140" s="6" t="s">
        <v>1135</v>
      </c>
      <c r="C3140" s="22" t="str">
        <f t="shared" ca="1" si="245"/>
        <v>South West Tanna (Tanna)</v>
      </c>
      <c r="D3140" s="6" t="s">
        <v>660</v>
      </c>
      <c r="E3140" s="22" t="str">
        <f t="shared" ca="1" si="246"/>
        <v>Tanna</v>
      </c>
      <c r="F3140" s="22" t="str">
        <f t="shared" ca="1" si="247"/>
        <v>VUT0106023</v>
      </c>
      <c r="G3140" s="22" t="str">
        <f t="shared" ca="1" si="248"/>
        <v>VUT0106</v>
      </c>
      <c r="H3140" s="22" t="str">
        <f t="shared" ca="1" si="249"/>
        <v>TAFEA</v>
      </c>
      <c r="I3140" s="2"/>
      <c r="J3140" s="2">
        <v>3</v>
      </c>
      <c r="K3140" s="2"/>
    </row>
    <row r="3141" spans="1:11">
      <c r="A3141" s="6" t="s">
        <v>1136</v>
      </c>
      <c r="B3141" s="6" t="s">
        <v>1137</v>
      </c>
      <c r="C3141" s="22" t="str">
        <f t="shared" ca="1" si="245"/>
        <v>South West Tanna (Tanna)</v>
      </c>
      <c r="D3141" s="6" t="s">
        <v>660</v>
      </c>
      <c r="E3141" s="22" t="str">
        <f t="shared" ca="1" si="246"/>
        <v>Tanna</v>
      </c>
      <c r="F3141" s="22" t="str">
        <f t="shared" ca="1" si="247"/>
        <v>VUT0106023</v>
      </c>
      <c r="G3141" s="22" t="str">
        <f t="shared" ca="1" si="248"/>
        <v>VUT0106</v>
      </c>
      <c r="H3141" s="22" t="str">
        <f t="shared" ca="1" si="249"/>
        <v>TAFEA</v>
      </c>
      <c r="I3141" s="2"/>
      <c r="J3141" s="2">
        <v>0</v>
      </c>
      <c r="K3141" s="2"/>
    </row>
    <row r="3142" spans="1:11">
      <c r="A3142" s="6" t="s">
        <v>1142</v>
      </c>
      <c r="B3142" s="6" t="s">
        <v>1143</v>
      </c>
      <c r="C3142" s="22" t="str">
        <f t="shared" ca="1" si="245"/>
        <v>South West Tanna (Tanna)</v>
      </c>
      <c r="D3142" s="6" t="s">
        <v>660</v>
      </c>
      <c r="E3142" s="22" t="str">
        <f t="shared" ca="1" si="246"/>
        <v>Tanna</v>
      </c>
      <c r="F3142" s="22" t="str">
        <f t="shared" ca="1" si="247"/>
        <v>VUT0106023</v>
      </c>
      <c r="G3142" s="22" t="str">
        <f t="shared" ca="1" si="248"/>
        <v>VUT0106</v>
      </c>
      <c r="H3142" s="22" t="str">
        <f t="shared" ca="1" si="249"/>
        <v>TAFEA</v>
      </c>
      <c r="I3142" s="2"/>
      <c r="J3142" s="2">
        <v>0</v>
      </c>
      <c r="K3142" s="2"/>
    </row>
    <row r="3143" spans="1:11">
      <c r="A3143" s="6" t="s">
        <v>1144</v>
      </c>
      <c r="B3143" s="6" t="s">
        <v>1145</v>
      </c>
      <c r="C3143" s="22" t="str">
        <f t="shared" ca="1" si="245"/>
        <v>South West Tanna (Tanna)</v>
      </c>
      <c r="D3143" s="6" t="s">
        <v>660</v>
      </c>
      <c r="E3143" s="22" t="str">
        <f t="shared" ca="1" si="246"/>
        <v>Tanna</v>
      </c>
      <c r="F3143" s="22" t="str">
        <f t="shared" ca="1" si="247"/>
        <v>VUT0106023</v>
      </c>
      <c r="G3143" s="22" t="str">
        <f t="shared" ca="1" si="248"/>
        <v>VUT0106</v>
      </c>
      <c r="H3143" s="22" t="str">
        <f t="shared" ca="1" si="249"/>
        <v>TAFEA</v>
      </c>
      <c r="I3143" s="2"/>
      <c r="J3143" s="2">
        <v>0</v>
      </c>
      <c r="K3143" s="2"/>
    </row>
    <row r="3144" spans="1:11">
      <c r="A3144" s="6" t="s">
        <v>1148</v>
      </c>
      <c r="B3144" s="6" t="s">
        <v>1149</v>
      </c>
      <c r="C3144" s="22" t="str">
        <f t="shared" ca="1" si="245"/>
        <v>South West Tanna (Tanna)</v>
      </c>
      <c r="D3144" s="6" t="s">
        <v>660</v>
      </c>
      <c r="E3144" s="22" t="str">
        <f t="shared" ca="1" si="246"/>
        <v>Tanna</v>
      </c>
      <c r="F3144" s="22" t="str">
        <f t="shared" ca="1" si="247"/>
        <v>VUT0106023</v>
      </c>
      <c r="G3144" s="22" t="str">
        <f t="shared" ca="1" si="248"/>
        <v>VUT0106</v>
      </c>
      <c r="H3144" s="22" t="str">
        <f t="shared" ca="1" si="249"/>
        <v>TAFEA</v>
      </c>
      <c r="I3144" s="2"/>
      <c r="J3144" s="2">
        <v>0</v>
      </c>
      <c r="K3144" s="2"/>
    </row>
    <row r="3145" spans="1:11">
      <c r="A3145" s="6" t="s">
        <v>1150</v>
      </c>
      <c r="B3145" s="6" t="s">
        <v>1151</v>
      </c>
      <c r="C3145" s="22" t="str">
        <f t="shared" ca="1" si="245"/>
        <v>South West Tanna (Tanna)</v>
      </c>
      <c r="D3145" s="6" t="s">
        <v>660</v>
      </c>
      <c r="E3145" s="22" t="str">
        <f t="shared" ca="1" si="246"/>
        <v>Tanna</v>
      </c>
      <c r="F3145" s="22" t="str">
        <f t="shared" ca="1" si="247"/>
        <v>VUT0106023</v>
      </c>
      <c r="G3145" s="22" t="str">
        <f t="shared" ca="1" si="248"/>
        <v>VUT0106</v>
      </c>
      <c r="H3145" s="22" t="str">
        <f t="shared" ca="1" si="249"/>
        <v>TAFEA</v>
      </c>
      <c r="I3145" s="2"/>
      <c r="J3145" s="2">
        <v>0</v>
      </c>
      <c r="K3145" s="2"/>
    </row>
    <row r="3146" spans="1:11">
      <c r="A3146" s="6" t="s">
        <v>1152</v>
      </c>
      <c r="B3146" s="6" t="s">
        <v>1153</v>
      </c>
      <c r="C3146" s="22" t="str">
        <f t="shared" ca="1" si="245"/>
        <v>South West Tanna (Tanna)</v>
      </c>
      <c r="D3146" s="6" t="s">
        <v>660</v>
      </c>
      <c r="E3146" s="22" t="str">
        <f t="shared" ca="1" si="246"/>
        <v>Tanna</v>
      </c>
      <c r="F3146" s="22" t="str">
        <f t="shared" ca="1" si="247"/>
        <v>VUT0106023</v>
      </c>
      <c r="G3146" s="22" t="str">
        <f t="shared" ca="1" si="248"/>
        <v>VUT0106</v>
      </c>
      <c r="H3146" s="22" t="str">
        <f t="shared" ca="1" si="249"/>
        <v>TAFEA</v>
      </c>
      <c r="I3146" s="2"/>
      <c r="J3146" s="2">
        <v>0</v>
      </c>
      <c r="K3146" s="2"/>
    </row>
    <row r="3147" spans="1:11">
      <c r="A3147" s="6" t="s">
        <v>1154</v>
      </c>
      <c r="B3147" s="6" t="s">
        <v>1155</v>
      </c>
      <c r="C3147" s="22" t="str">
        <f t="shared" ca="1" si="245"/>
        <v>South West Tanna (Tanna)</v>
      </c>
      <c r="D3147" s="6" t="s">
        <v>660</v>
      </c>
      <c r="E3147" s="22" t="str">
        <f t="shared" ca="1" si="246"/>
        <v>Tanna</v>
      </c>
      <c r="F3147" s="22" t="str">
        <f t="shared" ca="1" si="247"/>
        <v>VUT0106023</v>
      </c>
      <c r="G3147" s="22" t="str">
        <f t="shared" ca="1" si="248"/>
        <v>VUT0106</v>
      </c>
      <c r="H3147" s="22" t="str">
        <f t="shared" ca="1" si="249"/>
        <v>TAFEA</v>
      </c>
      <c r="I3147" s="2"/>
      <c r="J3147" s="2">
        <v>0</v>
      </c>
      <c r="K3147" s="2"/>
    </row>
    <row r="3148" spans="1:11">
      <c r="A3148" s="6" t="s">
        <v>1156</v>
      </c>
      <c r="B3148" s="6" t="s">
        <v>1157</v>
      </c>
      <c r="C3148" s="22" t="str">
        <f t="shared" ca="1" si="245"/>
        <v>South West Tanna (Tanna)</v>
      </c>
      <c r="D3148" s="6" t="s">
        <v>660</v>
      </c>
      <c r="E3148" s="22" t="str">
        <f t="shared" ca="1" si="246"/>
        <v>Tanna</v>
      </c>
      <c r="F3148" s="22" t="str">
        <f t="shared" ca="1" si="247"/>
        <v>VUT0106023</v>
      </c>
      <c r="G3148" s="22" t="str">
        <f t="shared" ca="1" si="248"/>
        <v>VUT0106</v>
      </c>
      <c r="H3148" s="22" t="str">
        <f t="shared" ca="1" si="249"/>
        <v>TAFEA</v>
      </c>
      <c r="I3148" s="2"/>
      <c r="J3148" s="2">
        <v>0</v>
      </c>
      <c r="K3148" s="2"/>
    </row>
    <row r="3149" spans="1:11">
      <c r="A3149" s="6" t="s">
        <v>1158</v>
      </c>
      <c r="B3149" s="6" t="s">
        <v>1159</v>
      </c>
      <c r="C3149" s="22" t="str">
        <f t="shared" ca="1" si="245"/>
        <v>South West Tanna (Tanna)</v>
      </c>
      <c r="D3149" s="6" t="s">
        <v>660</v>
      </c>
      <c r="E3149" s="22" t="str">
        <f t="shared" ca="1" si="246"/>
        <v>Tanna</v>
      </c>
      <c r="F3149" s="22" t="str">
        <f t="shared" ca="1" si="247"/>
        <v>VUT0106023</v>
      </c>
      <c r="G3149" s="22" t="str">
        <f t="shared" ca="1" si="248"/>
        <v>VUT0106</v>
      </c>
      <c r="H3149" s="22" t="str">
        <f t="shared" ca="1" si="249"/>
        <v>TAFEA</v>
      </c>
      <c r="I3149" s="2"/>
      <c r="J3149" s="2">
        <v>0</v>
      </c>
      <c r="K3149" s="2"/>
    </row>
    <row r="3150" spans="1:11">
      <c r="A3150" s="6" t="s">
        <v>1165</v>
      </c>
      <c r="B3150" s="6" t="s">
        <v>1166</v>
      </c>
      <c r="C3150" s="22" t="str">
        <f t="shared" ca="1" si="245"/>
        <v>South West Tanna (Tanna)</v>
      </c>
      <c r="D3150" s="6" t="s">
        <v>660</v>
      </c>
      <c r="E3150" s="22" t="str">
        <f t="shared" ca="1" si="246"/>
        <v>Tanna</v>
      </c>
      <c r="F3150" s="22" t="str">
        <f t="shared" ca="1" si="247"/>
        <v>VUT0106023</v>
      </c>
      <c r="G3150" s="22" t="str">
        <f t="shared" ca="1" si="248"/>
        <v>VUT0106</v>
      </c>
      <c r="H3150" s="22" t="str">
        <f t="shared" ca="1" si="249"/>
        <v>TAFEA</v>
      </c>
      <c r="I3150" s="2"/>
      <c r="J3150" s="2">
        <v>0</v>
      </c>
      <c r="K3150" s="2"/>
    </row>
    <row r="3151" spans="1:11">
      <c r="A3151" s="6" t="s">
        <v>1171</v>
      </c>
      <c r="B3151" s="6" t="s">
        <v>1172</v>
      </c>
      <c r="C3151" s="22" t="str">
        <f t="shared" ca="1" si="245"/>
        <v>South West Tanna (Tanna)</v>
      </c>
      <c r="D3151" s="6" t="s">
        <v>660</v>
      </c>
      <c r="E3151" s="22" t="str">
        <f t="shared" ca="1" si="246"/>
        <v>Tanna</v>
      </c>
      <c r="F3151" s="22" t="str">
        <f t="shared" ca="1" si="247"/>
        <v>VUT0106023</v>
      </c>
      <c r="G3151" s="22" t="str">
        <f t="shared" ca="1" si="248"/>
        <v>VUT0106</v>
      </c>
      <c r="H3151" s="22" t="str">
        <f t="shared" ca="1" si="249"/>
        <v>TAFEA</v>
      </c>
      <c r="I3151" s="2"/>
      <c r="J3151" s="2">
        <v>0</v>
      </c>
      <c r="K3151" s="2"/>
    </row>
    <row r="3152" spans="1:11">
      <c r="A3152" s="6" t="s">
        <v>1175</v>
      </c>
      <c r="B3152" s="6" t="s">
        <v>1176</v>
      </c>
      <c r="C3152" s="22" t="str">
        <f t="shared" ca="1" si="245"/>
        <v>South West Tanna (Tanna)</v>
      </c>
      <c r="D3152" s="6" t="s">
        <v>660</v>
      </c>
      <c r="E3152" s="22" t="str">
        <f t="shared" ca="1" si="246"/>
        <v>Tanna</v>
      </c>
      <c r="F3152" s="22" t="str">
        <f t="shared" ca="1" si="247"/>
        <v>VUT0106023</v>
      </c>
      <c r="G3152" s="22" t="str">
        <f t="shared" ca="1" si="248"/>
        <v>VUT0106</v>
      </c>
      <c r="H3152" s="22" t="str">
        <f t="shared" ca="1" si="249"/>
        <v>TAFEA</v>
      </c>
      <c r="I3152" s="2"/>
      <c r="J3152" s="2">
        <v>0</v>
      </c>
      <c r="K3152" s="2"/>
    </row>
    <row r="3153" spans="1:11">
      <c r="A3153" s="6" t="s">
        <v>1181</v>
      </c>
      <c r="B3153" s="6" t="s">
        <v>1182</v>
      </c>
      <c r="C3153" s="22" t="str">
        <f t="shared" ca="1" si="245"/>
        <v>South West Tanna (Tanna)</v>
      </c>
      <c r="D3153" s="6" t="s">
        <v>660</v>
      </c>
      <c r="E3153" s="22" t="str">
        <f t="shared" ca="1" si="246"/>
        <v>Tanna</v>
      </c>
      <c r="F3153" s="22" t="str">
        <f t="shared" ca="1" si="247"/>
        <v>VUT0106023</v>
      </c>
      <c r="G3153" s="22" t="str">
        <f t="shared" ca="1" si="248"/>
        <v>VUT0106</v>
      </c>
      <c r="H3153" s="22" t="str">
        <f t="shared" ca="1" si="249"/>
        <v>TAFEA</v>
      </c>
      <c r="I3153" s="2"/>
      <c r="J3153" s="2">
        <v>0</v>
      </c>
      <c r="K3153" s="2"/>
    </row>
    <row r="3154" spans="1:11">
      <c r="A3154" s="6" t="s">
        <v>1183</v>
      </c>
      <c r="B3154" s="6" t="s">
        <v>1184</v>
      </c>
      <c r="C3154" s="22" t="str">
        <f t="shared" ca="1" si="245"/>
        <v>South West Tanna (Tanna)</v>
      </c>
      <c r="D3154" s="6" t="s">
        <v>660</v>
      </c>
      <c r="E3154" s="22" t="str">
        <f t="shared" ca="1" si="246"/>
        <v>Tanna</v>
      </c>
      <c r="F3154" s="22" t="str">
        <f t="shared" ca="1" si="247"/>
        <v>VUT0106023</v>
      </c>
      <c r="G3154" s="22" t="str">
        <f t="shared" ca="1" si="248"/>
        <v>VUT0106</v>
      </c>
      <c r="H3154" s="22" t="str">
        <f t="shared" ca="1" si="249"/>
        <v>TAFEA</v>
      </c>
      <c r="I3154" s="2"/>
      <c r="J3154" s="2">
        <v>0</v>
      </c>
      <c r="K3154" s="2"/>
    </row>
    <row r="3155" spans="1:11">
      <c r="A3155" s="6" t="s">
        <v>1187</v>
      </c>
      <c r="B3155" s="6" t="s">
        <v>1188</v>
      </c>
      <c r="C3155" s="22" t="str">
        <f t="shared" ca="1" si="245"/>
        <v>South West Tanna (Tanna)</v>
      </c>
      <c r="D3155" s="6" t="s">
        <v>660</v>
      </c>
      <c r="E3155" s="22" t="str">
        <f t="shared" ca="1" si="246"/>
        <v>Tanna</v>
      </c>
      <c r="F3155" s="22" t="str">
        <f t="shared" ca="1" si="247"/>
        <v>VUT0106023</v>
      </c>
      <c r="G3155" s="22" t="str">
        <f t="shared" ca="1" si="248"/>
        <v>VUT0106</v>
      </c>
      <c r="H3155" s="22" t="str">
        <f t="shared" ca="1" si="249"/>
        <v>TAFEA</v>
      </c>
      <c r="I3155" s="2"/>
      <c r="J3155" s="2">
        <v>0</v>
      </c>
      <c r="K3155" s="2"/>
    </row>
    <row r="3156" spans="1:11">
      <c r="A3156" s="6" t="s">
        <v>1191</v>
      </c>
      <c r="B3156" s="6" t="s">
        <v>1192</v>
      </c>
      <c r="C3156" s="22" t="str">
        <f t="shared" ca="1" si="245"/>
        <v>South West Tanna (Tanna)</v>
      </c>
      <c r="D3156" s="6" t="s">
        <v>660</v>
      </c>
      <c r="E3156" s="22" t="str">
        <f t="shared" ca="1" si="246"/>
        <v>Tanna</v>
      </c>
      <c r="F3156" s="22" t="str">
        <f t="shared" ca="1" si="247"/>
        <v>VUT0106023</v>
      </c>
      <c r="G3156" s="22" t="str">
        <f t="shared" ca="1" si="248"/>
        <v>VUT0106</v>
      </c>
      <c r="H3156" s="22" t="str">
        <f t="shared" ca="1" si="249"/>
        <v>TAFEA</v>
      </c>
      <c r="I3156" s="2"/>
      <c r="J3156" s="2">
        <v>0</v>
      </c>
      <c r="K3156" s="2"/>
    </row>
    <row r="3157" spans="1:11">
      <c r="A3157" s="6" t="s">
        <v>1193</v>
      </c>
      <c r="B3157" s="6" t="s">
        <v>1194</v>
      </c>
      <c r="C3157" s="22" t="str">
        <f t="shared" ca="1" si="245"/>
        <v>South West Tanna (Tanna)</v>
      </c>
      <c r="D3157" s="6" t="s">
        <v>660</v>
      </c>
      <c r="E3157" s="22" t="str">
        <f t="shared" ca="1" si="246"/>
        <v>Tanna</v>
      </c>
      <c r="F3157" s="22" t="str">
        <f t="shared" ca="1" si="247"/>
        <v>VUT0106023</v>
      </c>
      <c r="G3157" s="22" t="str">
        <f t="shared" ca="1" si="248"/>
        <v>VUT0106</v>
      </c>
      <c r="H3157" s="22" t="str">
        <f t="shared" ca="1" si="249"/>
        <v>TAFEA</v>
      </c>
      <c r="I3157" s="2"/>
      <c r="J3157" s="2">
        <v>0</v>
      </c>
      <c r="K3157" s="2"/>
    </row>
    <row r="3158" spans="1:11">
      <c r="A3158" s="6" t="s">
        <v>1197</v>
      </c>
      <c r="B3158" s="6" t="s">
        <v>1198</v>
      </c>
      <c r="C3158" s="22" t="str">
        <f t="shared" ca="1" si="245"/>
        <v>South West Tanna (Tanna)</v>
      </c>
      <c r="D3158" s="6" t="s">
        <v>660</v>
      </c>
      <c r="E3158" s="22" t="str">
        <f t="shared" ca="1" si="246"/>
        <v>Tanna</v>
      </c>
      <c r="F3158" s="22" t="str">
        <f t="shared" ca="1" si="247"/>
        <v>VUT0106023</v>
      </c>
      <c r="G3158" s="22" t="str">
        <f t="shared" ca="1" si="248"/>
        <v>VUT0106</v>
      </c>
      <c r="H3158" s="22" t="str">
        <f t="shared" ca="1" si="249"/>
        <v>TAFEA</v>
      </c>
      <c r="I3158" s="2"/>
      <c r="J3158" s="2">
        <v>0</v>
      </c>
      <c r="K3158" s="2"/>
    </row>
    <row r="3159" spans="1:11">
      <c r="A3159" s="6" t="s">
        <v>1203</v>
      </c>
      <c r="B3159" s="6" t="s">
        <v>1204</v>
      </c>
      <c r="C3159" s="22" t="str">
        <f t="shared" ca="1" si="245"/>
        <v>South West Tanna (Tanna)</v>
      </c>
      <c r="D3159" s="6" t="s">
        <v>660</v>
      </c>
      <c r="E3159" s="22" t="str">
        <f t="shared" ca="1" si="246"/>
        <v>Tanna</v>
      </c>
      <c r="F3159" s="22" t="str">
        <f t="shared" ca="1" si="247"/>
        <v>VUT0106023</v>
      </c>
      <c r="G3159" s="22" t="str">
        <f t="shared" ca="1" si="248"/>
        <v>VUT0106</v>
      </c>
      <c r="H3159" s="22" t="str">
        <f t="shared" ca="1" si="249"/>
        <v>TAFEA</v>
      </c>
      <c r="I3159" s="2"/>
      <c r="J3159" s="2">
        <v>0</v>
      </c>
      <c r="K3159" s="2"/>
    </row>
    <row r="3160" spans="1:11">
      <c r="A3160" s="6" t="s">
        <v>1207</v>
      </c>
      <c r="B3160" s="6" t="s">
        <v>1208</v>
      </c>
      <c r="C3160" s="22" t="str">
        <f t="shared" ca="1" si="245"/>
        <v>South West Tanna (Tanna)</v>
      </c>
      <c r="D3160" s="6" t="s">
        <v>660</v>
      </c>
      <c r="E3160" s="22" t="str">
        <f t="shared" ca="1" si="246"/>
        <v>Tanna</v>
      </c>
      <c r="F3160" s="22" t="str">
        <f t="shared" ca="1" si="247"/>
        <v>VUT0106023</v>
      </c>
      <c r="G3160" s="22" t="str">
        <f t="shared" ca="1" si="248"/>
        <v>VUT0106</v>
      </c>
      <c r="H3160" s="22" t="str">
        <f t="shared" ca="1" si="249"/>
        <v>TAFEA</v>
      </c>
      <c r="I3160" s="2"/>
      <c r="J3160" s="2">
        <v>0</v>
      </c>
      <c r="K3160" s="2"/>
    </row>
    <row r="3161" spans="1:11">
      <c r="A3161" s="6" t="s">
        <v>1219</v>
      </c>
      <c r="B3161" s="6" t="s">
        <v>1220</v>
      </c>
      <c r="C3161" s="22" t="str">
        <f t="shared" ca="1" si="245"/>
        <v>South West Tanna (Tanna)</v>
      </c>
      <c r="D3161" s="6" t="s">
        <v>660</v>
      </c>
      <c r="E3161" s="22" t="str">
        <f t="shared" ca="1" si="246"/>
        <v>Tanna</v>
      </c>
      <c r="F3161" s="22" t="str">
        <f t="shared" ca="1" si="247"/>
        <v>VUT0106023</v>
      </c>
      <c r="G3161" s="22" t="str">
        <f t="shared" ca="1" si="248"/>
        <v>VUT0106</v>
      </c>
      <c r="H3161" s="22" t="str">
        <f t="shared" ca="1" si="249"/>
        <v>TAFEA</v>
      </c>
      <c r="I3161" s="2"/>
      <c r="J3161" s="2">
        <v>0</v>
      </c>
      <c r="K3161" s="2"/>
    </row>
    <row r="3162" spans="1:11">
      <c r="A3162" s="6" t="s">
        <v>1265</v>
      </c>
      <c r="B3162" s="6" t="s">
        <v>1266</v>
      </c>
      <c r="C3162" s="22" t="str">
        <f t="shared" ca="1" si="245"/>
        <v>South West Tanna (Tanna)</v>
      </c>
      <c r="D3162" s="6" t="s">
        <v>660</v>
      </c>
      <c r="E3162" s="22" t="str">
        <f t="shared" ca="1" si="246"/>
        <v>Tanna</v>
      </c>
      <c r="F3162" s="22" t="str">
        <f t="shared" ca="1" si="247"/>
        <v>VUT0106023</v>
      </c>
      <c r="G3162" s="22" t="str">
        <f t="shared" ca="1" si="248"/>
        <v>VUT0106</v>
      </c>
      <c r="H3162" s="22" t="str">
        <f t="shared" ca="1" si="249"/>
        <v>TAFEA</v>
      </c>
      <c r="I3162" s="2"/>
      <c r="J3162" s="2">
        <v>0</v>
      </c>
      <c r="K3162" s="2"/>
    </row>
    <row r="3163" spans="1:11">
      <c r="A3163" s="6" t="s">
        <v>1323</v>
      </c>
      <c r="B3163" s="6" t="s">
        <v>1324</v>
      </c>
      <c r="C3163" s="22" t="str">
        <f t="shared" ca="1" si="245"/>
        <v>South West Tanna (Tanna)</v>
      </c>
      <c r="D3163" s="6" t="s">
        <v>660</v>
      </c>
      <c r="E3163" s="22" t="str">
        <f t="shared" ca="1" si="246"/>
        <v>Tanna</v>
      </c>
      <c r="F3163" s="22" t="str">
        <f t="shared" ca="1" si="247"/>
        <v>VUT0106023</v>
      </c>
      <c r="G3163" s="22" t="str">
        <f t="shared" ca="1" si="248"/>
        <v>VUT0106</v>
      </c>
      <c r="H3163" s="22" t="str">
        <f t="shared" ca="1" si="249"/>
        <v>TAFEA</v>
      </c>
      <c r="I3163" s="2"/>
      <c r="J3163" s="2">
        <v>0</v>
      </c>
      <c r="K3163" s="2"/>
    </row>
    <row r="3164" spans="1:11">
      <c r="A3164" s="6" t="s">
        <v>1325</v>
      </c>
      <c r="B3164" s="6" t="s">
        <v>1327</v>
      </c>
      <c r="C3164" s="22" t="str">
        <f t="shared" ca="1" si="245"/>
        <v>South West Tanna (Tanna)</v>
      </c>
      <c r="D3164" s="6" t="s">
        <v>660</v>
      </c>
      <c r="E3164" s="22" t="str">
        <f t="shared" ca="1" si="246"/>
        <v>Tanna</v>
      </c>
      <c r="F3164" s="22" t="str">
        <f t="shared" ca="1" si="247"/>
        <v>VUT0106023</v>
      </c>
      <c r="G3164" s="22" t="str">
        <f t="shared" ca="1" si="248"/>
        <v>VUT0106</v>
      </c>
      <c r="H3164" s="22" t="str">
        <f t="shared" ca="1" si="249"/>
        <v>TAFEA</v>
      </c>
      <c r="I3164" s="2"/>
      <c r="J3164" s="2">
        <v>0</v>
      </c>
      <c r="K3164" s="2"/>
    </row>
    <row r="3165" spans="1:11">
      <c r="A3165" s="6" t="s">
        <v>1354</v>
      </c>
      <c r="B3165" s="6" t="s">
        <v>1355</v>
      </c>
      <c r="C3165" s="22" t="str">
        <f t="shared" ca="1" si="245"/>
        <v>South West Tanna (Tanna)</v>
      </c>
      <c r="D3165" s="6" t="s">
        <v>660</v>
      </c>
      <c r="E3165" s="22" t="str">
        <f t="shared" ca="1" si="246"/>
        <v>Tanna</v>
      </c>
      <c r="F3165" s="22" t="str">
        <f t="shared" ca="1" si="247"/>
        <v>VUT0106023</v>
      </c>
      <c r="G3165" s="22" t="str">
        <f t="shared" ca="1" si="248"/>
        <v>VUT0106</v>
      </c>
      <c r="H3165" s="22" t="str">
        <f t="shared" ca="1" si="249"/>
        <v>TAFEA</v>
      </c>
      <c r="I3165" s="2"/>
      <c r="J3165" s="2">
        <v>0</v>
      </c>
      <c r="K3165" s="2"/>
    </row>
    <row r="3166" spans="1:11">
      <c r="A3166" s="6" t="s">
        <v>1377</v>
      </c>
      <c r="B3166" s="6" t="s">
        <v>1378</v>
      </c>
      <c r="C3166" s="22" t="str">
        <f t="shared" ca="1" si="245"/>
        <v>South West Tanna (Tanna)</v>
      </c>
      <c r="D3166" s="6" t="s">
        <v>660</v>
      </c>
      <c r="E3166" s="22" t="str">
        <f t="shared" ca="1" si="246"/>
        <v>Tanna</v>
      </c>
      <c r="F3166" s="22" t="str">
        <f t="shared" ca="1" si="247"/>
        <v>VUT0106023</v>
      </c>
      <c r="G3166" s="22" t="str">
        <f t="shared" ca="1" si="248"/>
        <v>VUT0106</v>
      </c>
      <c r="H3166" s="22" t="str">
        <f t="shared" ca="1" si="249"/>
        <v>TAFEA</v>
      </c>
      <c r="I3166" s="2"/>
      <c r="J3166" s="2">
        <v>0</v>
      </c>
      <c r="K3166" s="2"/>
    </row>
    <row r="3167" spans="1:11">
      <c r="A3167" s="6" t="s">
        <v>1403</v>
      </c>
      <c r="B3167" s="6" t="s">
        <v>1404</v>
      </c>
      <c r="C3167" s="22" t="str">
        <f t="shared" ca="1" si="245"/>
        <v>South West Tanna (Tanna)</v>
      </c>
      <c r="D3167" s="6" t="s">
        <v>660</v>
      </c>
      <c r="E3167" s="22" t="str">
        <f t="shared" ca="1" si="246"/>
        <v>Tanna</v>
      </c>
      <c r="F3167" s="22" t="str">
        <f t="shared" ca="1" si="247"/>
        <v>VUT0106023</v>
      </c>
      <c r="G3167" s="22" t="str">
        <f t="shared" ca="1" si="248"/>
        <v>VUT0106</v>
      </c>
      <c r="H3167" s="22" t="str">
        <f t="shared" ca="1" si="249"/>
        <v>TAFEA</v>
      </c>
      <c r="I3167" s="2"/>
      <c r="J3167" s="2">
        <v>0</v>
      </c>
      <c r="K3167" s="2"/>
    </row>
    <row r="3168" spans="1:11">
      <c r="A3168" s="6" t="s">
        <v>8280</v>
      </c>
      <c r="B3168" s="6" t="s">
        <v>8281</v>
      </c>
      <c r="C3168" s="22" t="str">
        <f t="shared" ca="1" si="245"/>
        <v>Southern Area Council (Gaua)</v>
      </c>
      <c r="D3168" s="6" t="s">
        <v>662</v>
      </c>
      <c r="E3168" s="22" t="str">
        <f t="shared" ca="1" si="246"/>
        <v>Gaua</v>
      </c>
      <c r="F3168" s="22" t="str">
        <f t="shared" ca="1" si="247"/>
        <v>VUT0101010</v>
      </c>
      <c r="G3168" s="22" t="str">
        <f t="shared" ca="1" si="248"/>
        <v>VUT0101</v>
      </c>
      <c r="H3168" s="22" t="str">
        <f t="shared" ca="1" si="249"/>
        <v>TORBA</v>
      </c>
      <c r="I3168" s="2"/>
      <c r="J3168" s="2">
        <v>2</v>
      </c>
      <c r="K3168" s="2"/>
    </row>
    <row r="3169" spans="1:11">
      <c r="A3169" s="6" t="s">
        <v>8282</v>
      </c>
      <c r="B3169" s="6" t="s">
        <v>8283</v>
      </c>
      <c r="C3169" s="22" t="str">
        <f t="shared" ca="1" si="245"/>
        <v>Southern Area Council (Gaua)</v>
      </c>
      <c r="D3169" s="6" t="s">
        <v>662</v>
      </c>
      <c r="E3169" s="22" t="str">
        <f t="shared" ca="1" si="246"/>
        <v>Gaua</v>
      </c>
      <c r="F3169" s="22" t="str">
        <f t="shared" ca="1" si="247"/>
        <v>VUT0101010</v>
      </c>
      <c r="G3169" s="22" t="str">
        <f t="shared" ca="1" si="248"/>
        <v>VUT0101</v>
      </c>
      <c r="H3169" s="22" t="str">
        <f t="shared" ca="1" si="249"/>
        <v>TORBA</v>
      </c>
      <c r="I3169" s="2"/>
      <c r="J3169" s="2">
        <v>0</v>
      </c>
      <c r="K3169" s="2"/>
    </row>
    <row r="3170" spans="1:11">
      <c r="A3170" s="6" t="s">
        <v>8284</v>
      </c>
      <c r="B3170" s="6" t="s">
        <v>8285</v>
      </c>
      <c r="C3170" s="22" t="str">
        <f t="shared" ca="1" si="245"/>
        <v>Southern Area Council (Gaua)</v>
      </c>
      <c r="D3170" s="6" t="s">
        <v>662</v>
      </c>
      <c r="E3170" s="22" t="str">
        <f t="shared" ca="1" si="246"/>
        <v>Gaua</v>
      </c>
      <c r="F3170" s="22" t="str">
        <f t="shared" ca="1" si="247"/>
        <v>VUT0101010</v>
      </c>
      <c r="G3170" s="22" t="str">
        <f t="shared" ca="1" si="248"/>
        <v>VUT0101</v>
      </c>
      <c r="H3170" s="22" t="str">
        <f t="shared" ca="1" si="249"/>
        <v>TORBA</v>
      </c>
      <c r="I3170" s="2"/>
      <c r="J3170" s="2">
        <v>0</v>
      </c>
      <c r="K3170" s="2"/>
    </row>
    <row r="3171" spans="1:11">
      <c r="A3171" s="6" t="s">
        <v>8286</v>
      </c>
      <c r="B3171" s="6" t="s">
        <v>8287</v>
      </c>
      <c r="C3171" s="22" t="str">
        <f t="shared" ca="1" si="245"/>
        <v>Southern Area Council (Gaua)</v>
      </c>
      <c r="D3171" s="6" t="s">
        <v>662</v>
      </c>
      <c r="E3171" s="22" t="str">
        <f t="shared" ca="1" si="246"/>
        <v>Gaua</v>
      </c>
      <c r="F3171" s="22" t="str">
        <f t="shared" ca="1" si="247"/>
        <v>VUT0101010</v>
      </c>
      <c r="G3171" s="22" t="str">
        <f t="shared" ca="1" si="248"/>
        <v>VUT0101</v>
      </c>
      <c r="H3171" s="22" t="str">
        <f t="shared" ca="1" si="249"/>
        <v>TORBA</v>
      </c>
      <c r="I3171" s="2"/>
      <c r="J3171" s="2">
        <v>0</v>
      </c>
      <c r="K3171" s="2"/>
    </row>
    <row r="3172" spans="1:11">
      <c r="A3172" s="6" t="s">
        <v>8288</v>
      </c>
      <c r="B3172" s="6" t="s">
        <v>8289</v>
      </c>
      <c r="C3172" s="22" t="str">
        <f t="shared" ca="1" si="245"/>
        <v>Southern Area Council (Gaua)</v>
      </c>
      <c r="D3172" s="6" t="s">
        <v>662</v>
      </c>
      <c r="E3172" s="22" t="str">
        <f t="shared" ca="1" si="246"/>
        <v>Gaua</v>
      </c>
      <c r="F3172" s="22" t="str">
        <f t="shared" ca="1" si="247"/>
        <v>VUT0101010</v>
      </c>
      <c r="G3172" s="22" t="str">
        <f t="shared" ca="1" si="248"/>
        <v>VUT0101</v>
      </c>
      <c r="H3172" s="22" t="str">
        <f t="shared" ca="1" si="249"/>
        <v>TORBA</v>
      </c>
      <c r="I3172" s="2"/>
      <c r="J3172" s="2">
        <v>0</v>
      </c>
      <c r="K3172" s="2"/>
    </row>
    <row r="3173" spans="1:11">
      <c r="A3173" s="6" t="s">
        <v>8292</v>
      </c>
      <c r="B3173" s="6" t="s">
        <v>8293</v>
      </c>
      <c r="C3173" s="22" t="str">
        <f t="shared" ca="1" si="245"/>
        <v>Southern Area Council (Gaua)</v>
      </c>
      <c r="D3173" s="6" t="s">
        <v>662</v>
      </c>
      <c r="E3173" s="22" t="str">
        <f t="shared" ca="1" si="246"/>
        <v>Gaua</v>
      </c>
      <c r="F3173" s="22" t="str">
        <f t="shared" ca="1" si="247"/>
        <v>VUT0101010</v>
      </c>
      <c r="G3173" s="22" t="str">
        <f t="shared" ca="1" si="248"/>
        <v>VUT0101</v>
      </c>
      <c r="H3173" s="22" t="str">
        <f t="shared" ca="1" si="249"/>
        <v>TORBA</v>
      </c>
      <c r="I3173" s="2"/>
      <c r="J3173" s="2">
        <v>0</v>
      </c>
      <c r="K3173" s="2"/>
    </row>
    <row r="3174" spans="1:11">
      <c r="A3174" s="6" t="s">
        <v>8294</v>
      </c>
      <c r="B3174" s="6" t="s">
        <v>8295</v>
      </c>
      <c r="C3174" s="22" t="str">
        <f t="shared" ca="1" si="245"/>
        <v>Southern Area Council (Gaua)</v>
      </c>
      <c r="D3174" s="6" t="s">
        <v>662</v>
      </c>
      <c r="E3174" s="22" t="str">
        <f t="shared" ca="1" si="246"/>
        <v>Gaua</v>
      </c>
      <c r="F3174" s="22" t="str">
        <f t="shared" ca="1" si="247"/>
        <v>VUT0101010</v>
      </c>
      <c r="G3174" s="22" t="str">
        <f t="shared" ca="1" si="248"/>
        <v>VUT0101</v>
      </c>
      <c r="H3174" s="22" t="str">
        <f t="shared" ca="1" si="249"/>
        <v>TORBA</v>
      </c>
      <c r="I3174" s="2"/>
      <c r="J3174" s="2">
        <v>0</v>
      </c>
      <c r="K3174" s="2"/>
    </row>
    <row r="3175" spans="1:11">
      <c r="A3175" s="6" t="s">
        <v>8296</v>
      </c>
      <c r="B3175" s="6" t="s">
        <v>8297</v>
      </c>
      <c r="C3175" s="22" t="str">
        <f t="shared" ca="1" si="245"/>
        <v>Southern Area Council (Gaua)</v>
      </c>
      <c r="D3175" s="6" t="s">
        <v>662</v>
      </c>
      <c r="E3175" s="22" t="str">
        <f t="shared" ca="1" si="246"/>
        <v>Gaua</v>
      </c>
      <c r="F3175" s="22" t="str">
        <f t="shared" ca="1" si="247"/>
        <v>VUT0101010</v>
      </c>
      <c r="G3175" s="22" t="str">
        <f t="shared" ca="1" si="248"/>
        <v>VUT0101</v>
      </c>
      <c r="H3175" s="22" t="str">
        <f t="shared" ca="1" si="249"/>
        <v>TORBA</v>
      </c>
      <c r="I3175" s="2"/>
      <c r="J3175" s="2">
        <v>0</v>
      </c>
      <c r="K3175" s="2"/>
    </row>
    <row r="3176" spans="1:11">
      <c r="A3176" s="6" t="s">
        <v>8298</v>
      </c>
      <c r="B3176" s="6" t="s">
        <v>8299</v>
      </c>
      <c r="C3176" s="22" t="str">
        <f t="shared" ca="1" si="245"/>
        <v>Southern Area Council (Gaua)</v>
      </c>
      <c r="D3176" s="6" t="s">
        <v>662</v>
      </c>
      <c r="E3176" s="22" t="str">
        <f t="shared" ca="1" si="246"/>
        <v>Gaua</v>
      </c>
      <c r="F3176" s="22" t="str">
        <f t="shared" ca="1" si="247"/>
        <v>VUT0101010</v>
      </c>
      <c r="G3176" s="22" t="str">
        <f t="shared" ca="1" si="248"/>
        <v>VUT0101</v>
      </c>
      <c r="H3176" s="22" t="str">
        <f t="shared" ca="1" si="249"/>
        <v>TORBA</v>
      </c>
      <c r="I3176" s="2"/>
      <c r="J3176" s="2">
        <v>0</v>
      </c>
      <c r="K3176" s="2"/>
    </row>
    <row r="3177" spans="1:11">
      <c r="A3177" s="6" t="s">
        <v>8300</v>
      </c>
      <c r="B3177" s="6" t="s">
        <v>8301</v>
      </c>
      <c r="C3177" s="22" t="str">
        <f t="shared" ca="1" si="245"/>
        <v>Southern Area Council (Gaua)</v>
      </c>
      <c r="D3177" s="6" t="s">
        <v>662</v>
      </c>
      <c r="E3177" s="22" t="str">
        <f t="shared" ca="1" si="246"/>
        <v>Gaua</v>
      </c>
      <c r="F3177" s="22" t="str">
        <f t="shared" ca="1" si="247"/>
        <v>VUT0101010</v>
      </c>
      <c r="G3177" s="22" t="str">
        <f t="shared" ca="1" si="248"/>
        <v>VUT0101</v>
      </c>
      <c r="H3177" s="22" t="str">
        <f t="shared" ca="1" si="249"/>
        <v>TORBA</v>
      </c>
      <c r="I3177" s="2"/>
      <c r="J3177" s="2">
        <v>0</v>
      </c>
      <c r="K3177" s="2"/>
    </row>
    <row r="3178" spans="1:11">
      <c r="A3178" s="6" t="s">
        <v>8302</v>
      </c>
      <c r="B3178" s="6" t="s">
        <v>8303</v>
      </c>
      <c r="C3178" s="22" t="str">
        <f t="shared" ca="1" si="245"/>
        <v>Southern Area Council (Gaua)</v>
      </c>
      <c r="D3178" s="6" t="s">
        <v>662</v>
      </c>
      <c r="E3178" s="22" t="str">
        <f t="shared" ca="1" si="246"/>
        <v>Gaua</v>
      </c>
      <c r="F3178" s="22" t="str">
        <f t="shared" ca="1" si="247"/>
        <v>VUT0101010</v>
      </c>
      <c r="G3178" s="22" t="str">
        <f t="shared" ca="1" si="248"/>
        <v>VUT0101</v>
      </c>
      <c r="H3178" s="22" t="str">
        <f t="shared" ca="1" si="249"/>
        <v>TORBA</v>
      </c>
      <c r="I3178" s="2"/>
      <c r="J3178" s="2">
        <v>0</v>
      </c>
      <c r="K3178" s="2"/>
    </row>
    <row r="3179" spans="1:11">
      <c r="A3179" s="6" t="s">
        <v>8304</v>
      </c>
      <c r="B3179" s="6" t="s">
        <v>8305</v>
      </c>
      <c r="C3179" s="22" t="str">
        <f t="shared" ca="1" si="245"/>
        <v>Southern Area Council (Gaua)</v>
      </c>
      <c r="D3179" s="6" t="s">
        <v>662</v>
      </c>
      <c r="E3179" s="22" t="str">
        <f t="shared" ca="1" si="246"/>
        <v>Gaua</v>
      </c>
      <c r="F3179" s="22" t="str">
        <f t="shared" ca="1" si="247"/>
        <v>VUT0101010</v>
      </c>
      <c r="G3179" s="22" t="str">
        <f t="shared" ca="1" si="248"/>
        <v>VUT0101</v>
      </c>
      <c r="H3179" s="22" t="str">
        <f t="shared" ca="1" si="249"/>
        <v>TORBA</v>
      </c>
      <c r="I3179" s="2"/>
      <c r="J3179" s="2">
        <v>0</v>
      </c>
      <c r="K3179" s="2"/>
    </row>
    <row r="3180" spans="1:11">
      <c r="A3180" s="6" t="s">
        <v>8306</v>
      </c>
      <c r="B3180" s="6" t="s">
        <v>8307</v>
      </c>
      <c r="C3180" s="22" t="str">
        <f t="shared" ca="1" si="245"/>
        <v>Southern Area Council (Gaua)</v>
      </c>
      <c r="D3180" s="6" t="s">
        <v>662</v>
      </c>
      <c r="E3180" s="22" t="str">
        <f t="shared" ca="1" si="246"/>
        <v>Gaua</v>
      </c>
      <c r="F3180" s="22" t="str">
        <f t="shared" ca="1" si="247"/>
        <v>VUT0101010</v>
      </c>
      <c r="G3180" s="22" t="str">
        <f t="shared" ca="1" si="248"/>
        <v>VUT0101</v>
      </c>
      <c r="H3180" s="22" t="str">
        <f t="shared" ca="1" si="249"/>
        <v>TORBA</v>
      </c>
      <c r="I3180" s="2"/>
      <c r="J3180" s="2">
        <v>0</v>
      </c>
      <c r="K3180" s="2"/>
    </row>
    <row r="3181" spans="1:11">
      <c r="A3181" s="6" t="s">
        <v>8308</v>
      </c>
      <c r="B3181" s="6" t="s">
        <v>8309</v>
      </c>
      <c r="C3181" s="22" t="str">
        <f t="shared" ca="1" si="245"/>
        <v>Southern Area Council (Gaua)</v>
      </c>
      <c r="D3181" s="6" t="s">
        <v>662</v>
      </c>
      <c r="E3181" s="22" t="str">
        <f t="shared" ca="1" si="246"/>
        <v>Gaua</v>
      </c>
      <c r="F3181" s="22" t="str">
        <f t="shared" ca="1" si="247"/>
        <v>VUT0101010</v>
      </c>
      <c r="G3181" s="22" t="str">
        <f t="shared" ca="1" si="248"/>
        <v>VUT0101</v>
      </c>
      <c r="H3181" s="22" t="str">
        <f t="shared" ca="1" si="249"/>
        <v>TORBA</v>
      </c>
      <c r="I3181" s="2"/>
      <c r="J3181" s="2">
        <v>0</v>
      </c>
      <c r="K3181" s="2"/>
    </row>
    <row r="3182" spans="1:11">
      <c r="A3182" s="6" t="s">
        <v>8310</v>
      </c>
      <c r="B3182" s="6" t="s">
        <v>8311</v>
      </c>
      <c r="C3182" s="22" t="str">
        <f t="shared" ca="1" si="245"/>
        <v>Southern Area Council (Gaua)</v>
      </c>
      <c r="D3182" s="6" t="s">
        <v>662</v>
      </c>
      <c r="E3182" s="22" t="str">
        <f t="shared" ca="1" si="246"/>
        <v>Gaua</v>
      </c>
      <c r="F3182" s="22" t="str">
        <f t="shared" ca="1" si="247"/>
        <v>VUT0101010</v>
      </c>
      <c r="G3182" s="22" t="str">
        <f t="shared" ca="1" si="248"/>
        <v>VUT0101</v>
      </c>
      <c r="H3182" s="22" t="str">
        <f t="shared" ca="1" si="249"/>
        <v>TORBA</v>
      </c>
      <c r="I3182" s="2"/>
      <c r="J3182" s="2">
        <v>0</v>
      </c>
      <c r="K3182" s="2"/>
    </row>
    <row r="3183" spans="1:11">
      <c r="A3183" s="6" t="s">
        <v>8312</v>
      </c>
      <c r="B3183" s="6" t="s">
        <v>8313</v>
      </c>
      <c r="C3183" s="22" t="str">
        <f t="shared" ca="1" si="245"/>
        <v>Southern Area Council (Gaua)</v>
      </c>
      <c r="D3183" s="6" t="s">
        <v>662</v>
      </c>
      <c r="E3183" s="22" t="str">
        <f t="shared" ca="1" si="246"/>
        <v>Gaua</v>
      </c>
      <c r="F3183" s="22" t="str">
        <f t="shared" ca="1" si="247"/>
        <v>VUT0101010</v>
      </c>
      <c r="G3183" s="22" t="str">
        <f t="shared" ca="1" si="248"/>
        <v>VUT0101</v>
      </c>
      <c r="H3183" s="22" t="str">
        <f t="shared" ca="1" si="249"/>
        <v>TORBA</v>
      </c>
      <c r="I3183" s="2"/>
      <c r="J3183" s="2">
        <v>0</v>
      </c>
      <c r="K3183" s="2"/>
    </row>
    <row r="3184" spans="1:11">
      <c r="A3184" s="6" t="s">
        <v>8314</v>
      </c>
      <c r="B3184" s="6" t="s">
        <v>8315</v>
      </c>
      <c r="C3184" s="22" t="str">
        <f t="shared" ca="1" si="245"/>
        <v>Southern Area Council (Gaua)</v>
      </c>
      <c r="D3184" s="6" t="s">
        <v>662</v>
      </c>
      <c r="E3184" s="22" t="str">
        <f t="shared" ca="1" si="246"/>
        <v>Gaua</v>
      </c>
      <c r="F3184" s="22" t="str">
        <f t="shared" ca="1" si="247"/>
        <v>VUT0101010</v>
      </c>
      <c r="G3184" s="22" t="str">
        <f t="shared" ca="1" si="248"/>
        <v>VUT0101</v>
      </c>
      <c r="H3184" s="22" t="str">
        <f t="shared" ca="1" si="249"/>
        <v>TORBA</v>
      </c>
      <c r="I3184" s="2"/>
      <c r="J3184" s="2">
        <v>0</v>
      </c>
      <c r="K3184" s="2"/>
    </row>
    <row r="3185" spans="1:11">
      <c r="A3185" s="6" t="s">
        <v>8316</v>
      </c>
      <c r="B3185" s="6" t="s">
        <v>8317</v>
      </c>
      <c r="C3185" s="22" t="str">
        <f t="shared" ca="1" si="245"/>
        <v>Southern Area Council (Gaua)</v>
      </c>
      <c r="D3185" s="6" t="s">
        <v>662</v>
      </c>
      <c r="E3185" s="22" t="str">
        <f t="shared" ca="1" si="246"/>
        <v>Gaua</v>
      </c>
      <c r="F3185" s="22" t="str">
        <f t="shared" ca="1" si="247"/>
        <v>VUT0101010</v>
      </c>
      <c r="G3185" s="22" t="str">
        <f t="shared" ca="1" si="248"/>
        <v>VUT0101</v>
      </c>
      <c r="H3185" s="22" t="str">
        <f t="shared" ca="1" si="249"/>
        <v>TORBA</v>
      </c>
      <c r="I3185" s="2"/>
      <c r="J3185" s="2">
        <v>0</v>
      </c>
      <c r="K3185" s="2"/>
    </row>
    <row r="3186" spans="1:11">
      <c r="A3186" s="6" t="s">
        <v>8318</v>
      </c>
      <c r="B3186" s="6" t="s">
        <v>8319</v>
      </c>
      <c r="C3186" s="22" t="str">
        <f t="shared" ca="1" si="245"/>
        <v>Southern Area Council (Gaua)</v>
      </c>
      <c r="D3186" s="6" t="s">
        <v>662</v>
      </c>
      <c r="E3186" s="22" t="str">
        <f t="shared" ca="1" si="246"/>
        <v>Gaua</v>
      </c>
      <c r="F3186" s="22" t="str">
        <f t="shared" ca="1" si="247"/>
        <v>VUT0101010</v>
      </c>
      <c r="G3186" s="22" t="str">
        <f t="shared" ca="1" si="248"/>
        <v>VUT0101</v>
      </c>
      <c r="H3186" s="22" t="str">
        <f t="shared" ca="1" si="249"/>
        <v>TORBA</v>
      </c>
      <c r="I3186" s="2"/>
      <c r="J3186" s="2">
        <v>0</v>
      </c>
      <c r="K3186" s="2"/>
    </row>
    <row r="3187" spans="1:11">
      <c r="A3187" s="6" t="s">
        <v>8320</v>
      </c>
      <c r="B3187" s="6" t="s">
        <v>8321</v>
      </c>
      <c r="C3187" s="22" t="str">
        <f t="shared" ca="1" si="245"/>
        <v>Southern Area Council (Gaua)</v>
      </c>
      <c r="D3187" s="6" t="s">
        <v>662</v>
      </c>
      <c r="E3187" s="22" t="str">
        <f t="shared" ca="1" si="246"/>
        <v>Gaua</v>
      </c>
      <c r="F3187" s="22" t="str">
        <f t="shared" ca="1" si="247"/>
        <v>VUT0101010</v>
      </c>
      <c r="G3187" s="22" t="str">
        <f t="shared" ca="1" si="248"/>
        <v>VUT0101</v>
      </c>
      <c r="H3187" s="22" t="str">
        <f t="shared" ca="1" si="249"/>
        <v>TORBA</v>
      </c>
      <c r="I3187" s="2"/>
      <c r="J3187" s="2">
        <v>0</v>
      </c>
      <c r="K3187" s="2"/>
    </row>
    <row r="3188" spans="1:11">
      <c r="A3188" s="6" t="s">
        <v>8322</v>
      </c>
      <c r="B3188" s="6" t="s">
        <v>8323</v>
      </c>
      <c r="C3188" s="22" t="str">
        <f t="shared" ca="1" si="245"/>
        <v>Southern Area Council (Gaua)</v>
      </c>
      <c r="D3188" s="6" t="s">
        <v>662</v>
      </c>
      <c r="E3188" s="22" t="str">
        <f t="shared" ca="1" si="246"/>
        <v>Gaua</v>
      </c>
      <c r="F3188" s="22" t="str">
        <f t="shared" ca="1" si="247"/>
        <v>VUT0101010</v>
      </c>
      <c r="G3188" s="22" t="str">
        <f t="shared" ca="1" si="248"/>
        <v>VUT0101</v>
      </c>
      <c r="H3188" s="22" t="str">
        <f t="shared" ca="1" si="249"/>
        <v>TORBA</v>
      </c>
      <c r="I3188" s="2"/>
      <c r="J3188" s="2">
        <v>0</v>
      </c>
      <c r="K3188" s="2"/>
    </row>
    <row r="3189" spans="1:11">
      <c r="A3189" s="6" t="s">
        <v>8324</v>
      </c>
      <c r="B3189" s="6" t="s">
        <v>8325</v>
      </c>
      <c r="C3189" s="22" t="str">
        <f t="shared" ca="1" si="245"/>
        <v>Southern Area Council (Gaua)</v>
      </c>
      <c r="D3189" s="6" t="s">
        <v>662</v>
      </c>
      <c r="E3189" s="22" t="str">
        <f t="shared" ca="1" si="246"/>
        <v>Gaua</v>
      </c>
      <c r="F3189" s="22" t="str">
        <f t="shared" ca="1" si="247"/>
        <v>VUT0101010</v>
      </c>
      <c r="G3189" s="22" t="str">
        <f t="shared" ca="1" si="248"/>
        <v>VUT0101</v>
      </c>
      <c r="H3189" s="22" t="str">
        <f t="shared" ca="1" si="249"/>
        <v>TORBA</v>
      </c>
      <c r="I3189" s="2"/>
      <c r="J3189" s="2">
        <v>3</v>
      </c>
      <c r="K3189" s="2"/>
    </row>
    <row r="3190" spans="1:11">
      <c r="A3190" s="6" t="s">
        <v>4838</v>
      </c>
      <c r="B3190" s="6" t="s">
        <v>8326</v>
      </c>
      <c r="C3190" s="22" t="str">
        <f t="shared" ca="1" si="245"/>
        <v>Southern Area Council (Gaua)</v>
      </c>
      <c r="D3190" s="6" t="s">
        <v>662</v>
      </c>
      <c r="E3190" s="22" t="str">
        <f t="shared" ca="1" si="246"/>
        <v>Gaua</v>
      </c>
      <c r="F3190" s="22" t="str">
        <f t="shared" ca="1" si="247"/>
        <v>VUT0101010</v>
      </c>
      <c r="G3190" s="22" t="str">
        <f t="shared" ca="1" si="248"/>
        <v>VUT0101</v>
      </c>
      <c r="H3190" s="22" t="str">
        <f t="shared" ca="1" si="249"/>
        <v>TORBA</v>
      </c>
      <c r="I3190" s="2"/>
      <c r="J3190" s="2">
        <v>0</v>
      </c>
      <c r="K3190" s="2"/>
    </row>
    <row r="3191" spans="1:11">
      <c r="A3191" s="6" t="s">
        <v>8327</v>
      </c>
      <c r="B3191" s="6" t="s">
        <v>8328</v>
      </c>
      <c r="C3191" s="22" t="str">
        <f t="shared" ca="1" si="245"/>
        <v>Southern Area Council (Gaua)</v>
      </c>
      <c r="D3191" s="6" t="s">
        <v>662</v>
      </c>
      <c r="E3191" s="22" t="str">
        <f t="shared" ca="1" si="246"/>
        <v>Gaua</v>
      </c>
      <c r="F3191" s="22" t="str">
        <f t="shared" ca="1" si="247"/>
        <v>VUT0101010</v>
      </c>
      <c r="G3191" s="22" t="str">
        <f t="shared" ca="1" si="248"/>
        <v>VUT0101</v>
      </c>
      <c r="H3191" s="22" t="str">
        <f t="shared" ca="1" si="249"/>
        <v>TORBA</v>
      </c>
      <c r="I3191" s="2"/>
      <c r="J3191" s="2">
        <v>0</v>
      </c>
      <c r="K3191" s="2"/>
    </row>
    <row r="3192" spans="1:11">
      <c r="A3192" s="6" t="s">
        <v>8329</v>
      </c>
      <c r="B3192" s="6" t="s">
        <v>8330</v>
      </c>
      <c r="C3192" s="22" t="str">
        <f t="shared" ca="1" si="245"/>
        <v>Southern Area Council (Gaua)</v>
      </c>
      <c r="D3192" s="6" t="s">
        <v>662</v>
      </c>
      <c r="E3192" s="22" t="str">
        <f t="shared" ca="1" si="246"/>
        <v>Gaua</v>
      </c>
      <c r="F3192" s="22" t="str">
        <f t="shared" ca="1" si="247"/>
        <v>VUT0101010</v>
      </c>
      <c r="G3192" s="22" t="str">
        <f t="shared" ca="1" si="248"/>
        <v>VUT0101</v>
      </c>
      <c r="H3192" s="22" t="str">
        <f t="shared" ca="1" si="249"/>
        <v>TORBA</v>
      </c>
      <c r="I3192" s="2"/>
      <c r="J3192" s="2">
        <v>0</v>
      </c>
      <c r="K3192" s="2"/>
    </row>
    <row r="3193" spans="1:11">
      <c r="A3193" s="6" t="s">
        <v>8331</v>
      </c>
      <c r="B3193" s="6" t="s">
        <v>8332</v>
      </c>
      <c r="C3193" s="22" t="str">
        <f t="shared" ca="1" si="245"/>
        <v>Southern Area Council (Gaua)</v>
      </c>
      <c r="D3193" s="6" t="s">
        <v>662</v>
      </c>
      <c r="E3193" s="22" t="str">
        <f t="shared" ca="1" si="246"/>
        <v>Gaua</v>
      </c>
      <c r="F3193" s="22" t="str">
        <f t="shared" ca="1" si="247"/>
        <v>VUT0101010</v>
      </c>
      <c r="G3193" s="22" t="str">
        <f t="shared" ca="1" si="248"/>
        <v>VUT0101</v>
      </c>
      <c r="H3193" s="22" t="str">
        <f t="shared" ca="1" si="249"/>
        <v>TORBA</v>
      </c>
      <c r="I3193" s="2"/>
      <c r="J3193" s="2">
        <v>0</v>
      </c>
      <c r="K3193" s="2"/>
    </row>
    <row r="3194" spans="1:11">
      <c r="A3194" s="6" t="s">
        <v>8333</v>
      </c>
      <c r="B3194" s="6" t="s">
        <v>8334</v>
      </c>
      <c r="C3194" s="22" t="str">
        <f t="shared" ca="1" si="245"/>
        <v>Southern Area Council (Gaua)</v>
      </c>
      <c r="D3194" s="6" t="s">
        <v>662</v>
      </c>
      <c r="E3194" s="22" t="str">
        <f t="shared" ca="1" si="246"/>
        <v>Gaua</v>
      </c>
      <c r="F3194" s="22" t="str">
        <f t="shared" ca="1" si="247"/>
        <v>VUT0101010</v>
      </c>
      <c r="G3194" s="22" t="str">
        <f t="shared" ca="1" si="248"/>
        <v>VUT0101</v>
      </c>
      <c r="H3194" s="22" t="str">
        <f t="shared" ca="1" si="249"/>
        <v>TORBA</v>
      </c>
      <c r="I3194" s="2"/>
      <c r="J3194" s="2">
        <v>0</v>
      </c>
      <c r="K3194" s="2"/>
    </row>
    <row r="3195" spans="1:11">
      <c r="A3195" s="6" t="s">
        <v>48</v>
      </c>
      <c r="B3195" s="6" t="s">
        <v>8335</v>
      </c>
      <c r="C3195" s="22" t="str">
        <f t="shared" ca="1" si="245"/>
        <v>Southern Area Council (Gaua)</v>
      </c>
      <c r="D3195" s="6" t="s">
        <v>662</v>
      </c>
      <c r="E3195" s="22" t="str">
        <f t="shared" ca="1" si="246"/>
        <v>Gaua</v>
      </c>
      <c r="F3195" s="22" t="str">
        <f t="shared" ca="1" si="247"/>
        <v>VUT0101010</v>
      </c>
      <c r="G3195" s="22" t="str">
        <f t="shared" ca="1" si="248"/>
        <v>VUT0101</v>
      </c>
      <c r="H3195" s="22" t="str">
        <f t="shared" ca="1" si="249"/>
        <v>TORBA</v>
      </c>
      <c r="I3195" s="2"/>
      <c r="J3195" s="2">
        <v>0</v>
      </c>
      <c r="K3195" s="2"/>
    </row>
    <row r="3196" spans="1:11">
      <c r="A3196" s="6" t="s">
        <v>6392</v>
      </c>
      <c r="B3196" s="6" t="s">
        <v>8336</v>
      </c>
      <c r="C3196" s="22" t="str">
        <f t="shared" ca="1" si="245"/>
        <v>Southern Area Council (Gaua)</v>
      </c>
      <c r="D3196" s="6" t="s">
        <v>662</v>
      </c>
      <c r="E3196" s="22" t="str">
        <f t="shared" ca="1" si="246"/>
        <v>Gaua</v>
      </c>
      <c r="F3196" s="22" t="str">
        <f t="shared" ca="1" si="247"/>
        <v>VUT0101010</v>
      </c>
      <c r="G3196" s="22" t="str">
        <f t="shared" ca="1" si="248"/>
        <v>VUT0101</v>
      </c>
      <c r="H3196" s="22" t="str">
        <f t="shared" ca="1" si="249"/>
        <v>TORBA</v>
      </c>
      <c r="I3196" s="2"/>
      <c r="J3196" s="2">
        <v>0</v>
      </c>
      <c r="K3196" s="2"/>
    </row>
    <row r="3197" spans="1:11">
      <c r="A3197" s="6" t="s">
        <v>8337</v>
      </c>
      <c r="B3197" s="6" t="s">
        <v>8338</v>
      </c>
      <c r="C3197" s="22" t="str">
        <f t="shared" ca="1" si="245"/>
        <v>Southern Area Council (Gaua)</v>
      </c>
      <c r="D3197" s="6" t="s">
        <v>662</v>
      </c>
      <c r="E3197" s="22" t="str">
        <f t="shared" ca="1" si="246"/>
        <v>Gaua</v>
      </c>
      <c r="F3197" s="22" t="str">
        <f t="shared" ca="1" si="247"/>
        <v>VUT0101010</v>
      </c>
      <c r="G3197" s="22" t="str">
        <f t="shared" ca="1" si="248"/>
        <v>VUT0101</v>
      </c>
      <c r="H3197" s="22" t="str">
        <f t="shared" ca="1" si="249"/>
        <v>TORBA</v>
      </c>
      <c r="I3197" s="2"/>
      <c r="J3197" s="2">
        <v>0</v>
      </c>
      <c r="K3197" s="2"/>
    </row>
    <row r="3198" spans="1:11">
      <c r="A3198" s="6" t="s">
        <v>8339</v>
      </c>
      <c r="B3198" s="6" t="s">
        <v>8340</v>
      </c>
      <c r="C3198" s="22" t="str">
        <f t="shared" ca="1" si="245"/>
        <v>Southern Area Council (Gaua)</v>
      </c>
      <c r="D3198" s="6" t="s">
        <v>662</v>
      </c>
      <c r="E3198" s="22" t="str">
        <f t="shared" ca="1" si="246"/>
        <v>Gaua</v>
      </c>
      <c r="F3198" s="22" t="str">
        <f t="shared" ca="1" si="247"/>
        <v>VUT0101010</v>
      </c>
      <c r="G3198" s="22" t="str">
        <f t="shared" ca="1" si="248"/>
        <v>VUT0101</v>
      </c>
      <c r="H3198" s="22" t="str">
        <f t="shared" ca="1" si="249"/>
        <v>TORBA</v>
      </c>
      <c r="I3198" s="2"/>
      <c r="J3198" s="2">
        <v>0</v>
      </c>
      <c r="K3198" s="2"/>
    </row>
    <row r="3199" spans="1:11">
      <c r="A3199" s="6" t="s">
        <v>8341</v>
      </c>
      <c r="B3199" s="6" t="s">
        <v>8342</v>
      </c>
      <c r="C3199" s="22" t="str">
        <f t="shared" ca="1" si="245"/>
        <v>Southern Area Council (Gaua)</v>
      </c>
      <c r="D3199" s="6" t="s">
        <v>662</v>
      </c>
      <c r="E3199" s="22" t="str">
        <f t="shared" ca="1" si="246"/>
        <v>Gaua</v>
      </c>
      <c r="F3199" s="22" t="str">
        <f t="shared" ca="1" si="247"/>
        <v>VUT0101010</v>
      </c>
      <c r="G3199" s="22" t="str">
        <f t="shared" ca="1" si="248"/>
        <v>VUT0101</v>
      </c>
      <c r="H3199" s="22" t="str">
        <f t="shared" ca="1" si="249"/>
        <v>TORBA</v>
      </c>
      <c r="I3199" s="2"/>
      <c r="J3199" s="2">
        <v>0</v>
      </c>
      <c r="K3199" s="2"/>
    </row>
    <row r="3200" spans="1:11">
      <c r="A3200" s="6" t="s">
        <v>6392</v>
      </c>
      <c r="B3200" s="6" t="s">
        <v>8343</v>
      </c>
      <c r="C3200" s="22" t="str">
        <f t="shared" ca="1" si="245"/>
        <v>Southern Area Council (Gaua)</v>
      </c>
      <c r="D3200" s="6" t="s">
        <v>662</v>
      </c>
      <c r="E3200" s="22" t="str">
        <f t="shared" ca="1" si="246"/>
        <v>Gaua</v>
      </c>
      <c r="F3200" s="22" t="str">
        <f t="shared" ca="1" si="247"/>
        <v>VUT0101010</v>
      </c>
      <c r="G3200" s="22" t="str">
        <f t="shared" ca="1" si="248"/>
        <v>VUT0101</v>
      </c>
      <c r="H3200" s="22" t="str">
        <f t="shared" ca="1" si="249"/>
        <v>TORBA</v>
      </c>
      <c r="I3200" s="2"/>
      <c r="J3200" s="2">
        <v>0</v>
      </c>
      <c r="K3200" s="2"/>
    </row>
    <row r="3201" spans="1:11">
      <c r="A3201" s="6" t="s">
        <v>8344</v>
      </c>
      <c r="B3201" s="6" t="s">
        <v>8345</v>
      </c>
      <c r="C3201" s="22" t="str">
        <f t="shared" ca="1" si="245"/>
        <v>Southern Area Council (Gaua)</v>
      </c>
      <c r="D3201" s="6" t="s">
        <v>662</v>
      </c>
      <c r="E3201" s="22" t="str">
        <f t="shared" ca="1" si="246"/>
        <v>Gaua</v>
      </c>
      <c r="F3201" s="22" t="str">
        <f t="shared" ca="1" si="247"/>
        <v>VUT0101010</v>
      </c>
      <c r="G3201" s="22" t="str">
        <f t="shared" ca="1" si="248"/>
        <v>VUT0101</v>
      </c>
      <c r="H3201" s="22" t="str">
        <f t="shared" ca="1" si="249"/>
        <v>TORBA</v>
      </c>
      <c r="I3201" s="2"/>
      <c r="J3201" s="2">
        <v>0</v>
      </c>
      <c r="K3201" s="2"/>
    </row>
    <row r="3202" spans="1:11">
      <c r="A3202" s="6" t="s">
        <v>8346</v>
      </c>
      <c r="B3202" s="6" t="s">
        <v>8347</v>
      </c>
      <c r="C3202" s="22" t="str">
        <f t="shared" ref="C3202:C3265" ca="1" si="250">OFFSET(OffsetRefAdm3,MATCH(D3202,MatchAdm3_Code,0)-1,0)</f>
        <v>Southern Area Council (Gaua)</v>
      </c>
      <c r="D3202" s="6" t="s">
        <v>662</v>
      </c>
      <c r="E3202" s="22" t="str">
        <f t="shared" ref="E3202:E3265" ca="1" si="251">OFFSET(OffsetRefAdm3,MATCH(D3202,MatchAdm3_Code,0)-1,2)</f>
        <v>Gaua</v>
      </c>
      <c r="F3202" s="22" t="str">
        <f t="shared" ref="F3202:F3265" ca="1" si="252">OFFSET(OffsetRefAdm3,MATCH(D3202,MatchAdm3_Code,0)-1,3)</f>
        <v>VUT0101010</v>
      </c>
      <c r="G3202" s="22" t="str">
        <f t="shared" ref="G3202:G3265" ca="1" si="253">OFFSET(OffsetRefAdm3,MATCH(D3202,MatchAdm3_Code,0)-1,5)</f>
        <v>VUT0101</v>
      </c>
      <c r="H3202" s="22" t="str">
        <f t="shared" ref="H3202:H3265" ca="1" si="254">OFFSET(OffsetRefAdm3,MATCH(D3202,MatchAdm3_Code,0)-1,4)</f>
        <v>TORBA</v>
      </c>
      <c r="I3202" s="2"/>
      <c r="J3202" s="2">
        <v>0</v>
      </c>
      <c r="K3202" s="2"/>
    </row>
    <row r="3203" spans="1:11">
      <c r="A3203" s="6" t="s">
        <v>8348</v>
      </c>
      <c r="B3203" s="6" t="s">
        <v>8349</v>
      </c>
      <c r="C3203" s="22" t="str">
        <f t="shared" ca="1" si="250"/>
        <v>Southern Area Council (Gaua)</v>
      </c>
      <c r="D3203" s="6" t="s">
        <v>662</v>
      </c>
      <c r="E3203" s="22" t="str">
        <f t="shared" ca="1" si="251"/>
        <v>Gaua</v>
      </c>
      <c r="F3203" s="22" t="str">
        <f t="shared" ca="1" si="252"/>
        <v>VUT0101010</v>
      </c>
      <c r="G3203" s="22" t="str">
        <f t="shared" ca="1" si="253"/>
        <v>VUT0101</v>
      </c>
      <c r="H3203" s="22" t="str">
        <f t="shared" ca="1" si="254"/>
        <v>TORBA</v>
      </c>
      <c r="I3203" s="2"/>
      <c r="J3203" s="2">
        <v>3</v>
      </c>
      <c r="K3203" s="2"/>
    </row>
    <row r="3204" spans="1:11">
      <c r="A3204" s="6" t="s">
        <v>8350</v>
      </c>
      <c r="B3204" s="6" t="s">
        <v>8351</v>
      </c>
      <c r="C3204" s="22" t="str">
        <f t="shared" ca="1" si="250"/>
        <v>Southern Area Council (Gaua)</v>
      </c>
      <c r="D3204" s="6" t="s">
        <v>662</v>
      </c>
      <c r="E3204" s="22" t="str">
        <f t="shared" ca="1" si="251"/>
        <v>Gaua</v>
      </c>
      <c r="F3204" s="22" t="str">
        <f t="shared" ca="1" si="252"/>
        <v>VUT0101010</v>
      </c>
      <c r="G3204" s="22" t="str">
        <f t="shared" ca="1" si="253"/>
        <v>VUT0101</v>
      </c>
      <c r="H3204" s="22" t="str">
        <f t="shared" ca="1" si="254"/>
        <v>TORBA</v>
      </c>
      <c r="I3204" s="2"/>
      <c r="J3204" s="2">
        <v>0</v>
      </c>
      <c r="K3204" s="2"/>
    </row>
    <row r="3205" spans="1:11">
      <c r="A3205" s="6" t="s">
        <v>8352</v>
      </c>
      <c r="B3205" s="6" t="s">
        <v>8353</v>
      </c>
      <c r="C3205" s="22" t="str">
        <f t="shared" ca="1" si="250"/>
        <v>Southern Area Council (Gaua)</v>
      </c>
      <c r="D3205" s="6" t="s">
        <v>662</v>
      </c>
      <c r="E3205" s="22" t="str">
        <f t="shared" ca="1" si="251"/>
        <v>Gaua</v>
      </c>
      <c r="F3205" s="22" t="str">
        <f t="shared" ca="1" si="252"/>
        <v>VUT0101010</v>
      </c>
      <c r="G3205" s="22" t="str">
        <f t="shared" ca="1" si="253"/>
        <v>VUT0101</v>
      </c>
      <c r="H3205" s="22" t="str">
        <f t="shared" ca="1" si="254"/>
        <v>TORBA</v>
      </c>
      <c r="I3205" s="2"/>
      <c r="J3205" s="2">
        <v>0</v>
      </c>
      <c r="K3205" s="2"/>
    </row>
    <row r="3206" spans="1:11">
      <c r="A3206" s="6" t="s">
        <v>8354</v>
      </c>
      <c r="B3206" s="6" t="s">
        <v>8355</v>
      </c>
      <c r="C3206" s="22" t="str">
        <f t="shared" ca="1" si="250"/>
        <v>Southern Area Council (Gaua)</v>
      </c>
      <c r="D3206" s="6" t="s">
        <v>662</v>
      </c>
      <c r="E3206" s="22" t="str">
        <f t="shared" ca="1" si="251"/>
        <v>Gaua</v>
      </c>
      <c r="F3206" s="22" t="str">
        <f t="shared" ca="1" si="252"/>
        <v>VUT0101010</v>
      </c>
      <c r="G3206" s="22" t="str">
        <f t="shared" ca="1" si="253"/>
        <v>VUT0101</v>
      </c>
      <c r="H3206" s="22" t="str">
        <f t="shared" ca="1" si="254"/>
        <v>TORBA</v>
      </c>
      <c r="I3206" s="2"/>
      <c r="J3206" s="2">
        <v>0</v>
      </c>
      <c r="K3206" s="2"/>
    </row>
    <row r="3207" spans="1:11">
      <c r="A3207" s="6" t="s">
        <v>8356</v>
      </c>
      <c r="B3207" s="6" t="s">
        <v>8357</v>
      </c>
      <c r="C3207" s="22" t="str">
        <f t="shared" ca="1" si="250"/>
        <v>Southern Area Council (Gaua)</v>
      </c>
      <c r="D3207" s="6" t="s">
        <v>662</v>
      </c>
      <c r="E3207" s="22" t="str">
        <f t="shared" ca="1" si="251"/>
        <v>Gaua</v>
      </c>
      <c r="F3207" s="22" t="str">
        <f t="shared" ca="1" si="252"/>
        <v>VUT0101010</v>
      </c>
      <c r="G3207" s="22" t="str">
        <f t="shared" ca="1" si="253"/>
        <v>VUT0101</v>
      </c>
      <c r="H3207" s="22" t="str">
        <f t="shared" ca="1" si="254"/>
        <v>TORBA</v>
      </c>
      <c r="I3207" s="2"/>
      <c r="J3207" s="2">
        <v>0</v>
      </c>
      <c r="K3207" s="2"/>
    </row>
    <row r="3208" spans="1:11">
      <c r="A3208" s="6" t="s">
        <v>6392</v>
      </c>
      <c r="B3208" s="6" t="s">
        <v>8358</v>
      </c>
      <c r="C3208" s="22" t="str">
        <f t="shared" ca="1" si="250"/>
        <v>Southern Area Council (Gaua)</v>
      </c>
      <c r="D3208" s="6" t="s">
        <v>662</v>
      </c>
      <c r="E3208" s="22" t="str">
        <f t="shared" ca="1" si="251"/>
        <v>Gaua</v>
      </c>
      <c r="F3208" s="22" t="str">
        <f t="shared" ca="1" si="252"/>
        <v>VUT0101010</v>
      </c>
      <c r="G3208" s="22" t="str">
        <f t="shared" ca="1" si="253"/>
        <v>VUT0101</v>
      </c>
      <c r="H3208" s="22" t="str">
        <f t="shared" ca="1" si="254"/>
        <v>TORBA</v>
      </c>
      <c r="I3208" s="2"/>
      <c r="J3208" s="2">
        <v>0</v>
      </c>
      <c r="K3208" s="2"/>
    </row>
    <row r="3209" spans="1:11">
      <c r="A3209" s="6" t="s">
        <v>8359</v>
      </c>
      <c r="B3209" s="6" t="s">
        <v>8360</v>
      </c>
      <c r="C3209" s="22" t="str">
        <f t="shared" ca="1" si="250"/>
        <v>Southern Area Council (Gaua)</v>
      </c>
      <c r="D3209" s="6" t="s">
        <v>662</v>
      </c>
      <c r="E3209" s="22" t="str">
        <f t="shared" ca="1" si="251"/>
        <v>Gaua</v>
      </c>
      <c r="F3209" s="22" t="str">
        <f t="shared" ca="1" si="252"/>
        <v>VUT0101010</v>
      </c>
      <c r="G3209" s="22" t="str">
        <f t="shared" ca="1" si="253"/>
        <v>VUT0101</v>
      </c>
      <c r="H3209" s="22" t="str">
        <f t="shared" ca="1" si="254"/>
        <v>TORBA</v>
      </c>
      <c r="I3209" s="2"/>
      <c r="J3209" s="2">
        <v>0</v>
      </c>
      <c r="K3209" s="2"/>
    </row>
    <row r="3210" spans="1:11">
      <c r="A3210" s="6" t="s">
        <v>8361</v>
      </c>
      <c r="B3210" s="6" t="s">
        <v>8362</v>
      </c>
      <c r="C3210" s="22" t="str">
        <f t="shared" ca="1" si="250"/>
        <v>Southern Area Council (Gaua)</v>
      </c>
      <c r="D3210" s="6" t="s">
        <v>662</v>
      </c>
      <c r="E3210" s="22" t="str">
        <f t="shared" ca="1" si="251"/>
        <v>Gaua</v>
      </c>
      <c r="F3210" s="22" t="str">
        <f t="shared" ca="1" si="252"/>
        <v>VUT0101010</v>
      </c>
      <c r="G3210" s="22" t="str">
        <f t="shared" ca="1" si="253"/>
        <v>VUT0101</v>
      </c>
      <c r="H3210" s="22" t="str">
        <f t="shared" ca="1" si="254"/>
        <v>TORBA</v>
      </c>
      <c r="I3210" s="2"/>
      <c r="J3210" s="2">
        <v>0</v>
      </c>
      <c r="K3210" s="2"/>
    </row>
    <row r="3211" spans="1:11">
      <c r="A3211" s="6" t="s">
        <v>8363</v>
      </c>
      <c r="B3211" s="6" t="s">
        <v>8364</v>
      </c>
      <c r="C3211" s="22" t="str">
        <f t="shared" ca="1" si="250"/>
        <v>Southern Area Council (Gaua)</v>
      </c>
      <c r="D3211" s="6" t="s">
        <v>662</v>
      </c>
      <c r="E3211" s="22" t="str">
        <f t="shared" ca="1" si="251"/>
        <v>Gaua</v>
      </c>
      <c r="F3211" s="22" t="str">
        <f t="shared" ca="1" si="252"/>
        <v>VUT0101010</v>
      </c>
      <c r="G3211" s="22" t="str">
        <f t="shared" ca="1" si="253"/>
        <v>VUT0101</v>
      </c>
      <c r="H3211" s="22" t="str">
        <f t="shared" ca="1" si="254"/>
        <v>TORBA</v>
      </c>
      <c r="I3211" s="2"/>
      <c r="J3211" s="2">
        <v>0</v>
      </c>
      <c r="K3211" s="2"/>
    </row>
    <row r="3212" spans="1:11">
      <c r="A3212" s="6" t="s">
        <v>8365</v>
      </c>
      <c r="B3212" s="6" t="s">
        <v>8366</v>
      </c>
      <c r="C3212" s="22" t="str">
        <f t="shared" ca="1" si="250"/>
        <v>Southern Area Council (Gaua)</v>
      </c>
      <c r="D3212" s="6" t="s">
        <v>662</v>
      </c>
      <c r="E3212" s="22" t="str">
        <f t="shared" ca="1" si="251"/>
        <v>Gaua</v>
      </c>
      <c r="F3212" s="22" t="str">
        <f t="shared" ca="1" si="252"/>
        <v>VUT0101010</v>
      </c>
      <c r="G3212" s="22" t="str">
        <f t="shared" ca="1" si="253"/>
        <v>VUT0101</v>
      </c>
      <c r="H3212" s="22" t="str">
        <f t="shared" ca="1" si="254"/>
        <v>TORBA</v>
      </c>
      <c r="I3212" s="2"/>
      <c r="J3212" s="2">
        <v>0</v>
      </c>
      <c r="K3212" s="2"/>
    </row>
    <row r="3213" spans="1:11">
      <c r="A3213" s="6" t="s">
        <v>8367</v>
      </c>
      <c r="B3213" s="6" t="s">
        <v>8368</v>
      </c>
      <c r="C3213" s="22" t="str">
        <f t="shared" ca="1" si="250"/>
        <v>Southern Area Council (Gaua)</v>
      </c>
      <c r="D3213" s="6" t="s">
        <v>662</v>
      </c>
      <c r="E3213" s="22" t="str">
        <f t="shared" ca="1" si="251"/>
        <v>Gaua</v>
      </c>
      <c r="F3213" s="22" t="str">
        <f t="shared" ca="1" si="252"/>
        <v>VUT0101010</v>
      </c>
      <c r="G3213" s="22" t="str">
        <f t="shared" ca="1" si="253"/>
        <v>VUT0101</v>
      </c>
      <c r="H3213" s="22" t="str">
        <f t="shared" ca="1" si="254"/>
        <v>TORBA</v>
      </c>
      <c r="I3213" s="2"/>
      <c r="J3213" s="2">
        <v>0</v>
      </c>
      <c r="K3213" s="2"/>
    </row>
    <row r="3214" spans="1:11">
      <c r="A3214" s="6" t="s">
        <v>8369</v>
      </c>
      <c r="B3214" s="6" t="s">
        <v>8370</v>
      </c>
      <c r="C3214" s="22" t="str">
        <f t="shared" ca="1" si="250"/>
        <v>Southern Area Council (Gaua)</v>
      </c>
      <c r="D3214" s="6" t="s">
        <v>662</v>
      </c>
      <c r="E3214" s="22" t="str">
        <f t="shared" ca="1" si="251"/>
        <v>Gaua</v>
      </c>
      <c r="F3214" s="22" t="str">
        <f t="shared" ca="1" si="252"/>
        <v>VUT0101010</v>
      </c>
      <c r="G3214" s="22" t="str">
        <f t="shared" ca="1" si="253"/>
        <v>VUT0101</v>
      </c>
      <c r="H3214" s="22" t="str">
        <f t="shared" ca="1" si="254"/>
        <v>TORBA</v>
      </c>
      <c r="I3214" s="2"/>
      <c r="J3214" s="2">
        <v>0</v>
      </c>
      <c r="K3214" s="2"/>
    </row>
    <row r="3215" spans="1:11">
      <c r="A3215" s="6" t="s">
        <v>8371</v>
      </c>
      <c r="B3215" s="6" t="s">
        <v>8372</v>
      </c>
      <c r="C3215" s="22" t="str">
        <f t="shared" ca="1" si="250"/>
        <v>Southern Area Council (Gaua)</v>
      </c>
      <c r="D3215" s="6" t="s">
        <v>662</v>
      </c>
      <c r="E3215" s="22" t="str">
        <f t="shared" ca="1" si="251"/>
        <v>Gaua</v>
      </c>
      <c r="F3215" s="22" t="str">
        <f t="shared" ca="1" si="252"/>
        <v>VUT0101010</v>
      </c>
      <c r="G3215" s="22" t="str">
        <f t="shared" ca="1" si="253"/>
        <v>VUT0101</v>
      </c>
      <c r="H3215" s="22" t="str">
        <f t="shared" ca="1" si="254"/>
        <v>TORBA</v>
      </c>
      <c r="I3215" s="2"/>
      <c r="J3215" s="2">
        <v>0</v>
      </c>
      <c r="K3215" s="2"/>
    </row>
    <row r="3216" spans="1:11">
      <c r="A3216" s="6" t="s">
        <v>8373</v>
      </c>
      <c r="B3216" s="6" t="s">
        <v>8374</v>
      </c>
      <c r="C3216" s="22" t="str">
        <f t="shared" ca="1" si="250"/>
        <v>Southern Area Council (Gaua)</v>
      </c>
      <c r="D3216" s="6" t="s">
        <v>662</v>
      </c>
      <c r="E3216" s="22" t="str">
        <f t="shared" ca="1" si="251"/>
        <v>Gaua</v>
      </c>
      <c r="F3216" s="22" t="str">
        <f t="shared" ca="1" si="252"/>
        <v>VUT0101010</v>
      </c>
      <c r="G3216" s="22" t="str">
        <f t="shared" ca="1" si="253"/>
        <v>VUT0101</v>
      </c>
      <c r="H3216" s="22" t="str">
        <f t="shared" ca="1" si="254"/>
        <v>TORBA</v>
      </c>
      <c r="I3216" s="2"/>
      <c r="J3216" s="2">
        <v>0</v>
      </c>
      <c r="K3216" s="2"/>
    </row>
    <row r="3217" spans="1:11">
      <c r="A3217" s="6" t="s">
        <v>8375</v>
      </c>
      <c r="B3217" s="6" t="s">
        <v>8376</v>
      </c>
      <c r="C3217" s="22" t="str">
        <f t="shared" ca="1" si="250"/>
        <v>Southern Area Council (Gaua)</v>
      </c>
      <c r="D3217" s="6" t="s">
        <v>662</v>
      </c>
      <c r="E3217" s="22" t="str">
        <f t="shared" ca="1" si="251"/>
        <v>Gaua</v>
      </c>
      <c r="F3217" s="22" t="str">
        <f t="shared" ca="1" si="252"/>
        <v>VUT0101010</v>
      </c>
      <c r="G3217" s="22" t="str">
        <f t="shared" ca="1" si="253"/>
        <v>VUT0101</v>
      </c>
      <c r="H3217" s="22" t="str">
        <f t="shared" ca="1" si="254"/>
        <v>TORBA</v>
      </c>
      <c r="I3217" s="2"/>
      <c r="J3217" s="2">
        <v>0</v>
      </c>
      <c r="K3217" s="2"/>
    </row>
    <row r="3218" spans="1:11">
      <c r="A3218" s="6" t="s">
        <v>8377</v>
      </c>
      <c r="B3218" s="6" t="s">
        <v>8378</v>
      </c>
      <c r="C3218" s="22" t="str">
        <f t="shared" ca="1" si="250"/>
        <v>Southern Area Council (Gaua)</v>
      </c>
      <c r="D3218" s="6" t="s">
        <v>662</v>
      </c>
      <c r="E3218" s="22" t="str">
        <f t="shared" ca="1" si="251"/>
        <v>Gaua</v>
      </c>
      <c r="F3218" s="22" t="str">
        <f t="shared" ca="1" si="252"/>
        <v>VUT0101010</v>
      </c>
      <c r="G3218" s="22" t="str">
        <f t="shared" ca="1" si="253"/>
        <v>VUT0101</v>
      </c>
      <c r="H3218" s="22" t="str">
        <f t="shared" ca="1" si="254"/>
        <v>TORBA</v>
      </c>
      <c r="I3218" s="2"/>
      <c r="J3218" s="2">
        <v>0</v>
      </c>
      <c r="K3218" s="2"/>
    </row>
    <row r="3219" spans="1:11">
      <c r="A3219" s="6" t="s">
        <v>8379</v>
      </c>
      <c r="B3219" s="6" t="s">
        <v>8380</v>
      </c>
      <c r="C3219" s="22" t="str">
        <f t="shared" ca="1" si="250"/>
        <v>Southern Area Council (Gaua)</v>
      </c>
      <c r="D3219" s="6" t="s">
        <v>662</v>
      </c>
      <c r="E3219" s="22" t="str">
        <f t="shared" ca="1" si="251"/>
        <v>Gaua</v>
      </c>
      <c r="F3219" s="22" t="str">
        <f t="shared" ca="1" si="252"/>
        <v>VUT0101010</v>
      </c>
      <c r="G3219" s="22" t="str">
        <f t="shared" ca="1" si="253"/>
        <v>VUT0101</v>
      </c>
      <c r="H3219" s="22" t="str">
        <f t="shared" ca="1" si="254"/>
        <v>TORBA</v>
      </c>
      <c r="I3219" s="2"/>
      <c r="J3219" s="2">
        <v>0</v>
      </c>
      <c r="K3219" s="2"/>
    </row>
    <row r="3220" spans="1:11">
      <c r="A3220" s="6" t="s">
        <v>8381</v>
      </c>
      <c r="B3220" s="6" t="s">
        <v>8382</v>
      </c>
      <c r="C3220" s="22" t="str">
        <f t="shared" ca="1" si="250"/>
        <v>Southern Area Council (Gaua)</v>
      </c>
      <c r="D3220" s="6" t="s">
        <v>662</v>
      </c>
      <c r="E3220" s="22" t="str">
        <f t="shared" ca="1" si="251"/>
        <v>Gaua</v>
      </c>
      <c r="F3220" s="22" t="str">
        <f t="shared" ca="1" si="252"/>
        <v>VUT0101010</v>
      </c>
      <c r="G3220" s="22" t="str">
        <f t="shared" ca="1" si="253"/>
        <v>VUT0101</v>
      </c>
      <c r="H3220" s="22" t="str">
        <f t="shared" ca="1" si="254"/>
        <v>TORBA</v>
      </c>
      <c r="I3220" s="2"/>
      <c r="J3220" s="2">
        <v>0</v>
      </c>
      <c r="K3220" s="2"/>
    </row>
    <row r="3221" spans="1:11">
      <c r="A3221" s="6" t="s">
        <v>8383</v>
      </c>
      <c r="B3221" s="6" t="s">
        <v>8384</v>
      </c>
      <c r="C3221" s="22" t="str">
        <f t="shared" ca="1" si="250"/>
        <v>Southern Area Council (Gaua)</v>
      </c>
      <c r="D3221" s="6" t="s">
        <v>662</v>
      </c>
      <c r="E3221" s="22" t="str">
        <f t="shared" ca="1" si="251"/>
        <v>Gaua</v>
      </c>
      <c r="F3221" s="22" t="str">
        <f t="shared" ca="1" si="252"/>
        <v>VUT0101010</v>
      </c>
      <c r="G3221" s="22" t="str">
        <f t="shared" ca="1" si="253"/>
        <v>VUT0101</v>
      </c>
      <c r="H3221" s="22" t="str">
        <f t="shared" ca="1" si="254"/>
        <v>TORBA</v>
      </c>
      <c r="I3221" s="2"/>
      <c r="J3221" s="2">
        <v>0</v>
      </c>
      <c r="K3221" s="2"/>
    </row>
    <row r="3222" spans="1:11">
      <c r="A3222" s="6" t="s">
        <v>8385</v>
      </c>
      <c r="B3222" s="6" t="s">
        <v>8386</v>
      </c>
      <c r="C3222" s="22" t="str">
        <f t="shared" ca="1" si="250"/>
        <v>Southern Area Council (Gaua)</v>
      </c>
      <c r="D3222" s="6" t="s">
        <v>662</v>
      </c>
      <c r="E3222" s="22" t="str">
        <f t="shared" ca="1" si="251"/>
        <v>Gaua</v>
      </c>
      <c r="F3222" s="22" t="str">
        <f t="shared" ca="1" si="252"/>
        <v>VUT0101010</v>
      </c>
      <c r="G3222" s="22" t="str">
        <f t="shared" ca="1" si="253"/>
        <v>VUT0101</v>
      </c>
      <c r="H3222" s="22" t="str">
        <f t="shared" ca="1" si="254"/>
        <v>TORBA</v>
      </c>
      <c r="I3222" s="2"/>
      <c r="J3222" s="2">
        <v>0</v>
      </c>
      <c r="K3222" s="2"/>
    </row>
    <row r="3223" spans="1:11">
      <c r="A3223" s="6" t="s">
        <v>8387</v>
      </c>
      <c r="B3223" s="6" t="s">
        <v>8388</v>
      </c>
      <c r="C3223" s="22" t="str">
        <f t="shared" ca="1" si="250"/>
        <v>Southern Area Council (Gaua)</v>
      </c>
      <c r="D3223" s="6" t="s">
        <v>662</v>
      </c>
      <c r="E3223" s="22" t="str">
        <f t="shared" ca="1" si="251"/>
        <v>Gaua</v>
      </c>
      <c r="F3223" s="22" t="str">
        <f t="shared" ca="1" si="252"/>
        <v>VUT0101010</v>
      </c>
      <c r="G3223" s="22" t="str">
        <f t="shared" ca="1" si="253"/>
        <v>VUT0101</v>
      </c>
      <c r="H3223" s="22" t="str">
        <f t="shared" ca="1" si="254"/>
        <v>TORBA</v>
      </c>
      <c r="I3223" s="2"/>
      <c r="J3223" s="2">
        <v>0</v>
      </c>
      <c r="K3223" s="2"/>
    </row>
    <row r="3224" spans="1:11">
      <c r="A3224" s="6" t="s">
        <v>8389</v>
      </c>
      <c r="B3224" s="6" t="s">
        <v>8390</v>
      </c>
      <c r="C3224" s="22" t="str">
        <f t="shared" ca="1" si="250"/>
        <v>Southern Area Council (Gaua)</v>
      </c>
      <c r="D3224" s="6" t="s">
        <v>662</v>
      </c>
      <c r="E3224" s="22" t="str">
        <f t="shared" ca="1" si="251"/>
        <v>Gaua</v>
      </c>
      <c r="F3224" s="22" t="str">
        <f t="shared" ca="1" si="252"/>
        <v>VUT0101010</v>
      </c>
      <c r="G3224" s="22" t="str">
        <f t="shared" ca="1" si="253"/>
        <v>VUT0101</v>
      </c>
      <c r="H3224" s="22" t="str">
        <f t="shared" ca="1" si="254"/>
        <v>TORBA</v>
      </c>
      <c r="I3224" s="2"/>
      <c r="J3224" s="2">
        <v>3</v>
      </c>
      <c r="K3224" s="2"/>
    </row>
    <row r="3225" spans="1:11">
      <c r="A3225" s="6" t="s">
        <v>8391</v>
      </c>
      <c r="B3225" s="6" t="s">
        <v>8392</v>
      </c>
      <c r="C3225" s="22" t="str">
        <f t="shared" ca="1" si="250"/>
        <v>Southern Area Council (Gaua)</v>
      </c>
      <c r="D3225" s="6" t="s">
        <v>662</v>
      </c>
      <c r="E3225" s="22" t="str">
        <f t="shared" ca="1" si="251"/>
        <v>Gaua</v>
      </c>
      <c r="F3225" s="22" t="str">
        <f t="shared" ca="1" si="252"/>
        <v>VUT0101010</v>
      </c>
      <c r="G3225" s="22" t="str">
        <f t="shared" ca="1" si="253"/>
        <v>VUT0101</v>
      </c>
      <c r="H3225" s="22" t="str">
        <f t="shared" ca="1" si="254"/>
        <v>TORBA</v>
      </c>
      <c r="I3225" s="2"/>
      <c r="J3225" s="2">
        <v>0</v>
      </c>
      <c r="K3225" s="2"/>
    </row>
    <row r="3226" spans="1:11">
      <c r="A3226" s="6" t="s">
        <v>333</v>
      </c>
      <c r="B3226" s="6" t="s">
        <v>2744</v>
      </c>
      <c r="C3226" s="22" t="str">
        <f t="shared" ca="1" si="250"/>
        <v>Tongariki (Buninga)</v>
      </c>
      <c r="D3226" s="6" t="s">
        <v>668</v>
      </c>
      <c r="E3226" s="22" t="str">
        <f t="shared" ca="1" si="251"/>
        <v>Buninga</v>
      </c>
      <c r="F3226" s="22" t="str">
        <f t="shared" ca="1" si="252"/>
        <v>VUT0105037</v>
      </c>
      <c r="G3226" s="22" t="str">
        <f t="shared" ca="1" si="253"/>
        <v>VUT0105</v>
      </c>
      <c r="H3226" s="22" t="str">
        <f t="shared" ca="1" si="254"/>
        <v>SHEFA</v>
      </c>
      <c r="I3226" s="2"/>
      <c r="J3226" s="2">
        <v>0</v>
      </c>
      <c r="K3226" s="2"/>
    </row>
    <row r="3227" spans="1:11">
      <c r="A3227" s="6" t="s">
        <v>2745</v>
      </c>
      <c r="B3227" s="6" t="s">
        <v>2746</v>
      </c>
      <c r="C3227" s="22" t="str">
        <f t="shared" ca="1" si="250"/>
        <v>Tongariki (Buninga)</v>
      </c>
      <c r="D3227" s="6" t="s">
        <v>668</v>
      </c>
      <c r="E3227" s="22" t="str">
        <f t="shared" ca="1" si="251"/>
        <v>Buninga</v>
      </c>
      <c r="F3227" s="22" t="str">
        <f t="shared" ca="1" si="252"/>
        <v>VUT0105037</v>
      </c>
      <c r="G3227" s="22" t="str">
        <f t="shared" ca="1" si="253"/>
        <v>VUT0105</v>
      </c>
      <c r="H3227" s="22" t="str">
        <f t="shared" ca="1" si="254"/>
        <v>SHEFA</v>
      </c>
      <c r="I3227" s="2"/>
      <c r="J3227" s="2">
        <v>0</v>
      </c>
      <c r="K3227" s="2"/>
    </row>
    <row r="3228" spans="1:11">
      <c r="A3228" s="6" t="s">
        <v>2747</v>
      </c>
      <c r="B3228" s="6" t="s">
        <v>2748</v>
      </c>
      <c r="C3228" s="22" t="str">
        <f t="shared" ca="1" si="250"/>
        <v>Tongariki (Buninga)</v>
      </c>
      <c r="D3228" s="6" t="s">
        <v>668</v>
      </c>
      <c r="E3228" s="22" t="str">
        <f t="shared" ca="1" si="251"/>
        <v>Buninga</v>
      </c>
      <c r="F3228" s="22" t="str">
        <f t="shared" ca="1" si="252"/>
        <v>VUT0105037</v>
      </c>
      <c r="G3228" s="22" t="str">
        <f t="shared" ca="1" si="253"/>
        <v>VUT0105</v>
      </c>
      <c r="H3228" s="22" t="str">
        <f t="shared" ca="1" si="254"/>
        <v>SHEFA</v>
      </c>
      <c r="I3228" s="2"/>
      <c r="J3228" s="2">
        <v>0</v>
      </c>
      <c r="K3228" s="2"/>
    </row>
    <row r="3229" spans="1:11">
      <c r="A3229" s="6" t="s">
        <v>2749</v>
      </c>
      <c r="B3229" s="6" t="s">
        <v>2750</v>
      </c>
      <c r="C3229" s="22" t="str">
        <f t="shared" ca="1" si="250"/>
        <v>Tongariki (Buninga)</v>
      </c>
      <c r="D3229" s="6" t="s">
        <v>668</v>
      </c>
      <c r="E3229" s="22" t="str">
        <f t="shared" ca="1" si="251"/>
        <v>Buninga</v>
      </c>
      <c r="F3229" s="22" t="str">
        <f t="shared" ca="1" si="252"/>
        <v>VUT0105037</v>
      </c>
      <c r="G3229" s="22" t="str">
        <f t="shared" ca="1" si="253"/>
        <v>VUT0105</v>
      </c>
      <c r="H3229" s="22" t="str">
        <f t="shared" ca="1" si="254"/>
        <v>SHEFA</v>
      </c>
      <c r="I3229" s="2"/>
      <c r="J3229" s="2">
        <v>0</v>
      </c>
      <c r="K3229" s="2"/>
    </row>
    <row r="3230" spans="1:11">
      <c r="A3230" s="6" t="s">
        <v>2751</v>
      </c>
      <c r="B3230" s="6" t="s">
        <v>2752</v>
      </c>
      <c r="C3230" s="22" t="str">
        <f t="shared" ca="1" si="250"/>
        <v>Tongariki (Buninga)</v>
      </c>
      <c r="D3230" s="6" t="s">
        <v>668</v>
      </c>
      <c r="E3230" s="22" t="str">
        <f t="shared" ca="1" si="251"/>
        <v>Buninga</v>
      </c>
      <c r="F3230" s="22" t="str">
        <f t="shared" ca="1" si="252"/>
        <v>VUT0105037</v>
      </c>
      <c r="G3230" s="22" t="str">
        <f t="shared" ca="1" si="253"/>
        <v>VUT0105</v>
      </c>
      <c r="H3230" s="22" t="str">
        <f t="shared" ca="1" si="254"/>
        <v>SHEFA</v>
      </c>
      <c r="I3230" s="2"/>
      <c r="J3230" s="2">
        <v>0</v>
      </c>
      <c r="K3230" s="2"/>
    </row>
    <row r="3231" spans="1:11">
      <c r="A3231" s="6" t="s">
        <v>2753</v>
      </c>
      <c r="B3231" s="6" t="s">
        <v>2754</v>
      </c>
      <c r="C3231" s="22" t="str">
        <f t="shared" ca="1" si="250"/>
        <v>Tongariki (Tongariki)</v>
      </c>
      <c r="D3231" s="6" t="s">
        <v>666</v>
      </c>
      <c r="E3231" s="22" t="str">
        <f t="shared" ca="1" si="251"/>
        <v>Tongariki</v>
      </c>
      <c r="F3231" s="22" t="str">
        <f t="shared" ca="1" si="252"/>
        <v>VUT0105083</v>
      </c>
      <c r="G3231" s="22" t="str">
        <f t="shared" ca="1" si="253"/>
        <v>VUT0105</v>
      </c>
      <c r="H3231" s="22" t="str">
        <f t="shared" ca="1" si="254"/>
        <v>SHEFA</v>
      </c>
      <c r="I3231" s="2"/>
      <c r="J3231" s="2">
        <v>0</v>
      </c>
      <c r="K3231" s="2"/>
    </row>
    <row r="3232" spans="1:11">
      <c r="A3232" s="6" t="s">
        <v>2755</v>
      </c>
      <c r="B3232" s="6" t="s">
        <v>2756</v>
      </c>
      <c r="C3232" s="22" t="str">
        <f t="shared" ca="1" si="250"/>
        <v>Tongariki (Tongariki)</v>
      </c>
      <c r="D3232" s="6" t="s">
        <v>666</v>
      </c>
      <c r="E3232" s="22" t="str">
        <f t="shared" ca="1" si="251"/>
        <v>Tongariki</v>
      </c>
      <c r="F3232" s="22" t="str">
        <f t="shared" ca="1" si="252"/>
        <v>VUT0105083</v>
      </c>
      <c r="G3232" s="22" t="str">
        <f t="shared" ca="1" si="253"/>
        <v>VUT0105</v>
      </c>
      <c r="H3232" s="22" t="str">
        <f t="shared" ca="1" si="254"/>
        <v>SHEFA</v>
      </c>
      <c r="I3232" s="2"/>
      <c r="J3232" s="2">
        <v>0</v>
      </c>
      <c r="K3232" s="2"/>
    </row>
    <row r="3233" spans="1:11">
      <c r="A3233" s="6" t="s">
        <v>2757</v>
      </c>
      <c r="B3233" s="6" t="s">
        <v>2758</v>
      </c>
      <c r="C3233" s="22" t="str">
        <f t="shared" ca="1" si="250"/>
        <v>Tongariki (Tongariki)</v>
      </c>
      <c r="D3233" s="6" t="s">
        <v>666</v>
      </c>
      <c r="E3233" s="22" t="str">
        <f t="shared" ca="1" si="251"/>
        <v>Tongariki</v>
      </c>
      <c r="F3233" s="22" t="str">
        <f t="shared" ca="1" si="252"/>
        <v>VUT0105083</v>
      </c>
      <c r="G3233" s="22" t="str">
        <f t="shared" ca="1" si="253"/>
        <v>VUT0105</v>
      </c>
      <c r="H3233" s="22" t="str">
        <f t="shared" ca="1" si="254"/>
        <v>SHEFA</v>
      </c>
      <c r="I3233" s="2"/>
      <c r="J3233" s="2">
        <v>0</v>
      </c>
      <c r="K3233" s="2"/>
    </row>
    <row r="3234" spans="1:11">
      <c r="A3234" s="6" t="s">
        <v>2759</v>
      </c>
      <c r="B3234" s="6" t="s">
        <v>2760</v>
      </c>
      <c r="C3234" s="22" t="str">
        <f t="shared" ca="1" si="250"/>
        <v>Tongariki (Tongariki)</v>
      </c>
      <c r="D3234" s="6" t="s">
        <v>666</v>
      </c>
      <c r="E3234" s="22" t="str">
        <f t="shared" ca="1" si="251"/>
        <v>Tongariki</v>
      </c>
      <c r="F3234" s="22" t="str">
        <f t="shared" ca="1" si="252"/>
        <v>VUT0105083</v>
      </c>
      <c r="G3234" s="22" t="str">
        <f t="shared" ca="1" si="253"/>
        <v>VUT0105</v>
      </c>
      <c r="H3234" s="22" t="str">
        <f t="shared" ca="1" si="254"/>
        <v>SHEFA</v>
      </c>
      <c r="I3234" s="2"/>
      <c r="J3234" s="2">
        <v>2</v>
      </c>
      <c r="K3234" s="2"/>
    </row>
    <row r="3235" spans="1:11">
      <c r="A3235" s="6" t="s">
        <v>2761</v>
      </c>
      <c r="B3235" s="6" t="s">
        <v>2762</v>
      </c>
      <c r="C3235" s="22" t="str">
        <f t="shared" ca="1" si="250"/>
        <v>Tongariki (Tongariki)</v>
      </c>
      <c r="D3235" s="6" t="s">
        <v>666</v>
      </c>
      <c r="E3235" s="22" t="str">
        <f t="shared" ca="1" si="251"/>
        <v>Tongariki</v>
      </c>
      <c r="F3235" s="22" t="str">
        <f t="shared" ca="1" si="252"/>
        <v>VUT0105083</v>
      </c>
      <c r="G3235" s="22" t="str">
        <f t="shared" ca="1" si="253"/>
        <v>VUT0105</v>
      </c>
      <c r="H3235" s="22" t="str">
        <f t="shared" ca="1" si="254"/>
        <v>SHEFA</v>
      </c>
      <c r="I3235" s="2"/>
      <c r="J3235" s="2">
        <v>0</v>
      </c>
      <c r="K3235" s="2"/>
    </row>
    <row r="3236" spans="1:11">
      <c r="A3236" s="6" t="s">
        <v>369</v>
      </c>
      <c r="B3236" s="6" t="s">
        <v>2763</v>
      </c>
      <c r="C3236" s="22" t="str">
        <f t="shared" ca="1" si="250"/>
        <v>Tongariki (Tongariki)</v>
      </c>
      <c r="D3236" s="6" t="s">
        <v>666</v>
      </c>
      <c r="E3236" s="22" t="str">
        <f t="shared" ca="1" si="251"/>
        <v>Tongariki</v>
      </c>
      <c r="F3236" s="22" t="str">
        <f t="shared" ca="1" si="252"/>
        <v>VUT0105083</v>
      </c>
      <c r="G3236" s="22" t="str">
        <f t="shared" ca="1" si="253"/>
        <v>VUT0105</v>
      </c>
      <c r="H3236" s="22" t="str">
        <f t="shared" ca="1" si="254"/>
        <v>SHEFA</v>
      </c>
      <c r="I3236" s="2"/>
      <c r="J3236" s="2">
        <v>0</v>
      </c>
      <c r="K3236" s="2"/>
    </row>
    <row r="3237" spans="1:11">
      <c r="A3237" s="6" t="s">
        <v>2764</v>
      </c>
      <c r="B3237" s="6" t="s">
        <v>2765</v>
      </c>
      <c r="C3237" s="22" t="str">
        <f t="shared" ca="1" si="250"/>
        <v>Tongariki (Tongariki)</v>
      </c>
      <c r="D3237" s="6" t="s">
        <v>666</v>
      </c>
      <c r="E3237" s="22" t="str">
        <f t="shared" ca="1" si="251"/>
        <v>Tongariki</v>
      </c>
      <c r="F3237" s="22" t="str">
        <f t="shared" ca="1" si="252"/>
        <v>VUT0105083</v>
      </c>
      <c r="G3237" s="22" t="str">
        <f t="shared" ca="1" si="253"/>
        <v>VUT0105</v>
      </c>
      <c r="H3237" s="22" t="str">
        <f t="shared" ca="1" si="254"/>
        <v>SHEFA</v>
      </c>
      <c r="I3237" s="2"/>
      <c r="J3237" s="2">
        <v>0</v>
      </c>
      <c r="K3237" s="2"/>
    </row>
    <row r="3238" spans="1:11">
      <c r="A3238" s="6" t="s">
        <v>2766</v>
      </c>
      <c r="B3238" s="6" t="s">
        <v>2767</v>
      </c>
      <c r="C3238" s="22" t="str">
        <f t="shared" ca="1" si="250"/>
        <v>Tongariki (Tongariki)</v>
      </c>
      <c r="D3238" s="6" t="s">
        <v>666</v>
      </c>
      <c r="E3238" s="22" t="str">
        <f t="shared" ca="1" si="251"/>
        <v>Tongariki</v>
      </c>
      <c r="F3238" s="22" t="str">
        <f t="shared" ca="1" si="252"/>
        <v>VUT0105083</v>
      </c>
      <c r="G3238" s="22" t="str">
        <f t="shared" ca="1" si="253"/>
        <v>VUT0105</v>
      </c>
      <c r="H3238" s="22" t="str">
        <f t="shared" ca="1" si="254"/>
        <v>SHEFA</v>
      </c>
      <c r="I3238" s="2"/>
      <c r="J3238" s="2">
        <v>0</v>
      </c>
      <c r="K3238" s="2"/>
    </row>
    <row r="3239" spans="1:11">
      <c r="A3239" s="6" t="s">
        <v>2768</v>
      </c>
      <c r="B3239" s="6" t="s">
        <v>2769</v>
      </c>
      <c r="C3239" s="22" t="str">
        <f t="shared" ca="1" si="250"/>
        <v>Tongariki (Tongariki)</v>
      </c>
      <c r="D3239" s="6" t="s">
        <v>666</v>
      </c>
      <c r="E3239" s="22" t="str">
        <f t="shared" ca="1" si="251"/>
        <v>Tongariki</v>
      </c>
      <c r="F3239" s="22" t="str">
        <f t="shared" ca="1" si="252"/>
        <v>VUT0105083</v>
      </c>
      <c r="G3239" s="22" t="str">
        <f t="shared" ca="1" si="253"/>
        <v>VUT0105</v>
      </c>
      <c r="H3239" s="22" t="str">
        <f t="shared" ca="1" si="254"/>
        <v>SHEFA</v>
      </c>
      <c r="I3239" s="2"/>
      <c r="J3239" s="2">
        <v>0</v>
      </c>
      <c r="K3239" s="2"/>
    </row>
    <row r="3240" spans="1:11">
      <c r="A3240" s="6" t="s">
        <v>2770</v>
      </c>
      <c r="B3240" s="6" t="s">
        <v>2771</v>
      </c>
      <c r="C3240" s="22" t="str">
        <f t="shared" ca="1" si="250"/>
        <v>Tongariki (Tongoa)</v>
      </c>
      <c r="D3240" s="6" t="s">
        <v>664</v>
      </c>
      <c r="E3240" s="22" t="str">
        <f t="shared" ca="1" si="251"/>
        <v>Tongoa</v>
      </c>
      <c r="F3240" s="22" t="str">
        <f t="shared" ca="1" si="252"/>
        <v>VUT0105026</v>
      </c>
      <c r="G3240" s="22" t="str">
        <f t="shared" ca="1" si="253"/>
        <v>VUT0105</v>
      </c>
      <c r="H3240" s="22" t="str">
        <f t="shared" ca="1" si="254"/>
        <v>SHEFA</v>
      </c>
      <c r="I3240" s="2"/>
      <c r="J3240" s="2">
        <v>0</v>
      </c>
      <c r="K3240" s="2"/>
    </row>
    <row r="3241" spans="1:11">
      <c r="A3241" s="6" t="s">
        <v>2772</v>
      </c>
      <c r="B3241" s="6" t="s">
        <v>2773</v>
      </c>
      <c r="C3241" s="22" t="str">
        <f t="shared" ca="1" si="250"/>
        <v>Tongariki (Tongoa)</v>
      </c>
      <c r="D3241" s="6" t="s">
        <v>664</v>
      </c>
      <c r="E3241" s="22" t="str">
        <f t="shared" ca="1" si="251"/>
        <v>Tongoa</v>
      </c>
      <c r="F3241" s="22" t="str">
        <f t="shared" ca="1" si="252"/>
        <v>VUT0105026</v>
      </c>
      <c r="G3241" s="22" t="str">
        <f t="shared" ca="1" si="253"/>
        <v>VUT0105</v>
      </c>
      <c r="H3241" s="22" t="str">
        <f t="shared" ca="1" si="254"/>
        <v>SHEFA</v>
      </c>
      <c r="I3241" s="2"/>
      <c r="J3241" s="2">
        <v>0</v>
      </c>
      <c r="K3241" s="2"/>
    </row>
    <row r="3242" spans="1:11">
      <c r="A3242" s="6" t="s">
        <v>2774</v>
      </c>
      <c r="B3242" s="6" t="s">
        <v>2775</v>
      </c>
      <c r="C3242" s="22" t="str">
        <f t="shared" ca="1" si="250"/>
        <v>Tongariki (Tongoa)</v>
      </c>
      <c r="D3242" s="6" t="s">
        <v>664</v>
      </c>
      <c r="E3242" s="22" t="str">
        <f t="shared" ca="1" si="251"/>
        <v>Tongoa</v>
      </c>
      <c r="F3242" s="22" t="str">
        <f t="shared" ca="1" si="252"/>
        <v>VUT0105026</v>
      </c>
      <c r="G3242" s="22" t="str">
        <f t="shared" ca="1" si="253"/>
        <v>VUT0105</v>
      </c>
      <c r="H3242" s="22" t="str">
        <f t="shared" ca="1" si="254"/>
        <v>SHEFA</v>
      </c>
      <c r="I3242" s="2"/>
      <c r="J3242" s="2">
        <v>0</v>
      </c>
      <c r="K3242" s="2"/>
    </row>
    <row r="3243" spans="1:11">
      <c r="A3243" s="6" t="s">
        <v>2776</v>
      </c>
      <c r="B3243" s="6" t="s">
        <v>2777</v>
      </c>
      <c r="C3243" s="22" t="str">
        <f t="shared" ca="1" si="250"/>
        <v>Tongariki (Tongoa)</v>
      </c>
      <c r="D3243" s="6" t="s">
        <v>664</v>
      </c>
      <c r="E3243" s="22" t="str">
        <f t="shared" ca="1" si="251"/>
        <v>Tongoa</v>
      </c>
      <c r="F3243" s="22" t="str">
        <f t="shared" ca="1" si="252"/>
        <v>VUT0105026</v>
      </c>
      <c r="G3243" s="22" t="str">
        <f t="shared" ca="1" si="253"/>
        <v>VUT0105</v>
      </c>
      <c r="H3243" s="22" t="str">
        <f t="shared" ca="1" si="254"/>
        <v>SHEFA</v>
      </c>
      <c r="I3243" s="2"/>
      <c r="J3243" s="2">
        <v>0</v>
      </c>
      <c r="K3243" s="2"/>
    </row>
    <row r="3244" spans="1:11">
      <c r="A3244" s="6" t="s">
        <v>2778</v>
      </c>
      <c r="B3244" s="6" t="s">
        <v>2779</v>
      </c>
      <c r="C3244" s="22" t="str">
        <f t="shared" ca="1" si="250"/>
        <v>Tongariki (Tongoa)</v>
      </c>
      <c r="D3244" s="6" t="s">
        <v>664</v>
      </c>
      <c r="E3244" s="22" t="str">
        <f t="shared" ca="1" si="251"/>
        <v>Tongoa</v>
      </c>
      <c r="F3244" s="22" t="str">
        <f t="shared" ca="1" si="252"/>
        <v>VUT0105026</v>
      </c>
      <c r="G3244" s="22" t="str">
        <f t="shared" ca="1" si="253"/>
        <v>VUT0105</v>
      </c>
      <c r="H3244" s="22" t="str">
        <f t="shared" ca="1" si="254"/>
        <v>SHEFA</v>
      </c>
      <c r="I3244" s="2"/>
      <c r="J3244" s="2">
        <v>0</v>
      </c>
      <c r="K3244" s="2"/>
    </row>
    <row r="3245" spans="1:11">
      <c r="A3245" s="6" t="s">
        <v>2780</v>
      </c>
      <c r="B3245" s="6" t="s">
        <v>2781</v>
      </c>
      <c r="C3245" s="22" t="str">
        <f t="shared" ca="1" si="250"/>
        <v>Tongariki (Tongoa)</v>
      </c>
      <c r="D3245" s="6" t="s">
        <v>664</v>
      </c>
      <c r="E3245" s="22" t="str">
        <f t="shared" ca="1" si="251"/>
        <v>Tongoa</v>
      </c>
      <c r="F3245" s="22" t="str">
        <f t="shared" ca="1" si="252"/>
        <v>VUT0105026</v>
      </c>
      <c r="G3245" s="22" t="str">
        <f t="shared" ca="1" si="253"/>
        <v>VUT0105</v>
      </c>
      <c r="H3245" s="22" t="str">
        <f t="shared" ca="1" si="254"/>
        <v>SHEFA</v>
      </c>
      <c r="I3245" s="2"/>
      <c r="J3245" s="2">
        <v>0</v>
      </c>
      <c r="K3245" s="2"/>
    </row>
    <row r="3246" spans="1:11">
      <c r="A3246" s="6" t="s">
        <v>2782</v>
      </c>
      <c r="B3246" s="6" t="s">
        <v>2783</v>
      </c>
      <c r="C3246" s="22" t="str">
        <f t="shared" ca="1" si="250"/>
        <v>Tongariki (Tongoa)</v>
      </c>
      <c r="D3246" s="6" t="s">
        <v>664</v>
      </c>
      <c r="E3246" s="22" t="str">
        <f t="shared" ca="1" si="251"/>
        <v>Tongoa</v>
      </c>
      <c r="F3246" s="22" t="str">
        <f t="shared" ca="1" si="252"/>
        <v>VUT0105026</v>
      </c>
      <c r="G3246" s="22" t="str">
        <f t="shared" ca="1" si="253"/>
        <v>VUT0105</v>
      </c>
      <c r="H3246" s="22" t="str">
        <f t="shared" ca="1" si="254"/>
        <v>SHEFA</v>
      </c>
      <c r="I3246" s="2"/>
      <c r="J3246" s="2">
        <v>0</v>
      </c>
      <c r="K3246" s="2"/>
    </row>
    <row r="3247" spans="1:11">
      <c r="A3247" s="6" t="s">
        <v>2790</v>
      </c>
      <c r="B3247" s="6" t="s">
        <v>2791</v>
      </c>
      <c r="C3247" s="22" t="str">
        <f t="shared" ca="1" si="250"/>
        <v>Tongariki (Tongoa)</v>
      </c>
      <c r="D3247" s="6" t="s">
        <v>664</v>
      </c>
      <c r="E3247" s="22" t="str">
        <f t="shared" ca="1" si="251"/>
        <v>Tongoa</v>
      </c>
      <c r="F3247" s="22" t="str">
        <f t="shared" ca="1" si="252"/>
        <v>VUT0105026</v>
      </c>
      <c r="G3247" s="22" t="str">
        <f t="shared" ca="1" si="253"/>
        <v>VUT0105</v>
      </c>
      <c r="H3247" s="22" t="str">
        <f t="shared" ca="1" si="254"/>
        <v>SHEFA</v>
      </c>
      <c r="I3247" s="2"/>
      <c r="J3247" s="2">
        <v>0</v>
      </c>
      <c r="K3247" s="2"/>
    </row>
    <row r="3248" spans="1:11">
      <c r="A3248" s="6" t="s">
        <v>2792</v>
      </c>
      <c r="B3248" s="6" t="s">
        <v>2793</v>
      </c>
      <c r="C3248" s="22" t="str">
        <f t="shared" ca="1" si="250"/>
        <v>Tongariki (Tongoa)</v>
      </c>
      <c r="D3248" s="6" t="s">
        <v>664</v>
      </c>
      <c r="E3248" s="22" t="str">
        <f t="shared" ca="1" si="251"/>
        <v>Tongoa</v>
      </c>
      <c r="F3248" s="22" t="str">
        <f t="shared" ca="1" si="252"/>
        <v>VUT0105026</v>
      </c>
      <c r="G3248" s="22" t="str">
        <f t="shared" ca="1" si="253"/>
        <v>VUT0105</v>
      </c>
      <c r="H3248" s="22" t="str">
        <f t="shared" ca="1" si="254"/>
        <v>SHEFA</v>
      </c>
      <c r="I3248" s="2"/>
      <c r="J3248" s="2">
        <v>0</v>
      </c>
      <c r="K3248" s="2"/>
    </row>
    <row r="3249" spans="1:11">
      <c r="A3249" s="6" t="s">
        <v>2798</v>
      </c>
      <c r="B3249" s="6" t="s">
        <v>2799</v>
      </c>
      <c r="C3249" s="22" t="str">
        <f t="shared" ca="1" si="250"/>
        <v>Tongariki (Tongoa)</v>
      </c>
      <c r="D3249" s="6" t="s">
        <v>664</v>
      </c>
      <c r="E3249" s="22" t="str">
        <f t="shared" ca="1" si="251"/>
        <v>Tongoa</v>
      </c>
      <c r="F3249" s="22" t="str">
        <f t="shared" ca="1" si="252"/>
        <v>VUT0105026</v>
      </c>
      <c r="G3249" s="22" t="str">
        <f t="shared" ca="1" si="253"/>
        <v>VUT0105</v>
      </c>
      <c r="H3249" s="22" t="str">
        <f t="shared" ca="1" si="254"/>
        <v>SHEFA</v>
      </c>
      <c r="I3249" s="2"/>
      <c r="J3249" s="2">
        <v>0</v>
      </c>
      <c r="K3249" s="2"/>
    </row>
    <row r="3250" spans="1:11">
      <c r="A3250" s="6" t="s">
        <v>2800</v>
      </c>
      <c r="B3250" s="6" t="s">
        <v>2801</v>
      </c>
      <c r="C3250" s="22" t="str">
        <f t="shared" ca="1" si="250"/>
        <v>Tongariki (Tongoa)</v>
      </c>
      <c r="D3250" s="6" t="s">
        <v>664</v>
      </c>
      <c r="E3250" s="22" t="str">
        <f t="shared" ca="1" si="251"/>
        <v>Tongoa</v>
      </c>
      <c r="F3250" s="22" t="str">
        <f t="shared" ca="1" si="252"/>
        <v>VUT0105026</v>
      </c>
      <c r="G3250" s="22" t="str">
        <f t="shared" ca="1" si="253"/>
        <v>VUT0105</v>
      </c>
      <c r="H3250" s="22" t="str">
        <f t="shared" ca="1" si="254"/>
        <v>SHEFA</v>
      </c>
      <c r="I3250" s="2"/>
      <c r="J3250" s="2">
        <v>0</v>
      </c>
      <c r="K3250" s="2"/>
    </row>
    <row r="3251" spans="1:11">
      <c r="A3251" s="6" t="s">
        <v>2802</v>
      </c>
      <c r="B3251" s="6" t="s">
        <v>2803</v>
      </c>
      <c r="C3251" s="22" t="str">
        <f t="shared" ca="1" si="250"/>
        <v>Tongariki (Tongoa)</v>
      </c>
      <c r="D3251" s="6" t="s">
        <v>664</v>
      </c>
      <c r="E3251" s="22" t="str">
        <f t="shared" ca="1" si="251"/>
        <v>Tongoa</v>
      </c>
      <c r="F3251" s="22" t="str">
        <f t="shared" ca="1" si="252"/>
        <v>VUT0105026</v>
      </c>
      <c r="G3251" s="22" t="str">
        <f t="shared" ca="1" si="253"/>
        <v>VUT0105</v>
      </c>
      <c r="H3251" s="22" t="str">
        <f t="shared" ca="1" si="254"/>
        <v>SHEFA</v>
      </c>
      <c r="I3251" s="2"/>
      <c r="J3251" s="2">
        <v>0</v>
      </c>
      <c r="K3251" s="2"/>
    </row>
    <row r="3252" spans="1:11">
      <c r="A3252" s="6" t="s">
        <v>2804</v>
      </c>
      <c r="B3252" s="6" t="s">
        <v>2805</v>
      </c>
      <c r="C3252" s="22" t="str">
        <f t="shared" ca="1" si="250"/>
        <v>Tongariki (Tongoa)</v>
      </c>
      <c r="D3252" s="6" t="s">
        <v>664</v>
      </c>
      <c r="E3252" s="22" t="str">
        <f t="shared" ca="1" si="251"/>
        <v>Tongoa</v>
      </c>
      <c r="F3252" s="22" t="str">
        <f t="shared" ca="1" si="252"/>
        <v>VUT0105026</v>
      </c>
      <c r="G3252" s="22" t="str">
        <f t="shared" ca="1" si="253"/>
        <v>VUT0105</v>
      </c>
      <c r="H3252" s="22" t="str">
        <f t="shared" ca="1" si="254"/>
        <v>SHEFA</v>
      </c>
      <c r="I3252" s="2"/>
      <c r="J3252" s="2">
        <v>0</v>
      </c>
      <c r="K3252" s="2"/>
    </row>
    <row r="3253" spans="1:11">
      <c r="A3253" s="6" t="s">
        <v>2944</v>
      </c>
      <c r="B3253" s="6" t="s">
        <v>2945</v>
      </c>
      <c r="C3253" s="22" t="str">
        <f t="shared" ca="1" si="250"/>
        <v>Varisu (Epi)</v>
      </c>
      <c r="D3253" s="6" t="s">
        <v>670</v>
      </c>
      <c r="E3253" s="22" t="str">
        <f t="shared" ca="1" si="251"/>
        <v>Epi</v>
      </c>
      <c r="F3253" s="22" t="str">
        <f t="shared" ca="1" si="252"/>
        <v>VUT0105007</v>
      </c>
      <c r="G3253" s="22" t="str">
        <f t="shared" ca="1" si="253"/>
        <v>VUT0105</v>
      </c>
      <c r="H3253" s="22" t="str">
        <f t="shared" ca="1" si="254"/>
        <v>SHEFA</v>
      </c>
      <c r="I3253" s="2"/>
      <c r="J3253" s="2">
        <v>0</v>
      </c>
      <c r="K3253" s="2"/>
    </row>
    <row r="3254" spans="1:11">
      <c r="A3254" s="6" t="s">
        <v>2950</v>
      </c>
      <c r="B3254" s="6" t="s">
        <v>2951</v>
      </c>
      <c r="C3254" s="22" t="str">
        <f t="shared" ca="1" si="250"/>
        <v>Varisu (Epi)</v>
      </c>
      <c r="D3254" s="6" t="s">
        <v>670</v>
      </c>
      <c r="E3254" s="22" t="str">
        <f t="shared" ca="1" si="251"/>
        <v>Epi</v>
      </c>
      <c r="F3254" s="22" t="str">
        <f t="shared" ca="1" si="252"/>
        <v>VUT0105007</v>
      </c>
      <c r="G3254" s="22" t="str">
        <f t="shared" ca="1" si="253"/>
        <v>VUT0105</v>
      </c>
      <c r="H3254" s="22" t="str">
        <f t="shared" ca="1" si="254"/>
        <v>SHEFA</v>
      </c>
      <c r="I3254" s="2"/>
      <c r="J3254" s="2">
        <v>0</v>
      </c>
      <c r="K3254" s="2"/>
    </row>
    <row r="3255" spans="1:11">
      <c r="A3255" s="6" t="s">
        <v>2954</v>
      </c>
      <c r="B3255" s="6" t="s">
        <v>2955</v>
      </c>
      <c r="C3255" s="22" t="str">
        <f t="shared" ca="1" si="250"/>
        <v>Varisu (Epi)</v>
      </c>
      <c r="D3255" s="6" t="s">
        <v>670</v>
      </c>
      <c r="E3255" s="22" t="str">
        <f t="shared" ca="1" si="251"/>
        <v>Epi</v>
      </c>
      <c r="F3255" s="22" t="str">
        <f t="shared" ca="1" si="252"/>
        <v>VUT0105007</v>
      </c>
      <c r="G3255" s="22" t="str">
        <f t="shared" ca="1" si="253"/>
        <v>VUT0105</v>
      </c>
      <c r="H3255" s="22" t="str">
        <f t="shared" ca="1" si="254"/>
        <v>SHEFA</v>
      </c>
      <c r="I3255" s="2"/>
      <c r="J3255" s="2">
        <v>0</v>
      </c>
      <c r="K3255" s="2"/>
    </row>
    <row r="3256" spans="1:11">
      <c r="A3256" s="6" t="s">
        <v>2956</v>
      </c>
      <c r="B3256" s="6" t="s">
        <v>2957</v>
      </c>
      <c r="C3256" s="22" t="str">
        <f t="shared" ca="1" si="250"/>
        <v>Varisu (Epi)</v>
      </c>
      <c r="D3256" s="6" t="s">
        <v>670</v>
      </c>
      <c r="E3256" s="22" t="str">
        <f t="shared" ca="1" si="251"/>
        <v>Epi</v>
      </c>
      <c r="F3256" s="22" t="str">
        <f t="shared" ca="1" si="252"/>
        <v>VUT0105007</v>
      </c>
      <c r="G3256" s="22" t="str">
        <f t="shared" ca="1" si="253"/>
        <v>VUT0105</v>
      </c>
      <c r="H3256" s="22" t="str">
        <f t="shared" ca="1" si="254"/>
        <v>SHEFA</v>
      </c>
      <c r="I3256" s="2"/>
      <c r="J3256" s="2">
        <v>0</v>
      </c>
      <c r="K3256" s="2"/>
    </row>
    <row r="3257" spans="1:11">
      <c r="A3257" s="6" t="s">
        <v>2960</v>
      </c>
      <c r="B3257" s="6" t="s">
        <v>2961</v>
      </c>
      <c r="C3257" s="22" t="str">
        <f t="shared" ca="1" si="250"/>
        <v>Varisu (Epi)</v>
      </c>
      <c r="D3257" s="6" t="s">
        <v>670</v>
      </c>
      <c r="E3257" s="22" t="str">
        <f t="shared" ca="1" si="251"/>
        <v>Epi</v>
      </c>
      <c r="F3257" s="22" t="str">
        <f t="shared" ca="1" si="252"/>
        <v>VUT0105007</v>
      </c>
      <c r="G3257" s="22" t="str">
        <f t="shared" ca="1" si="253"/>
        <v>VUT0105</v>
      </c>
      <c r="H3257" s="22" t="str">
        <f t="shared" ca="1" si="254"/>
        <v>SHEFA</v>
      </c>
      <c r="I3257" s="2"/>
      <c r="J3257" s="2">
        <v>0</v>
      </c>
      <c r="K3257" s="2"/>
    </row>
    <row r="3258" spans="1:11">
      <c r="A3258" s="6" t="s">
        <v>2962</v>
      </c>
      <c r="B3258" s="6" t="s">
        <v>2963</v>
      </c>
      <c r="C3258" s="22" t="str">
        <f t="shared" ca="1" si="250"/>
        <v>Varisu (Epi)</v>
      </c>
      <c r="D3258" s="6" t="s">
        <v>670</v>
      </c>
      <c r="E3258" s="22" t="str">
        <f t="shared" ca="1" si="251"/>
        <v>Epi</v>
      </c>
      <c r="F3258" s="22" t="str">
        <f t="shared" ca="1" si="252"/>
        <v>VUT0105007</v>
      </c>
      <c r="G3258" s="22" t="str">
        <f t="shared" ca="1" si="253"/>
        <v>VUT0105</v>
      </c>
      <c r="H3258" s="22" t="str">
        <f t="shared" ca="1" si="254"/>
        <v>SHEFA</v>
      </c>
      <c r="I3258" s="2"/>
      <c r="J3258" s="2">
        <v>0</v>
      </c>
      <c r="K3258" s="2"/>
    </row>
    <row r="3259" spans="1:11">
      <c r="A3259" s="6" t="s">
        <v>2964</v>
      </c>
      <c r="B3259" s="6" t="s">
        <v>2965</v>
      </c>
      <c r="C3259" s="22" t="str">
        <f t="shared" ca="1" si="250"/>
        <v>Varisu (Epi)</v>
      </c>
      <c r="D3259" s="6" t="s">
        <v>670</v>
      </c>
      <c r="E3259" s="22" t="str">
        <f t="shared" ca="1" si="251"/>
        <v>Epi</v>
      </c>
      <c r="F3259" s="22" t="str">
        <f t="shared" ca="1" si="252"/>
        <v>VUT0105007</v>
      </c>
      <c r="G3259" s="22" t="str">
        <f t="shared" ca="1" si="253"/>
        <v>VUT0105</v>
      </c>
      <c r="H3259" s="22" t="str">
        <f t="shared" ca="1" si="254"/>
        <v>SHEFA</v>
      </c>
      <c r="I3259" s="2"/>
      <c r="J3259" s="2">
        <v>0</v>
      </c>
      <c r="K3259" s="2"/>
    </row>
    <row r="3260" spans="1:11">
      <c r="A3260" s="6" t="s">
        <v>2966</v>
      </c>
      <c r="B3260" s="6" t="s">
        <v>2967</v>
      </c>
      <c r="C3260" s="22" t="str">
        <f t="shared" ca="1" si="250"/>
        <v>Varisu (Epi)</v>
      </c>
      <c r="D3260" s="6" t="s">
        <v>670</v>
      </c>
      <c r="E3260" s="22" t="str">
        <f t="shared" ca="1" si="251"/>
        <v>Epi</v>
      </c>
      <c r="F3260" s="22" t="str">
        <f t="shared" ca="1" si="252"/>
        <v>VUT0105007</v>
      </c>
      <c r="G3260" s="22" t="str">
        <f t="shared" ca="1" si="253"/>
        <v>VUT0105</v>
      </c>
      <c r="H3260" s="22" t="str">
        <f t="shared" ca="1" si="254"/>
        <v>SHEFA</v>
      </c>
      <c r="I3260" s="2"/>
      <c r="J3260" s="2">
        <v>0</v>
      </c>
      <c r="K3260" s="2"/>
    </row>
    <row r="3261" spans="1:11">
      <c r="A3261" s="6" t="s">
        <v>2968</v>
      </c>
      <c r="B3261" s="6" t="s">
        <v>2969</v>
      </c>
      <c r="C3261" s="22" t="str">
        <f t="shared" ca="1" si="250"/>
        <v>Varisu (Epi)</v>
      </c>
      <c r="D3261" s="6" t="s">
        <v>670</v>
      </c>
      <c r="E3261" s="22" t="str">
        <f t="shared" ca="1" si="251"/>
        <v>Epi</v>
      </c>
      <c r="F3261" s="22" t="str">
        <f t="shared" ca="1" si="252"/>
        <v>VUT0105007</v>
      </c>
      <c r="G3261" s="22" t="str">
        <f t="shared" ca="1" si="253"/>
        <v>VUT0105</v>
      </c>
      <c r="H3261" s="22" t="str">
        <f t="shared" ca="1" si="254"/>
        <v>SHEFA</v>
      </c>
      <c r="I3261" s="2"/>
      <c r="J3261" s="2">
        <v>0</v>
      </c>
      <c r="K3261" s="2"/>
    </row>
    <row r="3262" spans="1:11">
      <c r="A3262" s="6" t="s">
        <v>2970</v>
      </c>
      <c r="B3262" s="6" t="s">
        <v>2971</v>
      </c>
      <c r="C3262" s="22" t="str">
        <f t="shared" ca="1" si="250"/>
        <v>Varisu (Epi)</v>
      </c>
      <c r="D3262" s="6" t="s">
        <v>670</v>
      </c>
      <c r="E3262" s="22" t="str">
        <f t="shared" ca="1" si="251"/>
        <v>Epi</v>
      </c>
      <c r="F3262" s="22" t="str">
        <f t="shared" ca="1" si="252"/>
        <v>VUT0105007</v>
      </c>
      <c r="G3262" s="22" t="str">
        <f t="shared" ca="1" si="253"/>
        <v>VUT0105</v>
      </c>
      <c r="H3262" s="22" t="str">
        <f t="shared" ca="1" si="254"/>
        <v>SHEFA</v>
      </c>
      <c r="I3262" s="2"/>
      <c r="J3262" s="2">
        <v>0</v>
      </c>
      <c r="K3262" s="2"/>
    </row>
    <row r="3263" spans="1:11">
      <c r="A3263" s="6" t="s">
        <v>2972</v>
      </c>
      <c r="B3263" s="6" t="s">
        <v>2973</v>
      </c>
      <c r="C3263" s="22" t="str">
        <f t="shared" ca="1" si="250"/>
        <v>Varisu (Epi)</v>
      </c>
      <c r="D3263" s="6" t="s">
        <v>670</v>
      </c>
      <c r="E3263" s="22" t="str">
        <f t="shared" ca="1" si="251"/>
        <v>Epi</v>
      </c>
      <c r="F3263" s="22" t="str">
        <f t="shared" ca="1" si="252"/>
        <v>VUT0105007</v>
      </c>
      <c r="G3263" s="22" t="str">
        <f t="shared" ca="1" si="253"/>
        <v>VUT0105</v>
      </c>
      <c r="H3263" s="22" t="str">
        <f t="shared" ca="1" si="254"/>
        <v>SHEFA</v>
      </c>
      <c r="I3263" s="2"/>
      <c r="J3263" s="2">
        <v>0</v>
      </c>
      <c r="K3263" s="2"/>
    </row>
    <row r="3264" spans="1:11">
      <c r="A3264" s="6" t="s">
        <v>2976</v>
      </c>
      <c r="B3264" s="6" t="s">
        <v>2977</v>
      </c>
      <c r="C3264" s="22" t="str">
        <f t="shared" ca="1" si="250"/>
        <v>Varisu (Epi)</v>
      </c>
      <c r="D3264" s="6" t="s">
        <v>670</v>
      </c>
      <c r="E3264" s="22" t="str">
        <f t="shared" ca="1" si="251"/>
        <v>Epi</v>
      </c>
      <c r="F3264" s="22" t="str">
        <f t="shared" ca="1" si="252"/>
        <v>VUT0105007</v>
      </c>
      <c r="G3264" s="22" t="str">
        <f t="shared" ca="1" si="253"/>
        <v>VUT0105</v>
      </c>
      <c r="H3264" s="22" t="str">
        <f t="shared" ca="1" si="254"/>
        <v>SHEFA</v>
      </c>
      <c r="I3264" s="2"/>
      <c r="J3264" s="2">
        <v>3</v>
      </c>
      <c r="K3264" s="2"/>
    </row>
    <row r="3265" spans="1:11">
      <c r="A3265" s="6" t="s">
        <v>2978</v>
      </c>
      <c r="B3265" s="6" t="s">
        <v>2979</v>
      </c>
      <c r="C3265" s="22" t="str">
        <f t="shared" ca="1" si="250"/>
        <v>Varisu (Epi)</v>
      </c>
      <c r="D3265" s="6" t="s">
        <v>670</v>
      </c>
      <c r="E3265" s="22" t="str">
        <f t="shared" ca="1" si="251"/>
        <v>Epi</v>
      </c>
      <c r="F3265" s="22" t="str">
        <f t="shared" ca="1" si="252"/>
        <v>VUT0105007</v>
      </c>
      <c r="G3265" s="22" t="str">
        <f t="shared" ca="1" si="253"/>
        <v>VUT0105</v>
      </c>
      <c r="H3265" s="22" t="str">
        <f t="shared" ca="1" si="254"/>
        <v>SHEFA</v>
      </c>
      <c r="I3265" s="2"/>
      <c r="J3265" s="2">
        <v>0</v>
      </c>
      <c r="K3265" s="2"/>
    </row>
    <row r="3266" spans="1:11">
      <c r="A3266" s="6" t="s">
        <v>2980</v>
      </c>
      <c r="B3266" s="6" t="s">
        <v>2981</v>
      </c>
      <c r="C3266" s="22" t="str">
        <f t="shared" ref="C3266:C3329" ca="1" si="255">OFFSET(OffsetRefAdm3,MATCH(D3266,MatchAdm3_Code,0)-1,0)</f>
        <v>Varisu (Epi)</v>
      </c>
      <c r="D3266" s="6" t="s">
        <v>670</v>
      </c>
      <c r="E3266" s="22" t="str">
        <f t="shared" ref="E3266:E3329" ca="1" si="256">OFFSET(OffsetRefAdm3,MATCH(D3266,MatchAdm3_Code,0)-1,2)</f>
        <v>Epi</v>
      </c>
      <c r="F3266" s="22" t="str">
        <f t="shared" ref="F3266:F3329" ca="1" si="257">OFFSET(OffsetRefAdm3,MATCH(D3266,MatchAdm3_Code,0)-1,3)</f>
        <v>VUT0105007</v>
      </c>
      <c r="G3266" s="22" t="str">
        <f t="shared" ref="G3266:G3329" ca="1" si="258">OFFSET(OffsetRefAdm3,MATCH(D3266,MatchAdm3_Code,0)-1,5)</f>
        <v>VUT0105</v>
      </c>
      <c r="H3266" s="22" t="str">
        <f t="shared" ref="H3266:H3329" ca="1" si="259">OFFSET(OffsetRefAdm3,MATCH(D3266,MatchAdm3_Code,0)-1,4)</f>
        <v>SHEFA</v>
      </c>
      <c r="I3266" s="2"/>
      <c r="J3266" s="2">
        <v>0</v>
      </c>
      <c r="K3266" s="2"/>
    </row>
    <row r="3267" spans="1:11">
      <c r="A3267" s="6" t="s">
        <v>2988</v>
      </c>
      <c r="B3267" s="6" t="s">
        <v>2989</v>
      </c>
      <c r="C3267" s="22" t="str">
        <f t="shared" ca="1" si="255"/>
        <v>Varisu (Epi)</v>
      </c>
      <c r="D3267" s="6" t="s">
        <v>670</v>
      </c>
      <c r="E3267" s="22" t="str">
        <f t="shared" ca="1" si="256"/>
        <v>Epi</v>
      </c>
      <c r="F3267" s="22" t="str">
        <f t="shared" ca="1" si="257"/>
        <v>VUT0105007</v>
      </c>
      <c r="G3267" s="22" t="str">
        <f t="shared" ca="1" si="258"/>
        <v>VUT0105</v>
      </c>
      <c r="H3267" s="22" t="str">
        <f t="shared" ca="1" si="259"/>
        <v>SHEFA</v>
      </c>
      <c r="I3267" s="2"/>
      <c r="J3267" s="2">
        <v>0</v>
      </c>
      <c r="K3267" s="2"/>
    </row>
    <row r="3268" spans="1:11">
      <c r="A3268" s="6" t="s">
        <v>2990</v>
      </c>
      <c r="B3268" s="6" t="s">
        <v>2991</v>
      </c>
      <c r="C3268" s="22" t="str">
        <f t="shared" ca="1" si="255"/>
        <v>Varisu (Epi)</v>
      </c>
      <c r="D3268" s="6" t="s">
        <v>670</v>
      </c>
      <c r="E3268" s="22" t="str">
        <f t="shared" ca="1" si="256"/>
        <v>Epi</v>
      </c>
      <c r="F3268" s="22" t="str">
        <f t="shared" ca="1" si="257"/>
        <v>VUT0105007</v>
      </c>
      <c r="G3268" s="22" t="str">
        <f t="shared" ca="1" si="258"/>
        <v>VUT0105</v>
      </c>
      <c r="H3268" s="22" t="str">
        <f t="shared" ca="1" si="259"/>
        <v>SHEFA</v>
      </c>
      <c r="I3268" s="2"/>
      <c r="J3268" s="2">
        <v>0</v>
      </c>
      <c r="K3268" s="2"/>
    </row>
    <row r="3269" spans="1:11">
      <c r="A3269" s="6" t="s">
        <v>2996</v>
      </c>
      <c r="B3269" s="6" t="s">
        <v>2997</v>
      </c>
      <c r="C3269" s="22" t="str">
        <f t="shared" ca="1" si="255"/>
        <v>Varisu (Epi)</v>
      </c>
      <c r="D3269" s="6" t="s">
        <v>670</v>
      </c>
      <c r="E3269" s="22" t="str">
        <f t="shared" ca="1" si="256"/>
        <v>Epi</v>
      </c>
      <c r="F3269" s="22" t="str">
        <f t="shared" ca="1" si="257"/>
        <v>VUT0105007</v>
      </c>
      <c r="G3269" s="22" t="str">
        <f t="shared" ca="1" si="258"/>
        <v>VUT0105</v>
      </c>
      <c r="H3269" s="22" t="str">
        <f t="shared" ca="1" si="259"/>
        <v>SHEFA</v>
      </c>
      <c r="I3269" s="2"/>
      <c r="J3269" s="2">
        <v>0</v>
      </c>
      <c r="K3269" s="2"/>
    </row>
    <row r="3270" spans="1:11">
      <c r="A3270" s="6" t="s">
        <v>3000</v>
      </c>
      <c r="B3270" s="6" t="s">
        <v>3001</v>
      </c>
      <c r="C3270" s="22" t="str">
        <f t="shared" ca="1" si="255"/>
        <v>Varisu (Epi)</v>
      </c>
      <c r="D3270" s="6" t="s">
        <v>670</v>
      </c>
      <c r="E3270" s="22" t="str">
        <f t="shared" ca="1" si="256"/>
        <v>Epi</v>
      </c>
      <c r="F3270" s="22" t="str">
        <f t="shared" ca="1" si="257"/>
        <v>VUT0105007</v>
      </c>
      <c r="G3270" s="22" t="str">
        <f t="shared" ca="1" si="258"/>
        <v>VUT0105</v>
      </c>
      <c r="H3270" s="22" t="str">
        <f t="shared" ca="1" si="259"/>
        <v>SHEFA</v>
      </c>
      <c r="I3270" s="2"/>
      <c r="J3270" s="2">
        <v>0</v>
      </c>
      <c r="K3270" s="2"/>
    </row>
    <row r="3271" spans="1:11">
      <c r="A3271" s="6" t="s">
        <v>3008</v>
      </c>
      <c r="B3271" s="6" t="s">
        <v>3009</v>
      </c>
      <c r="C3271" s="22" t="str">
        <f t="shared" ca="1" si="255"/>
        <v>Varisu (Epi)</v>
      </c>
      <c r="D3271" s="6" t="s">
        <v>670</v>
      </c>
      <c r="E3271" s="22" t="str">
        <f t="shared" ca="1" si="256"/>
        <v>Epi</v>
      </c>
      <c r="F3271" s="22" t="str">
        <f t="shared" ca="1" si="257"/>
        <v>VUT0105007</v>
      </c>
      <c r="G3271" s="22" t="str">
        <f t="shared" ca="1" si="258"/>
        <v>VUT0105</v>
      </c>
      <c r="H3271" s="22" t="str">
        <f t="shared" ca="1" si="259"/>
        <v>SHEFA</v>
      </c>
      <c r="I3271" s="2"/>
      <c r="J3271" s="2">
        <v>0</v>
      </c>
      <c r="K3271" s="2"/>
    </row>
    <row r="3272" spans="1:11">
      <c r="A3272" s="6" t="s">
        <v>3018</v>
      </c>
      <c r="B3272" s="6" t="s">
        <v>3019</v>
      </c>
      <c r="C3272" s="22" t="str">
        <f t="shared" ca="1" si="255"/>
        <v>Varisu (Epi)</v>
      </c>
      <c r="D3272" s="6" t="s">
        <v>670</v>
      </c>
      <c r="E3272" s="22" t="str">
        <f t="shared" ca="1" si="256"/>
        <v>Epi</v>
      </c>
      <c r="F3272" s="22" t="str">
        <f t="shared" ca="1" si="257"/>
        <v>VUT0105007</v>
      </c>
      <c r="G3272" s="22" t="str">
        <f t="shared" ca="1" si="258"/>
        <v>VUT0105</v>
      </c>
      <c r="H3272" s="22" t="str">
        <f t="shared" ca="1" si="259"/>
        <v>SHEFA</v>
      </c>
      <c r="I3272" s="2"/>
      <c r="J3272" s="2">
        <v>0</v>
      </c>
      <c r="K3272" s="2"/>
    </row>
    <row r="3273" spans="1:11">
      <c r="A3273" s="6" t="s">
        <v>2986</v>
      </c>
      <c r="B3273" s="6" t="s">
        <v>2987</v>
      </c>
      <c r="C3273" s="22" t="str">
        <f t="shared" ca="1" si="255"/>
        <v>Vermali (Epi)</v>
      </c>
      <c r="D3273" s="6" t="s">
        <v>672</v>
      </c>
      <c r="E3273" s="22" t="str">
        <f t="shared" ca="1" si="256"/>
        <v>Epi</v>
      </c>
      <c r="F3273" s="22" t="str">
        <f t="shared" ca="1" si="257"/>
        <v>VUT0105007</v>
      </c>
      <c r="G3273" s="22" t="str">
        <f t="shared" ca="1" si="258"/>
        <v>VUT0105</v>
      </c>
      <c r="H3273" s="22" t="str">
        <f t="shared" ca="1" si="259"/>
        <v>SHEFA</v>
      </c>
      <c r="I3273" s="2"/>
      <c r="J3273" s="2">
        <v>0</v>
      </c>
      <c r="K3273" s="2"/>
    </row>
    <row r="3274" spans="1:11">
      <c r="A3274" s="6" t="s">
        <v>2992</v>
      </c>
      <c r="B3274" s="6" t="s">
        <v>2993</v>
      </c>
      <c r="C3274" s="22" t="str">
        <f t="shared" ca="1" si="255"/>
        <v>Vermali (Epi)</v>
      </c>
      <c r="D3274" s="6" t="s">
        <v>672</v>
      </c>
      <c r="E3274" s="22" t="str">
        <f t="shared" ca="1" si="256"/>
        <v>Epi</v>
      </c>
      <c r="F3274" s="22" t="str">
        <f t="shared" ca="1" si="257"/>
        <v>VUT0105007</v>
      </c>
      <c r="G3274" s="22" t="str">
        <f t="shared" ca="1" si="258"/>
        <v>VUT0105</v>
      </c>
      <c r="H3274" s="22" t="str">
        <f t="shared" ca="1" si="259"/>
        <v>SHEFA</v>
      </c>
      <c r="I3274" s="2"/>
      <c r="J3274" s="2">
        <v>0</v>
      </c>
      <c r="K3274" s="2"/>
    </row>
    <row r="3275" spans="1:11">
      <c r="A3275" s="6" t="s">
        <v>2994</v>
      </c>
      <c r="B3275" s="6" t="s">
        <v>2995</v>
      </c>
      <c r="C3275" s="22" t="str">
        <f t="shared" ca="1" si="255"/>
        <v>Vermali (Epi)</v>
      </c>
      <c r="D3275" s="6" t="s">
        <v>672</v>
      </c>
      <c r="E3275" s="22" t="str">
        <f t="shared" ca="1" si="256"/>
        <v>Epi</v>
      </c>
      <c r="F3275" s="22" t="str">
        <f t="shared" ca="1" si="257"/>
        <v>VUT0105007</v>
      </c>
      <c r="G3275" s="22" t="str">
        <f t="shared" ca="1" si="258"/>
        <v>VUT0105</v>
      </c>
      <c r="H3275" s="22" t="str">
        <f t="shared" ca="1" si="259"/>
        <v>SHEFA</v>
      </c>
      <c r="I3275" s="2"/>
      <c r="J3275" s="2">
        <v>0</v>
      </c>
      <c r="K3275" s="2"/>
    </row>
    <row r="3276" spans="1:11">
      <c r="A3276" s="6" t="s">
        <v>2998</v>
      </c>
      <c r="B3276" s="6" t="s">
        <v>2999</v>
      </c>
      <c r="C3276" s="22" t="str">
        <f t="shared" ca="1" si="255"/>
        <v>Vermali (Epi)</v>
      </c>
      <c r="D3276" s="6" t="s">
        <v>672</v>
      </c>
      <c r="E3276" s="22" t="str">
        <f t="shared" ca="1" si="256"/>
        <v>Epi</v>
      </c>
      <c r="F3276" s="22" t="str">
        <f t="shared" ca="1" si="257"/>
        <v>VUT0105007</v>
      </c>
      <c r="G3276" s="22" t="str">
        <f t="shared" ca="1" si="258"/>
        <v>VUT0105</v>
      </c>
      <c r="H3276" s="22" t="str">
        <f t="shared" ca="1" si="259"/>
        <v>SHEFA</v>
      </c>
      <c r="I3276" s="2"/>
      <c r="J3276" s="2">
        <v>0</v>
      </c>
      <c r="K3276" s="2"/>
    </row>
    <row r="3277" spans="1:11">
      <c r="A3277" s="6" t="s">
        <v>3002</v>
      </c>
      <c r="B3277" s="6" t="s">
        <v>3003</v>
      </c>
      <c r="C3277" s="22" t="str">
        <f t="shared" ca="1" si="255"/>
        <v>Vermali (Epi)</v>
      </c>
      <c r="D3277" s="6" t="s">
        <v>672</v>
      </c>
      <c r="E3277" s="22" t="str">
        <f t="shared" ca="1" si="256"/>
        <v>Epi</v>
      </c>
      <c r="F3277" s="22" t="str">
        <f t="shared" ca="1" si="257"/>
        <v>VUT0105007</v>
      </c>
      <c r="G3277" s="22" t="str">
        <f t="shared" ca="1" si="258"/>
        <v>VUT0105</v>
      </c>
      <c r="H3277" s="22" t="str">
        <f t="shared" ca="1" si="259"/>
        <v>SHEFA</v>
      </c>
      <c r="I3277" s="2"/>
      <c r="J3277" s="2">
        <v>0</v>
      </c>
      <c r="K3277" s="2"/>
    </row>
    <row r="3278" spans="1:11">
      <c r="A3278" s="6" t="s">
        <v>3004</v>
      </c>
      <c r="B3278" s="6" t="s">
        <v>3005</v>
      </c>
      <c r="C3278" s="22" t="str">
        <f t="shared" ca="1" si="255"/>
        <v>Vermali (Epi)</v>
      </c>
      <c r="D3278" s="6" t="s">
        <v>672</v>
      </c>
      <c r="E3278" s="22" t="str">
        <f t="shared" ca="1" si="256"/>
        <v>Epi</v>
      </c>
      <c r="F3278" s="22" t="str">
        <f t="shared" ca="1" si="257"/>
        <v>VUT0105007</v>
      </c>
      <c r="G3278" s="22" t="str">
        <f t="shared" ca="1" si="258"/>
        <v>VUT0105</v>
      </c>
      <c r="H3278" s="22" t="str">
        <f t="shared" ca="1" si="259"/>
        <v>SHEFA</v>
      </c>
      <c r="I3278" s="2"/>
      <c r="J3278" s="2">
        <v>0</v>
      </c>
      <c r="K3278" s="2"/>
    </row>
    <row r="3279" spans="1:11">
      <c r="A3279" s="6" t="s">
        <v>3006</v>
      </c>
      <c r="B3279" s="6" t="s">
        <v>3007</v>
      </c>
      <c r="C3279" s="22" t="str">
        <f t="shared" ca="1" si="255"/>
        <v>Vermali (Epi)</v>
      </c>
      <c r="D3279" s="6" t="s">
        <v>672</v>
      </c>
      <c r="E3279" s="22" t="str">
        <f t="shared" ca="1" si="256"/>
        <v>Epi</v>
      </c>
      <c r="F3279" s="22" t="str">
        <f t="shared" ca="1" si="257"/>
        <v>VUT0105007</v>
      </c>
      <c r="G3279" s="22" t="str">
        <f t="shared" ca="1" si="258"/>
        <v>VUT0105</v>
      </c>
      <c r="H3279" s="22" t="str">
        <f t="shared" ca="1" si="259"/>
        <v>SHEFA</v>
      </c>
      <c r="I3279" s="2"/>
      <c r="J3279" s="2">
        <v>0</v>
      </c>
      <c r="K3279" s="2"/>
    </row>
    <row r="3280" spans="1:11">
      <c r="A3280" s="6" t="s">
        <v>3010</v>
      </c>
      <c r="B3280" s="6" t="s">
        <v>3011</v>
      </c>
      <c r="C3280" s="22" t="str">
        <f t="shared" ca="1" si="255"/>
        <v>Vermali (Epi)</v>
      </c>
      <c r="D3280" s="6" t="s">
        <v>672</v>
      </c>
      <c r="E3280" s="22" t="str">
        <f t="shared" ca="1" si="256"/>
        <v>Epi</v>
      </c>
      <c r="F3280" s="22" t="str">
        <f t="shared" ca="1" si="257"/>
        <v>VUT0105007</v>
      </c>
      <c r="G3280" s="22" t="str">
        <f t="shared" ca="1" si="258"/>
        <v>VUT0105</v>
      </c>
      <c r="H3280" s="22" t="str">
        <f t="shared" ca="1" si="259"/>
        <v>SHEFA</v>
      </c>
      <c r="I3280" s="2"/>
      <c r="J3280" s="2">
        <v>0</v>
      </c>
      <c r="K3280" s="2"/>
    </row>
    <row r="3281" spans="1:11">
      <c r="A3281" s="6" t="s">
        <v>3012</v>
      </c>
      <c r="B3281" s="6" t="s">
        <v>3013</v>
      </c>
      <c r="C3281" s="22" t="str">
        <f t="shared" ca="1" si="255"/>
        <v>Vermali (Epi)</v>
      </c>
      <c r="D3281" s="6" t="s">
        <v>672</v>
      </c>
      <c r="E3281" s="22" t="str">
        <f t="shared" ca="1" si="256"/>
        <v>Epi</v>
      </c>
      <c r="F3281" s="22" t="str">
        <f t="shared" ca="1" si="257"/>
        <v>VUT0105007</v>
      </c>
      <c r="G3281" s="22" t="str">
        <f t="shared" ca="1" si="258"/>
        <v>VUT0105</v>
      </c>
      <c r="H3281" s="22" t="str">
        <f t="shared" ca="1" si="259"/>
        <v>SHEFA</v>
      </c>
      <c r="I3281" s="2"/>
      <c r="J3281" s="2">
        <v>0</v>
      </c>
      <c r="K3281" s="2"/>
    </row>
    <row r="3282" spans="1:11">
      <c r="A3282" s="6" t="s">
        <v>3014</v>
      </c>
      <c r="B3282" s="6" t="s">
        <v>3015</v>
      </c>
      <c r="C3282" s="22" t="str">
        <f t="shared" ca="1" si="255"/>
        <v>Vermali (Epi)</v>
      </c>
      <c r="D3282" s="6" t="s">
        <v>672</v>
      </c>
      <c r="E3282" s="22" t="str">
        <f t="shared" ca="1" si="256"/>
        <v>Epi</v>
      </c>
      <c r="F3282" s="22" t="str">
        <f t="shared" ca="1" si="257"/>
        <v>VUT0105007</v>
      </c>
      <c r="G3282" s="22" t="str">
        <f t="shared" ca="1" si="258"/>
        <v>VUT0105</v>
      </c>
      <c r="H3282" s="22" t="str">
        <f t="shared" ca="1" si="259"/>
        <v>SHEFA</v>
      </c>
      <c r="I3282" s="2"/>
      <c r="J3282" s="2">
        <v>0</v>
      </c>
      <c r="K3282" s="2"/>
    </row>
    <row r="3283" spans="1:11">
      <c r="A3283" s="6" t="s">
        <v>3016</v>
      </c>
      <c r="B3283" s="6" t="s">
        <v>3017</v>
      </c>
      <c r="C3283" s="22" t="str">
        <f t="shared" ca="1" si="255"/>
        <v>Vermali (Epi)</v>
      </c>
      <c r="D3283" s="6" t="s">
        <v>672</v>
      </c>
      <c r="E3283" s="22" t="str">
        <f t="shared" ca="1" si="256"/>
        <v>Epi</v>
      </c>
      <c r="F3283" s="22" t="str">
        <f t="shared" ca="1" si="257"/>
        <v>VUT0105007</v>
      </c>
      <c r="G3283" s="22" t="str">
        <f t="shared" ca="1" si="258"/>
        <v>VUT0105</v>
      </c>
      <c r="H3283" s="22" t="str">
        <f t="shared" ca="1" si="259"/>
        <v>SHEFA</v>
      </c>
      <c r="I3283" s="2"/>
      <c r="J3283" s="2">
        <v>0</v>
      </c>
      <c r="K3283" s="2"/>
    </row>
    <row r="3284" spans="1:11">
      <c r="A3284" s="6" t="s">
        <v>3020</v>
      </c>
      <c r="B3284" s="6" t="s">
        <v>3021</v>
      </c>
      <c r="C3284" s="22" t="str">
        <f t="shared" ca="1" si="255"/>
        <v>Vermali (Epi)</v>
      </c>
      <c r="D3284" s="6" t="s">
        <v>672</v>
      </c>
      <c r="E3284" s="22" t="str">
        <f t="shared" ca="1" si="256"/>
        <v>Epi</v>
      </c>
      <c r="F3284" s="22" t="str">
        <f t="shared" ca="1" si="257"/>
        <v>VUT0105007</v>
      </c>
      <c r="G3284" s="22" t="str">
        <f t="shared" ca="1" si="258"/>
        <v>VUT0105</v>
      </c>
      <c r="H3284" s="22" t="str">
        <f t="shared" ca="1" si="259"/>
        <v>SHEFA</v>
      </c>
      <c r="I3284" s="2"/>
      <c r="J3284" s="2">
        <v>0</v>
      </c>
      <c r="K3284" s="2"/>
    </row>
    <row r="3285" spans="1:11">
      <c r="A3285" s="6" t="s">
        <v>3022</v>
      </c>
      <c r="B3285" s="6" t="s">
        <v>3023</v>
      </c>
      <c r="C3285" s="22" t="str">
        <f t="shared" ca="1" si="255"/>
        <v>Vermali (Epi)</v>
      </c>
      <c r="D3285" s="6" t="s">
        <v>672</v>
      </c>
      <c r="E3285" s="22" t="str">
        <f t="shared" ca="1" si="256"/>
        <v>Epi</v>
      </c>
      <c r="F3285" s="22" t="str">
        <f t="shared" ca="1" si="257"/>
        <v>VUT0105007</v>
      </c>
      <c r="G3285" s="22" t="str">
        <f t="shared" ca="1" si="258"/>
        <v>VUT0105</v>
      </c>
      <c r="H3285" s="22" t="str">
        <f t="shared" ca="1" si="259"/>
        <v>SHEFA</v>
      </c>
      <c r="I3285" s="2"/>
      <c r="J3285" s="2">
        <v>0</v>
      </c>
      <c r="K3285" s="2"/>
    </row>
    <row r="3286" spans="1:11">
      <c r="A3286" s="6" t="s">
        <v>3028</v>
      </c>
      <c r="B3286" s="6" t="s">
        <v>3029</v>
      </c>
      <c r="C3286" s="22" t="str">
        <f t="shared" ca="1" si="255"/>
        <v>Vermali (Epi)</v>
      </c>
      <c r="D3286" s="6" t="s">
        <v>672</v>
      </c>
      <c r="E3286" s="22" t="str">
        <f t="shared" ca="1" si="256"/>
        <v>Epi</v>
      </c>
      <c r="F3286" s="22" t="str">
        <f t="shared" ca="1" si="257"/>
        <v>VUT0105007</v>
      </c>
      <c r="G3286" s="22" t="str">
        <f t="shared" ca="1" si="258"/>
        <v>VUT0105</v>
      </c>
      <c r="H3286" s="22" t="str">
        <f t="shared" ca="1" si="259"/>
        <v>SHEFA</v>
      </c>
      <c r="I3286" s="2"/>
      <c r="J3286" s="2">
        <v>0</v>
      </c>
      <c r="K3286" s="2"/>
    </row>
    <row r="3287" spans="1:11">
      <c r="A3287" s="6" t="s">
        <v>3030</v>
      </c>
      <c r="B3287" s="6" t="s">
        <v>3031</v>
      </c>
      <c r="C3287" s="22" t="str">
        <f t="shared" ca="1" si="255"/>
        <v>Vermali (Epi)</v>
      </c>
      <c r="D3287" s="6" t="s">
        <v>672</v>
      </c>
      <c r="E3287" s="22" t="str">
        <f t="shared" ca="1" si="256"/>
        <v>Epi</v>
      </c>
      <c r="F3287" s="22" t="str">
        <f t="shared" ca="1" si="257"/>
        <v>VUT0105007</v>
      </c>
      <c r="G3287" s="22" t="str">
        <f t="shared" ca="1" si="258"/>
        <v>VUT0105</v>
      </c>
      <c r="H3287" s="22" t="str">
        <f t="shared" ca="1" si="259"/>
        <v>SHEFA</v>
      </c>
      <c r="I3287" s="2"/>
      <c r="J3287" s="2">
        <v>0</v>
      </c>
      <c r="K3287" s="2"/>
    </row>
    <row r="3288" spans="1:11">
      <c r="A3288" s="6" t="s">
        <v>3034</v>
      </c>
      <c r="B3288" s="6" t="s">
        <v>3035</v>
      </c>
      <c r="C3288" s="22" t="str">
        <f t="shared" ca="1" si="255"/>
        <v>Vermali (Epi)</v>
      </c>
      <c r="D3288" s="6" t="s">
        <v>672</v>
      </c>
      <c r="E3288" s="22" t="str">
        <f t="shared" ca="1" si="256"/>
        <v>Epi</v>
      </c>
      <c r="F3288" s="22" t="str">
        <f t="shared" ca="1" si="257"/>
        <v>VUT0105007</v>
      </c>
      <c r="G3288" s="22" t="str">
        <f t="shared" ca="1" si="258"/>
        <v>VUT0105</v>
      </c>
      <c r="H3288" s="22" t="str">
        <f t="shared" ca="1" si="259"/>
        <v>SHEFA</v>
      </c>
      <c r="I3288" s="2"/>
      <c r="J3288" s="2">
        <v>3</v>
      </c>
      <c r="K3288" s="2"/>
    </row>
    <row r="3289" spans="1:11">
      <c r="A3289" s="6" t="s">
        <v>3040</v>
      </c>
      <c r="B3289" s="6" t="s">
        <v>3041</v>
      </c>
      <c r="C3289" s="22" t="str">
        <f t="shared" ca="1" si="255"/>
        <v>Vermali (Epi)</v>
      </c>
      <c r="D3289" s="6" t="s">
        <v>672</v>
      </c>
      <c r="E3289" s="22" t="str">
        <f t="shared" ca="1" si="256"/>
        <v>Epi</v>
      </c>
      <c r="F3289" s="22" t="str">
        <f t="shared" ca="1" si="257"/>
        <v>VUT0105007</v>
      </c>
      <c r="G3289" s="22" t="str">
        <f t="shared" ca="1" si="258"/>
        <v>VUT0105</v>
      </c>
      <c r="H3289" s="22" t="str">
        <f t="shared" ca="1" si="259"/>
        <v>SHEFA</v>
      </c>
      <c r="I3289" s="2"/>
      <c r="J3289" s="2">
        <v>0</v>
      </c>
      <c r="K3289" s="2"/>
    </row>
    <row r="3290" spans="1:11">
      <c r="A3290" s="6" t="s">
        <v>3042</v>
      </c>
      <c r="B3290" s="6" t="s">
        <v>3043</v>
      </c>
      <c r="C3290" s="22" t="str">
        <f t="shared" ca="1" si="255"/>
        <v>Vermali (Epi)</v>
      </c>
      <c r="D3290" s="6" t="s">
        <v>672</v>
      </c>
      <c r="E3290" s="22" t="str">
        <f t="shared" ca="1" si="256"/>
        <v>Epi</v>
      </c>
      <c r="F3290" s="22" t="str">
        <f t="shared" ca="1" si="257"/>
        <v>VUT0105007</v>
      </c>
      <c r="G3290" s="22" t="str">
        <f t="shared" ca="1" si="258"/>
        <v>VUT0105</v>
      </c>
      <c r="H3290" s="22" t="str">
        <f t="shared" ca="1" si="259"/>
        <v>SHEFA</v>
      </c>
      <c r="I3290" s="2"/>
      <c r="J3290" s="2">
        <v>0</v>
      </c>
      <c r="K3290" s="2"/>
    </row>
    <row r="3291" spans="1:11">
      <c r="A3291" s="6" t="s">
        <v>3046</v>
      </c>
      <c r="B3291" s="6" t="s">
        <v>3047</v>
      </c>
      <c r="C3291" s="22" t="str">
        <f t="shared" ca="1" si="255"/>
        <v>Vermali (Epi)</v>
      </c>
      <c r="D3291" s="6" t="s">
        <v>672</v>
      </c>
      <c r="E3291" s="22" t="str">
        <f t="shared" ca="1" si="256"/>
        <v>Epi</v>
      </c>
      <c r="F3291" s="22" t="str">
        <f t="shared" ca="1" si="257"/>
        <v>VUT0105007</v>
      </c>
      <c r="G3291" s="22" t="str">
        <f t="shared" ca="1" si="258"/>
        <v>VUT0105</v>
      </c>
      <c r="H3291" s="22" t="str">
        <f t="shared" ca="1" si="259"/>
        <v>SHEFA</v>
      </c>
      <c r="I3291" s="2"/>
      <c r="J3291" s="2">
        <v>0</v>
      </c>
      <c r="K3291" s="2"/>
    </row>
    <row r="3292" spans="1:11">
      <c r="A3292" s="6" t="s">
        <v>3060</v>
      </c>
      <c r="B3292" s="6" t="s">
        <v>3061</v>
      </c>
      <c r="C3292" s="22" t="str">
        <f t="shared" ca="1" si="255"/>
        <v>Vermali (Epi)</v>
      </c>
      <c r="D3292" s="6" t="s">
        <v>672</v>
      </c>
      <c r="E3292" s="22" t="str">
        <f t="shared" ca="1" si="256"/>
        <v>Epi</v>
      </c>
      <c r="F3292" s="22" t="str">
        <f t="shared" ca="1" si="257"/>
        <v>VUT0105007</v>
      </c>
      <c r="G3292" s="22" t="str">
        <f t="shared" ca="1" si="258"/>
        <v>VUT0105</v>
      </c>
      <c r="H3292" s="22" t="str">
        <f t="shared" ca="1" si="259"/>
        <v>SHEFA</v>
      </c>
      <c r="I3292" s="2"/>
      <c r="J3292" s="2">
        <v>0</v>
      </c>
      <c r="K3292" s="2"/>
    </row>
    <row r="3293" spans="1:11">
      <c r="A3293" s="6" t="s">
        <v>3066</v>
      </c>
      <c r="B3293" s="6" t="s">
        <v>3067</v>
      </c>
      <c r="C3293" s="22" t="str">
        <f t="shared" ca="1" si="255"/>
        <v>Vermali (Epi)</v>
      </c>
      <c r="D3293" s="6" t="s">
        <v>672</v>
      </c>
      <c r="E3293" s="22" t="str">
        <f t="shared" ca="1" si="256"/>
        <v>Epi</v>
      </c>
      <c r="F3293" s="22" t="str">
        <f t="shared" ca="1" si="257"/>
        <v>VUT0105007</v>
      </c>
      <c r="G3293" s="22" t="str">
        <f t="shared" ca="1" si="258"/>
        <v>VUT0105</v>
      </c>
      <c r="H3293" s="22" t="str">
        <f t="shared" ca="1" si="259"/>
        <v>SHEFA</v>
      </c>
      <c r="I3293" s="2"/>
      <c r="J3293" s="2">
        <v>0</v>
      </c>
      <c r="K3293" s="2"/>
    </row>
    <row r="3294" spans="1:11">
      <c r="A3294" s="6" t="s">
        <v>3070</v>
      </c>
      <c r="B3294" s="6" t="s">
        <v>3071</v>
      </c>
      <c r="C3294" s="22" t="str">
        <f t="shared" ca="1" si="255"/>
        <v>Vermali (Epi)</v>
      </c>
      <c r="D3294" s="6" t="s">
        <v>672</v>
      </c>
      <c r="E3294" s="22" t="str">
        <f t="shared" ca="1" si="256"/>
        <v>Epi</v>
      </c>
      <c r="F3294" s="22" t="str">
        <f t="shared" ca="1" si="257"/>
        <v>VUT0105007</v>
      </c>
      <c r="G3294" s="22" t="str">
        <f t="shared" ca="1" si="258"/>
        <v>VUT0105</v>
      </c>
      <c r="H3294" s="22" t="str">
        <f t="shared" ca="1" si="259"/>
        <v>SHEFA</v>
      </c>
      <c r="I3294" s="2"/>
      <c r="J3294" s="2">
        <v>0</v>
      </c>
      <c r="K3294" s="2"/>
    </row>
    <row r="3295" spans="1:11">
      <c r="A3295" s="6" t="s">
        <v>3072</v>
      </c>
      <c r="B3295" s="6" t="s">
        <v>3073</v>
      </c>
      <c r="C3295" s="22" t="str">
        <f t="shared" ca="1" si="255"/>
        <v>Vermali (Epi)</v>
      </c>
      <c r="D3295" s="6" t="s">
        <v>672</v>
      </c>
      <c r="E3295" s="22" t="str">
        <f t="shared" ca="1" si="256"/>
        <v>Epi</v>
      </c>
      <c r="F3295" s="22" t="str">
        <f t="shared" ca="1" si="257"/>
        <v>VUT0105007</v>
      </c>
      <c r="G3295" s="22" t="str">
        <f t="shared" ca="1" si="258"/>
        <v>VUT0105</v>
      </c>
      <c r="H3295" s="22" t="str">
        <f t="shared" ca="1" si="259"/>
        <v>SHEFA</v>
      </c>
      <c r="I3295" s="2"/>
      <c r="J3295" s="2">
        <v>1</v>
      </c>
      <c r="K3295" s="2">
        <v>2</v>
      </c>
    </row>
    <row r="3296" spans="1:11">
      <c r="A3296" s="6" t="s">
        <v>3044</v>
      </c>
      <c r="B3296" s="6" t="s">
        <v>3045</v>
      </c>
      <c r="C3296" s="22" t="str">
        <f t="shared" ca="1" si="255"/>
        <v>Vermali (Lamen)</v>
      </c>
      <c r="D3296" s="6" t="s">
        <v>674</v>
      </c>
      <c r="E3296" s="22" t="str">
        <f t="shared" ca="1" si="256"/>
        <v>Lamen</v>
      </c>
      <c r="F3296" s="22" t="str">
        <f t="shared" ca="1" si="257"/>
        <v>VUT0105047</v>
      </c>
      <c r="G3296" s="22" t="str">
        <f t="shared" ca="1" si="258"/>
        <v>VUT0105</v>
      </c>
      <c r="H3296" s="22" t="str">
        <f t="shared" ca="1" si="259"/>
        <v>SHEFA</v>
      </c>
      <c r="I3296" s="2"/>
      <c r="J3296" s="2">
        <v>0</v>
      </c>
      <c r="K3296" s="2"/>
    </row>
    <row r="3297" spans="1:11">
      <c r="A3297" s="6" t="s">
        <v>3052</v>
      </c>
      <c r="B3297" s="6" t="s">
        <v>3053</v>
      </c>
      <c r="C3297" s="22" t="str">
        <f t="shared" ca="1" si="255"/>
        <v>Vermali (Lamen)</v>
      </c>
      <c r="D3297" s="6" t="s">
        <v>674</v>
      </c>
      <c r="E3297" s="22" t="str">
        <f t="shared" ca="1" si="256"/>
        <v>Lamen</v>
      </c>
      <c r="F3297" s="22" t="str">
        <f t="shared" ca="1" si="257"/>
        <v>VUT0105047</v>
      </c>
      <c r="G3297" s="22" t="str">
        <f t="shared" ca="1" si="258"/>
        <v>VUT0105</v>
      </c>
      <c r="H3297" s="22" t="str">
        <f t="shared" ca="1" si="259"/>
        <v>SHEFA</v>
      </c>
      <c r="I3297" s="2"/>
      <c r="J3297" s="2">
        <v>0</v>
      </c>
      <c r="K3297" s="2"/>
    </row>
    <row r="3298" spans="1:11">
      <c r="A3298" s="6" t="s">
        <v>3058</v>
      </c>
      <c r="B3298" s="6" t="s">
        <v>3059</v>
      </c>
      <c r="C3298" s="22" t="str">
        <f t="shared" ca="1" si="255"/>
        <v>Vermali (Lamen)</v>
      </c>
      <c r="D3298" s="6" t="s">
        <v>674</v>
      </c>
      <c r="E3298" s="22" t="str">
        <f t="shared" ca="1" si="256"/>
        <v>Lamen</v>
      </c>
      <c r="F3298" s="22" t="str">
        <f t="shared" ca="1" si="257"/>
        <v>VUT0105047</v>
      </c>
      <c r="G3298" s="22" t="str">
        <f t="shared" ca="1" si="258"/>
        <v>VUT0105</v>
      </c>
      <c r="H3298" s="22" t="str">
        <f t="shared" ca="1" si="259"/>
        <v>SHEFA</v>
      </c>
      <c r="I3298" s="2"/>
      <c r="J3298" s="2">
        <v>0</v>
      </c>
      <c r="K3298" s="2"/>
    </row>
    <row r="3299" spans="1:11">
      <c r="A3299" s="6" t="s">
        <v>3062</v>
      </c>
      <c r="B3299" s="6" t="s">
        <v>3063</v>
      </c>
      <c r="C3299" s="22" t="str">
        <f t="shared" ca="1" si="255"/>
        <v>Vermali (Lamen)</v>
      </c>
      <c r="D3299" s="6" t="s">
        <v>674</v>
      </c>
      <c r="E3299" s="22" t="str">
        <f t="shared" ca="1" si="256"/>
        <v>Lamen</v>
      </c>
      <c r="F3299" s="22" t="str">
        <f t="shared" ca="1" si="257"/>
        <v>VUT0105047</v>
      </c>
      <c r="G3299" s="22" t="str">
        <f t="shared" ca="1" si="258"/>
        <v>VUT0105</v>
      </c>
      <c r="H3299" s="22" t="str">
        <f t="shared" ca="1" si="259"/>
        <v>SHEFA</v>
      </c>
      <c r="I3299" s="2"/>
      <c r="J3299" s="2">
        <v>0</v>
      </c>
      <c r="K3299" s="2"/>
    </row>
    <row r="3300" spans="1:11">
      <c r="A3300" s="6" t="s">
        <v>2868</v>
      </c>
      <c r="B3300" s="6" t="s">
        <v>2869</v>
      </c>
      <c r="C3300" s="22" t="str">
        <f t="shared" ca="1" si="255"/>
        <v>Vermaul (Epi)</v>
      </c>
      <c r="D3300" s="6" t="s">
        <v>676</v>
      </c>
      <c r="E3300" s="22" t="str">
        <f t="shared" ca="1" si="256"/>
        <v>Epi</v>
      </c>
      <c r="F3300" s="22" t="str">
        <f t="shared" ca="1" si="257"/>
        <v>VUT0105007</v>
      </c>
      <c r="G3300" s="22" t="str">
        <f t="shared" ca="1" si="258"/>
        <v>VUT0105</v>
      </c>
      <c r="H3300" s="22" t="str">
        <f t="shared" ca="1" si="259"/>
        <v>SHEFA</v>
      </c>
      <c r="I3300" s="2"/>
      <c r="J3300" s="2">
        <v>0</v>
      </c>
      <c r="K3300" s="2"/>
    </row>
    <row r="3301" spans="1:11">
      <c r="A3301" s="6" t="s">
        <v>2872</v>
      </c>
      <c r="B3301" s="6" t="s">
        <v>2873</v>
      </c>
      <c r="C3301" s="22" t="str">
        <f t="shared" ca="1" si="255"/>
        <v>Vermaul (Epi)</v>
      </c>
      <c r="D3301" s="6" t="s">
        <v>676</v>
      </c>
      <c r="E3301" s="22" t="str">
        <f t="shared" ca="1" si="256"/>
        <v>Epi</v>
      </c>
      <c r="F3301" s="22" t="str">
        <f t="shared" ca="1" si="257"/>
        <v>VUT0105007</v>
      </c>
      <c r="G3301" s="22" t="str">
        <f t="shared" ca="1" si="258"/>
        <v>VUT0105</v>
      </c>
      <c r="H3301" s="22" t="str">
        <f t="shared" ca="1" si="259"/>
        <v>SHEFA</v>
      </c>
      <c r="I3301" s="2"/>
      <c r="J3301" s="2">
        <v>0</v>
      </c>
      <c r="K3301" s="2"/>
    </row>
    <row r="3302" spans="1:11">
      <c r="A3302" s="6" t="s">
        <v>2874</v>
      </c>
      <c r="B3302" s="6" t="s">
        <v>2875</v>
      </c>
      <c r="C3302" s="22" t="str">
        <f t="shared" ca="1" si="255"/>
        <v>Vermaul (Epi)</v>
      </c>
      <c r="D3302" s="6" t="s">
        <v>676</v>
      </c>
      <c r="E3302" s="22" t="str">
        <f t="shared" ca="1" si="256"/>
        <v>Epi</v>
      </c>
      <c r="F3302" s="22" t="str">
        <f t="shared" ca="1" si="257"/>
        <v>VUT0105007</v>
      </c>
      <c r="G3302" s="22" t="str">
        <f t="shared" ca="1" si="258"/>
        <v>VUT0105</v>
      </c>
      <c r="H3302" s="22" t="str">
        <f t="shared" ca="1" si="259"/>
        <v>SHEFA</v>
      </c>
      <c r="I3302" s="2"/>
      <c r="J3302" s="2">
        <v>0</v>
      </c>
      <c r="K3302" s="2"/>
    </row>
    <row r="3303" spans="1:11">
      <c r="A3303" s="6" t="s">
        <v>46</v>
      </c>
      <c r="B3303" s="6" t="s">
        <v>2876</v>
      </c>
      <c r="C3303" s="22" t="str">
        <f t="shared" ca="1" si="255"/>
        <v>Vermaul (Epi)</v>
      </c>
      <c r="D3303" s="6" t="s">
        <v>676</v>
      </c>
      <c r="E3303" s="22" t="str">
        <f t="shared" ca="1" si="256"/>
        <v>Epi</v>
      </c>
      <c r="F3303" s="22" t="str">
        <f t="shared" ca="1" si="257"/>
        <v>VUT0105007</v>
      </c>
      <c r="G3303" s="22" t="str">
        <f t="shared" ca="1" si="258"/>
        <v>VUT0105</v>
      </c>
      <c r="H3303" s="22" t="str">
        <f t="shared" ca="1" si="259"/>
        <v>SHEFA</v>
      </c>
      <c r="I3303" s="2"/>
      <c r="J3303" s="2">
        <v>0</v>
      </c>
      <c r="K3303" s="2"/>
    </row>
    <row r="3304" spans="1:11">
      <c r="A3304" s="6" t="s">
        <v>2879</v>
      </c>
      <c r="B3304" s="6" t="s">
        <v>2880</v>
      </c>
      <c r="C3304" s="22" t="str">
        <f t="shared" ca="1" si="255"/>
        <v>Vermaul (Epi)</v>
      </c>
      <c r="D3304" s="6" t="s">
        <v>676</v>
      </c>
      <c r="E3304" s="22" t="str">
        <f t="shared" ca="1" si="256"/>
        <v>Epi</v>
      </c>
      <c r="F3304" s="22" t="str">
        <f t="shared" ca="1" si="257"/>
        <v>VUT0105007</v>
      </c>
      <c r="G3304" s="22" t="str">
        <f t="shared" ca="1" si="258"/>
        <v>VUT0105</v>
      </c>
      <c r="H3304" s="22" t="str">
        <f t="shared" ca="1" si="259"/>
        <v>SHEFA</v>
      </c>
      <c r="I3304" s="2"/>
      <c r="J3304" s="2">
        <v>0</v>
      </c>
      <c r="K3304" s="2"/>
    </row>
    <row r="3305" spans="1:11">
      <c r="A3305" s="6" t="s">
        <v>2883</v>
      </c>
      <c r="B3305" s="6" t="s">
        <v>2884</v>
      </c>
      <c r="C3305" s="22" t="str">
        <f t="shared" ca="1" si="255"/>
        <v>Vermaul (Epi)</v>
      </c>
      <c r="D3305" s="6" t="s">
        <v>676</v>
      </c>
      <c r="E3305" s="22" t="str">
        <f t="shared" ca="1" si="256"/>
        <v>Epi</v>
      </c>
      <c r="F3305" s="22" t="str">
        <f t="shared" ca="1" si="257"/>
        <v>VUT0105007</v>
      </c>
      <c r="G3305" s="22" t="str">
        <f t="shared" ca="1" si="258"/>
        <v>VUT0105</v>
      </c>
      <c r="H3305" s="22" t="str">
        <f t="shared" ca="1" si="259"/>
        <v>SHEFA</v>
      </c>
      <c r="I3305" s="2"/>
      <c r="J3305" s="2">
        <v>0</v>
      </c>
      <c r="K3305" s="2"/>
    </row>
    <row r="3306" spans="1:11">
      <c r="A3306" s="6" t="s">
        <v>2885</v>
      </c>
      <c r="B3306" s="6" t="s">
        <v>2886</v>
      </c>
      <c r="C3306" s="22" t="str">
        <f t="shared" ca="1" si="255"/>
        <v>Vermaul (Epi)</v>
      </c>
      <c r="D3306" s="6" t="s">
        <v>676</v>
      </c>
      <c r="E3306" s="22" t="str">
        <f t="shared" ca="1" si="256"/>
        <v>Epi</v>
      </c>
      <c r="F3306" s="22" t="str">
        <f t="shared" ca="1" si="257"/>
        <v>VUT0105007</v>
      </c>
      <c r="G3306" s="22" t="str">
        <f t="shared" ca="1" si="258"/>
        <v>VUT0105</v>
      </c>
      <c r="H3306" s="22" t="str">
        <f t="shared" ca="1" si="259"/>
        <v>SHEFA</v>
      </c>
      <c r="I3306" s="2"/>
      <c r="J3306" s="2">
        <v>0</v>
      </c>
      <c r="K3306" s="2"/>
    </row>
    <row r="3307" spans="1:11">
      <c r="A3307" s="6" t="s">
        <v>2887</v>
      </c>
      <c r="B3307" s="6" t="s">
        <v>2888</v>
      </c>
      <c r="C3307" s="22" t="str">
        <f t="shared" ca="1" si="255"/>
        <v>Vermaul (Epi)</v>
      </c>
      <c r="D3307" s="6" t="s">
        <v>676</v>
      </c>
      <c r="E3307" s="22" t="str">
        <f t="shared" ca="1" si="256"/>
        <v>Epi</v>
      </c>
      <c r="F3307" s="22" t="str">
        <f t="shared" ca="1" si="257"/>
        <v>VUT0105007</v>
      </c>
      <c r="G3307" s="22" t="str">
        <f t="shared" ca="1" si="258"/>
        <v>VUT0105</v>
      </c>
      <c r="H3307" s="22" t="str">
        <f t="shared" ca="1" si="259"/>
        <v>SHEFA</v>
      </c>
      <c r="I3307" s="2"/>
      <c r="J3307" s="2">
        <v>0</v>
      </c>
      <c r="K3307" s="2"/>
    </row>
    <row r="3308" spans="1:11">
      <c r="A3308" s="6" t="s">
        <v>2889</v>
      </c>
      <c r="B3308" s="6" t="s">
        <v>2890</v>
      </c>
      <c r="C3308" s="22" t="str">
        <f t="shared" ca="1" si="255"/>
        <v>Vermaul (Epi)</v>
      </c>
      <c r="D3308" s="6" t="s">
        <v>676</v>
      </c>
      <c r="E3308" s="22" t="str">
        <f t="shared" ca="1" si="256"/>
        <v>Epi</v>
      </c>
      <c r="F3308" s="22" t="str">
        <f t="shared" ca="1" si="257"/>
        <v>VUT0105007</v>
      </c>
      <c r="G3308" s="22" t="str">
        <f t="shared" ca="1" si="258"/>
        <v>VUT0105</v>
      </c>
      <c r="H3308" s="22" t="str">
        <f t="shared" ca="1" si="259"/>
        <v>SHEFA</v>
      </c>
      <c r="I3308" s="2"/>
      <c r="J3308" s="2">
        <v>0</v>
      </c>
      <c r="K3308" s="2"/>
    </row>
    <row r="3309" spans="1:11">
      <c r="A3309" s="6" t="s">
        <v>2891</v>
      </c>
      <c r="B3309" s="6" t="s">
        <v>2892</v>
      </c>
      <c r="C3309" s="22" t="str">
        <f t="shared" ca="1" si="255"/>
        <v>Vermaul (Epi)</v>
      </c>
      <c r="D3309" s="6" t="s">
        <v>676</v>
      </c>
      <c r="E3309" s="22" t="str">
        <f t="shared" ca="1" si="256"/>
        <v>Epi</v>
      </c>
      <c r="F3309" s="22" t="str">
        <f t="shared" ca="1" si="257"/>
        <v>VUT0105007</v>
      </c>
      <c r="G3309" s="22" t="str">
        <f t="shared" ca="1" si="258"/>
        <v>VUT0105</v>
      </c>
      <c r="H3309" s="22" t="str">
        <f t="shared" ca="1" si="259"/>
        <v>SHEFA</v>
      </c>
      <c r="I3309" s="2"/>
      <c r="J3309" s="2">
        <v>0</v>
      </c>
      <c r="K3309" s="2"/>
    </row>
    <row r="3310" spans="1:11">
      <c r="A3310" s="6" t="s">
        <v>2899</v>
      </c>
      <c r="B3310" s="6" t="s">
        <v>2900</v>
      </c>
      <c r="C3310" s="22" t="str">
        <f t="shared" ca="1" si="255"/>
        <v>Vermaul (Epi)</v>
      </c>
      <c r="D3310" s="6" t="s">
        <v>676</v>
      </c>
      <c r="E3310" s="22" t="str">
        <f t="shared" ca="1" si="256"/>
        <v>Epi</v>
      </c>
      <c r="F3310" s="22" t="str">
        <f t="shared" ca="1" si="257"/>
        <v>VUT0105007</v>
      </c>
      <c r="G3310" s="22" t="str">
        <f t="shared" ca="1" si="258"/>
        <v>VUT0105</v>
      </c>
      <c r="H3310" s="22" t="str">
        <f t="shared" ca="1" si="259"/>
        <v>SHEFA</v>
      </c>
      <c r="I3310" s="2"/>
      <c r="J3310" s="2">
        <v>0</v>
      </c>
      <c r="K3310" s="2"/>
    </row>
    <row r="3311" spans="1:11">
      <c r="A3311" s="6" t="s">
        <v>2903</v>
      </c>
      <c r="B3311" s="6" t="s">
        <v>2904</v>
      </c>
      <c r="C3311" s="22" t="str">
        <f t="shared" ca="1" si="255"/>
        <v>Vermaul (Epi)</v>
      </c>
      <c r="D3311" s="6" t="s">
        <v>676</v>
      </c>
      <c r="E3311" s="22" t="str">
        <f t="shared" ca="1" si="256"/>
        <v>Epi</v>
      </c>
      <c r="F3311" s="22" t="str">
        <f t="shared" ca="1" si="257"/>
        <v>VUT0105007</v>
      </c>
      <c r="G3311" s="22" t="str">
        <f t="shared" ca="1" si="258"/>
        <v>VUT0105</v>
      </c>
      <c r="H3311" s="22" t="str">
        <f t="shared" ca="1" si="259"/>
        <v>SHEFA</v>
      </c>
      <c r="I3311" s="2"/>
      <c r="J3311" s="2">
        <v>0</v>
      </c>
      <c r="K3311" s="2"/>
    </row>
    <row r="3312" spans="1:11">
      <c r="A3312" s="6" t="s">
        <v>2905</v>
      </c>
      <c r="B3312" s="6" t="s">
        <v>2906</v>
      </c>
      <c r="C3312" s="22" t="str">
        <f t="shared" ca="1" si="255"/>
        <v>Vermaul (Epi)</v>
      </c>
      <c r="D3312" s="6" t="s">
        <v>676</v>
      </c>
      <c r="E3312" s="22" t="str">
        <f t="shared" ca="1" si="256"/>
        <v>Epi</v>
      </c>
      <c r="F3312" s="22" t="str">
        <f t="shared" ca="1" si="257"/>
        <v>VUT0105007</v>
      </c>
      <c r="G3312" s="22" t="str">
        <f t="shared" ca="1" si="258"/>
        <v>VUT0105</v>
      </c>
      <c r="H3312" s="22" t="str">
        <f t="shared" ca="1" si="259"/>
        <v>SHEFA</v>
      </c>
      <c r="I3312" s="2"/>
      <c r="J3312" s="2">
        <v>0</v>
      </c>
      <c r="K3312" s="2"/>
    </row>
    <row r="3313" spans="1:11">
      <c r="A3313" s="6" t="s">
        <v>2913</v>
      </c>
      <c r="B3313" s="6" t="s">
        <v>2914</v>
      </c>
      <c r="C3313" s="22" t="str">
        <f t="shared" ca="1" si="255"/>
        <v>Vermaul (Epi)</v>
      </c>
      <c r="D3313" s="6" t="s">
        <v>676</v>
      </c>
      <c r="E3313" s="22" t="str">
        <f t="shared" ca="1" si="256"/>
        <v>Epi</v>
      </c>
      <c r="F3313" s="22" t="str">
        <f t="shared" ca="1" si="257"/>
        <v>VUT0105007</v>
      </c>
      <c r="G3313" s="22" t="str">
        <f t="shared" ca="1" si="258"/>
        <v>VUT0105</v>
      </c>
      <c r="H3313" s="22" t="str">
        <f t="shared" ca="1" si="259"/>
        <v>SHEFA</v>
      </c>
      <c r="I3313" s="2"/>
      <c r="J3313" s="2">
        <v>0</v>
      </c>
      <c r="K3313" s="2"/>
    </row>
    <row r="3314" spans="1:11">
      <c r="A3314" s="6" t="s">
        <v>2917</v>
      </c>
      <c r="B3314" s="6" t="s">
        <v>2918</v>
      </c>
      <c r="C3314" s="22" t="str">
        <f t="shared" ca="1" si="255"/>
        <v>Vermaul (Epi)</v>
      </c>
      <c r="D3314" s="6" t="s">
        <v>676</v>
      </c>
      <c r="E3314" s="22" t="str">
        <f t="shared" ca="1" si="256"/>
        <v>Epi</v>
      </c>
      <c r="F3314" s="22" t="str">
        <f t="shared" ca="1" si="257"/>
        <v>VUT0105007</v>
      </c>
      <c r="G3314" s="22" t="str">
        <f t="shared" ca="1" si="258"/>
        <v>VUT0105</v>
      </c>
      <c r="H3314" s="22" t="str">
        <f t="shared" ca="1" si="259"/>
        <v>SHEFA</v>
      </c>
      <c r="I3314" s="2"/>
      <c r="J3314" s="2">
        <v>0</v>
      </c>
      <c r="K3314" s="2"/>
    </row>
    <row r="3315" spans="1:11">
      <c r="A3315" s="6" t="s">
        <v>2927</v>
      </c>
      <c r="B3315" s="6" t="s">
        <v>2928</v>
      </c>
      <c r="C3315" s="22" t="str">
        <f t="shared" ca="1" si="255"/>
        <v>Vermaul (Epi)</v>
      </c>
      <c r="D3315" s="6" t="s">
        <v>676</v>
      </c>
      <c r="E3315" s="22" t="str">
        <f t="shared" ca="1" si="256"/>
        <v>Epi</v>
      </c>
      <c r="F3315" s="22" t="str">
        <f t="shared" ca="1" si="257"/>
        <v>VUT0105007</v>
      </c>
      <c r="G3315" s="22" t="str">
        <f t="shared" ca="1" si="258"/>
        <v>VUT0105</v>
      </c>
      <c r="H3315" s="22" t="str">
        <f t="shared" ca="1" si="259"/>
        <v>SHEFA</v>
      </c>
      <c r="I3315" s="2"/>
      <c r="J3315" s="2">
        <v>0</v>
      </c>
      <c r="K3315" s="2"/>
    </row>
    <row r="3316" spans="1:11">
      <c r="A3316" s="6" t="s">
        <v>2929</v>
      </c>
      <c r="B3316" s="6" t="s">
        <v>2930</v>
      </c>
      <c r="C3316" s="22" t="str">
        <f t="shared" ca="1" si="255"/>
        <v>Vermaul (Epi)</v>
      </c>
      <c r="D3316" s="6" t="s">
        <v>676</v>
      </c>
      <c r="E3316" s="22" t="str">
        <f t="shared" ca="1" si="256"/>
        <v>Epi</v>
      </c>
      <c r="F3316" s="22" t="str">
        <f t="shared" ca="1" si="257"/>
        <v>VUT0105007</v>
      </c>
      <c r="G3316" s="22" t="str">
        <f t="shared" ca="1" si="258"/>
        <v>VUT0105</v>
      </c>
      <c r="H3316" s="22" t="str">
        <f t="shared" ca="1" si="259"/>
        <v>SHEFA</v>
      </c>
      <c r="I3316" s="2"/>
      <c r="J3316" s="2">
        <v>0</v>
      </c>
      <c r="K3316" s="2"/>
    </row>
    <row r="3317" spans="1:11">
      <c r="A3317" s="6" t="s">
        <v>2933</v>
      </c>
      <c r="B3317" s="6" t="s">
        <v>2934</v>
      </c>
      <c r="C3317" s="22" t="str">
        <f t="shared" ca="1" si="255"/>
        <v>Vermaul (Epi)</v>
      </c>
      <c r="D3317" s="6" t="s">
        <v>676</v>
      </c>
      <c r="E3317" s="22" t="str">
        <f t="shared" ca="1" si="256"/>
        <v>Epi</v>
      </c>
      <c r="F3317" s="22" t="str">
        <f t="shared" ca="1" si="257"/>
        <v>VUT0105007</v>
      </c>
      <c r="G3317" s="22" t="str">
        <f t="shared" ca="1" si="258"/>
        <v>VUT0105</v>
      </c>
      <c r="H3317" s="22" t="str">
        <f t="shared" ca="1" si="259"/>
        <v>SHEFA</v>
      </c>
      <c r="I3317" s="2"/>
      <c r="J3317" s="2">
        <v>0</v>
      </c>
      <c r="K3317" s="2"/>
    </row>
    <row r="3318" spans="1:11">
      <c r="A3318" s="6" t="s">
        <v>2935</v>
      </c>
      <c r="B3318" s="6" t="s">
        <v>2936</v>
      </c>
      <c r="C3318" s="22" t="str">
        <f t="shared" ca="1" si="255"/>
        <v>Vermaul (Epi)</v>
      </c>
      <c r="D3318" s="6" t="s">
        <v>676</v>
      </c>
      <c r="E3318" s="22" t="str">
        <f t="shared" ca="1" si="256"/>
        <v>Epi</v>
      </c>
      <c r="F3318" s="22" t="str">
        <f t="shared" ca="1" si="257"/>
        <v>VUT0105007</v>
      </c>
      <c r="G3318" s="22" t="str">
        <f t="shared" ca="1" si="258"/>
        <v>VUT0105</v>
      </c>
      <c r="H3318" s="22" t="str">
        <f t="shared" ca="1" si="259"/>
        <v>SHEFA</v>
      </c>
      <c r="I3318" s="2"/>
      <c r="J3318" s="2">
        <v>0</v>
      </c>
      <c r="K3318" s="2"/>
    </row>
    <row r="3319" spans="1:11">
      <c r="A3319" s="6" t="s">
        <v>2937</v>
      </c>
      <c r="B3319" s="6" t="s">
        <v>2938</v>
      </c>
      <c r="C3319" s="22" t="str">
        <f t="shared" ca="1" si="255"/>
        <v>Vermaul (Epi)</v>
      </c>
      <c r="D3319" s="6" t="s">
        <v>676</v>
      </c>
      <c r="E3319" s="22" t="str">
        <f t="shared" ca="1" si="256"/>
        <v>Epi</v>
      </c>
      <c r="F3319" s="22" t="str">
        <f t="shared" ca="1" si="257"/>
        <v>VUT0105007</v>
      </c>
      <c r="G3319" s="22" t="str">
        <f t="shared" ca="1" si="258"/>
        <v>VUT0105</v>
      </c>
      <c r="H3319" s="22" t="str">
        <f t="shared" ca="1" si="259"/>
        <v>SHEFA</v>
      </c>
      <c r="I3319" s="2"/>
      <c r="J3319" s="2">
        <v>0</v>
      </c>
      <c r="K3319" s="2"/>
    </row>
    <row r="3320" spans="1:11">
      <c r="A3320" s="6" t="s">
        <v>2939</v>
      </c>
      <c r="B3320" s="6" t="s">
        <v>2940</v>
      </c>
      <c r="C3320" s="22" t="str">
        <f t="shared" ca="1" si="255"/>
        <v>Vermaul (Epi)</v>
      </c>
      <c r="D3320" s="6" t="s">
        <v>676</v>
      </c>
      <c r="E3320" s="22" t="str">
        <f t="shared" ca="1" si="256"/>
        <v>Epi</v>
      </c>
      <c r="F3320" s="22" t="str">
        <f t="shared" ca="1" si="257"/>
        <v>VUT0105007</v>
      </c>
      <c r="G3320" s="22" t="str">
        <f t="shared" ca="1" si="258"/>
        <v>VUT0105</v>
      </c>
      <c r="H3320" s="22" t="str">
        <f t="shared" ca="1" si="259"/>
        <v>SHEFA</v>
      </c>
      <c r="I3320" s="2"/>
      <c r="J3320" s="2">
        <v>0</v>
      </c>
      <c r="K3320" s="2"/>
    </row>
    <row r="3321" spans="1:11">
      <c r="A3321" s="6" t="s">
        <v>2941</v>
      </c>
      <c r="B3321" s="6" t="s">
        <v>2942</v>
      </c>
      <c r="C3321" s="22" t="str">
        <f t="shared" ca="1" si="255"/>
        <v>Vermaul (Epi)</v>
      </c>
      <c r="D3321" s="6" t="s">
        <v>676</v>
      </c>
      <c r="E3321" s="22" t="str">
        <f t="shared" ca="1" si="256"/>
        <v>Epi</v>
      </c>
      <c r="F3321" s="22" t="str">
        <f t="shared" ca="1" si="257"/>
        <v>VUT0105007</v>
      </c>
      <c r="G3321" s="22" t="str">
        <f t="shared" ca="1" si="258"/>
        <v>VUT0105</v>
      </c>
      <c r="H3321" s="22" t="str">
        <f t="shared" ca="1" si="259"/>
        <v>SHEFA</v>
      </c>
      <c r="I3321" s="2"/>
      <c r="J3321" s="2">
        <v>0</v>
      </c>
      <c r="K3321" s="2"/>
    </row>
    <row r="3322" spans="1:11">
      <c r="A3322" s="6" t="s">
        <v>2311</v>
      </c>
      <c r="B3322" s="6" t="s">
        <v>2943</v>
      </c>
      <c r="C3322" s="22" t="str">
        <f t="shared" ca="1" si="255"/>
        <v>Vermaul (Epi)</v>
      </c>
      <c r="D3322" s="6" t="s">
        <v>676</v>
      </c>
      <c r="E3322" s="22" t="str">
        <f t="shared" ca="1" si="256"/>
        <v>Epi</v>
      </c>
      <c r="F3322" s="22" t="str">
        <f t="shared" ca="1" si="257"/>
        <v>VUT0105007</v>
      </c>
      <c r="G3322" s="22" t="str">
        <f t="shared" ca="1" si="258"/>
        <v>VUT0105</v>
      </c>
      <c r="H3322" s="22" t="str">
        <f t="shared" ca="1" si="259"/>
        <v>SHEFA</v>
      </c>
      <c r="I3322" s="2"/>
      <c r="J3322" s="2">
        <v>0</v>
      </c>
      <c r="K3322" s="2"/>
    </row>
    <row r="3323" spans="1:11">
      <c r="A3323" s="6" t="s">
        <v>2946</v>
      </c>
      <c r="B3323" s="6" t="s">
        <v>2947</v>
      </c>
      <c r="C3323" s="22" t="str">
        <f t="shared" ca="1" si="255"/>
        <v>Vermaul (Epi)</v>
      </c>
      <c r="D3323" s="6" t="s">
        <v>676</v>
      </c>
      <c r="E3323" s="22" t="str">
        <f t="shared" ca="1" si="256"/>
        <v>Epi</v>
      </c>
      <c r="F3323" s="22" t="str">
        <f t="shared" ca="1" si="257"/>
        <v>VUT0105007</v>
      </c>
      <c r="G3323" s="22" t="str">
        <f t="shared" ca="1" si="258"/>
        <v>VUT0105</v>
      </c>
      <c r="H3323" s="22" t="str">
        <f t="shared" ca="1" si="259"/>
        <v>SHEFA</v>
      </c>
      <c r="I3323" s="2"/>
      <c r="J3323" s="2">
        <v>0</v>
      </c>
      <c r="K3323" s="2"/>
    </row>
    <row r="3324" spans="1:11">
      <c r="A3324" s="6" t="s">
        <v>2948</v>
      </c>
      <c r="B3324" s="6" t="s">
        <v>2949</v>
      </c>
      <c r="C3324" s="22" t="str">
        <f t="shared" ca="1" si="255"/>
        <v>Vermaul (Epi)</v>
      </c>
      <c r="D3324" s="6" t="s">
        <v>676</v>
      </c>
      <c r="E3324" s="22" t="str">
        <f t="shared" ca="1" si="256"/>
        <v>Epi</v>
      </c>
      <c r="F3324" s="22" t="str">
        <f t="shared" ca="1" si="257"/>
        <v>VUT0105007</v>
      </c>
      <c r="G3324" s="22" t="str">
        <f t="shared" ca="1" si="258"/>
        <v>VUT0105</v>
      </c>
      <c r="H3324" s="22" t="str">
        <f t="shared" ca="1" si="259"/>
        <v>SHEFA</v>
      </c>
      <c r="I3324" s="2"/>
      <c r="J3324" s="2">
        <v>0</v>
      </c>
      <c r="K3324" s="2"/>
    </row>
    <row r="3325" spans="1:11">
      <c r="A3325" s="6" t="s">
        <v>2952</v>
      </c>
      <c r="B3325" s="6" t="s">
        <v>2953</v>
      </c>
      <c r="C3325" s="22" t="str">
        <f t="shared" ca="1" si="255"/>
        <v>Vermaul (Epi)</v>
      </c>
      <c r="D3325" s="6" t="s">
        <v>676</v>
      </c>
      <c r="E3325" s="22" t="str">
        <f t="shared" ca="1" si="256"/>
        <v>Epi</v>
      </c>
      <c r="F3325" s="22" t="str">
        <f t="shared" ca="1" si="257"/>
        <v>VUT0105007</v>
      </c>
      <c r="G3325" s="22" t="str">
        <f t="shared" ca="1" si="258"/>
        <v>VUT0105</v>
      </c>
      <c r="H3325" s="22" t="str">
        <f t="shared" ca="1" si="259"/>
        <v>SHEFA</v>
      </c>
      <c r="I3325" s="2"/>
      <c r="J3325" s="2">
        <v>0</v>
      </c>
      <c r="K3325" s="2"/>
    </row>
    <row r="3326" spans="1:11">
      <c r="A3326" s="6" t="s">
        <v>2958</v>
      </c>
      <c r="B3326" s="6" t="s">
        <v>2959</v>
      </c>
      <c r="C3326" s="22" t="str">
        <f t="shared" ca="1" si="255"/>
        <v>Vermaul (Epi)</v>
      </c>
      <c r="D3326" s="6" t="s">
        <v>676</v>
      </c>
      <c r="E3326" s="22" t="str">
        <f t="shared" ca="1" si="256"/>
        <v>Epi</v>
      </c>
      <c r="F3326" s="22" t="str">
        <f t="shared" ca="1" si="257"/>
        <v>VUT0105007</v>
      </c>
      <c r="G3326" s="22" t="str">
        <f t="shared" ca="1" si="258"/>
        <v>VUT0105</v>
      </c>
      <c r="H3326" s="22" t="str">
        <f t="shared" ca="1" si="259"/>
        <v>SHEFA</v>
      </c>
      <c r="I3326" s="2"/>
      <c r="J3326" s="2">
        <v>0</v>
      </c>
      <c r="K3326" s="2"/>
    </row>
    <row r="3327" spans="1:11">
      <c r="A3327" s="6" t="s">
        <v>2974</v>
      </c>
      <c r="B3327" s="6" t="s">
        <v>2975</v>
      </c>
      <c r="C3327" s="22" t="str">
        <f t="shared" ca="1" si="255"/>
        <v>Vermaul (Epi)</v>
      </c>
      <c r="D3327" s="6" t="s">
        <v>676</v>
      </c>
      <c r="E3327" s="22" t="str">
        <f t="shared" ca="1" si="256"/>
        <v>Epi</v>
      </c>
      <c r="F3327" s="22" t="str">
        <f t="shared" ca="1" si="257"/>
        <v>VUT0105007</v>
      </c>
      <c r="G3327" s="22" t="str">
        <f t="shared" ca="1" si="258"/>
        <v>VUT0105</v>
      </c>
      <c r="H3327" s="22" t="str">
        <f t="shared" ca="1" si="259"/>
        <v>SHEFA</v>
      </c>
      <c r="I3327" s="2"/>
      <c r="J3327" s="2">
        <v>0</v>
      </c>
      <c r="K3327" s="2"/>
    </row>
    <row r="3328" spans="1:11">
      <c r="A3328" s="6" t="s">
        <v>2982</v>
      </c>
      <c r="B3328" s="6" t="s">
        <v>2983</v>
      </c>
      <c r="C3328" s="22" t="str">
        <f t="shared" ca="1" si="255"/>
        <v>Vermaul (Epi)</v>
      </c>
      <c r="D3328" s="6" t="s">
        <v>676</v>
      </c>
      <c r="E3328" s="22" t="str">
        <f t="shared" ca="1" si="256"/>
        <v>Epi</v>
      </c>
      <c r="F3328" s="22" t="str">
        <f t="shared" ca="1" si="257"/>
        <v>VUT0105007</v>
      </c>
      <c r="G3328" s="22" t="str">
        <f t="shared" ca="1" si="258"/>
        <v>VUT0105</v>
      </c>
      <c r="H3328" s="22" t="str">
        <f t="shared" ca="1" si="259"/>
        <v>SHEFA</v>
      </c>
      <c r="I3328" s="2"/>
      <c r="J3328" s="2">
        <v>0</v>
      </c>
      <c r="K3328" s="2"/>
    </row>
    <row r="3329" spans="1:11">
      <c r="A3329" s="6" t="s">
        <v>2984</v>
      </c>
      <c r="B3329" s="6" t="s">
        <v>2985</v>
      </c>
      <c r="C3329" s="22" t="str">
        <f t="shared" ca="1" si="255"/>
        <v>Vermaul (Epi)</v>
      </c>
      <c r="D3329" s="6" t="s">
        <v>676</v>
      </c>
      <c r="E3329" s="22" t="str">
        <f t="shared" ca="1" si="256"/>
        <v>Epi</v>
      </c>
      <c r="F3329" s="22" t="str">
        <f t="shared" ca="1" si="257"/>
        <v>VUT0105007</v>
      </c>
      <c r="G3329" s="22" t="str">
        <f t="shared" ca="1" si="258"/>
        <v>VUT0105</v>
      </c>
      <c r="H3329" s="22" t="str">
        <f t="shared" ca="1" si="259"/>
        <v>SHEFA</v>
      </c>
      <c r="I3329" s="2"/>
      <c r="J3329" s="2">
        <v>0</v>
      </c>
      <c r="K3329" s="2"/>
    </row>
    <row r="3330" spans="1:11">
      <c r="A3330" s="6" t="s">
        <v>6481</v>
      </c>
      <c r="B3330" s="6" t="s">
        <v>6482</v>
      </c>
      <c r="C3330" s="22" t="str">
        <f t="shared" ref="C3330:C3393" ca="1" si="260">OFFSET(OffsetRefAdm3,MATCH(D3330,MatchAdm3_Code,0)-1,0)</f>
        <v>West Ambae (Ambae)</v>
      </c>
      <c r="D3330" s="6" t="s">
        <v>678</v>
      </c>
      <c r="E3330" s="22" t="str">
        <f t="shared" ref="E3330:E3393" ca="1" si="261">OFFSET(OffsetRefAdm3,MATCH(D3330,MatchAdm3_Code,0)-1,2)</f>
        <v>Ambae</v>
      </c>
      <c r="F3330" s="22" t="str">
        <f t="shared" ref="F3330:F3393" ca="1" si="262">OFFSET(OffsetRefAdm3,MATCH(D3330,MatchAdm3_Code,0)-1,3)</f>
        <v>VUT0103001</v>
      </c>
      <c r="G3330" s="22" t="str">
        <f t="shared" ref="G3330:G3393" ca="1" si="263">OFFSET(OffsetRefAdm3,MATCH(D3330,MatchAdm3_Code,0)-1,5)</f>
        <v>VUT0103</v>
      </c>
      <c r="H3330" s="22" t="str">
        <f t="shared" ref="H3330:H3393" ca="1" si="264">OFFSET(OffsetRefAdm3,MATCH(D3330,MatchAdm3_Code,0)-1,4)</f>
        <v>PENAMA</v>
      </c>
      <c r="I3330" s="2"/>
      <c r="J3330" s="2">
        <v>0</v>
      </c>
      <c r="K3330" s="2"/>
    </row>
    <row r="3331" spans="1:11">
      <c r="A3331" s="6" t="s">
        <v>6503</v>
      </c>
      <c r="B3331" s="6" t="s">
        <v>6504</v>
      </c>
      <c r="C3331" s="22" t="str">
        <f t="shared" ca="1" si="260"/>
        <v>West Ambae (Ambae)</v>
      </c>
      <c r="D3331" s="6" t="s">
        <v>678</v>
      </c>
      <c r="E3331" s="22" t="str">
        <f t="shared" ca="1" si="261"/>
        <v>Ambae</v>
      </c>
      <c r="F3331" s="22" t="str">
        <f t="shared" ca="1" si="262"/>
        <v>VUT0103001</v>
      </c>
      <c r="G3331" s="22" t="str">
        <f t="shared" ca="1" si="263"/>
        <v>VUT0103</v>
      </c>
      <c r="H3331" s="22" t="str">
        <f t="shared" ca="1" si="264"/>
        <v>PENAMA</v>
      </c>
      <c r="I3331" s="2"/>
      <c r="J3331" s="2">
        <v>0</v>
      </c>
      <c r="K3331" s="2"/>
    </row>
    <row r="3332" spans="1:11">
      <c r="A3332" s="6" t="s">
        <v>6605</v>
      </c>
      <c r="B3332" s="6" t="s">
        <v>6606</v>
      </c>
      <c r="C3332" s="22" t="str">
        <f t="shared" ca="1" si="260"/>
        <v>West Ambae (Ambae)</v>
      </c>
      <c r="D3332" s="6" t="s">
        <v>678</v>
      </c>
      <c r="E3332" s="22" t="str">
        <f t="shared" ca="1" si="261"/>
        <v>Ambae</v>
      </c>
      <c r="F3332" s="22" t="str">
        <f t="shared" ca="1" si="262"/>
        <v>VUT0103001</v>
      </c>
      <c r="G3332" s="22" t="str">
        <f t="shared" ca="1" si="263"/>
        <v>VUT0103</v>
      </c>
      <c r="H3332" s="22" t="str">
        <f t="shared" ca="1" si="264"/>
        <v>PENAMA</v>
      </c>
      <c r="I3332" s="2"/>
      <c r="J3332" s="2">
        <v>0</v>
      </c>
      <c r="K3332" s="2"/>
    </row>
    <row r="3333" spans="1:11">
      <c r="A3333" s="6" t="s">
        <v>6627</v>
      </c>
      <c r="B3333" s="6" t="s">
        <v>6628</v>
      </c>
      <c r="C3333" s="22" t="str">
        <f t="shared" ca="1" si="260"/>
        <v>West Ambae (Ambae)</v>
      </c>
      <c r="D3333" s="6" t="s">
        <v>678</v>
      </c>
      <c r="E3333" s="22" t="str">
        <f t="shared" ca="1" si="261"/>
        <v>Ambae</v>
      </c>
      <c r="F3333" s="22" t="str">
        <f t="shared" ca="1" si="262"/>
        <v>VUT0103001</v>
      </c>
      <c r="G3333" s="22" t="str">
        <f t="shared" ca="1" si="263"/>
        <v>VUT0103</v>
      </c>
      <c r="H3333" s="22" t="str">
        <f t="shared" ca="1" si="264"/>
        <v>PENAMA</v>
      </c>
      <c r="I3333" s="2"/>
      <c r="J3333" s="2">
        <v>0</v>
      </c>
      <c r="K3333" s="2"/>
    </row>
    <row r="3334" spans="1:11">
      <c r="A3334" s="6" t="s">
        <v>6633</v>
      </c>
      <c r="B3334" s="6" t="s">
        <v>6634</v>
      </c>
      <c r="C3334" s="22" t="str">
        <f t="shared" ca="1" si="260"/>
        <v>West Ambae (Ambae)</v>
      </c>
      <c r="D3334" s="6" t="s">
        <v>678</v>
      </c>
      <c r="E3334" s="22" t="str">
        <f t="shared" ca="1" si="261"/>
        <v>Ambae</v>
      </c>
      <c r="F3334" s="22" t="str">
        <f t="shared" ca="1" si="262"/>
        <v>VUT0103001</v>
      </c>
      <c r="G3334" s="22" t="str">
        <f t="shared" ca="1" si="263"/>
        <v>VUT0103</v>
      </c>
      <c r="H3334" s="22" t="str">
        <f t="shared" ca="1" si="264"/>
        <v>PENAMA</v>
      </c>
      <c r="I3334" s="2"/>
      <c r="J3334" s="2">
        <v>0</v>
      </c>
      <c r="K3334" s="2"/>
    </row>
    <row r="3335" spans="1:11">
      <c r="A3335" s="6" t="s">
        <v>6688</v>
      </c>
      <c r="B3335" s="6" t="s">
        <v>6689</v>
      </c>
      <c r="C3335" s="22" t="str">
        <f t="shared" ca="1" si="260"/>
        <v>West Ambae (Ambae)</v>
      </c>
      <c r="D3335" s="6" t="s">
        <v>678</v>
      </c>
      <c r="E3335" s="22" t="str">
        <f t="shared" ca="1" si="261"/>
        <v>Ambae</v>
      </c>
      <c r="F3335" s="22" t="str">
        <f t="shared" ca="1" si="262"/>
        <v>VUT0103001</v>
      </c>
      <c r="G3335" s="22" t="str">
        <f t="shared" ca="1" si="263"/>
        <v>VUT0103</v>
      </c>
      <c r="H3335" s="22" t="str">
        <f t="shared" ca="1" si="264"/>
        <v>PENAMA</v>
      </c>
      <c r="I3335" s="2"/>
      <c r="J3335" s="2">
        <v>0</v>
      </c>
      <c r="K3335" s="2"/>
    </row>
    <row r="3336" spans="1:11">
      <c r="A3336" s="6" t="s">
        <v>6696</v>
      </c>
      <c r="B3336" s="6" t="s">
        <v>6697</v>
      </c>
      <c r="C3336" s="22" t="str">
        <f t="shared" ca="1" si="260"/>
        <v>West Ambae (Ambae)</v>
      </c>
      <c r="D3336" s="6" t="s">
        <v>678</v>
      </c>
      <c r="E3336" s="22" t="str">
        <f t="shared" ca="1" si="261"/>
        <v>Ambae</v>
      </c>
      <c r="F3336" s="22" t="str">
        <f t="shared" ca="1" si="262"/>
        <v>VUT0103001</v>
      </c>
      <c r="G3336" s="22" t="str">
        <f t="shared" ca="1" si="263"/>
        <v>VUT0103</v>
      </c>
      <c r="H3336" s="22" t="str">
        <f t="shared" ca="1" si="264"/>
        <v>PENAMA</v>
      </c>
      <c r="I3336" s="2"/>
      <c r="J3336" s="2">
        <v>0</v>
      </c>
      <c r="K3336" s="2"/>
    </row>
    <row r="3337" spans="1:11">
      <c r="A3337" s="6" t="s">
        <v>6704</v>
      </c>
      <c r="B3337" s="6" t="s">
        <v>6705</v>
      </c>
      <c r="C3337" s="22" t="str">
        <f t="shared" ca="1" si="260"/>
        <v>West Ambae (Ambae)</v>
      </c>
      <c r="D3337" s="6" t="s">
        <v>678</v>
      </c>
      <c r="E3337" s="22" t="str">
        <f t="shared" ca="1" si="261"/>
        <v>Ambae</v>
      </c>
      <c r="F3337" s="22" t="str">
        <f t="shared" ca="1" si="262"/>
        <v>VUT0103001</v>
      </c>
      <c r="G3337" s="22" t="str">
        <f t="shared" ca="1" si="263"/>
        <v>VUT0103</v>
      </c>
      <c r="H3337" s="22" t="str">
        <f t="shared" ca="1" si="264"/>
        <v>PENAMA</v>
      </c>
      <c r="I3337" s="2"/>
      <c r="J3337" s="2">
        <v>0</v>
      </c>
      <c r="K3337" s="2"/>
    </row>
    <row r="3338" spans="1:11">
      <c r="A3338" s="6" t="s">
        <v>6712</v>
      </c>
      <c r="B3338" s="6" t="s">
        <v>6713</v>
      </c>
      <c r="C3338" s="22" t="str">
        <f t="shared" ca="1" si="260"/>
        <v>West Ambae (Ambae)</v>
      </c>
      <c r="D3338" s="6" t="s">
        <v>678</v>
      </c>
      <c r="E3338" s="22" t="str">
        <f t="shared" ca="1" si="261"/>
        <v>Ambae</v>
      </c>
      <c r="F3338" s="22" t="str">
        <f t="shared" ca="1" si="262"/>
        <v>VUT0103001</v>
      </c>
      <c r="G3338" s="22" t="str">
        <f t="shared" ca="1" si="263"/>
        <v>VUT0103</v>
      </c>
      <c r="H3338" s="22" t="str">
        <f t="shared" ca="1" si="264"/>
        <v>PENAMA</v>
      </c>
      <c r="I3338" s="2"/>
      <c r="J3338" s="2">
        <v>0</v>
      </c>
      <c r="K3338" s="2"/>
    </row>
    <row r="3339" spans="1:11">
      <c r="A3339" s="6" t="s">
        <v>6716</v>
      </c>
      <c r="B3339" s="6" t="s">
        <v>6717</v>
      </c>
      <c r="C3339" s="22" t="str">
        <f t="shared" ca="1" si="260"/>
        <v>West Ambae (Ambae)</v>
      </c>
      <c r="D3339" s="6" t="s">
        <v>678</v>
      </c>
      <c r="E3339" s="22" t="str">
        <f t="shared" ca="1" si="261"/>
        <v>Ambae</v>
      </c>
      <c r="F3339" s="22" t="str">
        <f t="shared" ca="1" si="262"/>
        <v>VUT0103001</v>
      </c>
      <c r="G3339" s="22" t="str">
        <f t="shared" ca="1" si="263"/>
        <v>VUT0103</v>
      </c>
      <c r="H3339" s="22" t="str">
        <f t="shared" ca="1" si="264"/>
        <v>PENAMA</v>
      </c>
      <c r="I3339" s="2"/>
      <c r="J3339" s="2">
        <v>0</v>
      </c>
      <c r="K3339" s="2"/>
    </row>
    <row r="3340" spans="1:11">
      <c r="A3340" s="6" t="s">
        <v>6718</v>
      </c>
      <c r="B3340" s="6" t="s">
        <v>6719</v>
      </c>
      <c r="C3340" s="22" t="str">
        <f t="shared" ca="1" si="260"/>
        <v>West Ambae (Ambae)</v>
      </c>
      <c r="D3340" s="6" t="s">
        <v>678</v>
      </c>
      <c r="E3340" s="22" t="str">
        <f t="shared" ca="1" si="261"/>
        <v>Ambae</v>
      </c>
      <c r="F3340" s="22" t="str">
        <f t="shared" ca="1" si="262"/>
        <v>VUT0103001</v>
      </c>
      <c r="G3340" s="22" t="str">
        <f t="shared" ca="1" si="263"/>
        <v>VUT0103</v>
      </c>
      <c r="H3340" s="22" t="str">
        <f t="shared" ca="1" si="264"/>
        <v>PENAMA</v>
      </c>
      <c r="I3340" s="2"/>
      <c r="J3340" s="2">
        <v>0</v>
      </c>
      <c r="K3340" s="2"/>
    </row>
    <row r="3341" spans="1:11">
      <c r="A3341" s="6" t="s">
        <v>6722</v>
      </c>
      <c r="B3341" s="6" t="s">
        <v>6723</v>
      </c>
      <c r="C3341" s="22" t="str">
        <f t="shared" ca="1" si="260"/>
        <v>West Ambae (Ambae)</v>
      </c>
      <c r="D3341" s="6" t="s">
        <v>678</v>
      </c>
      <c r="E3341" s="22" t="str">
        <f t="shared" ca="1" si="261"/>
        <v>Ambae</v>
      </c>
      <c r="F3341" s="22" t="str">
        <f t="shared" ca="1" si="262"/>
        <v>VUT0103001</v>
      </c>
      <c r="G3341" s="22" t="str">
        <f t="shared" ca="1" si="263"/>
        <v>VUT0103</v>
      </c>
      <c r="H3341" s="22" t="str">
        <f t="shared" ca="1" si="264"/>
        <v>PENAMA</v>
      </c>
      <c r="I3341" s="2"/>
      <c r="J3341" s="2">
        <v>0</v>
      </c>
      <c r="K3341" s="2"/>
    </row>
    <row r="3342" spans="1:11">
      <c r="A3342" s="6" t="s">
        <v>6724</v>
      </c>
      <c r="B3342" s="6" t="s">
        <v>6725</v>
      </c>
      <c r="C3342" s="22" t="str">
        <f t="shared" ca="1" si="260"/>
        <v>West Ambae (Ambae)</v>
      </c>
      <c r="D3342" s="6" t="s">
        <v>678</v>
      </c>
      <c r="E3342" s="22" t="str">
        <f t="shared" ca="1" si="261"/>
        <v>Ambae</v>
      </c>
      <c r="F3342" s="22" t="str">
        <f t="shared" ca="1" si="262"/>
        <v>VUT0103001</v>
      </c>
      <c r="G3342" s="22" t="str">
        <f t="shared" ca="1" si="263"/>
        <v>VUT0103</v>
      </c>
      <c r="H3342" s="22" t="str">
        <f t="shared" ca="1" si="264"/>
        <v>PENAMA</v>
      </c>
      <c r="I3342" s="2"/>
      <c r="J3342" s="2">
        <v>0</v>
      </c>
      <c r="K3342" s="2"/>
    </row>
    <row r="3343" spans="1:11">
      <c r="A3343" s="6" t="s">
        <v>6726</v>
      </c>
      <c r="B3343" s="6" t="s">
        <v>6727</v>
      </c>
      <c r="C3343" s="22" t="str">
        <f t="shared" ca="1" si="260"/>
        <v>West Ambae (Ambae)</v>
      </c>
      <c r="D3343" s="6" t="s">
        <v>678</v>
      </c>
      <c r="E3343" s="22" t="str">
        <f t="shared" ca="1" si="261"/>
        <v>Ambae</v>
      </c>
      <c r="F3343" s="22" t="str">
        <f t="shared" ca="1" si="262"/>
        <v>VUT0103001</v>
      </c>
      <c r="G3343" s="22" t="str">
        <f t="shared" ca="1" si="263"/>
        <v>VUT0103</v>
      </c>
      <c r="H3343" s="22" t="str">
        <f t="shared" ca="1" si="264"/>
        <v>PENAMA</v>
      </c>
      <c r="I3343" s="2"/>
      <c r="J3343" s="2">
        <v>0</v>
      </c>
      <c r="K3343" s="2"/>
    </row>
    <row r="3344" spans="1:11">
      <c r="A3344" s="6" t="s">
        <v>6736</v>
      </c>
      <c r="B3344" s="6" t="s">
        <v>6737</v>
      </c>
      <c r="C3344" s="22" t="str">
        <f t="shared" ca="1" si="260"/>
        <v>West Ambae (Ambae)</v>
      </c>
      <c r="D3344" s="6" t="s">
        <v>678</v>
      </c>
      <c r="E3344" s="22" t="str">
        <f t="shared" ca="1" si="261"/>
        <v>Ambae</v>
      </c>
      <c r="F3344" s="22" t="str">
        <f t="shared" ca="1" si="262"/>
        <v>VUT0103001</v>
      </c>
      <c r="G3344" s="22" t="str">
        <f t="shared" ca="1" si="263"/>
        <v>VUT0103</v>
      </c>
      <c r="H3344" s="22" t="str">
        <f t="shared" ca="1" si="264"/>
        <v>PENAMA</v>
      </c>
      <c r="I3344" s="2"/>
      <c r="J3344" s="2">
        <v>0</v>
      </c>
      <c r="K3344" s="2"/>
    </row>
    <row r="3345" spans="1:11">
      <c r="A3345" s="6" t="s">
        <v>6738</v>
      </c>
      <c r="B3345" s="6" t="s">
        <v>6739</v>
      </c>
      <c r="C3345" s="22" t="str">
        <f t="shared" ca="1" si="260"/>
        <v>West Ambae (Ambae)</v>
      </c>
      <c r="D3345" s="6" t="s">
        <v>678</v>
      </c>
      <c r="E3345" s="22" t="str">
        <f t="shared" ca="1" si="261"/>
        <v>Ambae</v>
      </c>
      <c r="F3345" s="22" t="str">
        <f t="shared" ca="1" si="262"/>
        <v>VUT0103001</v>
      </c>
      <c r="G3345" s="22" t="str">
        <f t="shared" ca="1" si="263"/>
        <v>VUT0103</v>
      </c>
      <c r="H3345" s="22" t="str">
        <f t="shared" ca="1" si="264"/>
        <v>PENAMA</v>
      </c>
      <c r="I3345" s="2"/>
      <c r="J3345" s="2">
        <v>0</v>
      </c>
      <c r="K3345" s="2"/>
    </row>
    <row r="3346" spans="1:11">
      <c r="A3346" s="6" t="s">
        <v>6742</v>
      </c>
      <c r="B3346" s="6" t="s">
        <v>6743</v>
      </c>
      <c r="C3346" s="22" t="str">
        <f t="shared" ca="1" si="260"/>
        <v>West Ambae (Ambae)</v>
      </c>
      <c r="D3346" s="6" t="s">
        <v>678</v>
      </c>
      <c r="E3346" s="22" t="str">
        <f t="shared" ca="1" si="261"/>
        <v>Ambae</v>
      </c>
      <c r="F3346" s="22" t="str">
        <f t="shared" ca="1" si="262"/>
        <v>VUT0103001</v>
      </c>
      <c r="G3346" s="22" t="str">
        <f t="shared" ca="1" si="263"/>
        <v>VUT0103</v>
      </c>
      <c r="H3346" s="22" t="str">
        <f t="shared" ca="1" si="264"/>
        <v>PENAMA</v>
      </c>
      <c r="I3346" s="2"/>
      <c r="J3346" s="2">
        <v>0</v>
      </c>
      <c r="K3346" s="2"/>
    </row>
    <row r="3347" spans="1:11">
      <c r="A3347" s="6" t="s">
        <v>6744</v>
      </c>
      <c r="B3347" s="6" t="s">
        <v>6745</v>
      </c>
      <c r="C3347" s="22" t="str">
        <f t="shared" ca="1" si="260"/>
        <v>West Ambae (Ambae)</v>
      </c>
      <c r="D3347" s="6" t="s">
        <v>678</v>
      </c>
      <c r="E3347" s="22" t="str">
        <f t="shared" ca="1" si="261"/>
        <v>Ambae</v>
      </c>
      <c r="F3347" s="22" t="str">
        <f t="shared" ca="1" si="262"/>
        <v>VUT0103001</v>
      </c>
      <c r="G3347" s="22" t="str">
        <f t="shared" ca="1" si="263"/>
        <v>VUT0103</v>
      </c>
      <c r="H3347" s="22" t="str">
        <f t="shared" ca="1" si="264"/>
        <v>PENAMA</v>
      </c>
      <c r="I3347" s="2"/>
      <c r="J3347" s="2">
        <v>0</v>
      </c>
      <c r="K3347" s="2"/>
    </row>
    <row r="3348" spans="1:11">
      <c r="A3348" s="6" t="s">
        <v>6754</v>
      </c>
      <c r="B3348" s="6" t="s">
        <v>6755</v>
      </c>
      <c r="C3348" s="22" t="str">
        <f t="shared" ca="1" si="260"/>
        <v>West Ambae (Ambae)</v>
      </c>
      <c r="D3348" s="6" t="s">
        <v>678</v>
      </c>
      <c r="E3348" s="22" t="str">
        <f t="shared" ca="1" si="261"/>
        <v>Ambae</v>
      </c>
      <c r="F3348" s="22" t="str">
        <f t="shared" ca="1" si="262"/>
        <v>VUT0103001</v>
      </c>
      <c r="G3348" s="22" t="str">
        <f t="shared" ca="1" si="263"/>
        <v>VUT0103</v>
      </c>
      <c r="H3348" s="22" t="str">
        <f t="shared" ca="1" si="264"/>
        <v>PENAMA</v>
      </c>
      <c r="I3348" s="2"/>
      <c r="J3348" s="2">
        <v>0</v>
      </c>
      <c r="K3348" s="2"/>
    </row>
    <row r="3349" spans="1:11">
      <c r="A3349" s="6" t="s">
        <v>6766</v>
      </c>
      <c r="B3349" s="6" t="s">
        <v>6767</v>
      </c>
      <c r="C3349" s="22" t="str">
        <f t="shared" ca="1" si="260"/>
        <v>West Ambae (Ambae)</v>
      </c>
      <c r="D3349" s="6" t="s">
        <v>678</v>
      </c>
      <c r="E3349" s="22" t="str">
        <f t="shared" ca="1" si="261"/>
        <v>Ambae</v>
      </c>
      <c r="F3349" s="22" t="str">
        <f t="shared" ca="1" si="262"/>
        <v>VUT0103001</v>
      </c>
      <c r="G3349" s="22" t="str">
        <f t="shared" ca="1" si="263"/>
        <v>VUT0103</v>
      </c>
      <c r="H3349" s="22" t="str">
        <f t="shared" ca="1" si="264"/>
        <v>PENAMA</v>
      </c>
      <c r="I3349" s="2"/>
      <c r="J3349" s="2">
        <v>0</v>
      </c>
      <c r="K3349" s="2"/>
    </row>
    <row r="3350" spans="1:11">
      <c r="A3350" s="6" t="s">
        <v>6776</v>
      </c>
      <c r="B3350" s="6" t="s">
        <v>6777</v>
      </c>
      <c r="C3350" s="22" t="str">
        <f t="shared" ca="1" si="260"/>
        <v>West Ambae (Ambae)</v>
      </c>
      <c r="D3350" s="6" t="s">
        <v>678</v>
      </c>
      <c r="E3350" s="22" t="str">
        <f t="shared" ca="1" si="261"/>
        <v>Ambae</v>
      </c>
      <c r="F3350" s="22" t="str">
        <f t="shared" ca="1" si="262"/>
        <v>VUT0103001</v>
      </c>
      <c r="G3350" s="22" t="str">
        <f t="shared" ca="1" si="263"/>
        <v>VUT0103</v>
      </c>
      <c r="H3350" s="22" t="str">
        <f t="shared" ca="1" si="264"/>
        <v>PENAMA</v>
      </c>
      <c r="I3350" s="2"/>
      <c r="J3350" s="2">
        <v>0</v>
      </c>
      <c r="K3350" s="2"/>
    </row>
    <row r="3351" spans="1:11">
      <c r="A3351" s="6" t="s">
        <v>6778</v>
      </c>
      <c r="B3351" s="6" t="s">
        <v>6779</v>
      </c>
      <c r="C3351" s="22" t="str">
        <f t="shared" ca="1" si="260"/>
        <v>West Ambae (Ambae)</v>
      </c>
      <c r="D3351" s="6" t="s">
        <v>678</v>
      </c>
      <c r="E3351" s="22" t="str">
        <f t="shared" ca="1" si="261"/>
        <v>Ambae</v>
      </c>
      <c r="F3351" s="22" t="str">
        <f t="shared" ca="1" si="262"/>
        <v>VUT0103001</v>
      </c>
      <c r="G3351" s="22" t="str">
        <f t="shared" ca="1" si="263"/>
        <v>VUT0103</v>
      </c>
      <c r="H3351" s="22" t="str">
        <f t="shared" ca="1" si="264"/>
        <v>PENAMA</v>
      </c>
      <c r="I3351" s="2"/>
      <c r="J3351" s="2">
        <v>0</v>
      </c>
      <c r="K3351" s="2"/>
    </row>
    <row r="3352" spans="1:11">
      <c r="A3352" s="6" t="s">
        <v>6786</v>
      </c>
      <c r="B3352" s="6" t="s">
        <v>6787</v>
      </c>
      <c r="C3352" s="22" t="str">
        <f t="shared" ca="1" si="260"/>
        <v>West Ambae (Ambae)</v>
      </c>
      <c r="D3352" s="6" t="s">
        <v>678</v>
      </c>
      <c r="E3352" s="22" t="str">
        <f t="shared" ca="1" si="261"/>
        <v>Ambae</v>
      </c>
      <c r="F3352" s="22" t="str">
        <f t="shared" ca="1" si="262"/>
        <v>VUT0103001</v>
      </c>
      <c r="G3352" s="22" t="str">
        <f t="shared" ca="1" si="263"/>
        <v>VUT0103</v>
      </c>
      <c r="H3352" s="22" t="str">
        <f t="shared" ca="1" si="264"/>
        <v>PENAMA</v>
      </c>
      <c r="I3352" s="2"/>
      <c r="J3352" s="2">
        <v>0</v>
      </c>
      <c r="K3352" s="2"/>
    </row>
    <row r="3353" spans="1:11">
      <c r="A3353" s="6" t="s">
        <v>6790</v>
      </c>
      <c r="B3353" s="6" t="s">
        <v>6791</v>
      </c>
      <c r="C3353" s="22" t="str">
        <f t="shared" ca="1" si="260"/>
        <v>West Ambae (Ambae)</v>
      </c>
      <c r="D3353" s="6" t="s">
        <v>678</v>
      </c>
      <c r="E3353" s="22" t="str">
        <f t="shared" ca="1" si="261"/>
        <v>Ambae</v>
      </c>
      <c r="F3353" s="22" t="str">
        <f t="shared" ca="1" si="262"/>
        <v>VUT0103001</v>
      </c>
      <c r="G3353" s="22" t="str">
        <f t="shared" ca="1" si="263"/>
        <v>VUT0103</v>
      </c>
      <c r="H3353" s="22" t="str">
        <f t="shared" ca="1" si="264"/>
        <v>PENAMA</v>
      </c>
      <c r="I3353" s="2"/>
      <c r="J3353" s="2">
        <v>0</v>
      </c>
      <c r="K3353" s="2"/>
    </row>
    <row r="3354" spans="1:11">
      <c r="A3354" s="6" t="s">
        <v>6796</v>
      </c>
      <c r="B3354" s="6" t="s">
        <v>6797</v>
      </c>
      <c r="C3354" s="22" t="str">
        <f t="shared" ca="1" si="260"/>
        <v>West Ambae (Ambae)</v>
      </c>
      <c r="D3354" s="6" t="s">
        <v>678</v>
      </c>
      <c r="E3354" s="22" t="str">
        <f t="shared" ca="1" si="261"/>
        <v>Ambae</v>
      </c>
      <c r="F3354" s="22" t="str">
        <f t="shared" ca="1" si="262"/>
        <v>VUT0103001</v>
      </c>
      <c r="G3354" s="22" t="str">
        <f t="shared" ca="1" si="263"/>
        <v>VUT0103</v>
      </c>
      <c r="H3354" s="22" t="str">
        <f t="shared" ca="1" si="264"/>
        <v>PENAMA</v>
      </c>
      <c r="I3354" s="2"/>
      <c r="J3354" s="2">
        <v>0</v>
      </c>
      <c r="K3354" s="2"/>
    </row>
    <row r="3355" spans="1:11">
      <c r="A3355" s="6" t="s">
        <v>6798</v>
      </c>
      <c r="B3355" s="6" t="s">
        <v>6799</v>
      </c>
      <c r="C3355" s="22" t="str">
        <f t="shared" ca="1" si="260"/>
        <v>West Ambae (Ambae)</v>
      </c>
      <c r="D3355" s="6" t="s">
        <v>678</v>
      </c>
      <c r="E3355" s="22" t="str">
        <f t="shared" ca="1" si="261"/>
        <v>Ambae</v>
      </c>
      <c r="F3355" s="22" t="str">
        <f t="shared" ca="1" si="262"/>
        <v>VUT0103001</v>
      </c>
      <c r="G3355" s="22" t="str">
        <f t="shared" ca="1" si="263"/>
        <v>VUT0103</v>
      </c>
      <c r="H3355" s="22" t="str">
        <f t="shared" ca="1" si="264"/>
        <v>PENAMA</v>
      </c>
      <c r="I3355" s="2"/>
      <c r="J3355" s="2">
        <v>0</v>
      </c>
      <c r="K3355" s="2"/>
    </row>
    <row r="3356" spans="1:11">
      <c r="A3356" s="6" t="s">
        <v>6802</v>
      </c>
      <c r="B3356" s="6" t="s">
        <v>6803</v>
      </c>
      <c r="C3356" s="22" t="str">
        <f t="shared" ca="1" si="260"/>
        <v>West Ambae (Ambae)</v>
      </c>
      <c r="D3356" s="6" t="s">
        <v>678</v>
      </c>
      <c r="E3356" s="22" t="str">
        <f t="shared" ca="1" si="261"/>
        <v>Ambae</v>
      </c>
      <c r="F3356" s="22" t="str">
        <f t="shared" ca="1" si="262"/>
        <v>VUT0103001</v>
      </c>
      <c r="G3356" s="22" t="str">
        <f t="shared" ca="1" si="263"/>
        <v>VUT0103</v>
      </c>
      <c r="H3356" s="22" t="str">
        <f t="shared" ca="1" si="264"/>
        <v>PENAMA</v>
      </c>
      <c r="I3356" s="2"/>
      <c r="J3356" s="2">
        <v>0</v>
      </c>
      <c r="K3356" s="2"/>
    </row>
    <row r="3357" spans="1:11">
      <c r="A3357" s="6" t="s">
        <v>6804</v>
      </c>
      <c r="B3357" s="6" t="s">
        <v>6805</v>
      </c>
      <c r="C3357" s="22" t="str">
        <f t="shared" ca="1" si="260"/>
        <v>West Ambae (Ambae)</v>
      </c>
      <c r="D3357" s="6" t="s">
        <v>678</v>
      </c>
      <c r="E3357" s="22" t="str">
        <f t="shared" ca="1" si="261"/>
        <v>Ambae</v>
      </c>
      <c r="F3357" s="22" t="str">
        <f t="shared" ca="1" si="262"/>
        <v>VUT0103001</v>
      </c>
      <c r="G3357" s="22" t="str">
        <f t="shared" ca="1" si="263"/>
        <v>VUT0103</v>
      </c>
      <c r="H3357" s="22" t="str">
        <f t="shared" ca="1" si="264"/>
        <v>PENAMA</v>
      </c>
      <c r="I3357" s="2"/>
      <c r="J3357" s="2">
        <v>0</v>
      </c>
      <c r="K3357" s="2"/>
    </row>
    <row r="3358" spans="1:11">
      <c r="A3358" s="6" t="s">
        <v>6806</v>
      </c>
      <c r="B3358" s="6" t="s">
        <v>6807</v>
      </c>
      <c r="C3358" s="22" t="str">
        <f t="shared" ca="1" si="260"/>
        <v>West Ambae (Ambae)</v>
      </c>
      <c r="D3358" s="6" t="s">
        <v>678</v>
      </c>
      <c r="E3358" s="22" t="str">
        <f t="shared" ca="1" si="261"/>
        <v>Ambae</v>
      </c>
      <c r="F3358" s="22" t="str">
        <f t="shared" ca="1" si="262"/>
        <v>VUT0103001</v>
      </c>
      <c r="G3358" s="22" t="str">
        <f t="shared" ca="1" si="263"/>
        <v>VUT0103</v>
      </c>
      <c r="H3358" s="22" t="str">
        <f t="shared" ca="1" si="264"/>
        <v>PENAMA</v>
      </c>
      <c r="I3358" s="2"/>
      <c r="J3358" s="2">
        <v>0</v>
      </c>
      <c r="K3358" s="2"/>
    </row>
    <row r="3359" spans="1:11">
      <c r="A3359" s="6" t="s">
        <v>6808</v>
      </c>
      <c r="B3359" s="6" t="s">
        <v>6809</v>
      </c>
      <c r="C3359" s="22" t="str">
        <f t="shared" ca="1" si="260"/>
        <v>West Ambae (Ambae)</v>
      </c>
      <c r="D3359" s="6" t="s">
        <v>678</v>
      </c>
      <c r="E3359" s="22" t="str">
        <f t="shared" ca="1" si="261"/>
        <v>Ambae</v>
      </c>
      <c r="F3359" s="22" t="str">
        <f t="shared" ca="1" si="262"/>
        <v>VUT0103001</v>
      </c>
      <c r="G3359" s="22" t="str">
        <f t="shared" ca="1" si="263"/>
        <v>VUT0103</v>
      </c>
      <c r="H3359" s="22" t="str">
        <f t="shared" ca="1" si="264"/>
        <v>PENAMA</v>
      </c>
      <c r="I3359" s="2"/>
      <c r="J3359" s="2">
        <v>0</v>
      </c>
      <c r="K3359" s="2"/>
    </row>
    <row r="3360" spans="1:11">
      <c r="A3360" s="6" t="s">
        <v>6810</v>
      </c>
      <c r="B3360" s="6" t="s">
        <v>6811</v>
      </c>
      <c r="C3360" s="22" t="str">
        <f t="shared" ca="1" si="260"/>
        <v>West Ambae (Ambae)</v>
      </c>
      <c r="D3360" s="6" t="s">
        <v>678</v>
      </c>
      <c r="E3360" s="22" t="str">
        <f t="shared" ca="1" si="261"/>
        <v>Ambae</v>
      </c>
      <c r="F3360" s="22" t="str">
        <f t="shared" ca="1" si="262"/>
        <v>VUT0103001</v>
      </c>
      <c r="G3360" s="22" t="str">
        <f t="shared" ca="1" si="263"/>
        <v>VUT0103</v>
      </c>
      <c r="H3360" s="22" t="str">
        <f t="shared" ca="1" si="264"/>
        <v>PENAMA</v>
      </c>
      <c r="I3360" s="2"/>
      <c r="J3360" s="2">
        <v>0</v>
      </c>
      <c r="K3360" s="2"/>
    </row>
    <row r="3361" spans="1:11">
      <c r="A3361" s="6" t="s">
        <v>6814</v>
      </c>
      <c r="B3361" s="6" t="s">
        <v>6815</v>
      </c>
      <c r="C3361" s="22" t="str">
        <f t="shared" ca="1" si="260"/>
        <v>West Ambae (Ambae)</v>
      </c>
      <c r="D3361" s="6" t="s">
        <v>678</v>
      </c>
      <c r="E3361" s="22" t="str">
        <f t="shared" ca="1" si="261"/>
        <v>Ambae</v>
      </c>
      <c r="F3361" s="22" t="str">
        <f t="shared" ca="1" si="262"/>
        <v>VUT0103001</v>
      </c>
      <c r="G3361" s="22" t="str">
        <f t="shared" ca="1" si="263"/>
        <v>VUT0103</v>
      </c>
      <c r="H3361" s="22" t="str">
        <f t="shared" ca="1" si="264"/>
        <v>PENAMA</v>
      </c>
      <c r="I3361" s="2"/>
      <c r="J3361" s="2">
        <v>0</v>
      </c>
      <c r="K3361" s="2"/>
    </row>
    <row r="3362" spans="1:11">
      <c r="A3362" s="6" t="s">
        <v>6816</v>
      </c>
      <c r="B3362" s="6" t="s">
        <v>6817</v>
      </c>
      <c r="C3362" s="22" t="str">
        <f t="shared" ca="1" si="260"/>
        <v>West Ambae (Ambae)</v>
      </c>
      <c r="D3362" s="6" t="s">
        <v>678</v>
      </c>
      <c r="E3362" s="22" t="str">
        <f t="shared" ca="1" si="261"/>
        <v>Ambae</v>
      </c>
      <c r="F3362" s="22" t="str">
        <f t="shared" ca="1" si="262"/>
        <v>VUT0103001</v>
      </c>
      <c r="G3362" s="22" t="str">
        <f t="shared" ca="1" si="263"/>
        <v>VUT0103</v>
      </c>
      <c r="H3362" s="22" t="str">
        <f t="shared" ca="1" si="264"/>
        <v>PENAMA</v>
      </c>
      <c r="I3362" s="2"/>
      <c r="J3362" s="2">
        <v>0</v>
      </c>
      <c r="K3362" s="2"/>
    </row>
    <row r="3363" spans="1:11">
      <c r="A3363" s="6" t="s">
        <v>6824</v>
      </c>
      <c r="B3363" s="6" t="s">
        <v>6825</v>
      </c>
      <c r="C3363" s="22" t="str">
        <f t="shared" ca="1" si="260"/>
        <v>West Ambae (Ambae)</v>
      </c>
      <c r="D3363" s="6" t="s">
        <v>678</v>
      </c>
      <c r="E3363" s="22" t="str">
        <f t="shared" ca="1" si="261"/>
        <v>Ambae</v>
      </c>
      <c r="F3363" s="22" t="str">
        <f t="shared" ca="1" si="262"/>
        <v>VUT0103001</v>
      </c>
      <c r="G3363" s="22" t="str">
        <f t="shared" ca="1" si="263"/>
        <v>VUT0103</v>
      </c>
      <c r="H3363" s="22" t="str">
        <f t="shared" ca="1" si="264"/>
        <v>PENAMA</v>
      </c>
      <c r="I3363" s="2"/>
      <c r="J3363" s="2">
        <v>0</v>
      </c>
      <c r="K3363" s="2"/>
    </row>
    <row r="3364" spans="1:11">
      <c r="A3364" s="6" t="s">
        <v>6832</v>
      </c>
      <c r="B3364" s="6" t="s">
        <v>6833</v>
      </c>
      <c r="C3364" s="22" t="str">
        <f t="shared" ca="1" si="260"/>
        <v>West Ambae (Ambae)</v>
      </c>
      <c r="D3364" s="6" t="s">
        <v>678</v>
      </c>
      <c r="E3364" s="22" t="str">
        <f t="shared" ca="1" si="261"/>
        <v>Ambae</v>
      </c>
      <c r="F3364" s="22" t="str">
        <f t="shared" ca="1" si="262"/>
        <v>VUT0103001</v>
      </c>
      <c r="G3364" s="22" t="str">
        <f t="shared" ca="1" si="263"/>
        <v>VUT0103</v>
      </c>
      <c r="H3364" s="22" t="str">
        <f t="shared" ca="1" si="264"/>
        <v>PENAMA</v>
      </c>
      <c r="I3364" s="2"/>
      <c r="J3364" s="2">
        <v>0</v>
      </c>
      <c r="K3364" s="2"/>
    </row>
    <row r="3365" spans="1:11">
      <c r="A3365" s="6" t="s">
        <v>6834</v>
      </c>
      <c r="B3365" s="6" t="s">
        <v>6835</v>
      </c>
      <c r="C3365" s="22" t="str">
        <f t="shared" ca="1" si="260"/>
        <v>West Ambae (Ambae)</v>
      </c>
      <c r="D3365" s="6" t="s">
        <v>678</v>
      </c>
      <c r="E3365" s="22" t="str">
        <f t="shared" ca="1" si="261"/>
        <v>Ambae</v>
      </c>
      <c r="F3365" s="22" t="str">
        <f t="shared" ca="1" si="262"/>
        <v>VUT0103001</v>
      </c>
      <c r="G3365" s="22" t="str">
        <f t="shared" ca="1" si="263"/>
        <v>VUT0103</v>
      </c>
      <c r="H3365" s="22" t="str">
        <f t="shared" ca="1" si="264"/>
        <v>PENAMA</v>
      </c>
      <c r="I3365" s="2"/>
      <c r="J3365" s="2">
        <v>0</v>
      </c>
      <c r="K3365" s="2"/>
    </row>
    <row r="3366" spans="1:11">
      <c r="A3366" s="6" t="s">
        <v>6838</v>
      </c>
      <c r="B3366" s="6" t="s">
        <v>6839</v>
      </c>
      <c r="C3366" s="22" t="str">
        <f t="shared" ca="1" si="260"/>
        <v>West Ambae (Ambae)</v>
      </c>
      <c r="D3366" s="6" t="s">
        <v>678</v>
      </c>
      <c r="E3366" s="22" t="str">
        <f t="shared" ca="1" si="261"/>
        <v>Ambae</v>
      </c>
      <c r="F3366" s="22" t="str">
        <f t="shared" ca="1" si="262"/>
        <v>VUT0103001</v>
      </c>
      <c r="G3366" s="22" t="str">
        <f t="shared" ca="1" si="263"/>
        <v>VUT0103</v>
      </c>
      <c r="H3366" s="22" t="str">
        <f t="shared" ca="1" si="264"/>
        <v>PENAMA</v>
      </c>
      <c r="I3366" s="2"/>
      <c r="J3366" s="2">
        <v>0</v>
      </c>
      <c r="K3366" s="2"/>
    </row>
    <row r="3367" spans="1:11">
      <c r="A3367" s="6" t="s">
        <v>6840</v>
      </c>
      <c r="B3367" s="6" t="s">
        <v>6841</v>
      </c>
      <c r="C3367" s="22" t="str">
        <f t="shared" ca="1" si="260"/>
        <v>West Ambae (Ambae)</v>
      </c>
      <c r="D3367" s="6" t="s">
        <v>678</v>
      </c>
      <c r="E3367" s="22" t="str">
        <f t="shared" ca="1" si="261"/>
        <v>Ambae</v>
      </c>
      <c r="F3367" s="22" t="str">
        <f t="shared" ca="1" si="262"/>
        <v>VUT0103001</v>
      </c>
      <c r="G3367" s="22" t="str">
        <f t="shared" ca="1" si="263"/>
        <v>VUT0103</v>
      </c>
      <c r="H3367" s="22" t="str">
        <f t="shared" ca="1" si="264"/>
        <v>PENAMA</v>
      </c>
      <c r="I3367" s="2"/>
      <c r="J3367" s="2">
        <v>0</v>
      </c>
      <c r="K3367" s="2"/>
    </row>
    <row r="3368" spans="1:11">
      <c r="A3368" s="6" t="s">
        <v>6846</v>
      </c>
      <c r="B3368" s="6" t="s">
        <v>6847</v>
      </c>
      <c r="C3368" s="22" t="str">
        <f t="shared" ca="1" si="260"/>
        <v>West Ambae (Ambae)</v>
      </c>
      <c r="D3368" s="6" t="s">
        <v>678</v>
      </c>
      <c r="E3368" s="22" t="str">
        <f t="shared" ca="1" si="261"/>
        <v>Ambae</v>
      </c>
      <c r="F3368" s="22" t="str">
        <f t="shared" ca="1" si="262"/>
        <v>VUT0103001</v>
      </c>
      <c r="G3368" s="22" t="str">
        <f t="shared" ca="1" si="263"/>
        <v>VUT0103</v>
      </c>
      <c r="H3368" s="22" t="str">
        <f t="shared" ca="1" si="264"/>
        <v>PENAMA</v>
      </c>
      <c r="I3368" s="2"/>
      <c r="J3368" s="2">
        <v>0</v>
      </c>
      <c r="K3368" s="2"/>
    </row>
    <row r="3369" spans="1:11">
      <c r="A3369" s="6" t="s">
        <v>6850</v>
      </c>
      <c r="B3369" s="6" t="s">
        <v>6851</v>
      </c>
      <c r="C3369" s="22" t="str">
        <f t="shared" ca="1" si="260"/>
        <v>West Ambae (Ambae)</v>
      </c>
      <c r="D3369" s="6" t="s">
        <v>678</v>
      </c>
      <c r="E3369" s="22" t="str">
        <f t="shared" ca="1" si="261"/>
        <v>Ambae</v>
      </c>
      <c r="F3369" s="22" t="str">
        <f t="shared" ca="1" si="262"/>
        <v>VUT0103001</v>
      </c>
      <c r="G3369" s="22" t="str">
        <f t="shared" ca="1" si="263"/>
        <v>VUT0103</v>
      </c>
      <c r="H3369" s="22" t="str">
        <f t="shared" ca="1" si="264"/>
        <v>PENAMA</v>
      </c>
      <c r="I3369" s="2"/>
      <c r="J3369" s="2">
        <v>0</v>
      </c>
      <c r="K3369" s="2"/>
    </row>
    <row r="3370" spans="1:11">
      <c r="A3370" s="6" t="s">
        <v>6852</v>
      </c>
      <c r="B3370" s="6" t="s">
        <v>6853</v>
      </c>
      <c r="C3370" s="22" t="str">
        <f t="shared" ca="1" si="260"/>
        <v>West Ambae (Ambae)</v>
      </c>
      <c r="D3370" s="6" t="s">
        <v>678</v>
      </c>
      <c r="E3370" s="22" t="str">
        <f t="shared" ca="1" si="261"/>
        <v>Ambae</v>
      </c>
      <c r="F3370" s="22" t="str">
        <f t="shared" ca="1" si="262"/>
        <v>VUT0103001</v>
      </c>
      <c r="G3370" s="22" t="str">
        <f t="shared" ca="1" si="263"/>
        <v>VUT0103</v>
      </c>
      <c r="H3370" s="22" t="str">
        <f t="shared" ca="1" si="264"/>
        <v>PENAMA</v>
      </c>
      <c r="I3370" s="2"/>
      <c r="J3370" s="2">
        <v>0</v>
      </c>
      <c r="K3370" s="2"/>
    </row>
    <row r="3371" spans="1:11">
      <c r="A3371" s="6" t="s">
        <v>6856</v>
      </c>
      <c r="B3371" s="6" t="s">
        <v>6857</v>
      </c>
      <c r="C3371" s="22" t="str">
        <f t="shared" ca="1" si="260"/>
        <v>West Ambae (Ambae)</v>
      </c>
      <c r="D3371" s="6" t="s">
        <v>678</v>
      </c>
      <c r="E3371" s="22" t="str">
        <f t="shared" ca="1" si="261"/>
        <v>Ambae</v>
      </c>
      <c r="F3371" s="22" t="str">
        <f t="shared" ca="1" si="262"/>
        <v>VUT0103001</v>
      </c>
      <c r="G3371" s="22" t="str">
        <f t="shared" ca="1" si="263"/>
        <v>VUT0103</v>
      </c>
      <c r="H3371" s="22" t="str">
        <f t="shared" ca="1" si="264"/>
        <v>PENAMA</v>
      </c>
      <c r="I3371" s="2"/>
      <c r="J3371" s="2">
        <v>0</v>
      </c>
      <c r="K3371" s="2"/>
    </row>
    <row r="3372" spans="1:11">
      <c r="A3372" s="6" t="s">
        <v>6862</v>
      </c>
      <c r="B3372" s="6" t="s">
        <v>6863</v>
      </c>
      <c r="C3372" s="22" t="str">
        <f t="shared" ca="1" si="260"/>
        <v>West Ambae (Ambae)</v>
      </c>
      <c r="D3372" s="6" t="s">
        <v>678</v>
      </c>
      <c r="E3372" s="22" t="str">
        <f t="shared" ca="1" si="261"/>
        <v>Ambae</v>
      </c>
      <c r="F3372" s="22" t="str">
        <f t="shared" ca="1" si="262"/>
        <v>VUT0103001</v>
      </c>
      <c r="G3372" s="22" t="str">
        <f t="shared" ca="1" si="263"/>
        <v>VUT0103</v>
      </c>
      <c r="H3372" s="22" t="str">
        <f t="shared" ca="1" si="264"/>
        <v>PENAMA</v>
      </c>
      <c r="I3372" s="2"/>
      <c r="J3372" s="2">
        <v>0</v>
      </c>
      <c r="K3372" s="2"/>
    </row>
    <row r="3373" spans="1:11">
      <c r="A3373" s="6" t="s">
        <v>6864</v>
      </c>
      <c r="B3373" s="6" t="s">
        <v>6865</v>
      </c>
      <c r="C3373" s="22" t="str">
        <f t="shared" ca="1" si="260"/>
        <v>West Ambae (Ambae)</v>
      </c>
      <c r="D3373" s="6" t="s">
        <v>678</v>
      </c>
      <c r="E3373" s="22" t="str">
        <f t="shared" ca="1" si="261"/>
        <v>Ambae</v>
      </c>
      <c r="F3373" s="22" t="str">
        <f t="shared" ca="1" si="262"/>
        <v>VUT0103001</v>
      </c>
      <c r="G3373" s="22" t="str">
        <f t="shared" ca="1" si="263"/>
        <v>VUT0103</v>
      </c>
      <c r="H3373" s="22" t="str">
        <f t="shared" ca="1" si="264"/>
        <v>PENAMA</v>
      </c>
      <c r="I3373" s="2"/>
      <c r="J3373" s="2">
        <v>0</v>
      </c>
      <c r="K3373" s="2"/>
    </row>
    <row r="3374" spans="1:11">
      <c r="A3374" s="6" t="s">
        <v>6870</v>
      </c>
      <c r="B3374" s="6" t="s">
        <v>6871</v>
      </c>
      <c r="C3374" s="22" t="str">
        <f t="shared" ca="1" si="260"/>
        <v>West Ambae (Ambae)</v>
      </c>
      <c r="D3374" s="6" t="s">
        <v>678</v>
      </c>
      <c r="E3374" s="22" t="str">
        <f t="shared" ca="1" si="261"/>
        <v>Ambae</v>
      </c>
      <c r="F3374" s="22" t="str">
        <f t="shared" ca="1" si="262"/>
        <v>VUT0103001</v>
      </c>
      <c r="G3374" s="22" t="str">
        <f t="shared" ca="1" si="263"/>
        <v>VUT0103</v>
      </c>
      <c r="H3374" s="22" t="str">
        <f t="shared" ca="1" si="264"/>
        <v>PENAMA</v>
      </c>
      <c r="I3374" s="2"/>
      <c r="J3374" s="2">
        <v>0</v>
      </c>
      <c r="K3374" s="2"/>
    </row>
    <row r="3375" spans="1:11">
      <c r="A3375" s="6" t="s">
        <v>6872</v>
      </c>
      <c r="B3375" s="6" t="s">
        <v>6873</v>
      </c>
      <c r="C3375" s="22" t="str">
        <f t="shared" ca="1" si="260"/>
        <v>West Ambae (Ambae)</v>
      </c>
      <c r="D3375" s="6" t="s">
        <v>678</v>
      </c>
      <c r="E3375" s="22" t="str">
        <f t="shared" ca="1" si="261"/>
        <v>Ambae</v>
      </c>
      <c r="F3375" s="22" t="str">
        <f t="shared" ca="1" si="262"/>
        <v>VUT0103001</v>
      </c>
      <c r="G3375" s="22" t="str">
        <f t="shared" ca="1" si="263"/>
        <v>VUT0103</v>
      </c>
      <c r="H3375" s="22" t="str">
        <f t="shared" ca="1" si="264"/>
        <v>PENAMA</v>
      </c>
      <c r="I3375" s="2"/>
      <c r="J3375" s="2">
        <v>0</v>
      </c>
      <c r="K3375" s="2"/>
    </row>
    <row r="3376" spans="1:11">
      <c r="A3376" s="6" t="s">
        <v>6876</v>
      </c>
      <c r="B3376" s="6" t="s">
        <v>6877</v>
      </c>
      <c r="C3376" s="22" t="str">
        <f t="shared" ca="1" si="260"/>
        <v>West Ambae (Ambae)</v>
      </c>
      <c r="D3376" s="6" t="s">
        <v>678</v>
      </c>
      <c r="E3376" s="22" t="str">
        <f t="shared" ca="1" si="261"/>
        <v>Ambae</v>
      </c>
      <c r="F3376" s="22" t="str">
        <f t="shared" ca="1" si="262"/>
        <v>VUT0103001</v>
      </c>
      <c r="G3376" s="22" t="str">
        <f t="shared" ca="1" si="263"/>
        <v>VUT0103</v>
      </c>
      <c r="H3376" s="22" t="str">
        <f t="shared" ca="1" si="264"/>
        <v>PENAMA</v>
      </c>
      <c r="I3376" s="2"/>
      <c r="J3376" s="2">
        <v>0</v>
      </c>
      <c r="K3376" s="2"/>
    </row>
    <row r="3377" spans="1:11">
      <c r="A3377" s="6" t="s">
        <v>6878</v>
      </c>
      <c r="B3377" s="6" t="s">
        <v>6879</v>
      </c>
      <c r="C3377" s="22" t="str">
        <f t="shared" ca="1" si="260"/>
        <v>West Ambae (Ambae)</v>
      </c>
      <c r="D3377" s="6" t="s">
        <v>678</v>
      </c>
      <c r="E3377" s="22" t="str">
        <f t="shared" ca="1" si="261"/>
        <v>Ambae</v>
      </c>
      <c r="F3377" s="22" t="str">
        <f t="shared" ca="1" si="262"/>
        <v>VUT0103001</v>
      </c>
      <c r="G3377" s="22" t="str">
        <f t="shared" ca="1" si="263"/>
        <v>VUT0103</v>
      </c>
      <c r="H3377" s="22" t="str">
        <f t="shared" ca="1" si="264"/>
        <v>PENAMA</v>
      </c>
      <c r="I3377" s="2"/>
      <c r="J3377" s="2">
        <v>0</v>
      </c>
      <c r="K3377" s="2"/>
    </row>
    <row r="3378" spans="1:11">
      <c r="A3378" s="6" t="s">
        <v>6886</v>
      </c>
      <c r="B3378" s="6" t="s">
        <v>6887</v>
      </c>
      <c r="C3378" s="22" t="str">
        <f t="shared" ca="1" si="260"/>
        <v>West Ambae (Ambae)</v>
      </c>
      <c r="D3378" s="6" t="s">
        <v>678</v>
      </c>
      <c r="E3378" s="22" t="str">
        <f t="shared" ca="1" si="261"/>
        <v>Ambae</v>
      </c>
      <c r="F3378" s="22" t="str">
        <f t="shared" ca="1" si="262"/>
        <v>VUT0103001</v>
      </c>
      <c r="G3378" s="22" t="str">
        <f t="shared" ca="1" si="263"/>
        <v>VUT0103</v>
      </c>
      <c r="H3378" s="22" t="str">
        <f t="shared" ca="1" si="264"/>
        <v>PENAMA</v>
      </c>
      <c r="I3378" s="2"/>
      <c r="J3378" s="2">
        <v>0</v>
      </c>
      <c r="K3378" s="2"/>
    </row>
    <row r="3379" spans="1:11">
      <c r="A3379" s="6" t="s">
        <v>6888</v>
      </c>
      <c r="B3379" s="6" t="s">
        <v>6889</v>
      </c>
      <c r="C3379" s="22" t="str">
        <f t="shared" ca="1" si="260"/>
        <v>West Ambae (Ambae)</v>
      </c>
      <c r="D3379" s="6" t="s">
        <v>678</v>
      </c>
      <c r="E3379" s="22" t="str">
        <f t="shared" ca="1" si="261"/>
        <v>Ambae</v>
      </c>
      <c r="F3379" s="22" t="str">
        <f t="shared" ca="1" si="262"/>
        <v>VUT0103001</v>
      </c>
      <c r="G3379" s="22" t="str">
        <f t="shared" ca="1" si="263"/>
        <v>VUT0103</v>
      </c>
      <c r="H3379" s="22" t="str">
        <f t="shared" ca="1" si="264"/>
        <v>PENAMA</v>
      </c>
      <c r="I3379" s="2"/>
      <c r="J3379" s="2">
        <v>0</v>
      </c>
      <c r="K3379" s="2"/>
    </row>
    <row r="3380" spans="1:11">
      <c r="A3380" s="6" t="s">
        <v>6890</v>
      </c>
      <c r="B3380" s="6" t="s">
        <v>6891</v>
      </c>
      <c r="C3380" s="22" t="str">
        <f t="shared" ca="1" si="260"/>
        <v>West Ambae (Ambae)</v>
      </c>
      <c r="D3380" s="6" t="s">
        <v>678</v>
      </c>
      <c r="E3380" s="22" t="str">
        <f t="shared" ca="1" si="261"/>
        <v>Ambae</v>
      </c>
      <c r="F3380" s="22" t="str">
        <f t="shared" ca="1" si="262"/>
        <v>VUT0103001</v>
      </c>
      <c r="G3380" s="22" t="str">
        <f t="shared" ca="1" si="263"/>
        <v>VUT0103</v>
      </c>
      <c r="H3380" s="22" t="str">
        <f t="shared" ca="1" si="264"/>
        <v>PENAMA</v>
      </c>
      <c r="I3380" s="2"/>
      <c r="J3380" s="2">
        <v>0</v>
      </c>
      <c r="K3380" s="2"/>
    </row>
    <row r="3381" spans="1:11">
      <c r="A3381" s="6" t="s">
        <v>6892</v>
      </c>
      <c r="B3381" s="6" t="s">
        <v>6893</v>
      </c>
      <c r="C3381" s="22" t="str">
        <f t="shared" ca="1" si="260"/>
        <v>West Ambae (Ambae)</v>
      </c>
      <c r="D3381" s="6" t="s">
        <v>678</v>
      </c>
      <c r="E3381" s="22" t="str">
        <f t="shared" ca="1" si="261"/>
        <v>Ambae</v>
      </c>
      <c r="F3381" s="22" t="str">
        <f t="shared" ca="1" si="262"/>
        <v>VUT0103001</v>
      </c>
      <c r="G3381" s="22" t="str">
        <f t="shared" ca="1" si="263"/>
        <v>VUT0103</v>
      </c>
      <c r="H3381" s="22" t="str">
        <f t="shared" ca="1" si="264"/>
        <v>PENAMA</v>
      </c>
      <c r="I3381" s="2"/>
      <c r="J3381" s="2">
        <v>0</v>
      </c>
      <c r="K3381" s="2"/>
    </row>
    <row r="3382" spans="1:11">
      <c r="A3382" s="6" t="s">
        <v>6894</v>
      </c>
      <c r="B3382" s="6" t="s">
        <v>6895</v>
      </c>
      <c r="C3382" s="22" t="str">
        <f t="shared" ca="1" si="260"/>
        <v>West Ambae (Ambae)</v>
      </c>
      <c r="D3382" s="6" t="s">
        <v>678</v>
      </c>
      <c r="E3382" s="22" t="str">
        <f t="shared" ca="1" si="261"/>
        <v>Ambae</v>
      </c>
      <c r="F3382" s="22" t="str">
        <f t="shared" ca="1" si="262"/>
        <v>VUT0103001</v>
      </c>
      <c r="G3382" s="22" t="str">
        <f t="shared" ca="1" si="263"/>
        <v>VUT0103</v>
      </c>
      <c r="H3382" s="22" t="str">
        <f t="shared" ca="1" si="264"/>
        <v>PENAMA</v>
      </c>
      <c r="I3382" s="2"/>
      <c r="J3382" s="2">
        <v>0</v>
      </c>
      <c r="K3382" s="2"/>
    </row>
    <row r="3383" spans="1:11">
      <c r="A3383" s="6" t="s">
        <v>6904</v>
      </c>
      <c r="B3383" s="6" t="s">
        <v>6905</v>
      </c>
      <c r="C3383" s="22" t="str">
        <f t="shared" ca="1" si="260"/>
        <v>West Ambae (Ambae)</v>
      </c>
      <c r="D3383" s="6" t="s">
        <v>678</v>
      </c>
      <c r="E3383" s="22" t="str">
        <f t="shared" ca="1" si="261"/>
        <v>Ambae</v>
      </c>
      <c r="F3383" s="22" t="str">
        <f t="shared" ca="1" si="262"/>
        <v>VUT0103001</v>
      </c>
      <c r="G3383" s="22" t="str">
        <f t="shared" ca="1" si="263"/>
        <v>VUT0103</v>
      </c>
      <c r="H3383" s="22" t="str">
        <f t="shared" ca="1" si="264"/>
        <v>PENAMA</v>
      </c>
      <c r="I3383" s="2"/>
      <c r="J3383" s="2">
        <v>0</v>
      </c>
      <c r="K3383" s="2"/>
    </row>
    <row r="3384" spans="1:11">
      <c r="A3384" s="6" t="s">
        <v>6908</v>
      </c>
      <c r="B3384" s="6" t="s">
        <v>6909</v>
      </c>
      <c r="C3384" s="22" t="str">
        <f t="shared" ca="1" si="260"/>
        <v>West Ambae (Ambae)</v>
      </c>
      <c r="D3384" s="6" t="s">
        <v>678</v>
      </c>
      <c r="E3384" s="22" t="str">
        <f t="shared" ca="1" si="261"/>
        <v>Ambae</v>
      </c>
      <c r="F3384" s="22" t="str">
        <f t="shared" ca="1" si="262"/>
        <v>VUT0103001</v>
      </c>
      <c r="G3384" s="22" t="str">
        <f t="shared" ca="1" si="263"/>
        <v>VUT0103</v>
      </c>
      <c r="H3384" s="22" t="str">
        <f t="shared" ca="1" si="264"/>
        <v>PENAMA</v>
      </c>
      <c r="I3384" s="2"/>
      <c r="J3384" s="2">
        <v>0</v>
      </c>
      <c r="K3384" s="2"/>
    </row>
    <row r="3385" spans="1:11">
      <c r="A3385" s="6" t="s">
        <v>6910</v>
      </c>
      <c r="B3385" s="6" t="s">
        <v>6911</v>
      </c>
      <c r="C3385" s="22" t="str">
        <f t="shared" ca="1" si="260"/>
        <v>West Ambae (Ambae)</v>
      </c>
      <c r="D3385" s="6" t="s">
        <v>678</v>
      </c>
      <c r="E3385" s="22" t="str">
        <f t="shared" ca="1" si="261"/>
        <v>Ambae</v>
      </c>
      <c r="F3385" s="22" t="str">
        <f t="shared" ca="1" si="262"/>
        <v>VUT0103001</v>
      </c>
      <c r="G3385" s="22" t="str">
        <f t="shared" ca="1" si="263"/>
        <v>VUT0103</v>
      </c>
      <c r="H3385" s="22" t="str">
        <f t="shared" ca="1" si="264"/>
        <v>PENAMA</v>
      </c>
      <c r="I3385" s="2"/>
      <c r="J3385" s="2">
        <v>0</v>
      </c>
      <c r="K3385" s="2"/>
    </row>
    <row r="3386" spans="1:11">
      <c r="A3386" s="6" t="s">
        <v>6752</v>
      </c>
      <c r="B3386" s="6" t="s">
        <v>6916</v>
      </c>
      <c r="C3386" s="22" t="str">
        <f t="shared" ca="1" si="260"/>
        <v>West Ambae (Ambae)</v>
      </c>
      <c r="D3386" s="6" t="s">
        <v>678</v>
      </c>
      <c r="E3386" s="22" t="str">
        <f t="shared" ca="1" si="261"/>
        <v>Ambae</v>
      </c>
      <c r="F3386" s="22" t="str">
        <f t="shared" ca="1" si="262"/>
        <v>VUT0103001</v>
      </c>
      <c r="G3386" s="22" t="str">
        <f t="shared" ca="1" si="263"/>
        <v>VUT0103</v>
      </c>
      <c r="H3386" s="22" t="str">
        <f t="shared" ca="1" si="264"/>
        <v>PENAMA</v>
      </c>
      <c r="I3386" s="2"/>
      <c r="J3386" s="2">
        <v>0</v>
      </c>
      <c r="K3386" s="2"/>
    </row>
    <row r="3387" spans="1:11">
      <c r="A3387" s="6" t="s">
        <v>6919</v>
      </c>
      <c r="B3387" s="6" t="s">
        <v>6920</v>
      </c>
      <c r="C3387" s="22" t="str">
        <f t="shared" ca="1" si="260"/>
        <v>West Ambae (Ambae)</v>
      </c>
      <c r="D3387" s="6" t="s">
        <v>678</v>
      </c>
      <c r="E3387" s="22" t="str">
        <f t="shared" ca="1" si="261"/>
        <v>Ambae</v>
      </c>
      <c r="F3387" s="22" t="str">
        <f t="shared" ca="1" si="262"/>
        <v>VUT0103001</v>
      </c>
      <c r="G3387" s="22" t="str">
        <f t="shared" ca="1" si="263"/>
        <v>VUT0103</v>
      </c>
      <c r="H3387" s="22" t="str">
        <f t="shared" ca="1" si="264"/>
        <v>PENAMA</v>
      </c>
      <c r="I3387" s="2"/>
      <c r="J3387" s="2">
        <v>0</v>
      </c>
      <c r="K3387" s="2"/>
    </row>
    <row r="3388" spans="1:11">
      <c r="A3388" s="6" t="s">
        <v>6925</v>
      </c>
      <c r="B3388" s="6" t="s">
        <v>6926</v>
      </c>
      <c r="C3388" s="22" t="str">
        <f t="shared" ca="1" si="260"/>
        <v>West Ambae (Ambae)</v>
      </c>
      <c r="D3388" s="6" t="s">
        <v>678</v>
      </c>
      <c r="E3388" s="22" t="str">
        <f t="shared" ca="1" si="261"/>
        <v>Ambae</v>
      </c>
      <c r="F3388" s="22" t="str">
        <f t="shared" ca="1" si="262"/>
        <v>VUT0103001</v>
      </c>
      <c r="G3388" s="22" t="str">
        <f t="shared" ca="1" si="263"/>
        <v>VUT0103</v>
      </c>
      <c r="H3388" s="22" t="str">
        <f t="shared" ca="1" si="264"/>
        <v>PENAMA</v>
      </c>
      <c r="I3388" s="2"/>
      <c r="J3388" s="2">
        <v>0</v>
      </c>
      <c r="K3388" s="2"/>
    </row>
    <row r="3389" spans="1:11">
      <c r="A3389" s="6" t="s">
        <v>6929</v>
      </c>
      <c r="B3389" s="6" t="s">
        <v>6930</v>
      </c>
      <c r="C3389" s="22" t="str">
        <f t="shared" ca="1" si="260"/>
        <v>West Ambae (Ambae)</v>
      </c>
      <c r="D3389" s="6" t="s">
        <v>678</v>
      </c>
      <c r="E3389" s="22" t="str">
        <f t="shared" ca="1" si="261"/>
        <v>Ambae</v>
      </c>
      <c r="F3389" s="22" t="str">
        <f t="shared" ca="1" si="262"/>
        <v>VUT0103001</v>
      </c>
      <c r="G3389" s="22" t="str">
        <f t="shared" ca="1" si="263"/>
        <v>VUT0103</v>
      </c>
      <c r="H3389" s="22" t="str">
        <f t="shared" ca="1" si="264"/>
        <v>PENAMA</v>
      </c>
      <c r="I3389" s="2"/>
      <c r="J3389" s="2">
        <v>0</v>
      </c>
      <c r="K3389" s="2"/>
    </row>
    <row r="3390" spans="1:11">
      <c r="A3390" s="6" t="s">
        <v>6937</v>
      </c>
      <c r="B3390" s="6" t="s">
        <v>6938</v>
      </c>
      <c r="C3390" s="22" t="str">
        <f t="shared" ca="1" si="260"/>
        <v>West Ambae (Ambae)</v>
      </c>
      <c r="D3390" s="6" t="s">
        <v>678</v>
      </c>
      <c r="E3390" s="22" t="str">
        <f t="shared" ca="1" si="261"/>
        <v>Ambae</v>
      </c>
      <c r="F3390" s="22" t="str">
        <f t="shared" ca="1" si="262"/>
        <v>VUT0103001</v>
      </c>
      <c r="G3390" s="22" t="str">
        <f t="shared" ca="1" si="263"/>
        <v>VUT0103</v>
      </c>
      <c r="H3390" s="22" t="str">
        <f t="shared" ca="1" si="264"/>
        <v>PENAMA</v>
      </c>
      <c r="I3390" s="2"/>
      <c r="J3390" s="2">
        <v>0</v>
      </c>
      <c r="K3390" s="2"/>
    </row>
    <row r="3391" spans="1:11">
      <c r="A3391" s="6" t="s">
        <v>6941</v>
      </c>
      <c r="B3391" s="6" t="s">
        <v>6942</v>
      </c>
      <c r="C3391" s="22" t="str">
        <f t="shared" ca="1" si="260"/>
        <v>West Ambae (Ambae)</v>
      </c>
      <c r="D3391" s="6" t="s">
        <v>678</v>
      </c>
      <c r="E3391" s="22" t="str">
        <f t="shared" ca="1" si="261"/>
        <v>Ambae</v>
      </c>
      <c r="F3391" s="22" t="str">
        <f t="shared" ca="1" si="262"/>
        <v>VUT0103001</v>
      </c>
      <c r="G3391" s="22" t="str">
        <f t="shared" ca="1" si="263"/>
        <v>VUT0103</v>
      </c>
      <c r="H3391" s="22" t="str">
        <f t="shared" ca="1" si="264"/>
        <v>PENAMA</v>
      </c>
      <c r="I3391" s="2"/>
      <c r="J3391" s="2">
        <v>0</v>
      </c>
      <c r="K3391" s="2"/>
    </row>
    <row r="3392" spans="1:11">
      <c r="A3392" s="6" t="s">
        <v>6945</v>
      </c>
      <c r="B3392" s="6" t="s">
        <v>6946</v>
      </c>
      <c r="C3392" s="22" t="str">
        <f t="shared" ca="1" si="260"/>
        <v>West Ambae (Ambae)</v>
      </c>
      <c r="D3392" s="6" t="s">
        <v>678</v>
      </c>
      <c r="E3392" s="22" t="str">
        <f t="shared" ca="1" si="261"/>
        <v>Ambae</v>
      </c>
      <c r="F3392" s="22" t="str">
        <f t="shared" ca="1" si="262"/>
        <v>VUT0103001</v>
      </c>
      <c r="G3392" s="22" t="str">
        <f t="shared" ca="1" si="263"/>
        <v>VUT0103</v>
      </c>
      <c r="H3392" s="22" t="str">
        <f t="shared" ca="1" si="264"/>
        <v>PENAMA</v>
      </c>
      <c r="I3392" s="2"/>
      <c r="J3392" s="2">
        <v>3</v>
      </c>
      <c r="K3392" s="2"/>
    </row>
    <row r="3393" spans="1:11">
      <c r="A3393" s="6" t="s">
        <v>6947</v>
      </c>
      <c r="B3393" s="6" t="s">
        <v>6948</v>
      </c>
      <c r="C3393" s="22" t="str">
        <f t="shared" ca="1" si="260"/>
        <v>West Ambae (Ambae)</v>
      </c>
      <c r="D3393" s="6" t="s">
        <v>678</v>
      </c>
      <c r="E3393" s="22" t="str">
        <f t="shared" ca="1" si="261"/>
        <v>Ambae</v>
      </c>
      <c r="F3393" s="22" t="str">
        <f t="shared" ca="1" si="262"/>
        <v>VUT0103001</v>
      </c>
      <c r="G3393" s="22" t="str">
        <f t="shared" ca="1" si="263"/>
        <v>VUT0103</v>
      </c>
      <c r="H3393" s="22" t="str">
        <f t="shared" ca="1" si="264"/>
        <v>PENAMA</v>
      </c>
      <c r="I3393" s="2"/>
      <c r="J3393" s="2">
        <v>0</v>
      </c>
      <c r="K3393" s="2"/>
    </row>
    <row r="3394" spans="1:11">
      <c r="A3394" s="6" t="s">
        <v>6951</v>
      </c>
      <c r="B3394" s="6" t="s">
        <v>6952</v>
      </c>
      <c r="C3394" s="22" t="str">
        <f t="shared" ref="C3394:C3457" ca="1" si="265">OFFSET(OffsetRefAdm3,MATCH(D3394,MatchAdm3_Code,0)-1,0)</f>
        <v>West Ambae (Ambae)</v>
      </c>
      <c r="D3394" s="6" t="s">
        <v>678</v>
      </c>
      <c r="E3394" s="22" t="str">
        <f t="shared" ref="E3394:E3457" ca="1" si="266">OFFSET(OffsetRefAdm3,MATCH(D3394,MatchAdm3_Code,0)-1,2)</f>
        <v>Ambae</v>
      </c>
      <c r="F3394" s="22" t="str">
        <f t="shared" ref="F3394:F3457" ca="1" si="267">OFFSET(OffsetRefAdm3,MATCH(D3394,MatchAdm3_Code,0)-1,3)</f>
        <v>VUT0103001</v>
      </c>
      <c r="G3394" s="22" t="str">
        <f t="shared" ref="G3394:G3457" ca="1" si="268">OFFSET(OffsetRefAdm3,MATCH(D3394,MatchAdm3_Code,0)-1,5)</f>
        <v>VUT0103</v>
      </c>
      <c r="H3394" s="22" t="str">
        <f t="shared" ref="H3394:H3457" ca="1" si="269">OFFSET(OffsetRefAdm3,MATCH(D3394,MatchAdm3_Code,0)-1,4)</f>
        <v>PENAMA</v>
      </c>
      <c r="I3394" s="2"/>
      <c r="J3394" s="2">
        <v>0</v>
      </c>
      <c r="K3394" s="2"/>
    </row>
    <row r="3395" spans="1:11">
      <c r="A3395" s="6" t="s">
        <v>6957</v>
      </c>
      <c r="B3395" s="6" t="s">
        <v>6958</v>
      </c>
      <c r="C3395" s="22" t="str">
        <f t="shared" ca="1" si="265"/>
        <v>West Ambae (Ambae)</v>
      </c>
      <c r="D3395" s="6" t="s">
        <v>678</v>
      </c>
      <c r="E3395" s="22" t="str">
        <f t="shared" ca="1" si="266"/>
        <v>Ambae</v>
      </c>
      <c r="F3395" s="22" t="str">
        <f t="shared" ca="1" si="267"/>
        <v>VUT0103001</v>
      </c>
      <c r="G3395" s="22" t="str">
        <f t="shared" ca="1" si="268"/>
        <v>VUT0103</v>
      </c>
      <c r="H3395" s="22" t="str">
        <f t="shared" ca="1" si="269"/>
        <v>PENAMA</v>
      </c>
      <c r="I3395" s="2"/>
      <c r="J3395" s="2">
        <v>0</v>
      </c>
      <c r="K3395" s="2"/>
    </row>
    <row r="3396" spans="1:11">
      <c r="A3396" s="6" t="s">
        <v>6959</v>
      </c>
      <c r="B3396" s="6" t="s">
        <v>6960</v>
      </c>
      <c r="C3396" s="22" t="str">
        <f t="shared" ca="1" si="265"/>
        <v>West Ambae (Ambae)</v>
      </c>
      <c r="D3396" s="6" t="s">
        <v>678</v>
      </c>
      <c r="E3396" s="22" t="str">
        <f t="shared" ca="1" si="266"/>
        <v>Ambae</v>
      </c>
      <c r="F3396" s="22" t="str">
        <f t="shared" ca="1" si="267"/>
        <v>VUT0103001</v>
      </c>
      <c r="G3396" s="22" t="str">
        <f t="shared" ca="1" si="268"/>
        <v>VUT0103</v>
      </c>
      <c r="H3396" s="22" t="str">
        <f t="shared" ca="1" si="269"/>
        <v>PENAMA</v>
      </c>
      <c r="I3396" s="2"/>
      <c r="J3396" s="2">
        <v>0</v>
      </c>
      <c r="K3396" s="2"/>
    </row>
    <row r="3397" spans="1:11">
      <c r="A3397" s="6" t="s">
        <v>6961</v>
      </c>
      <c r="B3397" s="6" t="s">
        <v>6962</v>
      </c>
      <c r="C3397" s="22" t="str">
        <f t="shared" ca="1" si="265"/>
        <v>West Ambae (Ambae)</v>
      </c>
      <c r="D3397" s="6" t="s">
        <v>678</v>
      </c>
      <c r="E3397" s="22" t="str">
        <f t="shared" ca="1" si="266"/>
        <v>Ambae</v>
      </c>
      <c r="F3397" s="22" t="str">
        <f t="shared" ca="1" si="267"/>
        <v>VUT0103001</v>
      </c>
      <c r="G3397" s="22" t="str">
        <f t="shared" ca="1" si="268"/>
        <v>VUT0103</v>
      </c>
      <c r="H3397" s="22" t="str">
        <f t="shared" ca="1" si="269"/>
        <v>PENAMA</v>
      </c>
      <c r="I3397" s="2"/>
      <c r="J3397" s="2">
        <v>0</v>
      </c>
      <c r="K3397" s="2"/>
    </row>
    <row r="3398" spans="1:11">
      <c r="A3398" s="6" t="s">
        <v>6969</v>
      </c>
      <c r="B3398" s="6" t="s">
        <v>6970</v>
      </c>
      <c r="C3398" s="22" t="str">
        <f t="shared" ca="1" si="265"/>
        <v>West Ambae (Ambae)</v>
      </c>
      <c r="D3398" s="6" t="s">
        <v>678</v>
      </c>
      <c r="E3398" s="22" t="str">
        <f t="shared" ca="1" si="266"/>
        <v>Ambae</v>
      </c>
      <c r="F3398" s="22" t="str">
        <f t="shared" ca="1" si="267"/>
        <v>VUT0103001</v>
      </c>
      <c r="G3398" s="22" t="str">
        <f t="shared" ca="1" si="268"/>
        <v>VUT0103</v>
      </c>
      <c r="H3398" s="22" t="str">
        <f t="shared" ca="1" si="269"/>
        <v>PENAMA</v>
      </c>
      <c r="I3398" s="2"/>
      <c r="J3398" s="2">
        <v>0</v>
      </c>
      <c r="K3398" s="2"/>
    </row>
    <row r="3399" spans="1:11">
      <c r="A3399" s="6" t="s">
        <v>6973</v>
      </c>
      <c r="B3399" s="6" t="s">
        <v>6974</v>
      </c>
      <c r="C3399" s="22" t="str">
        <f t="shared" ca="1" si="265"/>
        <v>West Ambae (Ambae)</v>
      </c>
      <c r="D3399" s="6" t="s">
        <v>678</v>
      </c>
      <c r="E3399" s="22" t="str">
        <f t="shared" ca="1" si="266"/>
        <v>Ambae</v>
      </c>
      <c r="F3399" s="22" t="str">
        <f t="shared" ca="1" si="267"/>
        <v>VUT0103001</v>
      </c>
      <c r="G3399" s="22" t="str">
        <f t="shared" ca="1" si="268"/>
        <v>VUT0103</v>
      </c>
      <c r="H3399" s="22" t="str">
        <f t="shared" ca="1" si="269"/>
        <v>PENAMA</v>
      </c>
      <c r="I3399" s="2"/>
      <c r="J3399" s="2">
        <v>0</v>
      </c>
      <c r="K3399" s="2"/>
    </row>
    <row r="3400" spans="1:11">
      <c r="A3400" s="6" t="s">
        <v>6975</v>
      </c>
      <c r="B3400" s="6" t="s">
        <v>6976</v>
      </c>
      <c r="C3400" s="22" t="str">
        <f t="shared" ca="1" si="265"/>
        <v>West Ambae (Ambae)</v>
      </c>
      <c r="D3400" s="6" t="s">
        <v>678</v>
      </c>
      <c r="E3400" s="22" t="str">
        <f t="shared" ca="1" si="266"/>
        <v>Ambae</v>
      </c>
      <c r="F3400" s="22" t="str">
        <f t="shared" ca="1" si="267"/>
        <v>VUT0103001</v>
      </c>
      <c r="G3400" s="22" t="str">
        <f t="shared" ca="1" si="268"/>
        <v>VUT0103</v>
      </c>
      <c r="H3400" s="22" t="str">
        <f t="shared" ca="1" si="269"/>
        <v>PENAMA</v>
      </c>
      <c r="I3400" s="2"/>
      <c r="J3400" s="2">
        <v>0</v>
      </c>
      <c r="K3400" s="2"/>
    </row>
    <row r="3401" spans="1:11">
      <c r="A3401" s="6" t="s">
        <v>6979</v>
      </c>
      <c r="B3401" s="6" t="s">
        <v>6980</v>
      </c>
      <c r="C3401" s="22" t="str">
        <f t="shared" ca="1" si="265"/>
        <v>West Ambae (Ambae)</v>
      </c>
      <c r="D3401" s="6" t="s">
        <v>678</v>
      </c>
      <c r="E3401" s="22" t="str">
        <f t="shared" ca="1" si="266"/>
        <v>Ambae</v>
      </c>
      <c r="F3401" s="22" t="str">
        <f t="shared" ca="1" si="267"/>
        <v>VUT0103001</v>
      </c>
      <c r="G3401" s="22" t="str">
        <f t="shared" ca="1" si="268"/>
        <v>VUT0103</v>
      </c>
      <c r="H3401" s="22" t="str">
        <f t="shared" ca="1" si="269"/>
        <v>PENAMA</v>
      </c>
      <c r="I3401" s="2"/>
      <c r="J3401" s="2">
        <v>0</v>
      </c>
      <c r="K3401" s="2"/>
    </row>
    <row r="3402" spans="1:11">
      <c r="A3402" s="6" t="s">
        <v>6985</v>
      </c>
      <c r="B3402" s="6" t="s">
        <v>6986</v>
      </c>
      <c r="C3402" s="22" t="str">
        <f t="shared" ca="1" si="265"/>
        <v>West Ambae (Ambae)</v>
      </c>
      <c r="D3402" s="6" t="s">
        <v>678</v>
      </c>
      <c r="E3402" s="22" t="str">
        <f t="shared" ca="1" si="266"/>
        <v>Ambae</v>
      </c>
      <c r="F3402" s="22" t="str">
        <f t="shared" ca="1" si="267"/>
        <v>VUT0103001</v>
      </c>
      <c r="G3402" s="22" t="str">
        <f t="shared" ca="1" si="268"/>
        <v>VUT0103</v>
      </c>
      <c r="H3402" s="22" t="str">
        <f t="shared" ca="1" si="269"/>
        <v>PENAMA</v>
      </c>
      <c r="I3402" s="2"/>
      <c r="J3402" s="2">
        <v>0</v>
      </c>
      <c r="K3402" s="2"/>
    </row>
    <row r="3403" spans="1:11">
      <c r="A3403" s="6" t="s">
        <v>6991</v>
      </c>
      <c r="B3403" s="6" t="s">
        <v>6992</v>
      </c>
      <c r="C3403" s="22" t="str">
        <f t="shared" ca="1" si="265"/>
        <v>West Ambae (Ambae)</v>
      </c>
      <c r="D3403" s="6" t="s">
        <v>678</v>
      </c>
      <c r="E3403" s="22" t="str">
        <f t="shared" ca="1" si="266"/>
        <v>Ambae</v>
      </c>
      <c r="F3403" s="22" t="str">
        <f t="shared" ca="1" si="267"/>
        <v>VUT0103001</v>
      </c>
      <c r="G3403" s="22" t="str">
        <f t="shared" ca="1" si="268"/>
        <v>VUT0103</v>
      </c>
      <c r="H3403" s="22" t="str">
        <f t="shared" ca="1" si="269"/>
        <v>PENAMA</v>
      </c>
      <c r="I3403" s="2"/>
      <c r="J3403" s="2">
        <v>0</v>
      </c>
      <c r="K3403" s="2"/>
    </row>
    <row r="3404" spans="1:11">
      <c r="A3404" s="6" t="s">
        <v>6995</v>
      </c>
      <c r="B3404" s="6" t="s">
        <v>6996</v>
      </c>
      <c r="C3404" s="22" t="str">
        <f t="shared" ca="1" si="265"/>
        <v>West Ambae (Ambae)</v>
      </c>
      <c r="D3404" s="6" t="s">
        <v>678</v>
      </c>
      <c r="E3404" s="22" t="str">
        <f t="shared" ca="1" si="266"/>
        <v>Ambae</v>
      </c>
      <c r="F3404" s="22" t="str">
        <f t="shared" ca="1" si="267"/>
        <v>VUT0103001</v>
      </c>
      <c r="G3404" s="22" t="str">
        <f t="shared" ca="1" si="268"/>
        <v>VUT0103</v>
      </c>
      <c r="H3404" s="22" t="str">
        <f t="shared" ca="1" si="269"/>
        <v>PENAMA</v>
      </c>
      <c r="I3404" s="2"/>
      <c r="J3404" s="2">
        <v>0</v>
      </c>
      <c r="K3404" s="2"/>
    </row>
    <row r="3405" spans="1:11">
      <c r="A3405" s="6" t="s">
        <v>7001</v>
      </c>
      <c r="B3405" s="6" t="s">
        <v>7002</v>
      </c>
      <c r="C3405" s="22" t="str">
        <f t="shared" ca="1" si="265"/>
        <v>West Ambae (Ambae)</v>
      </c>
      <c r="D3405" s="6" t="s">
        <v>678</v>
      </c>
      <c r="E3405" s="22" t="str">
        <f t="shared" ca="1" si="266"/>
        <v>Ambae</v>
      </c>
      <c r="F3405" s="22" t="str">
        <f t="shared" ca="1" si="267"/>
        <v>VUT0103001</v>
      </c>
      <c r="G3405" s="22" t="str">
        <f t="shared" ca="1" si="268"/>
        <v>VUT0103</v>
      </c>
      <c r="H3405" s="22" t="str">
        <f t="shared" ca="1" si="269"/>
        <v>PENAMA</v>
      </c>
      <c r="I3405" s="2"/>
      <c r="J3405" s="2">
        <v>0</v>
      </c>
      <c r="K3405" s="2"/>
    </row>
    <row r="3406" spans="1:11">
      <c r="A3406" s="6" t="s">
        <v>7005</v>
      </c>
      <c r="B3406" s="6" t="s">
        <v>7006</v>
      </c>
      <c r="C3406" s="22" t="str">
        <f t="shared" ca="1" si="265"/>
        <v>West Ambae (Ambae)</v>
      </c>
      <c r="D3406" s="6" t="s">
        <v>678</v>
      </c>
      <c r="E3406" s="22" t="str">
        <f t="shared" ca="1" si="266"/>
        <v>Ambae</v>
      </c>
      <c r="F3406" s="22" t="str">
        <f t="shared" ca="1" si="267"/>
        <v>VUT0103001</v>
      </c>
      <c r="G3406" s="22" t="str">
        <f t="shared" ca="1" si="268"/>
        <v>VUT0103</v>
      </c>
      <c r="H3406" s="22" t="str">
        <f t="shared" ca="1" si="269"/>
        <v>PENAMA</v>
      </c>
      <c r="I3406" s="2"/>
      <c r="J3406" s="2">
        <v>0</v>
      </c>
      <c r="K3406" s="2"/>
    </row>
    <row r="3407" spans="1:11">
      <c r="A3407" s="6" t="s">
        <v>7007</v>
      </c>
      <c r="B3407" s="6" t="s">
        <v>7008</v>
      </c>
      <c r="C3407" s="22" t="str">
        <f t="shared" ca="1" si="265"/>
        <v>West Ambae (Ambae)</v>
      </c>
      <c r="D3407" s="6" t="s">
        <v>678</v>
      </c>
      <c r="E3407" s="22" t="str">
        <f t="shared" ca="1" si="266"/>
        <v>Ambae</v>
      </c>
      <c r="F3407" s="22" t="str">
        <f t="shared" ca="1" si="267"/>
        <v>VUT0103001</v>
      </c>
      <c r="G3407" s="22" t="str">
        <f t="shared" ca="1" si="268"/>
        <v>VUT0103</v>
      </c>
      <c r="H3407" s="22" t="str">
        <f t="shared" ca="1" si="269"/>
        <v>PENAMA</v>
      </c>
      <c r="I3407" s="2"/>
      <c r="J3407" s="2">
        <v>3</v>
      </c>
      <c r="K3407" s="2"/>
    </row>
    <row r="3408" spans="1:11">
      <c r="A3408" s="6" t="s">
        <v>7011</v>
      </c>
      <c r="B3408" s="6" t="s">
        <v>7012</v>
      </c>
      <c r="C3408" s="22" t="str">
        <f t="shared" ca="1" si="265"/>
        <v>West Ambae (Ambae)</v>
      </c>
      <c r="D3408" s="6" t="s">
        <v>678</v>
      </c>
      <c r="E3408" s="22" t="str">
        <f t="shared" ca="1" si="266"/>
        <v>Ambae</v>
      </c>
      <c r="F3408" s="22" t="str">
        <f t="shared" ca="1" si="267"/>
        <v>VUT0103001</v>
      </c>
      <c r="G3408" s="22" t="str">
        <f t="shared" ca="1" si="268"/>
        <v>VUT0103</v>
      </c>
      <c r="H3408" s="22" t="str">
        <f t="shared" ca="1" si="269"/>
        <v>PENAMA</v>
      </c>
      <c r="I3408" s="2"/>
      <c r="J3408" s="2">
        <v>0</v>
      </c>
      <c r="K3408" s="2"/>
    </row>
    <row r="3409" spans="1:11">
      <c r="A3409" s="6" t="s">
        <v>7013</v>
      </c>
      <c r="B3409" s="6" t="s">
        <v>7014</v>
      </c>
      <c r="C3409" s="22" t="str">
        <f t="shared" ca="1" si="265"/>
        <v>West Ambae (Ambae)</v>
      </c>
      <c r="D3409" s="6" t="s">
        <v>678</v>
      </c>
      <c r="E3409" s="22" t="str">
        <f t="shared" ca="1" si="266"/>
        <v>Ambae</v>
      </c>
      <c r="F3409" s="22" t="str">
        <f t="shared" ca="1" si="267"/>
        <v>VUT0103001</v>
      </c>
      <c r="G3409" s="22" t="str">
        <f t="shared" ca="1" si="268"/>
        <v>VUT0103</v>
      </c>
      <c r="H3409" s="22" t="str">
        <f t="shared" ca="1" si="269"/>
        <v>PENAMA</v>
      </c>
      <c r="I3409" s="2"/>
      <c r="J3409" s="2">
        <v>0</v>
      </c>
      <c r="K3409" s="2"/>
    </row>
    <row r="3410" spans="1:11">
      <c r="A3410" s="6" t="s">
        <v>7020</v>
      </c>
      <c r="B3410" s="6" t="s">
        <v>7021</v>
      </c>
      <c r="C3410" s="22" t="str">
        <f t="shared" ca="1" si="265"/>
        <v>West Ambae (Ambae)</v>
      </c>
      <c r="D3410" s="6" t="s">
        <v>678</v>
      </c>
      <c r="E3410" s="22" t="str">
        <f t="shared" ca="1" si="266"/>
        <v>Ambae</v>
      </c>
      <c r="F3410" s="22" t="str">
        <f t="shared" ca="1" si="267"/>
        <v>VUT0103001</v>
      </c>
      <c r="G3410" s="22" t="str">
        <f t="shared" ca="1" si="268"/>
        <v>VUT0103</v>
      </c>
      <c r="H3410" s="22" t="str">
        <f t="shared" ca="1" si="269"/>
        <v>PENAMA</v>
      </c>
      <c r="I3410" s="2"/>
      <c r="J3410" s="2">
        <v>0</v>
      </c>
      <c r="K3410" s="2"/>
    </row>
    <row r="3411" spans="1:11">
      <c r="A3411" s="6" t="s">
        <v>7026</v>
      </c>
      <c r="B3411" s="6" t="s">
        <v>7027</v>
      </c>
      <c r="C3411" s="22" t="str">
        <f t="shared" ca="1" si="265"/>
        <v>West Ambae (Ambae)</v>
      </c>
      <c r="D3411" s="6" t="s">
        <v>678</v>
      </c>
      <c r="E3411" s="22" t="str">
        <f t="shared" ca="1" si="266"/>
        <v>Ambae</v>
      </c>
      <c r="F3411" s="22" t="str">
        <f t="shared" ca="1" si="267"/>
        <v>VUT0103001</v>
      </c>
      <c r="G3411" s="22" t="str">
        <f t="shared" ca="1" si="268"/>
        <v>VUT0103</v>
      </c>
      <c r="H3411" s="22" t="str">
        <f t="shared" ca="1" si="269"/>
        <v>PENAMA</v>
      </c>
      <c r="I3411" s="2"/>
      <c r="J3411" s="2">
        <v>0</v>
      </c>
      <c r="K3411" s="2"/>
    </row>
    <row r="3412" spans="1:11">
      <c r="A3412" s="6" t="s">
        <v>7032</v>
      </c>
      <c r="B3412" s="6" t="s">
        <v>7033</v>
      </c>
      <c r="C3412" s="22" t="str">
        <f t="shared" ca="1" si="265"/>
        <v>West Ambae (Ambae)</v>
      </c>
      <c r="D3412" s="6" t="s">
        <v>678</v>
      </c>
      <c r="E3412" s="22" t="str">
        <f t="shared" ca="1" si="266"/>
        <v>Ambae</v>
      </c>
      <c r="F3412" s="22" t="str">
        <f t="shared" ca="1" si="267"/>
        <v>VUT0103001</v>
      </c>
      <c r="G3412" s="22" t="str">
        <f t="shared" ca="1" si="268"/>
        <v>VUT0103</v>
      </c>
      <c r="H3412" s="22" t="str">
        <f t="shared" ca="1" si="269"/>
        <v>PENAMA</v>
      </c>
      <c r="I3412" s="2"/>
      <c r="J3412" s="2">
        <v>0</v>
      </c>
      <c r="K3412" s="2"/>
    </row>
    <row r="3413" spans="1:11">
      <c r="A3413" s="6" t="s">
        <v>7046</v>
      </c>
      <c r="B3413" s="6" t="s">
        <v>7047</v>
      </c>
      <c r="C3413" s="22" t="str">
        <f t="shared" ca="1" si="265"/>
        <v>West Ambae (Ambae)</v>
      </c>
      <c r="D3413" s="6" t="s">
        <v>678</v>
      </c>
      <c r="E3413" s="22" t="str">
        <f t="shared" ca="1" si="266"/>
        <v>Ambae</v>
      </c>
      <c r="F3413" s="22" t="str">
        <f t="shared" ca="1" si="267"/>
        <v>VUT0103001</v>
      </c>
      <c r="G3413" s="22" t="str">
        <f t="shared" ca="1" si="268"/>
        <v>VUT0103</v>
      </c>
      <c r="H3413" s="22" t="str">
        <f t="shared" ca="1" si="269"/>
        <v>PENAMA</v>
      </c>
      <c r="I3413" s="2"/>
      <c r="J3413" s="2">
        <v>3</v>
      </c>
      <c r="K3413" s="2"/>
    </row>
    <row r="3414" spans="1:11">
      <c r="A3414" s="6" t="s">
        <v>7050</v>
      </c>
      <c r="B3414" s="6" t="s">
        <v>7051</v>
      </c>
      <c r="C3414" s="22" t="str">
        <f t="shared" ca="1" si="265"/>
        <v>West Ambae (Ambae)</v>
      </c>
      <c r="D3414" s="6" t="s">
        <v>678</v>
      </c>
      <c r="E3414" s="22" t="str">
        <f t="shared" ca="1" si="266"/>
        <v>Ambae</v>
      </c>
      <c r="F3414" s="22" t="str">
        <f t="shared" ca="1" si="267"/>
        <v>VUT0103001</v>
      </c>
      <c r="G3414" s="22" t="str">
        <f t="shared" ca="1" si="268"/>
        <v>VUT0103</v>
      </c>
      <c r="H3414" s="22" t="str">
        <f t="shared" ca="1" si="269"/>
        <v>PENAMA</v>
      </c>
      <c r="I3414" s="2"/>
      <c r="J3414" s="2">
        <v>0</v>
      </c>
      <c r="K3414" s="2"/>
    </row>
    <row r="3415" spans="1:11">
      <c r="A3415" s="6" t="s">
        <v>7056</v>
      </c>
      <c r="B3415" s="6" t="s">
        <v>7057</v>
      </c>
      <c r="C3415" s="22" t="str">
        <f t="shared" ca="1" si="265"/>
        <v>West Ambae (Ambae)</v>
      </c>
      <c r="D3415" s="6" t="s">
        <v>678</v>
      </c>
      <c r="E3415" s="22" t="str">
        <f t="shared" ca="1" si="266"/>
        <v>Ambae</v>
      </c>
      <c r="F3415" s="22" t="str">
        <f t="shared" ca="1" si="267"/>
        <v>VUT0103001</v>
      </c>
      <c r="G3415" s="22" t="str">
        <f t="shared" ca="1" si="268"/>
        <v>VUT0103</v>
      </c>
      <c r="H3415" s="22" t="str">
        <f t="shared" ca="1" si="269"/>
        <v>PENAMA</v>
      </c>
      <c r="I3415" s="2"/>
      <c r="J3415" s="2">
        <v>0</v>
      </c>
      <c r="K3415" s="2"/>
    </row>
    <row r="3416" spans="1:11">
      <c r="A3416" s="6" t="s">
        <v>7058</v>
      </c>
      <c r="B3416" s="6" t="s">
        <v>7059</v>
      </c>
      <c r="C3416" s="22" t="str">
        <f t="shared" ca="1" si="265"/>
        <v>West Ambae (Ambae)</v>
      </c>
      <c r="D3416" s="6" t="s">
        <v>678</v>
      </c>
      <c r="E3416" s="22" t="str">
        <f t="shared" ca="1" si="266"/>
        <v>Ambae</v>
      </c>
      <c r="F3416" s="22" t="str">
        <f t="shared" ca="1" si="267"/>
        <v>VUT0103001</v>
      </c>
      <c r="G3416" s="22" t="str">
        <f t="shared" ca="1" si="268"/>
        <v>VUT0103</v>
      </c>
      <c r="H3416" s="22" t="str">
        <f t="shared" ca="1" si="269"/>
        <v>PENAMA</v>
      </c>
      <c r="I3416" s="2"/>
      <c r="J3416" s="2">
        <v>0</v>
      </c>
      <c r="K3416" s="2"/>
    </row>
    <row r="3417" spans="1:11">
      <c r="A3417" s="6" t="s">
        <v>7060</v>
      </c>
      <c r="B3417" s="6" t="s">
        <v>7061</v>
      </c>
      <c r="C3417" s="22" t="str">
        <f t="shared" ca="1" si="265"/>
        <v>West Ambae (Ambae)</v>
      </c>
      <c r="D3417" s="6" t="s">
        <v>678</v>
      </c>
      <c r="E3417" s="22" t="str">
        <f t="shared" ca="1" si="266"/>
        <v>Ambae</v>
      </c>
      <c r="F3417" s="22" t="str">
        <f t="shared" ca="1" si="267"/>
        <v>VUT0103001</v>
      </c>
      <c r="G3417" s="22" t="str">
        <f t="shared" ca="1" si="268"/>
        <v>VUT0103</v>
      </c>
      <c r="H3417" s="22" t="str">
        <f t="shared" ca="1" si="269"/>
        <v>PENAMA</v>
      </c>
      <c r="I3417" s="2"/>
      <c r="J3417" s="2">
        <v>0</v>
      </c>
      <c r="K3417" s="2"/>
    </row>
    <row r="3418" spans="1:11">
      <c r="A3418" s="6" t="s">
        <v>7062</v>
      </c>
      <c r="B3418" s="6" t="s">
        <v>7063</v>
      </c>
      <c r="C3418" s="22" t="str">
        <f t="shared" ca="1" si="265"/>
        <v>West Ambae (Ambae)</v>
      </c>
      <c r="D3418" s="6" t="s">
        <v>678</v>
      </c>
      <c r="E3418" s="22" t="str">
        <f t="shared" ca="1" si="266"/>
        <v>Ambae</v>
      </c>
      <c r="F3418" s="22" t="str">
        <f t="shared" ca="1" si="267"/>
        <v>VUT0103001</v>
      </c>
      <c r="G3418" s="22" t="str">
        <f t="shared" ca="1" si="268"/>
        <v>VUT0103</v>
      </c>
      <c r="H3418" s="22" t="str">
        <f t="shared" ca="1" si="269"/>
        <v>PENAMA</v>
      </c>
      <c r="I3418" s="2"/>
      <c r="J3418" s="2">
        <v>0</v>
      </c>
      <c r="K3418" s="2"/>
    </row>
    <row r="3419" spans="1:11">
      <c r="A3419" s="6" t="s">
        <v>7066</v>
      </c>
      <c r="B3419" s="6" t="s">
        <v>7067</v>
      </c>
      <c r="C3419" s="22" t="str">
        <f t="shared" ca="1" si="265"/>
        <v>West Ambae (Ambae)</v>
      </c>
      <c r="D3419" s="6" t="s">
        <v>678</v>
      </c>
      <c r="E3419" s="22" t="str">
        <f t="shared" ca="1" si="266"/>
        <v>Ambae</v>
      </c>
      <c r="F3419" s="22" t="str">
        <f t="shared" ca="1" si="267"/>
        <v>VUT0103001</v>
      </c>
      <c r="G3419" s="22" t="str">
        <f t="shared" ca="1" si="268"/>
        <v>VUT0103</v>
      </c>
      <c r="H3419" s="22" t="str">
        <f t="shared" ca="1" si="269"/>
        <v>PENAMA</v>
      </c>
      <c r="I3419" s="2"/>
      <c r="J3419" s="2">
        <v>0</v>
      </c>
      <c r="K3419" s="2"/>
    </row>
    <row r="3420" spans="1:11">
      <c r="A3420" s="6" t="s">
        <v>7074</v>
      </c>
      <c r="B3420" s="6" t="s">
        <v>7075</v>
      </c>
      <c r="C3420" s="22" t="str">
        <f t="shared" ca="1" si="265"/>
        <v>West Ambae (Ambae)</v>
      </c>
      <c r="D3420" s="6" t="s">
        <v>678</v>
      </c>
      <c r="E3420" s="22" t="str">
        <f t="shared" ca="1" si="266"/>
        <v>Ambae</v>
      </c>
      <c r="F3420" s="22" t="str">
        <f t="shared" ca="1" si="267"/>
        <v>VUT0103001</v>
      </c>
      <c r="G3420" s="22" t="str">
        <f t="shared" ca="1" si="268"/>
        <v>VUT0103</v>
      </c>
      <c r="H3420" s="22" t="str">
        <f t="shared" ca="1" si="269"/>
        <v>PENAMA</v>
      </c>
      <c r="I3420" s="2"/>
      <c r="J3420" s="2">
        <v>0</v>
      </c>
      <c r="K3420" s="2"/>
    </row>
    <row r="3421" spans="1:11">
      <c r="A3421" s="6" t="s">
        <v>7078</v>
      </c>
      <c r="B3421" s="6" t="s">
        <v>7079</v>
      </c>
      <c r="C3421" s="22" t="str">
        <f t="shared" ca="1" si="265"/>
        <v>West Ambae (Ambae)</v>
      </c>
      <c r="D3421" s="6" t="s">
        <v>678</v>
      </c>
      <c r="E3421" s="22" t="str">
        <f t="shared" ca="1" si="266"/>
        <v>Ambae</v>
      </c>
      <c r="F3421" s="22" t="str">
        <f t="shared" ca="1" si="267"/>
        <v>VUT0103001</v>
      </c>
      <c r="G3421" s="22" t="str">
        <f t="shared" ca="1" si="268"/>
        <v>VUT0103</v>
      </c>
      <c r="H3421" s="22" t="str">
        <f t="shared" ca="1" si="269"/>
        <v>PENAMA</v>
      </c>
      <c r="I3421" s="2"/>
      <c r="J3421" s="2">
        <v>0</v>
      </c>
      <c r="K3421" s="2"/>
    </row>
    <row r="3422" spans="1:11">
      <c r="A3422" s="6" t="s">
        <v>6886</v>
      </c>
      <c r="B3422" s="6" t="s">
        <v>7080</v>
      </c>
      <c r="C3422" s="22" t="str">
        <f t="shared" ca="1" si="265"/>
        <v>West Ambae (Ambae)</v>
      </c>
      <c r="D3422" s="6" t="s">
        <v>678</v>
      </c>
      <c r="E3422" s="22" t="str">
        <f t="shared" ca="1" si="266"/>
        <v>Ambae</v>
      </c>
      <c r="F3422" s="22" t="str">
        <f t="shared" ca="1" si="267"/>
        <v>VUT0103001</v>
      </c>
      <c r="G3422" s="22" t="str">
        <f t="shared" ca="1" si="268"/>
        <v>VUT0103</v>
      </c>
      <c r="H3422" s="22" t="str">
        <f t="shared" ca="1" si="269"/>
        <v>PENAMA</v>
      </c>
      <c r="I3422" s="2"/>
      <c r="J3422" s="2">
        <v>0</v>
      </c>
      <c r="K3422" s="2"/>
    </row>
    <row r="3423" spans="1:11">
      <c r="A3423" s="6" t="s">
        <v>7083</v>
      </c>
      <c r="B3423" s="6" t="s">
        <v>7084</v>
      </c>
      <c r="C3423" s="22" t="str">
        <f t="shared" ca="1" si="265"/>
        <v>West Ambae (Ambae)</v>
      </c>
      <c r="D3423" s="6" t="s">
        <v>678</v>
      </c>
      <c r="E3423" s="22" t="str">
        <f t="shared" ca="1" si="266"/>
        <v>Ambae</v>
      </c>
      <c r="F3423" s="22" t="str">
        <f t="shared" ca="1" si="267"/>
        <v>VUT0103001</v>
      </c>
      <c r="G3423" s="22" t="str">
        <f t="shared" ca="1" si="268"/>
        <v>VUT0103</v>
      </c>
      <c r="H3423" s="22" t="str">
        <f t="shared" ca="1" si="269"/>
        <v>PENAMA</v>
      </c>
      <c r="I3423" s="2"/>
      <c r="J3423" s="2">
        <v>0</v>
      </c>
      <c r="K3423" s="2"/>
    </row>
    <row r="3424" spans="1:11">
      <c r="A3424" s="6" t="s">
        <v>3367</v>
      </c>
      <c r="B3424" s="6" t="s">
        <v>3368</v>
      </c>
      <c r="C3424" s="22" t="str">
        <f t="shared" ca="1" si="265"/>
        <v>West Ambrym (Ambrym)</v>
      </c>
      <c r="D3424" s="6" t="s">
        <v>680</v>
      </c>
      <c r="E3424" s="22" t="str">
        <f t="shared" ca="1" si="266"/>
        <v>Ambrym</v>
      </c>
      <c r="F3424" s="22" t="str">
        <f t="shared" ca="1" si="267"/>
        <v>VUT0104002</v>
      </c>
      <c r="G3424" s="22" t="str">
        <f t="shared" ca="1" si="268"/>
        <v>VUT0104</v>
      </c>
      <c r="H3424" s="22" t="str">
        <f t="shared" ca="1" si="269"/>
        <v>MALAMPA</v>
      </c>
      <c r="I3424" s="2"/>
      <c r="J3424" s="2">
        <v>0</v>
      </c>
      <c r="K3424" s="2"/>
    </row>
    <row r="3425" spans="1:11">
      <c r="A3425" s="6" t="s">
        <v>3417</v>
      </c>
      <c r="B3425" s="6" t="s">
        <v>3418</v>
      </c>
      <c r="C3425" s="22" t="str">
        <f t="shared" ca="1" si="265"/>
        <v>West Ambrym (Ambrym)</v>
      </c>
      <c r="D3425" s="6" t="s">
        <v>680</v>
      </c>
      <c r="E3425" s="22" t="str">
        <f t="shared" ca="1" si="266"/>
        <v>Ambrym</v>
      </c>
      <c r="F3425" s="22" t="str">
        <f t="shared" ca="1" si="267"/>
        <v>VUT0104002</v>
      </c>
      <c r="G3425" s="22" t="str">
        <f t="shared" ca="1" si="268"/>
        <v>VUT0104</v>
      </c>
      <c r="H3425" s="22" t="str">
        <f t="shared" ca="1" si="269"/>
        <v>MALAMPA</v>
      </c>
      <c r="I3425" s="2"/>
      <c r="J3425" s="2">
        <v>0</v>
      </c>
      <c r="K3425" s="2"/>
    </row>
    <row r="3426" spans="1:11">
      <c r="A3426" s="6" t="s">
        <v>3441</v>
      </c>
      <c r="B3426" s="6" t="s">
        <v>3442</v>
      </c>
      <c r="C3426" s="22" t="str">
        <f t="shared" ca="1" si="265"/>
        <v>West Ambrym (Ambrym)</v>
      </c>
      <c r="D3426" s="6" t="s">
        <v>680</v>
      </c>
      <c r="E3426" s="22" t="str">
        <f t="shared" ca="1" si="266"/>
        <v>Ambrym</v>
      </c>
      <c r="F3426" s="22" t="str">
        <f t="shared" ca="1" si="267"/>
        <v>VUT0104002</v>
      </c>
      <c r="G3426" s="22" t="str">
        <f t="shared" ca="1" si="268"/>
        <v>VUT0104</v>
      </c>
      <c r="H3426" s="22" t="str">
        <f t="shared" ca="1" si="269"/>
        <v>MALAMPA</v>
      </c>
      <c r="I3426" s="2"/>
      <c r="J3426" s="2">
        <v>0</v>
      </c>
      <c r="K3426" s="2"/>
    </row>
    <row r="3427" spans="1:11">
      <c r="A3427" s="6" t="s">
        <v>2263</v>
      </c>
      <c r="B3427" s="6" t="s">
        <v>3445</v>
      </c>
      <c r="C3427" s="22" t="str">
        <f t="shared" ca="1" si="265"/>
        <v>West Ambrym (Ambrym)</v>
      </c>
      <c r="D3427" s="6" t="s">
        <v>680</v>
      </c>
      <c r="E3427" s="22" t="str">
        <f t="shared" ca="1" si="266"/>
        <v>Ambrym</v>
      </c>
      <c r="F3427" s="22" t="str">
        <f t="shared" ca="1" si="267"/>
        <v>VUT0104002</v>
      </c>
      <c r="G3427" s="22" t="str">
        <f t="shared" ca="1" si="268"/>
        <v>VUT0104</v>
      </c>
      <c r="H3427" s="22" t="str">
        <f t="shared" ca="1" si="269"/>
        <v>MALAMPA</v>
      </c>
      <c r="I3427" s="2"/>
      <c r="J3427" s="2">
        <v>0</v>
      </c>
      <c r="K3427" s="2"/>
    </row>
    <row r="3428" spans="1:11">
      <c r="A3428" s="6" t="s">
        <v>3446</v>
      </c>
      <c r="B3428" s="6" t="s">
        <v>3447</v>
      </c>
      <c r="C3428" s="22" t="str">
        <f t="shared" ca="1" si="265"/>
        <v>West Ambrym (Ambrym)</v>
      </c>
      <c r="D3428" s="6" t="s">
        <v>680</v>
      </c>
      <c r="E3428" s="22" t="str">
        <f t="shared" ca="1" si="266"/>
        <v>Ambrym</v>
      </c>
      <c r="F3428" s="22" t="str">
        <f t="shared" ca="1" si="267"/>
        <v>VUT0104002</v>
      </c>
      <c r="G3428" s="22" t="str">
        <f t="shared" ca="1" si="268"/>
        <v>VUT0104</v>
      </c>
      <c r="H3428" s="22" t="str">
        <f t="shared" ca="1" si="269"/>
        <v>MALAMPA</v>
      </c>
      <c r="I3428" s="2"/>
      <c r="J3428" s="2">
        <v>0</v>
      </c>
      <c r="K3428" s="2"/>
    </row>
    <row r="3429" spans="1:11">
      <c r="A3429" s="6" t="s">
        <v>3464</v>
      </c>
      <c r="B3429" s="6" t="s">
        <v>3465</v>
      </c>
      <c r="C3429" s="22" t="str">
        <f t="shared" ca="1" si="265"/>
        <v>West Ambrym (Ambrym)</v>
      </c>
      <c r="D3429" s="6" t="s">
        <v>680</v>
      </c>
      <c r="E3429" s="22" t="str">
        <f t="shared" ca="1" si="266"/>
        <v>Ambrym</v>
      </c>
      <c r="F3429" s="22" t="str">
        <f t="shared" ca="1" si="267"/>
        <v>VUT0104002</v>
      </c>
      <c r="G3429" s="22" t="str">
        <f t="shared" ca="1" si="268"/>
        <v>VUT0104</v>
      </c>
      <c r="H3429" s="22" t="str">
        <f t="shared" ca="1" si="269"/>
        <v>MALAMPA</v>
      </c>
      <c r="I3429" s="2"/>
      <c r="J3429" s="2">
        <v>0</v>
      </c>
      <c r="K3429" s="2"/>
    </row>
    <row r="3430" spans="1:11">
      <c r="A3430" s="6" t="s">
        <v>3476</v>
      </c>
      <c r="B3430" s="6" t="s">
        <v>3477</v>
      </c>
      <c r="C3430" s="22" t="str">
        <f t="shared" ca="1" si="265"/>
        <v>West Ambrym (Ambrym)</v>
      </c>
      <c r="D3430" s="6" t="s">
        <v>680</v>
      </c>
      <c r="E3430" s="22" t="str">
        <f t="shared" ca="1" si="266"/>
        <v>Ambrym</v>
      </c>
      <c r="F3430" s="22" t="str">
        <f t="shared" ca="1" si="267"/>
        <v>VUT0104002</v>
      </c>
      <c r="G3430" s="22" t="str">
        <f t="shared" ca="1" si="268"/>
        <v>VUT0104</v>
      </c>
      <c r="H3430" s="22" t="str">
        <f t="shared" ca="1" si="269"/>
        <v>MALAMPA</v>
      </c>
      <c r="I3430" s="2"/>
      <c r="J3430" s="2">
        <v>0</v>
      </c>
      <c r="K3430" s="2"/>
    </row>
    <row r="3431" spans="1:11">
      <c r="A3431" s="6" t="s">
        <v>3484</v>
      </c>
      <c r="B3431" s="6" t="s">
        <v>3485</v>
      </c>
      <c r="C3431" s="22" t="str">
        <f t="shared" ca="1" si="265"/>
        <v>West Ambrym (Ambrym)</v>
      </c>
      <c r="D3431" s="6" t="s">
        <v>680</v>
      </c>
      <c r="E3431" s="22" t="str">
        <f t="shared" ca="1" si="266"/>
        <v>Ambrym</v>
      </c>
      <c r="F3431" s="22" t="str">
        <f t="shared" ca="1" si="267"/>
        <v>VUT0104002</v>
      </c>
      <c r="G3431" s="22" t="str">
        <f t="shared" ca="1" si="268"/>
        <v>VUT0104</v>
      </c>
      <c r="H3431" s="22" t="str">
        <f t="shared" ca="1" si="269"/>
        <v>MALAMPA</v>
      </c>
      <c r="I3431" s="2"/>
      <c r="J3431" s="2">
        <v>0</v>
      </c>
      <c r="K3431" s="2"/>
    </row>
    <row r="3432" spans="1:11">
      <c r="A3432" s="6" t="s">
        <v>3486</v>
      </c>
      <c r="B3432" s="6" t="s">
        <v>3487</v>
      </c>
      <c r="C3432" s="22" t="str">
        <f t="shared" ca="1" si="265"/>
        <v>West Ambrym (Ambrym)</v>
      </c>
      <c r="D3432" s="6" t="s">
        <v>680</v>
      </c>
      <c r="E3432" s="22" t="str">
        <f t="shared" ca="1" si="266"/>
        <v>Ambrym</v>
      </c>
      <c r="F3432" s="22" t="str">
        <f t="shared" ca="1" si="267"/>
        <v>VUT0104002</v>
      </c>
      <c r="G3432" s="22" t="str">
        <f t="shared" ca="1" si="268"/>
        <v>VUT0104</v>
      </c>
      <c r="H3432" s="22" t="str">
        <f t="shared" ca="1" si="269"/>
        <v>MALAMPA</v>
      </c>
      <c r="I3432" s="2"/>
      <c r="J3432" s="2">
        <v>0</v>
      </c>
      <c r="K3432" s="2"/>
    </row>
    <row r="3433" spans="1:11">
      <c r="A3433" s="6" t="s">
        <v>3488</v>
      </c>
      <c r="B3433" s="6" t="s">
        <v>3489</v>
      </c>
      <c r="C3433" s="22" t="str">
        <f t="shared" ca="1" si="265"/>
        <v>West Ambrym (Ambrym)</v>
      </c>
      <c r="D3433" s="6" t="s">
        <v>680</v>
      </c>
      <c r="E3433" s="22" t="str">
        <f t="shared" ca="1" si="266"/>
        <v>Ambrym</v>
      </c>
      <c r="F3433" s="22" t="str">
        <f t="shared" ca="1" si="267"/>
        <v>VUT0104002</v>
      </c>
      <c r="G3433" s="22" t="str">
        <f t="shared" ca="1" si="268"/>
        <v>VUT0104</v>
      </c>
      <c r="H3433" s="22" t="str">
        <f t="shared" ca="1" si="269"/>
        <v>MALAMPA</v>
      </c>
      <c r="I3433" s="2"/>
      <c r="J3433" s="2">
        <v>0</v>
      </c>
      <c r="K3433" s="2"/>
    </row>
    <row r="3434" spans="1:11">
      <c r="A3434" s="6" t="s">
        <v>3492</v>
      </c>
      <c r="B3434" s="6" t="s">
        <v>3493</v>
      </c>
      <c r="C3434" s="22" t="str">
        <f t="shared" ca="1" si="265"/>
        <v>West Ambrym (Ambrym)</v>
      </c>
      <c r="D3434" s="6" t="s">
        <v>680</v>
      </c>
      <c r="E3434" s="22" t="str">
        <f t="shared" ca="1" si="266"/>
        <v>Ambrym</v>
      </c>
      <c r="F3434" s="22" t="str">
        <f t="shared" ca="1" si="267"/>
        <v>VUT0104002</v>
      </c>
      <c r="G3434" s="22" t="str">
        <f t="shared" ca="1" si="268"/>
        <v>VUT0104</v>
      </c>
      <c r="H3434" s="22" t="str">
        <f t="shared" ca="1" si="269"/>
        <v>MALAMPA</v>
      </c>
      <c r="I3434" s="2"/>
      <c r="J3434" s="2">
        <v>0</v>
      </c>
      <c r="K3434" s="2"/>
    </row>
    <row r="3435" spans="1:11">
      <c r="A3435" s="6" t="s">
        <v>3498</v>
      </c>
      <c r="B3435" s="6" t="s">
        <v>3499</v>
      </c>
      <c r="C3435" s="22" t="str">
        <f t="shared" ca="1" si="265"/>
        <v>West Ambrym (Ambrym)</v>
      </c>
      <c r="D3435" s="6" t="s">
        <v>680</v>
      </c>
      <c r="E3435" s="22" t="str">
        <f t="shared" ca="1" si="266"/>
        <v>Ambrym</v>
      </c>
      <c r="F3435" s="22" t="str">
        <f t="shared" ca="1" si="267"/>
        <v>VUT0104002</v>
      </c>
      <c r="G3435" s="22" t="str">
        <f t="shared" ca="1" si="268"/>
        <v>VUT0104</v>
      </c>
      <c r="H3435" s="22" t="str">
        <f t="shared" ca="1" si="269"/>
        <v>MALAMPA</v>
      </c>
      <c r="I3435" s="2"/>
      <c r="J3435" s="2">
        <v>0</v>
      </c>
      <c r="K3435" s="2"/>
    </row>
    <row r="3436" spans="1:11">
      <c r="A3436" s="6" t="s">
        <v>3500</v>
      </c>
      <c r="B3436" s="6" t="s">
        <v>3502</v>
      </c>
      <c r="C3436" s="22" t="str">
        <f t="shared" ca="1" si="265"/>
        <v>West Ambrym (Ambrym)</v>
      </c>
      <c r="D3436" s="6" t="s">
        <v>680</v>
      </c>
      <c r="E3436" s="22" t="str">
        <f t="shared" ca="1" si="266"/>
        <v>Ambrym</v>
      </c>
      <c r="F3436" s="22" t="str">
        <f t="shared" ca="1" si="267"/>
        <v>VUT0104002</v>
      </c>
      <c r="G3436" s="22" t="str">
        <f t="shared" ca="1" si="268"/>
        <v>VUT0104</v>
      </c>
      <c r="H3436" s="22" t="str">
        <f t="shared" ca="1" si="269"/>
        <v>MALAMPA</v>
      </c>
      <c r="I3436" s="2"/>
      <c r="J3436" s="2">
        <v>0</v>
      </c>
      <c r="K3436" s="2"/>
    </row>
    <row r="3437" spans="1:11">
      <c r="A3437" s="6" t="s">
        <v>3509</v>
      </c>
      <c r="B3437" s="6" t="s">
        <v>3510</v>
      </c>
      <c r="C3437" s="22" t="str">
        <f t="shared" ca="1" si="265"/>
        <v>West Ambrym (Ambrym)</v>
      </c>
      <c r="D3437" s="6" t="s">
        <v>680</v>
      </c>
      <c r="E3437" s="22" t="str">
        <f t="shared" ca="1" si="266"/>
        <v>Ambrym</v>
      </c>
      <c r="F3437" s="22" t="str">
        <f t="shared" ca="1" si="267"/>
        <v>VUT0104002</v>
      </c>
      <c r="G3437" s="22" t="str">
        <f t="shared" ca="1" si="268"/>
        <v>VUT0104</v>
      </c>
      <c r="H3437" s="22" t="str">
        <f t="shared" ca="1" si="269"/>
        <v>MALAMPA</v>
      </c>
      <c r="I3437" s="2"/>
      <c r="J3437" s="2">
        <v>0</v>
      </c>
      <c r="K3437" s="2"/>
    </row>
    <row r="3438" spans="1:11">
      <c r="A3438" s="6" t="s">
        <v>3511</v>
      </c>
      <c r="B3438" s="6" t="s">
        <v>3512</v>
      </c>
      <c r="C3438" s="22" t="str">
        <f t="shared" ca="1" si="265"/>
        <v>West Ambrym (Ambrym)</v>
      </c>
      <c r="D3438" s="6" t="s">
        <v>680</v>
      </c>
      <c r="E3438" s="22" t="str">
        <f t="shared" ca="1" si="266"/>
        <v>Ambrym</v>
      </c>
      <c r="F3438" s="22" t="str">
        <f t="shared" ca="1" si="267"/>
        <v>VUT0104002</v>
      </c>
      <c r="G3438" s="22" t="str">
        <f t="shared" ca="1" si="268"/>
        <v>VUT0104</v>
      </c>
      <c r="H3438" s="22" t="str">
        <f t="shared" ca="1" si="269"/>
        <v>MALAMPA</v>
      </c>
      <c r="I3438" s="2"/>
      <c r="J3438" s="2">
        <v>0</v>
      </c>
      <c r="K3438" s="2"/>
    </row>
    <row r="3439" spans="1:11">
      <c r="A3439" s="6" t="s">
        <v>3513</v>
      </c>
      <c r="B3439" s="6" t="s">
        <v>3514</v>
      </c>
      <c r="C3439" s="22" t="str">
        <f t="shared" ca="1" si="265"/>
        <v>West Ambrym (Ambrym)</v>
      </c>
      <c r="D3439" s="6" t="s">
        <v>680</v>
      </c>
      <c r="E3439" s="22" t="str">
        <f t="shared" ca="1" si="266"/>
        <v>Ambrym</v>
      </c>
      <c r="F3439" s="22" t="str">
        <f t="shared" ca="1" si="267"/>
        <v>VUT0104002</v>
      </c>
      <c r="G3439" s="22" t="str">
        <f t="shared" ca="1" si="268"/>
        <v>VUT0104</v>
      </c>
      <c r="H3439" s="22" t="str">
        <f t="shared" ca="1" si="269"/>
        <v>MALAMPA</v>
      </c>
      <c r="I3439" s="2"/>
      <c r="J3439" s="2">
        <v>0</v>
      </c>
      <c r="K3439" s="2"/>
    </row>
    <row r="3440" spans="1:11">
      <c r="A3440" s="6" t="s">
        <v>2263</v>
      </c>
      <c r="B3440" s="6" t="s">
        <v>3515</v>
      </c>
      <c r="C3440" s="22" t="str">
        <f t="shared" ca="1" si="265"/>
        <v>West Ambrym (Ambrym)</v>
      </c>
      <c r="D3440" s="6" t="s">
        <v>680</v>
      </c>
      <c r="E3440" s="22" t="str">
        <f t="shared" ca="1" si="266"/>
        <v>Ambrym</v>
      </c>
      <c r="F3440" s="22" t="str">
        <f t="shared" ca="1" si="267"/>
        <v>VUT0104002</v>
      </c>
      <c r="G3440" s="22" t="str">
        <f t="shared" ca="1" si="268"/>
        <v>VUT0104</v>
      </c>
      <c r="H3440" s="22" t="str">
        <f t="shared" ca="1" si="269"/>
        <v>MALAMPA</v>
      </c>
      <c r="I3440" s="2"/>
      <c r="J3440" s="2">
        <v>0</v>
      </c>
      <c r="K3440" s="2"/>
    </row>
    <row r="3441" spans="1:11">
      <c r="A3441" s="6" t="s">
        <v>3516</v>
      </c>
      <c r="B3441" s="6" t="s">
        <v>3517</v>
      </c>
      <c r="C3441" s="22" t="str">
        <f t="shared" ca="1" si="265"/>
        <v>West Ambrym (Ambrym)</v>
      </c>
      <c r="D3441" s="6" t="s">
        <v>680</v>
      </c>
      <c r="E3441" s="22" t="str">
        <f t="shared" ca="1" si="266"/>
        <v>Ambrym</v>
      </c>
      <c r="F3441" s="22" t="str">
        <f t="shared" ca="1" si="267"/>
        <v>VUT0104002</v>
      </c>
      <c r="G3441" s="22" t="str">
        <f t="shared" ca="1" si="268"/>
        <v>VUT0104</v>
      </c>
      <c r="H3441" s="22" t="str">
        <f t="shared" ca="1" si="269"/>
        <v>MALAMPA</v>
      </c>
      <c r="I3441" s="2"/>
      <c r="J3441" s="2">
        <v>0</v>
      </c>
      <c r="K3441" s="2"/>
    </row>
    <row r="3442" spans="1:11">
      <c r="A3442" s="6" t="s">
        <v>3518</v>
      </c>
      <c r="B3442" s="6" t="s">
        <v>3519</v>
      </c>
      <c r="C3442" s="22" t="str">
        <f t="shared" ca="1" si="265"/>
        <v>West Ambrym (Ambrym)</v>
      </c>
      <c r="D3442" s="6" t="s">
        <v>680</v>
      </c>
      <c r="E3442" s="22" t="str">
        <f t="shared" ca="1" si="266"/>
        <v>Ambrym</v>
      </c>
      <c r="F3442" s="22" t="str">
        <f t="shared" ca="1" si="267"/>
        <v>VUT0104002</v>
      </c>
      <c r="G3442" s="22" t="str">
        <f t="shared" ca="1" si="268"/>
        <v>VUT0104</v>
      </c>
      <c r="H3442" s="22" t="str">
        <f t="shared" ca="1" si="269"/>
        <v>MALAMPA</v>
      </c>
      <c r="I3442" s="2"/>
      <c r="J3442" s="2">
        <v>0</v>
      </c>
      <c r="K3442" s="2"/>
    </row>
    <row r="3443" spans="1:11">
      <c r="A3443" s="6" t="s">
        <v>3520</v>
      </c>
      <c r="B3443" s="6" t="s">
        <v>3521</v>
      </c>
      <c r="C3443" s="22" t="str">
        <f t="shared" ca="1" si="265"/>
        <v>West Ambrym (Ambrym)</v>
      </c>
      <c r="D3443" s="6" t="s">
        <v>680</v>
      </c>
      <c r="E3443" s="22" t="str">
        <f t="shared" ca="1" si="266"/>
        <v>Ambrym</v>
      </c>
      <c r="F3443" s="22" t="str">
        <f t="shared" ca="1" si="267"/>
        <v>VUT0104002</v>
      </c>
      <c r="G3443" s="22" t="str">
        <f t="shared" ca="1" si="268"/>
        <v>VUT0104</v>
      </c>
      <c r="H3443" s="22" t="str">
        <f t="shared" ca="1" si="269"/>
        <v>MALAMPA</v>
      </c>
      <c r="I3443" s="2"/>
      <c r="J3443" s="2">
        <v>0</v>
      </c>
      <c r="K3443" s="2"/>
    </row>
    <row r="3444" spans="1:11">
      <c r="A3444" s="6" t="s">
        <v>3522</v>
      </c>
      <c r="B3444" s="6" t="s">
        <v>3523</v>
      </c>
      <c r="C3444" s="22" t="str">
        <f t="shared" ca="1" si="265"/>
        <v>West Ambrym (Ambrym)</v>
      </c>
      <c r="D3444" s="6" t="s">
        <v>680</v>
      </c>
      <c r="E3444" s="22" t="str">
        <f t="shared" ca="1" si="266"/>
        <v>Ambrym</v>
      </c>
      <c r="F3444" s="22" t="str">
        <f t="shared" ca="1" si="267"/>
        <v>VUT0104002</v>
      </c>
      <c r="G3444" s="22" t="str">
        <f t="shared" ca="1" si="268"/>
        <v>VUT0104</v>
      </c>
      <c r="H3444" s="22" t="str">
        <f t="shared" ca="1" si="269"/>
        <v>MALAMPA</v>
      </c>
      <c r="I3444" s="2"/>
      <c r="J3444" s="2">
        <v>0</v>
      </c>
      <c r="K3444" s="2"/>
    </row>
    <row r="3445" spans="1:11">
      <c r="A3445" s="6" t="s">
        <v>3524</v>
      </c>
      <c r="B3445" s="6" t="s">
        <v>3525</v>
      </c>
      <c r="C3445" s="22" t="str">
        <f t="shared" ca="1" si="265"/>
        <v>West Ambrym (Ambrym)</v>
      </c>
      <c r="D3445" s="6" t="s">
        <v>680</v>
      </c>
      <c r="E3445" s="22" t="str">
        <f t="shared" ca="1" si="266"/>
        <v>Ambrym</v>
      </c>
      <c r="F3445" s="22" t="str">
        <f t="shared" ca="1" si="267"/>
        <v>VUT0104002</v>
      </c>
      <c r="G3445" s="22" t="str">
        <f t="shared" ca="1" si="268"/>
        <v>VUT0104</v>
      </c>
      <c r="H3445" s="22" t="str">
        <f t="shared" ca="1" si="269"/>
        <v>MALAMPA</v>
      </c>
      <c r="I3445" s="2"/>
      <c r="J3445" s="2">
        <v>0</v>
      </c>
      <c r="K3445" s="2"/>
    </row>
    <row r="3446" spans="1:11">
      <c r="A3446" s="6" t="s">
        <v>3526</v>
      </c>
      <c r="B3446" s="6" t="s">
        <v>3527</v>
      </c>
      <c r="C3446" s="22" t="str">
        <f t="shared" ca="1" si="265"/>
        <v>West Ambrym (Ambrym)</v>
      </c>
      <c r="D3446" s="6" t="s">
        <v>680</v>
      </c>
      <c r="E3446" s="22" t="str">
        <f t="shared" ca="1" si="266"/>
        <v>Ambrym</v>
      </c>
      <c r="F3446" s="22" t="str">
        <f t="shared" ca="1" si="267"/>
        <v>VUT0104002</v>
      </c>
      <c r="G3446" s="22" t="str">
        <f t="shared" ca="1" si="268"/>
        <v>VUT0104</v>
      </c>
      <c r="H3446" s="22" t="str">
        <f t="shared" ca="1" si="269"/>
        <v>MALAMPA</v>
      </c>
      <c r="I3446" s="2"/>
      <c r="J3446" s="2">
        <v>0</v>
      </c>
      <c r="K3446" s="2"/>
    </row>
    <row r="3447" spans="1:11">
      <c r="A3447" s="6" t="s">
        <v>3528</v>
      </c>
      <c r="B3447" s="6" t="s">
        <v>3529</v>
      </c>
      <c r="C3447" s="22" t="str">
        <f t="shared" ca="1" si="265"/>
        <v>West Ambrym (Ambrym)</v>
      </c>
      <c r="D3447" s="6" t="s">
        <v>680</v>
      </c>
      <c r="E3447" s="22" t="str">
        <f t="shared" ca="1" si="266"/>
        <v>Ambrym</v>
      </c>
      <c r="F3447" s="22" t="str">
        <f t="shared" ca="1" si="267"/>
        <v>VUT0104002</v>
      </c>
      <c r="G3447" s="22" t="str">
        <f t="shared" ca="1" si="268"/>
        <v>VUT0104</v>
      </c>
      <c r="H3447" s="22" t="str">
        <f t="shared" ca="1" si="269"/>
        <v>MALAMPA</v>
      </c>
      <c r="I3447" s="2"/>
      <c r="J3447" s="2">
        <v>0</v>
      </c>
      <c r="K3447" s="2"/>
    </row>
    <row r="3448" spans="1:11">
      <c r="A3448" s="6" t="s">
        <v>3534</v>
      </c>
      <c r="B3448" s="6" t="s">
        <v>3535</v>
      </c>
      <c r="C3448" s="22" t="str">
        <f t="shared" ca="1" si="265"/>
        <v>West Ambrym (Ambrym)</v>
      </c>
      <c r="D3448" s="6" t="s">
        <v>680</v>
      </c>
      <c r="E3448" s="22" t="str">
        <f t="shared" ca="1" si="266"/>
        <v>Ambrym</v>
      </c>
      <c r="F3448" s="22" t="str">
        <f t="shared" ca="1" si="267"/>
        <v>VUT0104002</v>
      </c>
      <c r="G3448" s="22" t="str">
        <f t="shared" ca="1" si="268"/>
        <v>VUT0104</v>
      </c>
      <c r="H3448" s="22" t="str">
        <f t="shared" ca="1" si="269"/>
        <v>MALAMPA</v>
      </c>
      <c r="I3448" s="2"/>
      <c r="J3448" s="2">
        <v>0</v>
      </c>
      <c r="K3448" s="2"/>
    </row>
    <row r="3449" spans="1:11">
      <c r="A3449" s="6" t="s">
        <v>3541</v>
      </c>
      <c r="B3449" s="6" t="s">
        <v>3542</v>
      </c>
      <c r="C3449" s="22" t="str">
        <f t="shared" ca="1" si="265"/>
        <v>West Ambrym (Ambrym)</v>
      </c>
      <c r="D3449" s="6" t="s">
        <v>680</v>
      </c>
      <c r="E3449" s="22" t="str">
        <f t="shared" ca="1" si="266"/>
        <v>Ambrym</v>
      </c>
      <c r="F3449" s="22" t="str">
        <f t="shared" ca="1" si="267"/>
        <v>VUT0104002</v>
      </c>
      <c r="G3449" s="22" t="str">
        <f t="shared" ca="1" si="268"/>
        <v>VUT0104</v>
      </c>
      <c r="H3449" s="22" t="str">
        <f t="shared" ca="1" si="269"/>
        <v>MALAMPA</v>
      </c>
      <c r="I3449" s="2"/>
      <c r="J3449" s="2">
        <v>0</v>
      </c>
      <c r="K3449" s="2"/>
    </row>
    <row r="3450" spans="1:11">
      <c r="A3450" s="6" t="s">
        <v>3543</v>
      </c>
      <c r="B3450" s="6" t="s">
        <v>3544</v>
      </c>
      <c r="C3450" s="22" t="str">
        <f t="shared" ca="1" si="265"/>
        <v>West Ambrym (Ambrym)</v>
      </c>
      <c r="D3450" s="6" t="s">
        <v>680</v>
      </c>
      <c r="E3450" s="22" t="str">
        <f t="shared" ca="1" si="266"/>
        <v>Ambrym</v>
      </c>
      <c r="F3450" s="22" t="str">
        <f t="shared" ca="1" si="267"/>
        <v>VUT0104002</v>
      </c>
      <c r="G3450" s="22" t="str">
        <f t="shared" ca="1" si="268"/>
        <v>VUT0104</v>
      </c>
      <c r="H3450" s="22" t="str">
        <f t="shared" ca="1" si="269"/>
        <v>MALAMPA</v>
      </c>
      <c r="I3450" s="2"/>
      <c r="J3450" s="2">
        <v>0</v>
      </c>
      <c r="K3450" s="2"/>
    </row>
    <row r="3451" spans="1:11">
      <c r="A3451" s="6" t="s">
        <v>3545</v>
      </c>
      <c r="B3451" s="6" t="s">
        <v>3546</v>
      </c>
      <c r="C3451" s="22" t="str">
        <f t="shared" ca="1" si="265"/>
        <v>West Ambrym (Ambrym)</v>
      </c>
      <c r="D3451" s="6" t="s">
        <v>680</v>
      </c>
      <c r="E3451" s="22" t="str">
        <f t="shared" ca="1" si="266"/>
        <v>Ambrym</v>
      </c>
      <c r="F3451" s="22" t="str">
        <f t="shared" ca="1" si="267"/>
        <v>VUT0104002</v>
      </c>
      <c r="G3451" s="22" t="str">
        <f t="shared" ca="1" si="268"/>
        <v>VUT0104</v>
      </c>
      <c r="H3451" s="22" t="str">
        <f t="shared" ca="1" si="269"/>
        <v>MALAMPA</v>
      </c>
      <c r="I3451" s="2"/>
      <c r="J3451" s="2">
        <v>0</v>
      </c>
      <c r="K3451" s="2"/>
    </row>
    <row r="3452" spans="1:11">
      <c r="A3452" s="6" t="s">
        <v>3547</v>
      </c>
      <c r="B3452" s="6" t="s">
        <v>3548</v>
      </c>
      <c r="C3452" s="22" t="str">
        <f t="shared" ca="1" si="265"/>
        <v>West Ambrym (Ambrym)</v>
      </c>
      <c r="D3452" s="6" t="s">
        <v>680</v>
      </c>
      <c r="E3452" s="22" t="str">
        <f t="shared" ca="1" si="266"/>
        <v>Ambrym</v>
      </c>
      <c r="F3452" s="22" t="str">
        <f t="shared" ca="1" si="267"/>
        <v>VUT0104002</v>
      </c>
      <c r="G3452" s="22" t="str">
        <f t="shared" ca="1" si="268"/>
        <v>VUT0104</v>
      </c>
      <c r="H3452" s="22" t="str">
        <f t="shared" ca="1" si="269"/>
        <v>MALAMPA</v>
      </c>
      <c r="I3452" s="2"/>
      <c r="J3452" s="2">
        <v>0</v>
      </c>
      <c r="K3452" s="2"/>
    </row>
    <row r="3453" spans="1:11">
      <c r="A3453" s="6" t="s">
        <v>3549</v>
      </c>
      <c r="B3453" s="6" t="s">
        <v>3550</v>
      </c>
      <c r="C3453" s="22" t="str">
        <f t="shared" ca="1" si="265"/>
        <v>West Ambrym (Ambrym)</v>
      </c>
      <c r="D3453" s="6" t="s">
        <v>680</v>
      </c>
      <c r="E3453" s="22" t="str">
        <f t="shared" ca="1" si="266"/>
        <v>Ambrym</v>
      </c>
      <c r="F3453" s="22" t="str">
        <f t="shared" ca="1" si="267"/>
        <v>VUT0104002</v>
      </c>
      <c r="G3453" s="22" t="str">
        <f t="shared" ca="1" si="268"/>
        <v>VUT0104</v>
      </c>
      <c r="H3453" s="22" t="str">
        <f t="shared" ca="1" si="269"/>
        <v>MALAMPA</v>
      </c>
      <c r="I3453" s="2"/>
      <c r="J3453" s="2">
        <v>0</v>
      </c>
      <c r="K3453" s="2"/>
    </row>
    <row r="3454" spans="1:11">
      <c r="A3454" s="6" t="s">
        <v>3553</v>
      </c>
      <c r="B3454" s="6" t="s">
        <v>3555</v>
      </c>
      <c r="C3454" s="22" t="str">
        <f t="shared" ca="1" si="265"/>
        <v>West Ambrym (Ambrym)</v>
      </c>
      <c r="D3454" s="6" t="s">
        <v>680</v>
      </c>
      <c r="E3454" s="22" t="str">
        <f t="shared" ca="1" si="266"/>
        <v>Ambrym</v>
      </c>
      <c r="F3454" s="22" t="str">
        <f t="shared" ca="1" si="267"/>
        <v>VUT0104002</v>
      </c>
      <c r="G3454" s="22" t="str">
        <f t="shared" ca="1" si="268"/>
        <v>VUT0104</v>
      </c>
      <c r="H3454" s="22" t="str">
        <f t="shared" ca="1" si="269"/>
        <v>MALAMPA</v>
      </c>
      <c r="I3454" s="2"/>
      <c r="J3454" s="2">
        <v>0</v>
      </c>
      <c r="K3454" s="2"/>
    </row>
    <row r="3455" spans="1:11">
      <c r="A3455" s="6" t="s">
        <v>3556</v>
      </c>
      <c r="B3455" s="6" t="s">
        <v>3557</v>
      </c>
      <c r="C3455" s="22" t="str">
        <f t="shared" ca="1" si="265"/>
        <v>West Ambrym (Ambrym)</v>
      </c>
      <c r="D3455" s="6" t="s">
        <v>680</v>
      </c>
      <c r="E3455" s="22" t="str">
        <f t="shared" ca="1" si="266"/>
        <v>Ambrym</v>
      </c>
      <c r="F3455" s="22" t="str">
        <f t="shared" ca="1" si="267"/>
        <v>VUT0104002</v>
      </c>
      <c r="G3455" s="22" t="str">
        <f t="shared" ca="1" si="268"/>
        <v>VUT0104</v>
      </c>
      <c r="H3455" s="22" t="str">
        <f t="shared" ca="1" si="269"/>
        <v>MALAMPA</v>
      </c>
      <c r="I3455" s="2"/>
      <c r="J3455" s="2">
        <v>0</v>
      </c>
      <c r="K3455" s="2"/>
    </row>
    <row r="3456" spans="1:11">
      <c r="A3456" s="6" t="s">
        <v>3558</v>
      </c>
      <c r="B3456" s="6" t="s">
        <v>3559</v>
      </c>
      <c r="C3456" s="22" t="str">
        <f t="shared" ca="1" si="265"/>
        <v>West Ambrym (Ambrym)</v>
      </c>
      <c r="D3456" s="6" t="s">
        <v>680</v>
      </c>
      <c r="E3456" s="22" t="str">
        <f t="shared" ca="1" si="266"/>
        <v>Ambrym</v>
      </c>
      <c r="F3456" s="22" t="str">
        <f t="shared" ca="1" si="267"/>
        <v>VUT0104002</v>
      </c>
      <c r="G3456" s="22" t="str">
        <f t="shared" ca="1" si="268"/>
        <v>VUT0104</v>
      </c>
      <c r="H3456" s="22" t="str">
        <f t="shared" ca="1" si="269"/>
        <v>MALAMPA</v>
      </c>
      <c r="I3456" s="2"/>
      <c r="J3456" s="2">
        <v>0</v>
      </c>
      <c r="K3456" s="2"/>
    </row>
    <row r="3457" spans="1:11">
      <c r="A3457" s="6" t="s">
        <v>3562</v>
      </c>
      <c r="B3457" s="6" t="s">
        <v>3563</v>
      </c>
      <c r="C3457" s="22" t="str">
        <f t="shared" ca="1" si="265"/>
        <v>West Ambrym (Ambrym)</v>
      </c>
      <c r="D3457" s="6" t="s">
        <v>680</v>
      </c>
      <c r="E3457" s="22" t="str">
        <f t="shared" ca="1" si="266"/>
        <v>Ambrym</v>
      </c>
      <c r="F3457" s="22" t="str">
        <f t="shared" ca="1" si="267"/>
        <v>VUT0104002</v>
      </c>
      <c r="G3457" s="22" t="str">
        <f t="shared" ca="1" si="268"/>
        <v>VUT0104</v>
      </c>
      <c r="H3457" s="22" t="str">
        <f t="shared" ca="1" si="269"/>
        <v>MALAMPA</v>
      </c>
      <c r="I3457" s="2"/>
      <c r="J3457" s="2">
        <v>3</v>
      </c>
      <c r="K3457" s="2"/>
    </row>
    <row r="3458" spans="1:11">
      <c r="A3458" s="6" t="s">
        <v>3564</v>
      </c>
      <c r="B3458" s="6" t="s">
        <v>3565</v>
      </c>
      <c r="C3458" s="22" t="str">
        <f t="shared" ref="C3458:C3521" ca="1" si="270">OFFSET(OffsetRefAdm3,MATCH(D3458,MatchAdm3_Code,0)-1,0)</f>
        <v>West Ambrym (Ambrym)</v>
      </c>
      <c r="D3458" s="6" t="s">
        <v>680</v>
      </c>
      <c r="E3458" s="22" t="str">
        <f t="shared" ref="E3458:E3521" ca="1" si="271">OFFSET(OffsetRefAdm3,MATCH(D3458,MatchAdm3_Code,0)-1,2)</f>
        <v>Ambrym</v>
      </c>
      <c r="F3458" s="22" t="str">
        <f t="shared" ref="F3458:F3521" ca="1" si="272">OFFSET(OffsetRefAdm3,MATCH(D3458,MatchAdm3_Code,0)-1,3)</f>
        <v>VUT0104002</v>
      </c>
      <c r="G3458" s="22" t="str">
        <f t="shared" ref="G3458:G3521" ca="1" si="273">OFFSET(OffsetRefAdm3,MATCH(D3458,MatchAdm3_Code,0)-1,5)</f>
        <v>VUT0104</v>
      </c>
      <c r="H3458" s="22" t="str">
        <f t="shared" ref="H3458:H3521" ca="1" si="274">OFFSET(OffsetRefAdm3,MATCH(D3458,MatchAdm3_Code,0)-1,4)</f>
        <v>MALAMPA</v>
      </c>
      <c r="I3458" s="2"/>
      <c r="J3458" s="2">
        <v>0</v>
      </c>
      <c r="K3458" s="2"/>
    </row>
    <row r="3459" spans="1:11">
      <c r="A3459" s="6" t="s">
        <v>3566</v>
      </c>
      <c r="B3459" s="6" t="s">
        <v>3567</v>
      </c>
      <c r="C3459" s="22" t="str">
        <f t="shared" ca="1" si="270"/>
        <v>West Ambrym (Ambrym)</v>
      </c>
      <c r="D3459" s="6" t="s">
        <v>680</v>
      </c>
      <c r="E3459" s="22" t="str">
        <f t="shared" ca="1" si="271"/>
        <v>Ambrym</v>
      </c>
      <c r="F3459" s="22" t="str">
        <f t="shared" ca="1" si="272"/>
        <v>VUT0104002</v>
      </c>
      <c r="G3459" s="22" t="str">
        <f t="shared" ca="1" si="273"/>
        <v>VUT0104</v>
      </c>
      <c r="H3459" s="22" t="str">
        <f t="shared" ca="1" si="274"/>
        <v>MALAMPA</v>
      </c>
      <c r="I3459" s="2"/>
      <c r="J3459" s="2">
        <v>0</v>
      </c>
      <c r="K3459" s="2"/>
    </row>
    <row r="3460" spans="1:11">
      <c r="A3460" s="6" t="s">
        <v>3568</v>
      </c>
      <c r="B3460" s="6" t="s">
        <v>3569</v>
      </c>
      <c r="C3460" s="22" t="str">
        <f t="shared" ca="1" si="270"/>
        <v>West Ambrym (Ambrym)</v>
      </c>
      <c r="D3460" s="6" t="s">
        <v>680</v>
      </c>
      <c r="E3460" s="22" t="str">
        <f t="shared" ca="1" si="271"/>
        <v>Ambrym</v>
      </c>
      <c r="F3460" s="22" t="str">
        <f t="shared" ca="1" si="272"/>
        <v>VUT0104002</v>
      </c>
      <c r="G3460" s="22" t="str">
        <f t="shared" ca="1" si="273"/>
        <v>VUT0104</v>
      </c>
      <c r="H3460" s="22" t="str">
        <f t="shared" ca="1" si="274"/>
        <v>MALAMPA</v>
      </c>
      <c r="I3460" s="2"/>
      <c r="J3460" s="2">
        <v>0</v>
      </c>
      <c r="K3460" s="2"/>
    </row>
    <row r="3461" spans="1:11">
      <c r="A3461" s="6" t="s">
        <v>3570</v>
      </c>
      <c r="B3461" s="6" t="s">
        <v>3571</v>
      </c>
      <c r="C3461" s="22" t="str">
        <f t="shared" ca="1" si="270"/>
        <v>West Ambrym (Ambrym)</v>
      </c>
      <c r="D3461" s="6" t="s">
        <v>680</v>
      </c>
      <c r="E3461" s="22" t="str">
        <f t="shared" ca="1" si="271"/>
        <v>Ambrym</v>
      </c>
      <c r="F3461" s="22" t="str">
        <f t="shared" ca="1" si="272"/>
        <v>VUT0104002</v>
      </c>
      <c r="G3461" s="22" t="str">
        <f t="shared" ca="1" si="273"/>
        <v>VUT0104</v>
      </c>
      <c r="H3461" s="22" t="str">
        <f t="shared" ca="1" si="274"/>
        <v>MALAMPA</v>
      </c>
      <c r="I3461" s="2"/>
      <c r="J3461" s="2">
        <v>0</v>
      </c>
      <c r="K3461" s="2"/>
    </row>
    <row r="3462" spans="1:11">
      <c r="A3462" s="6" t="s">
        <v>3574</v>
      </c>
      <c r="B3462" s="6" t="s">
        <v>3575</v>
      </c>
      <c r="C3462" s="22" t="str">
        <f t="shared" ca="1" si="270"/>
        <v>West Ambrym (Ambrym)</v>
      </c>
      <c r="D3462" s="6" t="s">
        <v>680</v>
      </c>
      <c r="E3462" s="22" t="str">
        <f t="shared" ca="1" si="271"/>
        <v>Ambrym</v>
      </c>
      <c r="F3462" s="22" t="str">
        <f t="shared" ca="1" si="272"/>
        <v>VUT0104002</v>
      </c>
      <c r="G3462" s="22" t="str">
        <f t="shared" ca="1" si="273"/>
        <v>VUT0104</v>
      </c>
      <c r="H3462" s="22" t="str">
        <f t="shared" ca="1" si="274"/>
        <v>MALAMPA</v>
      </c>
      <c r="I3462" s="2"/>
      <c r="J3462" s="2">
        <v>0</v>
      </c>
      <c r="K3462" s="2"/>
    </row>
    <row r="3463" spans="1:11">
      <c r="A3463" s="6" t="s">
        <v>3578</v>
      </c>
      <c r="B3463" s="6" t="s">
        <v>3579</v>
      </c>
      <c r="C3463" s="22" t="str">
        <f t="shared" ca="1" si="270"/>
        <v>West Ambrym (Ambrym)</v>
      </c>
      <c r="D3463" s="6" t="s">
        <v>680</v>
      </c>
      <c r="E3463" s="22" t="str">
        <f t="shared" ca="1" si="271"/>
        <v>Ambrym</v>
      </c>
      <c r="F3463" s="22" t="str">
        <f t="shared" ca="1" si="272"/>
        <v>VUT0104002</v>
      </c>
      <c r="G3463" s="22" t="str">
        <f t="shared" ca="1" si="273"/>
        <v>VUT0104</v>
      </c>
      <c r="H3463" s="22" t="str">
        <f t="shared" ca="1" si="274"/>
        <v>MALAMPA</v>
      </c>
      <c r="I3463" s="2"/>
      <c r="J3463" s="2">
        <v>0</v>
      </c>
      <c r="K3463" s="2"/>
    </row>
    <row r="3464" spans="1:11">
      <c r="A3464" s="6" t="s">
        <v>3580</v>
      </c>
      <c r="B3464" s="6" t="s">
        <v>3581</v>
      </c>
      <c r="C3464" s="22" t="str">
        <f t="shared" ca="1" si="270"/>
        <v>West Ambrym (Ambrym)</v>
      </c>
      <c r="D3464" s="6" t="s">
        <v>680</v>
      </c>
      <c r="E3464" s="22" t="str">
        <f t="shared" ca="1" si="271"/>
        <v>Ambrym</v>
      </c>
      <c r="F3464" s="22" t="str">
        <f t="shared" ca="1" si="272"/>
        <v>VUT0104002</v>
      </c>
      <c r="G3464" s="22" t="str">
        <f t="shared" ca="1" si="273"/>
        <v>VUT0104</v>
      </c>
      <c r="H3464" s="22" t="str">
        <f t="shared" ca="1" si="274"/>
        <v>MALAMPA</v>
      </c>
      <c r="I3464" s="2"/>
      <c r="J3464" s="2">
        <v>0</v>
      </c>
      <c r="K3464" s="2"/>
    </row>
    <row r="3465" spans="1:11">
      <c r="A3465" s="6" t="s">
        <v>3584</v>
      </c>
      <c r="B3465" s="6" t="s">
        <v>3585</v>
      </c>
      <c r="C3465" s="22" t="str">
        <f t="shared" ca="1" si="270"/>
        <v>West Ambrym (Ambrym)</v>
      </c>
      <c r="D3465" s="6" t="s">
        <v>680</v>
      </c>
      <c r="E3465" s="22" t="str">
        <f t="shared" ca="1" si="271"/>
        <v>Ambrym</v>
      </c>
      <c r="F3465" s="22" t="str">
        <f t="shared" ca="1" si="272"/>
        <v>VUT0104002</v>
      </c>
      <c r="G3465" s="22" t="str">
        <f t="shared" ca="1" si="273"/>
        <v>VUT0104</v>
      </c>
      <c r="H3465" s="22" t="str">
        <f t="shared" ca="1" si="274"/>
        <v>MALAMPA</v>
      </c>
      <c r="I3465" s="2"/>
      <c r="J3465" s="2">
        <v>0</v>
      </c>
      <c r="K3465" s="2"/>
    </row>
    <row r="3466" spans="1:11">
      <c r="A3466" s="6" t="s">
        <v>3592</v>
      </c>
      <c r="B3466" s="6" t="s">
        <v>3593</v>
      </c>
      <c r="C3466" s="22" t="str">
        <f t="shared" ca="1" si="270"/>
        <v>West Ambrym (Ambrym)</v>
      </c>
      <c r="D3466" s="6" t="s">
        <v>680</v>
      </c>
      <c r="E3466" s="22" t="str">
        <f t="shared" ca="1" si="271"/>
        <v>Ambrym</v>
      </c>
      <c r="F3466" s="22" t="str">
        <f t="shared" ca="1" si="272"/>
        <v>VUT0104002</v>
      </c>
      <c r="G3466" s="22" t="str">
        <f t="shared" ca="1" si="273"/>
        <v>VUT0104</v>
      </c>
      <c r="H3466" s="22" t="str">
        <f t="shared" ca="1" si="274"/>
        <v>MALAMPA</v>
      </c>
      <c r="I3466" s="2"/>
      <c r="J3466" s="2">
        <v>0</v>
      </c>
      <c r="K3466" s="2"/>
    </row>
    <row r="3467" spans="1:11">
      <c r="A3467" s="6" t="s">
        <v>3596</v>
      </c>
      <c r="B3467" s="6" t="s">
        <v>3597</v>
      </c>
      <c r="C3467" s="22" t="str">
        <f t="shared" ca="1" si="270"/>
        <v>West Ambrym (Ambrym)</v>
      </c>
      <c r="D3467" s="6" t="s">
        <v>680</v>
      </c>
      <c r="E3467" s="22" t="str">
        <f t="shared" ca="1" si="271"/>
        <v>Ambrym</v>
      </c>
      <c r="F3467" s="22" t="str">
        <f t="shared" ca="1" si="272"/>
        <v>VUT0104002</v>
      </c>
      <c r="G3467" s="22" t="str">
        <f t="shared" ca="1" si="273"/>
        <v>VUT0104</v>
      </c>
      <c r="H3467" s="22" t="str">
        <f t="shared" ca="1" si="274"/>
        <v>MALAMPA</v>
      </c>
      <c r="I3467" s="2"/>
      <c r="J3467" s="2">
        <v>0</v>
      </c>
      <c r="K3467" s="2"/>
    </row>
    <row r="3468" spans="1:11">
      <c r="A3468" s="6" t="s">
        <v>3600</v>
      </c>
      <c r="B3468" s="6" t="s">
        <v>3601</v>
      </c>
      <c r="C3468" s="22" t="str">
        <f t="shared" ca="1" si="270"/>
        <v>West Ambrym (Ambrym)</v>
      </c>
      <c r="D3468" s="6" t="s">
        <v>680</v>
      </c>
      <c r="E3468" s="22" t="str">
        <f t="shared" ca="1" si="271"/>
        <v>Ambrym</v>
      </c>
      <c r="F3468" s="22" t="str">
        <f t="shared" ca="1" si="272"/>
        <v>VUT0104002</v>
      </c>
      <c r="G3468" s="22" t="str">
        <f t="shared" ca="1" si="273"/>
        <v>VUT0104</v>
      </c>
      <c r="H3468" s="22" t="str">
        <f t="shared" ca="1" si="274"/>
        <v>MALAMPA</v>
      </c>
      <c r="I3468" s="2"/>
      <c r="J3468" s="2">
        <v>0</v>
      </c>
      <c r="K3468" s="2"/>
    </row>
    <row r="3469" spans="1:11">
      <c r="A3469" s="6" t="s">
        <v>3610</v>
      </c>
      <c r="B3469" s="6" t="s">
        <v>3611</v>
      </c>
      <c r="C3469" s="22" t="str">
        <f t="shared" ca="1" si="270"/>
        <v>West Ambrym (Ambrym)</v>
      </c>
      <c r="D3469" s="6" t="s">
        <v>680</v>
      </c>
      <c r="E3469" s="22" t="str">
        <f t="shared" ca="1" si="271"/>
        <v>Ambrym</v>
      </c>
      <c r="F3469" s="22" t="str">
        <f t="shared" ca="1" si="272"/>
        <v>VUT0104002</v>
      </c>
      <c r="G3469" s="22" t="str">
        <f t="shared" ca="1" si="273"/>
        <v>VUT0104</v>
      </c>
      <c r="H3469" s="22" t="str">
        <f t="shared" ca="1" si="274"/>
        <v>MALAMPA</v>
      </c>
      <c r="I3469" s="2"/>
      <c r="J3469" s="2">
        <v>0</v>
      </c>
      <c r="K3469" s="2"/>
    </row>
    <row r="3470" spans="1:11">
      <c r="A3470" s="6" t="s">
        <v>3615</v>
      </c>
      <c r="B3470" s="6" t="s">
        <v>3616</v>
      </c>
      <c r="C3470" s="22" t="str">
        <f t="shared" ca="1" si="270"/>
        <v>West Ambrym (Ambrym)</v>
      </c>
      <c r="D3470" s="6" t="s">
        <v>680</v>
      </c>
      <c r="E3470" s="22" t="str">
        <f t="shared" ca="1" si="271"/>
        <v>Ambrym</v>
      </c>
      <c r="F3470" s="22" t="str">
        <f t="shared" ca="1" si="272"/>
        <v>VUT0104002</v>
      </c>
      <c r="G3470" s="22" t="str">
        <f t="shared" ca="1" si="273"/>
        <v>VUT0104</v>
      </c>
      <c r="H3470" s="22" t="str">
        <f t="shared" ca="1" si="274"/>
        <v>MALAMPA</v>
      </c>
      <c r="I3470" s="2"/>
      <c r="J3470" s="2">
        <v>0</v>
      </c>
      <c r="K3470" s="2"/>
    </row>
    <row r="3471" spans="1:11">
      <c r="A3471" s="6" t="s">
        <v>3619</v>
      </c>
      <c r="B3471" s="6" t="s">
        <v>3620</v>
      </c>
      <c r="C3471" s="22" t="str">
        <f t="shared" ca="1" si="270"/>
        <v>West Ambrym (Ambrym)</v>
      </c>
      <c r="D3471" s="6" t="s">
        <v>680</v>
      </c>
      <c r="E3471" s="22" t="str">
        <f t="shared" ca="1" si="271"/>
        <v>Ambrym</v>
      </c>
      <c r="F3471" s="22" t="str">
        <f t="shared" ca="1" si="272"/>
        <v>VUT0104002</v>
      </c>
      <c r="G3471" s="22" t="str">
        <f t="shared" ca="1" si="273"/>
        <v>VUT0104</v>
      </c>
      <c r="H3471" s="22" t="str">
        <f t="shared" ca="1" si="274"/>
        <v>MALAMPA</v>
      </c>
      <c r="I3471" s="2"/>
      <c r="J3471" s="2">
        <v>0</v>
      </c>
      <c r="K3471" s="2"/>
    </row>
    <row r="3472" spans="1:11">
      <c r="A3472" s="6" t="s">
        <v>3621</v>
      </c>
      <c r="B3472" s="6" t="s">
        <v>3622</v>
      </c>
      <c r="C3472" s="22" t="str">
        <f t="shared" ca="1" si="270"/>
        <v>West Ambrym (Ambrym)</v>
      </c>
      <c r="D3472" s="6" t="s">
        <v>680</v>
      </c>
      <c r="E3472" s="22" t="str">
        <f t="shared" ca="1" si="271"/>
        <v>Ambrym</v>
      </c>
      <c r="F3472" s="22" t="str">
        <f t="shared" ca="1" si="272"/>
        <v>VUT0104002</v>
      </c>
      <c r="G3472" s="22" t="str">
        <f t="shared" ca="1" si="273"/>
        <v>VUT0104</v>
      </c>
      <c r="H3472" s="22" t="str">
        <f t="shared" ca="1" si="274"/>
        <v>MALAMPA</v>
      </c>
      <c r="I3472" s="2"/>
      <c r="J3472" s="2">
        <v>0</v>
      </c>
      <c r="K3472" s="2"/>
    </row>
    <row r="3473" spans="1:11">
      <c r="A3473" s="6" t="s">
        <v>3623</v>
      </c>
      <c r="B3473" s="6" t="s">
        <v>3624</v>
      </c>
      <c r="C3473" s="22" t="str">
        <f t="shared" ca="1" si="270"/>
        <v>West Ambrym (Ambrym)</v>
      </c>
      <c r="D3473" s="6" t="s">
        <v>680</v>
      </c>
      <c r="E3473" s="22" t="str">
        <f t="shared" ca="1" si="271"/>
        <v>Ambrym</v>
      </c>
      <c r="F3473" s="22" t="str">
        <f t="shared" ca="1" si="272"/>
        <v>VUT0104002</v>
      </c>
      <c r="G3473" s="22" t="str">
        <f t="shared" ca="1" si="273"/>
        <v>VUT0104</v>
      </c>
      <c r="H3473" s="22" t="str">
        <f t="shared" ca="1" si="274"/>
        <v>MALAMPA</v>
      </c>
      <c r="I3473" s="2"/>
      <c r="J3473" s="2">
        <v>0</v>
      </c>
      <c r="K3473" s="2"/>
    </row>
    <row r="3474" spans="1:11">
      <c r="A3474" s="6" t="s">
        <v>3625</v>
      </c>
      <c r="B3474" s="6" t="s">
        <v>3626</v>
      </c>
      <c r="C3474" s="22" t="str">
        <f t="shared" ca="1" si="270"/>
        <v>West Ambrym (Ambrym)</v>
      </c>
      <c r="D3474" s="6" t="s">
        <v>680</v>
      </c>
      <c r="E3474" s="22" t="str">
        <f t="shared" ca="1" si="271"/>
        <v>Ambrym</v>
      </c>
      <c r="F3474" s="22" t="str">
        <f t="shared" ca="1" si="272"/>
        <v>VUT0104002</v>
      </c>
      <c r="G3474" s="22" t="str">
        <f t="shared" ca="1" si="273"/>
        <v>VUT0104</v>
      </c>
      <c r="H3474" s="22" t="str">
        <f t="shared" ca="1" si="274"/>
        <v>MALAMPA</v>
      </c>
      <c r="I3474" s="2"/>
      <c r="J3474" s="2">
        <v>3</v>
      </c>
      <c r="K3474" s="2"/>
    </row>
    <row r="3475" spans="1:11">
      <c r="A3475" s="6" t="s">
        <v>3627</v>
      </c>
      <c r="B3475" s="6" t="s">
        <v>3628</v>
      </c>
      <c r="C3475" s="22" t="str">
        <f t="shared" ca="1" si="270"/>
        <v>West Ambrym (Ambrym)</v>
      </c>
      <c r="D3475" s="6" t="s">
        <v>680</v>
      </c>
      <c r="E3475" s="22" t="str">
        <f t="shared" ca="1" si="271"/>
        <v>Ambrym</v>
      </c>
      <c r="F3475" s="22" t="str">
        <f t="shared" ca="1" si="272"/>
        <v>VUT0104002</v>
      </c>
      <c r="G3475" s="22" t="str">
        <f t="shared" ca="1" si="273"/>
        <v>VUT0104</v>
      </c>
      <c r="H3475" s="22" t="str">
        <f t="shared" ca="1" si="274"/>
        <v>MALAMPA</v>
      </c>
      <c r="I3475" s="2"/>
      <c r="J3475" s="2">
        <v>0</v>
      </c>
      <c r="K3475" s="2"/>
    </row>
    <row r="3476" spans="1:11">
      <c r="A3476" s="6" t="s">
        <v>3631</v>
      </c>
      <c r="B3476" s="6" t="s">
        <v>3632</v>
      </c>
      <c r="C3476" s="22" t="str">
        <f t="shared" ca="1" si="270"/>
        <v>West Ambrym (Ambrym)</v>
      </c>
      <c r="D3476" s="6" t="s">
        <v>680</v>
      </c>
      <c r="E3476" s="22" t="str">
        <f t="shared" ca="1" si="271"/>
        <v>Ambrym</v>
      </c>
      <c r="F3476" s="22" t="str">
        <f t="shared" ca="1" si="272"/>
        <v>VUT0104002</v>
      </c>
      <c r="G3476" s="22" t="str">
        <f t="shared" ca="1" si="273"/>
        <v>VUT0104</v>
      </c>
      <c r="H3476" s="22" t="str">
        <f t="shared" ca="1" si="274"/>
        <v>MALAMPA</v>
      </c>
      <c r="I3476" s="2"/>
      <c r="J3476" s="2">
        <v>0</v>
      </c>
      <c r="K3476" s="2"/>
    </row>
    <row r="3477" spans="1:11">
      <c r="A3477" s="6" t="s">
        <v>3633</v>
      </c>
      <c r="B3477" s="6" t="s">
        <v>3634</v>
      </c>
      <c r="C3477" s="22" t="str">
        <f t="shared" ca="1" si="270"/>
        <v>West Ambrym (Ambrym)</v>
      </c>
      <c r="D3477" s="6" t="s">
        <v>680</v>
      </c>
      <c r="E3477" s="22" t="str">
        <f t="shared" ca="1" si="271"/>
        <v>Ambrym</v>
      </c>
      <c r="F3477" s="22" t="str">
        <f t="shared" ca="1" si="272"/>
        <v>VUT0104002</v>
      </c>
      <c r="G3477" s="22" t="str">
        <f t="shared" ca="1" si="273"/>
        <v>VUT0104</v>
      </c>
      <c r="H3477" s="22" t="str">
        <f t="shared" ca="1" si="274"/>
        <v>MALAMPA</v>
      </c>
      <c r="I3477" s="2"/>
      <c r="J3477" s="2">
        <v>0</v>
      </c>
      <c r="K3477" s="2"/>
    </row>
    <row r="3478" spans="1:11">
      <c r="A3478" s="6" t="s">
        <v>3635</v>
      </c>
      <c r="B3478" s="6" t="s">
        <v>3636</v>
      </c>
      <c r="C3478" s="22" t="str">
        <f t="shared" ca="1" si="270"/>
        <v>West Ambrym (Ambrym)</v>
      </c>
      <c r="D3478" s="6" t="s">
        <v>680</v>
      </c>
      <c r="E3478" s="22" t="str">
        <f t="shared" ca="1" si="271"/>
        <v>Ambrym</v>
      </c>
      <c r="F3478" s="22" t="str">
        <f t="shared" ca="1" si="272"/>
        <v>VUT0104002</v>
      </c>
      <c r="G3478" s="22" t="str">
        <f t="shared" ca="1" si="273"/>
        <v>VUT0104</v>
      </c>
      <c r="H3478" s="22" t="str">
        <f t="shared" ca="1" si="274"/>
        <v>MALAMPA</v>
      </c>
      <c r="I3478" s="2"/>
      <c r="J3478" s="2">
        <v>0</v>
      </c>
      <c r="K3478" s="2"/>
    </row>
    <row r="3479" spans="1:11">
      <c r="A3479" s="6" t="s">
        <v>3637</v>
      </c>
      <c r="B3479" s="6" t="s">
        <v>3638</v>
      </c>
      <c r="C3479" s="22" t="str">
        <f t="shared" ca="1" si="270"/>
        <v>West Ambrym (Ambrym)</v>
      </c>
      <c r="D3479" s="6" t="s">
        <v>680</v>
      </c>
      <c r="E3479" s="22" t="str">
        <f t="shared" ca="1" si="271"/>
        <v>Ambrym</v>
      </c>
      <c r="F3479" s="22" t="str">
        <f t="shared" ca="1" si="272"/>
        <v>VUT0104002</v>
      </c>
      <c r="G3479" s="22" t="str">
        <f t="shared" ca="1" si="273"/>
        <v>VUT0104</v>
      </c>
      <c r="H3479" s="22" t="str">
        <f t="shared" ca="1" si="274"/>
        <v>MALAMPA</v>
      </c>
      <c r="I3479" s="2"/>
      <c r="J3479" s="2">
        <v>0</v>
      </c>
      <c r="K3479" s="2"/>
    </row>
    <row r="3480" spans="1:11">
      <c r="A3480" s="6" t="s">
        <v>3641</v>
      </c>
      <c r="B3480" s="6" t="s">
        <v>3642</v>
      </c>
      <c r="C3480" s="22" t="str">
        <f t="shared" ca="1" si="270"/>
        <v>West Ambrym (Ambrym)</v>
      </c>
      <c r="D3480" s="6" t="s">
        <v>680</v>
      </c>
      <c r="E3480" s="22" t="str">
        <f t="shared" ca="1" si="271"/>
        <v>Ambrym</v>
      </c>
      <c r="F3480" s="22" t="str">
        <f t="shared" ca="1" si="272"/>
        <v>VUT0104002</v>
      </c>
      <c r="G3480" s="22" t="str">
        <f t="shared" ca="1" si="273"/>
        <v>VUT0104</v>
      </c>
      <c r="H3480" s="22" t="str">
        <f t="shared" ca="1" si="274"/>
        <v>MALAMPA</v>
      </c>
      <c r="I3480" s="2"/>
      <c r="J3480" s="2">
        <v>0</v>
      </c>
      <c r="K3480" s="2"/>
    </row>
    <row r="3481" spans="1:11">
      <c r="A3481" s="6" t="s">
        <v>3643</v>
      </c>
      <c r="B3481" s="6" t="s">
        <v>3644</v>
      </c>
      <c r="C3481" s="22" t="str">
        <f t="shared" ca="1" si="270"/>
        <v>West Ambrym (Ambrym)</v>
      </c>
      <c r="D3481" s="6" t="s">
        <v>680</v>
      </c>
      <c r="E3481" s="22" t="str">
        <f t="shared" ca="1" si="271"/>
        <v>Ambrym</v>
      </c>
      <c r="F3481" s="22" t="str">
        <f t="shared" ca="1" si="272"/>
        <v>VUT0104002</v>
      </c>
      <c r="G3481" s="22" t="str">
        <f t="shared" ca="1" si="273"/>
        <v>VUT0104</v>
      </c>
      <c r="H3481" s="22" t="str">
        <f t="shared" ca="1" si="274"/>
        <v>MALAMPA</v>
      </c>
      <c r="I3481" s="2"/>
      <c r="J3481" s="2">
        <v>0</v>
      </c>
      <c r="K3481" s="2"/>
    </row>
    <row r="3482" spans="1:11">
      <c r="A3482" s="6" t="s">
        <v>3645</v>
      </c>
      <c r="B3482" s="6" t="s">
        <v>3646</v>
      </c>
      <c r="C3482" s="22" t="str">
        <f t="shared" ca="1" si="270"/>
        <v>West Ambrym (Ambrym)</v>
      </c>
      <c r="D3482" s="6" t="s">
        <v>680</v>
      </c>
      <c r="E3482" s="22" t="str">
        <f t="shared" ca="1" si="271"/>
        <v>Ambrym</v>
      </c>
      <c r="F3482" s="22" t="str">
        <f t="shared" ca="1" si="272"/>
        <v>VUT0104002</v>
      </c>
      <c r="G3482" s="22" t="str">
        <f t="shared" ca="1" si="273"/>
        <v>VUT0104</v>
      </c>
      <c r="H3482" s="22" t="str">
        <f t="shared" ca="1" si="274"/>
        <v>MALAMPA</v>
      </c>
      <c r="I3482" s="2"/>
      <c r="J3482" s="2">
        <v>0</v>
      </c>
      <c r="K3482" s="2"/>
    </row>
    <row r="3483" spans="1:11">
      <c r="A3483" s="6" t="s">
        <v>3647</v>
      </c>
      <c r="B3483" s="6" t="s">
        <v>3648</v>
      </c>
      <c r="C3483" s="22" t="str">
        <f t="shared" ca="1" si="270"/>
        <v>West Ambrym (Ambrym)</v>
      </c>
      <c r="D3483" s="6" t="s">
        <v>680</v>
      </c>
      <c r="E3483" s="22" t="str">
        <f t="shared" ca="1" si="271"/>
        <v>Ambrym</v>
      </c>
      <c r="F3483" s="22" t="str">
        <f t="shared" ca="1" si="272"/>
        <v>VUT0104002</v>
      </c>
      <c r="G3483" s="22" t="str">
        <f t="shared" ca="1" si="273"/>
        <v>VUT0104</v>
      </c>
      <c r="H3483" s="22" t="str">
        <f t="shared" ca="1" si="274"/>
        <v>MALAMPA</v>
      </c>
      <c r="I3483" s="2"/>
      <c r="J3483" s="2">
        <v>0</v>
      </c>
      <c r="K3483" s="2"/>
    </row>
    <row r="3484" spans="1:11">
      <c r="A3484" s="6" t="s">
        <v>3649</v>
      </c>
      <c r="B3484" s="6" t="s">
        <v>3650</v>
      </c>
      <c r="C3484" s="22" t="str">
        <f t="shared" ca="1" si="270"/>
        <v>West Ambrym (Ambrym)</v>
      </c>
      <c r="D3484" s="6" t="s">
        <v>680</v>
      </c>
      <c r="E3484" s="22" t="str">
        <f t="shared" ca="1" si="271"/>
        <v>Ambrym</v>
      </c>
      <c r="F3484" s="22" t="str">
        <f t="shared" ca="1" si="272"/>
        <v>VUT0104002</v>
      </c>
      <c r="G3484" s="22" t="str">
        <f t="shared" ca="1" si="273"/>
        <v>VUT0104</v>
      </c>
      <c r="H3484" s="22" t="str">
        <f t="shared" ca="1" si="274"/>
        <v>MALAMPA</v>
      </c>
      <c r="I3484" s="2"/>
      <c r="J3484" s="2">
        <v>0</v>
      </c>
      <c r="K3484" s="2"/>
    </row>
    <row r="3485" spans="1:11">
      <c r="A3485" s="6" t="s">
        <v>3651</v>
      </c>
      <c r="B3485" s="6" t="s">
        <v>3652</v>
      </c>
      <c r="C3485" s="22" t="str">
        <f t="shared" ca="1" si="270"/>
        <v>West Ambrym (Ambrym)</v>
      </c>
      <c r="D3485" s="6" t="s">
        <v>680</v>
      </c>
      <c r="E3485" s="22" t="str">
        <f t="shared" ca="1" si="271"/>
        <v>Ambrym</v>
      </c>
      <c r="F3485" s="22" t="str">
        <f t="shared" ca="1" si="272"/>
        <v>VUT0104002</v>
      </c>
      <c r="G3485" s="22" t="str">
        <f t="shared" ca="1" si="273"/>
        <v>VUT0104</v>
      </c>
      <c r="H3485" s="22" t="str">
        <f t="shared" ca="1" si="274"/>
        <v>MALAMPA</v>
      </c>
      <c r="I3485" s="2"/>
      <c r="J3485" s="2">
        <v>0</v>
      </c>
      <c r="K3485" s="2"/>
    </row>
    <row r="3486" spans="1:11">
      <c r="A3486" s="6" t="s">
        <v>3653</v>
      </c>
      <c r="B3486" s="6" t="s">
        <v>3654</v>
      </c>
      <c r="C3486" s="22" t="str">
        <f t="shared" ca="1" si="270"/>
        <v>West Ambrym (Ambrym)</v>
      </c>
      <c r="D3486" s="6" t="s">
        <v>680</v>
      </c>
      <c r="E3486" s="22" t="str">
        <f t="shared" ca="1" si="271"/>
        <v>Ambrym</v>
      </c>
      <c r="F3486" s="22" t="str">
        <f t="shared" ca="1" si="272"/>
        <v>VUT0104002</v>
      </c>
      <c r="G3486" s="22" t="str">
        <f t="shared" ca="1" si="273"/>
        <v>VUT0104</v>
      </c>
      <c r="H3486" s="22" t="str">
        <f t="shared" ca="1" si="274"/>
        <v>MALAMPA</v>
      </c>
      <c r="I3486" s="2"/>
      <c r="J3486" s="2">
        <v>0</v>
      </c>
      <c r="K3486" s="2"/>
    </row>
    <row r="3487" spans="1:11">
      <c r="A3487" s="6" t="s">
        <v>3655</v>
      </c>
      <c r="B3487" s="6" t="s">
        <v>3656</v>
      </c>
      <c r="C3487" s="22" t="str">
        <f t="shared" ca="1" si="270"/>
        <v>West Ambrym (Ambrym)</v>
      </c>
      <c r="D3487" s="6" t="s">
        <v>680</v>
      </c>
      <c r="E3487" s="22" t="str">
        <f t="shared" ca="1" si="271"/>
        <v>Ambrym</v>
      </c>
      <c r="F3487" s="22" t="str">
        <f t="shared" ca="1" si="272"/>
        <v>VUT0104002</v>
      </c>
      <c r="G3487" s="22" t="str">
        <f t="shared" ca="1" si="273"/>
        <v>VUT0104</v>
      </c>
      <c r="H3487" s="22" t="str">
        <f t="shared" ca="1" si="274"/>
        <v>MALAMPA</v>
      </c>
      <c r="I3487" s="2"/>
      <c r="J3487" s="2">
        <v>0</v>
      </c>
      <c r="K3487" s="2"/>
    </row>
    <row r="3488" spans="1:11">
      <c r="A3488" s="6" t="s">
        <v>3657</v>
      </c>
      <c r="B3488" s="6" t="s">
        <v>3658</v>
      </c>
      <c r="C3488" s="22" t="str">
        <f t="shared" ca="1" si="270"/>
        <v>West Ambrym (Ambrym)</v>
      </c>
      <c r="D3488" s="6" t="s">
        <v>680</v>
      </c>
      <c r="E3488" s="22" t="str">
        <f t="shared" ca="1" si="271"/>
        <v>Ambrym</v>
      </c>
      <c r="F3488" s="22" t="str">
        <f t="shared" ca="1" si="272"/>
        <v>VUT0104002</v>
      </c>
      <c r="G3488" s="22" t="str">
        <f t="shared" ca="1" si="273"/>
        <v>VUT0104</v>
      </c>
      <c r="H3488" s="22" t="str">
        <f t="shared" ca="1" si="274"/>
        <v>MALAMPA</v>
      </c>
      <c r="I3488" s="2"/>
      <c r="J3488" s="2">
        <v>0</v>
      </c>
      <c r="K3488" s="2"/>
    </row>
    <row r="3489" spans="1:11">
      <c r="A3489" s="6" t="s">
        <v>3659</v>
      </c>
      <c r="B3489" s="6" t="s">
        <v>3660</v>
      </c>
      <c r="C3489" s="22" t="str">
        <f t="shared" ca="1" si="270"/>
        <v>West Ambrym (Ambrym)</v>
      </c>
      <c r="D3489" s="6" t="s">
        <v>680</v>
      </c>
      <c r="E3489" s="22" t="str">
        <f t="shared" ca="1" si="271"/>
        <v>Ambrym</v>
      </c>
      <c r="F3489" s="22" t="str">
        <f t="shared" ca="1" si="272"/>
        <v>VUT0104002</v>
      </c>
      <c r="G3489" s="22" t="str">
        <f t="shared" ca="1" si="273"/>
        <v>VUT0104</v>
      </c>
      <c r="H3489" s="22" t="str">
        <f t="shared" ca="1" si="274"/>
        <v>MALAMPA</v>
      </c>
      <c r="I3489" s="2"/>
      <c r="J3489" s="2">
        <v>0</v>
      </c>
      <c r="K3489" s="2"/>
    </row>
    <row r="3490" spans="1:11">
      <c r="A3490" s="6" t="s">
        <v>3661</v>
      </c>
      <c r="B3490" s="6" t="s">
        <v>3662</v>
      </c>
      <c r="C3490" s="22" t="str">
        <f t="shared" ca="1" si="270"/>
        <v>West Ambrym (Ambrym)</v>
      </c>
      <c r="D3490" s="6" t="s">
        <v>680</v>
      </c>
      <c r="E3490" s="22" t="str">
        <f t="shared" ca="1" si="271"/>
        <v>Ambrym</v>
      </c>
      <c r="F3490" s="22" t="str">
        <f t="shared" ca="1" si="272"/>
        <v>VUT0104002</v>
      </c>
      <c r="G3490" s="22" t="str">
        <f t="shared" ca="1" si="273"/>
        <v>VUT0104</v>
      </c>
      <c r="H3490" s="22" t="str">
        <f t="shared" ca="1" si="274"/>
        <v>MALAMPA</v>
      </c>
      <c r="I3490" s="2"/>
      <c r="J3490" s="2">
        <v>0</v>
      </c>
      <c r="K3490" s="2"/>
    </row>
    <row r="3491" spans="1:11">
      <c r="A3491" s="6" t="s">
        <v>3665</v>
      </c>
      <c r="B3491" s="6" t="s">
        <v>3666</v>
      </c>
      <c r="C3491" s="22" t="str">
        <f t="shared" ca="1" si="270"/>
        <v>West Ambrym (Ambrym)</v>
      </c>
      <c r="D3491" s="6" t="s">
        <v>680</v>
      </c>
      <c r="E3491" s="22" t="str">
        <f t="shared" ca="1" si="271"/>
        <v>Ambrym</v>
      </c>
      <c r="F3491" s="22" t="str">
        <f t="shared" ca="1" si="272"/>
        <v>VUT0104002</v>
      </c>
      <c r="G3491" s="22" t="str">
        <f t="shared" ca="1" si="273"/>
        <v>VUT0104</v>
      </c>
      <c r="H3491" s="22" t="str">
        <f t="shared" ca="1" si="274"/>
        <v>MALAMPA</v>
      </c>
      <c r="I3491" s="2"/>
      <c r="J3491" s="2">
        <v>0</v>
      </c>
      <c r="K3491" s="2"/>
    </row>
    <row r="3492" spans="1:11">
      <c r="A3492" s="6" t="s">
        <v>3667</v>
      </c>
      <c r="B3492" s="6" t="s">
        <v>3668</v>
      </c>
      <c r="C3492" s="22" t="str">
        <f t="shared" ca="1" si="270"/>
        <v>West Ambrym (Ambrym)</v>
      </c>
      <c r="D3492" s="6" t="s">
        <v>680</v>
      </c>
      <c r="E3492" s="22" t="str">
        <f t="shared" ca="1" si="271"/>
        <v>Ambrym</v>
      </c>
      <c r="F3492" s="22" t="str">
        <f t="shared" ca="1" si="272"/>
        <v>VUT0104002</v>
      </c>
      <c r="G3492" s="22" t="str">
        <f t="shared" ca="1" si="273"/>
        <v>VUT0104</v>
      </c>
      <c r="H3492" s="22" t="str">
        <f t="shared" ca="1" si="274"/>
        <v>MALAMPA</v>
      </c>
      <c r="I3492" s="2"/>
      <c r="J3492" s="2">
        <v>0</v>
      </c>
      <c r="K3492" s="2"/>
    </row>
    <row r="3493" spans="1:11">
      <c r="A3493" s="6" t="s">
        <v>3669</v>
      </c>
      <c r="B3493" s="6" t="s">
        <v>3670</v>
      </c>
      <c r="C3493" s="22" t="str">
        <f t="shared" ca="1" si="270"/>
        <v>West Ambrym (Ambrym)</v>
      </c>
      <c r="D3493" s="6" t="s">
        <v>680</v>
      </c>
      <c r="E3493" s="22" t="str">
        <f t="shared" ca="1" si="271"/>
        <v>Ambrym</v>
      </c>
      <c r="F3493" s="22" t="str">
        <f t="shared" ca="1" si="272"/>
        <v>VUT0104002</v>
      </c>
      <c r="G3493" s="22" t="str">
        <f t="shared" ca="1" si="273"/>
        <v>VUT0104</v>
      </c>
      <c r="H3493" s="22" t="str">
        <f t="shared" ca="1" si="274"/>
        <v>MALAMPA</v>
      </c>
      <c r="I3493" s="2"/>
      <c r="J3493" s="2">
        <v>0</v>
      </c>
      <c r="K3493" s="2"/>
    </row>
    <row r="3494" spans="1:11">
      <c r="A3494" s="6" t="s">
        <v>3671</v>
      </c>
      <c r="B3494" s="6" t="s">
        <v>3672</v>
      </c>
      <c r="C3494" s="22" t="str">
        <f t="shared" ca="1" si="270"/>
        <v>West Ambrym (Ambrym)</v>
      </c>
      <c r="D3494" s="6" t="s">
        <v>680</v>
      </c>
      <c r="E3494" s="22" t="str">
        <f t="shared" ca="1" si="271"/>
        <v>Ambrym</v>
      </c>
      <c r="F3494" s="22" t="str">
        <f t="shared" ca="1" si="272"/>
        <v>VUT0104002</v>
      </c>
      <c r="G3494" s="22" t="str">
        <f t="shared" ca="1" si="273"/>
        <v>VUT0104</v>
      </c>
      <c r="H3494" s="22" t="str">
        <f t="shared" ca="1" si="274"/>
        <v>MALAMPA</v>
      </c>
      <c r="I3494" s="2"/>
      <c r="J3494" s="2">
        <v>0</v>
      </c>
      <c r="K3494" s="2"/>
    </row>
    <row r="3495" spans="1:11">
      <c r="A3495" s="6" t="s">
        <v>3673</v>
      </c>
      <c r="B3495" s="6" t="s">
        <v>3674</v>
      </c>
      <c r="C3495" s="22" t="str">
        <f t="shared" ca="1" si="270"/>
        <v>West Ambrym (Ambrym)</v>
      </c>
      <c r="D3495" s="6" t="s">
        <v>680</v>
      </c>
      <c r="E3495" s="22" t="str">
        <f t="shared" ca="1" si="271"/>
        <v>Ambrym</v>
      </c>
      <c r="F3495" s="22" t="str">
        <f t="shared" ca="1" si="272"/>
        <v>VUT0104002</v>
      </c>
      <c r="G3495" s="22" t="str">
        <f t="shared" ca="1" si="273"/>
        <v>VUT0104</v>
      </c>
      <c r="H3495" s="22" t="str">
        <f t="shared" ca="1" si="274"/>
        <v>MALAMPA</v>
      </c>
      <c r="I3495" s="2"/>
      <c r="J3495" s="2">
        <v>0</v>
      </c>
      <c r="K3495" s="2"/>
    </row>
    <row r="3496" spans="1:11">
      <c r="A3496" s="6" t="s">
        <v>3675</v>
      </c>
      <c r="B3496" s="6" t="s">
        <v>3676</v>
      </c>
      <c r="C3496" s="22" t="str">
        <f t="shared" ca="1" si="270"/>
        <v>West Ambrym (Ambrym)</v>
      </c>
      <c r="D3496" s="6" t="s">
        <v>680</v>
      </c>
      <c r="E3496" s="22" t="str">
        <f t="shared" ca="1" si="271"/>
        <v>Ambrym</v>
      </c>
      <c r="F3496" s="22" t="str">
        <f t="shared" ca="1" si="272"/>
        <v>VUT0104002</v>
      </c>
      <c r="G3496" s="22" t="str">
        <f t="shared" ca="1" si="273"/>
        <v>VUT0104</v>
      </c>
      <c r="H3496" s="22" t="str">
        <f t="shared" ca="1" si="274"/>
        <v>MALAMPA</v>
      </c>
      <c r="I3496" s="2"/>
      <c r="J3496" s="2">
        <v>0</v>
      </c>
      <c r="K3496" s="2"/>
    </row>
    <row r="3497" spans="1:11">
      <c r="A3497" s="6" t="s">
        <v>3677</v>
      </c>
      <c r="B3497" s="6" t="s">
        <v>3678</v>
      </c>
      <c r="C3497" s="22" t="str">
        <f t="shared" ca="1" si="270"/>
        <v>West Ambrym (Ambrym)</v>
      </c>
      <c r="D3497" s="6" t="s">
        <v>680</v>
      </c>
      <c r="E3497" s="22" t="str">
        <f t="shared" ca="1" si="271"/>
        <v>Ambrym</v>
      </c>
      <c r="F3497" s="22" t="str">
        <f t="shared" ca="1" si="272"/>
        <v>VUT0104002</v>
      </c>
      <c r="G3497" s="22" t="str">
        <f t="shared" ca="1" si="273"/>
        <v>VUT0104</v>
      </c>
      <c r="H3497" s="22" t="str">
        <f t="shared" ca="1" si="274"/>
        <v>MALAMPA</v>
      </c>
      <c r="I3497" s="2"/>
      <c r="J3497" s="2">
        <v>0</v>
      </c>
      <c r="K3497" s="2"/>
    </row>
    <row r="3498" spans="1:11">
      <c r="A3498" s="6" t="s">
        <v>3683</v>
      </c>
      <c r="B3498" s="6" t="s">
        <v>3684</v>
      </c>
      <c r="C3498" s="22" t="str">
        <f t="shared" ca="1" si="270"/>
        <v>West Ambrym (Ambrym)</v>
      </c>
      <c r="D3498" s="6" t="s">
        <v>680</v>
      </c>
      <c r="E3498" s="22" t="str">
        <f t="shared" ca="1" si="271"/>
        <v>Ambrym</v>
      </c>
      <c r="F3498" s="22" t="str">
        <f t="shared" ca="1" si="272"/>
        <v>VUT0104002</v>
      </c>
      <c r="G3498" s="22" t="str">
        <f t="shared" ca="1" si="273"/>
        <v>VUT0104</v>
      </c>
      <c r="H3498" s="22" t="str">
        <f t="shared" ca="1" si="274"/>
        <v>MALAMPA</v>
      </c>
      <c r="I3498" s="2"/>
      <c r="J3498" s="2">
        <v>0</v>
      </c>
      <c r="K3498" s="2"/>
    </row>
    <row r="3499" spans="1:11">
      <c r="A3499" s="6" t="s">
        <v>3689</v>
      </c>
      <c r="B3499" s="6" t="s">
        <v>3690</v>
      </c>
      <c r="C3499" s="22" t="str">
        <f t="shared" ca="1" si="270"/>
        <v>West Ambrym (Ambrym)</v>
      </c>
      <c r="D3499" s="6" t="s">
        <v>680</v>
      </c>
      <c r="E3499" s="22" t="str">
        <f t="shared" ca="1" si="271"/>
        <v>Ambrym</v>
      </c>
      <c r="F3499" s="22" t="str">
        <f t="shared" ca="1" si="272"/>
        <v>VUT0104002</v>
      </c>
      <c r="G3499" s="22" t="str">
        <f t="shared" ca="1" si="273"/>
        <v>VUT0104</v>
      </c>
      <c r="H3499" s="22" t="str">
        <f t="shared" ca="1" si="274"/>
        <v>MALAMPA</v>
      </c>
      <c r="I3499" s="2"/>
      <c r="J3499" s="2">
        <v>0</v>
      </c>
      <c r="K3499" s="2"/>
    </row>
    <row r="3500" spans="1:11">
      <c r="A3500" s="6" t="s">
        <v>3695</v>
      </c>
      <c r="B3500" s="6" t="s">
        <v>3697</v>
      </c>
      <c r="C3500" s="22" t="str">
        <f t="shared" ca="1" si="270"/>
        <v>West Ambrym (Ambrym)</v>
      </c>
      <c r="D3500" s="6" t="s">
        <v>680</v>
      </c>
      <c r="E3500" s="22" t="str">
        <f t="shared" ca="1" si="271"/>
        <v>Ambrym</v>
      </c>
      <c r="F3500" s="22" t="str">
        <f t="shared" ca="1" si="272"/>
        <v>VUT0104002</v>
      </c>
      <c r="G3500" s="22" t="str">
        <f t="shared" ca="1" si="273"/>
        <v>VUT0104</v>
      </c>
      <c r="H3500" s="22" t="str">
        <f t="shared" ca="1" si="274"/>
        <v>MALAMPA</v>
      </c>
      <c r="I3500" s="2"/>
      <c r="J3500" s="2">
        <v>0</v>
      </c>
      <c r="K3500" s="2"/>
    </row>
    <row r="3501" spans="1:11">
      <c r="A3501" s="6" t="s">
        <v>3698</v>
      </c>
      <c r="B3501" s="6" t="s">
        <v>3699</v>
      </c>
      <c r="C3501" s="22" t="str">
        <f t="shared" ca="1" si="270"/>
        <v>West Ambrym (Ambrym)</v>
      </c>
      <c r="D3501" s="6" t="s">
        <v>680</v>
      </c>
      <c r="E3501" s="22" t="str">
        <f t="shared" ca="1" si="271"/>
        <v>Ambrym</v>
      </c>
      <c r="F3501" s="22" t="str">
        <f t="shared" ca="1" si="272"/>
        <v>VUT0104002</v>
      </c>
      <c r="G3501" s="22" t="str">
        <f t="shared" ca="1" si="273"/>
        <v>VUT0104</v>
      </c>
      <c r="H3501" s="22" t="str">
        <f t="shared" ca="1" si="274"/>
        <v>MALAMPA</v>
      </c>
      <c r="I3501" s="2"/>
      <c r="J3501" s="2">
        <v>0</v>
      </c>
      <c r="K3501" s="2"/>
    </row>
    <row r="3502" spans="1:11">
      <c r="A3502" s="6" t="s">
        <v>3700</v>
      </c>
      <c r="B3502" s="6" t="s">
        <v>3701</v>
      </c>
      <c r="C3502" s="22" t="str">
        <f t="shared" ca="1" si="270"/>
        <v>West Ambrym (Ambrym)</v>
      </c>
      <c r="D3502" s="6" t="s">
        <v>680</v>
      </c>
      <c r="E3502" s="22" t="str">
        <f t="shared" ca="1" si="271"/>
        <v>Ambrym</v>
      </c>
      <c r="F3502" s="22" t="str">
        <f t="shared" ca="1" si="272"/>
        <v>VUT0104002</v>
      </c>
      <c r="G3502" s="22" t="str">
        <f t="shared" ca="1" si="273"/>
        <v>VUT0104</v>
      </c>
      <c r="H3502" s="22" t="str">
        <f t="shared" ca="1" si="274"/>
        <v>MALAMPA</v>
      </c>
      <c r="I3502" s="2"/>
      <c r="J3502" s="2">
        <v>0</v>
      </c>
      <c r="K3502" s="2"/>
    </row>
    <row r="3503" spans="1:11">
      <c r="A3503" s="6" t="s">
        <v>3702</v>
      </c>
      <c r="B3503" s="6" t="s">
        <v>3703</v>
      </c>
      <c r="C3503" s="22" t="str">
        <f t="shared" ca="1" si="270"/>
        <v>West Ambrym (Ambrym)</v>
      </c>
      <c r="D3503" s="6" t="s">
        <v>680</v>
      </c>
      <c r="E3503" s="22" t="str">
        <f t="shared" ca="1" si="271"/>
        <v>Ambrym</v>
      </c>
      <c r="F3503" s="22" t="str">
        <f t="shared" ca="1" si="272"/>
        <v>VUT0104002</v>
      </c>
      <c r="G3503" s="22" t="str">
        <f t="shared" ca="1" si="273"/>
        <v>VUT0104</v>
      </c>
      <c r="H3503" s="22" t="str">
        <f t="shared" ca="1" si="274"/>
        <v>MALAMPA</v>
      </c>
      <c r="I3503" s="2"/>
      <c r="J3503" s="2">
        <v>0</v>
      </c>
      <c r="K3503" s="2"/>
    </row>
    <row r="3504" spans="1:11">
      <c r="A3504" s="6" t="s">
        <v>3704</v>
      </c>
      <c r="B3504" s="6" t="s">
        <v>3705</v>
      </c>
      <c r="C3504" s="22" t="str">
        <f t="shared" ca="1" si="270"/>
        <v>West Ambrym (Ambrym)</v>
      </c>
      <c r="D3504" s="6" t="s">
        <v>680</v>
      </c>
      <c r="E3504" s="22" t="str">
        <f t="shared" ca="1" si="271"/>
        <v>Ambrym</v>
      </c>
      <c r="F3504" s="22" t="str">
        <f t="shared" ca="1" si="272"/>
        <v>VUT0104002</v>
      </c>
      <c r="G3504" s="22" t="str">
        <f t="shared" ca="1" si="273"/>
        <v>VUT0104</v>
      </c>
      <c r="H3504" s="22" t="str">
        <f t="shared" ca="1" si="274"/>
        <v>MALAMPA</v>
      </c>
      <c r="I3504" s="2"/>
      <c r="J3504" s="2">
        <v>0</v>
      </c>
      <c r="K3504" s="2"/>
    </row>
    <row r="3505" spans="1:11">
      <c r="A3505" s="6" t="s">
        <v>3706</v>
      </c>
      <c r="B3505" s="6" t="s">
        <v>3707</v>
      </c>
      <c r="C3505" s="22" t="str">
        <f t="shared" ca="1" si="270"/>
        <v>West Ambrym (Ambrym)</v>
      </c>
      <c r="D3505" s="6" t="s">
        <v>680</v>
      </c>
      <c r="E3505" s="22" t="str">
        <f t="shared" ca="1" si="271"/>
        <v>Ambrym</v>
      </c>
      <c r="F3505" s="22" t="str">
        <f t="shared" ca="1" si="272"/>
        <v>VUT0104002</v>
      </c>
      <c r="G3505" s="22" t="str">
        <f t="shared" ca="1" si="273"/>
        <v>VUT0104</v>
      </c>
      <c r="H3505" s="22" t="str">
        <f t="shared" ca="1" si="274"/>
        <v>MALAMPA</v>
      </c>
      <c r="I3505" s="2"/>
      <c r="J3505" s="2">
        <v>0</v>
      </c>
      <c r="K3505" s="2"/>
    </row>
    <row r="3506" spans="1:11">
      <c r="A3506" s="6" t="s">
        <v>3712</v>
      </c>
      <c r="B3506" s="6" t="s">
        <v>3713</v>
      </c>
      <c r="C3506" s="22" t="str">
        <f t="shared" ca="1" si="270"/>
        <v>West Ambrym (Ambrym)</v>
      </c>
      <c r="D3506" s="6" t="s">
        <v>680</v>
      </c>
      <c r="E3506" s="22" t="str">
        <f t="shared" ca="1" si="271"/>
        <v>Ambrym</v>
      </c>
      <c r="F3506" s="22" t="str">
        <f t="shared" ca="1" si="272"/>
        <v>VUT0104002</v>
      </c>
      <c r="G3506" s="22" t="str">
        <f t="shared" ca="1" si="273"/>
        <v>VUT0104</v>
      </c>
      <c r="H3506" s="22" t="str">
        <f t="shared" ca="1" si="274"/>
        <v>MALAMPA</v>
      </c>
      <c r="I3506" s="2"/>
      <c r="J3506" s="2">
        <v>0</v>
      </c>
      <c r="K3506" s="2"/>
    </row>
    <row r="3507" spans="1:11">
      <c r="A3507" s="6" t="s">
        <v>3716</v>
      </c>
      <c r="B3507" s="6" t="s">
        <v>3717</v>
      </c>
      <c r="C3507" s="22" t="str">
        <f t="shared" ca="1" si="270"/>
        <v>West Ambrym (Ambrym)</v>
      </c>
      <c r="D3507" s="6" t="s">
        <v>680</v>
      </c>
      <c r="E3507" s="22" t="str">
        <f t="shared" ca="1" si="271"/>
        <v>Ambrym</v>
      </c>
      <c r="F3507" s="22" t="str">
        <f t="shared" ca="1" si="272"/>
        <v>VUT0104002</v>
      </c>
      <c r="G3507" s="22" t="str">
        <f t="shared" ca="1" si="273"/>
        <v>VUT0104</v>
      </c>
      <c r="H3507" s="22" t="str">
        <f t="shared" ca="1" si="274"/>
        <v>MALAMPA</v>
      </c>
      <c r="I3507" s="2"/>
      <c r="J3507" s="2">
        <v>0</v>
      </c>
      <c r="K3507" s="2"/>
    </row>
    <row r="3508" spans="1:11">
      <c r="A3508" s="6" t="s">
        <v>3718</v>
      </c>
      <c r="B3508" s="6" t="s">
        <v>3719</v>
      </c>
      <c r="C3508" s="22" t="str">
        <f t="shared" ca="1" si="270"/>
        <v>West Ambrym (Ambrym)</v>
      </c>
      <c r="D3508" s="6" t="s">
        <v>680</v>
      </c>
      <c r="E3508" s="22" t="str">
        <f t="shared" ca="1" si="271"/>
        <v>Ambrym</v>
      </c>
      <c r="F3508" s="22" t="str">
        <f t="shared" ca="1" si="272"/>
        <v>VUT0104002</v>
      </c>
      <c r="G3508" s="22" t="str">
        <f t="shared" ca="1" si="273"/>
        <v>VUT0104</v>
      </c>
      <c r="H3508" s="22" t="str">
        <f t="shared" ca="1" si="274"/>
        <v>MALAMPA</v>
      </c>
      <c r="I3508" s="2"/>
      <c r="J3508" s="2">
        <v>0</v>
      </c>
      <c r="K3508" s="2"/>
    </row>
    <row r="3509" spans="1:11">
      <c r="A3509" s="6" t="s">
        <v>3720</v>
      </c>
      <c r="B3509" s="6" t="s">
        <v>3721</v>
      </c>
      <c r="C3509" s="22" t="str">
        <f t="shared" ca="1" si="270"/>
        <v>West Ambrym (Ambrym)</v>
      </c>
      <c r="D3509" s="6" t="s">
        <v>680</v>
      </c>
      <c r="E3509" s="22" t="str">
        <f t="shared" ca="1" si="271"/>
        <v>Ambrym</v>
      </c>
      <c r="F3509" s="22" t="str">
        <f t="shared" ca="1" si="272"/>
        <v>VUT0104002</v>
      </c>
      <c r="G3509" s="22" t="str">
        <f t="shared" ca="1" si="273"/>
        <v>VUT0104</v>
      </c>
      <c r="H3509" s="22" t="str">
        <f t="shared" ca="1" si="274"/>
        <v>MALAMPA</v>
      </c>
      <c r="I3509" s="2"/>
      <c r="J3509" s="2">
        <v>0</v>
      </c>
      <c r="K3509" s="2"/>
    </row>
    <row r="3510" spans="1:11">
      <c r="A3510" s="6" t="s">
        <v>3722</v>
      </c>
      <c r="B3510" s="6" t="s">
        <v>3723</v>
      </c>
      <c r="C3510" s="22" t="str">
        <f t="shared" ca="1" si="270"/>
        <v>West Ambrym (Ambrym)</v>
      </c>
      <c r="D3510" s="6" t="s">
        <v>680</v>
      </c>
      <c r="E3510" s="22" t="str">
        <f t="shared" ca="1" si="271"/>
        <v>Ambrym</v>
      </c>
      <c r="F3510" s="22" t="str">
        <f t="shared" ca="1" si="272"/>
        <v>VUT0104002</v>
      </c>
      <c r="G3510" s="22" t="str">
        <f t="shared" ca="1" si="273"/>
        <v>VUT0104</v>
      </c>
      <c r="H3510" s="22" t="str">
        <f t="shared" ca="1" si="274"/>
        <v>MALAMPA</v>
      </c>
      <c r="I3510" s="2"/>
      <c r="J3510" s="2">
        <v>0</v>
      </c>
      <c r="K3510" s="2"/>
    </row>
    <row r="3511" spans="1:11">
      <c r="A3511" s="6" t="s">
        <v>3726</v>
      </c>
      <c r="B3511" s="6" t="s">
        <v>3727</v>
      </c>
      <c r="C3511" s="22" t="str">
        <f t="shared" ca="1" si="270"/>
        <v>West Ambrym (Ambrym)</v>
      </c>
      <c r="D3511" s="6" t="s">
        <v>680</v>
      </c>
      <c r="E3511" s="22" t="str">
        <f t="shared" ca="1" si="271"/>
        <v>Ambrym</v>
      </c>
      <c r="F3511" s="22" t="str">
        <f t="shared" ca="1" si="272"/>
        <v>VUT0104002</v>
      </c>
      <c r="G3511" s="22" t="str">
        <f t="shared" ca="1" si="273"/>
        <v>VUT0104</v>
      </c>
      <c r="H3511" s="22" t="str">
        <f t="shared" ca="1" si="274"/>
        <v>MALAMPA</v>
      </c>
      <c r="I3511" s="2"/>
      <c r="J3511" s="2">
        <v>0</v>
      </c>
      <c r="K3511" s="2"/>
    </row>
    <row r="3512" spans="1:11">
      <c r="A3512" s="6" t="s">
        <v>3728</v>
      </c>
      <c r="B3512" s="6" t="s">
        <v>3729</v>
      </c>
      <c r="C3512" s="22" t="str">
        <f t="shared" ca="1" si="270"/>
        <v>West Ambrym (Ambrym)</v>
      </c>
      <c r="D3512" s="6" t="s">
        <v>680</v>
      </c>
      <c r="E3512" s="22" t="str">
        <f t="shared" ca="1" si="271"/>
        <v>Ambrym</v>
      </c>
      <c r="F3512" s="22" t="str">
        <f t="shared" ca="1" si="272"/>
        <v>VUT0104002</v>
      </c>
      <c r="G3512" s="22" t="str">
        <f t="shared" ca="1" si="273"/>
        <v>VUT0104</v>
      </c>
      <c r="H3512" s="22" t="str">
        <f t="shared" ca="1" si="274"/>
        <v>MALAMPA</v>
      </c>
      <c r="I3512" s="2"/>
      <c r="J3512" s="2">
        <v>0</v>
      </c>
      <c r="K3512" s="2"/>
    </row>
    <row r="3513" spans="1:11">
      <c r="A3513" s="6" t="s">
        <v>3730</v>
      </c>
      <c r="B3513" s="6" t="s">
        <v>3731</v>
      </c>
      <c r="C3513" s="22" t="str">
        <f t="shared" ca="1" si="270"/>
        <v>West Ambrym (Ambrym)</v>
      </c>
      <c r="D3513" s="6" t="s">
        <v>680</v>
      </c>
      <c r="E3513" s="22" t="str">
        <f t="shared" ca="1" si="271"/>
        <v>Ambrym</v>
      </c>
      <c r="F3513" s="22" t="str">
        <f t="shared" ca="1" si="272"/>
        <v>VUT0104002</v>
      </c>
      <c r="G3513" s="22" t="str">
        <f t="shared" ca="1" si="273"/>
        <v>VUT0104</v>
      </c>
      <c r="H3513" s="22" t="str">
        <f t="shared" ca="1" si="274"/>
        <v>MALAMPA</v>
      </c>
      <c r="I3513" s="2"/>
      <c r="J3513" s="2">
        <v>0</v>
      </c>
      <c r="K3513" s="2"/>
    </row>
    <row r="3514" spans="1:11">
      <c r="A3514" s="6" t="s">
        <v>3732</v>
      </c>
      <c r="B3514" s="6" t="s">
        <v>3733</v>
      </c>
      <c r="C3514" s="22" t="str">
        <f t="shared" ca="1" si="270"/>
        <v>West Ambrym (Ambrym)</v>
      </c>
      <c r="D3514" s="6" t="s">
        <v>680</v>
      </c>
      <c r="E3514" s="22" t="str">
        <f t="shared" ca="1" si="271"/>
        <v>Ambrym</v>
      </c>
      <c r="F3514" s="22" t="str">
        <f t="shared" ca="1" si="272"/>
        <v>VUT0104002</v>
      </c>
      <c r="G3514" s="22" t="str">
        <f t="shared" ca="1" si="273"/>
        <v>VUT0104</v>
      </c>
      <c r="H3514" s="22" t="str">
        <f t="shared" ca="1" si="274"/>
        <v>MALAMPA</v>
      </c>
      <c r="I3514" s="2"/>
      <c r="J3514" s="2">
        <v>0</v>
      </c>
      <c r="K3514" s="2"/>
    </row>
    <row r="3515" spans="1:11">
      <c r="A3515" s="6" t="s">
        <v>3734</v>
      </c>
      <c r="B3515" s="6" t="s">
        <v>3735</v>
      </c>
      <c r="C3515" s="22" t="str">
        <f t="shared" ca="1" si="270"/>
        <v>West Ambrym (Ambrym)</v>
      </c>
      <c r="D3515" s="6" t="s">
        <v>680</v>
      </c>
      <c r="E3515" s="22" t="str">
        <f t="shared" ca="1" si="271"/>
        <v>Ambrym</v>
      </c>
      <c r="F3515" s="22" t="str">
        <f t="shared" ca="1" si="272"/>
        <v>VUT0104002</v>
      </c>
      <c r="G3515" s="22" t="str">
        <f t="shared" ca="1" si="273"/>
        <v>VUT0104</v>
      </c>
      <c r="H3515" s="22" t="str">
        <f t="shared" ca="1" si="274"/>
        <v>MALAMPA</v>
      </c>
      <c r="I3515" s="2"/>
      <c r="J3515" s="2">
        <v>0</v>
      </c>
      <c r="K3515" s="2"/>
    </row>
    <row r="3516" spans="1:11">
      <c r="A3516" s="6" t="s">
        <v>3736</v>
      </c>
      <c r="B3516" s="6" t="s">
        <v>3737</v>
      </c>
      <c r="C3516" s="22" t="str">
        <f t="shared" ca="1" si="270"/>
        <v>West Ambrym (Ambrym)</v>
      </c>
      <c r="D3516" s="6" t="s">
        <v>680</v>
      </c>
      <c r="E3516" s="22" t="str">
        <f t="shared" ca="1" si="271"/>
        <v>Ambrym</v>
      </c>
      <c r="F3516" s="22" t="str">
        <f t="shared" ca="1" si="272"/>
        <v>VUT0104002</v>
      </c>
      <c r="G3516" s="22" t="str">
        <f t="shared" ca="1" si="273"/>
        <v>VUT0104</v>
      </c>
      <c r="H3516" s="22" t="str">
        <f t="shared" ca="1" si="274"/>
        <v>MALAMPA</v>
      </c>
      <c r="I3516" s="2"/>
      <c r="J3516" s="2">
        <v>0</v>
      </c>
      <c r="K3516" s="2"/>
    </row>
    <row r="3517" spans="1:11">
      <c r="A3517" s="6" t="s">
        <v>3738</v>
      </c>
      <c r="B3517" s="6" t="s">
        <v>3739</v>
      </c>
      <c r="C3517" s="22" t="str">
        <f t="shared" ca="1" si="270"/>
        <v>West Ambrym (Ambrym)</v>
      </c>
      <c r="D3517" s="6" t="s">
        <v>680</v>
      </c>
      <c r="E3517" s="22" t="str">
        <f t="shared" ca="1" si="271"/>
        <v>Ambrym</v>
      </c>
      <c r="F3517" s="22" t="str">
        <f t="shared" ca="1" si="272"/>
        <v>VUT0104002</v>
      </c>
      <c r="G3517" s="22" t="str">
        <f t="shared" ca="1" si="273"/>
        <v>VUT0104</v>
      </c>
      <c r="H3517" s="22" t="str">
        <f t="shared" ca="1" si="274"/>
        <v>MALAMPA</v>
      </c>
      <c r="I3517" s="2"/>
      <c r="J3517" s="2">
        <v>0</v>
      </c>
      <c r="K3517" s="2"/>
    </row>
    <row r="3518" spans="1:11">
      <c r="A3518" s="6" t="s">
        <v>3740</v>
      </c>
      <c r="B3518" s="6" t="s">
        <v>3741</v>
      </c>
      <c r="C3518" s="22" t="str">
        <f t="shared" ca="1" si="270"/>
        <v>West Ambrym (Ambrym)</v>
      </c>
      <c r="D3518" s="6" t="s">
        <v>680</v>
      </c>
      <c r="E3518" s="22" t="str">
        <f t="shared" ca="1" si="271"/>
        <v>Ambrym</v>
      </c>
      <c r="F3518" s="22" t="str">
        <f t="shared" ca="1" si="272"/>
        <v>VUT0104002</v>
      </c>
      <c r="G3518" s="22" t="str">
        <f t="shared" ca="1" si="273"/>
        <v>VUT0104</v>
      </c>
      <c r="H3518" s="22" t="str">
        <f t="shared" ca="1" si="274"/>
        <v>MALAMPA</v>
      </c>
      <c r="I3518" s="2"/>
      <c r="J3518" s="2">
        <v>0</v>
      </c>
      <c r="K3518" s="2"/>
    </row>
    <row r="3519" spans="1:11">
      <c r="A3519" s="6" t="s">
        <v>3742</v>
      </c>
      <c r="B3519" s="6" t="s">
        <v>3743</v>
      </c>
      <c r="C3519" s="22" t="str">
        <f t="shared" ca="1" si="270"/>
        <v>West Ambrym (Ambrym)</v>
      </c>
      <c r="D3519" s="6" t="s">
        <v>680</v>
      </c>
      <c r="E3519" s="22" t="str">
        <f t="shared" ca="1" si="271"/>
        <v>Ambrym</v>
      </c>
      <c r="F3519" s="22" t="str">
        <f t="shared" ca="1" si="272"/>
        <v>VUT0104002</v>
      </c>
      <c r="G3519" s="22" t="str">
        <f t="shared" ca="1" si="273"/>
        <v>VUT0104</v>
      </c>
      <c r="H3519" s="22" t="str">
        <f t="shared" ca="1" si="274"/>
        <v>MALAMPA</v>
      </c>
      <c r="I3519" s="2"/>
      <c r="J3519" s="2">
        <v>2</v>
      </c>
      <c r="K3519" s="2">
        <v>3</v>
      </c>
    </row>
    <row r="3520" spans="1:11">
      <c r="A3520" s="6" t="s">
        <v>3752</v>
      </c>
      <c r="B3520" s="6" t="s">
        <v>3753</v>
      </c>
      <c r="C3520" s="22" t="str">
        <f t="shared" ca="1" si="270"/>
        <v>West Ambrym (Ambrym)</v>
      </c>
      <c r="D3520" s="6" t="s">
        <v>680</v>
      </c>
      <c r="E3520" s="22" t="str">
        <f t="shared" ca="1" si="271"/>
        <v>Ambrym</v>
      </c>
      <c r="F3520" s="22" t="str">
        <f t="shared" ca="1" si="272"/>
        <v>VUT0104002</v>
      </c>
      <c r="G3520" s="22" t="str">
        <f t="shared" ca="1" si="273"/>
        <v>VUT0104</v>
      </c>
      <c r="H3520" s="22" t="str">
        <f t="shared" ca="1" si="274"/>
        <v>MALAMPA</v>
      </c>
      <c r="I3520" s="2"/>
      <c r="J3520" s="2">
        <v>0</v>
      </c>
      <c r="K3520" s="2"/>
    </row>
    <row r="3521" spans="1:11">
      <c r="A3521" s="6" t="s">
        <v>3756</v>
      </c>
      <c r="B3521" s="6" t="s">
        <v>3757</v>
      </c>
      <c r="C3521" s="22" t="str">
        <f t="shared" ca="1" si="270"/>
        <v>West Ambrym (Ambrym)</v>
      </c>
      <c r="D3521" s="6" t="s">
        <v>680</v>
      </c>
      <c r="E3521" s="22" t="str">
        <f t="shared" ca="1" si="271"/>
        <v>Ambrym</v>
      </c>
      <c r="F3521" s="22" t="str">
        <f t="shared" ca="1" si="272"/>
        <v>VUT0104002</v>
      </c>
      <c r="G3521" s="22" t="str">
        <f t="shared" ca="1" si="273"/>
        <v>VUT0104</v>
      </c>
      <c r="H3521" s="22" t="str">
        <f t="shared" ca="1" si="274"/>
        <v>MALAMPA</v>
      </c>
      <c r="I3521" s="2"/>
      <c r="J3521" s="2">
        <v>0</v>
      </c>
      <c r="K3521" s="2"/>
    </row>
    <row r="3522" spans="1:11">
      <c r="A3522" s="6" t="s">
        <v>3758</v>
      </c>
      <c r="B3522" s="6" t="s">
        <v>3759</v>
      </c>
      <c r="C3522" s="22" t="str">
        <f t="shared" ref="C3522:C3585" ca="1" si="275">OFFSET(OffsetRefAdm3,MATCH(D3522,MatchAdm3_Code,0)-1,0)</f>
        <v>West Ambrym (Ambrym)</v>
      </c>
      <c r="D3522" s="6" t="s">
        <v>680</v>
      </c>
      <c r="E3522" s="22" t="str">
        <f t="shared" ref="E3522:E3585" ca="1" si="276">OFFSET(OffsetRefAdm3,MATCH(D3522,MatchAdm3_Code,0)-1,2)</f>
        <v>Ambrym</v>
      </c>
      <c r="F3522" s="22" t="str">
        <f t="shared" ref="F3522:F3585" ca="1" si="277">OFFSET(OffsetRefAdm3,MATCH(D3522,MatchAdm3_Code,0)-1,3)</f>
        <v>VUT0104002</v>
      </c>
      <c r="G3522" s="22" t="str">
        <f t="shared" ref="G3522:G3585" ca="1" si="278">OFFSET(OffsetRefAdm3,MATCH(D3522,MatchAdm3_Code,0)-1,5)</f>
        <v>VUT0104</v>
      </c>
      <c r="H3522" s="22" t="str">
        <f t="shared" ref="H3522:H3585" ca="1" si="279">OFFSET(OffsetRefAdm3,MATCH(D3522,MatchAdm3_Code,0)-1,4)</f>
        <v>MALAMPA</v>
      </c>
      <c r="I3522" s="2"/>
      <c r="J3522" s="2">
        <v>0</v>
      </c>
      <c r="K3522" s="2"/>
    </row>
    <row r="3523" spans="1:11">
      <c r="A3523" s="6" t="s">
        <v>3764</v>
      </c>
      <c r="B3523" s="6" t="s">
        <v>3765</v>
      </c>
      <c r="C3523" s="22" t="str">
        <f t="shared" ca="1" si="275"/>
        <v>West Ambrym (Ambrym)</v>
      </c>
      <c r="D3523" s="6" t="s">
        <v>680</v>
      </c>
      <c r="E3523" s="22" t="str">
        <f t="shared" ca="1" si="276"/>
        <v>Ambrym</v>
      </c>
      <c r="F3523" s="22" t="str">
        <f t="shared" ca="1" si="277"/>
        <v>VUT0104002</v>
      </c>
      <c r="G3523" s="22" t="str">
        <f t="shared" ca="1" si="278"/>
        <v>VUT0104</v>
      </c>
      <c r="H3523" s="22" t="str">
        <f t="shared" ca="1" si="279"/>
        <v>MALAMPA</v>
      </c>
      <c r="I3523" s="2"/>
      <c r="J3523" s="2">
        <v>0</v>
      </c>
      <c r="K3523" s="2"/>
    </row>
    <row r="3524" spans="1:11">
      <c r="A3524" s="6" t="s">
        <v>3766</v>
      </c>
      <c r="B3524" s="6" t="s">
        <v>3767</v>
      </c>
      <c r="C3524" s="22" t="str">
        <f t="shared" ca="1" si="275"/>
        <v>West Ambrym (Ambrym)</v>
      </c>
      <c r="D3524" s="6" t="s">
        <v>680</v>
      </c>
      <c r="E3524" s="22" t="str">
        <f t="shared" ca="1" si="276"/>
        <v>Ambrym</v>
      </c>
      <c r="F3524" s="22" t="str">
        <f t="shared" ca="1" si="277"/>
        <v>VUT0104002</v>
      </c>
      <c r="G3524" s="22" t="str">
        <f t="shared" ca="1" si="278"/>
        <v>VUT0104</v>
      </c>
      <c r="H3524" s="22" t="str">
        <f t="shared" ca="1" si="279"/>
        <v>MALAMPA</v>
      </c>
      <c r="I3524" s="2"/>
      <c r="J3524" s="2">
        <v>0</v>
      </c>
      <c r="K3524" s="2"/>
    </row>
    <row r="3525" spans="1:11">
      <c r="A3525" s="6" t="s">
        <v>3772</v>
      </c>
      <c r="B3525" s="6" t="s">
        <v>3773</v>
      </c>
      <c r="C3525" s="22" t="str">
        <f t="shared" ca="1" si="275"/>
        <v>West Ambrym (Ambrym)</v>
      </c>
      <c r="D3525" s="6" t="s">
        <v>680</v>
      </c>
      <c r="E3525" s="22" t="str">
        <f t="shared" ca="1" si="276"/>
        <v>Ambrym</v>
      </c>
      <c r="F3525" s="22" t="str">
        <f t="shared" ca="1" si="277"/>
        <v>VUT0104002</v>
      </c>
      <c r="G3525" s="22" t="str">
        <f t="shared" ca="1" si="278"/>
        <v>VUT0104</v>
      </c>
      <c r="H3525" s="22" t="str">
        <f t="shared" ca="1" si="279"/>
        <v>MALAMPA</v>
      </c>
      <c r="I3525" s="2"/>
      <c r="J3525" s="2">
        <v>0</v>
      </c>
      <c r="K3525" s="2"/>
    </row>
    <row r="3526" spans="1:11">
      <c r="A3526" s="6" t="s">
        <v>3790</v>
      </c>
      <c r="B3526" s="6" t="s">
        <v>3791</v>
      </c>
      <c r="C3526" s="22" t="str">
        <f t="shared" ca="1" si="275"/>
        <v>West Ambrym (Ambrym)</v>
      </c>
      <c r="D3526" s="6" t="s">
        <v>680</v>
      </c>
      <c r="E3526" s="22" t="str">
        <f t="shared" ca="1" si="276"/>
        <v>Ambrym</v>
      </c>
      <c r="F3526" s="22" t="str">
        <f t="shared" ca="1" si="277"/>
        <v>VUT0104002</v>
      </c>
      <c r="G3526" s="22" t="str">
        <f t="shared" ca="1" si="278"/>
        <v>VUT0104</v>
      </c>
      <c r="H3526" s="22" t="str">
        <f t="shared" ca="1" si="279"/>
        <v>MALAMPA</v>
      </c>
      <c r="I3526" s="2"/>
      <c r="J3526" s="2">
        <v>0</v>
      </c>
      <c r="K3526" s="2"/>
    </row>
    <row r="3527" spans="1:11">
      <c r="A3527" s="6" t="s">
        <v>3792</v>
      </c>
      <c r="B3527" s="6" t="s">
        <v>3793</v>
      </c>
      <c r="C3527" s="22" t="str">
        <f t="shared" ca="1" si="275"/>
        <v>West Ambrym (Ambrym)</v>
      </c>
      <c r="D3527" s="6" t="s">
        <v>680</v>
      </c>
      <c r="E3527" s="22" t="str">
        <f t="shared" ca="1" si="276"/>
        <v>Ambrym</v>
      </c>
      <c r="F3527" s="22" t="str">
        <f t="shared" ca="1" si="277"/>
        <v>VUT0104002</v>
      </c>
      <c r="G3527" s="22" t="str">
        <f t="shared" ca="1" si="278"/>
        <v>VUT0104</v>
      </c>
      <c r="H3527" s="22" t="str">
        <f t="shared" ca="1" si="279"/>
        <v>MALAMPA</v>
      </c>
      <c r="I3527" s="2"/>
      <c r="J3527" s="2">
        <v>0</v>
      </c>
      <c r="K3527" s="2"/>
    </row>
    <row r="3528" spans="1:11">
      <c r="A3528" s="6" t="s">
        <v>3798</v>
      </c>
      <c r="B3528" s="6" t="s">
        <v>3799</v>
      </c>
      <c r="C3528" s="22" t="str">
        <f t="shared" ca="1" si="275"/>
        <v>West Ambrym (Ambrym)</v>
      </c>
      <c r="D3528" s="6" t="s">
        <v>680</v>
      </c>
      <c r="E3528" s="22" t="str">
        <f t="shared" ca="1" si="276"/>
        <v>Ambrym</v>
      </c>
      <c r="F3528" s="22" t="str">
        <f t="shared" ca="1" si="277"/>
        <v>VUT0104002</v>
      </c>
      <c r="G3528" s="22" t="str">
        <f t="shared" ca="1" si="278"/>
        <v>VUT0104</v>
      </c>
      <c r="H3528" s="22" t="str">
        <f t="shared" ca="1" si="279"/>
        <v>MALAMPA</v>
      </c>
      <c r="I3528" s="2"/>
      <c r="J3528" s="2">
        <v>0</v>
      </c>
      <c r="K3528" s="2"/>
    </row>
    <row r="3529" spans="1:11">
      <c r="A3529" s="6" t="s">
        <v>4979</v>
      </c>
      <c r="B3529" s="6" t="s">
        <v>4980</v>
      </c>
      <c r="C3529" s="22" t="str">
        <f t="shared" ca="1" si="275"/>
        <v>West Malo (Malo)</v>
      </c>
      <c r="D3529" s="6" t="s">
        <v>682</v>
      </c>
      <c r="E3529" s="22" t="str">
        <f t="shared" ca="1" si="276"/>
        <v>Malo</v>
      </c>
      <c r="F3529" s="22" t="str">
        <f t="shared" ca="1" si="277"/>
        <v>VUT0102017</v>
      </c>
      <c r="G3529" s="22" t="str">
        <f t="shared" ca="1" si="278"/>
        <v>VUT0102</v>
      </c>
      <c r="H3529" s="22" t="str">
        <f t="shared" ca="1" si="279"/>
        <v>SANMA</v>
      </c>
      <c r="I3529" s="2"/>
      <c r="J3529" s="2">
        <v>0</v>
      </c>
      <c r="K3529" s="2"/>
    </row>
    <row r="3530" spans="1:11">
      <c r="A3530" s="6" t="s">
        <v>4985</v>
      </c>
      <c r="B3530" s="6" t="s">
        <v>4986</v>
      </c>
      <c r="C3530" s="22" t="str">
        <f t="shared" ca="1" si="275"/>
        <v>West Malo (Malo)</v>
      </c>
      <c r="D3530" s="6" t="s">
        <v>682</v>
      </c>
      <c r="E3530" s="22" t="str">
        <f t="shared" ca="1" si="276"/>
        <v>Malo</v>
      </c>
      <c r="F3530" s="22" t="str">
        <f t="shared" ca="1" si="277"/>
        <v>VUT0102017</v>
      </c>
      <c r="G3530" s="22" t="str">
        <f t="shared" ca="1" si="278"/>
        <v>VUT0102</v>
      </c>
      <c r="H3530" s="22" t="str">
        <f t="shared" ca="1" si="279"/>
        <v>SANMA</v>
      </c>
      <c r="I3530" s="2"/>
      <c r="J3530" s="2">
        <v>0</v>
      </c>
      <c r="K3530" s="2"/>
    </row>
    <row r="3531" spans="1:11">
      <c r="A3531" s="6" t="s">
        <v>4993</v>
      </c>
      <c r="B3531" s="6" t="s">
        <v>4994</v>
      </c>
      <c r="C3531" s="22" t="str">
        <f t="shared" ca="1" si="275"/>
        <v>West Malo (Malo)</v>
      </c>
      <c r="D3531" s="6" t="s">
        <v>682</v>
      </c>
      <c r="E3531" s="22" t="str">
        <f t="shared" ca="1" si="276"/>
        <v>Malo</v>
      </c>
      <c r="F3531" s="22" t="str">
        <f t="shared" ca="1" si="277"/>
        <v>VUT0102017</v>
      </c>
      <c r="G3531" s="22" t="str">
        <f t="shared" ca="1" si="278"/>
        <v>VUT0102</v>
      </c>
      <c r="H3531" s="22" t="str">
        <f t="shared" ca="1" si="279"/>
        <v>SANMA</v>
      </c>
      <c r="I3531" s="2"/>
      <c r="J3531" s="2">
        <v>0</v>
      </c>
      <c r="K3531" s="2"/>
    </row>
    <row r="3532" spans="1:11">
      <c r="A3532" s="6" t="s">
        <v>5000</v>
      </c>
      <c r="B3532" s="6" t="s">
        <v>5001</v>
      </c>
      <c r="C3532" s="22" t="str">
        <f t="shared" ca="1" si="275"/>
        <v>West Malo (Malo)</v>
      </c>
      <c r="D3532" s="6" t="s">
        <v>682</v>
      </c>
      <c r="E3532" s="22" t="str">
        <f t="shared" ca="1" si="276"/>
        <v>Malo</v>
      </c>
      <c r="F3532" s="22" t="str">
        <f t="shared" ca="1" si="277"/>
        <v>VUT0102017</v>
      </c>
      <c r="G3532" s="22" t="str">
        <f t="shared" ca="1" si="278"/>
        <v>VUT0102</v>
      </c>
      <c r="H3532" s="22" t="str">
        <f t="shared" ca="1" si="279"/>
        <v>SANMA</v>
      </c>
      <c r="I3532" s="2"/>
      <c r="J3532" s="2">
        <v>0</v>
      </c>
      <c r="K3532" s="2"/>
    </row>
    <row r="3533" spans="1:11">
      <c r="A3533" s="6" t="s">
        <v>5014</v>
      </c>
      <c r="B3533" s="6" t="s">
        <v>5015</v>
      </c>
      <c r="C3533" s="22" t="str">
        <f t="shared" ca="1" si="275"/>
        <v>West Malo (Malo)</v>
      </c>
      <c r="D3533" s="6" t="s">
        <v>682</v>
      </c>
      <c r="E3533" s="22" t="str">
        <f t="shared" ca="1" si="276"/>
        <v>Malo</v>
      </c>
      <c r="F3533" s="22" t="str">
        <f t="shared" ca="1" si="277"/>
        <v>VUT0102017</v>
      </c>
      <c r="G3533" s="22" t="str">
        <f t="shared" ca="1" si="278"/>
        <v>VUT0102</v>
      </c>
      <c r="H3533" s="22" t="str">
        <f t="shared" ca="1" si="279"/>
        <v>SANMA</v>
      </c>
      <c r="I3533" s="2"/>
      <c r="J3533" s="2">
        <v>0</v>
      </c>
      <c r="K3533" s="2"/>
    </row>
    <row r="3534" spans="1:11">
      <c r="A3534" s="6" t="s">
        <v>5020</v>
      </c>
      <c r="B3534" s="6" t="s">
        <v>5021</v>
      </c>
      <c r="C3534" s="22" t="str">
        <f t="shared" ca="1" si="275"/>
        <v>West Malo (Malo)</v>
      </c>
      <c r="D3534" s="6" t="s">
        <v>682</v>
      </c>
      <c r="E3534" s="22" t="str">
        <f t="shared" ca="1" si="276"/>
        <v>Malo</v>
      </c>
      <c r="F3534" s="22" t="str">
        <f t="shared" ca="1" si="277"/>
        <v>VUT0102017</v>
      </c>
      <c r="G3534" s="22" t="str">
        <f t="shared" ca="1" si="278"/>
        <v>VUT0102</v>
      </c>
      <c r="H3534" s="22" t="str">
        <f t="shared" ca="1" si="279"/>
        <v>SANMA</v>
      </c>
      <c r="I3534" s="2"/>
      <c r="J3534" s="2">
        <v>0</v>
      </c>
      <c r="K3534" s="2"/>
    </row>
    <row r="3535" spans="1:11">
      <c r="A3535" s="6" t="s">
        <v>5024</v>
      </c>
      <c r="B3535" s="6" t="s">
        <v>5025</v>
      </c>
      <c r="C3535" s="22" t="str">
        <f t="shared" ca="1" si="275"/>
        <v>West Malo (Malo)</v>
      </c>
      <c r="D3535" s="6" t="s">
        <v>682</v>
      </c>
      <c r="E3535" s="22" t="str">
        <f t="shared" ca="1" si="276"/>
        <v>Malo</v>
      </c>
      <c r="F3535" s="22" t="str">
        <f t="shared" ca="1" si="277"/>
        <v>VUT0102017</v>
      </c>
      <c r="G3535" s="22" t="str">
        <f t="shared" ca="1" si="278"/>
        <v>VUT0102</v>
      </c>
      <c r="H3535" s="22" t="str">
        <f t="shared" ca="1" si="279"/>
        <v>SANMA</v>
      </c>
      <c r="I3535" s="2"/>
      <c r="J3535" s="2">
        <v>0</v>
      </c>
      <c r="K3535" s="2"/>
    </row>
    <row r="3536" spans="1:11">
      <c r="A3536" s="6" t="s">
        <v>5042</v>
      </c>
      <c r="B3536" s="6" t="s">
        <v>5043</v>
      </c>
      <c r="C3536" s="22" t="str">
        <f t="shared" ca="1" si="275"/>
        <v>West Malo (Malo)</v>
      </c>
      <c r="D3536" s="6" t="s">
        <v>682</v>
      </c>
      <c r="E3536" s="22" t="str">
        <f t="shared" ca="1" si="276"/>
        <v>Malo</v>
      </c>
      <c r="F3536" s="22" t="str">
        <f t="shared" ca="1" si="277"/>
        <v>VUT0102017</v>
      </c>
      <c r="G3536" s="22" t="str">
        <f t="shared" ca="1" si="278"/>
        <v>VUT0102</v>
      </c>
      <c r="H3536" s="22" t="str">
        <f t="shared" ca="1" si="279"/>
        <v>SANMA</v>
      </c>
      <c r="I3536" s="2"/>
      <c r="J3536" s="2">
        <v>0</v>
      </c>
      <c r="K3536" s="2"/>
    </row>
    <row r="3537" spans="1:11">
      <c r="A3537" s="6" t="s">
        <v>5046</v>
      </c>
      <c r="B3537" s="6" t="s">
        <v>5047</v>
      </c>
      <c r="C3537" s="22" t="str">
        <f t="shared" ca="1" si="275"/>
        <v>West Malo (Malo)</v>
      </c>
      <c r="D3537" s="6" t="s">
        <v>682</v>
      </c>
      <c r="E3537" s="22" t="str">
        <f t="shared" ca="1" si="276"/>
        <v>Malo</v>
      </c>
      <c r="F3537" s="22" t="str">
        <f t="shared" ca="1" si="277"/>
        <v>VUT0102017</v>
      </c>
      <c r="G3537" s="22" t="str">
        <f t="shared" ca="1" si="278"/>
        <v>VUT0102</v>
      </c>
      <c r="H3537" s="22" t="str">
        <f t="shared" ca="1" si="279"/>
        <v>SANMA</v>
      </c>
      <c r="I3537" s="2"/>
      <c r="J3537" s="2">
        <v>0</v>
      </c>
      <c r="K3537" s="2"/>
    </row>
    <row r="3538" spans="1:11">
      <c r="A3538" s="6" t="s">
        <v>5048</v>
      </c>
      <c r="B3538" s="6" t="s">
        <v>5049</v>
      </c>
      <c r="C3538" s="22" t="str">
        <f t="shared" ca="1" si="275"/>
        <v>West Malo (Malo)</v>
      </c>
      <c r="D3538" s="6" t="s">
        <v>682</v>
      </c>
      <c r="E3538" s="22" t="str">
        <f t="shared" ca="1" si="276"/>
        <v>Malo</v>
      </c>
      <c r="F3538" s="22" t="str">
        <f t="shared" ca="1" si="277"/>
        <v>VUT0102017</v>
      </c>
      <c r="G3538" s="22" t="str">
        <f t="shared" ca="1" si="278"/>
        <v>VUT0102</v>
      </c>
      <c r="H3538" s="22" t="str">
        <f t="shared" ca="1" si="279"/>
        <v>SANMA</v>
      </c>
      <c r="I3538" s="2"/>
      <c r="J3538" s="2">
        <v>0</v>
      </c>
      <c r="K3538" s="2"/>
    </row>
    <row r="3539" spans="1:11">
      <c r="A3539" s="6" t="s">
        <v>5054</v>
      </c>
      <c r="B3539" s="6" t="s">
        <v>5055</v>
      </c>
      <c r="C3539" s="22" t="str">
        <f t="shared" ca="1" si="275"/>
        <v>West Malo (Malo)</v>
      </c>
      <c r="D3539" s="6" t="s">
        <v>682</v>
      </c>
      <c r="E3539" s="22" t="str">
        <f t="shared" ca="1" si="276"/>
        <v>Malo</v>
      </c>
      <c r="F3539" s="22" t="str">
        <f t="shared" ca="1" si="277"/>
        <v>VUT0102017</v>
      </c>
      <c r="G3539" s="22" t="str">
        <f t="shared" ca="1" si="278"/>
        <v>VUT0102</v>
      </c>
      <c r="H3539" s="22" t="str">
        <f t="shared" ca="1" si="279"/>
        <v>SANMA</v>
      </c>
      <c r="I3539" s="2"/>
      <c r="J3539" s="2">
        <v>0</v>
      </c>
      <c r="K3539" s="2"/>
    </row>
    <row r="3540" spans="1:11">
      <c r="A3540" s="6" t="s">
        <v>5058</v>
      </c>
      <c r="B3540" s="6" t="s">
        <v>5059</v>
      </c>
      <c r="C3540" s="22" t="str">
        <f t="shared" ca="1" si="275"/>
        <v>West Malo (Malo)</v>
      </c>
      <c r="D3540" s="6" t="s">
        <v>682</v>
      </c>
      <c r="E3540" s="22" t="str">
        <f t="shared" ca="1" si="276"/>
        <v>Malo</v>
      </c>
      <c r="F3540" s="22" t="str">
        <f t="shared" ca="1" si="277"/>
        <v>VUT0102017</v>
      </c>
      <c r="G3540" s="22" t="str">
        <f t="shared" ca="1" si="278"/>
        <v>VUT0102</v>
      </c>
      <c r="H3540" s="22" t="str">
        <f t="shared" ca="1" si="279"/>
        <v>SANMA</v>
      </c>
      <c r="I3540" s="2"/>
      <c r="J3540" s="2">
        <v>0</v>
      </c>
      <c r="K3540" s="2"/>
    </row>
    <row r="3541" spans="1:11">
      <c r="A3541" s="6" t="s">
        <v>5074</v>
      </c>
      <c r="B3541" s="6" t="s">
        <v>5075</v>
      </c>
      <c r="C3541" s="22" t="str">
        <f t="shared" ca="1" si="275"/>
        <v>West Malo (Malo)</v>
      </c>
      <c r="D3541" s="6" t="s">
        <v>682</v>
      </c>
      <c r="E3541" s="22" t="str">
        <f t="shared" ca="1" si="276"/>
        <v>Malo</v>
      </c>
      <c r="F3541" s="22" t="str">
        <f t="shared" ca="1" si="277"/>
        <v>VUT0102017</v>
      </c>
      <c r="G3541" s="22" t="str">
        <f t="shared" ca="1" si="278"/>
        <v>VUT0102</v>
      </c>
      <c r="H3541" s="22" t="str">
        <f t="shared" ca="1" si="279"/>
        <v>SANMA</v>
      </c>
      <c r="I3541" s="2"/>
      <c r="J3541" s="2">
        <v>0</v>
      </c>
      <c r="K3541" s="2"/>
    </row>
    <row r="3542" spans="1:11">
      <c r="A3542" s="6" t="s">
        <v>5086</v>
      </c>
      <c r="B3542" s="6" t="s">
        <v>5087</v>
      </c>
      <c r="C3542" s="22" t="str">
        <f t="shared" ca="1" si="275"/>
        <v>West Malo (Malo)</v>
      </c>
      <c r="D3542" s="6" t="s">
        <v>682</v>
      </c>
      <c r="E3542" s="22" t="str">
        <f t="shared" ca="1" si="276"/>
        <v>Malo</v>
      </c>
      <c r="F3542" s="22" t="str">
        <f t="shared" ca="1" si="277"/>
        <v>VUT0102017</v>
      </c>
      <c r="G3542" s="22" t="str">
        <f t="shared" ca="1" si="278"/>
        <v>VUT0102</v>
      </c>
      <c r="H3542" s="22" t="str">
        <f t="shared" ca="1" si="279"/>
        <v>SANMA</v>
      </c>
      <c r="I3542" s="2"/>
      <c r="J3542" s="2">
        <v>0</v>
      </c>
      <c r="K3542" s="2"/>
    </row>
    <row r="3543" spans="1:11">
      <c r="A3543" s="6" t="s">
        <v>5090</v>
      </c>
      <c r="B3543" s="6" t="s">
        <v>5091</v>
      </c>
      <c r="C3543" s="22" t="str">
        <f t="shared" ca="1" si="275"/>
        <v>West Malo (Malo)</v>
      </c>
      <c r="D3543" s="6" t="s">
        <v>682</v>
      </c>
      <c r="E3543" s="22" t="str">
        <f t="shared" ca="1" si="276"/>
        <v>Malo</v>
      </c>
      <c r="F3543" s="22" t="str">
        <f t="shared" ca="1" si="277"/>
        <v>VUT0102017</v>
      </c>
      <c r="G3543" s="22" t="str">
        <f t="shared" ca="1" si="278"/>
        <v>VUT0102</v>
      </c>
      <c r="H3543" s="22" t="str">
        <f t="shared" ca="1" si="279"/>
        <v>SANMA</v>
      </c>
      <c r="I3543" s="2"/>
      <c r="J3543" s="2">
        <v>0</v>
      </c>
      <c r="K3543" s="2"/>
    </row>
    <row r="3544" spans="1:11">
      <c r="A3544" s="6" t="s">
        <v>5102</v>
      </c>
      <c r="B3544" s="6" t="s">
        <v>5103</v>
      </c>
      <c r="C3544" s="22" t="str">
        <f t="shared" ca="1" si="275"/>
        <v>West Malo (Malo)</v>
      </c>
      <c r="D3544" s="6" t="s">
        <v>682</v>
      </c>
      <c r="E3544" s="22" t="str">
        <f t="shared" ca="1" si="276"/>
        <v>Malo</v>
      </c>
      <c r="F3544" s="22" t="str">
        <f t="shared" ca="1" si="277"/>
        <v>VUT0102017</v>
      </c>
      <c r="G3544" s="22" t="str">
        <f t="shared" ca="1" si="278"/>
        <v>VUT0102</v>
      </c>
      <c r="H3544" s="22" t="str">
        <f t="shared" ca="1" si="279"/>
        <v>SANMA</v>
      </c>
      <c r="I3544" s="2"/>
      <c r="J3544" s="2">
        <v>0</v>
      </c>
      <c r="K3544" s="2"/>
    </row>
    <row r="3545" spans="1:11">
      <c r="A3545" s="6" t="s">
        <v>5114</v>
      </c>
      <c r="B3545" s="6" t="s">
        <v>5115</v>
      </c>
      <c r="C3545" s="22" t="str">
        <f t="shared" ca="1" si="275"/>
        <v>West Malo (Malo)</v>
      </c>
      <c r="D3545" s="6" t="s">
        <v>682</v>
      </c>
      <c r="E3545" s="22" t="str">
        <f t="shared" ca="1" si="276"/>
        <v>Malo</v>
      </c>
      <c r="F3545" s="22" t="str">
        <f t="shared" ca="1" si="277"/>
        <v>VUT0102017</v>
      </c>
      <c r="G3545" s="22" t="str">
        <f t="shared" ca="1" si="278"/>
        <v>VUT0102</v>
      </c>
      <c r="H3545" s="22" t="str">
        <f t="shared" ca="1" si="279"/>
        <v>SANMA</v>
      </c>
      <c r="I3545" s="2"/>
      <c r="J3545" s="2">
        <v>0</v>
      </c>
      <c r="K3545" s="2"/>
    </row>
    <row r="3546" spans="1:11">
      <c r="A3546" s="6" t="s">
        <v>5136</v>
      </c>
      <c r="B3546" s="6" t="s">
        <v>5137</v>
      </c>
      <c r="C3546" s="22" t="str">
        <f t="shared" ca="1" si="275"/>
        <v>West Malo (Malo)</v>
      </c>
      <c r="D3546" s="6" t="s">
        <v>682</v>
      </c>
      <c r="E3546" s="22" t="str">
        <f t="shared" ca="1" si="276"/>
        <v>Malo</v>
      </c>
      <c r="F3546" s="22" t="str">
        <f t="shared" ca="1" si="277"/>
        <v>VUT0102017</v>
      </c>
      <c r="G3546" s="22" t="str">
        <f t="shared" ca="1" si="278"/>
        <v>VUT0102</v>
      </c>
      <c r="H3546" s="22" t="str">
        <f t="shared" ca="1" si="279"/>
        <v>SANMA</v>
      </c>
      <c r="I3546" s="2"/>
      <c r="J3546" s="2">
        <v>0</v>
      </c>
      <c r="K3546" s="2"/>
    </row>
    <row r="3547" spans="1:11">
      <c r="A3547" s="6" t="s">
        <v>5179</v>
      </c>
      <c r="B3547" s="6" t="s">
        <v>5180</v>
      </c>
      <c r="C3547" s="22" t="str">
        <f t="shared" ca="1" si="275"/>
        <v>West Malo (Malo)</v>
      </c>
      <c r="D3547" s="6" t="s">
        <v>682</v>
      </c>
      <c r="E3547" s="22" t="str">
        <f t="shared" ca="1" si="276"/>
        <v>Malo</v>
      </c>
      <c r="F3547" s="22" t="str">
        <f t="shared" ca="1" si="277"/>
        <v>VUT0102017</v>
      </c>
      <c r="G3547" s="22" t="str">
        <f t="shared" ca="1" si="278"/>
        <v>VUT0102</v>
      </c>
      <c r="H3547" s="22" t="str">
        <f t="shared" ca="1" si="279"/>
        <v>SANMA</v>
      </c>
      <c r="I3547" s="2"/>
      <c r="J3547" s="2">
        <v>0</v>
      </c>
      <c r="K3547" s="2"/>
    </row>
    <row r="3548" spans="1:11">
      <c r="A3548" s="6" t="s">
        <v>5181</v>
      </c>
      <c r="B3548" s="6" t="s">
        <v>5182</v>
      </c>
      <c r="C3548" s="22" t="str">
        <f t="shared" ca="1" si="275"/>
        <v>West Malo (Malo)</v>
      </c>
      <c r="D3548" s="6" t="s">
        <v>682</v>
      </c>
      <c r="E3548" s="22" t="str">
        <f t="shared" ca="1" si="276"/>
        <v>Malo</v>
      </c>
      <c r="F3548" s="22" t="str">
        <f t="shared" ca="1" si="277"/>
        <v>VUT0102017</v>
      </c>
      <c r="G3548" s="22" t="str">
        <f t="shared" ca="1" si="278"/>
        <v>VUT0102</v>
      </c>
      <c r="H3548" s="22" t="str">
        <f t="shared" ca="1" si="279"/>
        <v>SANMA</v>
      </c>
      <c r="I3548" s="2"/>
      <c r="J3548" s="2">
        <v>0</v>
      </c>
      <c r="K3548" s="2"/>
    </row>
    <row r="3549" spans="1:11">
      <c r="A3549" s="6" t="s">
        <v>5191</v>
      </c>
      <c r="B3549" s="6" t="s">
        <v>5192</v>
      </c>
      <c r="C3549" s="22" t="str">
        <f t="shared" ca="1" si="275"/>
        <v>West Malo (Malo)</v>
      </c>
      <c r="D3549" s="6" t="s">
        <v>682</v>
      </c>
      <c r="E3549" s="22" t="str">
        <f t="shared" ca="1" si="276"/>
        <v>Malo</v>
      </c>
      <c r="F3549" s="22" t="str">
        <f t="shared" ca="1" si="277"/>
        <v>VUT0102017</v>
      </c>
      <c r="G3549" s="22" t="str">
        <f t="shared" ca="1" si="278"/>
        <v>VUT0102</v>
      </c>
      <c r="H3549" s="22" t="str">
        <f t="shared" ca="1" si="279"/>
        <v>SANMA</v>
      </c>
      <c r="I3549" s="2"/>
      <c r="J3549" s="2">
        <v>0</v>
      </c>
      <c r="K3549" s="2"/>
    </row>
    <row r="3550" spans="1:11">
      <c r="A3550" s="6" t="s">
        <v>5195</v>
      </c>
      <c r="B3550" s="6" t="s">
        <v>5196</v>
      </c>
      <c r="C3550" s="22" t="str">
        <f t="shared" ca="1" si="275"/>
        <v>West Malo (Malo)</v>
      </c>
      <c r="D3550" s="6" t="s">
        <v>682</v>
      </c>
      <c r="E3550" s="22" t="str">
        <f t="shared" ca="1" si="276"/>
        <v>Malo</v>
      </c>
      <c r="F3550" s="22" t="str">
        <f t="shared" ca="1" si="277"/>
        <v>VUT0102017</v>
      </c>
      <c r="G3550" s="22" t="str">
        <f t="shared" ca="1" si="278"/>
        <v>VUT0102</v>
      </c>
      <c r="H3550" s="22" t="str">
        <f t="shared" ca="1" si="279"/>
        <v>SANMA</v>
      </c>
      <c r="I3550" s="2"/>
      <c r="J3550" s="2">
        <v>0</v>
      </c>
      <c r="K3550" s="2"/>
    </row>
    <row r="3551" spans="1:11">
      <c r="A3551" s="6" t="s">
        <v>5199</v>
      </c>
      <c r="B3551" s="6" t="s">
        <v>5200</v>
      </c>
      <c r="C3551" s="22" t="str">
        <f t="shared" ca="1" si="275"/>
        <v>West Malo (Malo)</v>
      </c>
      <c r="D3551" s="6" t="s">
        <v>682</v>
      </c>
      <c r="E3551" s="22" t="str">
        <f t="shared" ca="1" si="276"/>
        <v>Malo</v>
      </c>
      <c r="F3551" s="22" t="str">
        <f t="shared" ca="1" si="277"/>
        <v>VUT0102017</v>
      </c>
      <c r="G3551" s="22" t="str">
        <f t="shared" ca="1" si="278"/>
        <v>VUT0102</v>
      </c>
      <c r="H3551" s="22" t="str">
        <f t="shared" ca="1" si="279"/>
        <v>SANMA</v>
      </c>
      <c r="I3551" s="2"/>
      <c r="J3551" s="2">
        <v>0</v>
      </c>
      <c r="K3551" s="2"/>
    </row>
    <row r="3552" spans="1:11">
      <c r="A3552" s="6" t="s">
        <v>5207</v>
      </c>
      <c r="B3552" s="6" t="s">
        <v>5208</v>
      </c>
      <c r="C3552" s="22" t="str">
        <f t="shared" ca="1" si="275"/>
        <v>West Malo (Malo)</v>
      </c>
      <c r="D3552" s="6" t="s">
        <v>682</v>
      </c>
      <c r="E3552" s="22" t="str">
        <f t="shared" ca="1" si="276"/>
        <v>Malo</v>
      </c>
      <c r="F3552" s="22" t="str">
        <f t="shared" ca="1" si="277"/>
        <v>VUT0102017</v>
      </c>
      <c r="G3552" s="22" t="str">
        <f t="shared" ca="1" si="278"/>
        <v>VUT0102</v>
      </c>
      <c r="H3552" s="22" t="str">
        <f t="shared" ca="1" si="279"/>
        <v>SANMA</v>
      </c>
      <c r="I3552" s="2"/>
      <c r="J3552" s="2">
        <v>0</v>
      </c>
      <c r="K3552" s="2"/>
    </row>
    <row r="3553" spans="1:11">
      <c r="A3553" s="6" t="s">
        <v>5211</v>
      </c>
      <c r="B3553" s="6" t="s">
        <v>5212</v>
      </c>
      <c r="C3553" s="22" t="str">
        <f t="shared" ca="1" si="275"/>
        <v>West Malo (Malo)</v>
      </c>
      <c r="D3553" s="6" t="s">
        <v>682</v>
      </c>
      <c r="E3553" s="22" t="str">
        <f t="shared" ca="1" si="276"/>
        <v>Malo</v>
      </c>
      <c r="F3553" s="22" t="str">
        <f t="shared" ca="1" si="277"/>
        <v>VUT0102017</v>
      </c>
      <c r="G3553" s="22" t="str">
        <f t="shared" ca="1" si="278"/>
        <v>VUT0102</v>
      </c>
      <c r="H3553" s="22" t="str">
        <f t="shared" ca="1" si="279"/>
        <v>SANMA</v>
      </c>
      <c r="I3553" s="2"/>
      <c r="J3553" s="2">
        <v>0</v>
      </c>
      <c r="K3553" s="2"/>
    </row>
    <row r="3554" spans="1:11">
      <c r="A3554" s="6" t="s">
        <v>5213</v>
      </c>
      <c r="B3554" s="6" t="s">
        <v>5214</v>
      </c>
      <c r="C3554" s="22" t="str">
        <f t="shared" ca="1" si="275"/>
        <v>West Malo (Malo)</v>
      </c>
      <c r="D3554" s="6" t="s">
        <v>682</v>
      </c>
      <c r="E3554" s="22" t="str">
        <f t="shared" ca="1" si="276"/>
        <v>Malo</v>
      </c>
      <c r="F3554" s="22" t="str">
        <f t="shared" ca="1" si="277"/>
        <v>VUT0102017</v>
      </c>
      <c r="G3554" s="22" t="str">
        <f t="shared" ca="1" si="278"/>
        <v>VUT0102</v>
      </c>
      <c r="H3554" s="22" t="str">
        <f t="shared" ca="1" si="279"/>
        <v>SANMA</v>
      </c>
      <c r="I3554" s="2"/>
      <c r="J3554" s="2">
        <v>0</v>
      </c>
      <c r="K3554" s="2"/>
    </row>
    <row r="3555" spans="1:11">
      <c r="A3555" s="6" t="s">
        <v>5233</v>
      </c>
      <c r="B3555" s="6" t="s">
        <v>5234</v>
      </c>
      <c r="C3555" s="22" t="str">
        <f t="shared" ca="1" si="275"/>
        <v>West Malo (Malo)</v>
      </c>
      <c r="D3555" s="6" t="s">
        <v>682</v>
      </c>
      <c r="E3555" s="22" t="str">
        <f t="shared" ca="1" si="276"/>
        <v>Malo</v>
      </c>
      <c r="F3555" s="22" t="str">
        <f t="shared" ca="1" si="277"/>
        <v>VUT0102017</v>
      </c>
      <c r="G3555" s="22" t="str">
        <f t="shared" ca="1" si="278"/>
        <v>VUT0102</v>
      </c>
      <c r="H3555" s="22" t="str">
        <f t="shared" ca="1" si="279"/>
        <v>SANMA</v>
      </c>
      <c r="I3555" s="2"/>
      <c r="J3555" s="2">
        <v>0</v>
      </c>
      <c r="K3555" s="2"/>
    </row>
    <row r="3556" spans="1:11">
      <c r="A3556" s="6" t="s">
        <v>5235</v>
      </c>
      <c r="B3556" s="6" t="s">
        <v>5236</v>
      </c>
      <c r="C3556" s="22" t="str">
        <f t="shared" ca="1" si="275"/>
        <v>West Malo (Malo)</v>
      </c>
      <c r="D3556" s="6" t="s">
        <v>682</v>
      </c>
      <c r="E3556" s="22" t="str">
        <f t="shared" ca="1" si="276"/>
        <v>Malo</v>
      </c>
      <c r="F3556" s="22" t="str">
        <f t="shared" ca="1" si="277"/>
        <v>VUT0102017</v>
      </c>
      <c r="G3556" s="22" t="str">
        <f t="shared" ca="1" si="278"/>
        <v>VUT0102</v>
      </c>
      <c r="H3556" s="22" t="str">
        <f t="shared" ca="1" si="279"/>
        <v>SANMA</v>
      </c>
      <c r="I3556" s="2"/>
      <c r="J3556" s="2">
        <v>0</v>
      </c>
      <c r="K3556" s="2"/>
    </row>
    <row r="3557" spans="1:11">
      <c r="A3557" s="6" t="s">
        <v>5243</v>
      </c>
      <c r="B3557" s="6" t="s">
        <v>5244</v>
      </c>
      <c r="C3557" s="22" t="str">
        <f t="shared" ca="1" si="275"/>
        <v>West Malo (Malo)</v>
      </c>
      <c r="D3557" s="6" t="s">
        <v>682</v>
      </c>
      <c r="E3557" s="22" t="str">
        <f t="shared" ca="1" si="276"/>
        <v>Malo</v>
      </c>
      <c r="F3557" s="22" t="str">
        <f t="shared" ca="1" si="277"/>
        <v>VUT0102017</v>
      </c>
      <c r="G3557" s="22" t="str">
        <f t="shared" ca="1" si="278"/>
        <v>VUT0102</v>
      </c>
      <c r="H3557" s="22" t="str">
        <f t="shared" ca="1" si="279"/>
        <v>SANMA</v>
      </c>
      <c r="I3557" s="2"/>
      <c r="J3557" s="2">
        <v>0</v>
      </c>
      <c r="K3557" s="2"/>
    </row>
    <row r="3558" spans="1:11">
      <c r="A3558" s="6" t="s">
        <v>5257</v>
      </c>
      <c r="B3558" s="6" t="s">
        <v>5258</v>
      </c>
      <c r="C3558" s="22" t="str">
        <f t="shared" ca="1" si="275"/>
        <v>West Malo (Malo)</v>
      </c>
      <c r="D3558" s="6" t="s">
        <v>682</v>
      </c>
      <c r="E3558" s="22" t="str">
        <f t="shared" ca="1" si="276"/>
        <v>Malo</v>
      </c>
      <c r="F3558" s="22" t="str">
        <f t="shared" ca="1" si="277"/>
        <v>VUT0102017</v>
      </c>
      <c r="G3558" s="22" t="str">
        <f t="shared" ca="1" si="278"/>
        <v>VUT0102</v>
      </c>
      <c r="H3558" s="22" t="str">
        <f t="shared" ca="1" si="279"/>
        <v>SANMA</v>
      </c>
      <c r="I3558" s="2"/>
      <c r="J3558" s="2">
        <v>0</v>
      </c>
      <c r="K3558" s="2"/>
    </row>
    <row r="3559" spans="1:11">
      <c r="A3559" s="6" t="s">
        <v>5267</v>
      </c>
      <c r="B3559" s="6" t="s">
        <v>5268</v>
      </c>
      <c r="C3559" s="22" t="str">
        <f t="shared" ca="1" si="275"/>
        <v>West Malo (Malo)</v>
      </c>
      <c r="D3559" s="6" t="s">
        <v>682</v>
      </c>
      <c r="E3559" s="22" t="str">
        <f t="shared" ca="1" si="276"/>
        <v>Malo</v>
      </c>
      <c r="F3559" s="22" t="str">
        <f t="shared" ca="1" si="277"/>
        <v>VUT0102017</v>
      </c>
      <c r="G3559" s="22" t="str">
        <f t="shared" ca="1" si="278"/>
        <v>VUT0102</v>
      </c>
      <c r="H3559" s="22" t="str">
        <f t="shared" ca="1" si="279"/>
        <v>SANMA</v>
      </c>
      <c r="I3559" s="2"/>
      <c r="J3559" s="2">
        <v>0</v>
      </c>
      <c r="K3559" s="2"/>
    </row>
    <row r="3560" spans="1:11">
      <c r="A3560" s="6" t="s">
        <v>5271</v>
      </c>
      <c r="B3560" s="6" t="s">
        <v>5272</v>
      </c>
      <c r="C3560" s="22" t="str">
        <f t="shared" ca="1" si="275"/>
        <v>West Malo (Malo)</v>
      </c>
      <c r="D3560" s="6" t="s">
        <v>682</v>
      </c>
      <c r="E3560" s="22" t="str">
        <f t="shared" ca="1" si="276"/>
        <v>Malo</v>
      </c>
      <c r="F3560" s="22" t="str">
        <f t="shared" ca="1" si="277"/>
        <v>VUT0102017</v>
      </c>
      <c r="G3560" s="22" t="str">
        <f t="shared" ca="1" si="278"/>
        <v>VUT0102</v>
      </c>
      <c r="H3560" s="22" t="str">
        <f t="shared" ca="1" si="279"/>
        <v>SANMA</v>
      </c>
      <c r="I3560" s="2"/>
      <c r="J3560" s="2">
        <v>0</v>
      </c>
      <c r="K3560" s="2"/>
    </row>
    <row r="3561" spans="1:11">
      <c r="A3561" s="6" t="s">
        <v>5273</v>
      </c>
      <c r="B3561" s="6" t="s">
        <v>5274</v>
      </c>
      <c r="C3561" s="22" t="str">
        <f t="shared" ca="1" si="275"/>
        <v>West Malo (Malo)</v>
      </c>
      <c r="D3561" s="6" t="s">
        <v>682</v>
      </c>
      <c r="E3561" s="22" t="str">
        <f t="shared" ca="1" si="276"/>
        <v>Malo</v>
      </c>
      <c r="F3561" s="22" t="str">
        <f t="shared" ca="1" si="277"/>
        <v>VUT0102017</v>
      </c>
      <c r="G3561" s="22" t="str">
        <f t="shared" ca="1" si="278"/>
        <v>VUT0102</v>
      </c>
      <c r="H3561" s="22" t="str">
        <f t="shared" ca="1" si="279"/>
        <v>SANMA</v>
      </c>
      <c r="I3561" s="2"/>
      <c r="J3561" s="2">
        <v>0</v>
      </c>
      <c r="K3561" s="2"/>
    </row>
    <row r="3562" spans="1:11">
      <c r="A3562" s="6" t="s">
        <v>5275</v>
      </c>
      <c r="B3562" s="6" t="s">
        <v>5276</v>
      </c>
      <c r="C3562" s="22" t="str">
        <f t="shared" ca="1" si="275"/>
        <v>West Malo (Malo)</v>
      </c>
      <c r="D3562" s="6" t="s">
        <v>682</v>
      </c>
      <c r="E3562" s="22" t="str">
        <f t="shared" ca="1" si="276"/>
        <v>Malo</v>
      </c>
      <c r="F3562" s="22" t="str">
        <f t="shared" ca="1" si="277"/>
        <v>VUT0102017</v>
      </c>
      <c r="G3562" s="22" t="str">
        <f t="shared" ca="1" si="278"/>
        <v>VUT0102</v>
      </c>
      <c r="H3562" s="22" t="str">
        <f t="shared" ca="1" si="279"/>
        <v>SANMA</v>
      </c>
      <c r="I3562" s="2"/>
      <c r="J3562" s="2">
        <v>0</v>
      </c>
      <c r="K3562" s="2"/>
    </row>
    <row r="3563" spans="1:11">
      <c r="A3563" s="6" t="s">
        <v>5293</v>
      </c>
      <c r="B3563" s="6" t="s">
        <v>5294</v>
      </c>
      <c r="C3563" s="22" t="str">
        <f t="shared" ca="1" si="275"/>
        <v>West Malo (Malo)</v>
      </c>
      <c r="D3563" s="6" t="s">
        <v>682</v>
      </c>
      <c r="E3563" s="22" t="str">
        <f t="shared" ca="1" si="276"/>
        <v>Malo</v>
      </c>
      <c r="F3563" s="22" t="str">
        <f t="shared" ca="1" si="277"/>
        <v>VUT0102017</v>
      </c>
      <c r="G3563" s="22" t="str">
        <f t="shared" ca="1" si="278"/>
        <v>VUT0102</v>
      </c>
      <c r="H3563" s="22" t="str">
        <f t="shared" ca="1" si="279"/>
        <v>SANMA</v>
      </c>
      <c r="I3563" s="2"/>
      <c r="J3563" s="2">
        <v>0</v>
      </c>
      <c r="K3563" s="2"/>
    </row>
    <row r="3564" spans="1:11">
      <c r="A3564" s="6" t="s">
        <v>5295</v>
      </c>
      <c r="B3564" s="6" t="s">
        <v>5296</v>
      </c>
      <c r="C3564" s="22" t="str">
        <f t="shared" ca="1" si="275"/>
        <v>West Malo (Malo)</v>
      </c>
      <c r="D3564" s="6" t="s">
        <v>682</v>
      </c>
      <c r="E3564" s="22" t="str">
        <f t="shared" ca="1" si="276"/>
        <v>Malo</v>
      </c>
      <c r="F3564" s="22" t="str">
        <f t="shared" ca="1" si="277"/>
        <v>VUT0102017</v>
      </c>
      <c r="G3564" s="22" t="str">
        <f t="shared" ca="1" si="278"/>
        <v>VUT0102</v>
      </c>
      <c r="H3564" s="22" t="str">
        <f t="shared" ca="1" si="279"/>
        <v>SANMA</v>
      </c>
      <c r="I3564" s="2"/>
      <c r="J3564" s="2">
        <v>0</v>
      </c>
      <c r="K3564" s="2"/>
    </row>
    <row r="3565" spans="1:11">
      <c r="A3565" s="6" t="s">
        <v>5299</v>
      </c>
      <c r="B3565" s="6" t="s">
        <v>5300</v>
      </c>
      <c r="C3565" s="22" t="str">
        <f t="shared" ca="1" si="275"/>
        <v>West Malo (Malo)</v>
      </c>
      <c r="D3565" s="6" t="s">
        <v>682</v>
      </c>
      <c r="E3565" s="22" t="str">
        <f t="shared" ca="1" si="276"/>
        <v>Malo</v>
      </c>
      <c r="F3565" s="22" t="str">
        <f t="shared" ca="1" si="277"/>
        <v>VUT0102017</v>
      </c>
      <c r="G3565" s="22" t="str">
        <f t="shared" ca="1" si="278"/>
        <v>VUT0102</v>
      </c>
      <c r="H3565" s="22" t="str">
        <f t="shared" ca="1" si="279"/>
        <v>SANMA</v>
      </c>
      <c r="I3565" s="2"/>
      <c r="J3565" s="2">
        <v>0</v>
      </c>
      <c r="K3565" s="2"/>
    </row>
    <row r="3566" spans="1:11">
      <c r="A3566" s="6" t="s">
        <v>5307</v>
      </c>
      <c r="B3566" s="6" t="s">
        <v>5308</v>
      </c>
      <c r="C3566" s="22" t="str">
        <f t="shared" ca="1" si="275"/>
        <v>West Malo (Malo)</v>
      </c>
      <c r="D3566" s="6" t="s">
        <v>682</v>
      </c>
      <c r="E3566" s="22" t="str">
        <f t="shared" ca="1" si="276"/>
        <v>Malo</v>
      </c>
      <c r="F3566" s="22" t="str">
        <f t="shared" ca="1" si="277"/>
        <v>VUT0102017</v>
      </c>
      <c r="G3566" s="22" t="str">
        <f t="shared" ca="1" si="278"/>
        <v>VUT0102</v>
      </c>
      <c r="H3566" s="22" t="str">
        <f t="shared" ca="1" si="279"/>
        <v>SANMA</v>
      </c>
      <c r="I3566" s="2"/>
      <c r="J3566" s="2">
        <v>0</v>
      </c>
      <c r="K3566" s="2"/>
    </row>
    <row r="3567" spans="1:11">
      <c r="A3567" s="6" t="s">
        <v>5323</v>
      </c>
      <c r="B3567" s="6" t="s">
        <v>5324</v>
      </c>
      <c r="C3567" s="22" t="str">
        <f t="shared" ca="1" si="275"/>
        <v>West Malo (Malo)</v>
      </c>
      <c r="D3567" s="6" t="s">
        <v>682</v>
      </c>
      <c r="E3567" s="22" t="str">
        <f t="shared" ca="1" si="276"/>
        <v>Malo</v>
      </c>
      <c r="F3567" s="22" t="str">
        <f t="shared" ca="1" si="277"/>
        <v>VUT0102017</v>
      </c>
      <c r="G3567" s="22" t="str">
        <f t="shared" ca="1" si="278"/>
        <v>VUT0102</v>
      </c>
      <c r="H3567" s="22" t="str">
        <f t="shared" ca="1" si="279"/>
        <v>SANMA</v>
      </c>
      <c r="I3567" s="2"/>
      <c r="J3567" s="2">
        <v>0</v>
      </c>
      <c r="K3567" s="2"/>
    </row>
    <row r="3568" spans="1:11">
      <c r="A3568" s="6" t="s">
        <v>5325</v>
      </c>
      <c r="B3568" s="6" t="s">
        <v>5326</v>
      </c>
      <c r="C3568" s="22" t="str">
        <f t="shared" ca="1" si="275"/>
        <v>West Malo (Malo)</v>
      </c>
      <c r="D3568" s="6" t="s">
        <v>682</v>
      </c>
      <c r="E3568" s="22" t="str">
        <f t="shared" ca="1" si="276"/>
        <v>Malo</v>
      </c>
      <c r="F3568" s="22" t="str">
        <f t="shared" ca="1" si="277"/>
        <v>VUT0102017</v>
      </c>
      <c r="G3568" s="22" t="str">
        <f t="shared" ca="1" si="278"/>
        <v>VUT0102</v>
      </c>
      <c r="H3568" s="22" t="str">
        <f t="shared" ca="1" si="279"/>
        <v>SANMA</v>
      </c>
      <c r="I3568" s="2"/>
      <c r="J3568" s="2">
        <v>0</v>
      </c>
      <c r="K3568" s="2"/>
    </row>
    <row r="3569" spans="1:11">
      <c r="A3569" s="6" t="s">
        <v>5086</v>
      </c>
      <c r="B3569" s="6" t="s">
        <v>5337</v>
      </c>
      <c r="C3569" s="22" t="str">
        <f t="shared" ca="1" si="275"/>
        <v>West Malo (Malo)</v>
      </c>
      <c r="D3569" s="6" t="s">
        <v>682</v>
      </c>
      <c r="E3569" s="22" t="str">
        <f t="shared" ca="1" si="276"/>
        <v>Malo</v>
      </c>
      <c r="F3569" s="22" t="str">
        <f t="shared" ca="1" si="277"/>
        <v>VUT0102017</v>
      </c>
      <c r="G3569" s="22" t="str">
        <f t="shared" ca="1" si="278"/>
        <v>VUT0102</v>
      </c>
      <c r="H3569" s="22" t="str">
        <f t="shared" ca="1" si="279"/>
        <v>SANMA</v>
      </c>
      <c r="I3569" s="2"/>
      <c r="J3569" s="2">
        <v>0</v>
      </c>
      <c r="K3569" s="2"/>
    </row>
    <row r="3570" spans="1:11">
      <c r="A3570" s="6" t="s">
        <v>5344</v>
      </c>
      <c r="B3570" s="6" t="s">
        <v>5345</v>
      </c>
      <c r="C3570" s="22" t="str">
        <f t="shared" ca="1" si="275"/>
        <v>West Malo (Malo)</v>
      </c>
      <c r="D3570" s="6" t="s">
        <v>682</v>
      </c>
      <c r="E3570" s="22" t="str">
        <f t="shared" ca="1" si="276"/>
        <v>Malo</v>
      </c>
      <c r="F3570" s="22" t="str">
        <f t="shared" ca="1" si="277"/>
        <v>VUT0102017</v>
      </c>
      <c r="G3570" s="22" t="str">
        <f t="shared" ca="1" si="278"/>
        <v>VUT0102</v>
      </c>
      <c r="H3570" s="22" t="str">
        <f t="shared" ca="1" si="279"/>
        <v>SANMA</v>
      </c>
      <c r="I3570" s="2"/>
      <c r="J3570" s="2">
        <v>0</v>
      </c>
      <c r="K3570" s="2"/>
    </row>
    <row r="3571" spans="1:11">
      <c r="A3571" s="6" t="s">
        <v>5346</v>
      </c>
      <c r="B3571" s="6" t="s">
        <v>5347</v>
      </c>
      <c r="C3571" s="22" t="str">
        <f t="shared" ca="1" si="275"/>
        <v>West Malo (Malo)</v>
      </c>
      <c r="D3571" s="6" t="s">
        <v>682</v>
      </c>
      <c r="E3571" s="22" t="str">
        <f t="shared" ca="1" si="276"/>
        <v>Malo</v>
      </c>
      <c r="F3571" s="22" t="str">
        <f t="shared" ca="1" si="277"/>
        <v>VUT0102017</v>
      </c>
      <c r="G3571" s="22" t="str">
        <f t="shared" ca="1" si="278"/>
        <v>VUT0102</v>
      </c>
      <c r="H3571" s="22" t="str">
        <f t="shared" ca="1" si="279"/>
        <v>SANMA</v>
      </c>
      <c r="I3571" s="2"/>
      <c r="J3571" s="2">
        <v>0</v>
      </c>
      <c r="K3571" s="2"/>
    </row>
    <row r="3572" spans="1:11">
      <c r="A3572" s="6" t="s">
        <v>5359</v>
      </c>
      <c r="B3572" s="6" t="s">
        <v>5360</v>
      </c>
      <c r="C3572" s="22" t="str">
        <f t="shared" ca="1" si="275"/>
        <v>West Malo (Malo)</v>
      </c>
      <c r="D3572" s="6" t="s">
        <v>682</v>
      </c>
      <c r="E3572" s="22" t="str">
        <f t="shared" ca="1" si="276"/>
        <v>Malo</v>
      </c>
      <c r="F3572" s="22" t="str">
        <f t="shared" ca="1" si="277"/>
        <v>VUT0102017</v>
      </c>
      <c r="G3572" s="22" t="str">
        <f t="shared" ca="1" si="278"/>
        <v>VUT0102</v>
      </c>
      <c r="H3572" s="22" t="str">
        <f t="shared" ca="1" si="279"/>
        <v>SANMA</v>
      </c>
      <c r="I3572" s="2"/>
      <c r="J3572" s="2">
        <v>0</v>
      </c>
      <c r="K3572" s="2"/>
    </row>
    <row r="3573" spans="1:11">
      <c r="A3573" s="6" t="s">
        <v>5369</v>
      </c>
      <c r="B3573" s="6" t="s">
        <v>5370</v>
      </c>
      <c r="C3573" s="22" t="str">
        <f t="shared" ca="1" si="275"/>
        <v>West Malo (Malo)</v>
      </c>
      <c r="D3573" s="6" t="s">
        <v>682</v>
      </c>
      <c r="E3573" s="22" t="str">
        <f t="shared" ca="1" si="276"/>
        <v>Malo</v>
      </c>
      <c r="F3573" s="22" t="str">
        <f t="shared" ca="1" si="277"/>
        <v>VUT0102017</v>
      </c>
      <c r="G3573" s="22" t="str">
        <f t="shared" ca="1" si="278"/>
        <v>VUT0102</v>
      </c>
      <c r="H3573" s="22" t="str">
        <f t="shared" ca="1" si="279"/>
        <v>SANMA</v>
      </c>
      <c r="I3573" s="2"/>
      <c r="J3573" s="2">
        <v>0</v>
      </c>
      <c r="K3573" s="2"/>
    </row>
    <row r="3574" spans="1:11">
      <c r="A3574" s="6" t="s">
        <v>5387</v>
      </c>
      <c r="B3574" s="6" t="s">
        <v>5388</v>
      </c>
      <c r="C3574" s="22" t="str">
        <f t="shared" ca="1" si="275"/>
        <v>West Malo (Malo)</v>
      </c>
      <c r="D3574" s="6" t="s">
        <v>682</v>
      </c>
      <c r="E3574" s="22" t="str">
        <f t="shared" ca="1" si="276"/>
        <v>Malo</v>
      </c>
      <c r="F3574" s="22" t="str">
        <f t="shared" ca="1" si="277"/>
        <v>VUT0102017</v>
      </c>
      <c r="G3574" s="22" t="str">
        <f t="shared" ca="1" si="278"/>
        <v>VUT0102</v>
      </c>
      <c r="H3574" s="22" t="str">
        <f t="shared" ca="1" si="279"/>
        <v>SANMA</v>
      </c>
      <c r="I3574" s="2"/>
      <c r="J3574" s="2">
        <v>0</v>
      </c>
      <c r="K3574" s="2"/>
    </row>
    <row r="3575" spans="1:11">
      <c r="A3575" s="6" t="s">
        <v>5393</v>
      </c>
      <c r="B3575" s="6" t="s">
        <v>5394</v>
      </c>
      <c r="C3575" s="22" t="str">
        <f t="shared" ca="1" si="275"/>
        <v>West Malo (Malo)</v>
      </c>
      <c r="D3575" s="6" t="s">
        <v>682</v>
      </c>
      <c r="E3575" s="22" t="str">
        <f t="shared" ca="1" si="276"/>
        <v>Malo</v>
      </c>
      <c r="F3575" s="22" t="str">
        <f t="shared" ca="1" si="277"/>
        <v>VUT0102017</v>
      </c>
      <c r="G3575" s="22" t="str">
        <f t="shared" ca="1" si="278"/>
        <v>VUT0102</v>
      </c>
      <c r="H3575" s="22" t="str">
        <f t="shared" ca="1" si="279"/>
        <v>SANMA</v>
      </c>
      <c r="I3575" s="2"/>
      <c r="J3575" s="2">
        <v>0</v>
      </c>
      <c r="K3575" s="2"/>
    </row>
    <row r="3576" spans="1:11">
      <c r="A3576" s="6" t="s">
        <v>5399</v>
      </c>
      <c r="B3576" s="6" t="s">
        <v>5400</v>
      </c>
      <c r="C3576" s="22" t="str">
        <f t="shared" ca="1" si="275"/>
        <v>West Malo (Malo)</v>
      </c>
      <c r="D3576" s="6" t="s">
        <v>682</v>
      </c>
      <c r="E3576" s="22" t="str">
        <f t="shared" ca="1" si="276"/>
        <v>Malo</v>
      </c>
      <c r="F3576" s="22" t="str">
        <f t="shared" ca="1" si="277"/>
        <v>VUT0102017</v>
      </c>
      <c r="G3576" s="22" t="str">
        <f t="shared" ca="1" si="278"/>
        <v>VUT0102</v>
      </c>
      <c r="H3576" s="22" t="str">
        <f t="shared" ca="1" si="279"/>
        <v>SANMA</v>
      </c>
      <c r="I3576" s="2"/>
      <c r="J3576" s="2">
        <v>0</v>
      </c>
      <c r="K3576" s="2"/>
    </row>
    <row r="3577" spans="1:11">
      <c r="A3577" s="6" t="s">
        <v>5427</v>
      </c>
      <c r="B3577" s="6" t="s">
        <v>5428</v>
      </c>
      <c r="C3577" s="22" t="str">
        <f t="shared" ca="1" si="275"/>
        <v>West Malo (Malo)</v>
      </c>
      <c r="D3577" s="6" t="s">
        <v>682</v>
      </c>
      <c r="E3577" s="22" t="str">
        <f t="shared" ca="1" si="276"/>
        <v>Malo</v>
      </c>
      <c r="F3577" s="22" t="str">
        <f t="shared" ca="1" si="277"/>
        <v>VUT0102017</v>
      </c>
      <c r="G3577" s="22" t="str">
        <f t="shared" ca="1" si="278"/>
        <v>VUT0102</v>
      </c>
      <c r="H3577" s="22" t="str">
        <f t="shared" ca="1" si="279"/>
        <v>SANMA</v>
      </c>
      <c r="I3577" s="2"/>
      <c r="J3577" s="2">
        <v>0</v>
      </c>
      <c r="K3577" s="2"/>
    </row>
    <row r="3578" spans="1:11">
      <c r="A3578" s="6" t="s">
        <v>5431</v>
      </c>
      <c r="B3578" s="6" t="s">
        <v>5432</v>
      </c>
      <c r="C3578" s="22" t="str">
        <f t="shared" ca="1" si="275"/>
        <v>West Malo (Malo)</v>
      </c>
      <c r="D3578" s="6" t="s">
        <v>682</v>
      </c>
      <c r="E3578" s="22" t="str">
        <f t="shared" ca="1" si="276"/>
        <v>Malo</v>
      </c>
      <c r="F3578" s="22" t="str">
        <f t="shared" ca="1" si="277"/>
        <v>VUT0102017</v>
      </c>
      <c r="G3578" s="22" t="str">
        <f t="shared" ca="1" si="278"/>
        <v>VUT0102</v>
      </c>
      <c r="H3578" s="22" t="str">
        <f t="shared" ca="1" si="279"/>
        <v>SANMA</v>
      </c>
      <c r="I3578" s="2"/>
      <c r="J3578" s="2">
        <v>0</v>
      </c>
      <c r="K3578" s="2"/>
    </row>
    <row r="3579" spans="1:11">
      <c r="A3579" s="6" t="s">
        <v>5441</v>
      </c>
      <c r="B3579" s="6" t="s">
        <v>5442</v>
      </c>
      <c r="C3579" s="22" t="str">
        <f t="shared" ca="1" si="275"/>
        <v>West Malo (Malo)</v>
      </c>
      <c r="D3579" s="6" t="s">
        <v>682</v>
      </c>
      <c r="E3579" s="22" t="str">
        <f t="shared" ca="1" si="276"/>
        <v>Malo</v>
      </c>
      <c r="F3579" s="22" t="str">
        <f t="shared" ca="1" si="277"/>
        <v>VUT0102017</v>
      </c>
      <c r="G3579" s="22" t="str">
        <f t="shared" ca="1" si="278"/>
        <v>VUT0102</v>
      </c>
      <c r="H3579" s="22" t="str">
        <f t="shared" ca="1" si="279"/>
        <v>SANMA</v>
      </c>
      <c r="I3579" s="2"/>
      <c r="J3579" s="2">
        <v>0</v>
      </c>
      <c r="K3579" s="2"/>
    </row>
    <row r="3580" spans="1:11">
      <c r="A3580" s="6" t="s">
        <v>5443</v>
      </c>
      <c r="B3580" s="6" t="s">
        <v>5444</v>
      </c>
      <c r="C3580" s="22" t="str">
        <f t="shared" ca="1" si="275"/>
        <v>West Malo (Malo)</v>
      </c>
      <c r="D3580" s="6" t="s">
        <v>682</v>
      </c>
      <c r="E3580" s="22" t="str">
        <f t="shared" ca="1" si="276"/>
        <v>Malo</v>
      </c>
      <c r="F3580" s="22" t="str">
        <f t="shared" ca="1" si="277"/>
        <v>VUT0102017</v>
      </c>
      <c r="G3580" s="22" t="str">
        <f t="shared" ca="1" si="278"/>
        <v>VUT0102</v>
      </c>
      <c r="H3580" s="22" t="str">
        <f t="shared" ca="1" si="279"/>
        <v>SANMA</v>
      </c>
      <c r="I3580" s="2"/>
      <c r="J3580" s="2">
        <v>0</v>
      </c>
      <c r="K3580" s="2"/>
    </row>
    <row r="3581" spans="1:11">
      <c r="A3581" s="6" t="s">
        <v>5445</v>
      </c>
      <c r="B3581" s="6" t="s">
        <v>5446</v>
      </c>
      <c r="C3581" s="22" t="str">
        <f t="shared" ca="1" si="275"/>
        <v>West Malo (Malo)</v>
      </c>
      <c r="D3581" s="6" t="s">
        <v>682</v>
      </c>
      <c r="E3581" s="22" t="str">
        <f t="shared" ca="1" si="276"/>
        <v>Malo</v>
      </c>
      <c r="F3581" s="22" t="str">
        <f t="shared" ca="1" si="277"/>
        <v>VUT0102017</v>
      </c>
      <c r="G3581" s="22" t="str">
        <f t="shared" ca="1" si="278"/>
        <v>VUT0102</v>
      </c>
      <c r="H3581" s="22" t="str">
        <f t="shared" ca="1" si="279"/>
        <v>SANMA</v>
      </c>
      <c r="I3581" s="2"/>
      <c r="J3581" s="2">
        <v>0</v>
      </c>
      <c r="K3581" s="2"/>
    </row>
    <row r="3582" spans="1:11">
      <c r="A3582" s="6" t="s">
        <v>5462</v>
      </c>
      <c r="B3582" s="6" t="s">
        <v>5463</v>
      </c>
      <c r="C3582" s="22" t="str">
        <f t="shared" ca="1" si="275"/>
        <v>West Malo (Malo)</v>
      </c>
      <c r="D3582" s="6" t="s">
        <v>682</v>
      </c>
      <c r="E3582" s="22" t="str">
        <f t="shared" ca="1" si="276"/>
        <v>Malo</v>
      </c>
      <c r="F3582" s="22" t="str">
        <f t="shared" ca="1" si="277"/>
        <v>VUT0102017</v>
      </c>
      <c r="G3582" s="22" t="str">
        <f t="shared" ca="1" si="278"/>
        <v>VUT0102</v>
      </c>
      <c r="H3582" s="22" t="str">
        <f t="shared" ca="1" si="279"/>
        <v>SANMA</v>
      </c>
      <c r="I3582" s="2"/>
      <c r="J3582" s="2">
        <v>0</v>
      </c>
      <c r="K3582" s="2"/>
    </row>
    <row r="3583" spans="1:11">
      <c r="A3583" s="6" t="s">
        <v>5472</v>
      </c>
      <c r="B3583" s="6" t="s">
        <v>5473</v>
      </c>
      <c r="C3583" s="22" t="str">
        <f t="shared" ca="1" si="275"/>
        <v>West Malo (Malo)</v>
      </c>
      <c r="D3583" s="6" t="s">
        <v>682</v>
      </c>
      <c r="E3583" s="22" t="str">
        <f t="shared" ca="1" si="276"/>
        <v>Malo</v>
      </c>
      <c r="F3583" s="22" t="str">
        <f t="shared" ca="1" si="277"/>
        <v>VUT0102017</v>
      </c>
      <c r="G3583" s="22" t="str">
        <f t="shared" ca="1" si="278"/>
        <v>VUT0102</v>
      </c>
      <c r="H3583" s="22" t="str">
        <f t="shared" ca="1" si="279"/>
        <v>SANMA</v>
      </c>
      <c r="I3583" s="2"/>
      <c r="J3583" s="2">
        <v>0</v>
      </c>
      <c r="K3583" s="2"/>
    </row>
    <row r="3584" spans="1:11">
      <c r="A3584" s="6" t="s">
        <v>5476</v>
      </c>
      <c r="B3584" s="6" t="s">
        <v>5477</v>
      </c>
      <c r="C3584" s="22" t="str">
        <f t="shared" ca="1" si="275"/>
        <v>West Malo (Malo)</v>
      </c>
      <c r="D3584" s="6" t="s">
        <v>682</v>
      </c>
      <c r="E3584" s="22" t="str">
        <f t="shared" ca="1" si="276"/>
        <v>Malo</v>
      </c>
      <c r="F3584" s="22" t="str">
        <f t="shared" ca="1" si="277"/>
        <v>VUT0102017</v>
      </c>
      <c r="G3584" s="22" t="str">
        <f t="shared" ca="1" si="278"/>
        <v>VUT0102</v>
      </c>
      <c r="H3584" s="22" t="str">
        <f t="shared" ca="1" si="279"/>
        <v>SANMA</v>
      </c>
      <c r="I3584" s="2"/>
      <c r="J3584" s="2">
        <v>0</v>
      </c>
      <c r="K3584" s="2"/>
    </row>
    <row r="3585" spans="1:11">
      <c r="A3585" s="6" t="s">
        <v>5487</v>
      </c>
      <c r="B3585" s="6" t="s">
        <v>5488</v>
      </c>
      <c r="C3585" s="22" t="str">
        <f t="shared" ca="1" si="275"/>
        <v>West Malo (Malo)</v>
      </c>
      <c r="D3585" s="6" t="s">
        <v>682</v>
      </c>
      <c r="E3585" s="22" t="str">
        <f t="shared" ca="1" si="276"/>
        <v>Malo</v>
      </c>
      <c r="F3585" s="22" t="str">
        <f t="shared" ca="1" si="277"/>
        <v>VUT0102017</v>
      </c>
      <c r="G3585" s="22" t="str">
        <f t="shared" ca="1" si="278"/>
        <v>VUT0102</v>
      </c>
      <c r="H3585" s="22" t="str">
        <f t="shared" ca="1" si="279"/>
        <v>SANMA</v>
      </c>
      <c r="I3585" s="2"/>
      <c r="J3585" s="2">
        <v>0</v>
      </c>
      <c r="K3585" s="2"/>
    </row>
    <row r="3586" spans="1:11">
      <c r="A3586" s="6" t="s">
        <v>5498</v>
      </c>
      <c r="B3586" s="6" t="s">
        <v>5499</v>
      </c>
      <c r="C3586" s="22" t="str">
        <f t="shared" ref="C3586:C3649" ca="1" si="280">OFFSET(OffsetRefAdm3,MATCH(D3586,MatchAdm3_Code,0)-1,0)</f>
        <v>West Malo (Malo)</v>
      </c>
      <c r="D3586" s="6" t="s">
        <v>682</v>
      </c>
      <c r="E3586" s="22" t="str">
        <f t="shared" ref="E3586:E3649" ca="1" si="281">OFFSET(OffsetRefAdm3,MATCH(D3586,MatchAdm3_Code,0)-1,2)</f>
        <v>Malo</v>
      </c>
      <c r="F3586" s="22" t="str">
        <f t="shared" ref="F3586:F3649" ca="1" si="282">OFFSET(OffsetRefAdm3,MATCH(D3586,MatchAdm3_Code,0)-1,3)</f>
        <v>VUT0102017</v>
      </c>
      <c r="G3586" s="22" t="str">
        <f t="shared" ref="G3586:G3649" ca="1" si="283">OFFSET(OffsetRefAdm3,MATCH(D3586,MatchAdm3_Code,0)-1,5)</f>
        <v>VUT0102</v>
      </c>
      <c r="H3586" s="22" t="str">
        <f t="shared" ref="H3586:H3649" ca="1" si="284">OFFSET(OffsetRefAdm3,MATCH(D3586,MatchAdm3_Code,0)-1,4)</f>
        <v>SANMA</v>
      </c>
      <c r="I3586" s="2"/>
      <c r="J3586" s="2">
        <v>0</v>
      </c>
      <c r="K3586" s="2"/>
    </row>
    <row r="3587" spans="1:11">
      <c r="A3587" s="6" t="s">
        <v>5500</v>
      </c>
      <c r="B3587" s="6" t="s">
        <v>5501</v>
      </c>
      <c r="C3587" s="22" t="str">
        <f t="shared" ca="1" si="280"/>
        <v>West Malo (Malo)</v>
      </c>
      <c r="D3587" s="6" t="s">
        <v>682</v>
      </c>
      <c r="E3587" s="22" t="str">
        <f t="shared" ca="1" si="281"/>
        <v>Malo</v>
      </c>
      <c r="F3587" s="22" t="str">
        <f t="shared" ca="1" si="282"/>
        <v>VUT0102017</v>
      </c>
      <c r="G3587" s="22" t="str">
        <f t="shared" ca="1" si="283"/>
        <v>VUT0102</v>
      </c>
      <c r="H3587" s="22" t="str">
        <f t="shared" ca="1" si="284"/>
        <v>SANMA</v>
      </c>
      <c r="I3587" s="2"/>
      <c r="J3587" s="2">
        <v>0</v>
      </c>
      <c r="K3587" s="2"/>
    </row>
    <row r="3588" spans="1:11">
      <c r="A3588" s="6" t="s">
        <v>5508</v>
      </c>
      <c r="B3588" s="6" t="s">
        <v>5509</v>
      </c>
      <c r="C3588" s="22" t="str">
        <f t="shared" ca="1" si="280"/>
        <v>West Malo (Malo)</v>
      </c>
      <c r="D3588" s="6" t="s">
        <v>682</v>
      </c>
      <c r="E3588" s="22" t="str">
        <f t="shared" ca="1" si="281"/>
        <v>Malo</v>
      </c>
      <c r="F3588" s="22" t="str">
        <f t="shared" ca="1" si="282"/>
        <v>VUT0102017</v>
      </c>
      <c r="G3588" s="22" t="str">
        <f t="shared" ca="1" si="283"/>
        <v>VUT0102</v>
      </c>
      <c r="H3588" s="22" t="str">
        <f t="shared" ca="1" si="284"/>
        <v>SANMA</v>
      </c>
      <c r="I3588" s="2"/>
      <c r="J3588" s="2">
        <v>0</v>
      </c>
      <c r="K3588" s="2"/>
    </row>
    <row r="3589" spans="1:11">
      <c r="A3589" s="6" t="s">
        <v>5520</v>
      </c>
      <c r="B3589" s="6" t="s">
        <v>5521</v>
      </c>
      <c r="C3589" s="22" t="str">
        <f t="shared" ca="1" si="280"/>
        <v>West Malo (Malo)</v>
      </c>
      <c r="D3589" s="6" t="s">
        <v>682</v>
      </c>
      <c r="E3589" s="22" t="str">
        <f t="shared" ca="1" si="281"/>
        <v>Malo</v>
      </c>
      <c r="F3589" s="22" t="str">
        <f t="shared" ca="1" si="282"/>
        <v>VUT0102017</v>
      </c>
      <c r="G3589" s="22" t="str">
        <f t="shared" ca="1" si="283"/>
        <v>VUT0102</v>
      </c>
      <c r="H3589" s="22" t="str">
        <f t="shared" ca="1" si="284"/>
        <v>SANMA</v>
      </c>
      <c r="I3589" s="2"/>
      <c r="J3589" s="2">
        <v>0</v>
      </c>
      <c r="K3589" s="2"/>
    </row>
    <row r="3590" spans="1:11">
      <c r="A3590" s="6" t="s">
        <v>5522</v>
      </c>
      <c r="B3590" s="6" t="s">
        <v>5523</v>
      </c>
      <c r="C3590" s="22" t="str">
        <f t="shared" ca="1" si="280"/>
        <v>West Malo (Malo)</v>
      </c>
      <c r="D3590" s="6" t="s">
        <v>682</v>
      </c>
      <c r="E3590" s="22" t="str">
        <f t="shared" ca="1" si="281"/>
        <v>Malo</v>
      </c>
      <c r="F3590" s="22" t="str">
        <f t="shared" ca="1" si="282"/>
        <v>VUT0102017</v>
      </c>
      <c r="G3590" s="22" t="str">
        <f t="shared" ca="1" si="283"/>
        <v>VUT0102</v>
      </c>
      <c r="H3590" s="22" t="str">
        <f t="shared" ca="1" si="284"/>
        <v>SANMA</v>
      </c>
      <c r="I3590" s="2"/>
      <c r="J3590" s="2">
        <v>0</v>
      </c>
      <c r="K3590" s="2"/>
    </row>
    <row r="3591" spans="1:11">
      <c r="A3591" s="6" t="s">
        <v>5526</v>
      </c>
      <c r="B3591" s="6" t="s">
        <v>5527</v>
      </c>
      <c r="C3591" s="22" t="str">
        <f t="shared" ca="1" si="280"/>
        <v>West Malo (Malo)</v>
      </c>
      <c r="D3591" s="6" t="s">
        <v>682</v>
      </c>
      <c r="E3591" s="22" t="str">
        <f t="shared" ca="1" si="281"/>
        <v>Malo</v>
      </c>
      <c r="F3591" s="22" t="str">
        <f t="shared" ca="1" si="282"/>
        <v>VUT0102017</v>
      </c>
      <c r="G3591" s="22" t="str">
        <f t="shared" ca="1" si="283"/>
        <v>VUT0102</v>
      </c>
      <c r="H3591" s="22" t="str">
        <f t="shared" ca="1" si="284"/>
        <v>SANMA</v>
      </c>
      <c r="I3591" s="2"/>
      <c r="J3591" s="2">
        <v>0</v>
      </c>
      <c r="K3591" s="2"/>
    </row>
    <row r="3592" spans="1:11">
      <c r="A3592" s="6" t="s">
        <v>5530</v>
      </c>
      <c r="B3592" s="6" t="s">
        <v>5531</v>
      </c>
      <c r="C3592" s="22" t="str">
        <f t="shared" ca="1" si="280"/>
        <v>West Malo (Malo)</v>
      </c>
      <c r="D3592" s="6" t="s">
        <v>682</v>
      </c>
      <c r="E3592" s="22" t="str">
        <f t="shared" ca="1" si="281"/>
        <v>Malo</v>
      </c>
      <c r="F3592" s="22" t="str">
        <f t="shared" ca="1" si="282"/>
        <v>VUT0102017</v>
      </c>
      <c r="G3592" s="22" t="str">
        <f t="shared" ca="1" si="283"/>
        <v>VUT0102</v>
      </c>
      <c r="H3592" s="22" t="str">
        <f t="shared" ca="1" si="284"/>
        <v>SANMA</v>
      </c>
      <c r="I3592" s="2"/>
      <c r="J3592" s="2">
        <v>0</v>
      </c>
      <c r="K3592" s="2"/>
    </row>
    <row r="3593" spans="1:11">
      <c r="A3593" s="6" t="s">
        <v>5532</v>
      </c>
      <c r="B3593" s="6" t="s">
        <v>5533</v>
      </c>
      <c r="C3593" s="22" t="str">
        <f t="shared" ca="1" si="280"/>
        <v>West Malo (Malo)</v>
      </c>
      <c r="D3593" s="6" t="s">
        <v>682</v>
      </c>
      <c r="E3593" s="22" t="str">
        <f t="shared" ca="1" si="281"/>
        <v>Malo</v>
      </c>
      <c r="F3593" s="22" t="str">
        <f t="shared" ca="1" si="282"/>
        <v>VUT0102017</v>
      </c>
      <c r="G3593" s="22" t="str">
        <f t="shared" ca="1" si="283"/>
        <v>VUT0102</v>
      </c>
      <c r="H3593" s="22" t="str">
        <f t="shared" ca="1" si="284"/>
        <v>SANMA</v>
      </c>
      <c r="I3593" s="2"/>
      <c r="J3593" s="2">
        <v>0</v>
      </c>
      <c r="K3593" s="2"/>
    </row>
    <row r="3594" spans="1:11">
      <c r="A3594" s="6" t="s">
        <v>5536</v>
      </c>
      <c r="B3594" s="6" t="s">
        <v>5537</v>
      </c>
      <c r="C3594" s="22" t="str">
        <f t="shared" ca="1" si="280"/>
        <v>West Malo (Malo)</v>
      </c>
      <c r="D3594" s="6" t="s">
        <v>682</v>
      </c>
      <c r="E3594" s="22" t="str">
        <f t="shared" ca="1" si="281"/>
        <v>Malo</v>
      </c>
      <c r="F3594" s="22" t="str">
        <f t="shared" ca="1" si="282"/>
        <v>VUT0102017</v>
      </c>
      <c r="G3594" s="22" t="str">
        <f t="shared" ca="1" si="283"/>
        <v>VUT0102</v>
      </c>
      <c r="H3594" s="22" t="str">
        <f t="shared" ca="1" si="284"/>
        <v>SANMA</v>
      </c>
      <c r="I3594" s="2"/>
      <c r="J3594" s="2">
        <v>0</v>
      </c>
      <c r="K3594" s="2"/>
    </row>
    <row r="3595" spans="1:11">
      <c r="A3595" s="6" t="s">
        <v>5540</v>
      </c>
      <c r="B3595" s="6" t="s">
        <v>5541</v>
      </c>
      <c r="C3595" s="22" t="str">
        <f t="shared" ca="1" si="280"/>
        <v>West Malo (Malo)</v>
      </c>
      <c r="D3595" s="6" t="s">
        <v>682</v>
      </c>
      <c r="E3595" s="22" t="str">
        <f t="shared" ca="1" si="281"/>
        <v>Malo</v>
      </c>
      <c r="F3595" s="22" t="str">
        <f t="shared" ca="1" si="282"/>
        <v>VUT0102017</v>
      </c>
      <c r="G3595" s="22" t="str">
        <f t="shared" ca="1" si="283"/>
        <v>VUT0102</v>
      </c>
      <c r="H3595" s="22" t="str">
        <f t="shared" ca="1" si="284"/>
        <v>SANMA</v>
      </c>
      <c r="I3595" s="2"/>
      <c r="J3595" s="2">
        <v>0</v>
      </c>
      <c r="K3595" s="2"/>
    </row>
    <row r="3596" spans="1:11">
      <c r="A3596" s="6" t="s">
        <v>5544</v>
      </c>
      <c r="B3596" s="6" t="s">
        <v>5545</v>
      </c>
      <c r="C3596" s="22" t="str">
        <f t="shared" ca="1" si="280"/>
        <v>West Malo (Malo)</v>
      </c>
      <c r="D3596" s="6" t="s">
        <v>682</v>
      </c>
      <c r="E3596" s="22" t="str">
        <f t="shared" ca="1" si="281"/>
        <v>Malo</v>
      </c>
      <c r="F3596" s="22" t="str">
        <f t="shared" ca="1" si="282"/>
        <v>VUT0102017</v>
      </c>
      <c r="G3596" s="22" t="str">
        <f t="shared" ca="1" si="283"/>
        <v>VUT0102</v>
      </c>
      <c r="H3596" s="22" t="str">
        <f t="shared" ca="1" si="284"/>
        <v>SANMA</v>
      </c>
      <c r="I3596" s="2"/>
      <c r="J3596" s="2">
        <v>0</v>
      </c>
      <c r="K3596" s="2"/>
    </row>
    <row r="3597" spans="1:11">
      <c r="A3597" s="6" t="s">
        <v>5548</v>
      </c>
      <c r="B3597" s="6" t="s">
        <v>5549</v>
      </c>
      <c r="C3597" s="22" t="str">
        <f t="shared" ca="1" si="280"/>
        <v>West Malo (Malo)</v>
      </c>
      <c r="D3597" s="6" t="s">
        <v>682</v>
      </c>
      <c r="E3597" s="22" t="str">
        <f t="shared" ca="1" si="281"/>
        <v>Malo</v>
      </c>
      <c r="F3597" s="22" t="str">
        <f t="shared" ca="1" si="282"/>
        <v>VUT0102017</v>
      </c>
      <c r="G3597" s="22" t="str">
        <f t="shared" ca="1" si="283"/>
        <v>VUT0102</v>
      </c>
      <c r="H3597" s="22" t="str">
        <f t="shared" ca="1" si="284"/>
        <v>SANMA</v>
      </c>
      <c r="I3597" s="2"/>
      <c r="J3597" s="2">
        <v>0</v>
      </c>
      <c r="K3597" s="2"/>
    </row>
    <row r="3598" spans="1:11">
      <c r="A3598" s="6" t="s">
        <v>5556</v>
      </c>
      <c r="B3598" s="6" t="s">
        <v>5557</v>
      </c>
      <c r="C3598" s="22" t="str">
        <f t="shared" ca="1" si="280"/>
        <v>West Malo (Malo)</v>
      </c>
      <c r="D3598" s="6" t="s">
        <v>682</v>
      </c>
      <c r="E3598" s="22" t="str">
        <f t="shared" ca="1" si="281"/>
        <v>Malo</v>
      </c>
      <c r="F3598" s="22" t="str">
        <f t="shared" ca="1" si="282"/>
        <v>VUT0102017</v>
      </c>
      <c r="G3598" s="22" t="str">
        <f t="shared" ca="1" si="283"/>
        <v>VUT0102</v>
      </c>
      <c r="H3598" s="22" t="str">
        <f t="shared" ca="1" si="284"/>
        <v>SANMA</v>
      </c>
      <c r="I3598" s="2"/>
      <c r="J3598" s="2">
        <v>0</v>
      </c>
      <c r="K3598" s="2"/>
    </row>
    <row r="3599" spans="1:11">
      <c r="A3599" s="6" t="s">
        <v>5558</v>
      </c>
      <c r="B3599" s="6" t="s">
        <v>5559</v>
      </c>
      <c r="C3599" s="22" t="str">
        <f t="shared" ca="1" si="280"/>
        <v>West Malo (Malo)</v>
      </c>
      <c r="D3599" s="6" t="s">
        <v>682</v>
      </c>
      <c r="E3599" s="22" t="str">
        <f t="shared" ca="1" si="281"/>
        <v>Malo</v>
      </c>
      <c r="F3599" s="22" t="str">
        <f t="shared" ca="1" si="282"/>
        <v>VUT0102017</v>
      </c>
      <c r="G3599" s="22" t="str">
        <f t="shared" ca="1" si="283"/>
        <v>VUT0102</v>
      </c>
      <c r="H3599" s="22" t="str">
        <f t="shared" ca="1" si="284"/>
        <v>SANMA</v>
      </c>
      <c r="I3599" s="2"/>
      <c r="J3599" s="2">
        <v>0</v>
      </c>
      <c r="K3599" s="2"/>
    </row>
    <row r="3600" spans="1:11">
      <c r="A3600" s="6" t="s">
        <v>5562</v>
      </c>
      <c r="B3600" s="6" t="s">
        <v>5563</v>
      </c>
      <c r="C3600" s="22" t="str">
        <f t="shared" ca="1" si="280"/>
        <v>West Malo (Malo)</v>
      </c>
      <c r="D3600" s="6" t="s">
        <v>682</v>
      </c>
      <c r="E3600" s="22" t="str">
        <f t="shared" ca="1" si="281"/>
        <v>Malo</v>
      </c>
      <c r="F3600" s="22" t="str">
        <f t="shared" ca="1" si="282"/>
        <v>VUT0102017</v>
      </c>
      <c r="G3600" s="22" t="str">
        <f t="shared" ca="1" si="283"/>
        <v>VUT0102</v>
      </c>
      <c r="H3600" s="22" t="str">
        <f t="shared" ca="1" si="284"/>
        <v>SANMA</v>
      </c>
      <c r="I3600" s="2"/>
      <c r="J3600" s="2">
        <v>0</v>
      </c>
      <c r="K3600" s="2"/>
    </row>
    <row r="3601" spans="1:11">
      <c r="A3601" s="6" t="s">
        <v>5568</v>
      </c>
      <c r="B3601" s="6" t="s">
        <v>5569</v>
      </c>
      <c r="C3601" s="22" t="str">
        <f t="shared" ca="1" si="280"/>
        <v>West Malo (Malo)</v>
      </c>
      <c r="D3601" s="6" t="s">
        <v>682</v>
      </c>
      <c r="E3601" s="22" t="str">
        <f t="shared" ca="1" si="281"/>
        <v>Malo</v>
      </c>
      <c r="F3601" s="22" t="str">
        <f t="shared" ca="1" si="282"/>
        <v>VUT0102017</v>
      </c>
      <c r="G3601" s="22" t="str">
        <f t="shared" ca="1" si="283"/>
        <v>VUT0102</v>
      </c>
      <c r="H3601" s="22" t="str">
        <f t="shared" ca="1" si="284"/>
        <v>SANMA</v>
      </c>
      <c r="I3601" s="2"/>
      <c r="J3601" s="2">
        <v>0</v>
      </c>
      <c r="K3601" s="2"/>
    </row>
    <row r="3602" spans="1:11">
      <c r="A3602" s="6" t="s">
        <v>5578</v>
      </c>
      <c r="B3602" s="6" t="s">
        <v>5579</v>
      </c>
      <c r="C3602" s="22" t="str">
        <f t="shared" ca="1" si="280"/>
        <v>West Malo (Malo)</v>
      </c>
      <c r="D3602" s="6" t="s">
        <v>682</v>
      </c>
      <c r="E3602" s="22" t="str">
        <f t="shared" ca="1" si="281"/>
        <v>Malo</v>
      </c>
      <c r="F3602" s="22" t="str">
        <f t="shared" ca="1" si="282"/>
        <v>VUT0102017</v>
      </c>
      <c r="G3602" s="22" t="str">
        <f t="shared" ca="1" si="283"/>
        <v>VUT0102</v>
      </c>
      <c r="H3602" s="22" t="str">
        <f t="shared" ca="1" si="284"/>
        <v>SANMA</v>
      </c>
      <c r="I3602" s="2"/>
      <c r="J3602" s="2">
        <v>0</v>
      </c>
      <c r="K3602" s="2"/>
    </row>
    <row r="3603" spans="1:11">
      <c r="A3603" s="6" t="s">
        <v>5586</v>
      </c>
      <c r="B3603" s="6" t="s">
        <v>5587</v>
      </c>
      <c r="C3603" s="22" t="str">
        <f t="shared" ca="1" si="280"/>
        <v>West Malo (Malo)</v>
      </c>
      <c r="D3603" s="6" t="s">
        <v>682</v>
      </c>
      <c r="E3603" s="22" t="str">
        <f t="shared" ca="1" si="281"/>
        <v>Malo</v>
      </c>
      <c r="F3603" s="22" t="str">
        <f t="shared" ca="1" si="282"/>
        <v>VUT0102017</v>
      </c>
      <c r="G3603" s="22" t="str">
        <f t="shared" ca="1" si="283"/>
        <v>VUT0102</v>
      </c>
      <c r="H3603" s="22" t="str">
        <f t="shared" ca="1" si="284"/>
        <v>SANMA</v>
      </c>
      <c r="I3603" s="2"/>
      <c r="J3603" s="2">
        <v>0</v>
      </c>
      <c r="K3603" s="2"/>
    </row>
    <row r="3604" spans="1:11">
      <c r="A3604" s="6" t="s">
        <v>5600</v>
      </c>
      <c r="B3604" s="6" t="s">
        <v>5601</v>
      </c>
      <c r="C3604" s="22" t="str">
        <f t="shared" ca="1" si="280"/>
        <v>West Malo (Malo)</v>
      </c>
      <c r="D3604" s="6" t="s">
        <v>682</v>
      </c>
      <c r="E3604" s="22" t="str">
        <f t="shared" ca="1" si="281"/>
        <v>Malo</v>
      </c>
      <c r="F3604" s="22" t="str">
        <f t="shared" ca="1" si="282"/>
        <v>VUT0102017</v>
      </c>
      <c r="G3604" s="22" t="str">
        <f t="shared" ca="1" si="283"/>
        <v>VUT0102</v>
      </c>
      <c r="H3604" s="22" t="str">
        <f t="shared" ca="1" si="284"/>
        <v>SANMA</v>
      </c>
      <c r="I3604" s="2"/>
      <c r="J3604" s="2">
        <v>0</v>
      </c>
      <c r="K3604" s="2"/>
    </row>
    <row r="3605" spans="1:11">
      <c r="A3605" s="6" t="s">
        <v>5618</v>
      </c>
      <c r="B3605" s="6" t="s">
        <v>5619</v>
      </c>
      <c r="C3605" s="22" t="str">
        <f t="shared" ca="1" si="280"/>
        <v>West Malo (Malo)</v>
      </c>
      <c r="D3605" s="6" t="s">
        <v>682</v>
      </c>
      <c r="E3605" s="22" t="str">
        <f t="shared" ca="1" si="281"/>
        <v>Malo</v>
      </c>
      <c r="F3605" s="22" t="str">
        <f t="shared" ca="1" si="282"/>
        <v>VUT0102017</v>
      </c>
      <c r="G3605" s="22" t="str">
        <f t="shared" ca="1" si="283"/>
        <v>VUT0102</v>
      </c>
      <c r="H3605" s="22" t="str">
        <f t="shared" ca="1" si="284"/>
        <v>SANMA</v>
      </c>
      <c r="I3605" s="2"/>
      <c r="J3605" s="2">
        <v>0</v>
      </c>
      <c r="K3605" s="2"/>
    </row>
    <row r="3606" spans="1:11">
      <c r="A3606" s="6" t="s">
        <v>5620</v>
      </c>
      <c r="B3606" s="6" t="s">
        <v>5621</v>
      </c>
      <c r="C3606" s="22" t="str">
        <f t="shared" ca="1" si="280"/>
        <v>West Malo (Malo)</v>
      </c>
      <c r="D3606" s="6" t="s">
        <v>682</v>
      </c>
      <c r="E3606" s="22" t="str">
        <f t="shared" ca="1" si="281"/>
        <v>Malo</v>
      </c>
      <c r="F3606" s="22" t="str">
        <f t="shared" ca="1" si="282"/>
        <v>VUT0102017</v>
      </c>
      <c r="G3606" s="22" t="str">
        <f t="shared" ca="1" si="283"/>
        <v>VUT0102</v>
      </c>
      <c r="H3606" s="22" t="str">
        <f t="shared" ca="1" si="284"/>
        <v>SANMA</v>
      </c>
      <c r="I3606" s="2"/>
      <c r="J3606" s="2">
        <v>0</v>
      </c>
      <c r="K3606" s="2"/>
    </row>
    <row r="3607" spans="1:11">
      <c r="A3607" s="6" t="s">
        <v>5626</v>
      </c>
      <c r="B3607" s="6" t="s">
        <v>5627</v>
      </c>
      <c r="C3607" s="22" t="str">
        <f t="shared" ca="1" si="280"/>
        <v>West Malo (Malo)</v>
      </c>
      <c r="D3607" s="6" t="s">
        <v>682</v>
      </c>
      <c r="E3607" s="22" t="str">
        <f t="shared" ca="1" si="281"/>
        <v>Malo</v>
      </c>
      <c r="F3607" s="22" t="str">
        <f t="shared" ca="1" si="282"/>
        <v>VUT0102017</v>
      </c>
      <c r="G3607" s="22" t="str">
        <f t="shared" ca="1" si="283"/>
        <v>VUT0102</v>
      </c>
      <c r="H3607" s="22" t="str">
        <f t="shared" ca="1" si="284"/>
        <v>SANMA</v>
      </c>
      <c r="I3607" s="2"/>
      <c r="J3607" s="2">
        <v>0</v>
      </c>
      <c r="K3607" s="2"/>
    </row>
    <row r="3608" spans="1:11">
      <c r="A3608" s="6" t="s">
        <v>5630</v>
      </c>
      <c r="B3608" s="6" t="s">
        <v>5631</v>
      </c>
      <c r="C3608" s="22" t="str">
        <f t="shared" ca="1" si="280"/>
        <v>West Malo (Malo)</v>
      </c>
      <c r="D3608" s="6" t="s">
        <v>682</v>
      </c>
      <c r="E3608" s="22" t="str">
        <f t="shared" ca="1" si="281"/>
        <v>Malo</v>
      </c>
      <c r="F3608" s="22" t="str">
        <f t="shared" ca="1" si="282"/>
        <v>VUT0102017</v>
      </c>
      <c r="G3608" s="22" t="str">
        <f t="shared" ca="1" si="283"/>
        <v>VUT0102</v>
      </c>
      <c r="H3608" s="22" t="str">
        <f t="shared" ca="1" si="284"/>
        <v>SANMA</v>
      </c>
      <c r="I3608" s="2"/>
      <c r="J3608" s="2">
        <v>0</v>
      </c>
      <c r="K3608" s="2"/>
    </row>
    <row r="3609" spans="1:11">
      <c r="A3609" s="6" t="s">
        <v>5632</v>
      </c>
      <c r="B3609" s="6" t="s">
        <v>5633</v>
      </c>
      <c r="C3609" s="22" t="str">
        <f t="shared" ca="1" si="280"/>
        <v>West Malo (Malo)</v>
      </c>
      <c r="D3609" s="6" t="s">
        <v>682</v>
      </c>
      <c r="E3609" s="22" t="str">
        <f t="shared" ca="1" si="281"/>
        <v>Malo</v>
      </c>
      <c r="F3609" s="22" t="str">
        <f t="shared" ca="1" si="282"/>
        <v>VUT0102017</v>
      </c>
      <c r="G3609" s="22" t="str">
        <f t="shared" ca="1" si="283"/>
        <v>VUT0102</v>
      </c>
      <c r="H3609" s="22" t="str">
        <f t="shared" ca="1" si="284"/>
        <v>SANMA</v>
      </c>
      <c r="I3609" s="2"/>
      <c r="J3609" s="2">
        <v>0</v>
      </c>
      <c r="K3609" s="2"/>
    </row>
    <row r="3610" spans="1:11">
      <c r="A3610" s="6" t="s">
        <v>5653</v>
      </c>
      <c r="B3610" s="6" t="s">
        <v>5654</v>
      </c>
      <c r="C3610" s="22" t="str">
        <f t="shared" ca="1" si="280"/>
        <v>West Malo (Malo)</v>
      </c>
      <c r="D3610" s="6" t="s">
        <v>682</v>
      </c>
      <c r="E3610" s="22" t="str">
        <f t="shared" ca="1" si="281"/>
        <v>Malo</v>
      </c>
      <c r="F3610" s="22" t="str">
        <f t="shared" ca="1" si="282"/>
        <v>VUT0102017</v>
      </c>
      <c r="G3610" s="22" t="str">
        <f t="shared" ca="1" si="283"/>
        <v>VUT0102</v>
      </c>
      <c r="H3610" s="22" t="str">
        <f t="shared" ca="1" si="284"/>
        <v>SANMA</v>
      </c>
      <c r="I3610" s="2"/>
      <c r="J3610" s="2">
        <v>0</v>
      </c>
      <c r="K3610" s="2"/>
    </row>
    <row r="3611" spans="1:11">
      <c r="A3611" s="6" t="s">
        <v>5659</v>
      </c>
      <c r="B3611" s="6" t="s">
        <v>5660</v>
      </c>
      <c r="C3611" s="22" t="str">
        <f t="shared" ca="1" si="280"/>
        <v>West Malo (Malo)</v>
      </c>
      <c r="D3611" s="6" t="s">
        <v>682</v>
      </c>
      <c r="E3611" s="22" t="str">
        <f t="shared" ca="1" si="281"/>
        <v>Malo</v>
      </c>
      <c r="F3611" s="22" t="str">
        <f t="shared" ca="1" si="282"/>
        <v>VUT0102017</v>
      </c>
      <c r="G3611" s="22" t="str">
        <f t="shared" ca="1" si="283"/>
        <v>VUT0102</v>
      </c>
      <c r="H3611" s="22" t="str">
        <f t="shared" ca="1" si="284"/>
        <v>SANMA</v>
      </c>
      <c r="I3611" s="2"/>
      <c r="J3611" s="2">
        <v>0</v>
      </c>
      <c r="K3611" s="2"/>
    </row>
    <row r="3612" spans="1:11">
      <c r="A3612" s="6" t="s">
        <v>5670</v>
      </c>
      <c r="B3612" s="6" t="s">
        <v>5671</v>
      </c>
      <c r="C3612" s="22" t="str">
        <f t="shared" ca="1" si="280"/>
        <v>West Malo (Malo)</v>
      </c>
      <c r="D3612" s="6" t="s">
        <v>682</v>
      </c>
      <c r="E3612" s="22" t="str">
        <f t="shared" ca="1" si="281"/>
        <v>Malo</v>
      </c>
      <c r="F3612" s="22" t="str">
        <f t="shared" ca="1" si="282"/>
        <v>VUT0102017</v>
      </c>
      <c r="G3612" s="22" t="str">
        <f t="shared" ca="1" si="283"/>
        <v>VUT0102</v>
      </c>
      <c r="H3612" s="22" t="str">
        <f t="shared" ca="1" si="284"/>
        <v>SANMA</v>
      </c>
      <c r="I3612" s="2"/>
      <c r="J3612" s="2">
        <v>0</v>
      </c>
      <c r="K3612" s="2"/>
    </row>
    <row r="3613" spans="1:11">
      <c r="A3613" s="6" t="s">
        <v>5086</v>
      </c>
      <c r="B3613" s="6" t="s">
        <v>5674</v>
      </c>
      <c r="C3613" s="22" t="str">
        <f t="shared" ca="1" si="280"/>
        <v>West Malo (Malo)</v>
      </c>
      <c r="D3613" s="6" t="s">
        <v>682</v>
      </c>
      <c r="E3613" s="22" t="str">
        <f t="shared" ca="1" si="281"/>
        <v>Malo</v>
      </c>
      <c r="F3613" s="22" t="str">
        <f t="shared" ca="1" si="282"/>
        <v>VUT0102017</v>
      </c>
      <c r="G3613" s="22" t="str">
        <f t="shared" ca="1" si="283"/>
        <v>VUT0102</v>
      </c>
      <c r="H3613" s="22" t="str">
        <f t="shared" ca="1" si="284"/>
        <v>SANMA</v>
      </c>
      <c r="I3613" s="2"/>
      <c r="J3613" s="2">
        <v>0</v>
      </c>
      <c r="K3613" s="2"/>
    </row>
    <row r="3614" spans="1:11">
      <c r="A3614" s="6" t="s">
        <v>5677</v>
      </c>
      <c r="B3614" s="6" t="s">
        <v>5678</v>
      </c>
      <c r="C3614" s="22" t="str">
        <f t="shared" ca="1" si="280"/>
        <v>West Malo (Malo)</v>
      </c>
      <c r="D3614" s="6" t="s">
        <v>682</v>
      </c>
      <c r="E3614" s="22" t="str">
        <f t="shared" ca="1" si="281"/>
        <v>Malo</v>
      </c>
      <c r="F3614" s="22" t="str">
        <f t="shared" ca="1" si="282"/>
        <v>VUT0102017</v>
      </c>
      <c r="G3614" s="22" t="str">
        <f t="shared" ca="1" si="283"/>
        <v>VUT0102</v>
      </c>
      <c r="H3614" s="22" t="str">
        <f t="shared" ca="1" si="284"/>
        <v>SANMA</v>
      </c>
      <c r="I3614" s="2"/>
      <c r="J3614" s="2">
        <v>0</v>
      </c>
      <c r="K3614" s="2"/>
    </row>
    <row r="3615" spans="1:11">
      <c r="A3615" s="6" t="s">
        <v>5683</v>
      </c>
      <c r="B3615" s="6" t="s">
        <v>5684</v>
      </c>
      <c r="C3615" s="22" t="str">
        <f t="shared" ca="1" si="280"/>
        <v>West Malo (Malo)</v>
      </c>
      <c r="D3615" s="6" t="s">
        <v>682</v>
      </c>
      <c r="E3615" s="22" t="str">
        <f t="shared" ca="1" si="281"/>
        <v>Malo</v>
      </c>
      <c r="F3615" s="22" t="str">
        <f t="shared" ca="1" si="282"/>
        <v>VUT0102017</v>
      </c>
      <c r="G3615" s="22" t="str">
        <f t="shared" ca="1" si="283"/>
        <v>VUT0102</v>
      </c>
      <c r="H3615" s="22" t="str">
        <f t="shared" ca="1" si="284"/>
        <v>SANMA</v>
      </c>
      <c r="I3615" s="2"/>
      <c r="J3615" s="2">
        <v>0</v>
      </c>
      <c r="K3615" s="2"/>
    </row>
    <row r="3616" spans="1:11">
      <c r="A3616" s="6" t="s">
        <v>5690</v>
      </c>
      <c r="B3616" s="6" t="s">
        <v>5691</v>
      </c>
      <c r="C3616" s="22" t="str">
        <f t="shared" ca="1" si="280"/>
        <v>West Malo (Malo)</v>
      </c>
      <c r="D3616" s="6" t="s">
        <v>682</v>
      </c>
      <c r="E3616" s="22" t="str">
        <f t="shared" ca="1" si="281"/>
        <v>Malo</v>
      </c>
      <c r="F3616" s="22" t="str">
        <f t="shared" ca="1" si="282"/>
        <v>VUT0102017</v>
      </c>
      <c r="G3616" s="22" t="str">
        <f t="shared" ca="1" si="283"/>
        <v>VUT0102</v>
      </c>
      <c r="H3616" s="22" t="str">
        <f t="shared" ca="1" si="284"/>
        <v>SANMA</v>
      </c>
      <c r="I3616" s="2"/>
      <c r="J3616" s="2">
        <v>0</v>
      </c>
      <c r="K3616" s="2"/>
    </row>
    <row r="3617" spans="1:11">
      <c r="A3617" s="6" t="s">
        <v>5692</v>
      </c>
      <c r="B3617" s="6" t="s">
        <v>5693</v>
      </c>
      <c r="C3617" s="22" t="str">
        <f t="shared" ca="1" si="280"/>
        <v>West Malo (Malo)</v>
      </c>
      <c r="D3617" s="6" t="s">
        <v>682</v>
      </c>
      <c r="E3617" s="22" t="str">
        <f t="shared" ca="1" si="281"/>
        <v>Malo</v>
      </c>
      <c r="F3617" s="22" t="str">
        <f t="shared" ca="1" si="282"/>
        <v>VUT0102017</v>
      </c>
      <c r="G3617" s="22" t="str">
        <f t="shared" ca="1" si="283"/>
        <v>VUT0102</v>
      </c>
      <c r="H3617" s="22" t="str">
        <f t="shared" ca="1" si="284"/>
        <v>SANMA</v>
      </c>
      <c r="I3617" s="2"/>
      <c r="J3617" s="2">
        <v>0</v>
      </c>
      <c r="K3617" s="2"/>
    </row>
    <row r="3618" spans="1:11">
      <c r="A3618" s="6" t="s">
        <v>5696</v>
      </c>
      <c r="B3618" s="6" t="s">
        <v>5697</v>
      </c>
      <c r="C3618" s="22" t="str">
        <f t="shared" ca="1" si="280"/>
        <v>West Malo (Malo)</v>
      </c>
      <c r="D3618" s="6" t="s">
        <v>682</v>
      </c>
      <c r="E3618" s="22" t="str">
        <f t="shared" ca="1" si="281"/>
        <v>Malo</v>
      </c>
      <c r="F3618" s="22" t="str">
        <f t="shared" ca="1" si="282"/>
        <v>VUT0102017</v>
      </c>
      <c r="G3618" s="22" t="str">
        <f t="shared" ca="1" si="283"/>
        <v>VUT0102</v>
      </c>
      <c r="H3618" s="22" t="str">
        <f t="shared" ca="1" si="284"/>
        <v>SANMA</v>
      </c>
      <c r="I3618" s="2"/>
      <c r="J3618" s="2">
        <v>0</v>
      </c>
      <c r="K3618" s="2"/>
    </row>
    <row r="3619" spans="1:11">
      <c r="A3619" s="6" t="s">
        <v>5714</v>
      </c>
      <c r="B3619" s="6" t="s">
        <v>5715</v>
      </c>
      <c r="C3619" s="22" t="str">
        <f t="shared" ca="1" si="280"/>
        <v>West Malo (Malo)</v>
      </c>
      <c r="D3619" s="6" t="s">
        <v>682</v>
      </c>
      <c r="E3619" s="22" t="str">
        <f t="shared" ca="1" si="281"/>
        <v>Malo</v>
      </c>
      <c r="F3619" s="22" t="str">
        <f t="shared" ca="1" si="282"/>
        <v>VUT0102017</v>
      </c>
      <c r="G3619" s="22" t="str">
        <f t="shared" ca="1" si="283"/>
        <v>VUT0102</v>
      </c>
      <c r="H3619" s="22" t="str">
        <f t="shared" ca="1" si="284"/>
        <v>SANMA</v>
      </c>
      <c r="I3619" s="2"/>
      <c r="J3619" s="2">
        <v>0</v>
      </c>
      <c r="K3619" s="2"/>
    </row>
    <row r="3620" spans="1:11">
      <c r="A3620" s="6" t="s">
        <v>5730</v>
      </c>
      <c r="B3620" s="6" t="s">
        <v>5731</v>
      </c>
      <c r="C3620" s="22" t="str">
        <f t="shared" ca="1" si="280"/>
        <v>West Malo (Malo)</v>
      </c>
      <c r="D3620" s="6" t="s">
        <v>682</v>
      </c>
      <c r="E3620" s="22" t="str">
        <f t="shared" ca="1" si="281"/>
        <v>Malo</v>
      </c>
      <c r="F3620" s="22" t="str">
        <f t="shared" ca="1" si="282"/>
        <v>VUT0102017</v>
      </c>
      <c r="G3620" s="22" t="str">
        <f t="shared" ca="1" si="283"/>
        <v>VUT0102</v>
      </c>
      <c r="H3620" s="22" t="str">
        <f t="shared" ca="1" si="284"/>
        <v>SANMA</v>
      </c>
      <c r="I3620" s="2"/>
      <c r="J3620" s="2">
        <v>0</v>
      </c>
      <c r="K3620" s="2"/>
    </row>
    <row r="3621" spans="1:11">
      <c r="A3621" s="6" t="s">
        <v>6045</v>
      </c>
      <c r="B3621" s="6" t="s">
        <v>6046</v>
      </c>
      <c r="C3621" s="22" t="str">
        <f t="shared" ca="1" si="280"/>
        <v>West Santo (Santo)</v>
      </c>
      <c r="D3621" s="6" t="s">
        <v>684</v>
      </c>
      <c r="E3621" s="22" t="str">
        <f t="shared" ca="1" si="281"/>
        <v>Aese</v>
      </c>
      <c r="F3621" s="22" t="str">
        <f t="shared" ca="1" si="282"/>
        <v>VUT0102029</v>
      </c>
      <c r="G3621" s="22" t="str">
        <f t="shared" ca="1" si="283"/>
        <v>VUT0102</v>
      </c>
      <c r="H3621" s="22" t="str">
        <f t="shared" ca="1" si="284"/>
        <v>SANMA</v>
      </c>
      <c r="I3621" s="2"/>
      <c r="J3621" s="2">
        <v>0</v>
      </c>
      <c r="K3621" s="2"/>
    </row>
    <row r="3622" spans="1:11">
      <c r="A3622" s="6" t="s">
        <v>6071</v>
      </c>
      <c r="B3622" s="6" t="s">
        <v>6072</v>
      </c>
      <c r="C3622" s="22" t="str">
        <f t="shared" ca="1" si="280"/>
        <v>West Santo (Santo)</v>
      </c>
      <c r="D3622" s="6" t="s">
        <v>684</v>
      </c>
      <c r="E3622" s="22" t="str">
        <f t="shared" ca="1" si="281"/>
        <v>Aese</v>
      </c>
      <c r="F3622" s="22" t="str">
        <f t="shared" ca="1" si="282"/>
        <v>VUT0102029</v>
      </c>
      <c r="G3622" s="22" t="str">
        <f t="shared" ca="1" si="283"/>
        <v>VUT0102</v>
      </c>
      <c r="H3622" s="22" t="str">
        <f t="shared" ca="1" si="284"/>
        <v>SANMA</v>
      </c>
      <c r="I3622" s="2"/>
      <c r="J3622" s="2">
        <v>0</v>
      </c>
      <c r="K3622" s="2"/>
    </row>
    <row r="3623" spans="1:11">
      <c r="A3623" s="6" t="s">
        <v>6073</v>
      </c>
      <c r="B3623" s="6" t="s">
        <v>6074</v>
      </c>
      <c r="C3623" s="22" t="str">
        <f t="shared" ca="1" si="280"/>
        <v>West Santo (Santo)</v>
      </c>
      <c r="D3623" s="6" t="s">
        <v>684</v>
      </c>
      <c r="E3623" s="22" t="str">
        <f t="shared" ca="1" si="281"/>
        <v>Aese</v>
      </c>
      <c r="F3623" s="22" t="str">
        <f t="shared" ca="1" si="282"/>
        <v>VUT0102029</v>
      </c>
      <c r="G3623" s="22" t="str">
        <f t="shared" ca="1" si="283"/>
        <v>VUT0102</v>
      </c>
      <c r="H3623" s="22" t="str">
        <f t="shared" ca="1" si="284"/>
        <v>SANMA</v>
      </c>
      <c r="I3623" s="2"/>
      <c r="J3623" s="2">
        <v>3</v>
      </c>
      <c r="K3623" s="2"/>
    </row>
    <row r="3624" spans="1:11">
      <c r="A3624" s="6" t="s">
        <v>6111</v>
      </c>
      <c r="B3624" s="6" t="s">
        <v>6112</v>
      </c>
      <c r="C3624" s="22" t="str">
        <f t="shared" ca="1" si="280"/>
        <v>West Santo (Santo)</v>
      </c>
      <c r="D3624" s="6" t="s">
        <v>684</v>
      </c>
      <c r="E3624" s="22" t="str">
        <f t="shared" ca="1" si="281"/>
        <v>Aese</v>
      </c>
      <c r="F3624" s="22" t="str">
        <f t="shared" ca="1" si="282"/>
        <v>VUT0102029</v>
      </c>
      <c r="G3624" s="22" t="str">
        <f t="shared" ca="1" si="283"/>
        <v>VUT0102</v>
      </c>
      <c r="H3624" s="22" t="str">
        <f t="shared" ca="1" si="284"/>
        <v>SANMA</v>
      </c>
      <c r="I3624" s="2"/>
      <c r="J3624" s="2">
        <v>0</v>
      </c>
      <c r="K3624" s="2"/>
    </row>
    <row r="3625" spans="1:11">
      <c r="A3625" s="6" t="s">
        <v>6114</v>
      </c>
      <c r="B3625" s="6" t="s">
        <v>6115</v>
      </c>
      <c r="C3625" s="22" t="str">
        <f t="shared" ca="1" si="280"/>
        <v>West Santo (Santo)</v>
      </c>
      <c r="D3625" s="6" t="s">
        <v>684</v>
      </c>
      <c r="E3625" s="22" t="str">
        <f t="shared" ca="1" si="281"/>
        <v>Aese</v>
      </c>
      <c r="F3625" s="22" t="str">
        <f t="shared" ca="1" si="282"/>
        <v>VUT0102029</v>
      </c>
      <c r="G3625" s="22" t="str">
        <f t="shared" ca="1" si="283"/>
        <v>VUT0102</v>
      </c>
      <c r="H3625" s="22" t="str">
        <f t="shared" ca="1" si="284"/>
        <v>SANMA</v>
      </c>
      <c r="I3625" s="2"/>
      <c r="J3625" s="2">
        <v>0</v>
      </c>
      <c r="K3625" s="2"/>
    </row>
    <row r="3626" spans="1:11">
      <c r="A3626" s="6" t="s">
        <v>6155</v>
      </c>
      <c r="B3626" s="6" t="s">
        <v>6156</v>
      </c>
      <c r="C3626" s="22" t="str">
        <f t="shared" ca="1" si="280"/>
        <v>West Santo (Santo)</v>
      </c>
      <c r="D3626" s="6" t="s">
        <v>684</v>
      </c>
      <c r="E3626" s="22" t="str">
        <f t="shared" ca="1" si="281"/>
        <v>Aese</v>
      </c>
      <c r="F3626" s="22" t="str">
        <f t="shared" ca="1" si="282"/>
        <v>VUT0102029</v>
      </c>
      <c r="G3626" s="22" t="str">
        <f t="shared" ca="1" si="283"/>
        <v>VUT0102</v>
      </c>
      <c r="H3626" s="22" t="str">
        <f t="shared" ca="1" si="284"/>
        <v>SANMA</v>
      </c>
      <c r="I3626" s="2"/>
      <c r="J3626" s="2">
        <v>0</v>
      </c>
      <c r="K3626" s="2"/>
    </row>
    <row r="3627" spans="1:11">
      <c r="A3627" s="6" t="s">
        <v>6157</v>
      </c>
      <c r="B3627" s="6" t="s">
        <v>6158</v>
      </c>
      <c r="C3627" s="22" t="str">
        <f t="shared" ca="1" si="280"/>
        <v>West Santo (Santo)</v>
      </c>
      <c r="D3627" s="6" t="s">
        <v>684</v>
      </c>
      <c r="E3627" s="22" t="str">
        <f t="shared" ca="1" si="281"/>
        <v>Aese</v>
      </c>
      <c r="F3627" s="22" t="str">
        <f t="shared" ca="1" si="282"/>
        <v>VUT0102029</v>
      </c>
      <c r="G3627" s="22" t="str">
        <f t="shared" ca="1" si="283"/>
        <v>VUT0102</v>
      </c>
      <c r="H3627" s="22" t="str">
        <f t="shared" ca="1" si="284"/>
        <v>SANMA</v>
      </c>
      <c r="I3627" s="2"/>
      <c r="J3627" s="2">
        <v>0</v>
      </c>
      <c r="K3627" s="2"/>
    </row>
    <row r="3628" spans="1:11">
      <c r="A3628" s="6" t="s">
        <v>6189</v>
      </c>
      <c r="B3628" s="6" t="s">
        <v>6190</v>
      </c>
      <c r="C3628" s="22" t="str">
        <f t="shared" ca="1" si="280"/>
        <v>West Santo (Santo)</v>
      </c>
      <c r="D3628" s="6" t="s">
        <v>684</v>
      </c>
      <c r="E3628" s="22" t="str">
        <f t="shared" ca="1" si="281"/>
        <v>Aese</v>
      </c>
      <c r="F3628" s="22" t="str">
        <f t="shared" ca="1" si="282"/>
        <v>VUT0102029</v>
      </c>
      <c r="G3628" s="22" t="str">
        <f t="shared" ca="1" si="283"/>
        <v>VUT0102</v>
      </c>
      <c r="H3628" s="22" t="str">
        <f t="shared" ca="1" si="284"/>
        <v>SANMA</v>
      </c>
      <c r="I3628" s="2"/>
      <c r="J3628" s="2">
        <v>0</v>
      </c>
      <c r="K3628" s="2"/>
    </row>
    <row r="3629" spans="1:11">
      <c r="A3629" s="6" t="s">
        <v>6204</v>
      </c>
      <c r="B3629" s="6" t="s">
        <v>6205</v>
      </c>
      <c r="C3629" s="22" t="str">
        <f t="shared" ca="1" si="280"/>
        <v>West Santo (Santo)</v>
      </c>
      <c r="D3629" s="6" t="s">
        <v>684</v>
      </c>
      <c r="E3629" s="22" t="str">
        <f t="shared" ca="1" si="281"/>
        <v>Aese</v>
      </c>
      <c r="F3629" s="22" t="str">
        <f t="shared" ca="1" si="282"/>
        <v>VUT0102029</v>
      </c>
      <c r="G3629" s="22" t="str">
        <f t="shared" ca="1" si="283"/>
        <v>VUT0102</v>
      </c>
      <c r="H3629" s="22" t="str">
        <f t="shared" ca="1" si="284"/>
        <v>SANMA</v>
      </c>
      <c r="I3629" s="2"/>
      <c r="J3629" s="2">
        <v>0</v>
      </c>
      <c r="K3629" s="2"/>
    </row>
    <row r="3630" spans="1:11">
      <c r="A3630" s="6" t="s">
        <v>6212</v>
      </c>
      <c r="B3630" s="6" t="s">
        <v>6213</v>
      </c>
      <c r="C3630" s="22" t="str">
        <f t="shared" ca="1" si="280"/>
        <v>West Santo (Santo)</v>
      </c>
      <c r="D3630" s="6" t="s">
        <v>684</v>
      </c>
      <c r="E3630" s="22" t="str">
        <f t="shared" ca="1" si="281"/>
        <v>Aese</v>
      </c>
      <c r="F3630" s="22" t="str">
        <f t="shared" ca="1" si="282"/>
        <v>VUT0102029</v>
      </c>
      <c r="G3630" s="22" t="str">
        <f t="shared" ca="1" si="283"/>
        <v>VUT0102</v>
      </c>
      <c r="H3630" s="22" t="str">
        <f t="shared" ca="1" si="284"/>
        <v>SANMA</v>
      </c>
      <c r="I3630" s="2"/>
      <c r="J3630" s="2">
        <v>0</v>
      </c>
      <c r="K3630" s="2"/>
    </row>
    <row r="3631" spans="1:11">
      <c r="A3631" s="6" t="s">
        <v>6238</v>
      </c>
      <c r="B3631" s="6" t="s">
        <v>6239</v>
      </c>
      <c r="C3631" s="22" t="str">
        <f t="shared" ca="1" si="280"/>
        <v>West Santo (Santo)</v>
      </c>
      <c r="D3631" s="6" t="s">
        <v>684</v>
      </c>
      <c r="E3631" s="22" t="str">
        <f t="shared" ca="1" si="281"/>
        <v>Aese</v>
      </c>
      <c r="F3631" s="22" t="str">
        <f t="shared" ca="1" si="282"/>
        <v>VUT0102029</v>
      </c>
      <c r="G3631" s="22" t="str">
        <f t="shared" ca="1" si="283"/>
        <v>VUT0102</v>
      </c>
      <c r="H3631" s="22" t="str">
        <f t="shared" ca="1" si="284"/>
        <v>SANMA</v>
      </c>
      <c r="I3631" s="2"/>
      <c r="J3631" s="2">
        <v>0</v>
      </c>
      <c r="K3631" s="2"/>
    </row>
    <row r="3632" spans="1:11">
      <c r="A3632" s="6" t="s">
        <v>6257</v>
      </c>
      <c r="B3632" s="6" t="s">
        <v>6258</v>
      </c>
      <c r="C3632" s="22" t="str">
        <f t="shared" ca="1" si="280"/>
        <v>West Santo (Santo)</v>
      </c>
      <c r="D3632" s="6" t="s">
        <v>684</v>
      </c>
      <c r="E3632" s="22" t="str">
        <f t="shared" ca="1" si="281"/>
        <v>Aese</v>
      </c>
      <c r="F3632" s="22" t="str">
        <f t="shared" ca="1" si="282"/>
        <v>VUT0102029</v>
      </c>
      <c r="G3632" s="22" t="str">
        <f t="shared" ca="1" si="283"/>
        <v>VUT0102</v>
      </c>
      <c r="H3632" s="22" t="str">
        <f t="shared" ca="1" si="284"/>
        <v>SANMA</v>
      </c>
      <c r="I3632" s="2"/>
      <c r="J3632" s="2">
        <v>0</v>
      </c>
      <c r="K3632" s="2"/>
    </row>
    <row r="3633" spans="1:11">
      <c r="A3633" s="6" t="s">
        <v>6273</v>
      </c>
      <c r="B3633" s="6" t="s">
        <v>6274</v>
      </c>
      <c r="C3633" s="22" t="str">
        <f t="shared" ca="1" si="280"/>
        <v>West Santo (Santo)</v>
      </c>
      <c r="D3633" s="6" t="s">
        <v>684</v>
      </c>
      <c r="E3633" s="22" t="str">
        <f t="shared" ca="1" si="281"/>
        <v>Aese</v>
      </c>
      <c r="F3633" s="22" t="str">
        <f t="shared" ca="1" si="282"/>
        <v>VUT0102029</v>
      </c>
      <c r="G3633" s="22" t="str">
        <f t="shared" ca="1" si="283"/>
        <v>VUT0102</v>
      </c>
      <c r="H3633" s="22" t="str">
        <f t="shared" ca="1" si="284"/>
        <v>SANMA</v>
      </c>
      <c r="I3633" s="2"/>
      <c r="J3633" s="2">
        <v>0</v>
      </c>
      <c r="K3633" s="2"/>
    </row>
    <row r="3634" spans="1:11">
      <c r="A3634" s="6" t="s">
        <v>6291</v>
      </c>
      <c r="B3634" s="6" t="s">
        <v>6292</v>
      </c>
      <c r="C3634" s="22" t="str">
        <f t="shared" ca="1" si="280"/>
        <v>West Santo (Santo)</v>
      </c>
      <c r="D3634" s="6" t="s">
        <v>684</v>
      </c>
      <c r="E3634" s="22" t="str">
        <f t="shared" ca="1" si="281"/>
        <v>Aese</v>
      </c>
      <c r="F3634" s="22" t="str">
        <f t="shared" ca="1" si="282"/>
        <v>VUT0102029</v>
      </c>
      <c r="G3634" s="22" t="str">
        <f t="shared" ca="1" si="283"/>
        <v>VUT0102</v>
      </c>
      <c r="H3634" s="22" t="str">
        <f t="shared" ca="1" si="284"/>
        <v>SANMA</v>
      </c>
      <c r="I3634" s="2"/>
      <c r="J3634" s="2">
        <v>0</v>
      </c>
      <c r="K3634" s="2"/>
    </row>
    <row r="3635" spans="1:11">
      <c r="A3635" s="6" t="s">
        <v>6295</v>
      </c>
      <c r="B3635" s="6" t="s">
        <v>6296</v>
      </c>
      <c r="C3635" s="22" t="str">
        <f t="shared" ca="1" si="280"/>
        <v>West Santo (Santo)</v>
      </c>
      <c r="D3635" s="6" t="s">
        <v>684</v>
      </c>
      <c r="E3635" s="22" t="str">
        <f t="shared" ca="1" si="281"/>
        <v>Aese</v>
      </c>
      <c r="F3635" s="22" t="str">
        <f t="shared" ca="1" si="282"/>
        <v>VUT0102029</v>
      </c>
      <c r="G3635" s="22" t="str">
        <f t="shared" ca="1" si="283"/>
        <v>VUT0102</v>
      </c>
      <c r="H3635" s="22" t="str">
        <f t="shared" ca="1" si="284"/>
        <v>SANMA</v>
      </c>
      <c r="I3635" s="2"/>
      <c r="J3635" s="2">
        <v>0</v>
      </c>
      <c r="K3635" s="2"/>
    </row>
    <row r="3636" spans="1:11">
      <c r="A3636" s="6" t="s">
        <v>6295</v>
      </c>
      <c r="B3636" s="6" t="s">
        <v>6307</v>
      </c>
      <c r="C3636" s="22" t="str">
        <f t="shared" ca="1" si="280"/>
        <v>West Santo (Santo)</v>
      </c>
      <c r="D3636" s="6" t="s">
        <v>684</v>
      </c>
      <c r="E3636" s="22" t="str">
        <f t="shared" ca="1" si="281"/>
        <v>Aese</v>
      </c>
      <c r="F3636" s="22" t="str">
        <f t="shared" ca="1" si="282"/>
        <v>VUT0102029</v>
      </c>
      <c r="G3636" s="22" t="str">
        <f t="shared" ca="1" si="283"/>
        <v>VUT0102</v>
      </c>
      <c r="H3636" s="22" t="str">
        <f t="shared" ca="1" si="284"/>
        <v>SANMA</v>
      </c>
      <c r="I3636" s="2"/>
      <c r="J3636" s="2">
        <v>0</v>
      </c>
      <c r="K3636" s="2"/>
    </row>
    <row r="3637" spans="1:11">
      <c r="A3637" s="6" t="s">
        <v>6320</v>
      </c>
      <c r="B3637" s="6" t="s">
        <v>6321</v>
      </c>
      <c r="C3637" s="22" t="str">
        <f t="shared" ca="1" si="280"/>
        <v>West Santo (Santo)</v>
      </c>
      <c r="D3637" s="6" t="s">
        <v>684</v>
      </c>
      <c r="E3637" s="22" t="str">
        <f t="shared" ca="1" si="281"/>
        <v>Aese</v>
      </c>
      <c r="F3637" s="22" t="str">
        <f t="shared" ca="1" si="282"/>
        <v>VUT0102029</v>
      </c>
      <c r="G3637" s="22" t="str">
        <f t="shared" ca="1" si="283"/>
        <v>VUT0102</v>
      </c>
      <c r="H3637" s="22" t="str">
        <f t="shared" ca="1" si="284"/>
        <v>SANMA</v>
      </c>
      <c r="I3637" s="2"/>
      <c r="J3637" s="2">
        <v>0</v>
      </c>
      <c r="K3637" s="2"/>
    </row>
    <row r="3638" spans="1:11">
      <c r="A3638" s="6" t="s">
        <v>6330</v>
      </c>
      <c r="B3638" s="6" t="s">
        <v>6331</v>
      </c>
      <c r="C3638" s="22" t="str">
        <f t="shared" ca="1" si="280"/>
        <v>West Santo (Santo)</v>
      </c>
      <c r="D3638" s="6" t="s">
        <v>684</v>
      </c>
      <c r="E3638" s="22" t="str">
        <f t="shared" ca="1" si="281"/>
        <v>Aese</v>
      </c>
      <c r="F3638" s="22" t="str">
        <f t="shared" ca="1" si="282"/>
        <v>VUT0102029</v>
      </c>
      <c r="G3638" s="22" t="str">
        <f t="shared" ca="1" si="283"/>
        <v>VUT0102</v>
      </c>
      <c r="H3638" s="22" t="str">
        <f t="shared" ca="1" si="284"/>
        <v>SANMA</v>
      </c>
      <c r="I3638" s="2"/>
      <c r="J3638" s="2">
        <v>0</v>
      </c>
      <c r="K3638" s="2"/>
    </row>
    <row r="3639" spans="1:11">
      <c r="A3639" s="6" t="s">
        <v>6346</v>
      </c>
      <c r="B3639" s="6" t="s">
        <v>6347</v>
      </c>
      <c r="C3639" s="22" t="str">
        <f t="shared" ca="1" si="280"/>
        <v>West Santo (Santo)</v>
      </c>
      <c r="D3639" s="6" t="s">
        <v>684</v>
      </c>
      <c r="E3639" s="22" t="str">
        <f t="shared" ca="1" si="281"/>
        <v>Aese</v>
      </c>
      <c r="F3639" s="22" t="str">
        <f t="shared" ca="1" si="282"/>
        <v>VUT0102029</v>
      </c>
      <c r="G3639" s="22" t="str">
        <f t="shared" ca="1" si="283"/>
        <v>VUT0102</v>
      </c>
      <c r="H3639" s="22" t="str">
        <f t="shared" ca="1" si="284"/>
        <v>SANMA</v>
      </c>
      <c r="I3639" s="2"/>
      <c r="J3639" s="2">
        <v>0</v>
      </c>
      <c r="K3639" s="2"/>
    </row>
    <row r="3640" spans="1:11">
      <c r="A3640" s="6" t="s">
        <v>6357</v>
      </c>
      <c r="B3640" s="6" t="s">
        <v>6358</v>
      </c>
      <c r="C3640" s="22" t="str">
        <f t="shared" ca="1" si="280"/>
        <v>West Santo (Santo)</v>
      </c>
      <c r="D3640" s="6" t="s">
        <v>684</v>
      </c>
      <c r="E3640" s="22" t="str">
        <f t="shared" ca="1" si="281"/>
        <v>Aese</v>
      </c>
      <c r="F3640" s="22" t="str">
        <f t="shared" ca="1" si="282"/>
        <v>VUT0102029</v>
      </c>
      <c r="G3640" s="22" t="str">
        <f t="shared" ca="1" si="283"/>
        <v>VUT0102</v>
      </c>
      <c r="H3640" s="22" t="str">
        <f t="shared" ca="1" si="284"/>
        <v>SANMA</v>
      </c>
      <c r="I3640" s="2"/>
      <c r="J3640" s="2">
        <v>0</v>
      </c>
      <c r="K3640" s="2"/>
    </row>
    <row r="3641" spans="1:11">
      <c r="A3641" s="6" t="s">
        <v>6359</v>
      </c>
      <c r="B3641" s="6" t="s">
        <v>6360</v>
      </c>
      <c r="C3641" s="22" t="str">
        <f t="shared" ca="1" si="280"/>
        <v>West Santo (Santo)</v>
      </c>
      <c r="D3641" s="6" t="s">
        <v>684</v>
      </c>
      <c r="E3641" s="22" t="str">
        <f t="shared" ca="1" si="281"/>
        <v>Aese</v>
      </c>
      <c r="F3641" s="22" t="str">
        <f t="shared" ca="1" si="282"/>
        <v>VUT0102029</v>
      </c>
      <c r="G3641" s="22" t="str">
        <f t="shared" ca="1" si="283"/>
        <v>VUT0102</v>
      </c>
      <c r="H3641" s="22" t="str">
        <f t="shared" ca="1" si="284"/>
        <v>SANMA</v>
      </c>
      <c r="I3641" s="2"/>
      <c r="J3641" s="2">
        <v>0</v>
      </c>
      <c r="K3641" s="2"/>
    </row>
    <row r="3642" spans="1:11">
      <c r="A3642" s="6" t="s">
        <v>6377</v>
      </c>
      <c r="B3642" s="6" t="s">
        <v>6378</v>
      </c>
      <c r="C3642" s="22" t="str">
        <f t="shared" ca="1" si="280"/>
        <v>West Santo (Santo)</v>
      </c>
      <c r="D3642" s="6" t="s">
        <v>684</v>
      </c>
      <c r="E3642" s="22" t="str">
        <f t="shared" ca="1" si="281"/>
        <v>Aese</v>
      </c>
      <c r="F3642" s="22" t="str">
        <f t="shared" ca="1" si="282"/>
        <v>VUT0102029</v>
      </c>
      <c r="G3642" s="22" t="str">
        <f t="shared" ca="1" si="283"/>
        <v>VUT0102</v>
      </c>
      <c r="H3642" s="22" t="str">
        <f t="shared" ca="1" si="284"/>
        <v>SANMA</v>
      </c>
      <c r="I3642" s="2"/>
      <c r="J3642" s="2">
        <v>0</v>
      </c>
      <c r="K3642" s="2"/>
    </row>
    <row r="3643" spans="1:11">
      <c r="A3643" s="6" t="s">
        <v>6390</v>
      </c>
      <c r="B3643" s="6" t="s">
        <v>6391</v>
      </c>
      <c r="C3643" s="22" t="str">
        <f t="shared" ca="1" si="280"/>
        <v>West Santo (Santo)</v>
      </c>
      <c r="D3643" s="6" t="s">
        <v>684</v>
      </c>
      <c r="E3643" s="22" t="str">
        <f t="shared" ca="1" si="281"/>
        <v>Aese</v>
      </c>
      <c r="F3643" s="22" t="str">
        <f t="shared" ca="1" si="282"/>
        <v>VUT0102029</v>
      </c>
      <c r="G3643" s="22" t="str">
        <f t="shared" ca="1" si="283"/>
        <v>VUT0102</v>
      </c>
      <c r="H3643" s="22" t="str">
        <f t="shared" ca="1" si="284"/>
        <v>SANMA</v>
      </c>
      <c r="I3643" s="2"/>
      <c r="J3643" s="2">
        <v>0</v>
      </c>
      <c r="K3643" s="2"/>
    </row>
    <row r="3644" spans="1:11">
      <c r="A3644" s="6" t="s">
        <v>6398</v>
      </c>
      <c r="B3644" s="6" t="s">
        <v>6399</v>
      </c>
      <c r="C3644" s="22" t="str">
        <f t="shared" ca="1" si="280"/>
        <v>West Santo (Santo)</v>
      </c>
      <c r="D3644" s="6" t="s">
        <v>684</v>
      </c>
      <c r="E3644" s="22" t="str">
        <f t="shared" ca="1" si="281"/>
        <v>Aese</v>
      </c>
      <c r="F3644" s="22" t="str">
        <f t="shared" ca="1" si="282"/>
        <v>VUT0102029</v>
      </c>
      <c r="G3644" s="22" t="str">
        <f t="shared" ca="1" si="283"/>
        <v>VUT0102</v>
      </c>
      <c r="H3644" s="22" t="str">
        <f t="shared" ca="1" si="284"/>
        <v>SANMA</v>
      </c>
      <c r="I3644" s="2"/>
      <c r="J3644" s="2">
        <v>0</v>
      </c>
      <c r="K3644" s="2"/>
    </row>
    <row r="3645" spans="1:11">
      <c r="A3645" s="6" t="s">
        <v>6420</v>
      </c>
      <c r="B3645" s="6" t="s">
        <v>6421</v>
      </c>
      <c r="C3645" s="22" t="str">
        <f t="shared" ca="1" si="280"/>
        <v>West Santo (Santo)</v>
      </c>
      <c r="D3645" s="6" t="s">
        <v>684</v>
      </c>
      <c r="E3645" s="22" t="str">
        <f t="shared" ca="1" si="281"/>
        <v>Aese</v>
      </c>
      <c r="F3645" s="22" t="str">
        <f t="shared" ca="1" si="282"/>
        <v>VUT0102029</v>
      </c>
      <c r="G3645" s="22" t="str">
        <f t="shared" ca="1" si="283"/>
        <v>VUT0102</v>
      </c>
      <c r="H3645" s="22" t="str">
        <f t="shared" ca="1" si="284"/>
        <v>SANMA</v>
      </c>
      <c r="I3645" s="2"/>
      <c r="J3645" s="2">
        <v>0</v>
      </c>
      <c r="K3645" s="2"/>
    </row>
    <row r="3646" spans="1:11">
      <c r="A3646" s="6" t="s">
        <v>6424</v>
      </c>
      <c r="B3646" s="6" t="s">
        <v>6425</v>
      </c>
      <c r="C3646" s="22" t="str">
        <f t="shared" ca="1" si="280"/>
        <v>West Santo (Santo)</v>
      </c>
      <c r="D3646" s="6" t="s">
        <v>684</v>
      </c>
      <c r="E3646" s="22" t="str">
        <f t="shared" ca="1" si="281"/>
        <v>Aese</v>
      </c>
      <c r="F3646" s="22" t="str">
        <f t="shared" ca="1" si="282"/>
        <v>VUT0102029</v>
      </c>
      <c r="G3646" s="22" t="str">
        <f t="shared" ca="1" si="283"/>
        <v>VUT0102</v>
      </c>
      <c r="H3646" s="22" t="str">
        <f t="shared" ca="1" si="284"/>
        <v>SANMA</v>
      </c>
      <c r="I3646" s="2"/>
      <c r="J3646" s="2">
        <v>3</v>
      </c>
      <c r="K3646" s="2"/>
    </row>
    <row r="3647" spans="1:11">
      <c r="A3647" s="6" t="s">
        <v>6446</v>
      </c>
      <c r="B3647" s="6" t="s">
        <v>6447</v>
      </c>
      <c r="C3647" s="22" t="str">
        <f t="shared" ca="1" si="280"/>
        <v>West Santo (Santo)</v>
      </c>
      <c r="D3647" s="6" t="s">
        <v>684</v>
      </c>
      <c r="E3647" s="22" t="str">
        <f t="shared" ca="1" si="281"/>
        <v>Aese</v>
      </c>
      <c r="F3647" s="22" t="str">
        <f t="shared" ca="1" si="282"/>
        <v>VUT0102029</v>
      </c>
      <c r="G3647" s="22" t="str">
        <f t="shared" ca="1" si="283"/>
        <v>VUT0102</v>
      </c>
      <c r="H3647" s="22" t="str">
        <f t="shared" ca="1" si="284"/>
        <v>SANMA</v>
      </c>
      <c r="I3647" s="2"/>
      <c r="J3647" s="2">
        <v>0</v>
      </c>
      <c r="K3647" s="2"/>
    </row>
    <row r="3648" spans="1:11">
      <c r="A3648" s="6" t="s">
        <v>6456</v>
      </c>
      <c r="B3648" s="6" t="s">
        <v>6457</v>
      </c>
      <c r="C3648" s="22" t="str">
        <f t="shared" ca="1" si="280"/>
        <v>West Santo (Santo)</v>
      </c>
      <c r="D3648" s="6" t="s">
        <v>684</v>
      </c>
      <c r="E3648" s="22" t="str">
        <f t="shared" ca="1" si="281"/>
        <v>Aese</v>
      </c>
      <c r="F3648" s="22" t="str">
        <f t="shared" ca="1" si="282"/>
        <v>VUT0102029</v>
      </c>
      <c r="G3648" s="22" t="str">
        <f t="shared" ca="1" si="283"/>
        <v>VUT0102</v>
      </c>
      <c r="H3648" s="22" t="str">
        <f t="shared" ca="1" si="284"/>
        <v>SANMA</v>
      </c>
      <c r="I3648" s="2"/>
      <c r="J3648" s="2">
        <v>0</v>
      </c>
      <c r="K3648" s="2"/>
    </row>
    <row r="3649" spans="1:11">
      <c r="A3649" s="6" t="s">
        <v>6460</v>
      </c>
      <c r="B3649" s="6" t="s">
        <v>6461</v>
      </c>
      <c r="C3649" s="22" t="str">
        <f t="shared" ca="1" si="280"/>
        <v>West Santo (Santo)</v>
      </c>
      <c r="D3649" s="6" t="s">
        <v>684</v>
      </c>
      <c r="E3649" s="22" t="str">
        <f t="shared" ca="1" si="281"/>
        <v>Aese</v>
      </c>
      <c r="F3649" s="22" t="str">
        <f t="shared" ca="1" si="282"/>
        <v>VUT0102029</v>
      </c>
      <c r="G3649" s="22" t="str">
        <f t="shared" ca="1" si="283"/>
        <v>VUT0102</v>
      </c>
      <c r="H3649" s="22" t="str">
        <f t="shared" ca="1" si="284"/>
        <v>SANMA</v>
      </c>
      <c r="I3649" s="2"/>
      <c r="J3649" s="2">
        <v>0</v>
      </c>
      <c r="K3649" s="2"/>
    </row>
    <row r="3650" spans="1:11">
      <c r="A3650" s="6" t="s">
        <v>6466</v>
      </c>
      <c r="B3650" s="6" t="s">
        <v>6467</v>
      </c>
      <c r="C3650" s="22" t="str">
        <f t="shared" ref="C3650:C3713" ca="1" si="285">OFFSET(OffsetRefAdm3,MATCH(D3650,MatchAdm3_Code,0)-1,0)</f>
        <v>West Santo (Santo)</v>
      </c>
      <c r="D3650" s="6" t="s">
        <v>684</v>
      </c>
      <c r="E3650" s="22" t="str">
        <f t="shared" ref="E3650:E3713" ca="1" si="286">OFFSET(OffsetRefAdm3,MATCH(D3650,MatchAdm3_Code,0)-1,2)</f>
        <v>Aese</v>
      </c>
      <c r="F3650" s="22" t="str">
        <f t="shared" ref="F3650:F3713" ca="1" si="287">OFFSET(OffsetRefAdm3,MATCH(D3650,MatchAdm3_Code,0)-1,3)</f>
        <v>VUT0102029</v>
      </c>
      <c r="G3650" s="22" t="str">
        <f t="shared" ref="G3650:G3713" ca="1" si="288">OFFSET(OffsetRefAdm3,MATCH(D3650,MatchAdm3_Code,0)-1,5)</f>
        <v>VUT0102</v>
      </c>
      <c r="H3650" s="22" t="str">
        <f t="shared" ref="H3650:H3713" ca="1" si="289">OFFSET(OffsetRefAdm3,MATCH(D3650,MatchAdm3_Code,0)-1,4)</f>
        <v>SANMA</v>
      </c>
      <c r="I3650" s="2"/>
      <c r="J3650" s="2">
        <v>0</v>
      </c>
      <c r="K3650" s="2"/>
    </row>
    <row r="3651" spans="1:11">
      <c r="A3651" s="6" t="s">
        <v>6477</v>
      </c>
      <c r="B3651" s="6" t="s">
        <v>6478</v>
      </c>
      <c r="C3651" s="22" t="str">
        <f t="shared" ca="1" si="285"/>
        <v>West Santo (Santo)</v>
      </c>
      <c r="D3651" s="6" t="s">
        <v>684</v>
      </c>
      <c r="E3651" s="22" t="str">
        <f t="shared" ca="1" si="286"/>
        <v>Aese</v>
      </c>
      <c r="F3651" s="22" t="str">
        <f t="shared" ca="1" si="287"/>
        <v>VUT0102029</v>
      </c>
      <c r="G3651" s="22" t="str">
        <f t="shared" ca="1" si="288"/>
        <v>VUT0102</v>
      </c>
      <c r="H3651" s="22" t="str">
        <f t="shared" ca="1" si="289"/>
        <v>SANMA</v>
      </c>
      <c r="I3651" s="2"/>
      <c r="J3651" s="2">
        <v>0</v>
      </c>
      <c r="K3651" s="2"/>
    </row>
    <row r="3652" spans="1:11">
      <c r="A3652" s="6" t="s">
        <v>6485</v>
      </c>
      <c r="B3652" s="6" t="s">
        <v>6486</v>
      </c>
      <c r="C3652" s="22" t="str">
        <f t="shared" ca="1" si="285"/>
        <v>West Santo (Santo)</v>
      </c>
      <c r="D3652" s="6" t="s">
        <v>684</v>
      </c>
      <c r="E3652" s="22" t="str">
        <f t="shared" ca="1" si="286"/>
        <v>Aese</v>
      </c>
      <c r="F3652" s="22" t="str">
        <f t="shared" ca="1" si="287"/>
        <v>VUT0102029</v>
      </c>
      <c r="G3652" s="22" t="str">
        <f t="shared" ca="1" si="288"/>
        <v>VUT0102</v>
      </c>
      <c r="H3652" s="22" t="str">
        <f t="shared" ca="1" si="289"/>
        <v>SANMA</v>
      </c>
      <c r="I3652" s="2"/>
      <c r="J3652" s="2">
        <v>0</v>
      </c>
      <c r="K3652" s="2"/>
    </row>
    <row r="3653" spans="1:11">
      <c r="A3653" s="6" t="s">
        <v>6495</v>
      </c>
      <c r="B3653" s="6" t="s">
        <v>6496</v>
      </c>
      <c r="C3653" s="22" t="str">
        <f t="shared" ca="1" si="285"/>
        <v>West Santo (Santo)</v>
      </c>
      <c r="D3653" s="6" t="s">
        <v>684</v>
      </c>
      <c r="E3653" s="22" t="str">
        <f t="shared" ca="1" si="286"/>
        <v>Aese</v>
      </c>
      <c r="F3653" s="22" t="str">
        <f t="shared" ca="1" si="287"/>
        <v>VUT0102029</v>
      </c>
      <c r="G3653" s="22" t="str">
        <f t="shared" ca="1" si="288"/>
        <v>VUT0102</v>
      </c>
      <c r="H3653" s="22" t="str">
        <f t="shared" ca="1" si="289"/>
        <v>SANMA</v>
      </c>
      <c r="I3653" s="2"/>
      <c r="J3653" s="2">
        <v>0</v>
      </c>
      <c r="K3653" s="2"/>
    </row>
    <row r="3654" spans="1:11">
      <c r="A3654" s="6" t="s">
        <v>6499</v>
      </c>
      <c r="B3654" s="6" t="s">
        <v>6500</v>
      </c>
      <c r="C3654" s="22" t="str">
        <f t="shared" ca="1" si="285"/>
        <v>West Santo (Santo)</v>
      </c>
      <c r="D3654" s="6" t="s">
        <v>684</v>
      </c>
      <c r="E3654" s="22" t="str">
        <f t="shared" ca="1" si="286"/>
        <v>Aese</v>
      </c>
      <c r="F3654" s="22" t="str">
        <f t="shared" ca="1" si="287"/>
        <v>VUT0102029</v>
      </c>
      <c r="G3654" s="22" t="str">
        <f t="shared" ca="1" si="288"/>
        <v>VUT0102</v>
      </c>
      <c r="H3654" s="22" t="str">
        <f t="shared" ca="1" si="289"/>
        <v>SANMA</v>
      </c>
      <c r="I3654" s="2"/>
      <c r="J3654" s="2">
        <v>0</v>
      </c>
      <c r="K3654" s="2"/>
    </row>
    <row r="3655" spans="1:11">
      <c r="A3655" s="6" t="s">
        <v>6501</v>
      </c>
      <c r="B3655" s="6" t="s">
        <v>6502</v>
      </c>
      <c r="C3655" s="22" t="str">
        <f t="shared" ca="1" si="285"/>
        <v>West Santo (Santo)</v>
      </c>
      <c r="D3655" s="6" t="s">
        <v>684</v>
      </c>
      <c r="E3655" s="22" t="str">
        <f t="shared" ca="1" si="286"/>
        <v>Aese</v>
      </c>
      <c r="F3655" s="22" t="str">
        <f t="shared" ca="1" si="287"/>
        <v>VUT0102029</v>
      </c>
      <c r="G3655" s="22" t="str">
        <f t="shared" ca="1" si="288"/>
        <v>VUT0102</v>
      </c>
      <c r="H3655" s="22" t="str">
        <f t="shared" ca="1" si="289"/>
        <v>SANMA</v>
      </c>
      <c r="I3655" s="2"/>
      <c r="J3655" s="2">
        <v>0</v>
      </c>
      <c r="K3655" s="2"/>
    </row>
    <row r="3656" spans="1:11">
      <c r="A3656" s="6" t="s">
        <v>6517</v>
      </c>
      <c r="B3656" s="6" t="s">
        <v>6518</v>
      </c>
      <c r="C3656" s="22" t="str">
        <f t="shared" ca="1" si="285"/>
        <v>West Santo (Santo)</v>
      </c>
      <c r="D3656" s="6" t="s">
        <v>684</v>
      </c>
      <c r="E3656" s="22" t="str">
        <f t="shared" ca="1" si="286"/>
        <v>Aese</v>
      </c>
      <c r="F3656" s="22" t="str">
        <f t="shared" ca="1" si="287"/>
        <v>VUT0102029</v>
      </c>
      <c r="G3656" s="22" t="str">
        <f t="shared" ca="1" si="288"/>
        <v>VUT0102</v>
      </c>
      <c r="H3656" s="22" t="str">
        <f t="shared" ca="1" si="289"/>
        <v>SANMA</v>
      </c>
      <c r="I3656" s="2"/>
      <c r="J3656" s="2">
        <v>0</v>
      </c>
      <c r="K3656" s="2"/>
    </row>
    <row r="3657" spans="1:11">
      <c r="A3657" s="6" t="s">
        <v>6544</v>
      </c>
      <c r="B3657" s="6" t="s">
        <v>6545</v>
      </c>
      <c r="C3657" s="22" t="str">
        <f t="shared" ca="1" si="285"/>
        <v>West Santo (Santo)</v>
      </c>
      <c r="D3657" s="6" t="s">
        <v>684</v>
      </c>
      <c r="E3657" s="22" t="str">
        <f t="shared" ca="1" si="286"/>
        <v>Aese</v>
      </c>
      <c r="F3657" s="22" t="str">
        <f t="shared" ca="1" si="287"/>
        <v>VUT0102029</v>
      </c>
      <c r="G3657" s="22" t="str">
        <f t="shared" ca="1" si="288"/>
        <v>VUT0102</v>
      </c>
      <c r="H3657" s="22" t="str">
        <f t="shared" ca="1" si="289"/>
        <v>SANMA</v>
      </c>
      <c r="I3657" s="2"/>
      <c r="J3657" s="2">
        <v>0</v>
      </c>
      <c r="K3657" s="2"/>
    </row>
    <row r="3658" spans="1:11">
      <c r="A3658" s="6" t="s">
        <v>6550</v>
      </c>
      <c r="B3658" s="6" t="s">
        <v>6551</v>
      </c>
      <c r="C3658" s="22" t="str">
        <f t="shared" ca="1" si="285"/>
        <v>West Santo (Santo)</v>
      </c>
      <c r="D3658" s="6" t="s">
        <v>684</v>
      </c>
      <c r="E3658" s="22" t="str">
        <f t="shared" ca="1" si="286"/>
        <v>Aese</v>
      </c>
      <c r="F3658" s="22" t="str">
        <f t="shared" ca="1" si="287"/>
        <v>VUT0102029</v>
      </c>
      <c r="G3658" s="22" t="str">
        <f t="shared" ca="1" si="288"/>
        <v>VUT0102</v>
      </c>
      <c r="H3658" s="22" t="str">
        <f t="shared" ca="1" si="289"/>
        <v>SANMA</v>
      </c>
      <c r="I3658" s="2"/>
      <c r="J3658" s="2">
        <v>0</v>
      </c>
      <c r="K3658" s="2"/>
    </row>
    <row r="3659" spans="1:11">
      <c r="A3659" s="6" t="s">
        <v>6556</v>
      </c>
      <c r="B3659" s="6" t="s">
        <v>6557</v>
      </c>
      <c r="C3659" s="22" t="str">
        <f t="shared" ca="1" si="285"/>
        <v>West Santo (Santo)</v>
      </c>
      <c r="D3659" s="6" t="s">
        <v>684</v>
      </c>
      <c r="E3659" s="22" t="str">
        <f t="shared" ca="1" si="286"/>
        <v>Aese</v>
      </c>
      <c r="F3659" s="22" t="str">
        <f t="shared" ca="1" si="287"/>
        <v>VUT0102029</v>
      </c>
      <c r="G3659" s="22" t="str">
        <f t="shared" ca="1" si="288"/>
        <v>VUT0102</v>
      </c>
      <c r="H3659" s="22" t="str">
        <f t="shared" ca="1" si="289"/>
        <v>SANMA</v>
      </c>
      <c r="I3659" s="2"/>
      <c r="J3659" s="2">
        <v>0</v>
      </c>
      <c r="K3659" s="2"/>
    </row>
    <row r="3660" spans="1:11">
      <c r="A3660" s="6" t="s">
        <v>6560</v>
      </c>
      <c r="B3660" s="6" t="s">
        <v>6561</v>
      </c>
      <c r="C3660" s="22" t="str">
        <f t="shared" ca="1" si="285"/>
        <v>West Santo (Santo)</v>
      </c>
      <c r="D3660" s="6" t="s">
        <v>684</v>
      </c>
      <c r="E3660" s="22" t="str">
        <f t="shared" ca="1" si="286"/>
        <v>Aese</v>
      </c>
      <c r="F3660" s="22" t="str">
        <f t="shared" ca="1" si="287"/>
        <v>VUT0102029</v>
      </c>
      <c r="G3660" s="22" t="str">
        <f t="shared" ca="1" si="288"/>
        <v>VUT0102</v>
      </c>
      <c r="H3660" s="22" t="str">
        <f t="shared" ca="1" si="289"/>
        <v>SANMA</v>
      </c>
      <c r="I3660" s="2"/>
      <c r="J3660" s="2">
        <v>0</v>
      </c>
      <c r="K3660" s="2"/>
    </row>
    <row r="3661" spans="1:11">
      <c r="A3661" s="6" t="s">
        <v>6564</v>
      </c>
      <c r="B3661" s="6" t="s">
        <v>6565</v>
      </c>
      <c r="C3661" s="22" t="str">
        <f t="shared" ca="1" si="285"/>
        <v>West Santo (Santo)</v>
      </c>
      <c r="D3661" s="6" t="s">
        <v>684</v>
      </c>
      <c r="E3661" s="22" t="str">
        <f t="shared" ca="1" si="286"/>
        <v>Aese</v>
      </c>
      <c r="F3661" s="22" t="str">
        <f t="shared" ca="1" si="287"/>
        <v>VUT0102029</v>
      </c>
      <c r="G3661" s="22" t="str">
        <f t="shared" ca="1" si="288"/>
        <v>VUT0102</v>
      </c>
      <c r="H3661" s="22" t="str">
        <f t="shared" ca="1" si="289"/>
        <v>SANMA</v>
      </c>
      <c r="I3661" s="2"/>
      <c r="J3661" s="2">
        <v>0</v>
      </c>
      <c r="K3661" s="2"/>
    </row>
    <row r="3662" spans="1:11">
      <c r="A3662" s="6" t="s">
        <v>6580</v>
      </c>
      <c r="B3662" s="6" t="s">
        <v>6581</v>
      </c>
      <c r="C3662" s="22" t="str">
        <f t="shared" ca="1" si="285"/>
        <v>West Santo (Santo)</v>
      </c>
      <c r="D3662" s="6" t="s">
        <v>684</v>
      </c>
      <c r="E3662" s="22" t="str">
        <f t="shared" ca="1" si="286"/>
        <v>Aese</v>
      </c>
      <c r="F3662" s="22" t="str">
        <f t="shared" ca="1" si="287"/>
        <v>VUT0102029</v>
      </c>
      <c r="G3662" s="22" t="str">
        <f t="shared" ca="1" si="288"/>
        <v>VUT0102</v>
      </c>
      <c r="H3662" s="22" t="str">
        <f t="shared" ca="1" si="289"/>
        <v>SANMA</v>
      </c>
      <c r="I3662" s="2"/>
      <c r="J3662" s="2">
        <v>0</v>
      </c>
      <c r="K3662" s="2"/>
    </row>
    <row r="3663" spans="1:11">
      <c r="A3663" s="6" t="s">
        <v>6586</v>
      </c>
      <c r="B3663" s="6" t="s">
        <v>6587</v>
      </c>
      <c r="C3663" s="22" t="str">
        <f t="shared" ca="1" si="285"/>
        <v>West Santo (Santo)</v>
      </c>
      <c r="D3663" s="6" t="s">
        <v>684</v>
      </c>
      <c r="E3663" s="22" t="str">
        <f t="shared" ca="1" si="286"/>
        <v>Aese</v>
      </c>
      <c r="F3663" s="22" t="str">
        <f t="shared" ca="1" si="287"/>
        <v>VUT0102029</v>
      </c>
      <c r="G3663" s="22" t="str">
        <f t="shared" ca="1" si="288"/>
        <v>VUT0102</v>
      </c>
      <c r="H3663" s="22" t="str">
        <f t="shared" ca="1" si="289"/>
        <v>SANMA</v>
      </c>
      <c r="I3663" s="2"/>
      <c r="J3663" s="2">
        <v>0</v>
      </c>
      <c r="K3663" s="2"/>
    </row>
    <row r="3664" spans="1:11">
      <c r="A3664" s="6" t="s">
        <v>6591</v>
      </c>
      <c r="B3664" s="6" t="s">
        <v>6592</v>
      </c>
      <c r="C3664" s="22" t="str">
        <f t="shared" ca="1" si="285"/>
        <v>West Santo (Santo)</v>
      </c>
      <c r="D3664" s="6" t="s">
        <v>684</v>
      </c>
      <c r="E3664" s="22" t="str">
        <f t="shared" ca="1" si="286"/>
        <v>Aese</v>
      </c>
      <c r="F3664" s="22" t="str">
        <f t="shared" ca="1" si="287"/>
        <v>VUT0102029</v>
      </c>
      <c r="G3664" s="22" t="str">
        <f t="shared" ca="1" si="288"/>
        <v>VUT0102</v>
      </c>
      <c r="H3664" s="22" t="str">
        <f t="shared" ca="1" si="289"/>
        <v>SANMA</v>
      </c>
      <c r="I3664" s="2"/>
      <c r="J3664" s="2">
        <v>0</v>
      </c>
      <c r="K3664" s="2"/>
    </row>
    <row r="3665" spans="1:11">
      <c r="A3665" s="6" t="s">
        <v>6593</v>
      </c>
      <c r="B3665" s="6" t="s">
        <v>6594</v>
      </c>
      <c r="C3665" s="22" t="str">
        <f t="shared" ca="1" si="285"/>
        <v>West Santo (Santo)</v>
      </c>
      <c r="D3665" s="6" t="s">
        <v>684</v>
      </c>
      <c r="E3665" s="22" t="str">
        <f t="shared" ca="1" si="286"/>
        <v>Aese</v>
      </c>
      <c r="F3665" s="22" t="str">
        <f t="shared" ca="1" si="287"/>
        <v>VUT0102029</v>
      </c>
      <c r="G3665" s="22" t="str">
        <f t="shared" ca="1" si="288"/>
        <v>VUT0102</v>
      </c>
      <c r="H3665" s="22" t="str">
        <f t="shared" ca="1" si="289"/>
        <v>SANMA</v>
      </c>
      <c r="I3665" s="2"/>
      <c r="J3665" s="2">
        <v>0</v>
      </c>
      <c r="K3665" s="2"/>
    </row>
    <row r="3666" spans="1:11">
      <c r="A3666" s="6" t="s">
        <v>6597</v>
      </c>
      <c r="B3666" s="6" t="s">
        <v>6598</v>
      </c>
      <c r="C3666" s="22" t="str">
        <f t="shared" ca="1" si="285"/>
        <v>West Santo (Santo)</v>
      </c>
      <c r="D3666" s="6" t="s">
        <v>684</v>
      </c>
      <c r="E3666" s="22" t="str">
        <f t="shared" ca="1" si="286"/>
        <v>Aese</v>
      </c>
      <c r="F3666" s="22" t="str">
        <f t="shared" ca="1" si="287"/>
        <v>VUT0102029</v>
      </c>
      <c r="G3666" s="22" t="str">
        <f t="shared" ca="1" si="288"/>
        <v>VUT0102</v>
      </c>
      <c r="H3666" s="22" t="str">
        <f t="shared" ca="1" si="289"/>
        <v>SANMA</v>
      </c>
      <c r="I3666" s="2"/>
      <c r="J3666" s="2">
        <v>0</v>
      </c>
      <c r="K3666" s="2"/>
    </row>
    <row r="3667" spans="1:11">
      <c r="A3667" s="6" t="s">
        <v>6601</v>
      </c>
      <c r="B3667" s="6" t="s">
        <v>6602</v>
      </c>
      <c r="C3667" s="22" t="str">
        <f t="shared" ca="1" si="285"/>
        <v>West Santo (Santo)</v>
      </c>
      <c r="D3667" s="6" t="s">
        <v>684</v>
      </c>
      <c r="E3667" s="22" t="str">
        <f t="shared" ca="1" si="286"/>
        <v>Aese</v>
      </c>
      <c r="F3667" s="22" t="str">
        <f t="shared" ca="1" si="287"/>
        <v>VUT0102029</v>
      </c>
      <c r="G3667" s="22" t="str">
        <f t="shared" ca="1" si="288"/>
        <v>VUT0102</v>
      </c>
      <c r="H3667" s="22" t="str">
        <f t="shared" ca="1" si="289"/>
        <v>SANMA</v>
      </c>
      <c r="I3667" s="2"/>
      <c r="J3667" s="2">
        <v>0</v>
      </c>
      <c r="K3667" s="2"/>
    </row>
    <row r="3668" spans="1:11">
      <c r="A3668" s="6" t="s">
        <v>6609</v>
      </c>
      <c r="B3668" s="6" t="s">
        <v>6610</v>
      </c>
      <c r="C3668" s="22" t="str">
        <f t="shared" ca="1" si="285"/>
        <v>West Santo (Santo)</v>
      </c>
      <c r="D3668" s="6" t="s">
        <v>684</v>
      </c>
      <c r="E3668" s="22" t="str">
        <f t="shared" ca="1" si="286"/>
        <v>Aese</v>
      </c>
      <c r="F3668" s="22" t="str">
        <f t="shared" ca="1" si="287"/>
        <v>VUT0102029</v>
      </c>
      <c r="G3668" s="22" t="str">
        <f t="shared" ca="1" si="288"/>
        <v>VUT0102</v>
      </c>
      <c r="H3668" s="22" t="str">
        <f t="shared" ca="1" si="289"/>
        <v>SANMA</v>
      </c>
      <c r="I3668" s="2"/>
      <c r="J3668" s="2">
        <v>0</v>
      </c>
      <c r="K3668" s="2"/>
    </row>
    <row r="3669" spans="1:11">
      <c r="A3669" s="6" t="s">
        <v>6613</v>
      </c>
      <c r="B3669" s="6" t="s">
        <v>6614</v>
      </c>
      <c r="C3669" s="22" t="str">
        <f t="shared" ca="1" si="285"/>
        <v>West Santo (Santo)</v>
      </c>
      <c r="D3669" s="6" t="s">
        <v>684</v>
      </c>
      <c r="E3669" s="22" t="str">
        <f t="shared" ca="1" si="286"/>
        <v>Aese</v>
      </c>
      <c r="F3669" s="22" t="str">
        <f t="shared" ca="1" si="287"/>
        <v>VUT0102029</v>
      </c>
      <c r="G3669" s="22" t="str">
        <f t="shared" ca="1" si="288"/>
        <v>VUT0102</v>
      </c>
      <c r="H3669" s="22" t="str">
        <f t="shared" ca="1" si="289"/>
        <v>SANMA</v>
      </c>
      <c r="I3669" s="2"/>
      <c r="J3669" s="2">
        <v>0</v>
      </c>
      <c r="K3669" s="2"/>
    </row>
    <row r="3670" spans="1:11">
      <c r="A3670" s="6" t="s">
        <v>6621</v>
      </c>
      <c r="B3670" s="6" t="s">
        <v>6622</v>
      </c>
      <c r="C3670" s="22" t="str">
        <f t="shared" ca="1" si="285"/>
        <v>West Santo (Santo)</v>
      </c>
      <c r="D3670" s="6" t="s">
        <v>684</v>
      </c>
      <c r="E3670" s="22" t="str">
        <f t="shared" ca="1" si="286"/>
        <v>Aese</v>
      </c>
      <c r="F3670" s="22" t="str">
        <f t="shared" ca="1" si="287"/>
        <v>VUT0102029</v>
      </c>
      <c r="G3670" s="22" t="str">
        <f t="shared" ca="1" si="288"/>
        <v>VUT0102</v>
      </c>
      <c r="H3670" s="22" t="str">
        <f t="shared" ca="1" si="289"/>
        <v>SANMA</v>
      </c>
      <c r="I3670" s="2"/>
      <c r="J3670" s="2">
        <v>0</v>
      </c>
      <c r="K3670" s="2"/>
    </row>
    <row r="3671" spans="1:11">
      <c r="A3671" s="6" t="s">
        <v>6625</v>
      </c>
      <c r="B3671" s="6" t="s">
        <v>6626</v>
      </c>
      <c r="C3671" s="22" t="str">
        <f t="shared" ca="1" si="285"/>
        <v>West Santo (Santo)</v>
      </c>
      <c r="D3671" s="6" t="s">
        <v>684</v>
      </c>
      <c r="E3671" s="22" t="str">
        <f t="shared" ca="1" si="286"/>
        <v>Aese</v>
      </c>
      <c r="F3671" s="22" t="str">
        <f t="shared" ca="1" si="287"/>
        <v>VUT0102029</v>
      </c>
      <c r="G3671" s="22" t="str">
        <f t="shared" ca="1" si="288"/>
        <v>VUT0102</v>
      </c>
      <c r="H3671" s="22" t="str">
        <f t="shared" ca="1" si="289"/>
        <v>SANMA</v>
      </c>
      <c r="I3671" s="2"/>
      <c r="J3671" s="2">
        <v>0</v>
      </c>
      <c r="K3671" s="2"/>
    </row>
    <row r="3672" spans="1:11">
      <c r="A3672" s="6" t="s">
        <v>6629</v>
      </c>
      <c r="B3672" s="6" t="s">
        <v>6630</v>
      </c>
      <c r="C3672" s="22" t="str">
        <f t="shared" ca="1" si="285"/>
        <v>West Santo (Santo)</v>
      </c>
      <c r="D3672" s="6" t="s">
        <v>684</v>
      </c>
      <c r="E3672" s="22" t="str">
        <f t="shared" ca="1" si="286"/>
        <v>Aese</v>
      </c>
      <c r="F3672" s="22" t="str">
        <f t="shared" ca="1" si="287"/>
        <v>VUT0102029</v>
      </c>
      <c r="G3672" s="22" t="str">
        <f t="shared" ca="1" si="288"/>
        <v>VUT0102</v>
      </c>
      <c r="H3672" s="22" t="str">
        <f t="shared" ca="1" si="289"/>
        <v>SANMA</v>
      </c>
      <c r="I3672" s="2"/>
      <c r="J3672" s="2">
        <v>0</v>
      </c>
      <c r="K3672" s="2"/>
    </row>
    <row r="3673" spans="1:11">
      <c r="A3673" s="6" t="s">
        <v>6631</v>
      </c>
      <c r="B3673" s="6" t="s">
        <v>6632</v>
      </c>
      <c r="C3673" s="22" t="str">
        <f t="shared" ca="1" si="285"/>
        <v>West Santo (Santo)</v>
      </c>
      <c r="D3673" s="6" t="s">
        <v>684</v>
      </c>
      <c r="E3673" s="22" t="str">
        <f t="shared" ca="1" si="286"/>
        <v>Aese</v>
      </c>
      <c r="F3673" s="22" t="str">
        <f t="shared" ca="1" si="287"/>
        <v>VUT0102029</v>
      </c>
      <c r="G3673" s="22" t="str">
        <f t="shared" ca="1" si="288"/>
        <v>VUT0102</v>
      </c>
      <c r="H3673" s="22" t="str">
        <f t="shared" ca="1" si="289"/>
        <v>SANMA</v>
      </c>
      <c r="I3673" s="2"/>
      <c r="J3673" s="2">
        <v>0</v>
      </c>
      <c r="K3673" s="2"/>
    </row>
    <row r="3674" spans="1:11">
      <c r="A3674" s="6" t="s">
        <v>6637</v>
      </c>
      <c r="B3674" s="6" t="s">
        <v>6638</v>
      </c>
      <c r="C3674" s="22" t="str">
        <f t="shared" ca="1" si="285"/>
        <v>West Santo (Santo)</v>
      </c>
      <c r="D3674" s="6" t="s">
        <v>684</v>
      </c>
      <c r="E3674" s="22" t="str">
        <f t="shared" ca="1" si="286"/>
        <v>Aese</v>
      </c>
      <c r="F3674" s="22" t="str">
        <f t="shared" ca="1" si="287"/>
        <v>VUT0102029</v>
      </c>
      <c r="G3674" s="22" t="str">
        <f t="shared" ca="1" si="288"/>
        <v>VUT0102</v>
      </c>
      <c r="H3674" s="22" t="str">
        <f t="shared" ca="1" si="289"/>
        <v>SANMA</v>
      </c>
      <c r="I3674" s="2"/>
      <c r="J3674" s="2">
        <v>0</v>
      </c>
      <c r="K3674" s="2"/>
    </row>
    <row r="3675" spans="1:11">
      <c r="A3675" s="6" t="s">
        <v>6639</v>
      </c>
      <c r="B3675" s="6" t="s">
        <v>6640</v>
      </c>
      <c r="C3675" s="22" t="str">
        <f t="shared" ca="1" si="285"/>
        <v>West Santo (Santo)</v>
      </c>
      <c r="D3675" s="6" t="s">
        <v>684</v>
      </c>
      <c r="E3675" s="22" t="str">
        <f t="shared" ca="1" si="286"/>
        <v>Aese</v>
      </c>
      <c r="F3675" s="22" t="str">
        <f t="shared" ca="1" si="287"/>
        <v>VUT0102029</v>
      </c>
      <c r="G3675" s="22" t="str">
        <f t="shared" ca="1" si="288"/>
        <v>VUT0102</v>
      </c>
      <c r="H3675" s="22" t="str">
        <f t="shared" ca="1" si="289"/>
        <v>SANMA</v>
      </c>
      <c r="I3675" s="2"/>
      <c r="J3675" s="2">
        <v>0</v>
      </c>
      <c r="K3675" s="2"/>
    </row>
    <row r="3676" spans="1:11">
      <c r="A3676" s="6" t="s">
        <v>6641</v>
      </c>
      <c r="B3676" s="6" t="s">
        <v>6642</v>
      </c>
      <c r="C3676" s="22" t="str">
        <f t="shared" ca="1" si="285"/>
        <v>West Santo (Santo)</v>
      </c>
      <c r="D3676" s="6" t="s">
        <v>684</v>
      </c>
      <c r="E3676" s="22" t="str">
        <f t="shared" ca="1" si="286"/>
        <v>Aese</v>
      </c>
      <c r="F3676" s="22" t="str">
        <f t="shared" ca="1" si="287"/>
        <v>VUT0102029</v>
      </c>
      <c r="G3676" s="22" t="str">
        <f t="shared" ca="1" si="288"/>
        <v>VUT0102</v>
      </c>
      <c r="H3676" s="22" t="str">
        <f t="shared" ca="1" si="289"/>
        <v>SANMA</v>
      </c>
      <c r="I3676" s="2"/>
      <c r="J3676" s="2">
        <v>0</v>
      </c>
      <c r="K3676" s="2"/>
    </row>
    <row r="3677" spans="1:11">
      <c r="A3677" s="6" t="s">
        <v>6643</v>
      </c>
      <c r="B3677" s="6" t="s">
        <v>6644</v>
      </c>
      <c r="C3677" s="22" t="str">
        <f t="shared" ca="1" si="285"/>
        <v>West Santo (Santo)</v>
      </c>
      <c r="D3677" s="6" t="s">
        <v>684</v>
      </c>
      <c r="E3677" s="22" t="str">
        <f t="shared" ca="1" si="286"/>
        <v>Aese</v>
      </c>
      <c r="F3677" s="22" t="str">
        <f t="shared" ca="1" si="287"/>
        <v>VUT0102029</v>
      </c>
      <c r="G3677" s="22" t="str">
        <f t="shared" ca="1" si="288"/>
        <v>VUT0102</v>
      </c>
      <c r="H3677" s="22" t="str">
        <f t="shared" ca="1" si="289"/>
        <v>SANMA</v>
      </c>
      <c r="I3677" s="2"/>
      <c r="J3677" s="2">
        <v>0</v>
      </c>
      <c r="K3677" s="2"/>
    </row>
    <row r="3678" spans="1:11">
      <c r="A3678" s="6" t="s">
        <v>6645</v>
      </c>
      <c r="B3678" s="6" t="s">
        <v>6646</v>
      </c>
      <c r="C3678" s="22" t="str">
        <f t="shared" ca="1" si="285"/>
        <v>West Santo (Santo)</v>
      </c>
      <c r="D3678" s="6" t="s">
        <v>684</v>
      </c>
      <c r="E3678" s="22" t="str">
        <f t="shared" ca="1" si="286"/>
        <v>Aese</v>
      </c>
      <c r="F3678" s="22" t="str">
        <f t="shared" ca="1" si="287"/>
        <v>VUT0102029</v>
      </c>
      <c r="G3678" s="22" t="str">
        <f t="shared" ca="1" si="288"/>
        <v>VUT0102</v>
      </c>
      <c r="H3678" s="22" t="str">
        <f t="shared" ca="1" si="289"/>
        <v>SANMA</v>
      </c>
      <c r="I3678" s="2"/>
      <c r="J3678" s="2">
        <v>0</v>
      </c>
      <c r="K3678" s="2"/>
    </row>
    <row r="3679" spans="1:11">
      <c r="A3679" s="6" t="s">
        <v>6647</v>
      </c>
      <c r="B3679" s="6" t="s">
        <v>6648</v>
      </c>
      <c r="C3679" s="22" t="str">
        <f t="shared" ca="1" si="285"/>
        <v>West Santo (Santo)</v>
      </c>
      <c r="D3679" s="6" t="s">
        <v>684</v>
      </c>
      <c r="E3679" s="22" t="str">
        <f t="shared" ca="1" si="286"/>
        <v>Aese</v>
      </c>
      <c r="F3679" s="22" t="str">
        <f t="shared" ca="1" si="287"/>
        <v>VUT0102029</v>
      </c>
      <c r="G3679" s="22" t="str">
        <f t="shared" ca="1" si="288"/>
        <v>VUT0102</v>
      </c>
      <c r="H3679" s="22" t="str">
        <f t="shared" ca="1" si="289"/>
        <v>SANMA</v>
      </c>
      <c r="I3679" s="2"/>
      <c r="J3679" s="2">
        <v>0</v>
      </c>
      <c r="K3679" s="2"/>
    </row>
    <row r="3680" spans="1:11">
      <c r="A3680" s="6" t="s">
        <v>6649</v>
      </c>
      <c r="B3680" s="6" t="s">
        <v>6650</v>
      </c>
      <c r="C3680" s="22" t="str">
        <f t="shared" ca="1" si="285"/>
        <v>West Santo (Santo)</v>
      </c>
      <c r="D3680" s="6" t="s">
        <v>684</v>
      </c>
      <c r="E3680" s="22" t="str">
        <f t="shared" ca="1" si="286"/>
        <v>Aese</v>
      </c>
      <c r="F3680" s="22" t="str">
        <f t="shared" ca="1" si="287"/>
        <v>VUT0102029</v>
      </c>
      <c r="G3680" s="22" t="str">
        <f t="shared" ca="1" si="288"/>
        <v>VUT0102</v>
      </c>
      <c r="H3680" s="22" t="str">
        <f t="shared" ca="1" si="289"/>
        <v>SANMA</v>
      </c>
      <c r="I3680" s="2"/>
      <c r="J3680" s="2">
        <v>0</v>
      </c>
      <c r="K3680" s="2"/>
    </row>
    <row r="3681" spans="1:11">
      <c r="A3681" s="6" t="s">
        <v>6651</v>
      </c>
      <c r="B3681" s="6" t="s">
        <v>6652</v>
      </c>
      <c r="C3681" s="22" t="str">
        <f t="shared" ca="1" si="285"/>
        <v>West Santo (Santo)</v>
      </c>
      <c r="D3681" s="6" t="s">
        <v>684</v>
      </c>
      <c r="E3681" s="22" t="str">
        <f t="shared" ca="1" si="286"/>
        <v>Aese</v>
      </c>
      <c r="F3681" s="22" t="str">
        <f t="shared" ca="1" si="287"/>
        <v>VUT0102029</v>
      </c>
      <c r="G3681" s="22" t="str">
        <f t="shared" ca="1" si="288"/>
        <v>VUT0102</v>
      </c>
      <c r="H3681" s="22" t="str">
        <f t="shared" ca="1" si="289"/>
        <v>SANMA</v>
      </c>
      <c r="I3681" s="2"/>
      <c r="J3681" s="2">
        <v>0</v>
      </c>
      <c r="K3681" s="2"/>
    </row>
    <row r="3682" spans="1:11">
      <c r="A3682" s="6" t="s">
        <v>6653</v>
      </c>
      <c r="B3682" s="6" t="s">
        <v>6654</v>
      </c>
      <c r="C3682" s="22" t="str">
        <f t="shared" ca="1" si="285"/>
        <v>West Santo (Santo)</v>
      </c>
      <c r="D3682" s="6" t="s">
        <v>684</v>
      </c>
      <c r="E3682" s="22" t="str">
        <f t="shared" ca="1" si="286"/>
        <v>Aese</v>
      </c>
      <c r="F3682" s="22" t="str">
        <f t="shared" ca="1" si="287"/>
        <v>VUT0102029</v>
      </c>
      <c r="G3682" s="22" t="str">
        <f t="shared" ca="1" si="288"/>
        <v>VUT0102</v>
      </c>
      <c r="H3682" s="22" t="str">
        <f t="shared" ca="1" si="289"/>
        <v>SANMA</v>
      </c>
      <c r="I3682" s="2"/>
      <c r="J3682" s="2">
        <v>0</v>
      </c>
      <c r="K3682" s="2"/>
    </row>
    <row r="3683" spans="1:11">
      <c r="A3683" s="6" t="s">
        <v>6655</v>
      </c>
      <c r="B3683" s="6" t="s">
        <v>6656</v>
      </c>
      <c r="C3683" s="22" t="str">
        <f t="shared" ca="1" si="285"/>
        <v>West Santo (Santo)</v>
      </c>
      <c r="D3683" s="6" t="s">
        <v>684</v>
      </c>
      <c r="E3683" s="22" t="str">
        <f t="shared" ca="1" si="286"/>
        <v>Aese</v>
      </c>
      <c r="F3683" s="22" t="str">
        <f t="shared" ca="1" si="287"/>
        <v>VUT0102029</v>
      </c>
      <c r="G3683" s="22" t="str">
        <f t="shared" ca="1" si="288"/>
        <v>VUT0102</v>
      </c>
      <c r="H3683" s="22" t="str">
        <f t="shared" ca="1" si="289"/>
        <v>SANMA</v>
      </c>
      <c r="I3683" s="2"/>
      <c r="J3683" s="2">
        <v>0</v>
      </c>
      <c r="K3683" s="2"/>
    </row>
    <row r="3684" spans="1:11">
      <c r="A3684" s="6" t="s">
        <v>6659</v>
      </c>
      <c r="B3684" s="6" t="s">
        <v>6660</v>
      </c>
      <c r="C3684" s="22" t="str">
        <f t="shared" ca="1" si="285"/>
        <v>West Santo (Santo)</v>
      </c>
      <c r="D3684" s="6" t="s">
        <v>684</v>
      </c>
      <c r="E3684" s="22" t="str">
        <f t="shared" ca="1" si="286"/>
        <v>Aese</v>
      </c>
      <c r="F3684" s="22" t="str">
        <f t="shared" ca="1" si="287"/>
        <v>VUT0102029</v>
      </c>
      <c r="G3684" s="22" t="str">
        <f t="shared" ca="1" si="288"/>
        <v>VUT0102</v>
      </c>
      <c r="H3684" s="22" t="str">
        <f t="shared" ca="1" si="289"/>
        <v>SANMA</v>
      </c>
      <c r="I3684" s="2"/>
      <c r="J3684" s="2">
        <v>0</v>
      </c>
      <c r="K3684" s="2"/>
    </row>
    <row r="3685" spans="1:11">
      <c r="A3685" s="6" t="s">
        <v>6661</v>
      </c>
      <c r="B3685" s="6" t="s">
        <v>6662</v>
      </c>
      <c r="C3685" s="22" t="str">
        <f t="shared" ca="1" si="285"/>
        <v>West Santo (Santo)</v>
      </c>
      <c r="D3685" s="6" t="s">
        <v>684</v>
      </c>
      <c r="E3685" s="22" t="str">
        <f t="shared" ca="1" si="286"/>
        <v>Aese</v>
      </c>
      <c r="F3685" s="22" t="str">
        <f t="shared" ca="1" si="287"/>
        <v>VUT0102029</v>
      </c>
      <c r="G3685" s="22" t="str">
        <f t="shared" ca="1" si="288"/>
        <v>VUT0102</v>
      </c>
      <c r="H3685" s="22" t="str">
        <f t="shared" ca="1" si="289"/>
        <v>SANMA</v>
      </c>
      <c r="I3685" s="2"/>
      <c r="J3685" s="2">
        <v>0</v>
      </c>
      <c r="K3685" s="2"/>
    </row>
    <row r="3686" spans="1:11">
      <c r="A3686" s="6" t="s">
        <v>6663</v>
      </c>
      <c r="B3686" s="6" t="s">
        <v>6664</v>
      </c>
      <c r="C3686" s="22" t="str">
        <f t="shared" ca="1" si="285"/>
        <v>West Santo (Santo)</v>
      </c>
      <c r="D3686" s="6" t="s">
        <v>684</v>
      </c>
      <c r="E3686" s="22" t="str">
        <f t="shared" ca="1" si="286"/>
        <v>Aese</v>
      </c>
      <c r="F3686" s="22" t="str">
        <f t="shared" ca="1" si="287"/>
        <v>VUT0102029</v>
      </c>
      <c r="G3686" s="22" t="str">
        <f t="shared" ca="1" si="288"/>
        <v>VUT0102</v>
      </c>
      <c r="H3686" s="22" t="str">
        <f t="shared" ca="1" si="289"/>
        <v>SANMA</v>
      </c>
      <c r="I3686" s="2"/>
      <c r="J3686" s="2">
        <v>0</v>
      </c>
      <c r="K3686" s="2"/>
    </row>
    <row r="3687" spans="1:11">
      <c r="A3687" s="6" t="s">
        <v>6667</v>
      </c>
      <c r="B3687" s="6" t="s">
        <v>6668</v>
      </c>
      <c r="C3687" s="22" t="str">
        <f t="shared" ca="1" si="285"/>
        <v>West Santo (Santo)</v>
      </c>
      <c r="D3687" s="6" t="s">
        <v>684</v>
      </c>
      <c r="E3687" s="22" t="str">
        <f t="shared" ca="1" si="286"/>
        <v>Aese</v>
      </c>
      <c r="F3687" s="22" t="str">
        <f t="shared" ca="1" si="287"/>
        <v>VUT0102029</v>
      </c>
      <c r="G3687" s="22" t="str">
        <f t="shared" ca="1" si="288"/>
        <v>VUT0102</v>
      </c>
      <c r="H3687" s="22" t="str">
        <f t="shared" ca="1" si="289"/>
        <v>SANMA</v>
      </c>
      <c r="I3687" s="2"/>
      <c r="J3687" s="2">
        <v>0</v>
      </c>
      <c r="K3687" s="2"/>
    </row>
    <row r="3688" spans="1:11">
      <c r="A3688" s="6" t="s">
        <v>6669</v>
      </c>
      <c r="B3688" s="6" t="s">
        <v>6670</v>
      </c>
      <c r="C3688" s="22" t="str">
        <f t="shared" ca="1" si="285"/>
        <v>West Santo (Santo)</v>
      </c>
      <c r="D3688" s="6" t="s">
        <v>684</v>
      </c>
      <c r="E3688" s="22" t="str">
        <f t="shared" ca="1" si="286"/>
        <v>Aese</v>
      </c>
      <c r="F3688" s="22" t="str">
        <f t="shared" ca="1" si="287"/>
        <v>VUT0102029</v>
      </c>
      <c r="G3688" s="22" t="str">
        <f t="shared" ca="1" si="288"/>
        <v>VUT0102</v>
      </c>
      <c r="H3688" s="22" t="str">
        <f t="shared" ca="1" si="289"/>
        <v>SANMA</v>
      </c>
      <c r="I3688" s="2"/>
      <c r="J3688" s="2">
        <v>0</v>
      </c>
      <c r="K3688" s="2"/>
    </row>
    <row r="3689" spans="1:11">
      <c r="A3689" s="6" t="s">
        <v>6671</v>
      </c>
      <c r="B3689" s="6" t="s">
        <v>6672</v>
      </c>
      <c r="C3689" s="22" t="str">
        <f t="shared" ca="1" si="285"/>
        <v>West Santo (Santo)</v>
      </c>
      <c r="D3689" s="6" t="s">
        <v>684</v>
      </c>
      <c r="E3689" s="22" t="str">
        <f t="shared" ca="1" si="286"/>
        <v>Aese</v>
      </c>
      <c r="F3689" s="22" t="str">
        <f t="shared" ca="1" si="287"/>
        <v>VUT0102029</v>
      </c>
      <c r="G3689" s="22" t="str">
        <f t="shared" ca="1" si="288"/>
        <v>VUT0102</v>
      </c>
      <c r="H3689" s="22" t="str">
        <f t="shared" ca="1" si="289"/>
        <v>SANMA</v>
      </c>
      <c r="I3689" s="2"/>
      <c r="J3689" s="2">
        <v>0</v>
      </c>
      <c r="K3689" s="2"/>
    </row>
    <row r="3690" spans="1:11">
      <c r="A3690" s="6" t="s">
        <v>6675</v>
      </c>
      <c r="B3690" s="6" t="s">
        <v>6676</v>
      </c>
      <c r="C3690" s="22" t="str">
        <f t="shared" ca="1" si="285"/>
        <v>West Santo (Santo)</v>
      </c>
      <c r="D3690" s="6" t="s">
        <v>684</v>
      </c>
      <c r="E3690" s="22" t="str">
        <f t="shared" ca="1" si="286"/>
        <v>Aese</v>
      </c>
      <c r="F3690" s="22" t="str">
        <f t="shared" ca="1" si="287"/>
        <v>VUT0102029</v>
      </c>
      <c r="G3690" s="22" t="str">
        <f t="shared" ca="1" si="288"/>
        <v>VUT0102</v>
      </c>
      <c r="H3690" s="22" t="str">
        <f t="shared" ca="1" si="289"/>
        <v>SANMA</v>
      </c>
      <c r="I3690" s="2"/>
      <c r="J3690" s="2">
        <v>0</v>
      </c>
      <c r="K3690" s="2"/>
    </row>
    <row r="3691" spans="1:11">
      <c r="A3691" s="6" t="s">
        <v>6677</v>
      </c>
      <c r="B3691" s="6" t="s">
        <v>6678</v>
      </c>
      <c r="C3691" s="22" t="str">
        <f t="shared" ca="1" si="285"/>
        <v>West Santo (Santo)</v>
      </c>
      <c r="D3691" s="6" t="s">
        <v>684</v>
      </c>
      <c r="E3691" s="22" t="str">
        <f t="shared" ca="1" si="286"/>
        <v>Aese</v>
      </c>
      <c r="F3691" s="22" t="str">
        <f t="shared" ca="1" si="287"/>
        <v>VUT0102029</v>
      </c>
      <c r="G3691" s="22" t="str">
        <f t="shared" ca="1" si="288"/>
        <v>VUT0102</v>
      </c>
      <c r="H3691" s="22" t="str">
        <f t="shared" ca="1" si="289"/>
        <v>SANMA</v>
      </c>
      <c r="I3691" s="2"/>
      <c r="J3691" s="2">
        <v>0</v>
      </c>
      <c r="K3691" s="2"/>
    </row>
    <row r="3692" spans="1:11">
      <c r="A3692" s="6" t="s">
        <v>6679</v>
      </c>
      <c r="B3692" s="6" t="s">
        <v>6680</v>
      </c>
      <c r="C3692" s="22" t="str">
        <f t="shared" ca="1" si="285"/>
        <v>West Santo (Santo)</v>
      </c>
      <c r="D3692" s="6" t="s">
        <v>684</v>
      </c>
      <c r="E3692" s="22" t="str">
        <f t="shared" ca="1" si="286"/>
        <v>Aese</v>
      </c>
      <c r="F3692" s="22" t="str">
        <f t="shared" ca="1" si="287"/>
        <v>VUT0102029</v>
      </c>
      <c r="G3692" s="22" t="str">
        <f t="shared" ca="1" si="288"/>
        <v>VUT0102</v>
      </c>
      <c r="H3692" s="22" t="str">
        <f t="shared" ca="1" si="289"/>
        <v>SANMA</v>
      </c>
      <c r="I3692" s="2"/>
      <c r="J3692" s="2">
        <v>0</v>
      </c>
      <c r="K3692" s="2"/>
    </row>
    <row r="3693" spans="1:11">
      <c r="A3693" s="6" t="s">
        <v>6681</v>
      </c>
      <c r="B3693" s="6" t="s">
        <v>6682</v>
      </c>
      <c r="C3693" s="22" t="str">
        <f t="shared" ca="1" si="285"/>
        <v>West Santo (Santo)</v>
      </c>
      <c r="D3693" s="6" t="s">
        <v>684</v>
      </c>
      <c r="E3693" s="22" t="str">
        <f t="shared" ca="1" si="286"/>
        <v>Aese</v>
      </c>
      <c r="F3693" s="22" t="str">
        <f t="shared" ca="1" si="287"/>
        <v>VUT0102029</v>
      </c>
      <c r="G3693" s="22" t="str">
        <f t="shared" ca="1" si="288"/>
        <v>VUT0102</v>
      </c>
      <c r="H3693" s="22" t="str">
        <f t="shared" ca="1" si="289"/>
        <v>SANMA</v>
      </c>
      <c r="I3693" s="2"/>
      <c r="J3693" s="2">
        <v>0</v>
      </c>
      <c r="K3693" s="2"/>
    </row>
    <row r="3694" spans="1:11">
      <c r="A3694" s="6" t="s">
        <v>6683</v>
      </c>
      <c r="B3694" s="6" t="s">
        <v>6684</v>
      </c>
      <c r="C3694" s="22" t="str">
        <f t="shared" ca="1" si="285"/>
        <v>West Santo (Santo)</v>
      </c>
      <c r="D3694" s="6" t="s">
        <v>684</v>
      </c>
      <c r="E3694" s="22" t="str">
        <f t="shared" ca="1" si="286"/>
        <v>Aese</v>
      </c>
      <c r="F3694" s="22" t="str">
        <f t="shared" ca="1" si="287"/>
        <v>VUT0102029</v>
      </c>
      <c r="G3694" s="22" t="str">
        <f t="shared" ca="1" si="288"/>
        <v>VUT0102</v>
      </c>
      <c r="H3694" s="22" t="str">
        <f t="shared" ca="1" si="289"/>
        <v>SANMA</v>
      </c>
      <c r="I3694" s="2"/>
      <c r="J3694" s="2">
        <v>0</v>
      </c>
      <c r="K3694" s="2"/>
    </row>
    <row r="3695" spans="1:11">
      <c r="A3695" s="6" t="s">
        <v>6686</v>
      </c>
      <c r="B3695" s="6" t="s">
        <v>6687</v>
      </c>
      <c r="C3695" s="22" t="str">
        <f t="shared" ca="1" si="285"/>
        <v>West Santo (Santo)</v>
      </c>
      <c r="D3695" s="6" t="s">
        <v>684</v>
      </c>
      <c r="E3695" s="22" t="str">
        <f t="shared" ca="1" si="286"/>
        <v>Aese</v>
      </c>
      <c r="F3695" s="22" t="str">
        <f t="shared" ca="1" si="287"/>
        <v>VUT0102029</v>
      </c>
      <c r="G3695" s="22" t="str">
        <f t="shared" ca="1" si="288"/>
        <v>VUT0102</v>
      </c>
      <c r="H3695" s="22" t="str">
        <f t="shared" ca="1" si="289"/>
        <v>SANMA</v>
      </c>
      <c r="I3695" s="2"/>
      <c r="J3695" s="2">
        <v>0</v>
      </c>
      <c r="K3695" s="2"/>
    </row>
    <row r="3696" spans="1:11">
      <c r="A3696" s="6" t="s">
        <v>6690</v>
      </c>
      <c r="B3696" s="6" t="s">
        <v>6691</v>
      </c>
      <c r="C3696" s="22" t="str">
        <f t="shared" ca="1" si="285"/>
        <v>West Santo (Santo)</v>
      </c>
      <c r="D3696" s="6" t="s">
        <v>684</v>
      </c>
      <c r="E3696" s="22" t="str">
        <f t="shared" ca="1" si="286"/>
        <v>Aese</v>
      </c>
      <c r="F3696" s="22" t="str">
        <f t="shared" ca="1" si="287"/>
        <v>VUT0102029</v>
      </c>
      <c r="G3696" s="22" t="str">
        <f t="shared" ca="1" si="288"/>
        <v>VUT0102</v>
      </c>
      <c r="H3696" s="22" t="str">
        <f t="shared" ca="1" si="289"/>
        <v>SANMA</v>
      </c>
      <c r="I3696" s="2"/>
      <c r="J3696" s="2">
        <v>0</v>
      </c>
      <c r="K3696" s="2"/>
    </row>
    <row r="3697" spans="1:11">
      <c r="A3697" s="6" t="s">
        <v>6692</v>
      </c>
      <c r="B3697" s="6" t="s">
        <v>6693</v>
      </c>
      <c r="C3697" s="22" t="str">
        <f t="shared" ca="1" si="285"/>
        <v>West Santo (Santo)</v>
      </c>
      <c r="D3697" s="6" t="s">
        <v>684</v>
      </c>
      <c r="E3697" s="22" t="str">
        <f t="shared" ca="1" si="286"/>
        <v>Aese</v>
      </c>
      <c r="F3697" s="22" t="str">
        <f t="shared" ca="1" si="287"/>
        <v>VUT0102029</v>
      </c>
      <c r="G3697" s="22" t="str">
        <f t="shared" ca="1" si="288"/>
        <v>VUT0102</v>
      </c>
      <c r="H3697" s="22" t="str">
        <f t="shared" ca="1" si="289"/>
        <v>SANMA</v>
      </c>
      <c r="I3697" s="2"/>
      <c r="J3697" s="2">
        <v>0</v>
      </c>
      <c r="K3697" s="2"/>
    </row>
    <row r="3698" spans="1:11">
      <c r="A3698" s="6" t="s">
        <v>6694</v>
      </c>
      <c r="B3698" s="6" t="s">
        <v>6695</v>
      </c>
      <c r="C3698" s="22" t="str">
        <f t="shared" ca="1" si="285"/>
        <v>West Santo (Santo)</v>
      </c>
      <c r="D3698" s="6" t="s">
        <v>684</v>
      </c>
      <c r="E3698" s="22" t="str">
        <f t="shared" ca="1" si="286"/>
        <v>Aese</v>
      </c>
      <c r="F3698" s="22" t="str">
        <f t="shared" ca="1" si="287"/>
        <v>VUT0102029</v>
      </c>
      <c r="G3698" s="22" t="str">
        <f t="shared" ca="1" si="288"/>
        <v>VUT0102</v>
      </c>
      <c r="H3698" s="22" t="str">
        <f t="shared" ca="1" si="289"/>
        <v>SANMA</v>
      </c>
      <c r="I3698" s="2"/>
      <c r="J3698" s="2">
        <v>0</v>
      </c>
      <c r="K3698" s="2"/>
    </row>
    <row r="3699" spans="1:11">
      <c r="A3699" s="6" t="s">
        <v>6702</v>
      </c>
      <c r="B3699" s="6" t="s">
        <v>6703</v>
      </c>
      <c r="C3699" s="22" t="str">
        <f t="shared" ca="1" si="285"/>
        <v>West Santo (Santo)</v>
      </c>
      <c r="D3699" s="6" t="s">
        <v>684</v>
      </c>
      <c r="E3699" s="22" t="str">
        <f t="shared" ca="1" si="286"/>
        <v>Aese</v>
      </c>
      <c r="F3699" s="22" t="str">
        <f t="shared" ca="1" si="287"/>
        <v>VUT0102029</v>
      </c>
      <c r="G3699" s="22" t="str">
        <f t="shared" ca="1" si="288"/>
        <v>VUT0102</v>
      </c>
      <c r="H3699" s="22" t="str">
        <f t="shared" ca="1" si="289"/>
        <v>SANMA</v>
      </c>
      <c r="I3699" s="2"/>
      <c r="J3699" s="2">
        <v>0</v>
      </c>
      <c r="K3699" s="2"/>
    </row>
    <row r="3700" spans="1:11">
      <c r="A3700" s="6" t="s">
        <v>6706</v>
      </c>
      <c r="B3700" s="6" t="s">
        <v>6707</v>
      </c>
      <c r="C3700" s="22" t="str">
        <f t="shared" ca="1" si="285"/>
        <v>West Santo (Santo)</v>
      </c>
      <c r="D3700" s="6" t="s">
        <v>684</v>
      </c>
      <c r="E3700" s="22" t="str">
        <f t="shared" ca="1" si="286"/>
        <v>Aese</v>
      </c>
      <c r="F3700" s="22" t="str">
        <f t="shared" ca="1" si="287"/>
        <v>VUT0102029</v>
      </c>
      <c r="G3700" s="22" t="str">
        <f t="shared" ca="1" si="288"/>
        <v>VUT0102</v>
      </c>
      <c r="H3700" s="22" t="str">
        <f t="shared" ca="1" si="289"/>
        <v>SANMA</v>
      </c>
      <c r="I3700" s="2"/>
      <c r="J3700" s="2">
        <v>0</v>
      </c>
      <c r="K3700" s="2"/>
    </row>
    <row r="3701" spans="1:11">
      <c r="A3701" s="6" t="s">
        <v>6708</v>
      </c>
      <c r="B3701" s="6" t="s">
        <v>6709</v>
      </c>
      <c r="C3701" s="22" t="str">
        <f t="shared" ca="1" si="285"/>
        <v>West Santo (Santo)</v>
      </c>
      <c r="D3701" s="6" t="s">
        <v>684</v>
      </c>
      <c r="E3701" s="22" t="str">
        <f t="shared" ca="1" si="286"/>
        <v>Aese</v>
      </c>
      <c r="F3701" s="22" t="str">
        <f t="shared" ca="1" si="287"/>
        <v>VUT0102029</v>
      </c>
      <c r="G3701" s="22" t="str">
        <f t="shared" ca="1" si="288"/>
        <v>VUT0102</v>
      </c>
      <c r="H3701" s="22" t="str">
        <f t="shared" ca="1" si="289"/>
        <v>SANMA</v>
      </c>
      <c r="I3701" s="2"/>
      <c r="J3701" s="2">
        <v>0</v>
      </c>
      <c r="K3701" s="2"/>
    </row>
    <row r="3702" spans="1:11">
      <c r="A3702" s="6" t="s">
        <v>6714</v>
      </c>
      <c r="B3702" s="6" t="s">
        <v>6715</v>
      </c>
      <c r="C3702" s="22" t="str">
        <f t="shared" ca="1" si="285"/>
        <v>West Santo (Santo)</v>
      </c>
      <c r="D3702" s="6" t="s">
        <v>684</v>
      </c>
      <c r="E3702" s="22" t="str">
        <f t="shared" ca="1" si="286"/>
        <v>Aese</v>
      </c>
      <c r="F3702" s="22" t="str">
        <f t="shared" ca="1" si="287"/>
        <v>VUT0102029</v>
      </c>
      <c r="G3702" s="22" t="str">
        <f t="shared" ca="1" si="288"/>
        <v>VUT0102</v>
      </c>
      <c r="H3702" s="22" t="str">
        <f t="shared" ca="1" si="289"/>
        <v>SANMA</v>
      </c>
      <c r="I3702" s="2"/>
      <c r="J3702" s="2">
        <v>0</v>
      </c>
      <c r="K3702" s="2"/>
    </row>
    <row r="3703" spans="1:11">
      <c r="A3703" s="6" t="s">
        <v>6720</v>
      </c>
      <c r="B3703" s="6" t="s">
        <v>6721</v>
      </c>
      <c r="C3703" s="22" t="str">
        <f t="shared" ca="1" si="285"/>
        <v>West Santo (Santo)</v>
      </c>
      <c r="D3703" s="6" t="s">
        <v>684</v>
      </c>
      <c r="E3703" s="22" t="str">
        <f t="shared" ca="1" si="286"/>
        <v>Aese</v>
      </c>
      <c r="F3703" s="22" t="str">
        <f t="shared" ca="1" si="287"/>
        <v>VUT0102029</v>
      </c>
      <c r="G3703" s="22" t="str">
        <f t="shared" ca="1" si="288"/>
        <v>VUT0102</v>
      </c>
      <c r="H3703" s="22" t="str">
        <f t="shared" ca="1" si="289"/>
        <v>SANMA</v>
      </c>
      <c r="I3703" s="2"/>
      <c r="J3703" s="2">
        <v>0</v>
      </c>
      <c r="K3703" s="2"/>
    </row>
    <row r="3704" spans="1:11">
      <c r="A3704" s="6" t="s">
        <v>6728</v>
      </c>
      <c r="B3704" s="6" t="s">
        <v>6729</v>
      </c>
      <c r="C3704" s="22" t="str">
        <f t="shared" ca="1" si="285"/>
        <v>West Santo (Santo)</v>
      </c>
      <c r="D3704" s="6" t="s">
        <v>684</v>
      </c>
      <c r="E3704" s="22" t="str">
        <f t="shared" ca="1" si="286"/>
        <v>Aese</v>
      </c>
      <c r="F3704" s="22" t="str">
        <f t="shared" ca="1" si="287"/>
        <v>VUT0102029</v>
      </c>
      <c r="G3704" s="22" t="str">
        <f t="shared" ca="1" si="288"/>
        <v>VUT0102</v>
      </c>
      <c r="H3704" s="22" t="str">
        <f t="shared" ca="1" si="289"/>
        <v>SANMA</v>
      </c>
      <c r="I3704" s="2"/>
      <c r="J3704" s="2">
        <v>0</v>
      </c>
      <c r="K3704" s="2"/>
    </row>
    <row r="3705" spans="1:11">
      <c r="A3705" s="6" t="s">
        <v>6730</v>
      </c>
      <c r="B3705" s="6" t="s">
        <v>6731</v>
      </c>
      <c r="C3705" s="22" t="str">
        <f t="shared" ca="1" si="285"/>
        <v>West Santo (Santo)</v>
      </c>
      <c r="D3705" s="6" t="s">
        <v>684</v>
      </c>
      <c r="E3705" s="22" t="str">
        <f t="shared" ca="1" si="286"/>
        <v>Aese</v>
      </c>
      <c r="F3705" s="22" t="str">
        <f t="shared" ca="1" si="287"/>
        <v>VUT0102029</v>
      </c>
      <c r="G3705" s="22" t="str">
        <f t="shared" ca="1" si="288"/>
        <v>VUT0102</v>
      </c>
      <c r="H3705" s="22" t="str">
        <f t="shared" ca="1" si="289"/>
        <v>SANMA</v>
      </c>
      <c r="I3705" s="2"/>
      <c r="J3705" s="2">
        <v>0</v>
      </c>
      <c r="K3705" s="2"/>
    </row>
    <row r="3706" spans="1:11">
      <c r="A3706" s="6" t="s">
        <v>6746</v>
      </c>
      <c r="B3706" s="6" t="s">
        <v>6747</v>
      </c>
      <c r="C3706" s="22" t="str">
        <f t="shared" ca="1" si="285"/>
        <v>West Santo (Santo)</v>
      </c>
      <c r="D3706" s="6" t="s">
        <v>684</v>
      </c>
      <c r="E3706" s="22" t="str">
        <f t="shared" ca="1" si="286"/>
        <v>Aese</v>
      </c>
      <c r="F3706" s="22" t="str">
        <f t="shared" ca="1" si="287"/>
        <v>VUT0102029</v>
      </c>
      <c r="G3706" s="22" t="str">
        <f t="shared" ca="1" si="288"/>
        <v>VUT0102</v>
      </c>
      <c r="H3706" s="22" t="str">
        <f t="shared" ca="1" si="289"/>
        <v>SANMA</v>
      </c>
      <c r="I3706" s="2"/>
      <c r="J3706" s="2">
        <v>0</v>
      </c>
      <c r="K3706" s="2"/>
    </row>
    <row r="3707" spans="1:11">
      <c r="A3707" s="6" t="s">
        <v>6748</v>
      </c>
      <c r="B3707" s="6" t="s">
        <v>6749</v>
      </c>
      <c r="C3707" s="22" t="str">
        <f t="shared" ca="1" si="285"/>
        <v>West Santo (Santo)</v>
      </c>
      <c r="D3707" s="6" t="s">
        <v>684</v>
      </c>
      <c r="E3707" s="22" t="str">
        <f t="shared" ca="1" si="286"/>
        <v>Aese</v>
      </c>
      <c r="F3707" s="22" t="str">
        <f t="shared" ca="1" si="287"/>
        <v>VUT0102029</v>
      </c>
      <c r="G3707" s="22" t="str">
        <f t="shared" ca="1" si="288"/>
        <v>VUT0102</v>
      </c>
      <c r="H3707" s="22" t="str">
        <f t="shared" ca="1" si="289"/>
        <v>SANMA</v>
      </c>
      <c r="I3707" s="2"/>
      <c r="J3707" s="2">
        <v>0</v>
      </c>
      <c r="K3707" s="2"/>
    </row>
    <row r="3708" spans="1:11">
      <c r="A3708" s="6" t="s">
        <v>6752</v>
      </c>
      <c r="B3708" s="6" t="s">
        <v>6753</v>
      </c>
      <c r="C3708" s="22" t="str">
        <f t="shared" ca="1" si="285"/>
        <v>West Santo (Santo)</v>
      </c>
      <c r="D3708" s="6" t="s">
        <v>684</v>
      </c>
      <c r="E3708" s="22" t="str">
        <f t="shared" ca="1" si="286"/>
        <v>Aese</v>
      </c>
      <c r="F3708" s="22" t="str">
        <f t="shared" ca="1" si="287"/>
        <v>VUT0102029</v>
      </c>
      <c r="G3708" s="22" t="str">
        <f t="shared" ca="1" si="288"/>
        <v>VUT0102</v>
      </c>
      <c r="H3708" s="22" t="str">
        <f t="shared" ca="1" si="289"/>
        <v>SANMA</v>
      </c>
      <c r="I3708" s="2"/>
      <c r="J3708" s="2">
        <v>0</v>
      </c>
      <c r="K3708" s="2"/>
    </row>
    <row r="3709" spans="1:11">
      <c r="A3709" s="6" t="s">
        <v>6756</v>
      </c>
      <c r="B3709" s="6" t="s">
        <v>6757</v>
      </c>
      <c r="C3709" s="22" t="str">
        <f t="shared" ca="1" si="285"/>
        <v>West Santo (Santo)</v>
      </c>
      <c r="D3709" s="6" t="s">
        <v>684</v>
      </c>
      <c r="E3709" s="22" t="str">
        <f t="shared" ca="1" si="286"/>
        <v>Aese</v>
      </c>
      <c r="F3709" s="22" t="str">
        <f t="shared" ca="1" si="287"/>
        <v>VUT0102029</v>
      </c>
      <c r="G3709" s="22" t="str">
        <f t="shared" ca="1" si="288"/>
        <v>VUT0102</v>
      </c>
      <c r="H3709" s="22" t="str">
        <f t="shared" ca="1" si="289"/>
        <v>SANMA</v>
      </c>
      <c r="I3709" s="2"/>
      <c r="J3709" s="2">
        <v>0</v>
      </c>
      <c r="K3709" s="2"/>
    </row>
    <row r="3710" spans="1:11">
      <c r="A3710" s="6" t="s">
        <v>6762</v>
      </c>
      <c r="B3710" s="6" t="s">
        <v>6763</v>
      </c>
      <c r="C3710" s="22" t="str">
        <f t="shared" ca="1" si="285"/>
        <v>West Santo (Santo)</v>
      </c>
      <c r="D3710" s="6" t="s">
        <v>684</v>
      </c>
      <c r="E3710" s="22" t="str">
        <f t="shared" ca="1" si="286"/>
        <v>Aese</v>
      </c>
      <c r="F3710" s="22" t="str">
        <f t="shared" ca="1" si="287"/>
        <v>VUT0102029</v>
      </c>
      <c r="G3710" s="22" t="str">
        <f t="shared" ca="1" si="288"/>
        <v>VUT0102</v>
      </c>
      <c r="H3710" s="22" t="str">
        <f t="shared" ca="1" si="289"/>
        <v>SANMA</v>
      </c>
      <c r="I3710" s="2"/>
      <c r="J3710" s="2">
        <v>0</v>
      </c>
      <c r="K3710" s="2"/>
    </row>
    <row r="3711" spans="1:11">
      <c r="A3711" s="6" t="s">
        <v>6764</v>
      </c>
      <c r="B3711" s="6" t="s">
        <v>6765</v>
      </c>
      <c r="C3711" s="22" t="str">
        <f t="shared" ca="1" si="285"/>
        <v>West Santo (Santo)</v>
      </c>
      <c r="D3711" s="6" t="s">
        <v>684</v>
      </c>
      <c r="E3711" s="22" t="str">
        <f t="shared" ca="1" si="286"/>
        <v>Aese</v>
      </c>
      <c r="F3711" s="22" t="str">
        <f t="shared" ca="1" si="287"/>
        <v>VUT0102029</v>
      </c>
      <c r="G3711" s="22" t="str">
        <f t="shared" ca="1" si="288"/>
        <v>VUT0102</v>
      </c>
      <c r="H3711" s="22" t="str">
        <f t="shared" ca="1" si="289"/>
        <v>SANMA</v>
      </c>
      <c r="I3711" s="2"/>
      <c r="J3711" s="2">
        <v>0</v>
      </c>
      <c r="K3711" s="2"/>
    </row>
    <row r="3712" spans="1:11">
      <c r="A3712" s="6" t="s">
        <v>6768</v>
      </c>
      <c r="B3712" s="6" t="s">
        <v>6769</v>
      </c>
      <c r="C3712" s="22" t="str">
        <f t="shared" ca="1" si="285"/>
        <v>West Santo (Santo)</v>
      </c>
      <c r="D3712" s="6" t="s">
        <v>684</v>
      </c>
      <c r="E3712" s="22" t="str">
        <f t="shared" ca="1" si="286"/>
        <v>Aese</v>
      </c>
      <c r="F3712" s="22" t="str">
        <f t="shared" ca="1" si="287"/>
        <v>VUT0102029</v>
      </c>
      <c r="G3712" s="22" t="str">
        <f t="shared" ca="1" si="288"/>
        <v>VUT0102</v>
      </c>
      <c r="H3712" s="22" t="str">
        <f t="shared" ca="1" si="289"/>
        <v>SANMA</v>
      </c>
      <c r="I3712" s="2"/>
      <c r="J3712" s="2">
        <v>0</v>
      </c>
      <c r="K3712" s="2"/>
    </row>
    <row r="3713" spans="1:11">
      <c r="A3713" s="6" t="s">
        <v>6770</v>
      </c>
      <c r="B3713" s="6" t="s">
        <v>6771</v>
      </c>
      <c r="C3713" s="22" t="str">
        <f t="shared" ca="1" si="285"/>
        <v>West Santo (Santo)</v>
      </c>
      <c r="D3713" s="6" t="s">
        <v>684</v>
      </c>
      <c r="E3713" s="22" t="str">
        <f t="shared" ca="1" si="286"/>
        <v>Aese</v>
      </c>
      <c r="F3713" s="22" t="str">
        <f t="shared" ca="1" si="287"/>
        <v>VUT0102029</v>
      </c>
      <c r="G3713" s="22" t="str">
        <f t="shared" ca="1" si="288"/>
        <v>VUT0102</v>
      </c>
      <c r="H3713" s="22" t="str">
        <f t="shared" ca="1" si="289"/>
        <v>SANMA</v>
      </c>
      <c r="I3713" s="2"/>
      <c r="J3713" s="2">
        <v>0</v>
      </c>
      <c r="K3713" s="2"/>
    </row>
    <row r="3714" spans="1:11">
      <c r="A3714" s="6" t="s">
        <v>6772</v>
      </c>
      <c r="B3714" s="6" t="s">
        <v>6773</v>
      </c>
      <c r="C3714" s="22" t="str">
        <f t="shared" ref="C3714:C3777" ca="1" si="290">OFFSET(OffsetRefAdm3,MATCH(D3714,MatchAdm3_Code,0)-1,0)</f>
        <v>West Santo (Santo)</v>
      </c>
      <c r="D3714" s="6" t="s">
        <v>684</v>
      </c>
      <c r="E3714" s="22" t="str">
        <f t="shared" ref="E3714:E3777" ca="1" si="291">OFFSET(OffsetRefAdm3,MATCH(D3714,MatchAdm3_Code,0)-1,2)</f>
        <v>Aese</v>
      </c>
      <c r="F3714" s="22" t="str">
        <f t="shared" ref="F3714:F3777" ca="1" si="292">OFFSET(OffsetRefAdm3,MATCH(D3714,MatchAdm3_Code,0)-1,3)</f>
        <v>VUT0102029</v>
      </c>
      <c r="G3714" s="22" t="str">
        <f t="shared" ref="G3714:G3777" ca="1" si="293">OFFSET(OffsetRefAdm3,MATCH(D3714,MatchAdm3_Code,0)-1,5)</f>
        <v>VUT0102</v>
      </c>
      <c r="H3714" s="22" t="str">
        <f t="shared" ref="H3714:H3777" ca="1" si="294">OFFSET(OffsetRefAdm3,MATCH(D3714,MatchAdm3_Code,0)-1,4)</f>
        <v>SANMA</v>
      </c>
      <c r="I3714" s="2"/>
      <c r="J3714" s="2">
        <v>0</v>
      </c>
      <c r="K3714" s="2"/>
    </row>
    <row r="3715" spans="1:11">
      <c r="A3715" s="6" t="s">
        <v>6774</v>
      </c>
      <c r="B3715" s="6" t="s">
        <v>6775</v>
      </c>
      <c r="C3715" s="22" t="str">
        <f t="shared" ca="1" si="290"/>
        <v>West Santo (Santo)</v>
      </c>
      <c r="D3715" s="6" t="s">
        <v>684</v>
      </c>
      <c r="E3715" s="22" t="str">
        <f t="shared" ca="1" si="291"/>
        <v>Aese</v>
      </c>
      <c r="F3715" s="22" t="str">
        <f t="shared" ca="1" si="292"/>
        <v>VUT0102029</v>
      </c>
      <c r="G3715" s="22" t="str">
        <f t="shared" ca="1" si="293"/>
        <v>VUT0102</v>
      </c>
      <c r="H3715" s="22" t="str">
        <f t="shared" ca="1" si="294"/>
        <v>SANMA</v>
      </c>
      <c r="I3715" s="2"/>
      <c r="J3715" s="2">
        <v>0</v>
      </c>
      <c r="K3715" s="2"/>
    </row>
    <row r="3716" spans="1:11">
      <c r="A3716" s="6" t="s">
        <v>6780</v>
      </c>
      <c r="B3716" s="6" t="s">
        <v>6781</v>
      </c>
      <c r="C3716" s="22" t="str">
        <f t="shared" ca="1" si="290"/>
        <v>West Santo (Santo)</v>
      </c>
      <c r="D3716" s="6" t="s">
        <v>684</v>
      </c>
      <c r="E3716" s="22" t="str">
        <f t="shared" ca="1" si="291"/>
        <v>Aese</v>
      </c>
      <c r="F3716" s="22" t="str">
        <f t="shared" ca="1" si="292"/>
        <v>VUT0102029</v>
      </c>
      <c r="G3716" s="22" t="str">
        <f t="shared" ca="1" si="293"/>
        <v>VUT0102</v>
      </c>
      <c r="H3716" s="22" t="str">
        <f t="shared" ca="1" si="294"/>
        <v>SANMA</v>
      </c>
      <c r="I3716" s="2"/>
      <c r="J3716" s="2">
        <v>0</v>
      </c>
      <c r="K3716" s="2"/>
    </row>
    <row r="3717" spans="1:11">
      <c r="A3717" s="6" t="s">
        <v>6782</v>
      </c>
      <c r="B3717" s="6" t="s">
        <v>6783</v>
      </c>
      <c r="C3717" s="22" t="str">
        <f t="shared" ca="1" si="290"/>
        <v>West Santo (Santo)</v>
      </c>
      <c r="D3717" s="6" t="s">
        <v>684</v>
      </c>
      <c r="E3717" s="22" t="str">
        <f t="shared" ca="1" si="291"/>
        <v>Aese</v>
      </c>
      <c r="F3717" s="22" t="str">
        <f t="shared" ca="1" si="292"/>
        <v>VUT0102029</v>
      </c>
      <c r="G3717" s="22" t="str">
        <f t="shared" ca="1" si="293"/>
        <v>VUT0102</v>
      </c>
      <c r="H3717" s="22" t="str">
        <f t="shared" ca="1" si="294"/>
        <v>SANMA</v>
      </c>
      <c r="I3717" s="2"/>
      <c r="J3717" s="2">
        <v>0</v>
      </c>
      <c r="K3717" s="2"/>
    </row>
    <row r="3718" spans="1:11">
      <c r="A3718" s="6" t="s">
        <v>6784</v>
      </c>
      <c r="B3718" s="6" t="s">
        <v>6785</v>
      </c>
      <c r="C3718" s="22" t="str">
        <f t="shared" ca="1" si="290"/>
        <v>West Santo (Santo)</v>
      </c>
      <c r="D3718" s="6" t="s">
        <v>684</v>
      </c>
      <c r="E3718" s="22" t="str">
        <f t="shared" ca="1" si="291"/>
        <v>Aese</v>
      </c>
      <c r="F3718" s="22" t="str">
        <f t="shared" ca="1" si="292"/>
        <v>VUT0102029</v>
      </c>
      <c r="G3718" s="22" t="str">
        <f t="shared" ca="1" si="293"/>
        <v>VUT0102</v>
      </c>
      <c r="H3718" s="22" t="str">
        <f t="shared" ca="1" si="294"/>
        <v>SANMA</v>
      </c>
      <c r="I3718" s="2"/>
      <c r="J3718" s="2">
        <v>0</v>
      </c>
      <c r="K3718" s="2"/>
    </row>
    <row r="3719" spans="1:11">
      <c r="A3719" s="6" t="s">
        <v>6788</v>
      </c>
      <c r="B3719" s="6" t="s">
        <v>6789</v>
      </c>
      <c r="C3719" s="22" t="str">
        <f t="shared" ca="1" si="290"/>
        <v>West Santo (Santo)</v>
      </c>
      <c r="D3719" s="6" t="s">
        <v>684</v>
      </c>
      <c r="E3719" s="22" t="str">
        <f t="shared" ca="1" si="291"/>
        <v>Aese</v>
      </c>
      <c r="F3719" s="22" t="str">
        <f t="shared" ca="1" si="292"/>
        <v>VUT0102029</v>
      </c>
      <c r="G3719" s="22" t="str">
        <f t="shared" ca="1" si="293"/>
        <v>VUT0102</v>
      </c>
      <c r="H3719" s="22" t="str">
        <f t="shared" ca="1" si="294"/>
        <v>SANMA</v>
      </c>
      <c r="I3719" s="2"/>
      <c r="J3719" s="2">
        <v>0</v>
      </c>
      <c r="K3719" s="2"/>
    </row>
    <row r="3720" spans="1:11">
      <c r="A3720" s="6" t="s">
        <v>6800</v>
      </c>
      <c r="B3720" s="6" t="s">
        <v>6801</v>
      </c>
      <c r="C3720" s="22" t="str">
        <f t="shared" ca="1" si="290"/>
        <v>West Santo (Santo)</v>
      </c>
      <c r="D3720" s="6" t="s">
        <v>684</v>
      </c>
      <c r="E3720" s="22" t="str">
        <f t="shared" ca="1" si="291"/>
        <v>Aese</v>
      </c>
      <c r="F3720" s="22" t="str">
        <f t="shared" ca="1" si="292"/>
        <v>VUT0102029</v>
      </c>
      <c r="G3720" s="22" t="str">
        <f t="shared" ca="1" si="293"/>
        <v>VUT0102</v>
      </c>
      <c r="H3720" s="22" t="str">
        <f t="shared" ca="1" si="294"/>
        <v>SANMA</v>
      </c>
      <c r="I3720" s="2"/>
      <c r="J3720" s="2">
        <v>0</v>
      </c>
      <c r="K3720" s="2"/>
    </row>
    <row r="3721" spans="1:11">
      <c r="A3721" s="6" t="s">
        <v>6818</v>
      </c>
      <c r="B3721" s="6" t="s">
        <v>6819</v>
      </c>
      <c r="C3721" s="22" t="str">
        <f t="shared" ca="1" si="290"/>
        <v>West Santo (Santo)</v>
      </c>
      <c r="D3721" s="6" t="s">
        <v>684</v>
      </c>
      <c r="E3721" s="22" t="str">
        <f t="shared" ca="1" si="291"/>
        <v>Aese</v>
      </c>
      <c r="F3721" s="22" t="str">
        <f t="shared" ca="1" si="292"/>
        <v>VUT0102029</v>
      </c>
      <c r="G3721" s="22" t="str">
        <f t="shared" ca="1" si="293"/>
        <v>VUT0102</v>
      </c>
      <c r="H3721" s="22" t="str">
        <f t="shared" ca="1" si="294"/>
        <v>SANMA</v>
      </c>
      <c r="I3721" s="2"/>
      <c r="J3721" s="2">
        <v>0</v>
      </c>
      <c r="K3721" s="2"/>
    </row>
    <row r="3722" spans="1:11">
      <c r="A3722" s="6" t="s">
        <v>6822</v>
      </c>
      <c r="B3722" s="6" t="s">
        <v>6823</v>
      </c>
      <c r="C3722" s="22" t="str">
        <f t="shared" ca="1" si="290"/>
        <v>West Santo (Santo)</v>
      </c>
      <c r="D3722" s="6" t="s">
        <v>684</v>
      </c>
      <c r="E3722" s="22" t="str">
        <f t="shared" ca="1" si="291"/>
        <v>Aese</v>
      </c>
      <c r="F3722" s="22" t="str">
        <f t="shared" ca="1" si="292"/>
        <v>VUT0102029</v>
      </c>
      <c r="G3722" s="22" t="str">
        <f t="shared" ca="1" si="293"/>
        <v>VUT0102</v>
      </c>
      <c r="H3722" s="22" t="str">
        <f t="shared" ca="1" si="294"/>
        <v>SANMA</v>
      </c>
      <c r="I3722" s="2"/>
      <c r="J3722" s="2">
        <v>0</v>
      </c>
      <c r="K3722" s="2"/>
    </row>
    <row r="3723" spans="1:11">
      <c r="A3723" s="6" t="s">
        <v>6826</v>
      </c>
      <c r="B3723" s="6" t="s">
        <v>6827</v>
      </c>
      <c r="C3723" s="22" t="str">
        <f t="shared" ca="1" si="290"/>
        <v>West Santo (Santo)</v>
      </c>
      <c r="D3723" s="6" t="s">
        <v>684</v>
      </c>
      <c r="E3723" s="22" t="str">
        <f t="shared" ca="1" si="291"/>
        <v>Aese</v>
      </c>
      <c r="F3723" s="22" t="str">
        <f t="shared" ca="1" si="292"/>
        <v>VUT0102029</v>
      </c>
      <c r="G3723" s="22" t="str">
        <f t="shared" ca="1" si="293"/>
        <v>VUT0102</v>
      </c>
      <c r="H3723" s="22" t="str">
        <f t="shared" ca="1" si="294"/>
        <v>SANMA</v>
      </c>
      <c r="I3723" s="2"/>
      <c r="J3723" s="2">
        <v>0</v>
      </c>
      <c r="K3723" s="2"/>
    </row>
    <row r="3724" spans="1:11">
      <c r="A3724" s="6" t="s">
        <v>6830</v>
      </c>
      <c r="B3724" s="6" t="s">
        <v>6831</v>
      </c>
      <c r="C3724" s="22" t="str">
        <f t="shared" ca="1" si="290"/>
        <v>West Santo (Santo)</v>
      </c>
      <c r="D3724" s="6" t="s">
        <v>684</v>
      </c>
      <c r="E3724" s="22" t="str">
        <f t="shared" ca="1" si="291"/>
        <v>Aese</v>
      </c>
      <c r="F3724" s="22" t="str">
        <f t="shared" ca="1" si="292"/>
        <v>VUT0102029</v>
      </c>
      <c r="G3724" s="22" t="str">
        <f t="shared" ca="1" si="293"/>
        <v>VUT0102</v>
      </c>
      <c r="H3724" s="22" t="str">
        <f t="shared" ca="1" si="294"/>
        <v>SANMA</v>
      </c>
      <c r="I3724" s="2"/>
      <c r="J3724" s="2">
        <v>0</v>
      </c>
      <c r="K3724" s="2"/>
    </row>
    <row r="3725" spans="1:11">
      <c r="A3725" s="6" t="s">
        <v>6844</v>
      </c>
      <c r="B3725" s="6" t="s">
        <v>6845</v>
      </c>
      <c r="C3725" s="22" t="str">
        <f t="shared" ca="1" si="290"/>
        <v>West Santo (Santo)</v>
      </c>
      <c r="D3725" s="6" t="s">
        <v>684</v>
      </c>
      <c r="E3725" s="22" t="str">
        <f t="shared" ca="1" si="291"/>
        <v>Aese</v>
      </c>
      <c r="F3725" s="22" t="str">
        <f t="shared" ca="1" si="292"/>
        <v>VUT0102029</v>
      </c>
      <c r="G3725" s="22" t="str">
        <f t="shared" ca="1" si="293"/>
        <v>VUT0102</v>
      </c>
      <c r="H3725" s="22" t="str">
        <f t="shared" ca="1" si="294"/>
        <v>SANMA</v>
      </c>
      <c r="I3725" s="2"/>
      <c r="J3725" s="2">
        <v>0</v>
      </c>
      <c r="K3725" s="2"/>
    </row>
    <row r="3726" spans="1:11">
      <c r="A3726" s="6" t="s">
        <v>6854</v>
      </c>
      <c r="B3726" s="6" t="s">
        <v>6855</v>
      </c>
      <c r="C3726" s="22" t="str">
        <f t="shared" ca="1" si="290"/>
        <v>West Santo (Santo)</v>
      </c>
      <c r="D3726" s="6" t="s">
        <v>684</v>
      </c>
      <c r="E3726" s="22" t="str">
        <f t="shared" ca="1" si="291"/>
        <v>Aese</v>
      </c>
      <c r="F3726" s="22" t="str">
        <f t="shared" ca="1" si="292"/>
        <v>VUT0102029</v>
      </c>
      <c r="G3726" s="22" t="str">
        <f t="shared" ca="1" si="293"/>
        <v>VUT0102</v>
      </c>
      <c r="H3726" s="22" t="str">
        <f t="shared" ca="1" si="294"/>
        <v>SANMA</v>
      </c>
      <c r="I3726" s="2"/>
      <c r="J3726" s="2">
        <v>0</v>
      </c>
      <c r="K3726" s="2"/>
    </row>
    <row r="3727" spans="1:11">
      <c r="A3727" s="6" t="s">
        <v>6860</v>
      </c>
      <c r="B3727" s="6" t="s">
        <v>6861</v>
      </c>
      <c r="C3727" s="22" t="str">
        <f t="shared" ca="1" si="290"/>
        <v>West Santo (Santo)</v>
      </c>
      <c r="D3727" s="6" t="s">
        <v>684</v>
      </c>
      <c r="E3727" s="22" t="str">
        <f t="shared" ca="1" si="291"/>
        <v>Aese</v>
      </c>
      <c r="F3727" s="22" t="str">
        <f t="shared" ca="1" si="292"/>
        <v>VUT0102029</v>
      </c>
      <c r="G3727" s="22" t="str">
        <f t="shared" ca="1" si="293"/>
        <v>VUT0102</v>
      </c>
      <c r="H3727" s="22" t="str">
        <f t="shared" ca="1" si="294"/>
        <v>SANMA</v>
      </c>
      <c r="I3727" s="2"/>
      <c r="J3727" s="2">
        <v>0</v>
      </c>
      <c r="K3727" s="2"/>
    </row>
    <row r="3728" spans="1:11">
      <c r="A3728" s="6" t="s">
        <v>6882</v>
      </c>
      <c r="B3728" s="6" t="s">
        <v>6883</v>
      </c>
      <c r="C3728" s="22" t="str">
        <f t="shared" ca="1" si="290"/>
        <v>West Santo (Santo)</v>
      </c>
      <c r="D3728" s="6" t="s">
        <v>684</v>
      </c>
      <c r="E3728" s="22" t="str">
        <f t="shared" ca="1" si="291"/>
        <v>Aese</v>
      </c>
      <c r="F3728" s="22" t="str">
        <f t="shared" ca="1" si="292"/>
        <v>VUT0102029</v>
      </c>
      <c r="G3728" s="22" t="str">
        <f t="shared" ca="1" si="293"/>
        <v>VUT0102</v>
      </c>
      <c r="H3728" s="22" t="str">
        <f t="shared" ca="1" si="294"/>
        <v>SANMA</v>
      </c>
      <c r="I3728" s="2"/>
      <c r="J3728" s="2">
        <v>0</v>
      </c>
      <c r="K3728" s="2"/>
    </row>
    <row r="3729" spans="1:11">
      <c r="A3729" s="6" t="s">
        <v>6884</v>
      </c>
      <c r="B3729" s="6" t="s">
        <v>6885</v>
      </c>
      <c r="C3729" s="22" t="str">
        <f t="shared" ca="1" si="290"/>
        <v>West Santo (Santo)</v>
      </c>
      <c r="D3729" s="6" t="s">
        <v>684</v>
      </c>
      <c r="E3729" s="22" t="str">
        <f t="shared" ca="1" si="291"/>
        <v>Aese</v>
      </c>
      <c r="F3729" s="22" t="str">
        <f t="shared" ca="1" si="292"/>
        <v>VUT0102029</v>
      </c>
      <c r="G3729" s="22" t="str">
        <f t="shared" ca="1" si="293"/>
        <v>VUT0102</v>
      </c>
      <c r="H3729" s="22" t="str">
        <f t="shared" ca="1" si="294"/>
        <v>SANMA</v>
      </c>
      <c r="I3729" s="2"/>
      <c r="J3729" s="2">
        <v>0</v>
      </c>
      <c r="K3729" s="2"/>
    </row>
    <row r="3730" spans="1:11">
      <c r="A3730" s="6" t="s">
        <v>6896</v>
      </c>
      <c r="B3730" s="6" t="s">
        <v>6897</v>
      </c>
      <c r="C3730" s="22" t="str">
        <f t="shared" ca="1" si="290"/>
        <v>West Santo (Santo)</v>
      </c>
      <c r="D3730" s="6" t="s">
        <v>684</v>
      </c>
      <c r="E3730" s="22" t="str">
        <f t="shared" ca="1" si="291"/>
        <v>Aese</v>
      </c>
      <c r="F3730" s="22" t="str">
        <f t="shared" ca="1" si="292"/>
        <v>VUT0102029</v>
      </c>
      <c r="G3730" s="22" t="str">
        <f t="shared" ca="1" si="293"/>
        <v>VUT0102</v>
      </c>
      <c r="H3730" s="22" t="str">
        <f t="shared" ca="1" si="294"/>
        <v>SANMA</v>
      </c>
      <c r="I3730" s="2"/>
      <c r="J3730" s="2">
        <v>0</v>
      </c>
      <c r="K3730" s="2"/>
    </row>
    <row r="3731" spans="1:11">
      <c r="A3731" s="6" t="s">
        <v>6898</v>
      </c>
      <c r="B3731" s="6" t="s">
        <v>6899</v>
      </c>
      <c r="C3731" s="22" t="str">
        <f t="shared" ca="1" si="290"/>
        <v>West Santo (Santo)</v>
      </c>
      <c r="D3731" s="6" t="s">
        <v>684</v>
      </c>
      <c r="E3731" s="22" t="str">
        <f t="shared" ca="1" si="291"/>
        <v>Aese</v>
      </c>
      <c r="F3731" s="22" t="str">
        <f t="shared" ca="1" si="292"/>
        <v>VUT0102029</v>
      </c>
      <c r="G3731" s="22" t="str">
        <f t="shared" ca="1" si="293"/>
        <v>VUT0102</v>
      </c>
      <c r="H3731" s="22" t="str">
        <f t="shared" ca="1" si="294"/>
        <v>SANMA</v>
      </c>
      <c r="I3731" s="2"/>
      <c r="J3731" s="2">
        <v>0</v>
      </c>
      <c r="K3731" s="2"/>
    </row>
    <row r="3732" spans="1:11">
      <c r="A3732" s="6" t="s">
        <v>6900</v>
      </c>
      <c r="B3732" s="6" t="s">
        <v>6901</v>
      </c>
      <c r="C3732" s="22" t="str">
        <f t="shared" ca="1" si="290"/>
        <v>West Santo (Santo)</v>
      </c>
      <c r="D3732" s="6" t="s">
        <v>684</v>
      </c>
      <c r="E3732" s="22" t="str">
        <f t="shared" ca="1" si="291"/>
        <v>Aese</v>
      </c>
      <c r="F3732" s="22" t="str">
        <f t="shared" ca="1" si="292"/>
        <v>VUT0102029</v>
      </c>
      <c r="G3732" s="22" t="str">
        <f t="shared" ca="1" si="293"/>
        <v>VUT0102</v>
      </c>
      <c r="H3732" s="22" t="str">
        <f t="shared" ca="1" si="294"/>
        <v>SANMA</v>
      </c>
      <c r="I3732" s="2"/>
      <c r="J3732" s="2">
        <v>0</v>
      </c>
      <c r="K3732" s="2"/>
    </row>
    <row r="3733" spans="1:11">
      <c r="A3733" s="6" t="s">
        <v>6914</v>
      </c>
      <c r="B3733" s="6" t="s">
        <v>6915</v>
      </c>
      <c r="C3733" s="22" t="str">
        <f t="shared" ca="1" si="290"/>
        <v>West Santo (Santo)</v>
      </c>
      <c r="D3733" s="6" t="s">
        <v>684</v>
      </c>
      <c r="E3733" s="22" t="str">
        <f t="shared" ca="1" si="291"/>
        <v>Aese</v>
      </c>
      <c r="F3733" s="22" t="str">
        <f t="shared" ca="1" si="292"/>
        <v>VUT0102029</v>
      </c>
      <c r="G3733" s="22" t="str">
        <f t="shared" ca="1" si="293"/>
        <v>VUT0102</v>
      </c>
      <c r="H3733" s="22" t="str">
        <f t="shared" ca="1" si="294"/>
        <v>SANMA</v>
      </c>
      <c r="I3733" s="2"/>
      <c r="J3733" s="2">
        <v>0</v>
      </c>
      <c r="K3733" s="2"/>
    </row>
    <row r="3734" spans="1:11">
      <c r="A3734" s="6" t="s">
        <v>6917</v>
      </c>
      <c r="B3734" s="6" t="s">
        <v>6918</v>
      </c>
      <c r="C3734" s="22" t="str">
        <f t="shared" ca="1" si="290"/>
        <v>West Santo (Santo)</v>
      </c>
      <c r="D3734" s="6" t="s">
        <v>684</v>
      </c>
      <c r="E3734" s="22" t="str">
        <f t="shared" ca="1" si="291"/>
        <v>Aese</v>
      </c>
      <c r="F3734" s="22" t="str">
        <f t="shared" ca="1" si="292"/>
        <v>VUT0102029</v>
      </c>
      <c r="G3734" s="22" t="str">
        <f t="shared" ca="1" si="293"/>
        <v>VUT0102</v>
      </c>
      <c r="H3734" s="22" t="str">
        <f t="shared" ca="1" si="294"/>
        <v>SANMA</v>
      </c>
      <c r="I3734" s="2"/>
      <c r="J3734" s="2">
        <v>0</v>
      </c>
      <c r="K3734" s="2"/>
    </row>
    <row r="3735" spans="1:11">
      <c r="A3735" s="6" t="s">
        <v>6939</v>
      </c>
      <c r="B3735" s="6" t="s">
        <v>6940</v>
      </c>
      <c r="C3735" s="22" t="str">
        <f t="shared" ca="1" si="290"/>
        <v>West Santo (Santo)</v>
      </c>
      <c r="D3735" s="6" t="s">
        <v>684</v>
      </c>
      <c r="E3735" s="22" t="str">
        <f t="shared" ca="1" si="291"/>
        <v>Aese</v>
      </c>
      <c r="F3735" s="22" t="str">
        <f t="shared" ca="1" si="292"/>
        <v>VUT0102029</v>
      </c>
      <c r="G3735" s="22" t="str">
        <f t="shared" ca="1" si="293"/>
        <v>VUT0102</v>
      </c>
      <c r="H3735" s="22" t="str">
        <f t="shared" ca="1" si="294"/>
        <v>SANMA</v>
      </c>
      <c r="I3735" s="2"/>
      <c r="J3735" s="2">
        <v>0</v>
      </c>
      <c r="K3735" s="2"/>
    </row>
    <row r="3736" spans="1:11">
      <c r="A3736" s="6" t="s">
        <v>6943</v>
      </c>
      <c r="B3736" s="6" t="s">
        <v>6944</v>
      </c>
      <c r="C3736" s="22" t="str">
        <f t="shared" ca="1" si="290"/>
        <v>West Santo (Santo)</v>
      </c>
      <c r="D3736" s="6" t="s">
        <v>684</v>
      </c>
      <c r="E3736" s="22" t="str">
        <f t="shared" ca="1" si="291"/>
        <v>Aese</v>
      </c>
      <c r="F3736" s="22" t="str">
        <f t="shared" ca="1" si="292"/>
        <v>VUT0102029</v>
      </c>
      <c r="G3736" s="22" t="str">
        <f t="shared" ca="1" si="293"/>
        <v>VUT0102</v>
      </c>
      <c r="H3736" s="22" t="str">
        <f t="shared" ca="1" si="294"/>
        <v>SANMA</v>
      </c>
      <c r="I3736" s="2"/>
      <c r="J3736" s="2">
        <v>0</v>
      </c>
      <c r="K3736" s="2"/>
    </row>
    <row r="3737" spans="1:11">
      <c r="A3737" s="6" t="s">
        <v>6955</v>
      </c>
      <c r="B3737" s="6" t="s">
        <v>6956</v>
      </c>
      <c r="C3737" s="22" t="str">
        <f t="shared" ca="1" si="290"/>
        <v>West Santo (Santo)</v>
      </c>
      <c r="D3737" s="6" t="s">
        <v>684</v>
      </c>
      <c r="E3737" s="22" t="str">
        <f t="shared" ca="1" si="291"/>
        <v>Aese</v>
      </c>
      <c r="F3737" s="22" t="str">
        <f t="shared" ca="1" si="292"/>
        <v>VUT0102029</v>
      </c>
      <c r="G3737" s="22" t="str">
        <f t="shared" ca="1" si="293"/>
        <v>VUT0102</v>
      </c>
      <c r="H3737" s="22" t="str">
        <f t="shared" ca="1" si="294"/>
        <v>SANMA</v>
      </c>
      <c r="I3737" s="2"/>
      <c r="J3737" s="2">
        <v>0</v>
      </c>
      <c r="K3737" s="2"/>
    </row>
    <row r="3738" spans="1:11">
      <c r="A3738" s="6" t="s">
        <v>6977</v>
      </c>
      <c r="B3738" s="6" t="s">
        <v>6978</v>
      </c>
      <c r="C3738" s="22" t="str">
        <f t="shared" ca="1" si="290"/>
        <v>West Santo (Santo)</v>
      </c>
      <c r="D3738" s="6" t="s">
        <v>684</v>
      </c>
      <c r="E3738" s="22" t="str">
        <f t="shared" ca="1" si="291"/>
        <v>Aese</v>
      </c>
      <c r="F3738" s="22" t="str">
        <f t="shared" ca="1" si="292"/>
        <v>VUT0102029</v>
      </c>
      <c r="G3738" s="22" t="str">
        <f t="shared" ca="1" si="293"/>
        <v>VUT0102</v>
      </c>
      <c r="H3738" s="22" t="str">
        <f t="shared" ca="1" si="294"/>
        <v>SANMA</v>
      </c>
      <c r="I3738" s="2"/>
      <c r="J3738" s="2">
        <v>0</v>
      </c>
      <c r="K3738" s="2"/>
    </row>
    <row r="3739" spans="1:11">
      <c r="A3739" s="6" t="s">
        <v>6981</v>
      </c>
      <c r="B3739" s="6" t="s">
        <v>6982</v>
      </c>
      <c r="C3739" s="22" t="str">
        <f t="shared" ca="1" si="290"/>
        <v>West Santo (Santo)</v>
      </c>
      <c r="D3739" s="6" t="s">
        <v>684</v>
      </c>
      <c r="E3739" s="22" t="str">
        <f t="shared" ca="1" si="291"/>
        <v>Aese</v>
      </c>
      <c r="F3739" s="22" t="str">
        <f t="shared" ca="1" si="292"/>
        <v>VUT0102029</v>
      </c>
      <c r="G3739" s="22" t="str">
        <f t="shared" ca="1" si="293"/>
        <v>VUT0102</v>
      </c>
      <c r="H3739" s="22" t="str">
        <f t="shared" ca="1" si="294"/>
        <v>SANMA</v>
      </c>
      <c r="I3739" s="2"/>
      <c r="J3739" s="2">
        <v>0</v>
      </c>
      <c r="K3739" s="2"/>
    </row>
    <row r="3740" spans="1:11">
      <c r="A3740" s="6" t="s">
        <v>6987</v>
      </c>
      <c r="B3740" s="6" t="s">
        <v>6988</v>
      </c>
      <c r="C3740" s="22" t="str">
        <f t="shared" ca="1" si="290"/>
        <v>West Santo (Santo)</v>
      </c>
      <c r="D3740" s="6" t="s">
        <v>684</v>
      </c>
      <c r="E3740" s="22" t="str">
        <f t="shared" ca="1" si="291"/>
        <v>Aese</v>
      </c>
      <c r="F3740" s="22" t="str">
        <f t="shared" ca="1" si="292"/>
        <v>VUT0102029</v>
      </c>
      <c r="G3740" s="22" t="str">
        <f t="shared" ca="1" si="293"/>
        <v>VUT0102</v>
      </c>
      <c r="H3740" s="22" t="str">
        <f t="shared" ca="1" si="294"/>
        <v>SANMA</v>
      </c>
      <c r="I3740" s="2"/>
      <c r="J3740" s="2">
        <v>0</v>
      </c>
      <c r="K3740" s="2"/>
    </row>
    <row r="3741" spans="1:11">
      <c r="A3741" s="6" t="s">
        <v>6993</v>
      </c>
      <c r="B3741" s="6" t="s">
        <v>6994</v>
      </c>
      <c r="C3741" s="22" t="str">
        <f t="shared" ca="1" si="290"/>
        <v>West Santo (Santo)</v>
      </c>
      <c r="D3741" s="6" t="s">
        <v>684</v>
      </c>
      <c r="E3741" s="22" t="str">
        <f t="shared" ca="1" si="291"/>
        <v>Aese</v>
      </c>
      <c r="F3741" s="22" t="str">
        <f t="shared" ca="1" si="292"/>
        <v>VUT0102029</v>
      </c>
      <c r="G3741" s="22" t="str">
        <f t="shared" ca="1" si="293"/>
        <v>VUT0102</v>
      </c>
      <c r="H3741" s="22" t="str">
        <f t="shared" ca="1" si="294"/>
        <v>SANMA</v>
      </c>
      <c r="I3741" s="2"/>
      <c r="J3741" s="2">
        <v>0</v>
      </c>
      <c r="K3741" s="2"/>
    </row>
    <row r="3742" spans="1:11">
      <c r="A3742" s="6" t="s">
        <v>6999</v>
      </c>
      <c r="B3742" s="6" t="s">
        <v>7000</v>
      </c>
      <c r="C3742" s="22" t="str">
        <f t="shared" ca="1" si="290"/>
        <v>West Santo (Santo)</v>
      </c>
      <c r="D3742" s="6" t="s">
        <v>684</v>
      </c>
      <c r="E3742" s="22" t="str">
        <f t="shared" ca="1" si="291"/>
        <v>Aese</v>
      </c>
      <c r="F3742" s="22" t="str">
        <f t="shared" ca="1" si="292"/>
        <v>VUT0102029</v>
      </c>
      <c r="G3742" s="22" t="str">
        <f t="shared" ca="1" si="293"/>
        <v>VUT0102</v>
      </c>
      <c r="H3742" s="22" t="str">
        <f t="shared" ca="1" si="294"/>
        <v>SANMA</v>
      </c>
      <c r="I3742" s="2"/>
      <c r="J3742" s="2">
        <v>0</v>
      </c>
      <c r="K3742" s="2"/>
    </row>
    <row r="3743" spans="1:11">
      <c r="A3743" s="6" t="s">
        <v>7036</v>
      </c>
      <c r="B3743" s="6" t="s">
        <v>7037</v>
      </c>
      <c r="C3743" s="22" t="str">
        <f t="shared" ca="1" si="290"/>
        <v>West Santo (Santo)</v>
      </c>
      <c r="D3743" s="6" t="s">
        <v>684</v>
      </c>
      <c r="E3743" s="22" t="str">
        <f t="shared" ca="1" si="291"/>
        <v>Aese</v>
      </c>
      <c r="F3743" s="22" t="str">
        <f t="shared" ca="1" si="292"/>
        <v>VUT0102029</v>
      </c>
      <c r="G3743" s="22" t="str">
        <f t="shared" ca="1" si="293"/>
        <v>VUT0102</v>
      </c>
      <c r="H3743" s="22" t="str">
        <f t="shared" ca="1" si="294"/>
        <v>SANMA</v>
      </c>
      <c r="I3743" s="2"/>
      <c r="J3743" s="2">
        <v>0</v>
      </c>
      <c r="K3743" s="2"/>
    </row>
    <row r="3744" spans="1:11">
      <c r="A3744" s="6" t="s">
        <v>7185</v>
      </c>
      <c r="B3744" s="6" t="s">
        <v>7186</v>
      </c>
      <c r="C3744" s="22" t="str">
        <f t="shared" ca="1" si="290"/>
        <v>West Santo (Santo)</v>
      </c>
      <c r="D3744" s="6" t="s">
        <v>684</v>
      </c>
      <c r="E3744" s="22" t="str">
        <f t="shared" ca="1" si="291"/>
        <v>Aese</v>
      </c>
      <c r="F3744" s="22" t="str">
        <f t="shared" ca="1" si="292"/>
        <v>VUT0102029</v>
      </c>
      <c r="G3744" s="22" t="str">
        <f t="shared" ca="1" si="293"/>
        <v>VUT0102</v>
      </c>
      <c r="H3744" s="22" t="str">
        <f t="shared" ca="1" si="294"/>
        <v>SANMA</v>
      </c>
      <c r="I3744" s="2"/>
      <c r="J3744" s="2">
        <v>0</v>
      </c>
      <c r="K3744" s="2"/>
    </row>
    <row r="3745" spans="1:11">
      <c r="A3745" s="6" t="s">
        <v>7437</v>
      </c>
      <c r="B3745" s="6" t="s">
        <v>7438</v>
      </c>
      <c r="C3745" s="22" t="str">
        <f t="shared" ca="1" si="290"/>
        <v>West Santo (Santo)</v>
      </c>
      <c r="D3745" s="6" t="s">
        <v>684</v>
      </c>
      <c r="E3745" s="22" t="str">
        <f t="shared" ca="1" si="291"/>
        <v>Aese</v>
      </c>
      <c r="F3745" s="22" t="str">
        <f t="shared" ca="1" si="292"/>
        <v>VUT0102029</v>
      </c>
      <c r="G3745" s="22" t="str">
        <f t="shared" ca="1" si="293"/>
        <v>VUT0102</v>
      </c>
      <c r="H3745" s="22" t="str">
        <f t="shared" ca="1" si="294"/>
        <v>SANMA</v>
      </c>
      <c r="I3745" s="2"/>
      <c r="J3745" s="2">
        <v>0</v>
      </c>
      <c r="K3745" s="2"/>
    </row>
    <row r="3746" spans="1:11">
      <c r="A3746" s="6" t="s">
        <v>7447</v>
      </c>
      <c r="B3746" s="6" t="s">
        <v>7448</v>
      </c>
      <c r="C3746" s="22" t="str">
        <f t="shared" ca="1" si="290"/>
        <v>West Santo (Santo)</v>
      </c>
      <c r="D3746" s="6" t="s">
        <v>684</v>
      </c>
      <c r="E3746" s="22" t="str">
        <f t="shared" ca="1" si="291"/>
        <v>Aese</v>
      </c>
      <c r="F3746" s="22" t="str">
        <f t="shared" ca="1" si="292"/>
        <v>VUT0102029</v>
      </c>
      <c r="G3746" s="22" t="str">
        <f t="shared" ca="1" si="293"/>
        <v>VUT0102</v>
      </c>
      <c r="H3746" s="22" t="str">
        <f t="shared" ca="1" si="294"/>
        <v>SANMA</v>
      </c>
      <c r="I3746" s="2"/>
      <c r="J3746" s="2">
        <v>0</v>
      </c>
      <c r="K3746" s="2"/>
    </row>
    <row r="3747" spans="1:11">
      <c r="A3747" s="6" t="s">
        <v>7593</v>
      </c>
      <c r="B3747" s="6" t="s">
        <v>7594</v>
      </c>
      <c r="C3747" s="22" t="str">
        <f t="shared" ca="1" si="290"/>
        <v>West Santo (Santo)</v>
      </c>
      <c r="D3747" s="6" t="s">
        <v>684</v>
      </c>
      <c r="E3747" s="22" t="str">
        <f t="shared" ca="1" si="291"/>
        <v>Aese</v>
      </c>
      <c r="F3747" s="22" t="str">
        <f t="shared" ca="1" si="292"/>
        <v>VUT0102029</v>
      </c>
      <c r="G3747" s="22" t="str">
        <f t="shared" ca="1" si="293"/>
        <v>VUT0102</v>
      </c>
      <c r="H3747" s="22" t="str">
        <f t="shared" ca="1" si="294"/>
        <v>SANMA</v>
      </c>
      <c r="I3747" s="2"/>
      <c r="J3747" s="2">
        <v>0</v>
      </c>
      <c r="K3747" s="2"/>
    </row>
    <row r="3748" spans="1:11">
      <c r="A3748" s="6" t="s">
        <v>7619</v>
      </c>
      <c r="B3748" s="6" t="s">
        <v>7620</v>
      </c>
      <c r="C3748" s="22" t="str">
        <f t="shared" ca="1" si="290"/>
        <v>West Santo (Santo)</v>
      </c>
      <c r="D3748" s="6" t="s">
        <v>684</v>
      </c>
      <c r="E3748" s="22" t="str">
        <f t="shared" ca="1" si="291"/>
        <v>Aese</v>
      </c>
      <c r="F3748" s="22" t="str">
        <f t="shared" ca="1" si="292"/>
        <v>VUT0102029</v>
      </c>
      <c r="G3748" s="22" t="str">
        <f t="shared" ca="1" si="293"/>
        <v>VUT0102</v>
      </c>
      <c r="H3748" s="22" t="str">
        <f t="shared" ca="1" si="294"/>
        <v>SANMA</v>
      </c>
      <c r="I3748" s="2"/>
      <c r="J3748" s="2">
        <v>0</v>
      </c>
      <c r="K3748" s="2"/>
    </row>
    <row r="3749" spans="1:11">
      <c r="A3749" s="6" t="s">
        <v>7625</v>
      </c>
      <c r="B3749" s="6" t="s">
        <v>7626</v>
      </c>
      <c r="C3749" s="22" t="str">
        <f t="shared" ca="1" si="290"/>
        <v>West Santo (Santo)</v>
      </c>
      <c r="D3749" s="6" t="s">
        <v>684</v>
      </c>
      <c r="E3749" s="22" t="str">
        <f t="shared" ca="1" si="291"/>
        <v>Aese</v>
      </c>
      <c r="F3749" s="22" t="str">
        <f t="shared" ca="1" si="292"/>
        <v>VUT0102029</v>
      </c>
      <c r="G3749" s="22" t="str">
        <f t="shared" ca="1" si="293"/>
        <v>VUT0102</v>
      </c>
      <c r="H3749" s="22" t="str">
        <f t="shared" ca="1" si="294"/>
        <v>SANMA</v>
      </c>
      <c r="I3749" s="2"/>
      <c r="J3749" s="2">
        <v>0</v>
      </c>
      <c r="K3749" s="2"/>
    </row>
    <row r="3750" spans="1:11">
      <c r="A3750" s="6" t="s">
        <v>7637</v>
      </c>
      <c r="B3750" s="6" t="s">
        <v>7638</v>
      </c>
      <c r="C3750" s="22" t="str">
        <f t="shared" ca="1" si="290"/>
        <v>West Santo (Santo)</v>
      </c>
      <c r="D3750" s="6" t="s">
        <v>684</v>
      </c>
      <c r="E3750" s="22" t="str">
        <f t="shared" ca="1" si="291"/>
        <v>Aese</v>
      </c>
      <c r="F3750" s="22" t="str">
        <f t="shared" ca="1" si="292"/>
        <v>VUT0102029</v>
      </c>
      <c r="G3750" s="22" t="str">
        <f t="shared" ca="1" si="293"/>
        <v>VUT0102</v>
      </c>
      <c r="H3750" s="22" t="str">
        <f t="shared" ca="1" si="294"/>
        <v>SANMA</v>
      </c>
      <c r="I3750" s="2"/>
      <c r="J3750" s="2">
        <v>0</v>
      </c>
      <c r="K3750" s="2"/>
    </row>
    <row r="3751" spans="1:11">
      <c r="A3751" s="6" t="s">
        <v>7645</v>
      </c>
      <c r="B3751" s="6" t="s">
        <v>7646</v>
      </c>
      <c r="C3751" s="22" t="str">
        <f t="shared" ca="1" si="290"/>
        <v>West Santo (Santo)</v>
      </c>
      <c r="D3751" s="6" t="s">
        <v>684</v>
      </c>
      <c r="E3751" s="22" t="str">
        <f t="shared" ca="1" si="291"/>
        <v>Aese</v>
      </c>
      <c r="F3751" s="22" t="str">
        <f t="shared" ca="1" si="292"/>
        <v>VUT0102029</v>
      </c>
      <c r="G3751" s="22" t="str">
        <f t="shared" ca="1" si="293"/>
        <v>VUT0102</v>
      </c>
      <c r="H3751" s="22" t="str">
        <f t="shared" ca="1" si="294"/>
        <v>SANMA</v>
      </c>
      <c r="I3751" s="2"/>
      <c r="J3751" s="2">
        <v>0</v>
      </c>
      <c r="K3751" s="2"/>
    </row>
    <row r="3752" spans="1:11">
      <c r="A3752" s="6" t="s">
        <v>7647</v>
      </c>
      <c r="B3752" s="6" t="s">
        <v>7648</v>
      </c>
      <c r="C3752" s="22" t="str">
        <f t="shared" ca="1" si="290"/>
        <v>West Santo (Santo)</v>
      </c>
      <c r="D3752" s="6" t="s">
        <v>684</v>
      </c>
      <c r="E3752" s="22" t="str">
        <f t="shared" ca="1" si="291"/>
        <v>Aese</v>
      </c>
      <c r="F3752" s="22" t="str">
        <f t="shared" ca="1" si="292"/>
        <v>VUT0102029</v>
      </c>
      <c r="G3752" s="22" t="str">
        <f t="shared" ca="1" si="293"/>
        <v>VUT0102</v>
      </c>
      <c r="H3752" s="22" t="str">
        <f t="shared" ca="1" si="294"/>
        <v>SANMA</v>
      </c>
      <c r="I3752" s="2"/>
      <c r="J3752" s="2">
        <v>0</v>
      </c>
      <c r="K3752" s="2"/>
    </row>
    <row r="3753" spans="1:11">
      <c r="A3753" s="6" t="s">
        <v>7649</v>
      </c>
      <c r="B3753" s="6" t="s">
        <v>7650</v>
      </c>
      <c r="C3753" s="22" t="str">
        <f t="shared" ca="1" si="290"/>
        <v>West Santo (Santo)</v>
      </c>
      <c r="D3753" s="6" t="s">
        <v>684</v>
      </c>
      <c r="E3753" s="22" t="str">
        <f t="shared" ca="1" si="291"/>
        <v>Aese</v>
      </c>
      <c r="F3753" s="22" t="str">
        <f t="shared" ca="1" si="292"/>
        <v>VUT0102029</v>
      </c>
      <c r="G3753" s="22" t="str">
        <f t="shared" ca="1" si="293"/>
        <v>VUT0102</v>
      </c>
      <c r="H3753" s="22" t="str">
        <f t="shared" ca="1" si="294"/>
        <v>SANMA</v>
      </c>
      <c r="I3753" s="2"/>
      <c r="J3753" s="2">
        <v>0</v>
      </c>
      <c r="K3753" s="2"/>
    </row>
    <row r="3754" spans="1:11">
      <c r="A3754" s="6" t="s">
        <v>7661</v>
      </c>
      <c r="B3754" s="6" t="s">
        <v>7662</v>
      </c>
      <c r="C3754" s="22" t="str">
        <f t="shared" ca="1" si="290"/>
        <v>West Santo (Santo)</v>
      </c>
      <c r="D3754" s="6" t="s">
        <v>684</v>
      </c>
      <c r="E3754" s="22" t="str">
        <f t="shared" ca="1" si="291"/>
        <v>Aese</v>
      </c>
      <c r="F3754" s="22" t="str">
        <f t="shared" ca="1" si="292"/>
        <v>VUT0102029</v>
      </c>
      <c r="G3754" s="22" t="str">
        <f t="shared" ca="1" si="293"/>
        <v>VUT0102</v>
      </c>
      <c r="H3754" s="22" t="str">
        <f t="shared" ca="1" si="294"/>
        <v>SANMA</v>
      </c>
      <c r="I3754" s="2"/>
      <c r="J3754" s="2">
        <v>0</v>
      </c>
      <c r="K3754" s="2"/>
    </row>
    <row r="3755" spans="1:11">
      <c r="A3755" s="6" t="s">
        <v>7068</v>
      </c>
      <c r="B3755" s="6" t="s">
        <v>7663</v>
      </c>
      <c r="C3755" s="22" t="str">
        <f t="shared" ca="1" si="290"/>
        <v>West Santo (Santo)</v>
      </c>
      <c r="D3755" s="6" t="s">
        <v>684</v>
      </c>
      <c r="E3755" s="22" t="str">
        <f t="shared" ca="1" si="291"/>
        <v>Aese</v>
      </c>
      <c r="F3755" s="22" t="str">
        <f t="shared" ca="1" si="292"/>
        <v>VUT0102029</v>
      </c>
      <c r="G3755" s="22" t="str">
        <f t="shared" ca="1" si="293"/>
        <v>VUT0102</v>
      </c>
      <c r="H3755" s="22" t="str">
        <f t="shared" ca="1" si="294"/>
        <v>SANMA</v>
      </c>
      <c r="I3755" s="2"/>
      <c r="J3755" s="2">
        <v>0</v>
      </c>
      <c r="K3755" s="2"/>
    </row>
    <row r="3756" spans="1:11">
      <c r="A3756" s="6" t="s">
        <v>7674</v>
      </c>
      <c r="B3756" s="6" t="s">
        <v>7675</v>
      </c>
      <c r="C3756" s="22" t="str">
        <f t="shared" ca="1" si="290"/>
        <v>West Santo (Santo)</v>
      </c>
      <c r="D3756" s="6" t="s">
        <v>684</v>
      </c>
      <c r="E3756" s="22" t="str">
        <f t="shared" ca="1" si="291"/>
        <v>Aese</v>
      </c>
      <c r="F3756" s="22" t="str">
        <f t="shared" ca="1" si="292"/>
        <v>VUT0102029</v>
      </c>
      <c r="G3756" s="22" t="str">
        <f t="shared" ca="1" si="293"/>
        <v>VUT0102</v>
      </c>
      <c r="H3756" s="22" t="str">
        <f t="shared" ca="1" si="294"/>
        <v>SANMA</v>
      </c>
      <c r="I3756" s="2"/>
      <c r="J3756" s="2">
        <v>0</v>
      </c>
      <c r="K3756" s="2"/>
    </row>
    <row r="3757" spans="1:11">
      <c r="A3757" s="6" t="s">
        <v>7676</v>
      </c>
      <c r="B3757" s="6" t="s">
        <v>7677</v>
      </c>
      <c r="C3757" s="22" t="str">
        <f t="shared" ca="1" si="290"/>
        <v>West Santo (Santo)</v>
      </c>
      <c r="D3757" s="6" t="s">
        <v>684</v>
      </c>
      <c r="E3757" s="22" t="str">
        <f t="shared" ca="1" si="291"/>
        <v>Aese</v>
      </c>
      <c r="F3757" s="22" t="str">
        <f t="shared" ca="1" si="292"/>
        <v>VUT0102029</v>
      </c>
      <c r="G3757" s="22" t="str">
        <f t="shared" ca="1" si="293"/>
        <v>VUT0102</v>
      </c>
      <c r="H3757" s="22" t="str">
        <f t="shared" ca="1" si="294"/>
        <v>SANMA</v>
      </c>
      <c r="I3757" s="2"/>
      <c r="J3757" s="2">
        <v>0</v>
      </c>
      <c r="K3757" s="2"/>
    </row>
    <row r="3758" spans="1:11">
      <c r="A3758" s="6" t="s">
        <v>7692</v>
      </c>
      <c r="B3758" s="6" t="s">
        <v>7693</v>
      </c>
      <c r="C3758" s="22" t="str">
        <f t="shared" ca="1" si="290"/>
        <v>West Santo (Santo)</v>
      </c>
      <c r="D3758" s="6" t="s">
        <v>684</v>
      </c>
      <c r="E3758" s="22" t="str">
        <f t="shared" ca="1" si="291"/>
        <v>Aese</v>
      </c>
      <c r="F3758" s="22" t="str">
        <f t="shared" ca="1" si="292"/>
        <v>VUT0102029</v>
      </c>
      <c r="G3758" s="22" t="str">
        <f t="shared" ca="1" si="293"/>
        <v>VUT0102</v>
      </c>
      <c r="H3758" s="22" t="str">
        <f t="shared" ca="1" si="294"/>
        <v>SANMA</v>
      </c>
      <c r="I3758" s="2"/>
      <c r="J3758" s="2">
        <v>0</v>
      </c>
      <c r="K3758" s="2"/>
    </row>
    <row r="3759" spans="1:11">
      <c r="A3759" s="6" t="s">
        <v>7712</v>
      </c>
      <c r="B3759" s="6" t="s">
        <v>7713</v>
      </c>
      <c r="C3759" s="22" t="str">
        <f t="shared" ca="1" si="290"/>
        <v>West Santo (Santo)</v>
      </c>
      <c r="D3759" s="6" t="s">
        <v>684</v>
      </c>
      <c r="E3759" s="22" t="str">
        <f t="shared" ca="1" si="291"/>
        <v>Aese</v>
      </c>
      <c r="F3759" s="22" t="str">
        <f t="shared" ca="1" si="292"/>
        <v>VUT0102029</v>
      </c>
      <c r="G3759" s="22" t="str">
        <f t="shared" ca="1" si="293"/>
        <v>VUT0102</v>
      </c>
      <c r="H3759" s="22" t="str">
        <f t="shared" ca="1" si="294"/>
        <v>SANMA</v>
      </c>
      <c r="I3759" s="2"/>
      <c r="J3759" s="2">
        <v>0</v>
      </c>
      <c r="K3759" s="2"/>
    </row>
    <row r="3760" spans="1:11">
      <c r="A3760" s="6" t="s">
        <v>7716</v>
      </c>
      <c r="B3760" s="6" t="s">
        <v>7717</v>
      </c>
      <c r="C3760" s="22" t="str">
        <f t="shared" ca="1" si="290"/>
        <v>West Santo (Santo)</v>
      </c>
      <c r="D3760" s="6" t="s">
        <v>684</v>
      </c>
      <c r="E3760" s="22" t="str">
        <f t="shared" ca="1" si="291"/>
        <v>Aese</v>
      </c>
      <c r="F3760" s="22" t="str">
        <f t="shared" ca="1" si="292"/>
        <v>VUT0102029</v>
      </c>
      <c r="G3760" s="22" t="str">
        <f t="shared" ca="1" si="293"/>
        <v>VUT0102</v>
      </c>
      <c r="H3760" s="22" t="str">
        <f t="shared" ca="1" si="294"/>
        <v>SANMA</v>
      </c>
      <c r="I3760" s="2"/>
      <c r="J3760" s="2">
        <v>0</v>
      </c>
      <c r="K3760" s="2"/>
    </row>
    <row r="3761" spans="1:11">
      <c r="A3761" s="6" t="s">
        <v>7810</v>
      </c>
      <c r="B3761" s="6" t="s">
        <v>7811</v>
      </c>
      <c r="C3761" s="22" t="str">
        <f t="shared" ca="1" si="290"/>
        <v>West Santo (Santo)</v>
      </c>
      <c r="D3761" s="6" t="s">
        <v>684</v>
      </c>
      <c r="E3761" s="22" t="str">
        <f t="shared" ca="1" si="291"/>
        <v>Aese</v>
      </c>
      <c r="F3761" s="22" t="str">
        <f t="shared" ca="1" si="292"/>
        <v>VUT0102029</v>
      </c>
      <c r="G3761" s="22" t="str">
        <f t="shared" ca="1" si="293"/>
        <v>VUT0102</v>
      </c>
      <c r="H3761" s="22" t="str">
        <f t="shared" ca="1" si="294"/>
        <v>SANMA</v>
      </c>
      <c r="I3761" s="2"/>
      <c r="J3761" s="2">
        <v>0</v>
      </c>
      <c r="K3761" s="2"/>
    </row>
    <row r="3762" spans="1:11">
      <c r="A3762" s="6" t="s">
        <v>7828</v>
      </c>
      <c r="B3762" s="6" t="s">
        <v>7829</v>
      </c>
      <c r="C3762" s="22" t="str">
        <f t="shared" ca="1" si="290"/>
        <v>West Santo (Santo)</v>
      </c>
      <c r="D3762" s="6" t="s">
        <v>684</v>
      </c>
      <c r="E3762" s="22" t="str">
        <f t="shared" ca="1" si="291"/>
        <v>Aese</v>
      </c>
      <c r="F3762" s="22" t="str">
        <f t="shared" ca="1" si="292"/>
        <v>VUT0102029</v>
      </c>
      <c r="G3762" s="22" t="str">
        <f t="shared" ca="1" si="293"/>
        <v>VUT0102</v>
      </c>
      <c r="H3762" s="22" t="str">
        <f t="shared" ca="1" si="294"/>
        <v>SANMA</v>
      </c>
      <c r="I3762" s="2"/>
      <c r="J3762" s="2">
        <v>0</v>
      </c>
      <c r="K3762" s="2"/>
    </row>
    <row r="3763" spans="1:11">
      <c r="A3763" s="6" t="s">
        <v>7830</v>
      </c>
      <c r="B3763" s="6" t="s">
        <v>7831</v>
      </c>
      <c r="C3763" s="22" t="str">
        <f t="shared" ca="1" si="290"/>
        <v>West Santo (Santo)</v>
      </c>
      <c r="D3763" s="6" t="s">
        <v>684</v>
      </c>
      <c r="E3763" s="22" t="str">
        <f t="shared" ca="1" si="291"/>
        <v>Aese</v>
      </c>
      <c r="F3763" s="22" t="str">
        <f t="shared" ca="1" si="292"/>
        <v>VUT0102029</v>
      </c>
      <c r="G3763" s="22" t="str">
        <f t="shared" ca="1" si="293"/>
        <v>VUT0102</v>
      </c>
      <c r="H3763" s="22" t="str">
        <f t="shared" ca="1" si="294"/>
        <v>SANMA</v>
      </c>
      <c r="I3763" s="2"/>
      <c r="J3763" s="2">
        <v>0</v>
      </c>
      <c r="K3763" s="2"/>
    </row>
    <row r="3764" spans="1:11">
      <c r="A3764" s="6" t="s">
        <v>7875</v>
      </c>
      <c r="B3764" s="6" t="s">
        <v>7876</v>
      </c>
      <c r="C3764" s="22" t="str">
        <f t="shared" ca="1" si="290"/>
        <v>West Santo (Santo)</v>
      </c>
      <c r="D3764" s="6" t="s">
        <v>684</v>
      </c>
      <c r="E3764" s="22" t="str">
        <f t="shared" ca="1" si="291"/>
        <v>Aese</v>
      </c>
      <c r="F3764" s="22" t="str">
        <f t="shared" ca="1" si="292"/>
        <v>VUT0102029</v>
      </c>
      <c r="G3764" s="22" t="str">
        <f t="shared" ca="1" si="293"/>
        <v>VUT0102</v>
      </c>
      <c r="H3764" s="22" t="str">
        <f t="shared" ca="1" si="294"/>
        <v>SANMA</v>
      </c>
      <c r="I3764" s="2"/>
      <c r="J3764" s="2">
        <v>0</v>
      </c>
      <c r="K3764" s="2"/>
    </row>
    <row r="3765" spans="1:11">
      <c r="A3765" s="6" t="s">
        <v>7935</v>
      </c>
      <c r="B3765" s="6" t="s">
        <v>7936</v>
      </c>
      <c r="C3765" s="22" t="str">
        <f t="shared" ca="1" si="290"/>
        <v>West Santo (Santo)</v>
      </c>
      <c r="D3765" s="6" t="s">
        <v>684</v>
      </c>
      <c r="E3765" s="22" t="str">
        <f t="shared" ca="1" si="291"/>
        <v>Aese</v>
      </c>
      <c r="F3765" s="22" t="str">
        <f t="shared" ca="1" si="292"/>
        <v>VUT0102029</v>
      </c>
      <c r="G3765" s="22" t="str">
        <f t="shared" ca="1" si="293"/>
        <v>VUT0102</v>
      </c>
      <c r="H3765" s="22" t="str">
        <f t="shared" ca="1" si="294"/>
        <v>SANMA</v>
      </c>
      <c r="I3765" s="2"/>
      <c r="J3765" s="2">
        <v>0</v>
      </c>
      <c r="K3765" s="2"/>
    </row>
    <row r="3766" spans="1:11">
      <c r="A3766" s="6" t="s">
        <v>7947</v>
      </c>
      <c r="B3766" s="6" t="s">
        <v>7948</v>
      </c>
      <c r="C3766" s="22" t="str">
        <f t="shared" ca="1" si="290"/>
        <v>West Santo (Santo)</v>
      </c>
      <c r="D3766" s="6" t="s">
        <v>684</v>
      </c>
      <c r="E3766" s="22" t="str">
        <f t="shared" ca="1" si="291"/>
        <v>Aese</v>
      </c>
      <c r="F3766" s="22" t="str">
        <f t="shared" ca="1" si="292"/>
        <v>VUT0102029</v>
      </c>
      <c r="G3766" s="22" t="str">
        <f t="shared" ca="1" si="293"/>
        <v>VUT0102</v>
      </c>
      <c r="H3766" s="22" t="str">
        <f t="shared" ca="1" si="294"/>
        <v>SANMA</v>
      </c>
      <c r="I3766" s="2"/>
      <c r="J3766" s="2">
        <v>2</v>
      </c>
      <c r="K3766" s="2"/>
    </row>
    <row r="3767" spans="1:11">
      <c r="A3767" s="6" t="s">
        <v>1090</v>
      </c>
      <c r="B3767" s="6" t="s">
        <v>1091</v>
      </c>
      <c r="C3767" s="22" t="str">
        <f t="shared" ca="1" si="290"/>
        <v>West Tanna (Tanna)</v>
      </c>
      <c r="D3767" s="6" t="s">
        <v>686</v>
      </c>
      <c r="E3767" s="22" t="str">
        <f t="shared" ca="1" si="291"/>
        <v>Tanna</v>
      </c>
      <c r="F3767" s="22" t="str">
        <f t="shared" ca="1" si="292"/>
        <v>VUT0106023</v>
      </c>
      <c r="G3767" s="22" t="str">
        <f t="shared" ca="1" si="293"/>
        <v>VUT0106</v>
      </c>
      <c r="H3767" s="22" t="str">
        <f t="shared" ca="1" si="294"/>
        <v>TAFEA</v>
      </c>
      <c r="I3767" s="2"/>
      <c r="J3767" s="2">
        <v>0</v>
      </c>
      <c r="K3767" s="2"/>
    </row>
    <row r="3768" spans="1:11">
      <c r="A3768" s="6" t="s">
        <v>1112</v>
      </c>
      <c r="B3768" s="6" t="s">
        <v>1113</v>
      </c>
      <c r="C3768" s="22" t="str">
        <f t="shared" ca="1" si="290"/>
        <v>West Tanna (Tanna)</v>
      </c>
      <c r="D3768" s="6" t="s">
        <v>686</v>
      </c>
      <c r="E3768" s="22" t="str">
        <f t="shared" ca="1" si="291"/>
        <v>Tanna</v>
      </c>
      <c r="F3768" s="22" t="str">
        <f t="shared" ca="1" si="292"/>
        <v>VUT0106023</v>
      </c>
      <c r="G3768" s="22" t="str">
        <f t="shared" ca="1" si="293"/>
        <v>VUT0106</v>
      </c>
      <c r="H3768" s="22" t="str">
        <f t="shared" ca="1" si="294"/>
        <v>TAFEA</v>
      </c>
      <c r="I3768" s="2"/>
      <c r="J3768" s="2">
        <v>0</v>
      </c>
      <c r="K3768" s="2"/>
    </row>
    <row r="3769" spans="1:11">
      <c r="A3769" s="6" t="s">
        <v>1125</v>
      </c>
      <c r="B3769" s="6" t="s">
        <v>1126</v>
      </c>
      <c r="C3769" s="22" t="str">
        <f t="shared" ca="1" si="290"/>
        <v>West Tanna (Tanna)</v>
      </c>
      <c r="D3769" s="6" t="s">
        <v>686</v>
      </c>
      <c r="E3769" s="22" t="str">
        <f t="shared" ca="1" si="291"/>
        <v>Tanna</v>
      </c>
      <c r="F3769" s="22" t="str">
        <f t="shared" ca="1" si="292"/>
        <v>VUT0106023</v>
      </c>
      <c r="G3769" s="22" t="str">
        <f t="shared" ca="1" si="293"/>
        <v>VUT0106</v>
      </c>
      <c r="H3769" s="22" t="str">
        <f t="shared" ca="1" si="294"/>
        <v>TAFEA</v>
      </c>
      <c r="I3769" s="2"/>
      <c r="J3769" s="2">
        <v>0</v>
      </c>
      <c r="K3769" s="2"/>
    </row>
    <row r="3770" spans="1:11">
      <c r="A3770" s="6" t="s">
        <v>1138</v>
      </c>
      <c r="B3770" s="6" t="s">
        <v>1139</v>
      </c>
      <c r="C3770" s="22" t="str">
        <f t="shared" ca="1" si="290"/>
        <v>West Tanna (Tanna)</v>
      </c>
      <c r="D3770" s="6" t="s">
        <v>686</v>
      </c>
      <c r="E3770" s="22" t="str">
        <f t="shared" ca="1" si="291"/>
        <v>Tanna</v>
      </c>
      <c r="F3770" s="22" t="str">
        <f t="shared" ca="1" si="292"/>
        <v>VUT0106023</v>
      </c>
      <c r="G3770" s="22" t="str">
        <f t="shared" ca="1" si="293"/>
        <v>VUT0106</v>
      </c>
      <c r="H3770" s="22" t="str">
        <f t="shared" ca="1" si="294"/>
        <v>TAFEA</v>
      </c>
      <c r="I3770" s="2"/>
      <c r="J3770" s="2">
        <v>0</v>
      </c>
      <c r="K3770" s="2"/>
    </row>
    <row r="3771" spans="1:11">
      <c r="A3771" s="6" t="s">
        <v>1064</v>
      </c>
      <c r="B3771" s="6" t="s">
        <v>1162</v>
      </c>
      <c r="C3771" s="22" t="str">
        <f t="shared" ca="1" si="290"/>
        <v>West Tanna (Tanna)</v>
      </c>
      <c r="D3771" s="6" t="s">
        <v>686</v>
      </c>
      <c r="E3771" s="22" t="str">
        <f t="shared" ca="1" si="291"/>
        <v>Tanna</v>
      </c>
      <c r="F3771" s="22" t="str">
        <f t="shared" ca="1" si="292"/>
        <v>VUT0106023</v>
      </c>
      <c r="G3771" s="22" t="str">
        <f t="shared" ca="1" si="293"/>
        <v>VUT0106</v>
      </c>
      <c r="H3771" s="22" t="str">
        <f t="shared" ca="1" si="294"/>
        <v>TAFEA</v>
      </c>
      <c r="I3771" s="2"/>
      <c r="J3771" s="2">
        <v>0</v>
      </c>
      <c r="K3771" s="2"/>
    </row>
    <row r="3772" spans="1:11">
      <c r="A3772" s="6" t="s">
        <v>1163</v>
      </c>
      <c r="B3772" s="6" t="s">
        <v>1164</v>
      </c>
      <c r="C3772" s="22" t="str">
        <f t="shared" ca="1" si="290"/>
        <v>West Tanna (Tanna)</v>
      </c>
      <c r="D3772" s="6" t="s">
        <v>686</v>
      </c>
      <c r="E3772" s="22" t="str">
        <f t="shared" ca="1" si="291"/>
        <v>Tanna</v>
      </c>
      <c r="F3772" s="22" t="str">
        <f t="shared" ca="1" si="292"/>
        <v>VUT0106023</v>
      </c>
      <c r="G3772" s="22" t="str">
        <f t="shared" ca="1" si="293"/>
        <v>VUT0106</v>
      </c>
      <c r="H3772" s="22" t="str">
        <f t="shared" ca="1" si="294"/>
        <v>TAFEA</v>
      </c>
      <c r="I3772" s="2"/>
      <c r="J3772" s="2">
        <v>0</v>
      </c>
      <c r="K3772" s="2"/>
    </row>
    <row r="3773" spans="1:11">
      <c r="A3773" s="6" t="s">
        <v>1167</v>
      </c>
      <c r="B3773" s="6" t="s">
        <v>1168</v>
      </c>
      <c r="C3773" s="22" t="str">
        <f t="shared" ca="1" si="290"/>
        <v>West Tanna (Tanna)</v>
      </c>
      <c r="D3773" s="6" t="s">
        <v>686</v>
      </c>
      <c r="E3773" s="22" t="str">
        <f t="shared" ca="1" si="291"/>
        <v>Tanna</v>
      </c>
      <c r="F3773" s="22" t="str">
        <f t="shared" ca="1" si="292"/>
        <v>VUT0106023</v>
      </c>
      <c r="G3773" s="22" t="str">
        <f t="shared" ca="1" si="293"/>
        <v>VUT0106</v>
      </c>
      <c r="H3773" s="22" t="str">
        <f t="shared" ca="1" si="294"/>
        <v>TAFEA</v>
      </c>
      <c r="I3773" s="2"/>
      <c r="J3773" s="2">
        <v>0</v>
      </c>
      <c r="K3773" s="2"/>
    </row>
    <row r="3774" spans="1:11">
      <c r="A3774" s="6" t="s">
        <v>1173</v>
      </c>
      <c r="B3774" s="6" t="s">
        <v>1174</v>
      </c>
      <c r="C3774" s="22" t="str">
        <f t="shared" ca="1" si="290"/>
        <v>West Tanna (Tanna)</v>
      </c>
      <c r="D3774" s="6" t="s">
        <v>686</v>
      </c>
      <c r="E3774" s="22" t="str">
        <f t="shared" ca="1" si="291"/>
        <v>Tanna</v>
      </c>
      <c r="F3774" s="22" t="str">
        <f t="shared" ca="1" si="292"/>
        <v>VUT0106023</v>
      </c>
      <c r="G3774" s="22" t="str">
        <f t="shared" ca="1" si="293"/>
        <v>VUT0106</v>
      </c>
      <c r="H3774" s="22" t="str">
        <f t="shared" ca="1" si="294"/>
        <v>TAFEA</v>
      </c>
      <c r="I3774" s="2"/>
      <c r="J3774" s="2">
        <v>0</v>
      </c>
      <c r="K3774" s="2"/>
    </row>
    <row r="3775" spans="1:11">
      <c r="A3775" s="6" t="s">
        <v>1177</v>
      </c>
      <c r="B3775" s="6" t="s">
        <v>1178</v>
      </c>
      <c r="C3775" s="22" t="str">
        <f t="shared" ca="1" si="290"/>
        <v>West Tanna (Tanna)</v>
      </c>
      <c r="D3775" s="6" t="s">
        <v>686</v>
      </c>
      <c r="E3775" s="22" t="str">
        <f t="shared" ca="1" si="291"/>
        <v>Tanna</v>
      </c>
      <c r="F3775" s="22" t="str">
        <f t="shared" ca="1" si="292"/>
        <v>VUT0106023</v>
      </c>
      <c r="G3775" s="22" t="str">
        <f t="shared" ca="1" si="293"/>
        <v>VUT0106</v>
      </c>
      <c r="H3775" s="22" t="str">
        <f t="shared" ca="1" si="294"/>
        <v>TAFEA</v>
      </c>
      <c r="I3775" s="2"/>
      <c r="J3775" s="2">
        <v>0</v>
      </c>
      <c r="K3775" s="2"/>
    </row>
    <row r="3776" spans="1:11">
      <c r="A3776" s="6" t="s">
        <v>1185</v>
      </c>
      <c r="B3776" s="6" t="s">
        <v>1186</v>
      </c>
      <c r="C3776" s="22" t="str">
        <f t="shared" ca="1" si="290"/>
        <v>West Tanna (Tanna)</v>
      </c>
      <c r="D3776" s="6" t="s">
        <v>686</v>
      </c>
      <c r="E3776" s="22" t="str">
        <f t="shared" ca="1" si="291"/>
        <v>Tanna</v>
      </c>
      <c r="F3776" s="22" t="str">
        <f t="shared" ca="1" si="292"/>
        <v>VUT0106023</v>
      </c>
      <c r="G3776" s="22" t="str">
        <f t="shared" ca="1" si="293"/>
        <v>VUT0106</v>
      </c>
      <c r="H3776" s="22" t="str">
        <f t="shared" ca="1" si="294"/>
        <v>TAFEA</v>
      </c>
      <c r="I3776" s="2"/>
      <c r="J3776" s="2">
        <v>0</v>
      </c>
      <c r="K3776" s="2"/>
    </row>
    <row r="3777" spans="1:11">
      <c r="A3777" s="6" t="s">
        <v>1201</v>
      </c>
      <c r="B3777" s="6" t="s">
        <v>1202</v>
      </c>
      <c r="C3777" s="22" t="str">
        <f t="shared" ca="1" si="290"/>
        <v>West Tanna (Tanna)</v>
      </c>
      <c r="D3777" s="6" t="s">
        <v>686</v>
      </c>
      <c r="E3777" s="22" t="str">
        <f t="shared" ca="1" si="291"/>
        <v>Tanna</v>
      </c>
      <c r="F3777" s="22" t="str">
        <f t="shared" ca="1" si="292"/>
        <v>VUT0106023</v>
      </c>
      <c r="G3777" s="22" t="str">
        <f t="shared" ca="1" si="293"/>
        <v>VUT0106</v>
      </c>
      <c r="H3777" s="22" t="str">
        <f t="shared" ca="1" si="294"/>
        <v>TAFEA</v>
      </c>
      <c r="I3777" s="2"/>
      <c r="J3777" s="2">
        <v>0</v>
      </c>
      <c r="K3777" s="2"/>
    </row>
    <row r="3778" spans="1:11">
      <c r="A3778" s="6" t="s">
        <v>1209</v>
      </c>
      <c r="B3778" s="6" t="s">
        <v>1210</v>
      </c>
      <c r="C3778" s="22" t="str">
        <f t="shared" ref="C3778:C3841" ca="1" si="295">OFFSET(OffsetRefAdm3,MATCH(D3778,MatchAdm3_Code,0)-1,0)</f>
        <v>West Tanna (Tanna)</v>
      </c>
      <c r="D3778" s="6" t="s">
        <v>686</v>
      </c>
      <c r="E3778" s="22" t="str">
        <f t="shared" ref="E3778:E3841" ca="1" si="296">OFFSET(OffsetRefAdm3,MATCH(D3778,MatchAdm3_Code,0)-1,2)</f>
        <v>Tanna</v>
      </c>
      <c r="F3778" s="22" t="str">
        <f t="shared" ref="F3778:F3841" ca="1" si="297">OFFSET(OffsetRefAdm3,MATCH(D3778,MatchAdm3_Code,0)-1,3)</f>
        <v>VUT0106023</v>
      </c>
      <c r="G3778" s="22" t="str">
        <f t="shared" ref="G3778:G3841" ca="1" si="298">OFFSET(OffsetRefAdm3,MATCH(D3778,MatchAdm3_Code,0)-1,5)</f>
        <v>VUT0106</v>
      </c>
      <c r="H3778" s="22" t="str">
        <f t="shared" ref="H3778:H3841" ca="1" si="299">OFFSET(OffsetRefAdm3,MATCH(D3778,MatchAdm3_Code,0)-1,4)</f>
        <v>TAFEA</v>
      </c>
      <c r="I3778" s="2"/>
      <c r="J3778" s="2">
        <v>0</v>
      </c>
      <c r="K3778" s="2"/>
    </row>
    <row r="3779" spans="1:11">
      <c r="A3779" s="6" t="s">
        <v>1215</v>
      </c>
      <c r="B3779" s="6" t="s">
        <v>1216</v>
      </c>
      <c r="C3779" s="22" t="str">
        <f t="shared" ca="1" si="295"/>
        <v>West Tanna (Tanna)</v>
      </c>
      <c r="D3779" s="6" t="s">
        <v>686</v>
      </c>
      <c r="E3779" s="22" t="str">
        <f t="shared" ca="1" si="296"/>
        <v>Tanna</v>
      </c>
      <c r="F3779" s="22" t="str">
        <f t="shared" ca="1" si="297"/>
        <v>VUT0106023</v>
      </c>
      <c r="G3779" s="22" t="str">
        <f t="shared" ca="1" si="298"/>
        <v>VUT0106</v>
      </c>
      <c r="H3779" s="22" t="str">
        <f t="shared" ca="1" si="299"/>
        <v>TAFEA</v>
      </c>
      <c r="I3779" s="2"/>
      <c r="J3779" s="2">
        <v>0</v>
      </c>
      <c r="K3779" s="2"/>
    </row>
    <row r="3780" spans="1:11">
      <c r="A3780" s="6" t="s">
        <v>1217</v>
      </c>
      <c r="B3780" s="6" t="s">
        <v>1218</v>
      </c>
      <c r="C3780" s="22" t="str">
        <f t="shared" ca="1" si="295"/>
        <v>West Tanna (Tanna)</v>
      </c>
      <c r="D3780" s="6" t="s">
        <v>686</v>
      </c>
      <c r="E3780" s="22" t="str">
        <f t="shared" ca="1" si="296"/>
        <v>Tanna</v>
      </c>
      <c r="F3780" s="22" t="str">
        <f t="shared" ca="1" si="297"/>
        <v>VUT0106023</v>
      </c>
      <c r="G3780" s="22" t="str">
        <f t="shared" ca="1" si="298"/>
        <v>VUT0106</v>
      </c>
      <c r="H3780" s="22" t="str">
        <f t="shared" ca="1" si="299"/>
        <v>TAFEA</v>
      </c>
      <c r="I3780" s="2"/>
      <c r="J3780" s="2">
        <v>0</v>
      </c>
      <c r="K3780" s="2"/>
    </row>
    <row r="3781" spans="1:11">
      <c r="A3781" s="6" t="s">
        <v>1221</v>
      </c>
      <c r="B3781" s="6" t="s">
        <v>1222</v>
      </c>
      <c r="C3781" s="22" t="str">
        <f t="shared" ca="1" si="295"/>
        <v>West Tanna (Tanna)</v>
      </c>
      <c r="D3781" s="6" t="s">
        <v>686</v>
      </c>
      <c r="E3781" s="22" t="str">
        <f t="shared" ca="1" si="296"/>
        <v>Tanna</v>
      </c>
      <c r="F3781" s="22" t="str">
        <f t="shared" ca="1" si="297"/>
        <v>VUT0106023</v>
      </c>
      <c r="G3781" s="22" t="str">
        <f t="shared" ca="1" si="298"/>
        <v>VUT0106</v>
      </c>
      <c r="H3781" s="22" t="str">
        <f t="shared" ca="1" si="299"/>
        <v>TAFEA</v>
      </c>
      <c r="I3781" s="2"/>
      <c r="J3781" s="2">
        <v>0</v>
      </c>
      <c r="K3781" s="2"/>
    </row>
    <row r="3782" spans="1:11">
      <c r="A3782" s="6" t="s">
        <v>1223</v>
      </c>
      <c r="B3782" s="6" t="s">
        <v>1224</v>
      </c>
      <c r="C3782" s="22" t="str">
        <f t="shared" ca="1" si="295"/>
        <v>West Tanna (Tanna)</v>
      </c>
      <c r="D3782" s="6" t="s">
        <v>686</v>
      </c>
      <c r="E3782" s="22" t="str">
        <f t="shared" ca="1" si="296"/>
        <v>Tanna</v>
      </c>
      <c r="F3782" s="22" t="str">
        <f t="shared" ca="1" si="297"/>
        <v>VUT0106023</v>
      </c>
      <c r="G3782" s="22" t="str">
        <f t="shared" ca="1" si="298"/>
        <v>VUT0106</v>
      </c>
      <c r="H3782" s="22" t="str">
        <f t="shared" ca="1" si="299"/>
        <v>TAFEA</v>
      </c>
      <c r="I3782" s="2"/>
      <c r="J3782" s="2">
        <v>0</v>
      </c>
      <c r="K3782" s="2"/>
    </row>
    <row r="3783" spans="1:11">
      <c r="A3783" s="6" t="s">
        <v>1225</v>
      </c>
      <c r="B3783" s="6" t="s">
        <v>1226</v>
      </c>
      <c r="C3783" s="22" t="str">
        <f t="shared" ca="1" si="295"/>
        <v>West Tanna (Tanna)</v>
      </c>
      <c r="D3783" s="6" t="s">
        <v>686</v>
      </c>
      <c r="E3783" s="22" t="str">
        <f t="shared" ca="1" si="296"/>
        <v>Tanna</v>
      </c>
      <c r="F3783" s="22" t="str">
        <f t="shared" ca="1" si="297"/>
        <v>VUT0106023</v>
      </c>
      <c r="G3783" s="22" t="str">
        <f t="shared" ca="1" si="298"/>
        <v>VUT0106</v>
      </c>
      <c r="H3783" s="22" t="str">
        <f t="shared" ca="1" si="299"/>
        <v>TAFEA</v>
      </c>
      <c r="I3783" s="2"/>
      <c r="J3783" s="2">
        <v>0</v>
      </c>
      <c r="K3783" s="2"/>
    </row>
    <row r="3784" spans="1:11">
      <c r="A3784" s="6" t="s">
        <v>1229</v>
      </c>
      <c r="B3784" s="6" t="s">
        <v>1230</v>
      </c>
      <c r="C3784" s="22" t="str">
        <f t="shared" ca="1" si="295"/>
        <v>West Tanna (Tanna)</v>
      </c>
      <c r="D3784" s="6" t="s">
        <v>686</v>
      </c>
      <c r="E3784" s="22" t="str">
        <f t="shared" ca="1" si="296"/>
        <v>Tanna</v>
      </c>
      <c r="F3784" s="22" t="str">
        <f t="shared" ca="1" si="297"/>
        <v>VUT0106023</v>
      </c>
      <c r="G3784" s="22" t="str">
        <f t="shared" ca="1" si="298"/>
        <v>VUT0106</v>
      </c>
      <c r="H3784" s="22" t="str">
        <f t="shared" ca="1" si="299"/>
        <v>TAFEA</v>
      </c>
      <c r="I3784" s="2"/>
      <c r="J3784" s="2">
        <v>0</v>
      </c>
      <c r="K3784" s="2"/>
    </row>
    <row r="3785" spans="1:11">
      <c r="A3785" s="6" t="s">
        <v>1231</v>
      </c>
      <c r="B3785" s="6" t="s">
        <v>1232</v>
      </c>
      <c r="C3785" s="22" t="str">
        <f t="shared" ca="1" si="295"/>
        <v>West Tanna (Tanna)</v>
      </c>
      <c r="D3785" s="6" t="s">
        <v>686</v>
      </c>
      <c r="E3785" s="22" t="str">
        <f t="shared" ca="1" si="296"/>
        <v>Tanna</v>
      </c>
      <c r="F3785" s="22" t="str">
        <f t="shared" ca="1" si="297"/>
        <v>VUT0106023</v>
      </c>
      <c r="G3785" s="22" t="str">
        <f t="shared" ca="1" si="298"/>
        <v>VUT0106</v>
      </c>
      <c r="H3785" s="22" t="str">
        <f t="shared" ca="1" si="299"/>
        <v>TAFEA</v>
      </c>
      <c r="I3785" s="2"/>
      <c r="J3785" s="2">
        <v>0</v>
      </c>
      <c r="K3785" s="2"/>
    </row>
    <row r="3786" spans="1:11">
      <c r="A3786" s="6" t="s">
        <v>1233</v>
      </c>
      <c r="B3786" s="6" t="s">
        <v>1234</v>
      </c>
      <c r="C3786" s="22" t="str">
        <f t="shared" ca="1" si="295"/>
        <v>West Tanna (Tanna)</v>
      </c>
      <c r="D3786" s="6" t="s">
        <v>686</v>
      </c>
      <c r="E3786" s="22" t="str">
        <f t="shared" ca="1" si="296"/>
        <v>Tanna</v>
      </c>
      <c r="F3786" s="22" t="str">
        <f t="shared" ca="1" si="297"/>
        <v>VUT0106023</v>
      </c>
      <c r="G3786" s="22" t="str">
        <f t="shared" ca="1" si="298"/>
        <v>VUT0106</v>
      </c>
      <c r="H3786" s="22" t="str">
        <f t="shared" ca="1" si="299"/>
        <v>TAFEA</v>
      </c>
      <c r="I3786" s="2"/>
      <c r="J3786" s="2">
        <v>0</v>
      </c>
      <c r="K3786" s="2"/>
    </row>
    <row r="3787" spans="1:11">
      <c r="A3787" s="6" t="s">
        <v>1223</v>
      </c>
      <c r="B3787" s="6" t="s">
        <v>1236</v>
      </c>
      <c r="C3787" s="22" t="str">
        <f t="shared" ca="1" si="295"/>
        <v>West Tanna (Tanna)</v>
      </c>
      <c r="D3787" s="6" t="s">
        <v>686</v>
      </c>
      <c r="E3787" s="22" t="str">
        <f t="shared" ca="1" si="296"/>
        <v>Tanna</v>
      </c>
      <c r="F3787" s="22" t="str">
        <f t="shared" ca="1" si="297"/>
        <v>VUT0106023</v>
      </c>
      <c r="G3787" s="22" t="str">
        <f t="shared" ca="1" si="298"/>
        <v>VUT0106</v>
      </c>
      <c r="H3787" s="22" t="str">
        <f t="shared" ca="1" si="299"/>
        <v>TAFEA</v>
      </c>
      <c r="I3787" s="2"/>
      <c r="J3787" s="2">
        <v>0</v>
      </c>
      <c r="K3787" s="2"/>
    </row>
    <row r="3788" spans="1:11">
      <c r="A3788" s="6" t="s">
        <v>1237</v>
      </c>
      <c r="B3788" s="6" t="s">
        <v>1238</v>
      </c>
      <c r="C3788" s="22" t="str">
        <f t="shared" ca="1" si="295"/>
        <v>West Tanna (Tanna)</v>
      </c>
      <c r="D3788" s="6" t="s">
        <v>686</v>
      </c>
      <c r="E3788" s="22" t="str">
        <f t="shared" ca="1" si="296"/>
        <v>Tanna</v>
      </c>
      <c r="F3788" s="22" t="str">
        <f t="shared" ca="1" si="297"/>
        <v>VUT0106023</v>
      </c>
      <c r="G3788" s="22" t="str">
        <f t="shared" ca="1" si="298"/>
        <v>VUT0106</v>
      </c>
      <c r="H3788" s="22" t="str">
        <f t="shared" ca="1" si="299"/>
        <v>TAFEA</v>
      </c>
      <c r="I3788" s="2"/>
      <c r="J3788" s="2">
        <v>0</v>
      </c>
      <c r="K3788" s="2"/>
    </row>
    <row r="3789" spans="1:11">
      <c r="A3789" s="6" t="s">
        <v>1239</v>
      </c>
      <c r="B3789" s="6" t="s">
        <v>1240</v>
      </c>
      <c r="C3789" s="22" t="str">
        <f t="shared" ca="1" si="295"/>
        <v>West Tanna (Tanna)</v>
      </c>
      <c r="D3789" s="6" t="s">
        <v>686</v>
      </c>
      <c r="E3789" s="22" t="str">
        <f t="shared" ca="1" si="296"/>
        <v>Tanna</v>
      </c>
      <c r="F3789" s="22" t="str">
        <f t="shared" ca="1" si="297"/>
        <v>VUT0106023</v>
      </c>
      <c r="G3789" s="22" t="str">
        <f t="shared" ca="1" si="298"/>
        <v>VUT0106</v>
      </c>
      <c r="H3789" s="22" t="str">
        <f t="shared" ca="1" si="299"/>
        <v>TAFEA</v>
      </c>
      <c r="I3789" s="2"/>
      <c r="J3789" s="2">
        <v>0</v>
      </c>
      <c r="K3789" s="2"/>
    </row>
    <row r="3790" spans="1:11">
      <c r="A3790" s="6" t="s">
        <v>1241</v>
      </c>
      <c r="B3790" s="6" t="s">
        <v>1242</v>
      </c>
      <c r="C3790" s="22" t="str">
        <f t="shared" ca="1" si="295"/>
        <v>West Tanna (Tanna)</v>
      </c>
      <c r="D3790" s="6" t="s">
        <v>686</v>
      </c>
      <c r="E3790" s="22" t="str">
        <f t="shared" ca="1" si="296"/>
        <v>Tanna</v>
      </c>
      <c r="F3790" s="22" t="str">
        <f t="shared" ca="1" si="297"/>
        <v>VUT0106023</v>
      </c>
      <c r="G3790" s="22" t="str">
        <f t="shared" ca="1" si="298"/>
        <v>VUT0106</v>
      </c>
      <c r="H3790" s="22" t="str">
        <f t="shared" ca="1" si="299"/>
        <v>TAFEA</v>
      </c>
      <c r="I3790" s="2"/>
      <c r="J3790" s="2">
        <v>0</v>
      </c>
      <c r="K3790" s="2"/>
    </row>
    <row r="3791" spans="1:11">
      <c r="A3791" s="6" t="s">
        <v>1243</v>
      </c>
      <c r="B3791" s="6" t="s">
        <v>1244</v>
      </c>
      <c r="C3791" s="22" t="str">
        <f t="shared" ca="1" si="295"/>
        <v>West Tanna (Tanna)</v>
      </c>
      <c r="D3791" s="6" t="s">
        <v>686</v>
      </c>
      <c r="E3791" s="22" t="str">
        <f t="shared" ca="1" si="296"/>
        <v>Tanna</v>
      </c>
      <c r="F3791" s="22" t="str">
        <f t="shared" ca="1" si="297"/>
        <v>VUT0106023</v>
      </c>
      <c r="G3791" s="22" t="str">
        <f t="shared" ca="1" si="298"/>
        <v>VUT0106</v>
      </c>
      <c r="H3791" s="22" t="str">
        <f t="shared" ca="1" si="299"/>
        <v>TAFEA</v>
      </c>
      <c r="I3791" s="2"/>
      <c r="J3791" s="2">
        <v>0</v>
      </c>
      <c r="K3791" s="2"/>
    </row>
    <row r="3792" spans="1:11">
      <c r="A3792" s="6" t="s">
        <v>1245</v>
      </c>
      <c r="B3792" s="6" t="s">
        <v>1246</v>
      </c>
      <c r="C3792" s="22" t="str">
        <f t="shared" ca="1" si="295"/>
        <v>West Tanna (Tanna)</v>
      </c>
      <c r="D3792" s="6" t="s">
        <v>686</v>
      </c>
      <c r="E3792" s="22" t="str">
        <f t="shared" ca="1" si="296"/>
        <v>Tanna</v>
      </c>
      <c r="F3792" s="22" t="str">
        <f t="shared" ca="1" si="297"/>
        <v>VUT0106023</v>
      </c>
      <c r="G3792" s="22" t="str">
        <f t="shared" ca="1" si="298"/>
        <v>VUT0106</v>
      </c>
      <c r="H3792" s="22" t="str">
        <f t="shared" ca="1" si="299"/>
        <v>TAFEA</v>
      </c>
      <c r="I3792" s="2"/>
      <c r="J3792" s="2">
        <v>0</v>
      </c>
      <c r="K3792" s="2"/>
    </row>
    <row r="3793" spans="1:11">
      <c r="A3793" s="6" t="s">
        <v>1247</v>
      </c>
      <c r="B3793" s="6" t="s">
        <v>1248</v>
      </c>
      <c r="C3793" s="22" t="str">
        <f t="shared" ca="1" si="295"/>
        <v>West Tanna (Tanna)</v>
      </c>
      <c r="D3793" s="6" t="s">
        <v>686</v>
      </c>
      <c r="E3793" s="22" t="str">
        <f t="shared" ca="1" si="296"/>
        <v>Tanna</v>
      </c>
      <c r="F3793" s="22" t="str">
        <f t="shared" ca="1" si="297"/>
        <v>VUT0106023</v>
      </c>
      <c r="G3793" s="22" t="str">
        <f t="shared" ca="1" si="298"/>
        <v>VUT0106</v>
      </c>
      <c r="H3793" s="22" t="str">
        <f t="shared" ca="1" si="299"/>
        <v>TAFEA</v>
      </c>
      <c r="I3793" s="2"/>
      <c r="J3793" s="2">
        <v>0</v>
      </c>
      <c r="K3793" s="2"/>
    </row>
    <row r="3794" spans="1:11">
      <c r="A3794" s="6" t="s">
        <v>1253</v>
      </c>
      <c r="B3794" s="6" t="s">
        <v>1254</v>
      </c>
      <c r="C3794" s="22" t="str">
        <f t="shared" ca="1" si="295"/>
        <v>West Tanna (Tanna)</v>
      </c>
      <c r="D3794" s="6" t="s">
        <v>686</v>
      </c>
      <c r="E3794" s="22" t="str">
        <f t="shared" ca="1" si="296"/>
        <v>Tanna</v>
      </c>
      <c r="F3794" s="22" t="str">
        <f t="shared" ca="1" si="297"/>
        <v>VUT0106023</v>
      </c>
      <c r="G3794" s="22" t="str">
        <f t="shared" ca="1" si="298"/>
        <v>VUT0106</v>
      </c>
      <c r="H3794" s="22" t="str">
        <f t="shared" ca="1" si="299"/>
        <v>TAFEA</v>
      </c>
      <c r="I3794" s="2"/>
      <c r="J3794" s="2">
        <v>0</v>
      </c>
      <c r="K3794" s="2"/>
    </row>
    <row r="3795" spans="1:11">
      <c r="A3795" s="6" t="s">
        <v>1255</v>
      </c>
      <c r="B3795" s="6" t="s">
        <v>1256</v>
      </c>
      <c r="C3795" s="22" t="str">
        <f t="shared" ca="1" si="295"/>
        <v>West Tanna (Tanna)</v>
      </c>
      <c r="D3795" s="6" t="s">
        <v>686</v>
      </c>
      <c r="E3795" s="22" t="str">
        <f t="shared" ca="1" si="296"/>
        <v>Tanna</v>
      </c>
      <c r="F3795" s="22" t="str">
        <f t="shared" ca="1" si="297"/>
        <v>VUT0106023</v>
      </c>
      <c r="G3795" s="22" t="str">
        <f t="shared" ca="1" si="298"/>
        <v>VUT0106</v>
      </c>
      <c r="H3795" s="22" t="str">
        <f t="shared" ca="1" si="299"/>
        <v>TAFEA</v>
      </c>
      <c r="I3795" s="2"/>
      <c r="J3795" s="2">
        <v>0</v>
      </c>
      <c r="K3795" s="2"/>
    </row>
    <row r="3796" spans="1:11">
      <c r="A3796" s="6" t="s">
        <v>1257</v>
      </c>
      <c r="B3796" s="6" t="s">
        <v>1258</v>
      </c>
      <c r="C3796" s="22" t="str">
        <f t="shared" ca="1" si="295"/>
        <v>West Tanna (Tanna)</v>
      </c>
      <c r="D3796" s="6" t="s">
        <v>686</v>
      </c>
      <c r="E3796" s="22" t="str">
        <f t="shared" ca="1" si="296"/>
        <v>Tanna</v>
      </c>
      <c r="F3796" s="22" t="str">
        <f t="shared" ca="1" si="297"/>
        <v>VUT0106023</v>
      </c>
      <c r="G3796" s="22" t="str">
        <f t="shared" ca="1" si="298"/>
        <v>VUT0106</v>
      </c>
      <c r="H3796" s="22" t="str">
        <f t="shared" ca="1" si="299"/>
        <v>TAFEA</v>
      </c>
      <c r="I3796" s="2"/>
      <c r="J3796" s="2">
        <v>0</v>
      </c>
      <c r="K3796" s="2"/>
    </row>
    <row r="3797" spans="1:11">
      <c r="A3797" s="6" t="s">
        <v>1259</v>
      </c>
      <c r="B3797" s="6" t="s">
        <v>1260</v>
      </c>
      <c r="C3797" s="22" t="str">
        <f t="shared" ca="1" si="295"/>
        <v>West Tanna (Tanna)</v>
      </c>
      <c r="D3797" s="6" t="s">
        <v>686</v>
      </c>
      <c r="E3797" s="22" t="str">
        <f t="shared" ca="1" si="296"/>
        <v>Tanna</v>
      </c>
      <c r="F3797" s="22" t="str">
        <f t="shared" ca="1" si="297"/>
        <v>VUT0106023</v>
      </c>
      <c r="G3797" s="22" t="str">
        <f t="shared" ca="1" si="298"/>
        <v>VUT0106</v>
      </c>
      <c r="H3797" s="22" t="str">
        <f t="shared" ca="1" si="299"/>
        <v>TAFEA</v>
      </c>
      <c r="I3797" s="2"/>
      <c r="J3797" s="2">
        <v>0</v>
      </c>
      <c r="K3797" s="2"/>
    </row>
    <row r="3798" spans="1:11">
      <c r="A3798" s="6" t="s">
        <v>1261</v>
      </c>
      <c r="B3798" s="6" t="s">
        <v>1262</v>
      </c>
      <c r="C3798" s="22" t="str">
        <f t="shared" ca="1" si="295"/>
        <v>West Tanna (Tanna)</v>
      </c>
      <c r="D3798" s="6" t="s">
        <v>686</v>
      </c>
      <c r="E3798" s="22" t="str">
        <f t="shared" ca="1" si="296"/>
        <v>Tanna</v>
      </c>
      <c r="F3798" s="22" t="str">
        <f t="shared" ca="1" si="297"/>
        <v>VUT0106023</v>
      </c>
      <c r="G3798" s="22" t="str">
        <f t="shared" ca="1" si="298"/>
        <v>VUT0106</v>
      </c>
      <c r="H3798" s="22" t="str">
        <f t="shared" ca="1" si="299"/>
        <v>TAFEA</v>
      </c>
      <c r="I3798" s="2"/>
      <c r="J3798" s="2">
        <v>0</v>
      </c>
      <c r="K3798" s="2"/>
    </row>
    <row r="3799" spans="1:11">
      <c r="A3799" s="6" t="s">
        <v>1267</v>
      </c>
      <c r="B3799" s="6" t="s">
        <v>1268</v>
      </c>
      <c r="C3799" s="22" t="str">
        <f t="shared" ca="1" si="295"/>
        <v>West Tanna (Tanna)</v>
      </c>
      <c r="D3799" s="6" t="s">
        <v>686</v>
      </c>
      <c r="E3799" s="22" t="str">
        <f t="shared" ca="1" si="296"/>
        <v>Tanna</v>
      </c>
      <c r="F3799" s="22" t="str">
        <f t="shared" ca="1" si="297"/>
        <v>VUT0106023</v>
      </c>
      <c r="G3799" s="22" t="str">
        <f t="shared" ca="1" si="298"/>
        <v>VUT0106</v>
      </c>
      <c r="H3799" s="22" t="str">
        <f t="shared" ca="1" si="299"/>
        <v>TAFEA</v>
      </c>
      <c r="I3799" s="2"/>
      <c r="J3799" s="2">
        <v>0</v>
      </c>
      <c r="K3799" s="2"/>
    </row>
    <row r="3800" spans="1:11">
      <c r="A3800" s="6" t="s">
        <v>1259</v>
      </c>
      <c r="B3800" s="6" t="s">
        <v>1270</v>
      </c>
      <c r="C3800" s="22" t="str">
        <f t="shared" ca="1" si="295"/>
        <v>West Tanna (Tanna)</v>
      </c>
      <c r="D3800" s="6" t="s">
        <v>686</v>
      </c>
      <c r="E3800" s="22" t="str">
        <f t="shared" ca="1" si="296"/>
        <v>Tanna</v>
      </c>
      <c r="F3800" s="22" t="str">
        <f t="shared" ca="1" si="297"/>
        <v>VUT0106023</v>
      </c>
      <c r="G3800" s="22" t="str">
        <f t="shared" ca="1" si="298"/>
        <v>VUT0106</v>
      </c>
      <c r="H3800" s="22" t="str">
        <f t="shared" ca="1" si="299"/>
        <v>TAFEA</v>
      </c>
      <c r="I3800" s="2"/>
      <c r="J3800" s="2">
        <v>0</v>
      </c>
      <c r="K3800" s="2"/>
    </row>
    <row r="3801" spans="1:11">
      <c r="A3801" s="6" t="s">
        <v>1277</v>
      </c>
      <c r="B3801" s="6" t="s">
        <v>1278</v>
      </c>
      <c r="C3801" s="22" t="str">
        <f t="shared" ca="1" si="295"/>
        <v>West Tanna (Tanna)</v>
      </c>
      <c r="D3801" s="6" t="s">
        <v>686</v>
      </c>
      <c r="E3801" s="22" t="str">
        <f t="shared" ca="1" si="296"/>
        <v>Tanna</v>
      </c>
      <c r="F3801" s="22" t="str">
        <f t="shared" ca="1" si="297"/>
        <v>VUT0106023</v>
      </c>
      <c r="G3801" s="22" t="str">
        <f t="shared" ca="1" si="298"/>
        <v>VUT0106</v>
      </c>
      <c r="H3801" s="22" t="str">
        <f t="shared" ca="1" si="299"/>
        <v>TAFEA</v>
      </c>
      <c r="I3801" s="2"/>
      <c r="J3801" s="2">
        <v>0</v>
      </c>
      <c r="K3801" s="2"/>
    </row>
    <row r="3802" spans="1:11">
      <c r="A3802" s="6" t="s">
        <v>1279</v>
      </c>
      <c r="B3802" s="6" t="s">
        <v>1280</v>
      </c>
      <c r="C3802" s="22" t="str">
        <f t="shared" ca="1" si="295"/>
        <v>West Tanna (Tanna)</v>
      </c>
      <c r="D3802" s="6" t="s">
        <v>686</v>
      </c>
      <c r="E3802" s="22" t="str">
        <f t="shared" ca="1" si="296"/>
        <v>Tanna</v>
      </c>
      <c r="F3802" s="22" t="str">
        <f t="shared" ca="1" si="297"/>
        <v>VUT0106023</v>
      </c>
      <c r="G3802" s="22" t="str">
        <f t="shared" ca="1" si="298"/>
        <v>VUT0106</v>
      </c>
      <c r="H3802" s="22" t="str">
        <f t="shared" ca="1" si="299"/>
        <v>TAFEA</v>
      </c>
      <c r="I3802" s="2"/>
      <c r="J3802" s="2">
        <v>0</v>
      </c>
      <c r="K3802" s="2"/>
    </row>
    <row r="3803" spans="1:11">
      <c r="A3803" s="6" t="s">
        <v>1283</v>
      </c>
      <c r="B3803" s="6" t="s">
        <v>1284</v>
      </c>
      <c r="C3803" s="22" t="str">
        <f t="shared" ca="1" si="295"/>
        <v>West Tanna (Tanna)</v>
      </c>
      <c r="D3803" s="6" t="s">
        <v>686</v>
      </c>
      <c r="E3803" s="22" t="str">
        <f t="shared" ca="1" si="296"/>
        <v>Tanna</v>
      </c>
      <c r="F3803" s="22" t="str">
        <f t="shared" ca="1" si="297"/>
        <v>VUT0106023</v>
      </c>
      <c r="G3803" s="22" t="str">
        <f t="shared" ca="1" si="298"/>
        <v>VUT0106</v>
      </c>
      <c r="H3803" s="22" t="str">
        <f t="shared" ca="1" si="299"/>
        <v>TAFEA</v>
      </c>
      <c r="I3803" s="2"/>
      <c r="J3803" s="2">
        <v>0</v>
      </c>
      <c r="K3803" s="2"/>
    </row>
    <row r="3804" spans="1:11">
      <c r="A3804" s="6" t="s">
        <v>1287</v>
      </c>
      <c r="B3804" s="6" t="s">
        <v>1288</v>
      </c>
      <c r="C3804" s="22" t="str">
        <f t="shared" ca="1" si="295"/>
        <v>West Tanna (Tanna)</v>
      </c>
      <c r="D3804" s="6" t="s">
        <v>686</v>
      </c>
      <c r="E3804" s="22" t="str">
        <f t="shared" ca="1" si="296"/>
        <v>Tanna</v>
      </c>
      <c r="F3804" s="22" t="str">
        <f t="shared" ca="1" si="297"/>
        <v>VUT0106023</v>
      </c>
      <c r="G3804" s="22" t="str">
        <f t="shared" ca="1" si="298"/>
        <v>VUT0106</v>
      </c>
      <c r="H3804" s="22" t="str">
        <f t="shared" ca="1" si="299"/>
        <v>TAFEA</v>
      </c>
      <c r="I3804" s="2"/>
      <c r="J3804" s="2">
        <v>0</v>
      </c>
      <c r="K3804" s="2"/>
    </row>
    <row r="3805" spans="1:11">
      <c r="A3805" s="6" t="s">
        <v>1289</v>
      </c>
      <c r="B3805" s="6" t="s">
        <v>1290</v>
      </c>
      <c r="C3805" s="22" t="str">
        <f t="shared" ca="1" si="295"/>
        <v>West Tanna (Tanna)</v>
      </c>
      <c r="D3805" s="6" t="s">
        <v>686</v>
      </c>
      <c r="E3805" s="22" t="str">
        <f t="shared" ca="1" si="296"/>
        <v>Tanna</v>
      </c>
      <c r="F3805" s="22" t="str">
        <f t="shared" ca="1" si="297"/>
        <v>VUT0106023</v>
      </c>
      <c r="G3805" s="22" t="str">
        <f t="shared" ca="1" si="298"/>
        <v>VUT0106</v>
      </c>
      <c r="H3805" s="22" t="str">
        <f t="shared" ca="1" si="299"/>
        <v>TAFEA</v>
      </c>
      <c r="I3805" s="2"/>
      <c r="J3805" s="2">
        <v>0</v>
      </c>
      <c r="K3805" s="2"/>
    </row>
    <row r="3806" spans="1:11">
      <c r="A3806" s="6" t="s">
        <v>1291</v>
      </c>
      <c r="B3806" s="6" t="s">
        <v>1292</v>
      </c>
      <c r="C3806" s="22" t="str">
        <f t="shared" ca="1" si="295"/>
        <v>West Tanna (Tanna)</v>
      </c>
      <c r="D3806" s="6" t="s">
        <v>686</v>
      </c>
      <c r="E3806" s="22" t="str">
        <f t="shared" ca="1" si="296"/>
        <v>Tanna</v>
      </c>
      <c r="F3806" s="22" t="str">
        <f t="shared" ca="1" si="297"/>
        <v>VUT0106023</v>
      </c>
      <c r="G3806" s="22" t="str">
        <f t="shared" ca="1" si="298"/>
        <v>VUT0106</v>
      </c>
      <c r="H3806" s="22" t="str">
        <f t="shared" ca="1" si="299"/>
        <v>TAFEA</v>
      </c>
      <c r="I3806" s="2"/>
      <c r="J3806" s="2">
        <v>0</v>
      </c>
      <c r="K3806" s="2"/>
    </row>
    <row r="3807" spans="1:11">
      <c r="A3807" s="6" t="s">
        <v>1297</v>
      </c>
      <c r="B3807" s="6" t="s">
        <v>1298</v>
      </c>
      <c r="C3807" s="22" t="str">
        <f t="shared" ca="1" si="295"/>
        <v>West Tanna (Tanna)</v>
      </c>
      <c r="D3807" s="6" t="s">
        <v>686</v>
      </c>
      <c r="E3807" s="22" t="str">
        <f t="shared" ca="1" si="296"/>
        <v>Tanna</v>
      </c>
      <c r="F3807" s="22" t="str">
        <f t="shared" ca="1" si="297"/>
        <v>VUT0106023</v>
      </c>
      <c r="G3807" s="22" t="str">
        <f t="shared" ca="1" si="298"/>
        <v>VUT0106</v>
      </c>
      <c r="H3807" s="22" t="str">
        <f t="shared" ca="1" si="299"/>
        <v>TAFEA</v>
      </c>
      <c r="I3807" s="2"/>
      <c r="J3807" s="2">
        <v>0</v>
      </c>
      <c r="K3807" s="2"/>
    </row>
    <row r="3808" spans="1:11">
      <c r="A3808" s="6" t="s">
        <v>1299</v>
      </c>
      <c r="B3808" s="6" t="s">
        <v>1300</v>
      </c>
      <c r="C3808" s="22" t="str">
        <f t="shared" ca="1" si="295"/>
        <v>West Tanna (Tanna)</v>
      </c>
      <c r="D3808" s="6" t="s">
        <v>686</v>
      </c>
      <c r="E3808" s="22" t="str">
        <f t="shared" ca="1" si="296"/>
        <v>Tanna</v>
      </c>
      <c r="F3808" s="22" t="str">
        <f t="shared" ca="1" si="297"/>
        <v>VUT0106023</v>
      </c>
      <c r="G3808" s="22" t="str">
        <f t="shared" ca="1" si="298"/>
        <v>VUT0106</v>
      </c>
      <c r="H3808" s="22" t="str">
        <f t="shared" ca="1" si="299"/>
        <v>TAFEA</v>
      </c>
      <c r="I3808" s="2"/>
      <c r="J3808" s="2">
        <v>0</v>
      </c>
      <c r="K3808" s="2"/>
    </row>
    <row r="3809" spans="1:11">
      <c r="A3809" s="6" t="s">
        <v>1301</v>
      </c>
      <c r="B3809" s="6" t="s">
        <v>1302</v>
      </c>
      <c r="C3809" s="22" t="str">
        <f t="shared" ca="1" si="295"/>
        <v>West Tanna (Tanna)</v>
      </c>
      <c r="D3809" s="6" t="s">
        <v>686</v>
      </c>
      <c r="E3809" s="22" t="str">
        <f t="shared" ca="1" si="296"/>
        <v>Tanna</v>
      </c>
      <c r="F3809" s="22" t="str">
        <f t="shared" ca="1" si="297"/>
        <v>VUT0106023</v>
      </c>
      <c r="G3809" s="22" t="str">
        <f t="shared" ca="1" si="298"/>
        <v>VUT0106</v>
      </c>
      <c r="H3809" s="22" t="str">
        <f t="shared" ca="1" si="299"/>
        <v>TAFEA</v>
      </c>
      <c r="I3809" s="2"/>
      <c r="J3809" s="2">
        <v>0</v>
      </c>
      <c r="K3809" s="2"/>
    </row>
    <row r="3810" spans="1:11">
      <c r="A3810" s="6" t="s">
        <v>1303</v>
      </c>
      <c r="B3810" s="6" t="s">
        <v>1304</v>
      </c>
      <c r="C3810" s="22" t="str">
        <f t="shared" ca="1" si="295"/>
        <v>West Tanna (Tanna)</v>
      </c>
      <c r="D3810" s="6" t="s">
        <v>686</v>
      </c>
      <c r="E3810" s="22" t="str">
        <f t="shared" ca="1" si="296"/>
        <v>Tanna</v>
      </c>
      <c r="F3810" s="22" t="str">
        <f t="shared" ca="1" si="297"/>
        <v>VUT0106023</v>
      </c>
      <c r="G3810" s="22" t="str">
        <f t="shared" ca="1" si="298"/>
        <v>VUT0106</v>
      </c>
      <c r="H3810" s="22" t="str">
        <f t="shared" ca="1" si="299"/>
        <v>TAFEA</v>
      </c>
      <c r="I3810" s="2"/>
      <c r="J3810" s="2">
        <v>0</v>
      </c>
      <c r="K3810" s="2"/>
    </row>
    <row r="3811" spans="1:11">
      <c r="A3811" s="6" t="s">
        <v>1305</v>
      </c>
      <c r="B3811" s="6" t="s">
        <v>1306</v>
      </c>
      <c r="C3811" s="22" t="str">
        <f t="shared" ca="1" si="295"/>
        <v>West Tanna (Tanna)</v>
      </c>
      <c r="D3811" s="6" t="s">
        <v>686</v>
      </c>
      <c r="E3811" s="22" t="str">
        <f t="shared" ca="1" si="296"/>
        <v>Tanna</v>
      </c>
      <c r="F3811" s="22" t="str">
        <f t="shared" ca="1" si="297"/>
        <v>VUT0106023</v>
      </c>
      <c r="G3811" s="22" t="str">
        <f t="shared" ca="1" si="298"/>
        <v>VUT0106</v>
      </c>
      <c r="H3811" s="22" t="str">
        <f t="shared" ca="1" si="299"/>
        <v>TAFEA</v>
      </c>
      <c r="I3811" s="2"/>
      <c r="J3811" s="2">
        <v>0</v>
      </c>
      <c r="K3811" s="2"/>
    </row>
    <row r="3812" spans="1:11">
      <c r="A3812" s="6" t="s">
        <v>1307</v>
      </c>
      <c r="B3812" s="6" t="s">
        <v>1308</v>
      </c>
      <c r="C3812" s="22" t="str">
        <f t="shared" ca="1" si="295"/>
        <v>West Tanna (Tanna)</v>
      </c>
      <c r="D3812" s="6" t="s">
        <v>686</v>
      </c>
      <c r="E3812" s="22" t="str">
        <f t="shared" ca="1" si="296"/>
        <v>Tanna</v>
      </c>
      <c r="F3812" s="22" t="str">
        <f t="shared" ca="1" si="297"/>
        <v>VUT0106023</v>
      </c>
      <c r="G3812" s="22" t="str">
        <f t="shared" ca="1" si="298"/>
        <v>VUT0106</v>
      </c>
      <c r="H3812" s="22" t="str">
        <f t="shared" ca="1" si="299"/>
        <v>TAFEA</v>
      </c>
      <c r="I3812" s="2"/>
      <c r="J3812" s="2">
        <v>0</v>
      </c>
      <c r="K3812" s="2"/>
    </row>
    <row r="3813" spans="1:11">
      <c r="A3813" s="6" t="s">
        <v>1309</v>
      </c>
      <c r="B3813" s="6" t="s">
        <v>1310</v>
      </c>
      <c r="C3813" s="22" t="str">
        <f t="shared" ca="1" si="295"/>
        <v>West Tanna (Tanna)</v>
      </c>
      <c r="D3813" s="6" t="s">
        <v>686</v>
      </c>
      <c r="E3813" s="22" t="str">
        <f t="shared" ca="1" si="296"/>
        <v>Tanna</v>
      </c>
      <c r="F3813" s="22" t="str">
        <f t="shared" ca="1" si="297"/>
        <v>VUT0106023</v>
      </c>
      <c r="G3813" s="22" t="str">
        <f t="shared" ca="1" si="298"/>
        <v>VUT0106</v>
      </c>
      <c r="H3813" s="22" t="str">
        <f t="shared" ca="1" si="299"/>
        <v>TAFEA</v>
      </c>
      <c r="I3813" s="2"/>
      <c r="J3813" s="2">
        <v>0</v>
      </c>
      <c r="K3813" s="2"/>
    </row>
    <row r="3814" spans="1:11">
      <c r="A3814" s="6" t="s">
        <v>1313</v>
      </c>
      <c r="B3814" s="6" t="s">
        <v>1314</v>
      </c>
      <c r="C3814" s="22" t="str">
        <f t="shared" ca="1" si="295"/>
        <v>West Tanna (Tanna)</v>
      </c>
      <c r="D3814" s="6" t="s">
        <v>686</v>
      </c>
      <c r="E3814" s="22" t="str">
        <f t="shared" ca="1" si="296"/>
        <v>Tanna</v>
      </c>
      <c r="F3814" s="22" t="str">
        <f t="shared" ca="1" si="297"/>
        <v>VUT0106023</v>
      </c>
      <c r="G3814" s="22" t="str">
        <f t="shared" ca="1" si="298"/>
        <v>VUT0106</v>
      </c>
      <c r="H3814" s="22" t="str">
        <f t="shared" ca="1" si="299"/>
        <v>TAFEA</v>
      </c>
      <c r="I3814" s="2"/>
      <c r="J3814" s="2">
        <v>0</v>
      </c>
      <c r="K3814" s="2"/>
    </row>
    <row r="3815" spans="1:11">
      <c r="A3815" s="6" t="s">
        <v>1317</v>
      </c>
      <c r="B3815" s="6" t="s">
        <v>1318</v>
      </c>
      <c r="C3815" s="22" t="str">
        <f t="shared" ca="1" si="295"/>
        <v>West Tanna (Tanna)</v>
      </c>
      <c r="D3815" s="6" t="s">
        <v>686</v>
      </c>
      <c r="E3815" s="22" t="str">
        <f t="shared" ca="1" si="296"/>
        <v>Tanna</v>
      </c>
      <c r="F3815" s="22" t="str">
        <f t="shared" ca="1" si="297"/>
        <v>VUT0106023</v>
      </c>
      <c r="G3815" s="22" t="str">
        <f t="shared" ca="1" si="298"/>
        <v>VUT0106</v>
      </c>
      <c r="H3815" s="22" t="str">
        <f t="shared" ca="1" si="299"/>
        <v>TAFEA</v>
      </c>
      <c r="I3815" s="2"/>
      <c r="J3815" s="2">
        <v>0</v>
      </c>
      <c r="K3815" s="2"/>
    </row>
    <row r="3816" spans="1:11">
      <c r="A3816" s="6" t="s">
        <v>1319</v>
      </c>
      <c r="B3816" s="6" t="s">
        <v>1320</v>
      </c>
      <c r="C3816" s="22" t="str">
        <f t="shared" ca="1" si="295"/>
        <v>West Tanna (Tanna)</v>
      </c>
      <c r="D3816" s="6" t="s">
        <v>686</v>
      </c>
      <c r="E3816" s="22" t="str">
        <f t="shared" ca="1" si="296"/>
        <v>Tanna</v>
      </c>
      <c r="F3816" s="22" t="str">
        <f t="shared" ca="1" si="297"/>
        <v>VUT0106023</v>
      </c>
      <c r="G3816" s="22" t="str">
        <f t="shared" ca="1" si="298"/>
        <v>VUT0106</v>
      </c>
      <c r="H3816" s="22" t="str">
        <f t="shared" ca="1" si="299"/>
        <v>TAFEA</v>
      </c>
      <c r="I3816" s="2"/>
      <c r="J3816" s="2">
        <v>0</v>
      </c>
      <c r="K3816" s="2"/>
    </row>
    <row r="3817" spans="1:11">
      <c r="A3817" s="6" t="s">
        <v>1328</v>
      </c>
      <c r="B3817" s="6" t="s">
        <v>1329</v>
      </c>
      <c r="C3817" s="22" t="str">
        <f t="shared" ca="1" si="295"/>
        <v>West Tanna (Tanna)</v>
      </c>
      <c r="D3817" s="6" t="s">
        <v>686</v>
      </c>
      <c r="E3817" s="22" t="str">
        <f t="shared" ca="1" si="296"/>
        <v>Tanna</v>
      </c>
      <c r="F3817" s="22" t="str">
        <f t="shared" ca="1" si="297"/>
        <v>VUT0106023</v>
      </c>
      <c r="G3817" s="22" t="str">
        <f t="shared" ca="1" si="298"/>
        <v>VUT0106</v>
      </c>
      <c r="H3817" s="22" t="str">
        <f t="shared" ca="1" si="299"/>
        <v>TAFEA</v>
      </c>
      <c r="I3817" s="2"/>
      <c r="J3817" s="2">
        <v>0</v>
      </c>
      <c r="K3817" s="2"/>
    </row>
    <row r="3818" spans="1:11">
      <c r="A3818" s="6" t="s">
        <v>1332</v>
      </c>
      <c r="B3818" s="6" t="s">
        <v>1333</v>
      </c>
      <c r="C3818" s="22" t="str">
        <f t="shared" ca="1" si="295"/>
        <v>West Tanna (Tanna)</v>
      </c>
      <c r="D3818" s="6" t="s">
        <v>686</v>
      </c>
      <c r="E3818" s="22" t="str">
        <f t="shared" ca="1" si="296"/>
        <v>Tanna</v>
      </c>
      <c r="F3818" s="22" t="str">
        <f t="shared" ca="1" si="297"/>
        <v>VUT0106023</v>
      </c>
      <c r="G3818" s="22" t="str">
        <f t="shared" ca="1" si="298"/>
        <v>VUT0106</v>
      </c>
      <c r="H3818" s="22" t="str">
        <f t="shared" ca="1" si="299"/>
        <v>TAFEA</v>
      </c>
      <c r="I3818" s="2"/>
      <c r="J3818" s="2">
        <v>0</v>
      </c>
      <c r="K3818" s="2"/>
    </row>
    <row r="3819" spans="1:11">
      <c r="A3819" s="6" t="s">
        <v>1336</v>
      </c>
      <c r="B3819" s="6" t="s">
        <v>1337</v>
      </c>
      <c r="C3819" s="22" t="str">
        <f t="shared" ca="1" si="295"/>
        <v>West Tanna (Tanna)</v>
      </c>
      <c r="D3819" s="6" t="s">
        <v>686</v>
      </c>
      <c r="E3819" s="22" t="str">
        <f t="shared" ca="1" si="296"/>
        <v>Tanna</v>
      </c>
      <c r="F3819" s="22" t="str">
        <f t="shared" ca="1" si="297"/>
        <v>VUT0106023</v>
      </c>
      <c r="G3819" s="22" t="str">
        <f t="shared" ca="1" si="298"/>
        <v>VUT0106</v>
      </c>
      <c r="H3819" s="22" t="str">
        <f t="shared" ca="1" si="299"/>
        <v>TAFEA</v>
      </c>
      <c r="I3819" s="2"/>
      <c r="J3819" s="2">
        <v>0</v>
      </c>
      <c r="K3819" s="2"/>
    </row>
    <row r="3820" spans="1:11">
      <c r="A3820" s="6" t="s">
        <v>1338</v>
      </c>
      <c r="B3820" s="6" t="s">
        <v>1339</v>
      </c>
      <c r="C3820" s="22" t="str">
        <f t="shared" ca="1" si="295"/>
        <v>West Tanna (Tanna)</v>
      </c>
      <c r="D3820" s="6" t="s">
        <v>686</v>
      </c>
      <c r="E3820" s="22" t="str">
        <f t="shared" ca="1" si="296"/>
        <v>Tanna</v>
      </c>
      <c r="F3820" s="22" t="str">
        <f t="shared" ca="1" si="297"/>
        <v>VUT0106023</v>
      </c>
      <c r="G3820" s="22" t="str">
        <f t="shared" ca="1" si="298"/>
        <v>VUT0106</v>
      </c>
      <c r="H3820" s="22" t="str">
        <f t="shared" ca="1" si="299"/>
        <v>TAFEA</v>
      </c>
      <c r="I3820" s="2"/>
      <c r="J3820" s="2">
        <v>0</v>
      </c>
      <c r="K3820" s="2"/>
    </row>
    <row r="3821" spans="1:11">
      <c r="A3821" s="6" t="s">
        <v>1340</v>
      </c>
      <c r="B3821" s="6" t="s">
        <v>1341</v>
      </c>
      <c r="C3821" s="22" t="str">
        <f t="shared" ca="1" si="295"/>
        <v>West Tanna (Tanna)</v>
      </c>
      <c r="D3821" s="6" t="s">
        <v>686</v>
      </c>
      <c r="E3821" s="22" t="str">
        <f t="shared" ca="1" si="296"/>
        <v>Tanna</v>
      </c>
      <c r="F3821" s="22" t="str">
        <f t="shared" ca="1" si="297"/>
        <v>VUT0106023</v>
      </c>
      <c r="G3821" s="22" t="str">
        <f t="shared" ca="1" si="298"/>
        <v>VUT0106</v>
      </c>
      <c r="H3821" s="22" t="str">
        <f t="shared" ca="1" si="299"/>
        <v>TAFEA</v>
      </c>
      <c r="I3821" s="2"/>
      <c r="J3821" s="2">
        <v>0</v>
      </c>
      <c r="K3821" s="2"/>
    </row>
    <row r="3822" spans="1:11">
      <c r="A3822" s="6" t="s">
        <v>1342</v>
      </c>
      <c r="B3822" s="6" t="s">
        <v>1343</v>
      </c>
      <c r="C3822" s="22" t="str">
        <f t="shared" ca="1" si="295"/>
        <v>West Tanna (Tanna)</v>
      </c>
      <c r="D3822" s="6" t="s">
        <v>686</v>
      </c>
      <c r="E3822" s="22" t="str">
        <f t="shared" ca="1" si="296"/>
        <v>Tanna</v>
      </c>
      <c r="F3822" s="22" t="str">
        <f t="shared" ca="1" si="297"/>
        <v>VUT0106023</v>
      </c>
      <c r="G3822" s="22" t="str">
        <f t="shared" ca="1" si="298"/>
        <v>VUT0106</v>
      </c>
      <c r="H3822" s="22" t="str">
        <f t="shared" ca="1" si="299"/>
        <v>TAFEA</v>
      </c>
      <c r="I3822" s="2"/>
      <c r="J3822" s="2">
        <v>0</v>
      </c>
      <c r="K3822" s="2"/>
    </row>
    <row r="3823" spans="1:11">
      <c r="A3823" s="6" t="s">
        <v>1344</v>
      </c>
      <c r="B3823" s="6" t="s">
        <v>1345</v>
      </c>
      <c r="C3823" s="22" t="str">
        <f t="shared" ca="1" si="295"/>
        <v>West Tanna (Tanna)</v>
      </c>
      <c r="D3823" s="6" t="s">
        <v>686</v>
      </c>
      <c r="E3823" s="22" t="str">
        <f t="shared" ca="1" si="296"/>
        <v>Tanna</v>
      </c>
      <c r="F3823" s="22" t="str">
        <f t="shared" ca="1" si="297"/>
        <v>VUT0106023</v>
      </c>
      <c r="G3823" s="22" t="str">
        <f t="shared" ca="1" si="298"/>
        <v>VUT0106</v>
      </c>
      <c r="H3823" s="22" t="str">
        <f t="shared" ca="1" si="299"/>
        <v>TAFEA</v>
      </c>
      <c r="I3823" s="2"/>
      <c r="J3823" s="2">
        <v>0</v>
      </c>
      <c r="K3823" s="2"/>
    </row>
    <row r="3824" spans="1:11">
      <c r="A3824" s="6" t="s">
        <v>1346</v>
      </c>
      <c r="B3824" s="6" t="s">
        <v>1347</v>
      </c>
      <c r="C3824" s="22" t="str">
        <f t="shared" ca="1" si="295"/>
        <v>West Tanna (Tanna)</v>
      </c>
      <c r="D3824" s="6" t="s">
        <v>686</v>
      </c>
      <c r="E3824" s="22" t="str">
        <f t="shared" ca="1" si="296"/>
        <v>Tanna</v>
      </c>
      <c r="F3824" s="22" t="str">
        <f t="shared" ca="1" si="297"/>
        <v>VUT0106023</v>
      </c>
      <c r="G3824" s="22" t="str">
        <f t="shared" ca="1" si="298"/>
        <v>VUT0106</v>
      </c>
      <c r="H3824" s="22" t="str">
        <f t="shared" ca="1" si="299"/>
        <v>TAFEA</v>
      </c>
      <c r="I3824" s="2"/>
      <c r="J3824" s="2">
        <v>0</v>
      </c>
      <c r="K3824" s="2"/>
    </row>
    <row r="3825" spans="1:11">
      <c r="A3825" s="6" t="s">
        <v>1350</v>
      </c>
      <c r="B3825" s="6" t="s">
        <v>1351</v>
      </c>
      <c r="C3825" s="22" t="str">
        <f t="shared" ca="1" si="295"/>
        <v>West Tanna (Tanna)</v>
      </c>
      <c r="D3825" s="6" t="s">
        <v>686</v>
      </c>
      <c r="E3825" s="22" t="str">
        <f t="shared" ca="1" si="296"/>
        <v>Tanna</v>
      </c>
      <c r="F3825" s="22" t="str">
        <f t="shared" ca="1" si="297"/>
        <v>VUT0106023</v>
      </c>
      <c r="G3825" s="22" t="str">
        <f t="shared" ca="1" si="298"/>
        <v>VUT0106</v>
      </c>
      <c r="H3825" s="22" t="str">
        <f t="shared" ca="1" si="299"/>
        <v>TAFEA</v>
      </c>
      <c r="I3825" s="2"/>
      <c r="J3825" s="2">
        <v>0</v>
      </c>
      <c r="K3825" s="2"/>
    </row>
    <row r="3826" spans="1:11">
      <c r="A3826" s="6" t="s">
        <v>1352</v>
      </c>
      <c r="B3826" s="6" t="s">
        <v>1353</v>
      </c>
      <c r="C3826" s="22" t="str">
        <f t="shared" ca="1" si="295"/>
        <v>West Tanna (Tanna)</v>
      </c>
      <c r="D3826" s="6" t="s">
        <v>686</v>
      </c>
      <c r="E3826" s="22" t="str">
        <f t="shared" ca="1" si="296"/>
        <v>Tanna</v>
      </c>
      <c r="F3826" s="22" t="str">
        <f t="shared" ca="1" si="297"/>
        <v>VUT0106023</v>
      </c>
      <c r="G3826" s="22" t="str">
        <f t="shared" ca="1" si="298"/>
        <v>VUT0106</v>
      </c>
      <c r="H3826" s="22" t="str">
        <f t="shared" ca="1" si="299"/>
        <v>TAFEA</v>
      </c>
      <c r="I3826" s="2"/>
      <c r="J3826" s="2">
        <v>0</v>
      </c>
      <c r="K3826" s="2"/>
    </row>
    <row r="3827" spans="1:11">
      <c r="A3827" s="6" t="s">
        <v>1356</v>
      </c>
      <c r="B3827" s="6" t="s">
        <v>1357</v>
      </c>
      <c r="C3827" s="22" t="str">
        <f t="shared" ca="1" si="295"/>
        <v>West Tanna (Tanna)</v>
      </c>
      <c r="D3827" s="6" t="s">
        <v>686</v>
      </c>
      <c r="E3827" s="22" t="str">
        <f t="shared" ca="1" si="296"/>
        <v>Tanna</v>
      </c>
      <c r="F3827" s="22" t="str">
        <f t="shared" ca="1" si="297"/>
        <v>VUT0106023</v>
      </c>
      <c r="G3827" s="22" t="str">
        <f t="shared" ca="1" si="298"/>
        <v>VUT0106</v>
      </c>
      <c r="H3827" s="22" t="str">
        <f t="shared" ca="1" si="299"/>
        <v>TAFEA</v>
      </c>
      <c r="I3827" s="2"/>
      <c r="J3827" s="2">
        <v>0</v>
      </c>
      <c r="K3827" s="2"/>
    </row>
    <row r="3828" spans="1:11">
      <c r="A3828" s="6" t="s">
        <v>1358</v>
      </c>
      <c r="B3828" s="6" t="s">
        <v>1359</v>
      </c>
      <c r="C3828" s="22" t="str">
        <f t="shared" ca="1" si="295"/>
        <v>West Tanna (Tanna)</v>
      </c>
      <c r="D3828" s="6" t="s">
        <v>686</v>
      </c>
      <c r="E3828" s="22" t="str">
        <f t="shared" ca="1" si="296"/>
        <v>Tanna</v>
      </c>
      <c r="F3828" s="22" t="str">
        <f t="shared" ca="1" si="297"/>
        <v>VUT0106023</v>
      </c>
      <c r="G3828" s="22" t="str">
        <f t="shared" ca="1" si="298"/>
        <v>VUT0106</v>
      </c>
      <c r="H3828" s="22" t="str">
        <f t="shared" ca="1" si="299"/>
        <v>TAFEA</v>
      </c>
      <c r="I3828" s="2"/>
      <c r="J3828" s="2">
        <v>0</v>
      </c>
      <c r="K3828" s="2"/>
    </row>
    <row r="3829" spans="1:11">
      <c r="A3829" s="6" t="s">
        <v>1360</v>
      </c>
      <c r="B3829" s="6" t="s">
        <v>1361</v>
      </c>
      <c r="C3829" s="22" t="str">
        <f t="shared" ca="1" si="295"/>
        <v>West Tanna (Tanna)</v>
      </c>
      <c r="D3829" s="6" t="s">
        <v>686</v>
      </c>
      <c r="E3829" s="22" t="str">
        <f t="shared" ca="1" si="296"/>
        <v>Tanna</v>
      </c>
      <c r="F3829" s="22" t="str">
        <f t="shared" ca="1" si="297"/>
        <v>VUT0106023</v>
      </c>
      <c r="G3829" s="22" t="str">
        <f t="shared" ca="1" si="298"/>
        <v>VUT0106</v>
      </c>
      <c r="H3829" s="22" t="str">
        <f t="shared" ca="1" si="299"/>
        <v>TAFEA</v>
      </c>
      <c r="I3829" s="2"/>
      <c r="J3829" s="2">
        <v>0</v>
      </c>
      <c r="K3829" s="2"/>
    </row>
    <row r="3830" spans="1:11">
      <c r="A3830" s="6" t="s">
        <v>1362</v>
      </c>
      <c r="B3830" s="6" t="s">
        <v>1364</v>
      </c>
      <c r="C3830" s="22" t="str">
        <f t="shared" ca="1" si="295"/>
        <v>West Tanna (Tanna)</v>
      </c>
      <c r="D3830" s="6" t="s">
        <v>686</v>
      </c>
      <c r="E3830" s="22" t="str">
        <f t="shared" ca="1" si="296"/>
        <v>Tanna</v>
      </c>
      <c r="F3830" s="22" t="str">
        <f t="shared" ca="1" si="297"/>
        <v>VUT0106023</v>
      </c>
      <c r="G3830" s="22" t="str">
        <f t="shared" ca="1" si="298"/>
        <v>VUT0106</v>
      </c>
      <c r="H3830" s="22" t="str">
        <f t="shared" ca="1" si="299"/>
        <v>TAFEA</v>
      </c>
      <c r="I3830" s="2"/>
      <c r="J3830" s="2">
        <v>0</v>
      </c>
      <c r="K3830" s="2"/>
    </row>
    <row r="3831" spans="1:11">
      <c r="A3831" s="6" t="s">
        <v>1369</v>
      </c>
      <c r="B3831" s="6" t="s">
        <v>1370</v>
      </c>
      <c r="C3831" s="22" t="str">
        <f t="shared" ca="1" si="295"/>
        <v>West Tanna (Tanna)</v>
      </c>
      <c r="D3831" s="6" t="s">
        <v>686</v>
      </c>
      <c r="E3831" s="22" t="str">
        <f t="shared" ca="1" si="296"/>
        <v>Tanna</v>
      </c>
      <c r="F3831" s="22" t="str">
        <f t="shared" ca="1" si="297"/>
        <v>VUT0106023</v>
      </c>
      <c r="G3831" s="22" t="str">
        <f t="shared" ca="1" si="298"/>
        <v>VUT0106</v>
      </c>
      <c r="H3831" s="22" t="str">
        <f t="shared" ca="1" si="299"/>
        <v>TAFEA</v>
      </c>
      <c r="I3831" s="2"/>
      <c r="J3831" s="2">
        <v>0</v>
      </c>
      <c r="K3831" s="2"/>
    </row>
    <row r="3832" spans="1:11">
      <c r="A3832" s="6" t="s">
        <v>1373</v>
      </c>
      <c r="B3832" s="6" t="s">
        <v>1374</v>
      </c>
      <c r="C3832" s="22" t="str">
        <f t="shared" ca="1" si="295"/>
        <v>West Tanna (Tanna)</v>
      </c>
      <c r="D3832" s="6" t="s">
        <v>686</v>
      </c>
      <c r="E3832" s="22" t="str">
        <f t="shared" ca="1" si="296"/>
        <v>Tanna</v>
      </c>
      <c r="F3832" s="22" t="str">
        <f t="shared" ca="1" si="297"/>
        <v>VUT0106023</v>
      </c>
      <c r="G3832" s="22" t="str">
        <f t="shared" ca="1" si="298"/>
        <v>VUT0106</v>
      </c>
      <c r="H3832" s="22" t="str">
        <f t="shared" ca="1" si="299"/>
        <v>TAFEA</v>
      </c>
      <c r="I3832" s="2"/>
      <c r="J3832" s="2">
        <v>0</v>
      </c>
      <c r="K3832" s="2"/>
    </row>
    <row r="3833" spans="1:11">
      <c r="A3833" s="6" t="s">
        <v>1375</v>
      </c>
      <c r="B3833" s="6" t="s">
        <v>1376</v>
      </c>
      <c r="C3833" s="22" t="str">
        <f t="shared" ca="1" si="295"/>
        <v>West Tanna (Tanna)</v>
      </c>
      <c r="D3833" s="6" t="s">
        <v>686</v>
      </c>
      <c r="E3833" s="22" t="str">
        <f t="shared" ca="1" si="296"/>
        <v>Tanna</v>
      </c>
      <c r="F3833" s="22" t="str">
        <f t="shared" ca="1" si="297"/>
        <v>VUT0106023</v>
      </c>
      <c r="G3833" s="22" t="str">
        <f t="shared" ca="1" si="298"/>
        <v>VUT0106</v>
      </c>
      <c r="H3833" s="22" t="str">
        <f t="shared" ca="1" si="299"/>
        <v>TAFEA</v>
      </c>
      <c r="I3833" s="2"/>
      <c r="J3833" s="2">
        <v>0</v>
      </c>
      <c r="K3833" s="2"/>
    </row>
    <row r="3834" spans="1:11">
      <c r="A3834" s="6" t="s">
        <v>1379</v>
      </c>
      <c r="B3834" s="6" t="s">
        <v>1380</v>
      </c>
      <c r="C3834" s="22" t="str">
        <f t="shared" ca="1" si="295"/>
        <v>West Tanna (Tanna)</v>
      </c>
      <c r="D3834" s="6" t="s">
        <v>686</v>
      </c>
      <c r="E3834" s="22" t="str">
        <f t="shared" ca="1" si="296"/>
        <v>Tanna</v>
      </c>
      <c r="F3834" s="22" t="str">
        <f t="shared" ca="1" si="297"/>
        <v>VUT0106023</v>
      </c>
      <c r="G3834" s="22" t="str">
        <f t="shared" ca="1" si="298"/>
        <v>VUT0106</v>
      </c>
      <c r="H3834" s="22" t="str">
        <f t="shared" ca="1" si="299"/>
        <v>TAFEA</v>
      </c>
      <c r="I3834" s="2"/>
      <c r="J3834" s="2">
        <v>0</v>
      </c>
      <c r="K3834" s="2"/>
    </row>
    <row r="3835" spans="1:11">
      <c r="A3835" s="6" t="s">
        <v>1383</v>
      </c>
      <c r="B3835" s="6" t="s">
        <v>1384</v>
      </c>
      <c r="C3835" s="22" t="str">
        <f t="shared" ca="1" si="295"/>
        <v>West Tanna (Tanna)</v>
      </c>
      <c r="D3835" s="6" t="s">
        <v>686</v>
      </c>
      <c r="E3835" s="22" t="str">
        <f t="shared" ca="1" si="296"/>
        <v>Tanna</v>
      </c>
      <c r="F3835" s="22" t="str">
        <f t="shared" ca="1" si="297"/>
        <v>VUT0106023</v>
      </c>
      <c r="G3835" s="22" t="str">
        <f t="shared" ca="1" si="298"/>
        <v>VUT0106</v>
      </c>
      <c r="H3835" s="22" t="str">
        <f t="shared" ca="1" si="299"/>
        <v>TAFEA</v>
      </c>
      <c r="I3835" s="2"/>
      <c r="J3835" s="2">
        <v>0</v>
      </c>
      <c r="K3835" s="2"/>
    </row>
    <row r="3836" spans="1:11">
      <c r="A3836" s="6" t="s">
        <v>1385</v>
      </c>
      <c r="B3836" s="6" t="s">
        <v>1386</v>
      </c>
      <c r="C3836" s="22" t="str">
        <f t="shared" ca="1" si="295"/>
        <v>West Tanna (Tanna)</v>
      </c>
      <c r="D3836" s="6" t="s">
        <v>686</v>
      </c>
      <c r="E3836" s="22" t="str">
        <f t="shared" ca="1" si="296"/>
        <v>Tanna</v>
      </c>
      <c r="F3836" s="22" t="str">
        <f t="shared" ca="1" si="297"/>
        <v>VUT0106023</v>
      </c>
      <c r="G3836" s="22" t="str">
        <f t="shared" ca="1" si="298"/>
        <v>VUT0106</v>
      </c>
      <c r="H3836" s="22" t="str">
        <f t="shared" ca="1" si="299"/>
        <v>TAFEA</v>
      </c>
      <c r="I3836" s="2"/>
      <c r="J3836" s="2">
        <v>0</v>
      </c>
      <c r="K3836" s="2"/>
    </row>
    <row r="3837" spans="1:11">
      <c r="A3837" s="6" t="s">
        <v>1391</v>
      </c>
      <c r="B3837" s="6" t="s">
        <v>1392</v>
      </c>
      <c r="C3837" s="22" t="str">
        <f t="shared" ca="1" si="295"/>
        <v>West Tanna (Tanna)</v>
      </c>
      <c r="D3837" s="6" t="s">
        <v>686</v>
      </c>
      <c r="E3837" s="22" t="str">
        <f t="shared" ca="1" si="296"/>
        <v>Tanna</v>
      </c>
      <c r="F3837" s="22" t="str">
        <f t="shared" ca="1" si="297"/>
        <v>VUT0106023</v>
      </c>
      <c r="G3837" s="22" t="str">
        <f t="shared" ca="1" si="298"/>
        <v>VUT0106</v>
      </c>
      <c r="H3837" s="22" t="str">
        <f t="shared" ca="1" si="299"/>
        <v>TAFEA</v>
      </c>
      <c r="I3837" s="2"/>
      <c r="J3837" s="2">
        <v>0</v>
      </c>
      <c r="K3837" s="2"/>
    </row>
    <row r="3838" spans="1:11">
      <c r="A3838" s="6" t="s">
        <v>1393</v>
      </c>
      <c r="B3838" s="6" t="s">
        <v>1394</v>
      </c>
      <c r="C3838" s="22" t="str">
        <f t="shared" ca="1" si="295"/>
        <v>West Tanna (Tanna)</v>
      </c>
      <c r="D3838" s="6" t="s">
        <v>686</v>
      </c>
      <c r="E3838" s="22" t="str">
        <f t="shared" ca="1" si="296"/>
        <v>Tanna</v>
      </c>
      <c r="F3838" s="22" t="str">
        <f t="shared" ca="1" si="297"/>
        <v>VUT0106023</v>
      </c>
      <c r="G3838" s="22" t="str">
        <f t="shared" ca="1" si="298"/>
        <v>VUT0106</v>
      </c>
      <c r="H3838" s="22" t="str">
        <f t="shared" ca="1" si="299"/>
        <v>TAFEA</v>
      </c>
      <c r="I3838" s="2"/>
      <c r="J3838" s="2">
        <v>0</v>
      </c>
      <c r="K3838" s="2"/>
    </row>
    <row r="3839" spans="1:11">
      <c r="A3839" s="6" t="s">
        <v>1395</v>
      </c>
      <c r="B3839" s="6" t="s">
        <v>1396</v>
      </c>
      <c r="C3839" s="22" t="str">
        <f t="shared" ca="1" si="295"/>
        <v>West Tanna (Tanna)</v>
      </c>
      <c r="D3839" s="6" t="s">
        <v>686</v>
      </c>
      <c r="E3839" s="22" t="str">
        <f t="shared" ca="1" si="296"/>
        <v>Tanna</v>
      </c>
      <c r="F3839" s="22" t="str">
        <f t="shared" ca="1" si="297"/>
        <v>VUT0106023</v>
      </c>
      <c r="G3839" s="22" t="str">
        <f t="shared" ca="1" si="298"/>
        <v>VUT0106</v>
      </c>
      <c r="H3839" s="22" t="str">
        <f t="shared" ca="1" si="299"/>
        <v>TAFEA</v>
      </c>
      <c r="I3839" s="2"/>
      <c r="J3839" s="2">
        <v>0</v>
      </c>
      <c r="K3839" s="2"/>
    </row>
    <row r="3840" spans="1:11">
      <c r="A3840" s="6" t="s">
        <v>1397</v>
      </c>
      <c r="B3840" s="6" t="s">
        <v>1398</v>
      </c>
      <c r="C3840" s="22" t="str">
        <f t="shared" ca="1" si="295"/>
        <v>West Tanna (Tanna)</v>
      </c>
      <c r="D3840" s="6" t="s">
        <v>686</v>
      </c>
      <c r="E3840" s="22" t="str">
        <f t="shared" ca="1" si="296"/>
        <v>Tanna</v>
      </c>
      <c r="F3840" s="22" t="str">
        <f t="shared" ca="1" si="297"/>
        <v>VUT0106023</v>
      </c>
      <c r="G3840" s="22" t="str">
        <f t="shared" ca="1" si="298"/>
        <v>VUT0106</v>
      </c>
      <c r="H3840" s="22" t="str">
        <f t="shared" ca="1" si="299"/>
        <v>TAFEA</v>
      </c>
      <c r="I3840" s="2"/>
      <c r="J3840" s="2">
        <v>0</v>
      </c>
      <c r="K3840" s="2"/>
    </row>
    <row r="3841" spans="1:11">
      <c r="A3841" s="6" t="s">
        <v>1399</v>
      </c>
      <c r="B3841" s="6" t="s">
        <v>1400</v>
      </c>
      <c r="C3841" s="22" t="str">
        <f t="shared" ca="1" si="295"/>
        <v>West Tanna (Tanna)</v>
      </c>
      <c r="D3841" s="6" t="s">
        <v>686</v>
      </c>
      <c r="E3841" s="22" t="str">
        <f t="shared" ca="1" si="296"/>
        <v>Tanna</v>
      </c>
      <c r="F3841" s="22" t="str">
        <f t="shared" ca="1" si="297"/>
        <v>VUT0106023</v>
      </c>
      <c r="G3841" s="22" t="str">
        <f t="shared" ca="1" si="298"/>
        <v>VUT0106</v>
      </c>
      <c r="H3841" s="22" t="str">
        <f t="shared" ca="1" si="299"/>
        <v>TAFEA</v>
      </c>
      <c r="I3841" s="2"/>
      <c r="J3841" s="2">
        <v>0</v>
      </c>
      <c r="K3841" s="2"/>
    </row>
    <row r="3842" spans="1:11">
      <c r="A3842" s="6" t="s">
        <v>1401</v>
      </c>
      <c r="B3842" s="6" t="s">
        <v>1402</v>
      </c>
      <c r="C3842" s="22" t="str">
        <f t="shared" ref="C3842:C3905" ca="1" si="300">OFFSET(OffsetRefAdm3,MATCH(D3842,MatchAdm3_Code,0)-1,0)</f>
        <v>West Tanna (Tanna)</v>
      </c>
      <c r="D3842" s="6" t="s">
        <v>686</v>
      </c>
      <c r="E3842" s="22" t="str">
        <f t="shared" ref="E3842:E3905" ca="1" si="301">OFFSET(OffsetRefAdm3,MATCH(D3842,MatchAdm3_Code,0)-1,2)</f>
        <v>Tanna</v>
      </c>
      <c r="F3842" s="22" t="str">
        <f t="shared" ref="F3842:F3905" ca="1" si="302">OFFSET(OffsetRefAdm3,MATCH(D3842,MatchAdm3_Code,0)-1,3)</f>
        <v>VUT0106023</v>
      </c>
      <c r="G3842" s="22" t="str">
        <f t="shared" ref="G3842:G3905" ca="1" si="303">OFFSET(OffsetRefAdm3,MATCH(D3842,MatchAdm3_Code,0)-1,5)</f>
        <v>VUT0106</v>
      </c>
      <c r="H3842" s="22" t="str">
        <f t="shared" ref="H3842:H3905" ca="1" si="304">OFFSET(OffsetRefAdm3,MATCH(D3842,MatchAdm3_Code,0)-1,4)</f>
        <v>TAFEA</v>
      </c>
      <c r="I3842" s="2"/>
      <c r="J3842" s="2">
        <v>0</v>
      </c>
      <c r="K3842" s="2"/>
    </row>
    <row r="3843" spans="1:11">
      <c r="A3843" s="6" t="s">
        <v>1405</v>
      </c>
      <c r="B3843" s="6" t="s">
        <v>1406</v>
      </c>
      <c r="C3843" s="22" t="str">
        <f t="shared" ca="1" si="300"/>
        <v>West Tanna (Tanna)</v>
      </c>
      <c r="D3843" s="6" t="s">
        <v>686</v>
      </c>
      <c r="E3843" s="22" t="str">
        <f t="shared" ca="1" si="301"/>
        <v>Tanna</v>
      </c>
      <c r="F3843" s="22" t="str">
        <f t="shared" ca="1" si="302"/>
        <v>VUT0106023</v>
      </c>
      <c r="G3843" s="22" t="str">
        <f t="shared" ca="1" si="303"/>
        <v>VUT0106</v>
      </c>
      <c r="H3843" s="22" t="str">
        <f t="shared" ca="1" si="304"/>
        <v>TAFEA</v>
      </c>
      <c r="I3843" s="2"/>
      <c r="J3843" s="2">
        <v>0</v>
      </c>
      <c r="K3843" s="2"/>
    </row>
    <row r="3844" spans="1:11">
      <c r="A3844" s="6" t="s">
        <v>1407</v>
      </c>
      <c r="B3844" s="6" t="s">
        <v>1408</v>
      </c>
      <c r="C3844" s="22" t="str">
        <f t="shared" ca="1" si="300"/>
        <v>West Tanna (Tanna)</v>
      </c>
      <c r="D3844" s="6" t="s">
        <v>686</v>
      </c>
      <c r="E3844" s="22" t="str">
        <f t="shared" ca="1" si="301"/>
        <v>Tanna</v>
      </c>
      <c r="F3844" s="22" t="str">
        <f t="shared" ca="1" si="302"/>
        <v>VUT0106023</v>
      </c>
      <c r="G3844" s="22" t="str">
        <f t="shared" ca="1" si="303"/>
        <v>VUT0106</v>
      </c>
      <c r="H3844" s="22" t="str">
        <f t="shared" ca="1" si="304"/>
        <v>TAFEA</v>
      </c>
      <c r="I3844" s="2"/>
      <c r="J3844" s="2">
        <v>0</v>
      </c>
      <c r="K3844" s="2"/>
    </row>
    <row r="3845" spans="1:11">
      <c r="A3845" s="6" t="s">
        <v>1411</v>
      </c>
      <c r="B3845" s="6" t="s">
        <v>1412</v>
      </c>
      <c r="C3845" s="22" t="str">
        <f t="shared" ca="1" si="300"/>
        <v>West Tanna (Tanna)</v>
      </c>
      <c r="D3845" s="6" t="s">
        <v>686</v>
      </c>
      <c r="E3845" s="22" t="str">
        <f t="shared" ca="1" si="301"/>
        <v>Tanna</v>
      </c>
      <c r="F3845" s="22" t="str">
        <f t="shared" ca="1" si="302"/>
        <v>VUT0106023</v>
      </c>
      <c r="G3845" s="22" t="str">
        <f t="shared" ca="1" si="303"/>
        <v>VUT0106</v>
      </c>
      <c r="H3845" s="22" t="str">
        <f t="shared" ca="1" si="304"/>
        <v>TAFEA</v>
      </c>
      <c r="I3845" s="2"/>
      <c r="J3845" s="2">
        <v>0</v>
      </c>
      <c r="K3845" s="2"/>
    </row>
    <row r="3846" spans="1:11">
      <c r="A3846" s="6" t="s">
        <v>1413</v>
      </c>
      <c r="B3846" s="6" t="s">
        <v>1414</v>
      </c>
      <c r="C3846" s="22" t="str">
        <f t="shared" ca="1" si="300"/>
        <v>West Tanna (Tanna)</v>
      </c>
      <c r="D3846" s="6" t="s">
        <v>686</v>
      </c>
      <c r="E3846" s="22" t="str">
        <f t="shared" ca="1" si="301"/>
        <v>Tanna</v>
      </c>
      <c r="F3846" s="22" t="str">
        <f t="shared" ca="1" si="302"/>
        <v>VUT0106023</v>
      </c>
      <c r="G3846" s="22" t="str">
        <f t="shared" ca="1" si="303"/>
        <v>VUT0106</v>
      </c>
      <c r="H3846" s="22" t="str">
        <f t="shared" ca="1" si="304"/>
        <v>TAFEA</v>
      </c>
      <c r="I3846" s="2"/>
      <c r="J3846" s="2">
        <v>0</v>
      </c>
      <c r="K3846" s="2"/>
    </row>
    <row r="3847" spans="1:11">
      <c r="A3847" s="6" t="s">
        <v>1415</v>
      </c>
      <c r="B3847" s="6" t="s">
        <v>1416</v>
      </c>
      <c r="C3847" s="22" t="str">
        <f t="shared" ca="1" si="300"/>
        <v>West Tanna (Tanna)</v>
      </c>
      <c r="D3847" s="6" t="s">
        <v>686</v>
      </c>
      <c r="E3847" s="22" t="str">
        <f t="shared" ca="1" si="301"/>
        <v>Tanna</v>
      </c>
      <c r="F3847" s="22" t="str">
        <f t="shared" ca="1" si="302"/>
        <v>VUT0106023</v>
      </c>
      <c r="G3847" s="22" t="str">
        <f t="shared" ca="1" si="303"/>
        <v>VUT0106</v>
      </c>
      <c r="H3847" s="22" t="str">
        <f t="shared" ca="1" si="304"/>
        <v>TAFEA</v>
      </c>
      <c r="I3847" s="2"/>
      <c r="J3847" s="2">
        <v>0</v>
      </c>
      <c r="K3847" s="2"/>
    </row>
    <row r="3848" spans="1:11">
      <c r="A3848" s="6" t="s">
        <v>1419</v>
      </c>
      <c r="B3848" s="6" t="s">
        <v>1420</v>
      </c>
      <c r="C3848" s="22" t="str">
        <f t="shared" ca="1" si="300"/>
        <v>West Tanna (Tanna)</v>
      </c>
      <c r="D3848" s="6" t="s">
        <v>686</v>
      </c>
      <c r="E3848" s="22" t="str">
        <f t="shared" ca="1" si="301"/>
        <v>Tanna</v>
      </c>
      <c r="F3848" s="22" t="str">
        <f t="shared" ca="1" si="302"/>
        <v>VUT0106023</v>
      </c>
      <c r="G3848" s="22" t="str">
        <f t="shared" ca="1" si="303"/>
        <v>VUT0106</v>
      </c>
      <c r="H3848" s="22" t="str">
        <f t="shared" ca="1" si="304"/>
        <v>TAFEA</v>
      </c>
      <c r="I3848" s="2"/>
      <c r="J3848" s="2">
        <v>0</v>
      </c>
      <c r="K3848" s="2"/>
    </row>
    <row r="3849" spans="1:11">
      <c r="A3849" s="6" t="s">
        <v>1421</v>
      </c>
      <c r="B3849" s="6" t="s">
        <v>1422</v>
      </c>
      <c r="C3849" s="22" t="str">
        <f t="shared" ca="1" si="300"/>
        <v>West Tanna (Tanna)</v>
      </c>
      <c r="D3849" s="6" t="s">
        <v>686</v>
      </c>
      <c r="E3849" s="22" t="str">
        <f t="shared" ca="1" si="301"/>
        <v>Tanna</v>
      </c>
      <c r="F3849" s="22" t="str">
        <f t="shared" ca="1" si="302"/>
        <v>VUT0106023</v>
      </c>
      <c r="G3849" s="22" t="str">
        <f t="shared" ca="1" si="303"/>
        <v>VUT0106</v>
      </c>
      <c r="H3849" s="22" t="str">
        <f t="shared" ca="1" si="304"/>
        <v>TAFEA</v>
      </c>
      <c r="I3849" s="2"/>
      <c r="J3849" s="2">
        <v>0</v>
      </c>
      <c r="K3849" s="2"/>
    </row>
    <row r="3850" spans="1:11">
      <c r="A3850" s="6" t="s">
        <v>1423</v>
      </c>
      <c r="B3850" s="6" t="s">
        <v>1424</v>
      </c>
      <c r="C3850" s="22" t="str">
        <f t="shared" ca="1" si="300"/>
        <v>West Tanna (Tanna)</v>
      </c>
      <c r="D3850" s="6" t="s">
        <v>686</v>
      </c>
      <c r="E3850" s="22" t="str">
        <f t="shared" ca="1" si="301"/>
        <v>Tanna</v>
      </c>
      <c r="F3850" s="22" t="str">
        <f t="shared" ca="1" si="302"/>
        <v>VUT0106023</v>
      </c>
      <c r="G3850" s="22" t="str">
        <f t="shared" ca="1" si="303"/>
        <v>VUT0106</v>
      </c>
      <c r="H3850" s="22" t="str">
        <f t="shared" ca="1" si="304"/>
        <v>TAFEA</v>
      </c>
      <c r="I3850" s="2"/>
      <c r="J3850" s="2">
        <v>0</v>
      </c>
      <c r="K3850" s="2"/>
    </row>
    <row r="3851" spans="1:11">
      <c r="A3851" s="6" t="s">
        <v>1427</v>
      </c>
      <c r="B3851" s="6" t="s">
        <v>1428</v>
      </c>
      <c r="C3851" s="22" t="str">
        <f t="shared" ca="1" si="300"/>
        <v>West Tanna (Tanna)</v>
      </c>
      <c r="D3851" s="6" t="s">
        <v>686</v>
      </c>
      <c r="E3851" s="22" t="str">
        <f t="shared" ca="1" si="301"/>
        <v>Tanna</v>
      </c>
      <c r="F3851" s="22" t="str">
        <f t="shared" ca="1" si="302"/>
        <v>VUT0106023</v>
      </c>
      <c r="G3851" s="22" t="str">
        <f t="shared" ca="1" si="303"/>
        <v>VUT0106</v>
      </c>
      <c r="H3851" s="22" t="str">
        <f t="shared" ca="1" si="304"/>
        <v>TAFEA</v>
      </c>
      <c r="I3851" s="2"/>
      <c r="J3851" s="2">
        <v>0</v>
      </c>
      <c r="K3851" s="2"/>
    </row>
    <row r="3852" spans="1:11">
      <c r="A3852" s="6" t="s">
        <v>1429</v>
      </c>
      <c r="B3852" s="6" t="s">
        <v>1430</v>
      </c>
      <c r="C3852" s="22" t="str">
        <f t="shared" ca="1" si="300"/>
        <v>West Tanna (Tanna)</v>
      </c>
      <c r="D3852" s="6" t="s">
        <v>686</v>
      </c>
      <c r="E3852" s="22" t="str">
        <f t="shared" ca="1" si="301"/>
        <v>Tanna</v>
      </c>
      <c r="F3852" s="22" t="str">
        <f t="shared" ca="1" si="302"/>
        <v>VUT0106023</v>
      </c>
      <c r="G3852" s="22" t="str">
        <f t="shared" ca="1" si="303"/>
        <v>VUT0106</v>
      </c>
      <c r="H3852" s="22" t="str">
        <f t="shared" ca="1" si="304"/>
        <v>TAFEA</v>
      </c>
      <c r="I3852" s="2"/>
      <c r="J3852" s="2">
        <v>0</v>
      </c>
      <c r="K3852" s="2"/>
    </row>
    <row r="3853" spans="1:11">
      <c r="A3853" s="6" t="s">
        <v>1431</v>
      </c>
      <c r="B3853" s="6" t="s">
        <v>1432</v>
      </c>
      <c r="C3853" s="22" t="str">
        <f t="shared" ca="1" si="300"/>
        <v>West Tanna (Tanna)</v>
      </c>
      <c r="D3853" s="6" t="s">
        <v>686</v>
      </c>
      <c r="E3853" s="22" t="str">
        <f t="shared" ca="1" si="301"/>
        <v>Tanna</v>
      </c>
      <c r="F3853" s="22" t="str">
        <f t="shared" ca="1" si="302"/>
        <v>VUT0106023</v>
      </c>
      <c r="G3853" s="22" t="str">
        <f t="shared" ca="1" si="303"/>
        <v>VUT0106</v>
      </c>
      <c r="H3853" s="22" t="str">
        <f t="shared" ca="1" si="304"/>
        <v>TAFEA</v>
      </c>
      <c r="I3853" s="2"/>
      <c r="J3853" s="2">
        <v>0</v>
      </c>
      <c r="K3853" s="2"/>
    </row>
    <row r="3854" spans="1:11">
      <c r="A3854" s="6" t="s">
        <v>1433</v>
      </c>
      <c r="B3854" s="6" t="s">
        <v>1434</v>
      </c>
      <c r="C3854" s="22" t="str">
        <f t="shared" ca="1" si="300"/>
        <v>West Tanna (Tanna)</v>
      </c>
      <c r="D3854" s="6" t="s">
        <v>686</v>
      </c>
      <c r="E3854" s="22" t="str">
        <f t="shared" ca="1" si="301"/>
        <v>Tanna</v>
      </c>
      <c r="F3854" s="22" t="str">
        <f t="shared" ca="1" si="302"/>
        <v>VUT0106023</v>
      </c>
      <c r="G3854" s="22" t="str">
        <f t="shared" ca="1" si="303"/>
        <v>VUT0106</v>
      </c>
      <c r="H3854" s="22" t="str">
        <f t="shared" ca="1" si="304"/>
        <v>TAFEA</v>
      </c>
      <c r="I3854" s="2"/>
      <c r="J3854" s="2">
        <v>0</v>
      </c>
      <c r="K3854" s="2"/>
    </row>
    <row r="3855" spans="1:11">
      <c r="A3855" s="6" t="s">
        <v>1437</v>
      </c>
      <c r="B3855" s="6" t="s">
        <v>1438</v>
      </c>
      <c r="C3855" s="22" t="str">
        <f t="shared" ca="1" si="300"/>
        <v>West Tanna (Tanna)</v>
      </c>
      <c r="D3855" s="6" t="s">
        <v>686</v>
      </c>
      <c r="E3855" s="22" t="str">
        <f t="shared" ca="1" si="301"/>
        <v>Tanna</v>
      </c>
      <c r="F3855" s="22" t="str">
        <f t="shared" ca="1" si="302"/>
        <v>VUT0106023</v>
      </c>
      <c r="G3855" s="22" t="str">
        <f t="shared" ca="1" si="303"/>
        <v>VUT0106</v>
      </c>
      <c r="H3855" s="22" t="str">
        <f t="shared" ca="1" si="304"/>
        <v>TAFEA</v>
      </c>
      <c r="I3855" s="2"/>
      <c r="J3855" s="2">
        <v>0</v>
      </c>
      <c r="K3855" s="2"/>
    </row>
    <row r="3856" spans="1:11">
      <c r="A3856" s="6" t="s">
        <v>1439</v>
      </c>
      <c r="B3856" s="6" t="s">
        <v>1440</v>
      </c>
      <c r="C3856" s="22" t="str">
        <f t="shared" ca="1" si="300"/>
        <v>West Tanna (Tanna)</v>
      </c>
      <c r="D3856" s="6" t="s">
        <v>686</v>
      </c>
      <c r="E3856" s="22" t="str">
        <f t="shared" ca="1" si="301"/>
        <v>Tanna</v>
      </c>
      <c r="F3856" s="22" t="str">
        <f t="shared" ca="1" si="302"/>
        <v>VUT0106023</v>
      </c>
      <c r="G3856" s="22" t="str">
        <f t="shared" ca="1" si="303"/>
        <v>VUT0106</v>
      </c>
      <c r="H3856" s="22" t="str">
        <f t="shared" ca="1" si="304"/>
        <v>TAFEA</v>
      </c>
      <c r="I3856" s="2"/>
      <c r="J3856" s="2">
        <v>0</v>
      </c>
      <c r="K3856" s="2"/>
    </row>
    <row r="3857" spans="1:11">
      <c r="A3857" s="6" t="s">
        <v>1441</v>
      </c>
      <c r="B3857" s="6" t="s">
        <v>1442</v>
      </c>
      <c r="C3857" s="22" t="str">
        <f t="shared" ca="1" si="300"/>
        <v>West Tanna (Tanna)</v>
      </c>
      <c r="D3857" s="6" t="s">
        <v>686</v>
      </c>
      <c r="E3857" s="22" t="str">
        <f t="shared" ca="1" si="301"/>
        <v>Tanna</v>
      </c>
      <c r="F3857" s="22" t="str">
        <f t="shared" ca="1" si="302"/>
        <v>VUT0106023</v>
      </c>
      <c r="G3857" s="22" t="str">
        <f t="shared" ca="1" si="303"/>
        <v>VUT0106</v>
      </c>
      <c r="H3857" s="22" t="str">
        <f t="shared" ca="1" si="304"/>
        <v>TAFEA</v>
      </c>
      <c r="I3857" s="2"/>
      <c r="J3857" s="2">
        <v>0</v>
      </c>
      <c r="K3857" s="2"/>
    </row>
    <row r="3858" spans="1:11">
      <c r="A3858" s="6" t="s">
        <v>1445</v>
      </c>
      <c r="B3858" s="6" t="s">
        <v>1446</v>
      </c>
      <c r="C3858" s="22" t="str">
        <f t="shared" ca="1" si="300"/>
        <v>West Tanna (Tanna)</v>
      </c>
      <c r="D3858" s="6" t="s">
        <v>686</v>
      </c>
      <c r="E3858" s="22" t="str">
        <f t="shared" ca="1" si="301"/>
        <v>Tanna</v>
      </c>
      <c r="F3858" s="22" t="str">
        <f t="shared" ca="1" si="302"/>
        <v>VUT0106023</v>
      </c>
      <c r="G3858" s="22" t="str">
        <f t="shared" ca="1" si="303"/>
        <v>VUT0106</v>
      </c>
      <c r="H3858" s="22" t="str">
        <f t="shared" ca="1" si="304"/>
        <v>TAFEA</v>
      </c>
      <c r="I3858" s="2"/>
      <c r="J3858" s="2">
        <v>0</v>
      </c>
      <c r="K3858" s="2"/>
    </row>
    <row r="3859" spans="1:11">
      <c r="A3859" s="6" t="s">
        <v>1167</v>
      </c>
      <c r="B3859" s="6" t="s">
        <v>1449</v>
      </c>
      <c r="C3859" s="22" t="str">
        <f t="shared" ca="1" si="300"/>
        <v>West Tanna (Tanna)</v>
      </c>
      <c r="D3859" s="6" t="s">
        <v>686</v>
      </c>
      <c r="E3859" s="22" t="str">
        <f t="shared" ca="1" si="301"/>
        <v>Tanna</v>
      </c>
      <c r="F3859" s="22" t="str">
        <f t="shared" ca="1" si="302"/>
        <v>VUT0106023</v>
      </c>
      <c r="G3859" s="22" t="str">
        <f t="shared" ca="1" si="303"/>
        <v>VUT0106</v>
      </c>
      <c r="H3859" s="22" t="str">
        <f t="shared" ca="1" si="304"/>
        <v>TAFEA</v>
      </c>
      <c r="I3859" s="2"/>
      <c r="J3859" s="2">
        <v>0</v>
      </c>
      <c r="K3859" s="2"/>
    </row>
    <row r="3860" spans="1:11">
      <c r="A3860" s="6" t="s">
        <v>1450</v>
      </c>
      <c r="B3860" s="6" t="s">
        <v>1451</v>
      </c>
      <c r="C3860" s="22" t="str">
        <f t="shared" ca="1" si="300"/>
        <v>West Tanna (Tanna)</v>
      </c>
      <c r="D3860" s="6" t="s">
        <v>686</v>
      </c>
      <c r="E3860" s="22" t="str">
        <f t="shared" ca="1" si="301"/>
        <v>Tanna</v>
      </c>
      <c r="F3860" s="22" t="str">
        <f t="shared" ca="1" si="302"/>
        <v>VUT0106023</v>
      </c>
      <c r="G3860" s="22" t="str">
        <f t="shared" ca="1" si="303"/>
        <v>VUT0106</v>
      </c>
      <c r="H3860" s="22" t="str">
        <f t="shared" ca="1" si="304"/>
        <v>TAFEA</v>
      </c>
      <c r="I3860" s="2"/>
      <c r="J3860" s="2">
        <v>0</v>
      </c>
      <c r="K3860" s="2"/>
    </row>
    <row r="3861" spans="1:11">
      <c r="A3861" s="6" t="s">
        <v>1452</v>
      </c>
      <c r="B3861" s="6" t="s">
        <v>1453</v>
      </c>
      <c r="C3861" s="22" t="str">
        <f t="shared" ca="1" si="300"/>
        <v>West Tanna (Tanna)</v>
      </c>
      <c r="D3861" s="6" t="s">
        <v>686</v>
      </c>
      <c r="E3861" s="22" t="str">
        <f t="shared" ca="1" si="301"/>
        <v>Tanna</v>
      </c>
      <c r="F3861" s="22" t="str">
        <f t="shared" ca="1" si="302"/>
        <v>VUT0106023</v>
      </c>
      <c r="G3861" s="22" t="str">
        <f t="shared" ca="1" si="303"/>
        <v>VUT0106</v>
      </c>
      <c r="H3861" s="22" t="str">
        <f t="shared" ca="1" si="304"/>
        <v>TAFEA</v>
      </c>
      <c r="I3861" s="2"/>
      <c r="J3861" s="2">
        <v>0</v>
      </c>
      <c r="K3861" s="2"/>
    </row>
    <row r="3862" spans="1:11">
      <c r="A3862" s="6" t="s">
        <v>1456</v>
      </c>
      <c r="B3862" s="6" t="s">
        <v>1457</v>
      </c>
      <c r="C3862" s="22" t="str">
        <f t="shared" ca="1" si="300"/>
        <v>West Tanna (Tanna)</v>
      </c>
      <c r="D3862" s="6" t="s">
        <v>686</v>
      </c>
      <c r="E3862" s="22" t="str">
        <f t="shared" ca="1" si="301"/>
        <v>Tanna</v>
      </c>
      <c r="F3862" s="22" t="str">
        <f t="shared" ca="1" si="302"/>
        <v>VUT0106023</v>
      </c>
      <c r="G3862" s="22" t="str">
        <f t="shared" ca="1" si="303"/>
        <v>VUT0106</v>
      </c>
      <c r="H3862" s="22" t="str">
        <f t="shared" ca="1" si="304"/>
        <v>TAFEA</v>
      </c>
      <c r="I3862" s="2"/>
      <c r="J3862" s="2">
        <v>0</v>
      </c>
      <c r="K3862" s="2"/>
    </row>
    <row r="3863" spans="1:11">
      <c r="A3863" s="6" t="s">
        <v>1458</v>
      </c>
      <c r="B3863" s="6" t="s">
        <v>1459</v>
      </c>
      <c r="C3863" s="22" t="str">
        <f t="shared" ca="1" si="300"/>
        <v>West Tanna (Tanna)</v>
      </c>
      <c r="D3863" s="6" t="s">
        <v>686</v>
      </c>
      <c r="E3863" s="22" t="str">
        <f t="shared" ca="1" si="301"/>
        <v>Tanna</v>
      </c>
      <c r="F3863" s="22" t="str">
        <f t="shared" ca="1" si="302"/>
        <v>VUT0106023</v>
      </c>
      <c r="G3863" s="22" t="str">
        <f t="shared" ca="1" si="303"/>
        <v>VUT0106</v>
      </c>
      <c r="H3863" s="22" t="str">
        <f t="shared" ca="1" si="304"/>
        <v>TAFEA</v>
      </c>
      <c r="I3863" s="2"/>
      <c r="J3863" s="2">
        <v>0</v>
      </c>
      <c r="K3863" s="2"/>
    </row>
    <row r="3864" spans="1:11">
      <c r="A3864" s="6" t="s">
        <v>1460</v>
      </c>
      <c r="B3864" s="6" t="s">
        <v>1461</v>
      </c>
      <c r="C3864" s="22" t="str">
        <f t="shared" ca="1" si="300"/>
        <v>West Tanna (Tanna)</v>
      </c>
      <c r="D3864" s="6" t="s">
        <v>686</v>
      </c>
      <c r="E3864" s="22" t="str">
        <f t="shared" ca="1" si="301"/>
        <v>Tanna</v>
      </c>
      <c r="F3864" s="22" t="str">
        <f t="shared" ca="1" si="302"/>
        <v>VUT0106023</v>
      </c>
      <c r="G3864" s="22" t="str">
        <f t="shared" ca="1" si="303"/>
        <v>VUT0106</v>
      </c>
      <c r="H3864" s="22" t="str">
        <f t="shared" ca="1" si="304"/>
        <v>TAFEA</v>
      </c>
      <c r="I3864" s="2"/>
      <c r="J3864" s="2">
        <v>0</v>
      </c>
      <c r="K3864" s="2"/>
    </row>
    <row r="3865" spans="1:11">
      <c r="A3865" s="6" t="s">
        <v>1462</v>
      </c>
      <c r="B3865" s="6" t="s">
        <v>1463</v>
      </c>
      <c r="C3865" s="22" t="str">
        <f t="shared" ca="1" si="300"/>
        <v>West Tanna (Tanna)</v>
      </c>
      <c r="D3865" s="6" t="s">
        <v>686</v>
      </c>
      <c r="E3865" s="22" t="str">
        <f t="shared" ca="1" si="301"/>
        <v>Tanna</v>
      </c>
      <c r="F3865" s="22" t="str">
        <f t="shared" ca="1" si="302"/>
        <v>VUT0106023</v>
      </c>
      <c r="G3865" s="22" t="str">
        <f t="shared" ca="1" si="303"/>
        <v>VUT0106</v>
      </c>
      <c r="H3865" s="22" t="str">
        <f t="shared" ca="1" si="304"/>
        <v>TAFEA</v>
      </c>
      <c r="I3865" s="2"/>
      <c r="J3865" s="2">
        <v>0</v>
      </c>
      <c r="K3865" s="2"/>
    </row>
    <row r="3866" spans="1:11">
      <c r="A3866" s="6" t="s">
        <v>1464</v>
      </c>
      <c r="B3866" s="6" t="s">
        <v>1465</v>
      </c>
      <c r="C3866" s="22" t="str">
        <f t="shared" ca="1" si="300"/>
        <v>West Tanna (Tanna)</v>
      </c>
      <c r="D3866" s="6" t="s">
        <v>686</v>
      </c>
      <c r="E3866" s="22" t="str">
        <f t="shared" ca="1" si="301"/>
        <v>Tanna</v>
      </c>
      <c r="F3866" s="22" t="str">
        <f t="shared" ca="1" si="302"/>
        <v>VUT0106023</v>
      </c>
      <c r="G3866" s="22" t="str">
        <f t="shared" ca="1" si="303"/>
        <v>VUT0106</v>
      </c>
      <c r="H3866" s="22" t="str">
        <f t="shared" ca="1" si="304"/>
        <v>TAFEA</v>
      </c>
      <c r="I3866" s="2"/>
      <c r="J3866" s="2">
        <v>0</v>
      </c>
      <c r="K3866" s="2"/>
    </row>
    <row r="3867" spans="1:11">
      <c r="A3867" s="6" t="s">
        <v>1466</v>
      </c>
      <c r="B3867" s="6" t="s">
        <v>1467</v>
      </c>
      <c r="C3867" s="22" t="str">
        <f t="shared" ca="1" si="300"/>
        <v>West Tanna (Tanna)</v>
      </c>
      <c r="D3867" s="6" t="s">
        <v>686</v>
      </c>
      <c r="E3867" s="22" t="str">
        <f t="shared" ca="1" si="301"/>
        <v>Tanna</v>
      </c>
      <c r="F3867" s="22" t="str">
        <f t="shared" ca="1" si="302"/>
        <v>VUT0106023</v>
      </c>
      <c r="G3867" s="22" t="str">
        <f t="shared" ca="1" si="303"/>
        <v>VUT0106</v>
      </c>
      <c r="H3867" s="22" t="str">
        <f t="shared" ca="1" si="304"/>
        <v>TAFEA</v>
      </c>
      <c r="I3867" s="2"/>
      <c r="J3867" s="2">
        <v>0</v>
      </c>
      <c r="K3867" s="2"/>
    </row>
    <row r="3868" spans="1:11">
      <c r="A3868" s="6" t="s">
        <v>1468</v>
      </c>
      <c r="B3868" s="6" t="s">
        <v>1469</v>
      </c>
      <c r="C3868" s="22" t="str">
        <f t="shared" ca="1" si="300"/>
        <v>West Tanna (Tanna)</v>
      </c>
      <c r="D3868" s="6" t="s">
        <v>686</v>
      </c>
      <c r="E3868" s="22" t="str">
        <f t="shared" ca="1" si="301"/>
        <v>Tanna</v>
      </c>
      <c r="F3868" s="22" t="str">
        <f t="shared" ca="1" si="302"/>
        <v>VUT0106023</v>
      </c>
      <c r="G3868" s="22" t="str">
        <f t="shared" ca="1" si="303"/>
        <v>VUT0106</v>
      </c>
      <c r="H3868" s="22" t="str">
        <f t="shared" ca="1" si="304"/>
        <v>TAFEA</v>
      </c>
      <c r="I3868" s="2"/>
      <c r="J3868" s="2">
        <v>0</v>
      </c>
      <c r="K3868" s="2"/>
    </row>
    <row r="3869" spans="1:11">
      <c r="A3869" s="6" t="s">
        <v>1473</v>
      </c>
      <c r="B3869" s="6" t="s">
        <v>1474</v>
      </c>
      <c r="C3869" s="22" t="str">
        <f t="shared" ca="1" si="300"/>
        <v>West Tanna (Tanna)</v>
      </c>
      <c r="D3869" s="6" t="s">
        <v>686</v>
      </c>
      <c r="E3869" s="22" t="str">
        <f t="shared" ca="1" si="301"/>
        <v>Tanna</v>
      </c>
      <c r="F3869" s="22" t="str">
        <f t="shared" ca="1" si="302"/>
        <v>VUT0106023</v>
      </c>
      <c r="G3869" s="22" t="str">
        <f t="shared" ca="1" si="303"/>
        <v>VUT0106</v>
      </c>
      <c r="H3869" s="22" t="str">
        <f t="shared" ca="1" si="304"/>
        <v>TAFEA</v>
      </c>
      <c r="I3869" s="2"/>
      <c r="J3869" s="2">
        <v>0</v>
      </c>
      <c r="K3869" s="2"/>
    </row>
    <row r="3870" spans="1:11">
      <c r="A3870" s="6" t="s">
        <v>1475</v>
      </c>
      <c r="B3870" s="6" t="s">
        <v>1476</v>
      </c>
      <c r="C3870" s="22" t="str">
        <f t="shared" ca="1" si="300"/>
        <v>West Tanna (Tanna)</v>
      </c>
      <c r="D3870" s="6" t="s">
        <v>686</v>
      </c>
      <c r="E3870" s="22" t="str">
        <f t="shared" ca="1" si="301"/>
        <v>Tanna</v>
      </c>
      <c r="F3870" s="22" t="str">
        <f t="shared" ca="1" si="302"/>
        <v>VUT0106023</v>
      </c>
      <c r="G3870" s="22" t="str">
        <f t="shared" ca="1" si="303"/>
        <v>VUT0106</v>
      </c>
      <c r="H3870" s="22" t="str">
        <f t="shared" ca="1" si="304"/>
        <v>TAFEA</v>
      </c>
      <c r="I3870" s="2"/>
      <c r="J3870" s="2">
        <v>0</v>
      </c>
      <c r="K3870" s="2"/>
    </row>
    <row r="3871" spans="1:11">
      <c r="A3871" s="6" t="s">
        <v>1477</v>
      </c>
      <c r="B3871" s="6" t="s">
        <v>1478</v>
      </c>
      <c r="C3871" s="22" t="str">
        <f t="shared" ca="1" si="300"/>
        <v>West Tanna (Tanna)</v>
      </c>
      <c r="D3871" s="6" t="s">
        <v>686</v>
      </c>
      <c r="E3871" s="22" t="str">
        <f t="shared" ca="1" si="301"/>
        <v>Tanna</v>
      </c>
      <c r="F3871" s="22" t="str">
        <f t="shared" ca="1" si="302"/>
        <v>VUT0106023</v>
      </c>
      <c r="G3871" s="22" t="str">
        <f t="shared" ca="1" si="303"/>
        <v>VUT0106</v>
      </c>
      <c r="H3871" s="22" t="str">
        <f t="shared" ca="1" si="304"/>
        <v>TAFEA</v>
      </c>
      <c r="I3871" s="2"/>
      <c r="J3871" s="2">
        <v>0</v>
      </c>
      <c r="K3871" s="2"/>
    </row>
    <row r="3872" spans="1:11">
      <c r="A3872" s="6" t="s">
        <v>1483</v>
      </c>
      <c r="B3872" s="6" t="s">
        <v>1484</v>
      </c>
      <c r="C3872" s="22" t="str">
        <f t="shared" ca="1" si="300"/>
        <v>West Tanna (Tanna)</v>
      </c>
      <c r="D3872" s="6" t="s">
        <v>686</v>
      </c>
      <c r="E3872" s="22" t="str">
        <f t="shared" ca="1" si="301"/>
        <v>Tanna</v>
      </c>
      <c r="F3872" s="22" t="str">
        <f t="shared" ca="1" si="302"/>
        <v>VUT0106023</v>
      </c>
      <c r="G3872" s="22" t="str">
        <f t="shared" ca="1" si="303"/>
        <v>VUT0106</v>
      </c>
      <c r="H3872" s="22" t="str">
        <f t="shared" ca="1" si="304"/>
        <v>TAFEA</v>
      </c>
      <c r="I3872" s="2"/>
      <c r="J3872" s="2">
        <v>0</v>
      </c>
      <c r="K3872" s="2"/>
    </row>
    <row r="3873" spans="1:11">
      <c r="A3873" s="6" t="s">
        <v>1487</v>
      </c>
      <c r="B3873" s="6" t="s">
        <v>1488</v>
      </c>
      <c r="C3873" s="22" t="str">
        <f t="shared" ca="1" si="300"/>
        <v>West Tanna (Tanna)</v>
      </c>
      <c r="D3873" s="6" t="s">
        <v>686</v>
      </c>
      <c r="E3873" s="22" t="str">
        <f t="shared" ca="1" si="301"/>
        <v>Tanna</v>
      </c>
      <c r="F3873" s="22" t="str">
        <f t="shared" ca="1" si="302"/>
        <v>VUT0106023</v>
      </c>
      <c r="G3873" s="22" t="str">
        <f t="shared" ca="1" si="303"/>
        <v>VUT0106</v>
      </c>
      <c r="H3873" s="22" t="str">
        <f t="shared" ca="1" si="304"/>
        <v>TAFEA</v>
      </c>
      <c r="I3873" s="2"/>
      <c r="J3873" s="2">
        <v>0</v>
      </c>
      <c r="K3873" s="2"/>
    </row>
    <row r="3874" spans="1:11">
      <c r="A3874" s="6" t="s">
        <v>1493</v>
      </c>
      <c r="B3874" s="6" t="s">
        <v>1494</v>
      </c>
      <c r="C3874" s="22" t="str">
        <f t="shared" ca="1" si="300"/>
        <v>West Tanna (Tanna)</v>
      </c>
      <c r="D3874" s="6" t="s">
        <v>686</v>
      </c>
      <c r="E3874" s="22" t="str">
        <f t="shared" ca="1" si="301"/>
        <v>Tanna</v>
      </c>
      <c r="F3874" s="22" t="str">
        <f t="shared" ca="1" si="302"/>
        <v>VUT0106023</v>
      </c>
      <c r="G3874" s="22" t="str">
        <f t="shared" ca="1" si="303"/>
        <v>VUT0106</v>
      </c>
      <c r="H3874" s="22" t="str">
        <f t="shared" ca="1" si="304"/>
        <v>TAFEA</v>
      </c>
      <c r="I3874" s="2"/>
      <c r="J3874" s="2">
        <v>0</v>
      </c>
      <c r="K3874" s="2"/>
    </row>
    <row r="3875" spans="1:11">
      <c r="A3875" s="6" t="s">
        <v>1495</v>
      </c>
      <c r="B3875" s="6" t="s">
        <v>1496</v>
      </c>
      <c r="C3875" s="22" t="str">
        <f t="shared" ca="1" si="300"/>
        <v>West Tanna (Tanna)</v>
      </c>
      <c r="D3875" s="6" t="s">
        <v>686</v>
      </c>
      <c r="E3875" s="22" t="str">
        <f t="shared" ca="1" si="301"/>
        <v>Tanna</v>
      </c>
      <c r="F3875" s="22" t="str">
        <f t="shared" ca="1" si="302"/>
        <v>VUT0106023</v>
      </c>
      <c r="G3875" s="22" t="str">
        <f t="shared" ca="1" si="303"/>
        <v>VUT0106</v>
      </c>
      <c r="H3875" s="22" t="str">
        <f t="shared" ca="1" si="304"/>
        <v>TAFEA</v>
      </c>
      <c r="I3875" s="2"/>
      <c r="J3875" s="2">
        <v>0</v>
      </c>
      <c r="K3875" s="2"/>
    </row>
    <row r="3876" spans="1:11">
      <c r="A3876" s="6" t="s">
        <v>1503</v>
      </c>
      <c r="B3876" s="6" t="s">
        <v>1504</v>
      </c>
      <c r="C3876" s="22" t="str">
        <f t="shared" ca="1" si="300"/>
        <v>West Tanna (Tanna)</v>
      </c>
      <c r="D3876" s="6" t="s">
        <v>686</v>
      </c>
      <c r="E3876" s="22" t="str">
        <f t="shared" ca="1" si="301"/>
        <v>Tanna</v>
      </c>
      <c r="F3876" s="22" t="str">
        <f t="shared" ca="1" si="302"/>
        <v>VUT0106023</v>
      </c>
      <c r="G3876" s="22" t="str">
        <f t="shared" ca="1" si="303"/>
        <v>VUT0106</v>
      </c>
      <c r="H3876" s="22" t="str">
        <f t="shared" ca="1" si="304"/>
        <v>TAFEA</v>
      </c>
      <c r="I3876" s="2"/>
      <c r="J3876" s="2">
        <v>0</v>
      </c>
      <c r="K3876" s="2"/>
    </row>
    <row r="3877" spans="1:11">
      <c r="A3877" s="6" t="s">
        <v>1379</v>
      </c>
      <c r="B3877" s="6" t="s">
        <v>1511</v>
      </c>
      <c r="C3877" s="22" t="str">
        <f t="shared" ca="1" si="300"/>
        <v>West Tanna (Tanna)</v>
      </c>
      <c r="D3877" s="6" t="s">
        <v>686</v>
      </c>
      <c r="E3877" s="22" t="str">
        <f t="shared" ca="1" si="301"/>
        <v>Tanna</v>
      </c>
      <c r="F3877" s="22" t="str">
        <f t="shared" ca="1" si="302"/>
        <v>VUT0106023</v>
      </c>
      <c r="G3877" s="22" t="str">
        <f t="shared" ca="1" si="303"/>
        <v>VUT0106</v>
      </c>
      <c r="H3877" s="22" t="str">
        <f t="shared" ca="1" si="304"/>
        <v>TAFEA</v>
      </c>
      <c r="I3877" s="2"/>
      <c r="J3877" s="2">
        <v>0</v>
      </c>
      <c r="K3877" s="2"/>
    </row>
    <row r="3878" spans="1:11">
      <c r="A3878" s="6" t="s">
        <v>1283</v>
      </c>
      <c r="B3878" s="6" t="s">
        <v>1514</v>
      </c>
      <c r="C3878" s="22" t="str">
        <f t="shared" ca="1" si="300"/>
        <v>West Tanna (Tanna)</v>
      </c>
      <c r="D3878" s="6" t="s">
        <v>686</v>
      </c>
      <c r="E3878" s="22" t="str">
        <f t="shared" ca="1" si="301"/>
        <v>Tanna</v>
      </c>
      <c r="F3878" s="22" t="str">
        <f t="shared" ca="1" si="302"/>
        <v>VUT0106023</v>
      </c>
      <c r="G3878" s="22" t="str">
        <f t="shared" ca="1" si="303"/>
        <v>VUT0106</v>
      </c>
      <c r="H3878" s="22" t="str">
        <f t="shared" ca="1" si="304"/>
        <v>TAFEA</v>
      </c>
      <c r="I3878" s="2"/>
      <c r="J3878" s="2">
        <v>0</v>
      </c>
      <c r="K3878" s="2"/>
    </row>
    <row r="3879" spans="1:11">
      <c r="A3879" s="6" t="s">
        <v>1515</v>
      </c>
      <c r="B3879" s="6" t="s">
        <v>1516</v>
      </c>
      <c r="C3879" s="22" t="str">
        <f t="shared" ca="1" si="300"/>
        <v>West Tanna (Tanna)</v>
      </c>
      <c r="D3879" s="6" t="s">
        <v>686</v>
      </c>
      <c r="E3879" s="22" t="str">
        <f t="shared" ca="1" si="301"/>
        <v>Tanna</v>
      </c>
      <c r="F3879" s="22" t="str">
        <f t="shared" ca="1" si="302"/>
        <v>VUT0106023</v>
      </c>
      <c r="G3879" s="22" t="str">
        <f t="shared" ca="1" si="303"/>
        <v>VUT0106</v>
      </c>
      <c r="H3879" s="22" t="str">
        <f t="shared" ca="1" si="304"/>
        <v>TAFEA</v>
      </c>
      <c r="I3879" s="2"/>
      <c r="J3879" s="2">
        <v>3</v>
      </c>
      <c r="K3879" s="2"/>
    </row>
    <row r="3880" spans="1:11">
      <c r="A3880" s="6" t="s">
        <v>1517</v>
      </c>
      <c r="B3880" s="6" t="s">
        <v>1518</v>
      </c>
      <c r="C3880" s="22" t="str">
        <f t="shared" ca="1" si="300"/>
        <v>West Tanna (Tanna)</v>
      </c>
      <c r="D3880" s="6" t="s">
        <v>686</v>
      </c>
      <c r="E3880" s="22" t="str">
        <f t="shared" ca="1" si="301"/>
        <v>Tanna</v>
      </c>
      <c r="F3880" s="22" t="str">
        <f t="shared" ca="1" si="302"/>
        <v>VUT0106023</v>
      </c>
      <c r="G3880" s="22" t="str">
        <f t="shared" ca="1" si="303"/>
        <v>VUT0106</v>
      </c>
      <c r="H3880" s="22" t="str">
        <f t="shared" ca="1" si="304"/>
        <v>TAFEA</v>
      </c>
      <c r="I3880" s="2"/>
      <c r="J3880" s="2">
        <v>0</v>
      </c>
      <c r="K3880" s="2"/>
    </row>
    <row r="3881" spans="1:11">
      <c r="A3881" s="6" t="s">
        <v>1519</v>
      </c>
      <c r="B3881" s="6" t="s">
        <v>1520</v>
      </c>
      <c r="C3881" s="22" t="str">
        <f t="shared" ca="1" si="300"/>
        <v>West Tanna (Tanna)</v>
      </c>
      <c r="D3881" s="6" t="s">
        <v>686</v>
      </c>
      <c r="E3881" s="22" t="str">
        <f t="shared" ca="1" si="301"/>
        <v>Tanna</v>
      </c>
      <c r="F3881" s="22" t="str">
        <f t="shared" ca="1" si="302"/>
        <v>VUT0106023</v>
      </c>
      <c r="G3881" s="22" t="str">
        <f t="shared" ca="1" si="303"/>
        <v>VUT0106</v>
      </c>
      <c r="H3881" s="22" t="str">
        <f t="shared" ca="1" si="304"/>
        <v>TAFEA</v>
      </c>
      <c r="I3881" s="2"/>
      <c r="J3881" s="2">
        <v>0</v>
      </c>
      <c r="K3881" s="2"/>
    </row>
    <row r="3882" spans="1:11">
      <c r="A3882" s="6" t="s">
        <v>1525</v>
      </c>
      <c r="B3882" s="6" t="s">
        <v>1526</v>
      </c>
      <c r="C3882" s="22" t="str">
        <f t="shared" ca="1" si="300"/>
        <v>West Tanna (Tanna)</v>
      </c>
      <c r="D3882" s="6" t="s">
        <v>686</v>
      </c>
      <c r="E3882" s="22" t="str">
        <f t="shared" ca="1" si="301"/>
        <v>Tanna</v>
      </c>
      <c r="F3882" s="22" t="str">
        <f t="shared" ca="1" si="302"/>
        <v>VUT0106023</v>
      </c>
      <c r="G3882" s="22" t="str">
        <f t="shared" ca="1" si="303"/>
        <v>VUT0106</v>
      </c>
      <c r="H3882" s="22" t="str">
        <f t="shared" ca="1" si="304"/>
        <v>TAFEA</v>
      </c>
      <c r="I3882" s="2"/>
      <c r="J3882" s="2">
        <v>0</v>
      </c>
      <c r="K3882" s="2"/>
    </row>
    <row r="3883" spans="1:11">
      <c r="A3883" s="6" t="s">
        <v>1533</v>
      </c>
      <c r="B3883" s="6" t="s">
        <v>1534</v>
      </c>
      <c r="C3883" s="22" t="str">
        <f t="shared" ca="1" si="300"/>
        <v>West Tanna (Tanna)</v>
      </c>
      <c r="D3883" s="6" t="s">
        <v>686</v>
      </c>
      <c r="E3883" s="22" t="str">
        <f t="shared" ca="1" si="301"/>
        <v>Tanna</v>
      </c>
      <c r="F3883" s="22" t="str">
        <f t="shared" ca="1" si="302"/>
        <v>VUT0106023</v>
      </c>
      <c r="G3883" s="22" t="str">
        <f t="shared" ca="1" si="303"/>
        <v>VUT0106</v>
      </c>
      <c r="H3883" s="22" t="str">
        <f t="shared" ca="1" si="304"/>
        <v>TAFEA</v>
      </c>
      <c r="I3883" s="2"/>
      <c r="J3883" s="2">
        <v>0</v>
      </c>
      <c r="K3883" s="2"/>
    </row>
    <row r="3884" spans="1:11">
      <c r="A3884" s="6" t="s">
        <v>1539</v>
      </c>
      <c r="B3884" s="6" t="s">
        <v>1540</v>
      </c>
      <c r="C3884" s="22" t="str">
        <f t="shared" ca="1" si="300"/>
        <v>West Tanna (Tanna)</v>
      </c>
      <c r="D3884" s="6" t="s">
        <v>686</v>
      </c>
      <c r="E3884" s="22" t="str">
        <f t="shared" ca="1" si="301"/>
        <v>Tanna</v>
      </c>
      <c r="F3884" s="22" t="str">
        <f t="shared" ca="1" si="302"/>
        <v>VUT0106023</v>
      </c>
      <c r="G3884" s="22" t="str">
        <f t="shared" ca="1" si="303"/>
        <v>VUT0106</v>
      </c>
      <c r="H3884" s="22" t="str">
        <f t="shared" ca="1" si="304"/>
        <v>TAFEA</v>
      </c>
      <c r="I3884" s="2"/>
      <c r="J3884" s="2">
        <v>0</v>
      </c>
      <c r="K3884" s="2"/>
    </row>
    <row r="3885" spans="1:11">
      <c r="A3885" s="6" t="s">
        <v>1543</v>
      </c>
      <c r="B3885" s="6" t="s">
        <v>1544</v>
      </c>
      <c r="C3885" s="22" t="str">
        <f t="shared" ca="1" si="300"/>
        <v>West Tanna (Tanna)</v>
      </c>
      <c r="D3885" s="6" t="s">
        <v>686</v>
      </c>
      <c r="E3885" s="22" t="str">
        <f t="shared" ca="1" si="301"/>
        <v>Tanna</v>
      </c>
      <c r="F3885" s="22" t="str">
        <f t="shared" ca="1" si="302"/>
        <v>VUT0106023</v>
      </c>
      <c r="G3885" s="22" t="str">
        <f t="shared" ca="1" si="303"/>
        <v>VUT0106</v>
      </c>
      <c r="H3885" s="22" t="str">
        <f t="shared" ca="1" si="304"/>
        <v>TAFEA</v>
      </c>
      <c r="I3885" s="2"/>
      <c r="J3885" s="2">
        <v>0</v>
      </c>
      <c r="K3885" s="2"/>
    </row>
    <row r="3886" spans="1:11">
      <c r="A3886" s="6" t="s">
        <v>1549</v>
      </c>
      <c r="B3886" s="6" t="s">
        <v>1550</v>
      </c>
      <c r="C3886" s="22" t="str">
        <f t="shared" ca="1" si="300"/>
        <v>West Tanna (Tanna)</v>
      </c>
      <c r="D3886" s="6" t="s">
        <v>686</v>
      </c>
      <c r="E3886" s="22" t="str">
        <f t="shared" ca="1" si="301"/>
        <v>Tanna</v>
      </c>
      <c r="F3886" s="22" t="str">
        <f t="shared" ca="1" si="302"/>
        <v>VUT0106023</v>
      </c>
      <c r="G3886" s="22" t="str">
        <f t="shared" ca="1" si="303"/>
        <v>VUT0106</v>
      </c>
      <c r="H3886" s="22" t="str">
        <f t="shared" ca="1" si="304"/>
        <v>TAFEA</v>
      </c>
      <c r="I3886" s="2"/>
      <c r="J3886" s="2">
        <v>0</v>
      </c>
      <c r="K3886" s="2"/>
    </row>
    <row r="3887" spans="1:11">
      <c r="A3887" s="6" t="s">
        <v>1555</v>
      </c>
      <c r="B3887" s="6" t="s">
        <v>1556</v>
      </c>
      <c r="C3887" s="22" t="str">
        <f t="shared" ca="1" si="300"/>
        <v>West Tanna (Tanna)</v>
      </c>
      <c r="D3887" s="6" t="s">
        <v>686</v>
      </c>
      <c r="E3887" s="22" t="str">
        <f t="shared" ca="1" si="301"/>
        <v>Tanna</v>
      </c>
      <c r="F3887" s="22" t="str">
        <f t="shared" ca="1" si="302"/>
        <v>VUT0106023</v>
      </c>
      <c r="G3887" s="22" t="str">
        <f t="shared" ca="1" si="303"/>
        <v>VUT0106</v>
      </c>
      <c r="H3887" s="22" t="str">
        <f t="shared" ca="1" si="304"/>
        <v>TAFEA</v>
      </c>
      <c r="I3887" s="2"/>
      <c r="J3887" s="2">
        <v>0</v>
      </c>
      <c r="K3887" s="2"/>
    </row>
    <row r="3888" spans="1:11">
      <c r="A3888" s="6" t="s">
        <v>1559</v>
      </c>
      <c r="B3888" s="6" t="s">
        <v>1560</v>
      </c>
      <c r="C3888" s="22" t="str">
        <f t="shared" ca="1" si="300"/>
        <v>West Tanna (Tanna)</v>
      </c>
      <c r="D3888" s="6" t="s">
        <v>686</v>
      </c>
      <c r="E3888" s="22" t="str">
        <f t="shared" ca="1" si="301"/>
        <v>Tanna</v>
      </c>
      <c r="F3888" s="22" t="str">
        <f t="shared" ca="1" si="302"/>
        <v>VUT0106023</v>
      </c>
      <c r="G3888" s="22" t="str">
        <f t="shared" ca="1" si="303"/>
        <v>VUT0106</v>
      </c>
      <c r="H3888" s="22" t="str">
        <f t="shared" ca="1" si="304"/>
        <v>TAFEA</v>
      </c>
      <c r="I3888" s="2"/>
      <c r="J3888" s="2">
        <v>0</v>
      </c>
      <c r="K3888" s="2"/>
    </row>
    <row r="3889" spans="1:11">
      <c r="A3889" s="6" t="s">
        <v>1561</v>
      </c>
      <c r="B3889" s="6" t="s">
        <v>1562</v>
      </c>
      <c r="C3889" s="22" t="str">
        <f t="shared" ca="1" si="300"/>
        <v>West Tanna (Tanna)</v>
      </c>
      <c r="D3889" s="6" t="s">
        <v>686</v>
      </c>
      <c r="E3889" s="22" t="str">
        <f t="shared" ca="1" si="301"/>
        <v>Tanna</v>
      </c>
      <c r="F3889" s="22" t="str">
        <f t="shared" ca="1" si="302"/>
        <v>VUT0106023</v>
      </c>
      <c r="G3889" s="22" t="str">
        <f t="shared" ca="1" si="303"/>
        <v>VUT0106</v>
      </c>
      <c r="H3889" s="22" t="str">
        <f t="shared" ca="1" si="304"/>
        <v>TAFEA</v>
      </c>
      <c r="I3889" s="2"/>
      <c r="J3889" s="2">
        <v>0</v>
      </c>
      <c r="K3889" s="2"/>
    </row>
    <row r="3890" spans="1:11">
      <c r="A3890" s="6" t="s">
        <v>1569</v>
      </c>
      <c r="B3890" s="6" t="s">
        <v>1570</v>
      </c>
      <c r="C3890" s="22" t="str">
        <f t="shared" ca="1" si="300"/>
        <v>West Tanna (Tanna)</v>
      </c>
      <c r="D3890" s="6" t="s">
        <v>686</v>
      </c>
      <c r="E3890" s="22" t="str">
        <f t="shared" ca="1" si="301"/>
        <v>Tanna</v>
      </c>
      <c r="F3890" s="22" t="str">
        <f t="shared" ca="1" si="302"/>
        <v>VUT0106023</v>
      </c>
      <c r="G3890" s="22" t="str">
        <f t="shared" ca="1" si="303"/>
        <v>VUT0106</v>
      </c>
      <c r="H3890" s="22" t="str">
        <f t="shared" ca="1" si="304"/>
        <v>TAFEA</v>
      </c>
      <c r="I3890" s="2"/>
      <c r="J3890" s="2">
        <v>0</v>
      </c>
      <c r="K3890" s="2"/>
    </row>
    <row r="3891" spans="1:11">
      <c r="A3891" s="6" t="s">
        <v>1585</v>
      </c>
      <c r="B3891" s="6" t="s">
        <v>1586</v>
      </c>
      <c r="C3891" s="22" t="str">
        <f t="shared" ca="1" si="300"/>
        <v>West Tanna (Tanna)</v>
      </c>
      <c r="D3891" s="6" t="s">
        <v>686</v>
      </c>
      <c r="E3891" s="22" t="str">
        <f t="shared" ca="1" si="301"/>
        <v>Tanna</v>
      </c>
      <c r="F3891" s="22" t="str">
        <f t="shared" ca="1" si="302"/>
        <v>VUT0106023</v>
      </c>
      <c r="G3891" s="22" t="str">
        <f t="shared" ca="1" si="303"/>
        <v>VUT0106</v>
      </c>
      <c r="H3891" s="22" t="str">
        <f t="shared" ca="1" si="304"/>
        <v>TAFEA</v>
      </c>
      <c r="I3891" s="2"/>
      <c r="J3891" s="2">
        <v>0</v>
      </c>
      <c r="K3891" s="2"/>
    </row>
    <row r="3892" spans="1:11">
      <c r="A3892" s="6" t="s">
        <v>1589</v>
      </c>
      <c r="B3892" s="6" t="s">
        <v>1590</v>
      </c>
      <c r="C3892" s="22" t="str">
        <f t="shared" ca="1" si="300"/>
        <v>West Tanna (Tanna)</v>
      </c>
      <c r="D3892" s="6" t="s">
        <v>686</v>
      </c>
      <c r="E3892" s="22" t="str">
        <f t="shared" ca="1" si="301"/>
        <v>Tanna</v>
      </c>
      <c r="F3892" s="22" t="str">
        <f t="shared" ca="1" si="302"/>
        <v>VUT0106023</v>
      </c>
      <c r="G3892" s="22" t="str">
        <f t="shared" ca="1" si="303"/>
        <v>VUT0106</v>
      </c>
      <c r="H3892" s="22" t="str">
        <f t="shared" ca="1" si="304"/>
        <v>TAFEA</v>
      </c>
      <c r="I3892" s="2"/>
      <c r="J3892" s="2">
        <v>0</v>
      </c>
      <c r="K3892" s="2"/>
    </row>
    <row r="3893" spans="1:11">
      <c r="A3893" s="6" t="s">
        <v>1597</v>
      </c>
      <c r="B3893" s="6" t="s">
        <v>1598</v>
      </c>
      <c r="C3893" s="22" t="str">
        <f t="shared" ca="1" si="300"/>
        <v>West Tanna (Tanna)</v>
      </c>
      <c r="D3893" s="6" t="s">
        <v>686</v>
      </c>
      <c r="E3893" s="22" t="str">
        <f t="shared" ca="1" si="301"/>
        <v>Tanna</v>
      </c>
      <c r="F3893" s="22" t="str">
        <f t="shared" ca="1" si="302"/>
        <v>VUT0106023</v>
      </c>
      <c r="G3893" s="22" t="str">
        <f t="shared" ca="1" si="303"/>
        <v>VUT0106</v>
      </c>
      <c r="H3893" s="22" t="str">
        <f t="shared" ca="1" si="304"/>
        <v>TAFEA</v>
      </c>
      <c r="I3893" s="2"/>
      <c r="J3893" s="2">
        <v>0</v>
      </c>
      <c r="K3893" s="2"/>
    </row>
    <row r="3894" spans="1:11">
      <c r="A3894" s="6" t="s">
        <v>1599</v>
      </c>
      <c r="B3894" s="6" t="s">
        <v>1600</v>
      </c>
      <c r="C3894" s="22" t="str">
        <f t="shared" ca="1" si="300"/>
        <v>West Tanna (Tanna)</v>
      </c>
      <c r="D3894" s="6" t="s">
        <v>686</v>
      </c>
      <c r="E3894" s="22" t="str">
        <f t="shared" ca="1" si="301"/>
        <v>Tanna</v>
      </c>
      <c r="F3894" s="22" t="str">
        <f t="shared" ca="1" si="302"/>
        <v>VUT0106023</v>
      </c>
      <c r="G3894" s="22" t="str">
        <f t="shared" ca="1" si="303"/>
        <v>VUT0106</v>
      </c>
      <c r="H3894" s="22" t="str">
        <f t="shared" ca="1" si="304"/>
        <v>TAFEA</v>
      </c>
      <c r="I3894" s="2"/>
      <c r="J3894" s="2">
        <v>0</v>
      </c>
      <c r="K3894" s="2"/>
    </row>
    <row r="3895" spans="1:11">
      <c r="A3895" s="6" t="s">
        <v>1605</v>
      </c>
      <c r="B3895" s="6" t="s">
        <v>1606</v>
      </c>
      <c r="C3895" s="22" t="str">
        <f t="shared" ca="1" si="300"/>
        <v>West Tanna (Tanna)</v>
      </c>
      <c r="D3895" s="6" t="s">
        <v>686</v>
      </c>
      <c r="E3895" s="22" t="str">
        <f t="shared" ca="1" si="301"/>
        <v>Tanna</v>
      </c>
      <c r="F3895" s="22" t="str">
        <f t="shared" ca="1" si="302"/>
        <v>VUT0106023</v>
      </c>
      <c r="G3895" s="22" t="str">
        <f t="shared" ca="1" si="303"/>
        <v>VUT0106</v>
      </c>
      <c r="H3895" s="22" t="str">
        <f t="shared" ca="1" si="304"/>
        <v>TAFEA</v>
      </c>
      <c r="I3895" s="2"/>
      <c r="J3895" s="2">
        <v>0</v>
      </c>
      <c r="K3895" s="2"/>
    </row>
    <row r="3896" spans="1:11">
      <c r="A3896" s="6" t="s">
        <v>1607</v>
      </c>
      <c r="B3896" s="6" t="s">
        <v>1608</v>
      </c>
      <c r="C3896" s="22" t="str">
        <f t="shared" ca="1" si="300"/>
        <v>West Tanna (Tanna)</v>
      </c>
      <c r="D3896" s="6" t="s">
        <v>686</v>
      </c>
      <c r="E3896" s="22" t="str">
        <f t="shared" ca="1" si="301"/>
        <v>Tanna</v>
      </c>
      <c r="F3896" s="22" t="str">
        <f t="shared" ca="1" si="302"/>
        <v>VUT0106023</v>
      </c>
      <c r="G3896" s="22" t="str">
        <f t="shared" ca="1" si="303"/>
        <v>VUT0106</v>
      </c>
      <c r="H3896" s="22" t="str">
        <f t="shared" ca="1" si="304"/>
        <v>TAFEA</v>
      </c>
      <c r="I3896" s="2"/>
      <c r="J3896" s="2">
        <v>0</v>
      </c>
      <c r="K3896" s="2"/>
    </row>
    <row r="3897" spans="1:11">
      <c r="A3897" s="6" t="s">
        <v>1627</v>
      </c>
      <c r="B3897" s="6" t="s">
        <v>1628</v>
      </c>
      <c r="C3897" s="22" t="str">
        <f t="shared" ca="1" si="300"/>
        <v>West Tanna (Tanna)</v>
      </c>
      <c r="D3897" s="6" t="s">
        <v>686</v>
      </c>
      <c r="E3897" s="22" t="str">
        <f t="shared" ca="1" si="301"/>
        <v>Tanna</v>
      </c>
      <c r="F3897" s="22" t="str">
        <f t="shared" ca="1" si="302"/>
        <v>VUT0106023</v>
      </c>
      <c r="G3897" s="22" t="str">
        <f t="shared" ca="1" si="303"/>
        <v>VUT0106</v>
      </c>
      <c r="H3897" s="22" t="str">
        <f t="shared" ca="1" si="304"/>
        <v>TAFEA</v>
      </c>
      <c r="I3897" s="2"/>
      <c r="J3897" s="2">
        <v>0</v>
      </c>
      <c r="K3897" s="2"/>
    </row>
    <row r="3898" spans="1:11">
      <c r="A3898" s="6" t="s">
        <v>1647</v>
      </c>
      <c r="B3898" s="6" t="s">
        <v>1648</v>
      </c>
      <c r="C3898" s="22" t="str">
        <f t="shared" ca="1" si="300"/>
        <v>West Tanna (Tanna)</v>
      </c>
      <c r="D3898" s="6" t="s">
        <v>686</v>
      </c>
      <c r="E3898" s="22" t="str">
        <f t="shared" ca="1" si="301"/>
        <v>Tanna</v>
      </c>
      <c r="F3898" s="22" t="str">
        <f t="shared" ca="1" si="302"/>
        <v>VUT0106023</v>
      </c>
      <c r="G3898" s="22" t="str">
        <f t="shared" ca="1" si="303"/>
        <v>VUT0106</v>
      </c>
      <c r="H3898" s="22" t="str">
        <f t="shared" ca="1" si="304"/>
        <v>TAFEA</v>
      </c>
      <c r="I3898" s="2"/>
      <c r="J3898" s="2">
        <v>0</v>
      </c>
      <c r="K3898" s="2"/>
    </row>
    <row r="3899" spans="1:11">
      <c r="A3899" s="6" t="s">
        <v>1649</v>
      </c>
      <c r="B3899" s="6" t="s">
        <v>1650</v>
      </c>
      <c r="C3899" s="22" t="str">
        <f t="shared" ca="1" si="300"/>
        <v>West Tanna (Tanna)</v>
      </c>
      <c r="D3899" s="6" t="s">
        <v>686</v>
      </c>
      <c r="E3899" s="22" t="str">
        <f t="shared" ca="1" si="301"/>
        <v>Tanna</v>
      </c>
      <c r="F3899" s="22" t="str">
        <f t="shared" ca="1" si="302"/>
        <v>VUT0106023</v>
      </c>
      <c r="G3899" s="22" t="str">
        <f t="shared" ca="1" si="303"/>
        <v>VUT0106</v>
      </c>
      <c r="H3899" s="22" t="str">
        <f t="shared" ca="1" si="304"/>
        <v>TAFEA</v>
      </c>
      <c r="I3899" s="2"/>
      <c r="J3899" s="2">
        <v>0</v>
      </c>
      <c r="K3899" s="2"/>
    </row>
    <row r="3900" spans="1:11">
      <c r="A3900" s="6" t="s">
        <v>1649</v>
      </c>
      <c r="B3900" s="6" t="s">
        <v>1655</v>
      </c>
      <c r="C3900" s="22" t="str">
        <f t="shared" ca="1" si="300"/>
        <v>West Tanna (Tanna)</v>
      </c>
      <c r="D3900" s="6" t="s">
        <v>686</v>
      </c>
      <c r="E3900" s="22" t="str">
        <f t="shared" ca="1" si="301"/>
        <v>Tanna</v>
      </c>
      <c r="F3900" s="22" t="str">
        <f t="shared" ca="1" si="302"/>
        <v>VUT0106023</v>
      </c>
      <c r="G3900" s="22" t="str">
        <f t="shared" ca="1" si="303"/>
        <v>VUT0106</v>
      </c>
      <c r="H3900" s="22" t="str">
        <f t="shared" ca="1" si="304"/>
        <v>TAFEA</v>
      </c>
      <c r="I3900" s="2"/>
      <c r="J3900" s="2">
        <v>0</v>
      </c>
      <c r="K3900" s="2"/>
    </row>
    <row r="3901" spans="1:11">
      <c r="A3901" s="6" t="s">
        <v>1694</v>
      </c>
      <c r="B3901" s="6" t="s">
        <v>1695</v>
      </c>
      <c r="C3901" s="22" t="str">
        <f t="shared" ca="1" si="300"/>
        <v>West Tanna (Tanna)</v>
      </c>
      <c r="D3901" s="6" t="s">
        <v>686</v>
      </c>
      <c r="E3901" s="22" t="str">
        <f t="shared" ca="1" si="301"/>
        <v>Tanna</v>
      </c>
      <c r="F3901" s="22" t="str">
        <f t="shared" ca="1" si="302"/>
        <v>VUT0106023</v>
      </c>
      <c r="G3901" s="22" t="str">
        <f t="shared" ca="1" si="303"/>
        <v>VUT0106</v>
      </c>
      <c r="H3901" s="22" t="str">
        <f t="shared" ca="1" si="304"/>
        <v>TAFEA</v>
      </c>
      <c r="I3901" s="2"/>
      <c r="J3901" s="2">
        <v>0</v>
      </c>
      <c r="K3901" s="2"/>
    </row>
    <row r="3902" spans="1:11">
      <c r="A3902" s="6" t="s">
        <v>1249</v>
      </c>
      <c r="B3902" s="6" t="s">
        <v>1706</v>
      </c>
      <c r="C3902" s="22" t="str">
        <f t="shared" ca="1" si="300"/>
        <v>West Tanna (Tanna)</v>
      </c>
      <c r="D3902" s="6" t="s">
        <v>686</v>
      </c>
      <c r="E3902" s="22" t="str">
        <f t="shared" ca="1" si="301"/>
        <v>Tanna</v>
      </c>
      <c r="F3902" s="22" t="str">
        <f t="shared" ca="1" si="302"/>
        <v>VUT0106023</v>
      </c>
      <c r="G3902" s="22" t="str">
        <f t="shared" ca="1" si="303"/>
        <v>VUT0106</v>
      </c>
      <c r="H3902" s="22" t="str">
        <f t="shared" ca="1" si="304"/>
        <v>TAFEA</v>
      </c>
      <c r="I3902" s="2"/>
      <c r="J3902" s="2">
        <v>0</v>
      </c>
      <c r="K3902" s="2"/>
    </row>
    <row r="3903" spans="1:11">
      <c r="A3903" s="6" t="s">
        <v>1713</v>
      </c>
      <c r="B3903" s="6" t="s">
        <v>1714</v>
      </c>
      <c r="C3903" s="22" t="str">
        <f t="shared" ca="1" si="300"/>
        <v>West Tanna (Tanna)</v>
      </c>
      <c r="D3903" s="6" t="s">
        <v>686</v>
      </c>
      <c r="E3903" s="22" t="str">
        <f t="shared" ca="1" si="301"/>
        <v>Tanna</v>
      </c>
      <c r="F3903" s="22" t="str">
        <f t="shared" ca="1" si="302"/>
        <v>VUT0106023</v>
      </c>
      <c r="G3903" s="22" t="str">
        <f t="shared" ca="1" si="303"/>
        <v>VUT0106</v>
      </c>
      <c r="H3903" s="22" t="str">
        <f t="shared" ca="1" si="304"/>
        <v>TAFEA</v>
      </c>
      <c r="I3903" s="2"/>
      <c r="J3903" s="2">
        <v>0</v>
      </c>
      <c r="K3903" s="2"/>
    </row>
    <row r="3904" spans="1:11">
      <c r="A3904" s="6" t="s">
        <v>1715</v>
      </c>
      <c r="B3904" s="6" t="s">
        <v>1716</v>
      </c>
      <c r="C3904" s="22" t="str">
        <f t="shared" ca="1" si="300"/>
        <v>West Tanna (Tanna)</v>
      </c>
      <c r="D3904" s="6" t="s">
        <v>686</v>
      </c>
      <c r="E3904" s="22" t="str">
        <f t="shared" ca="1" si="301"/>
        <v>Tanna</v>
      </c>
      <c r="F3904" s="22" t="str">
        <f t="shared" ca="1" si="302"/>
        <v>VUT0106023</v>
      </c>
      <c r="G3904" s="22" t="str">
        <f t="shared" ca="1" si="303"/>
        <v>VUT0106</v>
      </c>
      <c r="H3904" s="22" t="str">
        <f t="shared" ca="1" si="304"/>
        <v>TAFEA</v>
      </c>
      <c r="I3904" s="2"/>
      <c r="J3904" s="2">
        <v>0</v>
      </c>
      <c r="K3904" s="2"/>
    </row>
    <row r="3905" spans="1:11">
      <c r="A3905" s="6" t="s">
        <v>1727</v>
      </c>
      <c r="B3905" s="6" t="s">
        <v>1728</v>
      </c>
      <c r="C3905" s="22" t="str">
        <f t="shared" ca="1" si="300"/>
        <v>West Tanna (Tanna)</v>
      </c>
      <c r="D3905" s="6" t="s">
        <v>686</v>
      </c>
      <c r="E3905" s="22" t="str">
        <f t="shared" ca="1" si="301"/>
        <v>Tanna</v>
      </c>
      <c r="F3905" s="22" t="str">
        <f t="shared" ca="1" si="302"/>
        <v>VUT0106023</v>
      </c>
      <c r="G3905" s="22" t="str">
        <f t="shared" ca="1" si="303"/>
        <v>VUT0106</v>
      </c>
      <c r="H3905" s="22" t="str">
        <f t="shared" ca="1" si="304"/>
        <v>TAFEA</v>
      </c>
      <c r="I3905" s="2"/>
      <c r="J3905" s="2">
        <v>0</v>
      </c>
      <c r="K3905" s="2"/>
    </row>
    <row r="3906" spans="1:11">
      <c r="A3906" s="6" t="s">
        <v>1767</v>
      </c>
      <c r="B3906" s="6" t="s">
        <v>1768</v>
      </c>
      <c r="C3906" s="22" t="str">
        <f t="shared" ref="C3906:C3969" ca="1" si="305">OFFSET(OffsetRefAdm3,MATCH(D3906,MatchAdm3_Code,0)-1,0)</f>
        <v>West Tanna (Tanna)</v>
      </c>
      <c r="D3906" s="6" t="s">
        <v>686</v>
      </c>
      <c r="E3906" s="22" t="str">
        <f t="shared" ref="E3906:E3969" ca="1" si="306">OFFSET(OffsetRefAdm3,MATCH(D3906,MatchAdm3_Code,0)-1,2)</f>
        <v>Tanna</v>
      </c>
      <c r="F3906" s="22" t="str">
        <f t="shared" ref="F3906:F3969" ca="1" si="307">OFFSET(OffsetRefAdm3,MATCH(D3906,MatchAdm3_Code,0)-1,3)</f>
        <v>VUT0106023</v>
      </c>
      <c r="G3906" s="22" t="str">
        <f t="shared" ref="G3906:G3969" ca="1" si="308">OFFSET(OffsetRefAdm3,MATCH(D3906,MatchAdm3_Code,0)-1,5)</f>
        <v>VUT0106</v>
      </c>
      <c r="H3906" s="22" t="str">
        <f t="shared" ref="H3906:H3969" ca="1" si="309">OFFSET(OffsetRefAdm3,MATCH(D3906,MatchAdm3_Code,0)-1,4)</f>
        <v>TAFEA</v>
      </c>
      <c r="I3906" s="2"/>
      <c r="J3906" s="2">
        <v>0</v>
      </c>
      <c r="K3906" s="2"/>
    </row>
    <row r="3907" spans="1:11">
      <c r="A3907" s="6" t="s">
        <v>1767</v>
      </c>
      <c r="B3907" s="6" t="s">
        <v>1770</v>
      </c>
      <c r="C3907" s="22" t="str">
        <f t="shared" ca="1" si="305"/>
        <v>West Tanna (Tanna)</v>
      </c>
      <c r="D3907" s="6" t="s">
        <v>686</v>
      </c>
      <c r="E3907" s="22" t="str">
        <f t="shared" ca="1" si="306"/>
        <v>Tanna</v>
      </c>
      <c r="F3907" s="22" t="str">
        <f t="shared" ca="1" si="307"/>
        <v>VUT0106023</v>
      </c>
      <c r="G3907" s="22" t="str">
        <f t="shared" ca="1" si="308"/>
        <v>VUT0106</v>
      </c>
      <c r="H3907" s="22" t="str">
        <f t="shared" ca="1" si="309"/>
        <v>TAFEA</v>
      </c>
      <c r="I3907" s="2"/>
      <c r="J3907" s="2">
        <v>0</v>
      </c>
      <c r="K3907" s="2"/>
    </row>
    <row r="3908" spans="1:11">
      <c r="A3908" s="6" t="s">
        <v>1777</v>
      </c>
      <c r="B3908" s="6" t="s">
        <v>1778</v>
      </c>
      <c r="C3908" s="22" t="str">
        <f t="shared" ca="1" si="305"/>
        <v>West Tanna (Tanna)</v>
      </c>
      <c r="D3908" s="6" t="s">
        <v>686</v>
      </c>
      <c r="E3908" s="22" t="str">
        <f t="shared" ca="1" si="306"/>
        <v>Tanna</v>
      </c>
      <c r="F3908" s="22" t="str">
        <f t="shared" ca="1" si="307"/>
        <v>VUT0106023</v>
      </c>
      <c r="G3908" s="22" t="str">
        <f t="shared" ca="1" si="308"/>
        <v>VUT0106</v>
      </c>
      <c r="H3908" s="22" t="str">
        <f t="shared" ca="1" si="309"/>
        <v>TAFEA</v>
      </c>
      <c r="I3908" s="2"/>
      <c r="J3908" s="2">
        <v>0</v>
      </c>
      <c r="K3908" s="2"/>
    </row>
    <row r="3909" spans="1:11">
      <c r="A3909" s="6" t="s">
        <v>1468</v>
      </c>
      <c r="B3909" s="6" t="s">
        <v>1785</v>
      </c>
      <c r="C3909" s="22" t="str">
        <f t="shared" ca="1" si="305"/>
        <v>West Tanna (Tanna)</v>
      </c>
      <c r="D3909" s="6" t="s">
        <v>686</v>
      </c>
      <c r="E3909" s="22" t="str">
        <f t="shared" ca="1" si="306"/>
        <v>Tanna</v>
      </c>
      <c r="F3909" s="22" t="str">
        <f t="shared" ca="1" si="307"/>
        <v>VUT0106023</v>
      </c>
      <c r="G3909" s="22" t="str">
        <f t="shared" ca="1" si="308"/>
        <v>VUT0106</v>
      </c>
      <c r="H3909" s="22" t="str">
        <f t="shared" ca="1" si="309"/>
        <v>TAFEA</v>
      </c>
      <c r="I3909" s="2"/>
      <c r="J3909" s="2">
        <v>0</v>
      </c>
      <c r="K3909" s="2"/>
    </row>
    <row r="3910" spans="1:11">
      <c r="A3910" s="6" t="s">
        <v>1839</v>
      </c>
      <c r="B3910" s="6" t="s">
        <v>1840</v>
      </c>
      <c r="C3910" s="22" t="str">
        <f t="shared" ca="1" si="305"/>
        <v>West Tanna (Tanna)</v>
      </c>
      <c r="D3910" s="6" t="s">
        <v>686</v>
      </c>
      <c r="E3910" s="22" t="str">
        <f t="shared" ca="1" si="306"/>
        <v>Tanna</v>
      </c>
      <c r="F3910" s="22" t="str">
        <f t="shared" ca="1" si="307"/>
        <v>VUT0106023</v>
      </c>
      <c r="G3910" s="22" t="str">
        <f t="shared" ca="1" si="308"/>
        <v>VUT0106</v>
      </c>
      <c r="H3910" s="22" t="str">
        <f t="shared" ca="1" si="309"/>
        <v>TAFEA</v>
      </c>
      <c r="I3910" s="2"/>
      <c r="J3910" s="2">
        <v>0</v>
      </c>
      <c r="K3910" s="2"/>
    </row>
    <row r="3911" spans="1:11">
      <c r="A3911" s="6" t="s">
        <v>1862</v>
      </c>
      <c r="B3911" s="6" t="s">
        <v>1863</v>
      </c>
      <c r="C3911" s="22" t="str">
        <f t="shared" ca="1" si="305"/>
        <v>West Tanna (Tanna)</v>
      </c>
      <c r="D3911" s="6" t="s">
        <v>686</v>
      </c>
      <c r="E3911" s="22" t="str">
        <f t="shared" ca="1" si="306"/>
        <v>Tanna</v>
      </c>
      <c r="F3911" s="22" t="str">
        <f t="shared" ca="1" si="307"/>
        <v>VUT0106023</v>
      </c>
      <c r="G3911" s="22" t="str">
        <f t="shared" ca="1" si="308"/>
        <v>VUT0106</v>
      </c>
      <c r="H3911" s="22" t="str">
        <f t="shared" ca="1" si="309"/>
        <v>TAFEA</v>
      </c>
      <c r="I3911" s="2"/>
      <c r="J3911" s="2">
        <v>0</v>
      </c>
      <c r="K3911" s="2"/>
    </row>
    <row r="3912" spans="1:11">
      <c r="A3912" s="6" t="s">
        <v>1879</v>
      </c>
      <c r="B3912" s="6" t="s">
        <v>1880</v>
      </c>
      <c r="C3912" s="22" t="str">
        <f t="shared" ca="1" si="305"/>
        <v>West Tanna (Tanna)</v>
      </c>
      <c r="D3912" s="6" t="s">
        <v>686</v>
      </c>
      <c r="E3912" s="22" t="str">
        <f t="shared" ca="1" si="306"/>
        <v>Tanna</v>
      </c>
      <c r="F3912" s="22" t="str">
        <f t="shared" ca="1" si="307"/>
        <v>VUT0106023</v>
      </c>
      <c r="G3912" s="22" t="str">
        <f t="shared" ca="1" si="308"/>
        <v>VUT0106</v>
      </c>
      <c r="H3912" s="22" t="str">
        <f t="shared" ca="1" si="309"/>
        <v>TAFEA</v>
      </c>
      <c r="I3912" s="2"/>
      <c r="J3912" s="2">
        <v>0</v>
      </c>
      <c r="K3912" s="2"/>
    </row>
    <row r="3913" spans="1:11">
      <c r="A3913" s="6" t="s">
        <v>1883</v>
      </c>
      <c r="B3913" s="6" t="s">
        <v>1884</v>
      </c>
      <c r="C3913" s="22" t="str">
        <f t="shared" ca="1" si="305"/>
        <v>West Tanna (Tanna)</v>
      </c>
      <c r="D3913" s="6" t="s">
        <v>686</v>
      </c>
      <c r="E3913" s="22" t="str">
        <f t="shared" ca="1" si="306"/>
        <v>Tanna</v>
      </c>
      <c r="F3913" s="22" t="str">
        <f t="shared" ca="1" si="307"/>
        <v>VUT0106023</v>
      </c>
      <c r="G3913" s="22" t="str">
        <f t="shared" ca="1" si="308"/>
        <v>VUT0106</v>
      </c>
      <c r="H3913" s="22" t="str">
        <f t="shared" ca="1" si="309"/>
        <v>TAFEA</v>
      </c>
      <c r="I3913" s="2"/>
      <c r="J3913" s="2">
        <v>0</v>
      </c>
      <c r="K3913" s="2"/>
    </row>
    <row r="3914" spans="1:11">
      <c r="A3914" s="6" t="s">
        <v>1885</v>
      </c>
      <c r="B3914" s="6" t="s">
        <v>1886</v>
      </c>
      <c r="C3914" s="22" t="str">
        <f t="shared" ca="1" si="305"/>
        <v>West Tanna (Tanna)</v>
      </c>
      <c r="D3914" s="6" t="s">
        <v>686</v>
      </c>
      <c r="E3914" s="22" t="str">
        <f t="shared" ca="1" si="306"/>
        <v>Tanna</v>
      </c>
      <c r="F3914" s="22" t="str">
        <f t="shared" ca="1" si="307"/>
        <v>VUT0106023</v>
      </c>
      <c r="G3914" s="22" t="str">
        <f t="shared" ca="1" si="308"/>
        <v>VUT0106</v>
      </c>
      <c r="H3914" s="22" t="str">
        <f t="shared" ca="1" si="309"/>
        <v>TAFEA</v>
      </c>
      <c r="I3914" s="2"/>
      <c r="J3914" s="2">
        <v>0</v>
      </c>
      <c r="K3914" s="2"/>
    </row>
    <row r="3915" spans="1:11">
      <c r="A3915" s="6" t="s">
        <v>1891</v>
      </c>
      <c r="B3915" s="6" t="s">
        <v>1892</v>
      </c>
      <c r="C3915" s="22" t="str">
        <f t="shared" ca="1" si="305"/>
        <v>West Tanna (Tanna)</v>
      </c>
      <c r="D3915" s="6" t="s">
        <v>686</v>
      </c>
      <c r="E3915" s="22" t="str">
        <f t="shared" ca="1" si="306"/>
        <v>Tanna</v>
      </c>
      <c r="F3915" s="22" t="str">
        <f t="shared" ca="1" si="307"/>
        <v>VUT0106023</v>
      </c>
      <c r="G3915" s="22" t="str">
        <f t="shared" ca="1" si="308"/>
        <v>VUT0106</v>
      </c>
      <c r="H3915" s="22" t="str">
        <f t="shared" ca="1" si="309"/>
        <v>TAFEA</v>
      </c>
      <c r="I3915" s="2"/>
      <c r="J3915" s="2">
        <v>0</v>
      </c>
      <c r="K3915" s="2"/>
    </row>
    <row r="3916" spans="1:11">
      <c r="A3916" s="6" t="s">
        <v>1913</v>
      </c>
      <c r="B3916" s="6" t="s">
        <v>1914</v>
      </c>
      <c r="C3916" s="22" t="str">
        <f t="shared" ca="1" si="305"/>
        <v>West Tanna (Tanna)</v>
      </c>
      <c r="D3916" s="6" t="s">
        <v>686</v>
      </c>
      <c r="E3916" s="22" t="str">
        <f t="shared" ca="1" si="306"/>
        <v>Tanna</v>
      </c>
      <c r="F3916" s="22" t="str">
        <f t="shared" ca="1" si="307"/>
        <v>VUT0106023</v>
      </c>
      <c r="G3916" s="22" t="str">
        <f t="shared" ca="1" si="308"/>
        <v>VUT0106</v>
      </c>
      <c r="H3916" s="22" t="str">
        <f t="shared" ca="1" si="309"/>
        <v>TAFEA</v>
      </c>
      <c r="I3916" s="2"/>
      <c r="J3916" s="2">
        <v>0</v>
      </c>
      <c r="K3916" s="2"/>
    </row>
    <row r="3917" spans="1:11">
      <c r="A3917" s="6" t="s">
        <v>1919</v>
      </c>
      <c r="B3917" s="6" t="s">
        <v>1920</v>
      </c>
      <c r="C3917" s="22" t="str">
        <f t="shared" ca="1" si="305"/>
        <v>West Tanna (Tanna)</v>
      </c>
      <c r="D3917" s="6" t="s">
        <v>686</v>
      </c>
      <c r="E3917" s="22" t="str">
        <f t="shared" ca="1" si="306"/>
        <v>Tanna</v>
      </c>
      <c r="F3917" s="22" t="str">
        <f t="shared" ca="1" si="307"/>
        <v>VUT0106023</v>
      </c>
      <c r="G3917" s="22" t="str">
        <f t="shared" ca="1" si="308"/>
        <v>VUT0106</v>
      </c>
      <c r="H3917" s="22" t="str">
        <f t="shared" ca="1" si="309"/>
        <v>TAFEA</v>
      </c>
      <c r="I3917" s="2"/>
      <c r="J3917" s="2">
        <v>0</v>
      </c>
      <c r="K3917" s="2"/>
    </row>
    <row r="3918" spans="1:11">
      <c r="A3918" s="6" t="s">
        <v>977</v>
      </c>
      <c r="B3918" s="6" t="s">
        <v>978</v>
      </c>
      <c r="C3918" s="22" t="str">
        <f t="shared" ca="1" si="305"/>
        <v>Whitesands (Tanna)</v>
      </c>
      <c r="D3918" s="6" t="s">
        <v>688</v>
      </c>
      <c r="E3918" s="22" t="str">
        <f t="shared" ca="1" si="306"/>
        <v>Tanna</v>
      </c>
      <c r="F3918" s="22" t="str">
        <f t="shared" ca="1" si="307"/>
        <v>VUT0106023</v>
      </c>
      <c r="G3918" s="22" t="str">
        <f t="shared" ca="1" si="308"/>
        <v>VUT0106</v>
      </c>
      <c r="H3918" s="22" t="str">
        <f t="shared" ca="1" si="309"/>
        <v>TAFEA</v>
      </c>
      <c r="I3918" s="2"/>
      <c r="J3918" s="2">
        <v>0</v>
      </c>
      <c r="K3918" s="2"/>
    </row>
    <row r="3919" spans="1:11">
      <c r="A3919" s="6" t="s">
        <v>986</v>
      </c>
      <c r="B3919" s="6" t="s">
        <v>987</v>
      </c>
      <c r="C3919" s="22" t="str">
        <f t="shared" ca="1" si="305"/>
        <v>Whitesands (Tanna)</v>
      </c>
      <c r="D3919" s="6" t="s">
        <v>688</v>
      </c>
      <c r="E3919" s="22" t="str">
        <f t="shared" ca="1" si="306"/>
        <v>Tanna</v>
      </c>
      <c r="F3919" s="22" t="str">
        <f t="shared" ca="1" si="307"/>
        <v>VUT0106023</v>
      </c>
      <c r="G3919" s="22" t="str">
        <f t="shared" ca="1" si="308"/>
        <v>VUT0106</v>
      </c>
      <c r="H3919" s="22" t="str">
        <f t="shared" ca="1" si="309"/>
        <v>TAFEA</v>
      </c>
      <c r="I3919" s="2"/>
      <c r="J3919" s="2">
        <v>0</v>
      </c>
      <c r="K3919" s="2"/>
    </row>
    <row r="3920" spans="1:11">
      <c r="A3920" s="6" t="s">
        <v>1000</v>
      </c>
      <c r="B3920" s="6" t="s">
        <v>1001</v>
      </c>
      <c r="C3920" s="22" t="str">
        <f t="shared" ca="1" si="305"/>
        <v>Whitesands (Tanna)</v>
      </c>
      <c r="D3920" s="6" t="s">
        <v>688</v>
      </c>
      <c r="E3920" s="22" t="str">
        <f t="shared" ca="1" si="306"/>
        <v>Tanna</v>
      </c>
      <c r="F3920" s="22" t="str">
        <f t="shared" ca="1" si="307"/>
        <v>VUT0106023</v>
      </c>
      <c r="G3920" s="22" t="str">
        <f t="shared" ca="1" si="308"/>
        <v>VUT0106</v>
      </c>
      <c r="H3920" s="22" t="str">
        <f t="shared" ca="1" si="309"/>
        <v>TAFEA</v>
      </c>
      <c r="I3920" s="2"/>
      <c r="J3920" s="2">
        <v>0</v>
      </c>
      <c r="K3920" s="2"/>
    </row>
    <row r="3921" spans="1:11">
      <c r="A3921" s="6" t="s">
        <v>1004</v>
      </c>
      <c r="B3921" s="6" t="s">
        <v>1005</v>
      </c>
      <c r="C3921" s="22" t="str">
        <f t="shared" ca="1" si="305"/>
        <v>Whitesands (Tanna)</v>
      </c>
      <c r="D3921" s="6" t="s">
        <v>688</v>
      </c>
      <c r="E3921" s="22" t="str">
        <f t="shared" ca="1" si="306"/>
        <v>Tanna</v>
      </c>
      <c r="F3921" s="22" t="str">
        <f t="shared" ca="1" si="307"/>
        <v>VUT0106023</v>
      </c>
      <c r="G3921" s="22" t="str">
        <f t="shared" ca="1" si="308"/>
        <v>VUT0106</v>
      </c>
      <c r="H3921" s="22" t="str">
        <f t="shared" ca="1" si="309"/>
        <v>TAFEA</v>
      </c>
      <c r="I3921" s="2"/>
      <c r="J3921" s="2">
        <v>0</v>
      </c>
      <c r="K3921" s="2"/>
    </row>
    <row r="3922" spans="1:11">
      <c r="A3922" s="6" t="s">
        <v>1014</v>
      </c>
      <c r="B3922" s="6" t="s">
        <v>1015</v>
      </c>
      <c r="C3922" s="22" t="str">
        <f t="shared" ca="1" si="305"/>
        <v>Whitesands (Tanna)</v>
      </c>
      <c r="D3922" s="6" t="s">
        <v>688</v>
      </c>
      <c r="E3922" s="22" t="str">
        <f t="shared" ca="1" si="306"/>
        <v>Tanna</v>
      </c>
      <c r="F3922" s="22" t="str">
        <f t="shared" ca="1" si="307"/>
        <v>VUT0106023</v>
      </c>
      <c r="G3922" s="22" t="str">
        <f t="shared" ca="1" si="308"/>
        <v>VUT0106</v>
      </c>
      <c r="H3922" s="22" t="str">
        <f t="shared" ca="1" si="309"/>
        <v>TAFEA</v>
      </c>
      <c r="I3922" s="2"/>
      <c r="J3922" s="2">
        <v>0</v>
      </c>
      <c r="K3922" s="2"/>
    </row>
    <row r="3923" spans="1:11">
      <c r="A3923" s="6" t="s">
        <v>1016</v>
      </c>
      <c r="B3923" s="6" t="s">
        <v>1017</v>
      </c>
      <c r="C3923" s="22" t="str">
        <f t="shared" ca="1" si="305"/>
        <v>Whitesands (Tanna)</v>
      </c>
      <c r="D3923" s="6" t="s">
        <v>688</v>
      </c>
      <c r="E3923" s="22" t="str">
        <f t="shared" ca="1" si="306"/>
        <v>Tanna</v>
      </c>
      <c r="F3923" s="22" t="str">
        <f t="shared" ca="1" si="307"/>
        <v>VUT0106023</v>
      </c>
      <c r="G3923" s="22" t="str">
        <f t="shared" ca="1" si="308"/>
        <v>VUT0106</v>
      </c>
      <c r="H3923" s="22" t="str">
        <f t="shared" ca="1" si="309"/>
        <v>TAFEA</v>
      </c>
      <c r="I3923" s="2"/>
      <c r="J3923" s="2">
        <v>0</v>
      </c>
      <c r="K3923" s="2"/>
    </row>
    <row r="3924" spans="1:11">
      <c r="A3924" s="6" t="s">
        <v>1018</v>
      </c>
      <c r="B3924" s="6" t="s">
        <v>1019</v>
      </c>
      <c r="C3924" s="22" t="str">
        <f t="shared" ca="1" si="305"/>
        <v>Whitesands (Tanna)</v>
      </c>
      <c r="D3924" s="6" t="s">
        <v>688</v>
      </c>
      <c r="E3924" s="22" t="str">
        <f t="shared" ca="1" si="306"/>
        <v>Tanna</v>
      </c>
      <c r="F3924" s="22" t="str">
        <f t="shared" ca="1" si="307"/>
        <v>VUT0106023</v>
      </c>
      <c r="G3924" s="22" t="str">
        <f t="shared" ca="1" si="308"/>
        <v>VUT0106</v>
      </c>
      <c r="H3924" s="22" t="str">
        <f t="shared" ca="1" si="309"/>
        <v>TAFEA</v>
      </c>
      <c r="I3924" s="2"/>
      <c r="J3924" s="2">
        <v>0</v>
      </c>
      <c r="K3924" s="2"/>
    </row>
    <row r="3925" spans="1:11">
      <c r="A3925" s="6" t="s">
        <v>1024</v>
      </c>
      <c r="B3925" s="6" t="s">
        <v>1025</v>
      </c>
      <c r="C3925" s="22" t="str">
        <f t="shared" ca="1" si="305"/>
        <v>Whitesands (Tanna)</v>
      </c>
      <c r="D3925" s="6" t="s">
        <v>688</v>
      </c>
      <c r="E3925" s="22" t="str">
        <f t="shared" ca="1" si="306"/>
        <v>Tanna</v>
      </c>
      <c r="F3925" s="22" t="str">
        <f t="shared" ca="1" si="307"/>
        <v>VUT0106023</v>
      </c>
      <c r="G3925" s="22" t="str">
        <f t="shared" ca="1" si="308"/>
        <v>VUT0106</v>
      </c>
      <c r="H3925" s="22" t="str">
        <f t="shared" ca="1" si="309"/>
        <v>TAFEA</v>
      </c>
      <c r="I3925" s="2"/>
      <c r="J3925" s="2">
        <v>0</v>
      </c>
      <c r="K3925" s="2"/>
    </row>
    <row r="3926" spans="1:11">
      <c r="A3926" s="6" t="s">
        <v>1026</v>
      </c>
      <c r="B3926" s="6" t="s">
        <v>1027</v>
      </c>
      <c r="C3926" s="22" t="str">
        <f t="shared" ca="1" si="305"/>
        <v>Whitesands (Tanna)</v>
      </c>
      <c r="D3926" s="6" t="s">
        <v>688</v>
      </c>
      <c r="E3926" s="22" t="str">
        <f t="shared" ca="1" si="306"/>
        <v>Tanna</v>
      </c>
      <c r="F3926" s="22" t="str">
        <f t="shared" ca="1" si="307"/>
        <v>VUT0106023</v>
      </c>
      <c r="G3926" s="22" t="str">
        <f t="shared" ca="1" si="308"/>
        <v>VUT0106</v>
      </c>
      <c r="H3926" s="22" t="str">
        <f t="shared" ca="1" si="309"/>
        <v>TAFEA</v>
      </c>
      <c r="I3926" s="2"/>
      <c r="J3926" s="2">
        <v>0</v>
      </c>
      <c r="K3926" s="2"/>
    </row>
    <row r="3927" spans="1:11">
      <c r="A3927" s="6" t="s">
        <v>1032</v>
      </c>
      <c r="B3927" s="6" t="s">
        <v>1033</v>
      </c>
      <c r="C3927" s="22" t="str">
        <f t="shared" ca="1" si="305"/>
        <v>Whitesands (Tanna)</v>
      </c>
      <c r="D3927" s="6" t="s">
        <v>688</v>
      </c>
      <c r="E3927" s="22" t="str">
        <f t="shared" ca="1" si="306"/>
        <v>Tanna</v>
      </c>
      <c r="F3927" s="22" t="str">
        <f t="shared" ca="1" si="307"/>
        <v>VUT0106023</v>
      </c>
      <c r="G3927" s="22" t="str">
        <f t="shared" ca="1" si="308"/>
        <v>VUT0106</v>
      </c>
      <c r="H3927" s="22" t="str">
        <f t="shared" ca="1" si="309"/>
        <v>TAFEA</v>
      </c>
      <c r="I3927" s="2"/>
      <c r="J3927" s="2">
        <v>0</v>
      </c>
      <c r="K3927" s="2"/>
    </row>
    <row r="3928" spans="1:11">
      <c r="A3928" s="6" t="s">
        <v>1034</v>
      </c>
      <c r="B3928" s="6" t="s">
        <v>1035</v>
      </c>
      <c r="C3928" s="22" t="str">
        <f t="shared" ca="1" si="305"/>
        <v>Whitesands (Tanna)</v>
      </c>
      <c r="D3928" s="6" t="s">
        <v>688</v>
      </c>
      <c r="E3928" s="22" t="str">
        <f t="shared" ca="1" si="306"/>
        <v>Tanna</v>
      </c>
      <c r="F3928" s="22" t="str">
        <f t="shared" ca="1" si="307"/>
        <v>VUT0106023</v>
      </c>
      <c r="G3928" s="22" t="str">
        <f t="shared" ca="1" si="308"/>
        <v>VUT0106</v>
      </c>
      <c r="H3928" s="22" t="str">
        <f t="shared" ca="1" si="309"/>
        <v>TAFEA</v>
      </c>
      <c r="I3928" s="2"/>
      <c r="J3928" s="2">
        <v>0</v>
      </c>
      <c r="K3928" s="2"/>
    </row>
    <row r="3929" spans="1:11">
      <c r="A3929" s="6" t="s">
        <v>1038</v>
      </c>
      <c r="B3929" s="6" t="s">
        <v>1039</v>
      </c>
      <c r="C3929" s="22" t="str">
        <f t="shared" ca="1" si="305"/>
        <v>Whitesands (Tanna)</v>
      </c>
      <c r="D3929" s="6" t="s">
        <v>688</v>
      </c>
      <c r="E3929" s="22" t="str">
        <f t="shared" ca="1" si="306"/>
        <v>Tanna</v>
      </c>
      <c r="F3929" s="22" t="str">
        <f t="shared" ca="1" si="307"/>
        <v>VUT0106023</v>
      </c>
      <c r="G3929" s="22" t="str">
        <f t="shared" ca="1" si="308"/>
        <v>VUT0106</v>
      </c>
      <c r="H3929" s="22" t="str">
        <f t="shared" ca="1" si="309"/>
        <v>TAFEA</v>
      </c>
      <c r="I3929" s="2"/>
      <c r="J3929" s="2">
        <v>0</v>
      </c>
      <c r="K3929" s="2"/>
    </row>
    <row r="3930" spans="1:11">
      <c r="A3930" s="6" t="s">
        <v>1040</v>
      </c>
      <c r="B3930" s="6" t="s">
        <v>1041</v>
      </c>
      <c r="C3930" s="22" t="str">
        <f t="shared" ca="1" si="305"/>
        <v>Whitesands (Tanna)</v>
      </c>
      <c r="D3930" s="6" t="s">
        <v>688</v>
      </c>
      <c r="E3930" s="22" t="str">
        <f t="shared" ca="1" si="306"/>
        <v>Tanna</v>
      </c>
      <c r="F3930" s="22" t="str">
        <f t="shared" ca="1" si="307"/>
        <v>VUT0106023</v>
      </c>
      <c r="G3930" s="22" t="str">
        <f t="shared" ca="1" si="308"/>
        <v>VUT0106</v>
      </c>
      <c r="H3930" s="22" t="str">
        <f t="shared" ca="1" si="309"/>
        <v>TAFEA</v>
      </c>
      <c r="I3930" s="2"/>
      <c r="J3930" s="2">
        <v>0</v>
      </c>
      <c r="K3930" s="2"/>
    </row>
    <row r="3931" spans="1:11">
      <c r="A3931" s="6" t="s">
        <v>1042</v>
      </c>
      <c r="B3931" s="6" t="s">
        <v>1043</v>
      </c>
      <c r="C3931" s="22" t="str">
        <f t="shared" ca="1" si="305"/>
        <v>Whitesands (Tanna)</v>
      </c>
      <c r="D3931" s="6" t="s">
        <v>688</v>
      </c>
      <c r="E3931" s="22" t="str">
        <f t="shared" ca="1" si="306"/>
        <v>Tanna</v>
      </c>
      <c r="F3931" s="22" t="str">
        <f t="shared" ca="1" si="307"/>
        <v>VUT0106023</v>
      </c>
      <c r="G3931" s="22" t="str">
        <f t="shared" ca="1" si="308"/>
        <v>VUT0106</v>
      </c>
      <c r="H3931" s="22" t="str">
        <f t="shared" ca="1" si="309"/>
        <v>TAFEA</v>
      </c>
      <c r="I3931" s="2"/>
      <c r="J3931" s="2">
        <v>0</v>
      </c>
      <c r="K3931" s="2"/>
    </row>
    <row r="3932" spans="1:11">
      <c r="A3932" s="6" t="s">
        <v>1046</v>
      </c>
      <c r="B3932" s="6" t="s">
        <v>1047</v>
      </c>
      <c r="C3932" s="22" t="str">
        <f t="shared" ca="1" si="305"/>
        <v>Whitesands (Tanna)</v>
      </c>
      <c r="D3932" s="6" t="s">
        <v>688</v>
      </c>
      <c r="E3932" s="22" t="str">
        <f t="shared" ca="1" si="306"/>
        <v>Tanna</v>
      </c>
      <c r="F3932" s="22" t="str">
        <f t="shared" ca="1" si="307"/>
        <v>VUT0106023</v>
      </c>
      <c r="G3932" s="22" t="str">
        <f t="shared" ca="1" si="308"/>
        <v>VUT0106</v>
      </c>
      <c r="H3932" s="22" t="str">
        <f t="shared" ca="1" si="309"/>
        <v>TAFEA</v>
      </c>
      <c r="I3932" s="2"/>
      <c r="J3932" s="2">
        <v>0</v>
      </c>
      <c r="K3932" s="2"/>
    </row>
    <row r="3933" spans="1:11">
      <c r="A3933" s="6" t="s">
        <v>1050</v>
      </c>
      <c r="B3933" s="6" t="s">
        <v>1051</v>
      </c>
      <c r="C3933" s="22" t="str">
        <f t="shared" ca="1" si="305"/>
        <v>Whitesands (Tanna)</v>
      </c>
      <c r="D3933" s="6" t="s">
        <v>688</v>
      </c>
      <c r="E3933" s="22" t="str">
        <f t="shared" ca="1" si="306"/>
        <v>Tanna</v>
      </c>
      <c r="F3933" s="22" t="str">
        <f t="shared" ca="1" si="307"/>
        <v>VUT0106023</v>
      </c>
      <c r="G3933" s="22" t="str">
        <f t="shared" ca="1" si="308"/>
        <v>VUT0106</v>
      </c>
      <c r="H3933" s="22" t="str">
        <f t="shared" ca="1" si="309"/>
        <v>TAFEA</v>
      </c>
      <c r="I3933" s="2"/>
      <c r="J3933" s="2">
        <v>0</v>
      </c>
      <c r="K3933" s="2"/>
    </row>
    <row r="3934" spans="1:11">
      <c r="A3934" s="6" t="s">
        <v>1056</v>
      </c>
      <c r="B3934" s="6" t="s">
        <v>1057</v>
      </c>
      <c r="C3934" s="22" t="str">
        <f t="shared" ca="1" si="305"/>
        <v>Whitesands (Tanna)</v>
      </c>
      <c r="D3934" s="6" t="s">
        <v>688</v>
      </c>
      <c r="E3934" s="22" t="str">
        <f t="shared" ca="1" si="306"/>
        <v>Tanna</v>
      </c>
      <c r="F3934" s="22" t="str">
        <f t="shared" ca="1" si="307"/>
        <v>VUT0106023</v>
      </c>
      <c r="G3934" s="22" t="str">
        <f t="shared" ca="1" si="308"/>
        <v>VUT0106</v>
      </c>
      <c r="H3934" s="22" t="str">
        <f t="shared" ca="1" si="309"/>
        <v>TAFEA</v>
      </c>
      <c r="I3934" s="2"/>
      <c r="J3934" s="2">
        <v>0</v>
      </c>
      <c r="K3934" s="2"/>
    </row>
    <row r="3935" spans="1:11">
      <c r="A3935" s="6" t="s">
        <v>1066</v>
      </c>
      <c r="B3935" s="6" t="s">
        <v>1067</v>
      </c>
      <c r="C3935" s="22" t="str">
        <f t="shared" ca="1" si="305"/>
        <v>Whitesands (Tanna)</v>
      </c>
      <c r="D3935" s="6" t="s">
        <v>688</v>
      </c>
      <c r="E3935" s="22" t="str">
        <f t="shared" ca="1" si="306"/>
        <v>Tanna</v>
      </c>
      <c r="F3935" s="22" t="str">
        <f t="shared" ca="1" si="307"/>
        <v>VUT0106023</v>
      </c>
      <c r="G3935" s="22" t="str">
        <f t="shared" ca="1" si="308"/>
        <v>VUT0106</v>
      </c>
      <c r="H3935" s="22" t="str">
        <f t="shared" ca="1" si="309"/>
        <v>TAFEA</v>
      </c>
      <c r="I3935" s="2"/>
      <c r="J3935" s="2">
        <v>0</v>
      </c>
      <c r="K3935" s="2"/>
    </row>
    <row r="3936" spans="1:11">
      <c r="A3936" s="6" t="s">
        <v>1070</v>
      </c>
      <c r="B3936" s="6" t="s">
        <v>1071</v>
      </c>
      <c r="C3936" s="22" t="str">
        <f t="shared" ca="1" si="305"/>
        <v>Whitesands (Tanna)</v>
      </c>
      <c r="D3936" s="6" t="s">
        <v>688</v>
      </c>
      <c r="E3936" s="22" t="str">
        <f t="shared" ca="1" si="306"/>
        <v>Tanna</v>
      </c>
      <c r="F3936" s="22" t="str">
        <f t="shared" ca="1" si="307"/>
        <v>VUT0106023</v>
      </c>
      <c r="G3936" s="22" t="str">
        <f t="shared" ca="1" si="308"/>
        <v>VUT0106</v>
      </c>
      <c r="H3936" s="22" t="str">
        <f t="shared" ca="1" si="309"/>
        <v>TAFEA</v>
      </c>
      <c r="I3936" s="2"/>
      <c r="J3936" s="2">
        <v>0</v>
      </c>
      <c r="K3936" s="2"/>
    </row>
    <row r="3937" spans="1:11">
      <c r="A3937" s="6" t="s">
        <v>1074</v>
      </c>
      <c r="B3937" s="6" t="s">
        <v>1075</v>
      </c>
      <c r="C3937" s="22" t="str">
        <f t="shared" ca="1" si="305"/>
        <v>Whitesands (Tanna)</v>
      </c>
      <c r="D3937" s="6" t="s">
        <v>688</v>
      </c>
      <c r="E3937" s="22" t="str">
        <f t="shared" ca="1" si="306"/>
        <v>Tanna</v>
      </c>
      <c r="F3937" s="22" t="str">
        <f t="shared" ca="1" si="307"/>
        <v>VUT0106023</v>
      </c>
      <c r="G3937" s="22" t="str">
        <f t="shared" ca="1" si="308"/>
        <v>VUT0106</v>
      </c>
      <c r="H3937" s="22" t="str">
        <f t="shared" ca="1" si="309"/>
        <v>TAFEA</v>
      </c>
      <c r="I3937" s="2"/>
      <c r="J3937" s="2">
        <v>0</v>
      </c>
      <c r="K3937" s="2"/>
    </row>
    <row r="3938" spans="1:11">
      <c r="A3938" s="6" t="s">
        <v>1080</v>
      </c>
      <c r="B3938" s="6" t="s">
        <v>1081</v>
      </c>
      <c r="C3938" s="22" t="str">
        <f t="shared" ca="1" si="305"/>
        <v>Whitesands (Tanna)</v>
      </c>
      <c r="D3938" s="6" t="s">
        <v>688</v>
      </c>
      <c r="E3938" s="22" t="str">
        <f t="shared" ca="1" si="306"/>
        <v>Tanna</v>
      </c>
      <c r="F3938" s="22" t="str">
        <f t="shared" ca="1" si="307"/>
        <v>VUT0106023</v>
      </c>
      <c r="G3938" s="22" t="str">
        <f t="shared" ca="1" si="308"/>
        <v>VUT0106</v>
      </c>
      <c r="H3938" s="22" t="str">
        <f t="shared" ca="1" si="309"/>
        <v>TAFEA</v>
      </c>
      <c r="I3938" s="2"/>
      <c r="J3938" s="2">
        <v>0</v>
      </c>
      <c r="K3938" s="2"/>
    </row>
    <row r="3939" spans="1:11">
      <c r="A3939" s="6" t="s">
        <v>1084</v>
      </c>
      <c r="B3939" s="6" t="s">
        <v>1085</v>
      </c>
      <c r="C3939" s="22" t="str">
        <f t="shared" ca="1" si="305"/>
        <v>Whitesands (Tanna)</v>
      </c>
      <c r="D3939" s="6" t="s">
        <v>688</v>
      </c>
      <c r="E3939" s="22" t="str">
        <f t="shared" ca="1" si="306"/>
        <v>Tanna</v>
      </c>
      <c r="F3939" s="22" t="str">
        <f t="shared" ca="1" si="307"/>
        <v>VUT0106023</v>
      </c>
      <c r="G3939" s="22" t="str">
        <f t="shared" ca="1" si="308"/>
        <v>VUT0106</v>
      </c>
      <c r="H3939" s="22" t="str">
        <f t="shared" ca="1" si="309"/>
        <v>TAFEA</v>
      </c>
      <c r="I3939" s="2"/>
      <c r="J3939" s="2">
        <v>0</v>
      </c>
      <c r="K3939" s="2"/>
    </row>
    <row r="3940" spans="1:11">
      <c r="A3940" s="6" t="s">
        <v>1086</v>
      </c>
      <c r="B3940" s="6" t="s">
        <v>1087</v>
      </c>
      <c r="C3940" s="22" t="str">
        <f t="shared" ca="1" si="305"/>
        <v>Whitesands (Tanna)</v>
      </c>
      <c r="D3940" s="6" t="s">
        <v>688</v>
      </c>
      <c r="E3940" s="22" t="str">
        <f t="shared" ca="1" si="306"/>
        <v>Tanna</v>
      </c>
      <c r="F3940" s="22" t="str">
        <f t="shared" ca="1" si="307"/>
        <v>VUT0106023</v>
      </c>
      <c r="G3940" s="22" t="str">
        <f t="shared" ca="1" si="308"/>
        <v>VUT0106</v>
      </c>
      <c r="H3940" s="22" t="str">
        <f t="shared" ca="1" si="309"/>
        <v>TAFEA</v>
      </c>
      <c r="I3940" s="2"/>
      <c r="J3940" s="2">
        <v>0</v>
      </c>
      <c r="K3940" s="2"/>
    </row>
    <row r="3941" spans="1:11">
      <c r="A3941" s="6" t="s">
        <v>1096</v>
      </c>
      <c r="B3941" s="6" t="s">
        <v>1097</v>
      </c>
      <c r="C3941" s="22" t="str">
        <f t="shared" ca="1" si="305"/>
        <v>Whitesands (Tanna)</v>
      </c>
      <c r="D3941" s="6" t="s">
        <v>688</v>
      </c>
      <c r="E3941" s="22" t="str">
        <f t="shared" ca="1" si="306"/>
        <v>Tanna</v>
      </c>
      <c r="F3941" s="22" t="str">
        <f t="shared" ca="1" si="307"/>
        <v>VUT0106023</v>
      </c>
      <c r="G3941" s="22" t="str">
        <f t="shared" ca="1" si="308"/>
        <v>VUT0106</v>
      </c>
      <c r="H3941" s="22" t="str">
        <f t="shared" ca="1" si="309"/>
        <v>TAFEA</v>
      </c>
      <c r="I3941" s="2"/>
      <c r="J3941" s="2">
        <v>0</v>
      </c>
      <c r="K3941" s="2"/>
    </row>
    <row r="3942" spans="1:11">
      <c r="A3942" s="6" t="s">
        <v>1098</v>
      </c>
      <c r="B3942" s="6" t="s">
        <v>1099</v>
      </c>
      <c r="C3942" s="22" t="str">
        <f t="shared" ca="1" si="305"/>
        <v>Whitesands (Tanna)</v>
      </c>
      <c r="D3942" s="6" t="s">
        <v>688</v>
      </c>
      <c r="E3942" s="22" t="str">
        <f t="shared" ca="1" si="306"/>
        <v>Tanna</v>
      </c>
      <c r="F3942" s="22" t="str">
        <f t="shared" ca="1" si="307"/>
        <v>VUT0106023</v>
      </c>
      <c r="G3942" s="22" t="str">
        <f t="shared" ca="1" si="308"/>
        <v>VUT0106</v>
      </c>
      <c r="H3942" s="22" t="str">
        <f t="shared" ca="1" si="309"/>
        <v>TAFEA</v>
      </c>
      <c r="I3942" s="2"/>
      <c r="J3942" s="2">
        <v>0</v>
      </c>
      <c r="K3942" s="2"/>
    </row>
    <row r="3943" spans="1:11">
      <c r="A3943" s="6" t="s">
        <v>1106</v>
      </c>
      <c r="B3943" s="6" t="s">
        <v>1107</v>
      </c>
      <c r="C3943" s="22" t="str">
        <f t="shared" ca="1" si="305"/>
        <v>Whitesands (Tanna)</v>
      </c>
      <c r="D3943" s="6" t="s">
        <v>688</v>
      </c>
      <c r="E3943" s="22" t="str">
        <f t="shared" ca="1" si="306"/>
        <v>Tanna</v>
      </c>
      <c r="F3943" s="22" t="str">
        <f t="shared" ca="1" si="307"/>
        <v>VUT0106023</v>
      </c>
      <c r="G3943" s="22" t="str">
        <f t="shared" ca="1" si="308"/>
        <v>VUT0106</v>
      </c>
      <c r="H3943" s="22" t="str">
        <f t="shared" ca="1" si="309"/>
        <v>TAFEA</v>
      </c>
      <c r="I3943" s="2"/>
      <c r="J3943" s="2">
        <v>0</v>
      </c>
      <c r="K3943" s="2"/>
    </row>
    <row r="3944" spans="1:11">
      <c r="A3944" s="6" t="s">
        <v>1110</v>
      </c>
      <c r="B3944" s="6" t="s">
        <v>1111</v>
      </c>
      <c r="C3944" s="22" t="str">
        <f t="shared" ca="1" si="305"/>
        <v>Whitesands (Tanna)</v>
      </c>
      <c r="D3944" s="6" t="s">
        <v>688</v>
      </c>
      <c r="E3944" s="22" t="str">
        <f t="shared" ca="1" si="306"/>
        <v>Tanna</v>
      </c>
      <c r="F3944" s="22" t="str">
        <f t="shared" ca="1" si="307"/>
        <v>VUT0106023</v>
      </c>
      <c r="G3944" s="22" t="str">
        <f t="shared" ca="1" si="308"/>
        <v>VUT0106</v>
      </c>
      <c r="H3944" s="22" t="str">
        <f t="shared" ca="1" si="309"/>
        <v>TAFEA</v>
      </c>
      <c r="I3944" s="2"/>
      <c r="J3944" s="2">
        <v>0</v>
      </c>
      <c r="K3944" s="2"/>
    </row>
    <row r="3945" spans="1:11">
      <c r="A3945" s="6" t="s">
        <v>1116</v>
      </c>
      <c r="B3945" s="6" t="s">
        <v>1117</v>
      </c>
      <c r="C3945" s="22" t="str">
        <f t="shared" ca="1" si="305"/>
        <v>Whitesands (Tanna)</v>
      </c>
      <c r="D3945" s="6" t="s">
        <v>688</v>
      </c>
      <c r="E3945" s="22" t="str">
        <f t="shared" ca="1" si="306"/>
        <v>Tanna</v>
      </c>
      <c r="F3945" s="22" t="str">
        <f t="shared" ca="1" si="307"/>
        <v>VUT0106023</v>
      </c>
      <c r="G3945" s="22" t="str">
        <f t="shared" ca="1" si="308"/>
        <v>VUT0106</v>
      </c>
      <c r="H3945" s="22" t="str">
        <f t="shared" ca="1" si="309"/>
        <v>TAFEA</v>
      </c>
      <c r="I3945" s="2"/>
      <c r="J3945" s="2">
        <v>3</v>
      </c>
      <c r="K3945" s="2"/>
    </row>
    <row r="3946" spans="1:11">
      <c r="A3946" s="6" t="s">
        <v>1118</v>
      </c>
      <c r="B3946" s="6" t="s">
        <v>1119</v>
      </c>
      <c r="C3946" s="22" t="str">
        <f t="shared" ca="1" si="305"/>
        <v>Whitesands (Tanna)</v>
      </c>
      <c r="D3946" s="6" t="s">
        <v>688</v>
      </c>
      <c r="E3946" s="22" t="str">
        <f t="shared" ca="1" si="306"/>
        <v>Tanna</v>
      </c>
      <c r="F3946" s="22" t="str">
        <f t="shared" ca="1" si="307"/>
        <v>VUT0106023</v>
      </c>
      <c r="G3946" s="22" t="str">
        <f t="shared" ca="1" si="308"/>
        <v>VUT0106</v>
      </c>
      <c r="H3946" s="22" t="str">
        <f t="shared" ca="1" si="309"/>
        <v>TAFEA</v>
      </c>
      <c r="I3946" s="2"/>
      <c r="J3946" s="2">
        <v>0</v>
      </c>
      <c r="K3946" s="2"/>
    </row>
    <row r="3947" spans="1:11">
      <c r="A3947" s="6" t="s">
        <v>1122</v>
      </c>
      <c r="B3947" s="6" t="s">
        <v>1124</v>
      </c>
      <c r="C3947" s="22" t="str">
        <f t="shared" ca="1" si="305"/>
        <v>Whitesands (Tanna)</v>
      </c>
      <c r="D3947" s="6" t="s">
        <v>688</v>
      </c>
      <c r="E3947" s="22" t="str">
        <f t="shared" ca="1" si="306"/>
        <v>Tanna</v>
      </c>
      <c r="F3947" s="22" t="str">
        <f t="shared" ca="1" si="307"/>
        <v>VUT0106023</v>
      </c>
      <c r="G3947" s="22" t="str">
        <f t="shared" ca="1" si="308"/>
        <v>VUT0106</v>
      </c>
      <c r="H3947" s="22" t="str">
        <f t="shared" ca="1" si="309"/>
        <v>TAFEA</v>
      </c>
      <c r="I3947" s="2"/>
      <c r="J3947" s="2">
        <v>0</v>
      </c>
      <c r="K3947" s="2"/>
    </row>
    <row r="3948" spans="1:11">
      <c r="A3948" s="6" t="s">
        <v>1122</v>
      </c>
      <c r="B3948" s="6" t="s">
        <v>1127</v>
      </c>
      <c r="C3948" s="22" t="str">
        <f t="shared" ca="1" si="305"/>
        <v>Whitesands (Tanna)</v>
      </c>
      <c r="D3948" s="6" t="s">
        <v>688</v>
      </c>
      <c r="E3948" s="22" t="str">
        <f t="shared" ca="1" si="306"/>
        <v>Tanna</v>
      </c>
      <c r="F3948" s="22" t="str">
        <f t="shared" ca="1" si="307"/>
        <v>VUT0106023</v>
      </c>
      <c r="G3948" s="22" t="str">
        <f t="shared" ca="1" si="308"/>
        <v>VUT0106</v>
      </c>
      <c r="H3948" s="22" t="str">
        <f t="shared" ca="1" si="309"/>
        <v>TAFEA</v>
      </c>
      <c r="I3948" s="2"/>
      <c r="J3948" s="2">
        <v>0</v>
      </c>
      <c r="K3948" s="2"/>
    </row>
    <row r="3949" spans="1:11">
      <c r="A3949" s="6" t="s">
        <v>1132</v>
      </c>
      <c r="B3949" s="6" t="s">
        <v>1133</v>
      </c>
      <c r="C3949" s="22" t="str">
        <f t="shared" ca="1" si="305"/>
        <v>Whitesands (Tanna)</v>
      </c>
      <c r="D3949" s="6" t="s">
        <v>688</v>
      </c>
      <c r="E3949" s="22" t="str">
        <f t="shared" ca="1" si="306"/>
        <v>Tanna</v>
      </c>
      <c r="F3949" s="22" t="str">
        <f t="shared" ca="1" si="307"/>
        <v>VUT0106023</v>
      </c>
      <c r="G3949" s="22" t="str">
        <f t="shared" ca="1" si="308"/>
        <v>VUT0106</v>
      </c>
      <c r="H3949" s="22" t="str">
        <f t="shared" ca="1" si="309"/>
        <v>TAFEA</v>
      </c>
      <c r="I3949" s="2"/>
      <c r="J3949" s="2">
        <v>0</v>
      </c>
      <c r="K3949" s="2"/>
    </row>
    <row r="3950" spans="1:11">
      <c r="A3950" s="6" t="s">
        <v>1140</v>
      </c>
      <c r="B3950" s="6" t="s">
        <v>1141</v>
      </c>
      <c r="C3950" s="22" t="str">
        <f t="shared" ca="1" si="305"/>
        <v>Whitesands (Tanna)</v>
      </c>
      <c r="D3950" s="6" t="s">
        <v>688</v>
      </c>
      <c r="E3950" s="22" t="str">
        <f t="shared" ca="1" si="306"/>
        <v>Tanna</v>
      </c>
      <c r="F3950" s="22" t="str">
        <f t="shared" ca="1" si="307"/>
        <v>VUT0106023</v>
      </c>
      <c r="G3950" s="22" t="str">
        <f t="shared" ca="1" si="308"/>
        <v>VUT0106</v>
      </c>
      <c r="H3950" s="22" t="str">
        <f t="shared" ca="1" si="309"/>
        <v>TAFEA</v>
      </c>
      <c r="I3950" s="2"/>
      <c r="J3950" s="2">
        <v>0</v>
      </c>
      <c r="K3950" s="2"/>
    </row>
    <row r="3951" spans="1:11">
      <c r="A3951" s="6" t="s">
        <v>1169</v>
      </c>
      <c r="B3951" s="6" t="s">
        <v>1170</v>
      </c>
      <c r="C3951" s="22" t="str">
        <f t="shared" ca="1" si="305"/>
        <v>Whitesands (Tanna)</v>
      </c>
      <c r="D3951" s="6" t="s">
        <v>688</v>
      </c>
      <c r="E3951" s="22" t="str">
        <f t="shared" ca="1" si="306"/>
        <v>Tanna</v>
      </c>
      <c r="F3951" s="22" t="str">
        <f t="shared" ca="1" si="307"/>
        <v>VUT0106023</v>
      </c>
      <c r="G3951" s="22" t="str">
        <f t="shared" ca="1" si="308"/>
        <v>VUT0106</v>
      </c>
      <c r="H3951" s="22" t="str">
        <f t="shared" ca="1" si="309"/>
        <v>TAFEA</v>
      </c>
      <c r="I3951" s="2"/>
      <c r="J3951" s="2">
        <v>0</v>
      </c>
      <c r="K3951" s="2"/>
    </row>
    <row r="3952" spans="1:11">
      <c r="A3952" s="6" t="s">
        <v>1195</v>
      </c>
      <c r="B3952" s="6" t="s">
        <v>1196</v>
      </c>
      <c r="C3952" s="22" t="str">
        <f t="shared" ca="1" si="305"/>
        <v>Whitesands (Tanna)</v>
      </c>
      <c r="D3952" s="6" t="s">
        <v>688</v>
      </c>
      <c r="E3952" s="22" t="str">
        <f t="shared" ca="1" si="306"/>
        <v>Tanna</v>
      </c>
      <c r="F3952" s="22" t="str">
        <f t="shared" ca="1" si="307"/>
        <v>VUT0106023</v>
      </c>
      <c r="G3952" s="22" t="str">
        <f t="shared" ca="1" si="308"/>
        <v>VUT0106</v>
      </c>
      <c r="H3952" s="22" t="str">
        <f t="shared" ca="1" si="309"/>
        <v>TAFEA</v>
      </c>
      <c r="I3952" s="2"/>
      <c r="J3952" s="2">
        <v>0</v>
      </c>
      <c r="K3952" s="2"/>
    </row>
    <row r="3953" spans="1:11">
      <c r="A3953" s="6" t="s">
        <v>1205</v>
      </c>
      <c r="B3953" s="6" t="s">
        <v>1206</v>
      </c>
      <c r="C3953" s="22" t="str">
        <f t="shared" ca="1" si="305"/>
        <v>Whitesands (Tanna)</v>
      </c>
      <c r="D3953" s="6" t="s">
        <v>688</v>
      </c>
      <c r="E3953" s="22" t="str">
        <f t="shared" ca="1" si="306"/>
        <v>Tanna</v>
      </c>
      <c r="F3953" s="22" t="str">
        <f t="shared" ca="1" si="307"/>
        <v>VUT0106023</v>
      </c>
      <c r="G3953" s="22" t="str">
        <f t="shared" ca="1" si="308"/>
        <v>VUT0106</v>
      </c>
      <c r="H3953" s="22" t="str">
        <f t="shared" ca="1" si="309"/>
        <v>TAFEA</v>
      </c>
      <c r="I3953" s="2"/>
      <c r="J3953" s="2">
        <v>0</v>
      </c>
      <c r="K3953" s="2"/>
    </row>
    <row r="3954" spans="1:11">
      <c r="A3954" s="6" t="s">
        <v>1227</v>
      </c>
      <c r="B3954" s="6" t="s">
        <v>1228</v>
      </c>
      <c r="C3954" s="22" t="str">
        <f t="shared" ca="1" si="305"/>
        <v>Whitesands (Tanna)</v>
      </c>
      <c r="D3954" s="6" t="s">
        <v>688</v>
      </c>
      <c r="E3954" s="22" t="str">
        <f t="shared" ca="1" si="306"/>
        <v>Tanna</v>
      </c>
      <c r="F3954" s="22" t="str">
        <f t="shared" ca="1" si="307"/>
        <v>VUT0106023</v>
      </c>
      <c r="G3954" s="22" t="str">
        <f t="shared" ca="1" si="308"/>
        <v>VUT0106</v>
      </c>
      <c r="H3954" s="22" t="str">
        <f t="shared" ca="1" si="309"/>
        <v>TAFEA</v>
      </c>
      <c r="I3954" s="2"/>
      <c r="J3954" s="2">
        <v>0</v>
      </c>
      <c r="K3954" s="2"/>
    </row>
    <row r="3955" spans="1:11">
      <c r="A3955" s="6" t="s">
        <v>1249</v>
      </c>
      <c r="B3955" s="6" t="s">
        <v>1250</v>
      </c>
      <c r="C3955" s="22" t="str">
        <f t="shared" ca="1" si="305"/>
        <v>Whitesands (Tanna)</v>
      </c>
      <c r="D3955" s="6" t="s">
        <v>688</v>
      </c>
      <c r="E3955" s="22" t="str">
        <f t="shared" ca="1" si="306"/>
        <v>Tanna</v>
      </c>
      <c r="F3955" s="22" t="str">
        <f t="shared" ca="1" si="307"/>
        <v>VUT0106023</v>
      </c>
      <c r="G3955" s="22" t="str">
        <f t="shared" ca="1" si="308"/>
        <v>VUT0106</v>
      </c>
      <c r="H3955" s="22" t="str">
        <f t="shared" ca="1" si="309"/>
        <v>TAFEA</v>
      </c>
      <c r="I3955" s="2"/>
      <c r="J3955" s="2">
        <v>0</v>
      </c>
      <c r="K3955" s="2"/>
    </row>
    <row r="3956" spans="1:11">
      <c r="A3956" s="6" t="s">
        <v>1251</v>
      </c>
      <c r="B3956" s="6" t="s">
        <v>1252</v>
      </c>
      <c r="C3956" s="22" t="str">
        <f t="shared" ca="1" si="305"/>
        <v>Whitesands (Tanna)</v>
      </c>
      <c r="D3956" s="6" t="s">
        <v>688</v>
      </c>
      <c r="E3956" s="22" t="str">
        <f t="shared" ca="1" si="306"/>
        <v>Tanna</v>
      </c>
      <c r="F3956" s="22" t="str">
        <f t="shared" ca="1" si="307"/>
        <v>VUT0106023</v>
      </c>
      <c r="G3956" s="22" t="str">
        <f t="shared" ca="1" si="308"/>
        <v>VUT0106</v>
      </c>
      <c r="H3956" s="22" t="str">
        <f t="shared" ca="1" si="309"/>
        <v>TAFEA</v>
      </c>
      <c r="I3956" s="2"/>
      <c r="J3956" s="2">
        <v>0</v>
      </c>
      <c r="K3956" s="2"/>
    </row>
    <row r="3957" spans="1:11">
      <c r="A3957" s="6" t="s">
        <v>1263</v>
      </c>
      <c r="B3957" s="6" t="s">
        <v>1264</v>
      </c>
      <c r="C3957" s="22" t="str">
        <f t="shared" ca="1" si="305"/>
        <v>Whitesands (Tanna)</v>
      </c>
      <c r="D3957" s="6" t="s">
        <v>688</v>
      </c>
      <c r="E3957" s="22" t="str">
        <f t="shared" ca="1" si="306"/>
        <v>Tanna</v>
      </c>
      <c r="F3957" s="22" t="str">
        <f t="shared" ca="1" si="307"/>
        <v>VUT0106023</v>
      </c>
      <c r="G3957" s="22" t="str">
        <f t="shared" ca="1" si="308"/>
        <v>VUT0106</v>
      </c>
      <c r="H3957" s="22" t="str">
        <f t="shared" ca="1" si="309"/>
        <v>TAFEA</v>
      </c>
      <c r="I3957" s="2"/>
      <c r="J3957" s="2">
        <v>0</v>
      </c>
      <c r="K3957" s="2"/>
    </row>
    <row r="3958" spans="1:11">
      <c r="A3958" s="6" t="s">
        <v>1275</v>
      </c>
      <c r="B3958" s="6" t="s">
        <v>1276</v>
      </c>
      <c r="C3958" s="22" t="str">
        <f t="shared" ca="1" si="305"/>
        <v>Whitesands (Tanna)</v>
      </c>
      <c r="D3958" s="6" t="s">
        <v>688</v>
      </c>
      <c r="E3958" s="22" t="str">
        <f t="shared" ca="1" si="306"/>
        <v>Tanna</v>
      </c>
      <c r="F3958" s="22" t="str">
        <f t="shared" ca="1" si="307"/>
        <v>VUT0106023</v>
      </c>
      <c r="G3958" s="22" t="str">
        <f t="shared" ca="1" si="308"/>
        <v>VUT0106</v>
      </c>
      <c r="H3958" s="22" t="str">
        <f t="shared" ca="1" si="309"/>
        <v>TAFEA</v>
      </c>
      <c r="I3958" s="2"/>
      <c r="J3958" s="2">
        <v>0</v>
      </c>
      <c r="K3958" s="2"/>
    </row>
    <row r="3959" spans="1:11">
      <c r="A3959" s="6" t="s">
        <v>1293</v>
      </c>
      <c r="B3959" s="6" t="s">
        <v>1294</v>
      </c>
      <c r="C3959" s="22" t="str">
        <f t="shared" ca="1" si="305"/>
        <v>Whitesands (Tanna)</v>
      </c>
      <c r="D3959" s="6" t="s">
        <v>688</v>
      </c>
      <c r="E3959" s="22" t="str">
        <f t="shared" ca="1" si="306"/>
        <v>Tanna</v>
      </c>
      <c r="F3959" s="22" t="str">
        <f t="shared" ca="1" si="307"/>
        <v>VUT0106023</v>
      </c>
      <c r="G3959" s="22" t="str">
        <f t="shared" ca="1" si="308"/>
        <v>VUT0106</v>
      </c>
      <c r="H3959" s="22" t="str">
        <f t="shared" ca="1" si="309"/>
        <v>TAFEA</v>
      </c>
      <c r="I3959" s="2"/>
      <c r="J3959" s="2">
        <v>0</v>
      </c>
      <c r="K3959" s="2"/>
    </row>
    <row r="3960" spans="1:11">
      <c r="A3960" s="6" t="s">
        <v>1311</v>
      </c>
      <c r="B3960" s="6" t="s">
        <v>1312</v>
      </c>
      <c r="C3960" s="22" t="str">
        <f t="shared" ca="1" si="305"/>
        <v>Whitesands (Tanna)</v>
      </c>
      <c r="D3960" s="6" t="s">
        <v>688</v>
      </c>
      <c r="E3960" s="22" t="str">
        <f t="shared" ca="1" si="306"/>
        <v>Tanna</v>
      </c>
      <c r="F3960" s="22" t="str">
        <f t="shared" ca="1" si="307"/>
        <v>VUT0106023</v>
      </c>
      <c r="G3960" s="22" t="str">
        <f t="shared" ca="1" si="308"/>
        <v>VUT0106</v>
      </c>
      <c r="H3960" s="22" t="str">
        <f t="shared" ca="1" si="309"/>
        <v>TAFEA</v>
      </c>
      <c r="I3960" s="2"/>
      <c r="J3960" s="2">
        <v>0</v>
      </c>
      <c r="K3960" s="2"/>
    </row>
    <row r="3961" spans="1:11">
      <c r="A3961" s="6" t="s">
        <v>1315</v>
      </c>
      <c r="B3961" s="6" t="s">
        <v>1316</v>
      </c>
      <c r="C3961" s="22" t="str">
        <f t="shared" ca="1" si="305"/>
        <v>Whitesands (Tanna)</v>
      </c>
      <c r="D3961" s="6" t="s">
        <v>688</v>
      </c>
      <c r="E3961" s="22" t="str">
        <f t="shared" ca="1" si="306"/>
        <v>Tanna</v>
      </c>
      <c r="F3961" s="22" t="str">
        <f t="shared" ca="1" si="307"/>
        <v>VUT0106023</v>
      </c>
      <c r="G3961" s="22" t="str">
        <f t="shared" ca="1" si="308"/>
        <v>VUT0106</v>
      </c>
      <c r="H3961" s="22" t="str">
        <f t="shared" ca="1" si="309"/>
        <v>TAFEA</v>
      </c>
      <c r="I3961" s="2"/>
      <c r="J3961" s="2">
        <v>0</v>
      </c>
      <c r="K3961" s="2"/>
    </row>
    <row r="3962" spans="1:11">
      <c r="A3962" s="6" t="s">
        <v>1389</v>
      </c>
      <c r="B3962" s="6" t="s">
        <v>1390</v>
      </c>
      <c r="C3962" s="22" t="str">
        <f t="shared" ca="1" si="305"/>
        <v>Whitesands (Tanna)</v>
      </c>
      <c r="D3962" s="6" t="s">
        <v>688</v>
      </c>
      <c r="E3962" s="22" t="str">
        <f t="shared" ca="1" si="306"/>
        <v>Tanna</v>
      </c>
      <c r="F3962" s="22" t="str">
        <f t="shared" ca="1" si="307"/>
        <v>VUT0106023</v>
      </c>
      <c r="G3962" s="22" t="str">
        <f t="shared" ca="1" si="308"/>
        <v>VUT0106</v>
      </c>
      <c r="H3962" s="22" t="str">
        <f t="shared" ca="1" si="309"/>
        <v>TAFEA</v>
      </c>
      <c r="I3962" s="2"/>
      <c r="J3962" s="2">
        <v>0</v>
      </c>
      <c r="K3962" s="2"/>
    </row>
    <row r="3963" spans="1:11">
      <c r="A3963" s="6" t="s">
        <v>1409</v>
      </c>
      <c r="B3963" s="6" t="s">
        <v>1410</v>
      </c>
      <c r="C3963" s="22" t="str">
        <f t="shared" ca="1" si="305"/>
        <v>Whitesands (Tanna)</v>
      </c>
      <c r="D3963" s="6" t="s">
        <v>688</v>
      </c>
      <c r="E3963" s="22" t="str">
        <f t="shared" ca="1" si="306"/>
        <v>Tanna</v>
      </c>
      <c r="F3963" s="22" t="str">
        <f t="shared" ca="1" si="307"/>
        <v>VUT0106023</v>
      </c>
      <c r="G3963" s="22" t="str">
        <f t="shared" ca="1" si="308"/>
        <v>VUT0106</v>
      </c>
      <c r="H3963" s="22" t="str">
        <f t="shared" ca="1" si="309"/>
        <v>TAFEA</v>
      </c>
      <c r="I3963" s="2"/>
      <c r="J3963" s="2">
        <v>0</v>
      </c>
      <c r="K3963" s="2"/>
    </row>
    <row r="3964" spans="1:11">
      <c r="A3964" s="6" t="s">
        <v>1417</v>
      </c>
      <c r="B3964" s="6" t="s">
        <v>1418</v>
      </c>
      <c r="C3964" s="22" t="str">
        <f t="shared" ca="1" si="305"/>
        <v>Whitesands (Tanna)</v>
      </c>
      <c r="D3964" s="6" t="s">
        <v>688</v>
      </c>
      <c r="E3964" s="22" t="str">
        <f t="shared" ca="1" si="306"/>
        <v>Tanna</v>
      </c>
      <c r="F3964" s="22" t="str">
        <f t="shared" ca="1" si="307"/>
        <v>VUT0106023</v>
      </c>
      <c r="G3964" s="22" t="str">
        <f t="shared" ca="1" si="308"/>
        <v>VUT0106</v>
      </c>
      <c r="H3964" s="22" t="str">
        <f t="shared" ca="1" si="309"/>
        <v>TAFEA</v>
      </c>
      <c r="I3964" s="2"/>
      <c r="J3964" s="2">
        <v>0</v>
      </c>
      <c r="K3964" s="2"/>
    </row>
    <row r="3965" spans="1:11">
      <c r="A3965" s="6" t="s">
        <v>1425</v>
      </c>
      <c r="B3965" s="6" t="s">
        <v>1426</v>
      </c>
      <c r="C3965" s="22" t="str">
        <f t="shared" ca="1" si="305"/>
        <v>Whitesands (Tanna)</v>
      </c>
      <c r="D3965" s="6" t="s">
        <v>688</v>
      </c>
      <c r="E3965" s="22" t="str">
        <f t="shared" ca="1" si="306"/>
        <v>Tanna</v>
      </c>
      <c r="F3965" s="22" t="str">
        <f t="shared" ca="1" si="307"/>
        <v>VUT0106023</v>
      </c>
      <c r="G3965" s="22" t="str">
        <f t="shared" ca="1" si="308"/>
        <v>VUT0106</v>
      </c>
      <c r="H3965" s="22" t="str">
        <f t="shared" ca="1" si="309"/>
        <v>TAFEA</v>
      </c>
      <c r="I3965" s="2"/>
      <c r="J3965" s="2">
        <v>0</v>
      </c>
      <c r="K3965" s="2"/>
    </row>
    <row r="3966" spans="1:11">
      <c r="A3966" s="6" t="s">
        <v>1435</v>
      </c>
      <c r="B3966" s="6" t="s">
        <v>1436</v>
      </c>
      <c r="C3966" s="22" t="str">
        <f t="shared" ca="1" si="305"/>
        <v>Whitesands (Tanna)</v>
      </c>
      <c r="D3966" s="6" t="s">
        <v>688</v>
      </c>
      <c r="E3966" s="22" t="str">
        <f t="shared" ca="1" si="306"/>
        <v>Tanna</v>
      </c>
      <c r="F3966" s="22" t="str">
        <f t="shared" ca="1" si="307"/>
        <v>VUT0106023</v>
      </c>
      <c r="G3966" s="22" t="str">
        <f t="shared" ca="1" si="308"/>
        <v>VUT0106</v>
      </c>
      <c r="H3966" s="22" t="str">
        <f t="shared" ca="1" si="309"/>
        <v>TAFEA</v>
      </c>
      <c r="I3966" s="2"/>
      <c r="J3966" s="2">
        <v>0</v>
      </c>
      <c r="K3966" s="2"/>
    </row>
    <row r="3967" spans="1:11">
      <c r="A3967" s="6" t="s">
        <v>1443</v>
      </c>
      <c r="B3967" s="6" t="s">
        <v>1444</v>
      </c>
      <c r="C3967" s="22" t="str">
        <f t="shared" ca="1" si="305"/>
        <v>Whitesands (Tanna)</v>
      </c>
      <c r="D3967" s="6" t="s">
        <v>688</v>
      </c>
      <c r="E3967" s="22" t="str">
        <f t="shared" ca="1" si="306"/>
        <v>Tanna</v>
      </c>
      <c r="F3967" s="22" t="str">
        <f t="shared" ca="1" si="307"/>
        <v>VUT0106023</v>
      </c>
      <c r="G3967" s="22" t="str">
        <f t="shared" ca="1" si="308"/>
        <v>VUT0106</v>
      </c>
      <c r="H3967" s="22" t="str">
        <f t="shared" ca="1" si="309"/>
        <v>TAFEA</v>
      </c>
      <c r="I3967" s="2"/>
      <c r="J3967" s="2">
        <v>0</v>
      </c>
      <c r="K3967" s="2"/>
    </row>
    <row r="3968" spans="1:11">
      <c r="A3968" s="6" t="s">
        <v>1447</v>
      </c>
      <c r="B3968" s="6" t="s">
        <v>1448</v>
      </c>
      <c r="C3968" s="22" t="str">
        <f t="shared" ca="1" si="305"/>
        <v>Whitesands (Tanna)</v>
      </c>
      <c r="D3968" s="6" t="s">
        <v>688</v>
      </c>
      <c r="E3968" s="22" t="str">
        <f t="shared" ca="1" si="306"/>
        <v>Tanna</v>
      </c>
      <c r="F3968" s="22" t="str">
        <f t="shared" ca="1" si="307"/>
        <v>VUT0106023</v>
      </c>
      <c r="G3968" s="22" t="str">
        <f t="shared" ca="1" si="308"/>
        <v>VUT0106</v>
      </c>
      <c r="H3968" s="22" t="str">
        <f t="shared" ca="1" si="309"/>
        <v>TAFEA</v>
      </c>
      <c r="I3968" s="2"/>
      <c r="J3968" s="2">
        <v>0</v>
      </c>
      <c r="K3968" s="2"/>
    </row>
    <row r="3969" spans="1:11">
      <c r="A3969" s="6" t="s">
        <v>1454</v>
      </c>
      <c r="B3969" s="6" t="s">
        <v>1455</v>
      </c>
      <c r="C3969" s="22" t="str">
        <f t="shared" ca="1" si="305"/>
        <v>Whitesands (Tanna)</v>
      </c>
      <c r="D3969" s="6" t="s">
        <v>688</v>
      </c>
      <c r="E3969" s="22" t="str">
        <f t="shared" ca="1" si="306"/>
        <v>Tanna</v>
      </c>
      <c r="F3969" s="22" t="str">
        <f t="shared" ca="1" si="307"/>
        <v>VUT0106023</v>
      </c>
      <c r="G3969" s="22" t="str">
        <f t="shared" ca="1" si="308"/>
        <v>VUT0106</v>
      </c>
      <c r="H3969" s="22" t="str">
        <f t="shared" ca="1" si="309"/>
        <v>TAFEA</v>
      </c>
      <c r="I3969" s="2"/>
      <c r="J3969" s="2">
        <v>0</v>
      </c>
      <c r="K3969" s="2"/>
    </row>
    <row r="3970" spans="1:11">
      <c r="A3970" s="6" t="s">
        <v>1387</v>
      </c>
      <c r="B3970" s="6" t="s">
        <v>1470</v>
      </c>
      <c r="C3970" s="22" t="str">
        <f t="shared" ref="C3970:C4033" ca="1" si="310">OFFSET(OffsetRefAdm3,MATCH(D3970,MatchAdm3_Code,0)-1,0)</f>
        <v>Whitesands (Tanna)</v>
      </c>
      <c r="D3970" s="6" t="s">
        <v>688</v>
      </c>
      <c r="E3970" s="22" t="str">
        <f t="shared" ref="E3970:E4033" ca="1" si="311">OFFSET(OffsetRefAdm3,MATCH(D3970,MatchAdm3_Code,0)-1,2)</f>
        <v>Tanna</v>
      </c>
      <c r="F3970" s="22" t="str">
        <f t="shared" ref="F3970:F4033" ca="1" si="312">OFFSET(OffsetRefAdm3,MATCH(D3970,MatchAdm3_Code,0)-1,3)</f>
        <v>VUT0106023</v>
      </c>
      <c r="G3970" s="22" t="str">
        <f t="shared" ref="G3970:G4033" ca="1" si="313">OFFSET(OffsetRefAdm3,MATCH(D3970,MatchAdm3_Code,0)-1,5)</f>
        <v>VUT0106</v>
      </c>
      <c r="H3970" s="22" t="str">
        <f t="shared" ref="H3970:H4033" ca="1" si="314">OFFSET(OffsetRefAdm3,MATCH(D3970,MatchAdm3_Code,0)-1,4)</f>
        <v>TAFEA</v>
      </c>
      <c r="I3970" s="2"/>
      <c r="J3970" s="2">
        <v>2</v>
      </c>
      <c r="K3970" s="2"/>
    </row>
    <row r="3971" spans="1:11">
      <c r="A3971" s="6" t="s">
        <v>1471</v>
      </c>
      <c r="B3971" s="6" t="s">
        <v>1472</v>
      </c>
      <c r="C3971" s="22" t="str">
        <f t="shared" ca="1" si="310"/>
        <v>Whitesands (Tanna)</v>
      </c>
      <c r="D3971" s="6" t="s">
        <v>688</v>
      </c>
      <c r="E3971" s="22" t="str">
        <f t="shared" ca="1" si="311"/>
        <v>Tanna</v>
      </c>
      <c r="F3971" s="22" t="str">
        <f t="shared" ca="1" si="312"/>
        <v>VUT0106023</v>
      </c>
      <c r="G3971" s="22" t="str">
        <f t="shared" ca="1" si="313"/>
        <v>VUT0106</v>
      </c>
      <c r="H3971" s="22" t="str">
        <f t="shared" ca="1" si="314"/>
        <v>TAFEA</v>
      </c>
      <c r="I3971" s="2"/>
      <c r="J3971" s="2">
        <v>0</v>
      </c>
      <c r="K3971" s="2"/>
    </row>
    <row r="3972" spans="1:11">
      <c r="A3972" s="6" t="s">
        <v>1479</v>
      </c>
      <c r="B3972" s="6" t="s">
        <v>1480</v>
      </c>
      <c r="C3972" s="22" t="str">
        <f t="shared" ca="1" si="310"/>
        <v>Whitesands (Tanna)</v>
      </c>
      <c r="D3972" s="6" t="s">
        <v>688</v>
      </c>
      <c r="E3972" s="22" t="str">
        <f t="shared" ca="1" si="311"/>
        <v>Tanna</v>
      </c>
      <c r="F3972" s="22" t="str">
        <f t="shared" ca="1" si="312"/>
        <v>VUT0106023</v>
      </c>
      <c r="G3972" s="22" t="str">
        <f t="shared" ca="1" si="313"/>
        <v>VUT0106</v>
      </c>
      <c r="H3972" s="22" t="str">
        <f t="shared" ca="1" si="314"/>
        <v>TAFEA</v>
      </c>
      <c r="I3972" s="2"/>
      <c r="J3972" s="2">
        <v>0</v>
      </c>
      <c r="K3972" s="2"/>
    </row>
    <row r="3973" spans="1:11">
      <c r="A3973" s="6" t="s">
        <v>1481</v>
      </c>
      <c r="B3973" s="6" t="s">
        <v>1482</v>
      </c>
      <c r="C3973" s="22" t="str">
        <f t="shared" ca="1" si="310"/>
        <v>Whitesands (Tanna)</v>
      </c>
      <c r="D3973" s="6" t="s">
        <v>688</v>
      </c>
      <c r="E3973" s="22" t="str">
        <f t="shared" ca="1" si="311"/>
        <v>Tanna</v>
      </c>
      <c r="F3973" s="22" t="str">
        <f t="shared" ca="1" si="312"/>
        <v>VUT0106023</v>
      </c>
      <c r="G3973" s="22" t="str">
        <f t="shared" ca="1" si="313"/>
        <v>VUT0106</v>
      </c>
      <c r="H3973" s="22" t="str">
        <f t="shared" ca="1" si="314"/>
        <v>TAFEA</v>
      </c>
      <c r="I3973" s="2"/>
      <c r="J3973" s="2">
        <v>0</v>
      </c>
      <c r="K3973" s="2"/>
    </row>
    <row r="3974" spans="1:11">
      <c r="A3974" s="6" t="s">
        <v>1489</v>
      </c>
      <c r="B3974" s="6" t="s">
        <v>1490</v>
      </c>
      <c r="C3974" s="22" t="str">
        <f t="shared" ca="1" si="310"/>
        <v>Whitesands (Tanna)</v>
      </c>
      <c r="D3974" s="6" t="s">
        <v>688</v>
      </c>
      <c r="E3974" s="22" t="str">
        <f t="shared" ca="1" si="311"/>
        <v>Tanna</v>
      </c>
      <c r="F3974" s="22" t="str">
        <f t="shared" ca="1" si="312"/>
        <v>VUT0106023</v>
      </c>
      <c r="G3974" s="22" t="str">
        <f t="shared" ca="1" si="313"/>
        <v>VUT0106</v>
      </c>
      <c r="H3974" s="22" t="str">
        <f t="shared" ca="1" si="314"/>
        <v>TAFEA</v>
      </c>
      <c r="I3974" s="2"/>
      <c r="J3974" s="2">
        <v>0</v>
      </c>
      <c r="K3974" s="2"/>
    </row>
    <row r="3975" spans="1:11">
      <c r="A3975" s="6" t="s">
        <v>1491</v>
      </c>
      <c r="B3975" s="6" t="s">
        <v>1492</v>
      </c>
      <c r="C3975" s="22" t="str">
        <f t="shared" ca="1" si="310"/>
        <v>Whitesands (Tanna)</v>
      </c>
      <c r="D3975" s="6" t="s">
        <v>688</v>
      </c>
      <c r="E3975" s="22" t="str">
        <f t="shared" ca="1" si="311"/>
        <v>Tanna</v>
      </c>
      <c r="F3975" s="22" t="str">
        <f t="shared" ca="1" si="312"/>
        <v>VUT0106023</v>
      </c>
      <c r="G3975" s="22" t="str">
        <f t="shared" ca="1" si="313"/>
        <v>VUT0106</v>
      </c>
      <c r="H3975" s="22" t="str">
        <f t="shared" ca="1" si="314"/>
        <v>TAFEA</v>
      </c>
      <c r="I3975" s="2"/>
      <c r="J3975" s="2">
        <v>0</v>
      </c>
      <c r="K3975" s="2"/>
    </row>
    <row r="3976" spans="1:11">
      <c r="A3976" s="6" t="s">
        <v>1497</v>
      </c>
      <c r="B3976" s="6" t="s">
        <v>1498</v>
      </c>
      <c r="C3976" s="22" t="str">
        <f t="shared" ca="1" si="310"/>
        <v>Whitesands (Tanna)</v>
      </c>
      <c r="D3976" s="6" t="s">
        <v>688</v>
      </c>
      <c r="E3976" s="22" t="str">
        <f t="shared" ca="1" si="311"/>
        <v>Tanna</v>
      </c>
      <c r="F3976" s="22" t="str">
        <f t="shared" ca="1" si="312"/>
        <v>VUT0106023</v>
      </c>
      <c r="G3976" s="22" t="str">
        <f t="shared" ca="1" si="313"/>
        <v>VUT0106</v>
      </c>
      <c r="H3976" s="22" t="str">
        <f t="shared" ca="1" si="314"/>
        <v>TAFEA</v>
      </c>
      <c r="I3976" s="2"/>
      <c r="J3976" s="2">
        <v>0</v>
      </c>
      <c r="K3976" s="2"/>
    </row>
    <row r="3977" spans="1:11">
      <c r="A3977" s="6" t="s">
        <v>1509</v>
      </c>
      <c r="B3977" s="6" t="s">
        <v>1510</v>
      </c>
      <c r="C3977" s="22" t="str">
        <f t="shared" ca="1" si="310"/>
        <v>Whitesands (Tanna)</v>
      </c>
      <c r="D3977" s="6" t="s">
        <v>688</v>
      </c>
      <c r="E3977" s="22" t="str">
        <f t="shared" ca="1" si="311"/>
        <v>Tanna</v>
      </c>
      <c r="F3977" s="22" t="str">
        <f t="shared" ca="1" si="312"/>
        <v>VUT0106023</v>
      </c>
      <c r="G3977" s="22" t="str">
        <f t="shared" ca="1" si="313"/>
        <v>VUT0106</v>
      </c>
      <c r="H3977" s="22" t="str">
        <f t="shared" ca="1" si="314"/>
        <v>TAFEA</v>
      </c>
      <c r="I3977" s="2"/>
      <c r="J3977" s="2">
        <v>0</v>
      </c>
      <c r="K3977" s="2"/>
    </row>
    <row r="3978" spans="1:11">
      <c r="A3978" s="6" t="s">
        <v>1527</v>
      </c>
      <c r="B3978" s="6" t="s">
        <v>1528</v>
      </c>
      <c r="C3978" s="22" t="str">
        <f t="shared" ca="1" si="310"/>
        <v>Whitesands (Tanna)</v>
      </c>
      <c r="D3978" s="6" t="s">
        <v>688</v>
      </c>
      <c r="E3978" s="22" t="str">
        <f t="shared" ca="1" si="311"/>
        <v>Tanna</v>
      </c>
      <c r="F3978" s="22" t="str">
        <f t="shared" ca="1" si="312"/>
        <v>VUT0106023</v>
      </c>
      <c r="G3978" s="22" t="str">
        <f t="shared" ca="1" si="313"/>
        <v>VUT0106</v>
      </c>
      <c r="H3978" s="22" t="str">
        <f t="shared" ca="1" si="314"/>
        <v>TAFEA</v>
      </c>
      <c r="I3978" s="2"/>
      <c r="J3978" s="2">
        <v>0</v>
      </c>
      <c r="K3978" s="2"/>
    </row>
    <row r="3979" spans="1:11">
      <c r="A3979" s="6" t="s">
        <v>1529</v>
      </c>
      <c r="B3979" s="6" t="s">
        <v>1530</v>
      </c>
      <c r="C3979" s="22" t="str">
        <f t="shared" ca="1" si="310"/>
        <v>Whitesands (Tanna)</v>
      </c>
      <c r="D3979" s="6" t="s">
        <v>688</v>
      </c>
      <c r="E3979" s="22" t="str">
        <f t="shared" ca="1" si="311"/>
        <v>Tanna</v>
      </c>
      <c r="F3979" s="22" t="str">
        <f t="shared" ca="1" si="312"/>
        <v>VUT0106023</v>
      </c>
      <c r="G3979" s="22" t="str">
        <f t="shared" ca="1" si="313"/>
        <v>VUT0106</v>
      </c>
      <c r="H3979" s="22" t="str">
        <f t="shared" ca="1" si="314"/>
        <v>TAFEA</v>
      </c>
      <c r="I3979" s="2"/>
      <c r="J3979" s="2">
        <v>0</v>
      </c>
      <c r="K3979" s="2"/>
    </row>
    <row r="3980" spans="1:11">
      <c r="A3980" s="6" t="s">
        <v>1535</v>
      </c>
      <c r="B3980" s="6" t="s">
        <v>1536</v>
      </c>
      <c r="C3980" s="22" t="str">
        <f t="shared" ca="1" si="310"/>
        <v>Whitesands (Tanna)</v>
      </c>
      <c r="D3980" s="6" t="s">
        <v>688</v>
      </c>
      <c r="E3980" s="22" t="str">
        <f t="shared" ca="1" si="311"/>
        <v>Tanna</v>
      </c>
      <c r="F3980" s="22" t="str">
        <f t="shared" ca="1" si="312"/>
        <v>VUT0106023</v>
      </c>
      <c r="G3980" s="22" t="str">
        <f t="shared" ca="1" si="313"/>
        <v>VUT0106</v>
      </c>
      <c r="H3980" s="22" t="str">
        <f t="shared" ca="1" si="314"/>
        <v>TAFEA</v>
      </c>
      <c r="I3980" s="2"/>
      <c r="J3980" s="2">
        <v>0</v>
      </c>
      <c r="K3980" s="2"/>
    </row>
    <row r="3981" spans="1:11">
      <c r="A3981" s="6" t="s">
        <v>1541</v>
      </c>
      <c r="B3981" s="6" t="s">
        <v>1542</v>
      </c>
      <c r="C3981" s="22" t="str">
        <f t="shared" ca="1" si="310"/>
        <v>Whitesands (Tanna)</v>
      </c>
      <c r="D3981" s="6" t="s">
        <v>688</v>
      </c>
      <c r="E3981" s="22" t="str">
        <f t="shared" ca="1" si="311"/>
        <v>Tanna</v>
      </c>
      <c r="F3981" s="22" t="str">
        <f t="shared" ca="1" si="312"/>
        <v>VUT0106023</v>
      </c>
      <c r="G3981" s="22" t="str">
        <f t="shared" ca="1" si="313"/>
        <v>VUT0106</v>
      </c>
      <c r="H3981" s="22" t="str">
        <f t="shared" ca="1" si="314"/>
        <v>TAFEA</v>
      </c>
      <c r="I3981" s="2"/>
      <c r="J3981" s="2">
        <v>0</v>
      </c>
      <c r="K3981" s="2"/>
    </row>
    <row r="3982" spans="1:11">
      <c r="A3982" s="6" t="s">
        <v>1545</v>
      </c>
      <c r="B3982" s="6" t="s">
        <v>1546</v>
      </c>
      <c r="C3982" s="22" t="str">
        <f t="shared" ca="1" si="310"/>
        <v>Whitesands (Tanna)</v>
      </c>
      <c r="D3982" s="6" t="s">
        <v>688</v>
      </c>
      <c r="E3982" s="22" t="str">
        <f t="shared" ca="1" si="311"/>
        <v>Tanna</v>
      </c>
      <c r="F3982" s="22" t="str">
        <f t="shared" ca="1" si="312"/>
        <v>VUT0106023</v>
      </c>
      <c r="G3982" s="22" t="str">
        <f t="shared" ca="1" si="313"/>
        <v>VUT0106</v>
      </c>
      <c r="H3982" s="22" t="str">
        <f t="shared" ca="1" si="314"/>
        <v>TAFEA</v>
      </c>
      <c r="I3982" s="2"/>
      <c r="J3982" s="2">
        <v>0</v>
      </c>
      <c r="K3982" s="2"/>
    </row>
    <row r="3983" spans="1:11">
      <c r="A3983" s="6" t="s">
        <v>1551</v>
      </c>
      <c r="B3983" s="6" t="s">
        <v>1552</v>
      </c>
      <c r="C3983" s="22" t="str">
        <f t="shared" ca="1" si="310"/>
        <v>Whitesands (Tanna)</v>
      </c>
      <c r="D3983" s="6" t="s">
        <v>688</v>
      </c>
      <c r="E3983" s="22" t="str">
        <f t="shared" ca="1" si="311"/>
        <v>Tanna</v>
      </c>
      <c r="F3983" s="22" t="str">
        <f t="shared" ca="1" si="312"/>
        <v>VUT0106023</v>
      </c>
      <c r="G3983" s="22" t="str">
        <f t="shared" ca="1" si="313"/>
        <v>VUT0106</v>
      </c>
      <c r="H3983" s="22" t="str">
        <f t="shared" ca="1" si="314"/>
        <v>TAFEA</v>
      </c>
      <c r="I3983" s="2"/>
      <c r="J3983" s="2">
        <v>0</v>
      </c>
      <c r="K3983" s="2"/>
    </row>
    <row r="3984" spans="1:11">
      <c r="A3984" s="6" t="s">
        <v>1557</v>
      </c>
      <c r="B3984" s="6" t="s">
        <v>1558</v>
      </c>
      <c r="C3984" s="22" t="str">
        <f t="shared" ca="1" si="310"/>
        <v>Whitesands (Tanna)</v>
      </c>
      <c r="D3984" s="6" t="s">
        <v>688</v>
      </c>
      <c r="E3984" s="22" t="str">
        <f t="shared" ca="1" si="311"/>
        <v>Tanna</v>
      </c>
      <c r="F3984" s="22" t="str">
        <f t="shared" ca="1" si="312"/>
        <v>VUT0106023</v>
      </c>
      <c r="G3984" s="22" t="str">
        <f t="shared" ca="1" si="313"/>
        <v>VUT0106</v>
      </c>
      <c r="H3984" s="22" t="str">
        <f t="shared" ca="1" si="314"/>
        <v>TAFEA</v>
      </c>
      <c r="I3984" s="2"/>
      <c r="J3984" s="2">
        <v>0</v>
      </c>
      <c r="K3984" s="2"/>
    </row>
    <row r="3985" spans="1:11">
      <c r="A3985" s="6" t="s">
        <v>1563</v>
      </c>
      <c r="B3985" s="6" t="s">
        <v>1564</v>
      </c>
      <c r="C3985" s="22" t="str">
        <f t="shared" ca="1" si="310"/>
        <v>Whitesands (Tanna)</v>
      </c>
      <c r="D3985" s="6" t="s">
        <v>688</v>
      </c>
      <c r="E3985" s="22" t="str">
        <f t="shared" ca="1" si="311"/>
        <v>Tanna</v>
      </c>
      <c r="F3985" s="22" t="str">
        <f t="shared" ca="1" si="312"/>
        <v>VUT0106023</v>
      </c>
      <c r="G3985" s="22" t="str">
        <f t="shared" ca="1" si="313"/>
        <v>VUT0106</v>
      </c>
      <c r="H3985" s="22" t="str">
        <f t="shared" ca="1" si="314"/>
        <v>TAFEA</v>
      </c>
      <c r="I3985" s="2"/>
      <c r="J3985" s="2">
        <v>0</v>
      </c>
      <c r="K3985" s="2"/>
    </row>
    <row r="3986" spans="1:11">
      <c r="A3986" s="6" t="s">
        <v>1565</v>
      </c>
      <c r="B3986" s="6" t="s">
        <v>1566</v>
      </c>
      <c r="C3986" s="22" t="str">
        <f t="shared" ca="1" si="310"/>
        <v>Whitesands (Tanna)</v>
      </c>
      <c r="D3986" s="6" t="s">
        <v>688</v>
      </c>
      <c r="E3986" s="22" t="str">
        <f t="shared" ca="1" si="311"/>
        <v>Tanna</v>
      </c>
      <c r="F3986" s="22" t="str">
        <f t="shared" ca="1" si="312"/>
        <v>VUT0106023</v>
      </c>
      <c r="G3986" s="22" t="str">
        <f t="shared" ca="1" si="313"/>
        <v>VUT0106</v>
      </c>
      <c r="H3986" s="22" t="str">
        <f t="shared" ca="1" si="314"/>
        <v>TAFEA</v>
      </c>
      <c r="I3986" s="2"/>
      <c r="J3986" s="2">
        <v>0</v>
      </c>
      <c r="K3986" s="2"/>
    </row>
    <row r="3987" spans="1:11">
      <c r="A3987" s="6" t="s">
        <v>1567</v>
      </c>
      <c r="B3987" s="6" t="s">
        <v>1568</v>
      </c>
      <c r="C3987" s="22" t="str">
        <f t="shared" ca="1" si="310"/>
        <v>Whitesands (Tanna)</v>
      </c>
      <c r="D3987" s="6" t="s">
        <v>688</v>
      </c>
      <c r="E3987" s="22" t="str">
        <f t="shared" ca="1" si="311"/>
        <v>Tanna</v>
      </c>
      <c r="F3987" s="22" t="str">
        <f t="shared" ca="1" si="312"/>
        <v>VUT0106023</v>
      </c>
      <c r="G3987" s="22" t="str">
        <f t="shared" ca="1" si="313"/>
        <v>VUT0106</v>
      </c>
      <c r="H3987" s="22" t="str">
        <f t="shared" ca="1" si="314"/>
        <v>TAFEA</v>
      </c>
      <c r="I3987" s="2"/>
      <c r="J3987" s="2">
        <v>0</v>
      </c>
      <c r="K3987" s="2"/>
    </row>
    <row r="3988" spans="1:11">
      <c r="A3988" s="6" t="s">
        <v>1571</v>
      </c>
      <c r="B3988" s="6" t="s">
        <v>1572</v>
      </c>
      <c r="C3988" s="22" t="str">
        <f t="shared" ca="1" si="310"/>
        <v>Whitesands (Tanna)</v>
      </c>
      <c r="D3988" s="6" t="s">
        <v>688</v>
      </c>
      <c r="E3988" s="22" t="str">
        <f t="shared" ca="1" si="311"/>
        <v>Tanna</v>
      </c>
      <c r="F3988" s="22" t="str">
        <f t="shared" ca="1" si="312"/>
        <v>VUT0106023</v>
      </c>
      <c r="G3988" s="22" t="str">
        <f t="shared" ca="1" si="313"/>
        <v>VUT0106</v>
      </c>
      <c r="H3988" s="22" t="str">
        <f t="shared" ca="1" si="314"/>
        <v>TAFEA</v>
      </c>
      <c r="I3988" s="2"/>
      <c r="J3988" s="2">
        <v>0</v>
      </c>
      <c r="K3988" s="2"/>
    </row>
    <row r="3989" spans="1:11">
      <c r="A3989" s="6" t="s">
        <v>1575</v>
      </c>
      <c r="B3989" s="6" t="s">
        <v>1576</v>
      </c>
      <c r="C3989" s="22" t="str">
        <f t="shared" ca="1" si="310"/>
        <v>Whitesands (Tanna)</v>
      </c>
      <c r="D3989" s="6" t="s">
        <v>688</v>
      </c>
      <c r="E3989" s="22" t="str">
        <f t="shared" ca="1" si="311"/>
        <v>Tanna</v>
      </c>
      <c r="F3989" s="22" t="str">
        <f t="shared" ca="1" si="312"/>
        <v>VUT0106023</v>
      </c>
      <c r="G3989" s="22" t="str">
        <f t="shared" ca="1" si="313"/>
        <v>VUT0106</v>
      </c>
      <c r="H3989" s="22" t="str">
        <f t="shared" ca="1" si="314"/>
        <v>TAFEA</v>
      </c>
      <c r="I3989" s="2"/>
      <c r="J3989" s="2">
        <v>0</v>
      </c>
      <c r="K3989" s="2"/>
    </row>
    <row r="3990" spans="1:11">
      <c r="A3990" s="6" t="s">
        <v>1577</v>
      </c>
      <c r="B3990" s="6" t="s">
        <v>1578</v>
      </c>
      <c r="C3990" s="22" t="str">
        <f t="shared" ca="1" si="310"/>
        <v>Whitesands (Tanna)</v>
      </c>
      <c r="D3990" s="6" t="s">
        <v>688</v>
      </c>
      <c r="E3990" s="22" t="str">
        <f t="shared" ca="1" si="311"/>
        <v>Tanna</v>
      </c>
      <c r="F3990" s="22" t="str">
        <f t="shared" ca="1" si="312"/>
        <v>VUT0106023</v>
      </c>
      <c r="G3990" s="22" t="str">
        <f t="shared" ca="1" si="313"/>
        <v>VUT0106</v>
      </c>
      <c r="H3990" s="22" t="str">
        <f t="shared" ca="1" si="314"/>
        <v>TAFEA</v>
      </c>
      <c r="I3990" s="2"/>
      <c r="J3990" s="2">
        <v>0</v>
      </c>
      <c r="K3990" s="2"/>
    </row>
    <row r="3991" spans="1:11">
      <c r="A3991" s="6" t="s">
        <v>1579</v>
      </c>
      <c r="B3991" s="6" t="s">
        <v>1580</v>
      </c>
      <c r="C3991" s="22" t="str">
        <f t="shared" ca="1" si="310"/>
        <v>Whitesands (Tanna)</v>
      </c>
      <c r="D3991" s="6" t="s">
        <v>688</v>
      </c>
      <c r="E3991" s="22" t="str">
        <f t="shared" ca="1" si="311"/>
        <v>Tanna</v>
      </c>
      <c r="F3991" s="22" t="str">
        <f t="shared" ca="1" si="312"/>
        <v>VUT0106023</v>
      </c>
      <c r="G3991" s="22" t="str">
        <f t="shared" ca="1" si="313"/>
        <v>VUT0106</v>
      </c>
      <c r="H3991" s="22" t="str">
        <f t="shared" ca="1" si="314"/>
        <v>TAFEA</v>
      </c>
      <c r="I3991" s="2"/>
      <c r="J3991" s="2">
        <v>0</v>
      </c>
      <c r="K3991" s="2"/>
    </row>
    <row r="3992" spans="1:11">
      <c r="A3992" s="6" t="s">
        <v>1583</v>
      </c>
      <c r="B3992" s="6" t="s">
        <v>1584</v>
      </c>
      <c r="C3992" s="22" t="str">
        <f t="shared" ca="1" si="310"/>
        <v>Whitesands (Tanna)</v>
      </c>
      <c r="D3992" s="6" t="s">
        <v>688</v>
      </c>
      <c r="E3992" s="22" t="str">
        <f t="shared" ca="1" si="311"/>
        <v>Tanna</v>
      </c>
      <c r="F3992" s="22" t="str">
        <f t="shared" ca="1" si="312"/>
        <v>VUT0106023</v>
      </c>
      <c r="G3992" s="22" t="str">
        <f t="shared" ca="1" si="313"/>
        <v>VUT0106</v>
      </c>
      <c r="H3992" s="22" t="str">
        <f t="shared" ca="1" si="314"/>
        <v>TAFEA</v>
      </c>
      <c r="I3992" s="2"/>
      <c r="J3992" s="2">
        <v>0</v>
      </c>
      <c r="K3992" s="2"/>
    </row>
    <row r="3993" spans="1:11">
      <c r="A3993" s="6" t="s">
        <v>1587</v>
      </c>
      <c r="B3993" s="6" t="s">
        <v>1588</v>
      </c>
      <c r="C3993" s="22" t="str">
        <f t="shared" ca="1" si="310"/>
        <v>Whitesands (Tanna)</v>
      </c>
      <c r="D3993" s="6" t="s">
        <v>688</v>
      </c>
      <c r="E3993" s="22" t="str">
        <f t="shared" ca="1" si="311"/>
        <v>Tanna</v>
      </c>
      <c r="F3993" s="22" t="str">
        <f t="shared" ca="1" si="312"/>
        <v>VUT0106023</v>
      </c>
      <c r="G3993" s="22" t="str">
        <f t="shared" ca="1" si="313"/>
        <v>VUT0106</v>
      </c>
      <c r="H3993" s="22" t="str">
        <f t="shared" ca="1" si="314"/>
        <v>TAFEA</v>
      </c>
      <c r="I3993" s="2"/>
      <c r="J3993" s="2">
        <v>0</v>
      </c>
      <c r="K3993" s="2"/>
    </row>
    <row r="3994" spans="1:11">
      <c r="A3994" s="6" t="s">
        <v>1593</v>
      </c>
      <c r="B3994" s="6" t="s">
        <v>1594</v>
      </c>
      <c r="C3994" s="22" t="str">
        <f t="shared" ca="1" si="310"/>
        <v>Whitesands (Tanna)</v>
      </c>
      <c r="D3994" s="6" t="s">
        <v>688</v>
      </c>
      <c r="E3994" s="22" t="str">
        <f t="shared" ca="1" si="311"/>
        <v>Tanna</v>
      </c>
      <c r="F3994" s="22" t="str">
        <f t="shared" ca="1" si="312"/>
        <v>VUT0106023</v>
      </c>
      <c r="G3994" s="22" t="str">
        <f t="shared" ca="1" si="313"/>
        <v>VUT0106</v>
      </c>
      <c r="H3994" s="22" t="str">
        <f t="shared" ca="1" si="314"/>
        <v>TAFEA</v>
      </c>
      <c r="I3994" s="2"/>
      <c r="J3994" s="2">
        <v>0</v>
      </c>
      <c r="K3994" s="2"/>
    </row>
    <row r="3995" spans="1:11">
      <c r="A3995" s="6" t="s">
        <v>1595</v>
      </c>
      <c r="B3995" s="6" t="s">
        <v>1596</v>
      </c>
      <c r="C3995" s="22" t="str">
        <f t="shared" ca="1" si="310"/>
        <v>Whitesands (Tanna)</v>
      </c>
      <c r="D3995" s="6" t="s">
        <v>688</v>
      </c>
      <c r="E3995" s="22" t="str">
        <f t="shared" ca="1" si="311"/>
        <v>Tanna</v>
      </c>
      <c r="F3995" s="22" t="str">
        <f t="shared" ca="1" si="312"/>
        <v>VUT0106023</v>
      </c>
      <c r="G3995" s="22" t="str">
        <f t="shared" ca="1" si="313"/>
        <v>VUT0106</v>
      </c>
      <c r="H3995" s="22" t="str">
        <f t="shared" ca="1" si="314"/>
        <v>TAFEA</v>
      </c>
      <c r="I3995" s="2"/>
      <c r="J3995" s="2">
        <v>3</v>
      </c>
      <c r="K3995" s="2"/>
    </row>
    <row r="3996" spans="1:11">
      <c r="A3996" s="6" t="s">
        <v>1603</v>
      </c>
      <c r="B3996" s="6" t="s">
        <v>1604</v>
      </c>
      <c r="C3996" s="22" t="str">
        <f t="shared" ca="1" si="310"/>
        <v>Whitesands (Tanna)</v>
      </c>
      <c r="D3996" s="6" t="s">
        <v>688</v>
      </c>
      <c r="E3996" s="22" t="str">
        <f t="shared" ca="1" si="311"/>
        <v>Tanna</v>
      </c>
      <c r="F3996" s="22" t="str">
        <f t="shared" ca="1" si="312"/>
        <v>VUT0106023</v>
      </c>
      <c r="G3996" s="22" t="str">
        <f t="shared" ca="1" si="313"/>
        <v>VUT0106</v>
      </c>
      <c r="H3996" s="22" t="str">
        <f t="shared" ca="1" si="314"/>
        <v>TAFEA</v>
      </c>
      <c r="I3996" s="2"/>
      <c r="J3996" s="2">
        <v>0</v>
      </c>
      <c r="K3996" s="2"/>
    </row>
    <row r="3997" spans="1:11">
      <c r="A3997" s="6" t="s">
        <v>1609</v>
      </c>
      <c r="B3997" s="6" t="s">
        <v>1610</v>
      </c>
      <c r="C3997" s="22" t="str">
        <f t="shared" ca="1" si="310"/>
        <v>Whitesands (Tanna)</v>
      </c>
      <c r="D3997" s="6" t="s">
        <v>688</v>
      </c>
      <c r="E3997" s="22" t="str">
        <f t="shared" ca="1" si="311"/>
        <v>Tanna</v>
      </c>
      <c r="F3997" s="22" t="str">
        <f t="shared" ca="1" si="312"/>
        <v>VUT0106023</v>
      </c>
      <c r="G3997" s="22" t="str">
        <f t="shared" ca="1" si="313"/>
        <v>VUT0106</v>
      </c>
      <c r="H3997" s="22" t="str">
        <f t="shared" ca="1" si="314"/>
        <v>TAFEA</v>
      </c>
      <c r="I3997" s="2"/>
      <c r="J3997" s="2">
        <v>0</v>
      </c>
      <c r="K3997" s="2"/>
    </row>
    <row r="3998" spans="1:11">
      <c r="A3998" s="6" t="s">
        <v>1611</v>
      </c>
      <c r="B3998" s="6" t="s">
        <v>1612</v>
      </c>
      <c r="C3998" s="22" t="str">
        <f t="shared" ca="1" si="310"/>
        <v>Whitesands (Tanna)</v>
      </c>
      <c r="D3998" s="6" t="s">
        <v>688</v>
      </c>
      <c r="E3998" s="22" t="str">
        <f t="shared" ca="1" si="311"/>
        <v>Tanna</v>
      </c>
      <c r="F3998" s="22" t="str">
        <f t="shared" ca="1" si="312"/>
        <v>VUT0106023</v>
      </c>
      <c r="G3998" s="22" t="str">
        <f t="shared" ca="1" si="313"/>
        <v>VUT0106</v>
      </c>
      <c r="H3998" s="22" t="str">
        <f t="shared" ca="1" si="314"/>
        <v>TAFEA</v>
      </c>
      <c r="I3998" s="2"/>
      <c r="J3998" s="2">
        <v>0</v>
      </c>
      <c r="K3998" s="2"/>
    </row>
    <row r="3999" spans="1:11">
      <c r="A3999" s="6" t="s">
        <v>1613</v>
      </c>
      <c r="B3999" s="6" t="s">
        <v>1614</v>
      </c>
      <c r="C3999" s="22" t="str">
        <f t="shared" ca="1" si="310"/>
        <v>Whitesands (Tanna)</v>
      </c>
      <c r="D3999" s="6" t="s">
        <v>688</v>
      </c>
      <c r="E3999" s="22" t="str">
        <f t="shared" ca="1" si="311"/>
        <v>Tanna</v>
      </c>
      <c r="F3999" s="22" t="str">
        <f t="shared" ca="1" si="312"/>
        <v>VUT0106023</v>
      </c>
      <c r="G3999" s="22" t="str">
        <f t="shared" ca="1" si="313"/>
        <v>VUT0106</v>
      </c>
      <c r="H3999" s="22" t="str">
        <f t="shared" ca="1" si="314"/>
        <v>TAFEA</v>
      </c>
      <c r="I3999" s="2"/>
      <c r="J3999" s="2">
        <v>0</v>
      </c>
      <c r="K3999" s="2"/>
    </row>
    <row r="4000" spans="1:11">
      <c r="A4000" s="6" t="s">
        <v>1617</v>
      </c>
      <c r="B4000" s="6" t="s">
        <v>1618</v>
      </c>
      <c r="C4000" s="22" t="str">
        <f t="shared" ca="1" si="310"/>
        <v>Whitesands (Tanna)</v>
      </c>
      <c r="D4000" s="6" t="s">
        <v>688</v>
      </c>
      <c r="E4000" s="22" t="str">
        <f t="shared" ca="1" si="311"/>
        <v>Tanna</v>
      </c>
      <c r="F4000" s="22" t="str">
        <f t="shared" ca="1" si="312"/>
        <v>VUT0106023</v>
      </c>
      <c r="G4000" s="22" t="str">
        <f t="shared" ca="1" si="313"/>
        <v>VUT0106</v>
      </c>
      <c r="H4000" s="22" t="str">
        <f t="shared" ca="1" si="314"/>
        <v>TAFEA</v>
      </c>
      <c r="I4000" s="2"/>
      <c r="J4000" s="2">
        <v>0</v>
      </c>
      <c r="K4000" s="2"/>
    </row>
    <row r="4001" spans="1:11">
      <c r="A4001" s="6" t="s">
        <v>1619</v>
      </c>
      <c r="B4001" s="6" t="s">
        <v>1620</v>
      </c>
      <c r="C4001" s="22" t="str">
        <f t="shared" ca="1" si="310"/>
        <v>Whitesands (Tanna)</v>
      </c>
      <c r="D4001" s="6" t="s">
        <v>688</v>
      </c>
      <c r="E4001" s="22" t="str">
        <f t="shared" ca="1" si="311"/>
        <v>Tanna</v>
      </c>
      <c r="F4001" s="22" t="str">
        <f t="shared" ca="1" si="312"/>
        <v>VUT0106023</v>
      </c>
      <c r="G4001" s="22" t="str">
        <f t="shared" ca="1" si="313"/>
        <v>VUT0106</v>
      </c>
      <c r="H4001" s="22" t="str">
        <f t="shared" ca="1" si="314"/>
        <v>TAFEA</v>
      </c>
      <c r="I4001" s="2"/>
      <c r="J4001" s="2">
        <v>0</v>
      </c>
      <c r="K4001" s="2"/>
    </row>
    <row r="4002" spans="1:11">
      <c r="A4002" s="6" t="s">
        <v>1623</v>
      </c>
      <c r="B4002" s="6" t="s">
        <v>1624</v>
      </c>
      <c r="C4002" s="22" t="str">
        <f t="shared" ca="1" si="310"/>
        <v>Whitesands (Tanna)</v>
      </c>
      <c r="D4002" s="6" t="s">
        <v>688</v>
      </c>
      <c r="E4002" s="22" t="str">
        <f t="shared" ca="1" si="311"/>
        <v>Tanna</v>
      </c>
      <c r="F4002" s="22" t="str">
        <f t="shared" ca="1" si="312"/>
        <v>VUT0106023</v>
      </c>
      <c r="G4002" s="22" t="str">
        <f t="shared" ca="1" si="313"/>
        <v>VUT0106</v>
      </c>
      <c r="H4002" s="22" t="str">
        <f t="shared" ca="1" si="314"/>
        <v>TAFEA</v>
      </c>
      <c r="I4002" s="2"/>
      <c r="J4002" s="2">
        <v>0</v>
      </c>
      <c r="K4002" s="2"/>
    </row>
    <row r="4003" spans="1:11">
      <c r="A4003" s="6" t="s">
        <v>1625</v>
      </c>
      <c r="B4003" s="6" t="s">
        <v>1626</v>
      </c>
      <c r="C4003" s="22" t="str">
        <f t="shared" ca="1" si="310"/>
        <v>Whitesands (Tanna)</v>
      </c>
      <c r="D4003" s="6" t="s">
        <v>688</v>
      </c>
      <c r="E4003" s="22" t="str">
        <f t="shared" ca="1" si="311"/>
        <v>Tanna</v>
      </c>
      <c r="F4003" s="22" t="str">
        <f t="shared" ca="1" si="312"/>
        <v>VUT0106023</v>
      </c>
      <c r="G4003" s="22" t="str">
        <f t="shared" ca="1" si="313"/>
        <v>VUT0106</v>
      </c>
      <c r="H4003" s="22" t="str">
        <f t="shared" ca="1" si="314"/>
        <v>TAFEA</v>
      </c>
      <c r="I4003" s="2"/>
      <c r="J4003" s="2">
        <v>0</v>
      </c>
      <c r="K4003" s="2"/>
    </row>
    <row r="4004" spans="1:11">
      <c r="A4004" s="6" t="s">
        <v>1629</v>
      </c>
      <c r="B4004" s="6" t="s">
        <v>1630</v>
      </c>
      <c r="C4004" s="22" t="str">
        <f t="shared" ca="1" si="310"/>
        <v>Whitesands (Tanna)</v>
      </c>
      <c r="D4004" s="6" t="s">
        <v>688</v>
      </c>
      <c r="E4004" s="22" t="str">
        <f t="shared" ca="1" si="311"/>
        <v>Tanna</v>
      </c>
      <c r="F4004" s="22" t="str">
        <f t="shared" ca="1" si="312"/>
        <v>VUT0106023</v>
      </c>
      <c r="G4004" s="22" t="str">
        <f t="shared" ca="1" si="313"/>
        <v>VUT0106</v>
      </c>
      <c r="H4004" s="22" t="str">
        <f t="shared" ca="1" si="314"/>
        <v>TAFEA</v>
      </c>
      <c r="I4004" s="2"/>
      <c r="J4004" s="2">
        <v>0</v>
      </c>
      <c r="K4004" s="2"/>
    </row>
    <row r="4005" spans="1:11">
      <c r="A4005" s="6" t="s">
        <v>1631</v>
      </c>
      <c r="B4005" s="6" t="s">
        <v>1632</v>
      </c>
      <c r="C4005" s="22" t="str">
        <f t="shared" ca="1" si="310"/>
        <v>Whitesands (Tanna)</v>
      </c>
      <c r="D4005" s="6" t="s">
        <v>688</v>
      </c>
      <c r="E4005" s="22" t="str">
        <f t="shared" ca="1" si="311"/>
        <v>Tanna</v>
      </c>
      <c r="F4005" s="22" t="str">
        <f t="shared" ca="1" si="312"/>
        <v>VUT0106023</v>
      </c>
      <c r="G4005" s="22" t="str">
        <f t="shared" ca="1" si="313"/>
        <v>VUT0106</v>
      </c>
      <c r="H4005" s="22" t="str">
        <f t="shared" ca="1" si="314"/>
        <v>TAFEA</v>
      </c>
      <c r="I4005" s="2"/>
      <c r="J4005" s="2">
        <v>0</v>
      </c>
      <c r="K4005" s="2"/>
    </row>
    <row r="4006" spans="1:11">
      <c r="A4006" s="6" t="s">
        <v>1633</v>
      </c>
      <c r="B4006" s="6" t="s">
        <v>1634</v>
      </c>
      <c r="C4006" s="22" t="str">
        <f t="shared" ca="1" si="310"/>
        <v>Whitesands (Tanna)</v>
      </c>
      <c r="D4006" s="6" t="s">
        <v>688</v>
      </c>
      <c r="E4006" s="22" t="str">
        <f t="shared" ca="1" si="311"/>
        <v>Tanna</v>
      </c>
      <c r="F4006" s="22" t="str">
        <f t="shared" ca="1" si="312"/>
        <v>VUT0106023</v>
      </c>
      <c r="G4006" s="22" t="str">
        <f t="shared" ca="1" si="313"/>
        <v>VUT0106</v>
      </c>
      <c r="H4006" s="22" t="str">
        <f t="shared" ca="1" si="314"/>
        <v>TAFEA</v>
      </c>
      <c r="I4006" s="2"/>
      <c r="J4006" s="2">
        <v>0</v>
      </c>
      <c r="K4006" s="2"/>
    </row>
    <row r="4007" spans="1:11">
      <c r="A4007" s="6" t="s">
        <v>1635</v>
      </c>
      <c r="B4007" s="6" t="s">
        <v>1636</v>
      </c>
      <c r="C4007" s="22" t="str">
        <f t="shared" ca="1" si="310"/>
        <v>Whitesands (Tanna)</v>
      </c>
      <c r="D4007" s="6" t="s">
        <v>688</v>
      </c>
      <c r="E4007" s="22" t="str">
        <f t="shared" ca="1" si="311"/>
        <v>Tanna</v>
      </c>
      <c r="F4007" s="22" t="str">
        <f t="shared" ca="1" si="312"/>
        <v>VUT0106023</v>
      </c>
      <c r="G4007" s="22" t="str">
        <f t="shared" ca="1" si="313"/>
        <v>VUT0106</v>
      </c>
      <c r="H4007" s="22" t="str">
        <f t="shared" ca="1" si="314"/>
        <v>TAFEA</v>
      </c>
      <c r="I4007" s="2"/>
      <c r="J4007" s="2">
        <v>0</v>
      </c>
      <c r="K4007" s="2"/>
    </row>
    <row r="4008" spans="1:11">
      <c r="A4008" s="6" t="s">
        <v>1637</v>
      </c>
      <c r="B4008" s="6" t="s">
        <v>1638</v>
      </c>
      <c r="C4008" s="22" t="str">
        <f t="shared" ca="1" si="310"/>
        <v>Whitesands (Tanna)</v>
      </c>
      <c r="D4008" s="6" t="s">
        <v>688</v>
      </c>
      <c r="E4008" s="22" t="str">
        <f t="shared" ca="1" si="311"/>
        <v>Tanna</v>
      </c>
      <c r="F4008" s="22" t="str">
        <f t="shared" ca="1" si="312"/>
        <v>VUT0106023</v>
      </c>
      <c r="G4008" s="22" t="str">
        <f t="shared" ca="1" si="313"/>
        <v>VUT0106</v>
      </c>
      <c r="H4008" s="22" t="str">
        <f t="shared" ca="1" si="314"/>
        <v>TAFEA</v>
      </c>
      <c r="I4008" s="2"/>
      <c r="J4008" s="2">
        <v>0</v>
      </c>
      <c r="K4008" s="2"/>
    </row>
    <row r="4009" spans="1:11">
      <c r="A4009" s="6" t="s">
        <v>1639</v>
      </c>
      <c r="B4009" s="6" t="s">
        <v>1640</v>
      </c>
      <c r="C4009" s="22" t="str">
        <f t="shared" ca="1" si="310"/>
        <v>Whitesands (Tanna)</v>
      </c>
      <c r="D4009" s="6" t="s">
        <v>688</v>
      </c>
      <c r="E4009" s="22" t="str">
        <f t="shared" ca="1" si="311"/>
        <v>Tanna</v>
      </c>
      <c r="F4009" s="22" t="str">
        <f t="shared" ca="1" si="312"/>
        <v>VUT0106023</v>
      </c>
      <c r="G4009" s="22" t="str">
        <f t="shared" ca="1" si="313"/>
        <v>VUT0106</v>
      </c>
      <c r="H4009" s="22" t="str">
        <f t="shared" ca="1" si="314"/>
        <v>TAFEA</v>
      </c>
      <c r="I4009" s="2"/>
      <c r="J4009" s="2">
        <v>0</v>
      </c>
      <c r="K4009" s="2"/>
    </row>
    <row r="4010" spans="1:11">
      <c r="A4010" s="6" t="s">
        <v>1641</v>
      </c>
      <c r="B4010" s="6" t="s">
        <v>1642</v>
      </c>
      <c r="C4010" s="22" t="str">
        <f t="shared" ca="1" si="310"/>
        <v>Whitesands (Tanna)</v>
      </c>
      <c r="D4010" s="6" t="s">
        <v>688</v>
      </c>
      <c r="E4010" s="22" t="str">
        <f t="shared" ca="1" si="311"/>
        <v>Tanna</v>
      </c>
      <c r="F4010" s="22" t="str">
        <f t="shared" ca="1" si="312"/>
        <v>VUT0106023</v>
      </c>
      <c r="G4010" s="22" t="str">
        <f t="shared" ca="1" si="313"/>
        <v>VUT0106</v>
      </c>
      <c r="H4010" s="22" t="str">
        <f t="shared" ca="1" si="314"/>
        <v>TAFEA</v>
      </c>
      <c r="I4010" s="2"/>
      <c r="J4010" s="2">
        <v>0</v>
      </c>
      <c r="K4010" s="2"/>
    </row>
    <row r="4011" spans="1:11">
      <c r="A4011" s="6" t="s">
        <v>1643</v>
      </c>
      <c r="B4011" s="6" t="s">
        <v>1644</v>
      </c>
      <c r="C4011" s="22" t="str">
        <f t="shared" ca="1" si="310"/>
        <v>Whitesands (Tanna)</v>
      </c>
      <c r="D4011" s="6" t="s">
        <v>688</v>
      </c>
      <c r="E4011" s="22" t="str">
        <f t="shared" ca="1" si="311"/>
        <v>Tanna</v>
      </c>
      <c r="F4011" s="22" t="str">
        <f t="shared" ca="1" si="312"/>
        <v>VUT0106023</v>
      </c>
      <c r="G4011" s="22" t="str">
        <f t="shared" ca="1" si="313"/>
        <v>VUT0106</v>
      </c>
      <c r="H4011" s="22" t="str">
        <f t="shared" ca="1" si="314"/>
        <v>TAFEA</v>
      </c>
      <c r="I4011" s="2"/>
      <c r="J4011" s="2">
        <v>0</v>
      </c>
      <c r="K4011" s="2"/>
    </row>
    <row r="4012" spans="1:11">
      <c r="A4012" s="6" t="s">
        <v>1645</v>
      </c>
      <c r="B4012" s="6" t="s">
        <v>1646</v>
      </c>
      <c r="C4012" s="22" t="str">
        <f t="shared" ca="1" si="310"/>
        <v>Whitesands (Tanna)</v>
      </c>
      <c r="D4012" s="6" t="s">
        <v>688</v>
      </c>
      <c r="E4012" s="22" t="str">
        <f t="shared" ca="1" si="311"/>
        <v>Tanna</v>
      </c>
      <c r="F4012" s="22" t="str">
        <f t="shared" ca="1" si="312"/>
        <v>VUT0106023</v>
      </c>
      <c r="G4012" s="22" t="str">
        <f t="shared" ca="1" si="313"/>
        <v>VUT0106</v>
      </c>
      <c r="H4012" s="22" t="str">
        <f t="shared" ca="1" si="314"/>
        <v>TAFEA</v>
      </c>
      <c r="I4012" s="2"/>
      <c r="J4012" s="2">
        <v>0</v>
      </c>
      <c r="K4012" s="2"/>
    </row>
    <row r="4013" spans="1:11">
      <c r="A4013" s="6" t="s">
        <v>1656</v>
      </c>
      <c r="B4013" s="6" t="s">
        <v>1657</v>
      </c>
      <c r="C4013" s="22" t="str">
        <f t="shared" ca="1" si="310"/>
        <v>Whitesands (Tanna)</v>
      </c>
      <c r="D4013" s="6" t="s">
        <v>688</v>
      </c>
      <c r="E4013" s="22" t="str">
        <f t="shared" ca="1" si="311"/>
        <v>Tanna</v>
      </c>
      <c r="F4013" s="22" t="str">
        <f t="shared" ca="1" si="312"/>
        <v>VUT0106023</v>
      </c>
      <c r="G4013" s="22" t="str">
        <f t="shared" ca="1" si="313"/>
        <v>VUT0106</v>
      </c>
      <c r="H4013" s="22" t="str">
        <f t="shared" ca="1" si="314"/>
        <v>TAFEA</v>
      </c>
      <c r="I4013" s="2"/>
      <c r="J4013" s="2">
        <v>0</v>
      </c>
      <c r="K4013" s="2"/>
    </row>
    <row r="4014" spans="1:11">
      <c r="A4014" s="6" t="s">
        <v>1660</v>
      </c>
      <c r="B4014" s="6" t="s">
        <v>1661</v>
      </c>
      <c r="C4014" s="22" t="str">
        <f t="shared" ca="1" si="310"/>
        <v>Whitesands (Tanna)</v>
      </c>
      <c r="D4014" s="6" t="s">
        <v>688</v>
      </c>
      <c r="E4014" s="22" t="str">
        <f t="shared" ca="1" si="311"/>
        <v>Tanna</v>
      </c>
      <c r="F4014" s="22" t="str">
        <f t="shared" ca="1" si="312"/>
        <v>VUT0106023</v>
      </c>
      <c r="G4014" s="22" t="str">
        <f t="shared" ca="1" si="313"/>
        <v>VUT0106</v>
      </c>
      <c r="H4014" s="22" t="str">
        <f t="shared" ca="1" si="314"/>
        <v>TAFEA</v>
      </c>
      <c r="I4014" s="2"/>
      <c r="J4014" s="2">
        <v>0</v>
      </c>
      <c r="K4014" s="2"/>
    </row>
    <row r="4015" spans="1:11">
      <c r="A4015" s="6" t="s">
        <v>1662</v>
      </c>
      <c r="B4015" s="6" t="s">
        <v>1663</v>
      </c>
      <c r="C4015" s="22" t="str">
        <f t="shared" ca="1" si="310"/>
        <v>Whitesands (Tanna)</v>
      </c>
      <c r="D4015" s="6" t="s">
        <v>688</v>
      </c>
      <c r="E4015" s="22" t="str">
        <f t="shared" ca="1" si="311"/>
        <v>Tanna</v>
      </c>
      <c r="F4015" s="22" t="str">
        <f t="shared" ca="1" si="312"/>
        <v>VUT0106023</v>
      </c>
      <c r="G4015" s="22" t="str">
        <f t="shared" ca="1" si="313"/>
        <v>VUT0106</v>
      </c>
      <c r="H4015" s="22" t="str">
        <f t="shared" ca="1" si="314"/>
        <v>TAFEA</v>
      </c>
      <c r="I4015" s="2"/>
      <c r="J4015" s="2">
        <v>0</v>
      </c>
      <c r="K4015" s="2"/>
    </row>
    <row r="4016" spans="1:11">
      <c r="A4016" s="6" t="s">
        <v>1664</v>
      </c>
      <c r="B4016" s="6" t="s">
        <v>1665</v>
      </c>
      <c r="C4016" s="22" t="str">
        <f t="shared" ca="1" si="310"/>
        <v>Whitesands (Tanna)</v>
      </c>
      <c r="D4016" s="6" t="s">
        <v>688</v>
      </c>
      <c r="E4016" s="22" t="str">
        <f t="shared" ca="1" si="311"/>
        <v>Tanna</v>
      </c>
      <c r="F4016" s="22" t="str">
        <f t="shared" ca="1" si="312"/>
        <v>VUT0106023</v>
      </c>
      <c r="G4016" s="22" t="str">
        <f t="shared" ca="1" si="313"/>
        <v>VUT0106</v>
      </c>
      <c r="H4016" s="22" t="str">
        <f t="shared" ca="1" si="314"/>
        <v>TAFEA</v>
      </c>
      <c r="I4016" s="2"/>
      <c r="J4016" s="2">
        <v>0</v>
      </c>
      <c r="K4016" s="2"/>
    </row>
    <row r="4017" spans="1:11">
      <c r="A4017" s="6" t="s">
        <v>1666</v>
      </c>
      <c r="B4017" s="6" t="s">
        <v>1667</v>
      </c>
      <c r="C4017" s="22" t="str">
        <f t="shared" ca="1" si="310"/>
        <v>Whitesands (Tanna)</v>
      </c>
      <c r="D4017" s="6" t="s">
        <v>688</v>
      </c>
      <c r="E4017" s="22" t="str">
        <f t="shared" ca="1" si="311"/>
        <v>Tanna</v>
      </c>
      <c r="F4017" s="22" t="str">
        <f t="shared" ca="1" si="312"/>
        <v>VUT0106023</v>
      </c>
      <c r="G4017" s="22" t="str">
        <f t="shared" ca="1" si="313"/>
        <v>VUT0106</v>
      </c>
      <c r="H4017" s="22" t="str">
        <f t="shared" ca="1" si="314"/>
        <v>TAFEA</v>
      </c>
      <c r="I4017" s="2"/>
      <c r="J4017" s="2">
        <v>0</v>
      </c>
      <c r="K4017" s="2"/>
    </row>
    <row r="4018" spans="1:11">
      <c r="A4018" s="6" t="s">
        <v>1670</v>
      </c>
      <c r="B4018" s="6" t="s">
        <v>1671</v>
      </c>
      <c r="C4018" s="22" t="str">
        <f t="shared" ca="1" si="310"/>
        <v>Whitesands (Tanna)</v>
      </c>
      <c r="D4018" s="6" t="s">
        <v>688</v>
      </c>
      <c r="E4018" s="22" t="str">
        <f t="shared" ca="1" si="311"/>
        <v>Tanna</v>
      </c>
      <c r="F4018" s="22" t="str">
        <f t="shared" ca="1" si="312"/>
        <v>VUT0106023</v>
      </c>
      <c r="G4018" s="22" t="str">
        <f t="shared" ca="1" si="313"/>
        <v>VUT0106</v>
      </c>
      <c r="H4018" s="22" t="str">
        <f t="shared" ca="1" si="314"/>
        <v>TAFEA</v>
      </c>
      <c r="I4018" s="2"/>
      <c r="J4018" s="2">
        <v>0</v>
      </c>
      <c r="K4018" s="2"/>
    </row>
    <row r="4019" spans="1:11">
      <c r="A4019" s="6" t="s">
        <v>1672</v>
      </c>
      <c r="B4019" s="6" t="s">
        <v>1673</v>
      </c>
      <c r="C4019" s="22" t="str">
        <f t="shared" ca="1" si="310"/>
        <v>Whitesands (Tanna)</v>
      </c>
      <c r="D4019" s="6" t="s">
        <v>688</v>
      </c>
      <c r="E4019" s="22" t="str">
        <f t="shared" ca="1" si="311"/>
        <v>Tanna</v>
      </c>
      <c r="F4019" s="22" t="str">
        <f t="shared" ca="1" si="312"/>
        <v>VUT0106023</v>
      </c>
      <c r="G4019" s="22" t="str">
        <f t="shared" ca="1" si="313"/>
        <v>VUT0106</v>
      </c>
      <c r="H4019" s="22" t="str">
        <f t="shared" ca="1" si="314"/>
        <v>TAFEA</v>
      </c>
      <c r="I4019" s="2"/>
      <c r="J4019" s="2">
        <v>0</v>
      </c>
      <c r="K4019" s="2"/>
    </row>
    <row r="4020" spans="1:11">
      <c r="A4020" s="6" t="s">
        <v>1676</v>
      </c>
      <c r="B4020" s="6" t="s">
        <v>1677</v>
      </c>
      <c r="C4020" s="22" t="str">
        <f t="shared" ca="1" si="310"/>
        <v>Whitesands (Tanna)</v>
      </c>
      <c r="D4020" s="6" t="s">
        <v>688</v>
      </c>
      <c r="E4020" s="22" t="str">
        <f t="shared" ca="1" si="311"/>
        <v>Tanna</v>
      </c>
      <c r="F4020" s="22" t="str">
        <f t="shared" ca="1" si="312"/>
        <v>VUT0106023</v>
      </c>
      <c r="G4020" s="22" t="str">
        <f t="shared" ca="1" si="313"/>
        <v>VUT0106</v>
      </c>
      <c r="H4020" s="22" t="str">
        <f t="shared" ca="1" si="314"/>
        <v>TAFEA</v>
      </c>
      <c r="I4020" s="2"/>
      <c r="J4020" s="2">
        <v>0</v>
      </c>
      <c r="K4020" s="2"/>
    </row>
    <row r="4021" spans="1:11">
      <c r="A4021" s="6" t="s">
        <v>1678</v>
      </c>
      <c r="B4021" s="6" t="s">
        <v>1679</v>
      </c>
      <c r="C4021" s="22" t="str">
        <f t="shared" ca="1" si="310"/>
        <v>Whitesands (Tanna)</v>
      </c>
      <c r="D4021" s="6" t="s">
        <v>688</v>
      </c>
      <c r="E4021" s="22" t="str">
        <f t="shared" ca="1" si="311"/>
        <v>Tanna</v>
      </c>
      <c r="F4021" s="22" t="str">
        <f t="shared" ca="1" si="312"/>
        <v>VUT0106023</v>
      </c>
      <c r="G4021" s="22" t="str">
        <f t="shared" ca="1" si="313"/>
        <v>VUT0106</v>
      </c>
      <c r="H4021" s="22" t="str">
        <f t="shared" ca="1" si="314"/>
        <v>TAFEA</v>
      </c>
      <c r="I4021" s="2"/>
      <c r="J4021" s="2">
        <v>0</v>
      </c>
      <c r="K4021" s="2"/>
    </row>
    <row r="4022" spans="1:11">
      <c r="A4022" s="6" t="s">
        <v>1682</v>
      </c>
      <c r="B4022" s="6" t="s">
        <v>1683</v>
      </c>
      <c r="C4022" s="22" t="str">
        <f t="shared" ca="1" si="310"/>
        <v>Whitesands (Tanna)</v>
      </c>
      <c r="D4022" s="6" t="s">
        <v>688</v>
      </c>
      <c r="E4022" s="22" t="str">
        <f t="shared" ca="1" si="311"/>
        <v>Tanna</v>
      </c>
      <c r="F4022" s="22" t="str">
        <f t="shared" ca="1" si="312"/>
        <v>VUT0106023</v>
      </c>
      <c r="G4022" s="22" t="str">
        <f t="shared" ca="1" si="313"/>
        <v>VUT0106</v>
      </c>
      <c r="H4022" s="22" t="str">
        <f t="shared" ca="1" si="314"/>
        <v>TAFEA</v>
      </c>
      <c r="I4022" s="2"/>
      <c r="J4022" s="2">
        <v>0</v>
      </c>
      <c r="K4022" s="2"/>
    </row>
    <row r="4023" spans="1:11">
      <c r="A4023" s="6" t="s">
        <v>1684</v>
      </c>
      <c r="B4023" s="6" t="s">
        <v>1685</v>
      </c>
      <c r="C4023" s="22" t="str">
        <f t="shared" ca="1" si="310"/>
        <v>Whitesands (Tanna)</v>
      </c>
      <c r="D4023" s="6" t="s">
        <v>688</v>
      </c>
      <c r="E4023" s="22" t="str">
        <f t="shared" ca="1" si="311"/>
        <v>Tanna</v>
      </c>
      <c r="F4023" s="22" t="str">
        <f t="shared" ca="1" si="312"/>
        <v>VUT0106023</v>
      </c>
      <c r="G4023" s="22" t="str">
        <f t="shared" ca="1" si="313"/>
        <v>VUT0106</v>
      </c>
      <c r="H4023" s="22" t="str">
        <f t="shared" ca="1" si="314"/>
        <v>TAFEA</v>
      </c>
      <c r="I4023" s="2"/>
      <c r="J4023" s="2">
        <v>0</v>
      </c>
      <c r="K4023" s="2"/>
    </row>
    <row r="4024" spans="1:11">
      <c r="A4024" s="6" t="s">
        <v>1686</v>
      </c>
      <c r="B4024" s="6" t="s">
        <v>1687</v>
      </c>
      <c r="C4024" s="22" t="str">
        <f t="shared" ca="1" si="310"/>
        <v>Whitesands (Tanna)</v>
      </c>
      <c r="D4024" s="6" t="s">
        <v>688</v>
      </c>
      <c r="E4024" s="22" t="str">
        <f t="shared" ca="1" si="311"/>
        <v>Tanna</v>
      </c>
      <c r="F4024" s="22" t="str">
        <f t="shared" ca="1" si="312"/>
        <v>VUT0106023</v>
      </c>
      <c r="G4024" s="22" t="str">
        <f t="shared" ca="1" si="313"/>
        <v>VUT0106</v>
      </c>
      <c r="H4024" s="22" t="str">
        <f t="shared" ca="1" si="314"/>
        <v>TAFEA</v>
      </c>
      <c r="I4024" s="2"/>
      <c r="J4024" s="2">
        <v>0</v>
      </c>
      <c r="K4024" s="2"/>
    </row>
    <row r="4025" spans="1:11">
      <c r="A4025" s="6" t="s">
        <v>1690</v>
      </c>
      <c r="B4025" s="6" t="s">
        <v>1691</v>
      </c>
      <c r="C4025" s="22" t="str">
        <f t="shared" ca="1" si="310"/>
        <v>Whitesands (Tanna)</v>
      </c>
      <c r="D4025" s="6" t="s">
        <v>688</v>
      </c>
      <c r="E4025" s="22" t="str">
        <f t="shared" ca="1" si="311"/>
        <v>Tanna</v>
      </c>
      <c r="F4025" s="22" t="str">
        <f t="shared" ca="1" si="312"/>
        <v>VUT0106023</v>
      </c>
      <c r="G4025" s="22" t="str">
        <f t="shared" ca="1" si="313"/>
        <v>VUT0106</v>
      </c>
      <c r="H4025" s="22" t="str">
        <f t="shared" ca="1" si="314"/>
        <v>TAFEA</v>
      </c>
      <c r="I4025" s="2"/>
      <c r="J4025" s="2">
        <v>0</v>
      </c>
      <c r="K4025" s="2"/>
    </row>
    <row r="4026" spans="1:11">
      <c r="A4026" s="6" t="s">
        <v>1696</v>
      </c>
      <c r="B4026" s="6" t="s">
        <v>1697</v>
      </c>
      <c r="C4026" s="22" t="str">
        <f t="shared" ca="1" si="310"/>
        <v>Whitesands (Tanna)</v>
      </c>
      <c r="D4026" s="6" t="s">
        <v>688</v>
      </c>
      <c r="E4026" s="22" t="str">
        <f t="shared" ca="1" si="311"/>
        <v>Tanna</v>
      </c>
      <c r="F4026" s="22" t="str">
        <f t="shared" ca="1" si="312"/>
        <v>VUT0106023</v>
      </c>
      <c r="G4026" s="22" t="str">
        <f t="shared" ca="1" si="313"/>
        <v>VUT0106</v>
      </c>
      <c r="H4026" s="22" t="str">
        <f t="shared" ca="1" si="314"/>
        <v>TAFEA</v>
      </c>
      <c r="I4026" s="2"/>
      <c r="J4026" s="2">
        <v>0</v>
      </c>
      <c r="K4026" s="2"/>
    </row>
    <row r="4027" spans="1:11">
      <c r="A4027" s="6" t="s">
        <v>1702</v>
      </c>
      <c r="B4027" s="6" t="s">
        <v>1703</v>
      </c>
      <c r="C4027" s="22" t="str">
        <f t="shared" ca="1" si="310"/>
        <v>Whitesands (Tanna)</v>
      </c>
      <c r="D4027" s="6" t="s">
        <v>688</v>
      </c>
      <c r="E4027" s="22" t="str">
        <f t="shared" ca="1" si="311"/>
        <v>Tanna</v>
      </c>
      <c r="F4027" s="22" t="str">
        <f t="shared" ca="1" si="312"/>
        <v>VUT0106023</v>
      </c>
      <c r="G4027" s="22" t="str">
        <f t="shared" ca="1" si="313"/>
        <v>VUT0106</v>
      </c>
      <c r="H4027" s="22" t="str">
        <f t="shared" ca="1" si="314"/>
        <v>TAFEA</v>
      </c>
      <c r="I4027" s="2"/>
      <c r="J4027" s="2">
        <v>0</v>
      </c>
      <c r="K4027" s="2"/>
    </row>
    <row r="4028" spans="1:11">
      <c r="A4028" s="6" t="s">
        <v>1704</v>
      </c>
      <c r="B4028" s="6" t="s">
        <v>1705</v>
      </c>
      <c r="C4028" s="22" t="str">
        <f t="shared" ca="1" si="310"/>
        <v>Whitesands (Tanna)</v>
      </c>
      <c r="D4028" s="6" t="s">
        <v>688</v>
      </c>
      <c r="E4028" s="22" t="str">
        <f t="shared" ca="1" si="311"/>
        <v>Tanna</v>
      </c>
      <c r="F4028" s="22" t="str">
        <f t="shared" ca="1" si="312"/>
        <v>VUT0106023</v>
      </c>
      <c r="G4028" s="22" t="str">
        <f t="shared" ca="1" si="313"/>
        <v>VUT0106</v>
      </c>
      <c r="H4028" s="22" t="str">
        <f t="shared" ca="1" si="314"/>
        <v>TAFEA</v>
      </c>
      <c r="I4028" s="2"/>
      <c r="J4028" s="2">
        <v>0</v>
      </c>
      <c r="K4028" s="2"/>
    </row>
    <row r="4029" spans="1:11">
      <c r="A4029" s="6" t="s">
        <v>1719</v>
      </c>
      <c r="B4029" s="6" t="s">
        <v>1720</v>
      </c>
      <c r="C4029" s="22" t="str">
        <f t="shared" ca="1" si="310"/>
        <v>Whitesands (Tanna)</v>
      </c>
      <c r="D4029" s="6" t="s">
        <v>688</v>
      </c>
      <c r="E4029" s="22" t="str">
        <f t="shared" ca="1" si="311"/>
        <v>Tanna</v>
      </c>
      <c r="F4029" s="22" t="str">
        <f t="shared" ca="1" si="312"/>
        <v>VUT0106023</v>
      </c>
      <c r="G4029" s="22" t="str">
        <f t="shared" ca="1" si="313"/>
        <v>VUT0106</v>
      </c>
      <c r="H4029" s="22" t="str">
        <f t="shared" ca="1" si="314"/>
        <v>TAFEA</v>
      </c>
      <c r="I4029" s="2"/>
      <c r="J4029" s="2">
        <v>0</v>
      </c>
      <c r="K4029" s="2"/>
    </row>
    <row r="4030" spans="1:11">
      <c r="A4030" s="6" t="s">
        <v>1721</v>
      </c>
      <c r="B4030" s="6" t="s">
        <v>1722</v>
      </c>
      <c r="C4030" s="22" t="str">
        <f t="shared" ca="1" si="310"/>
        <v>Whitesands (Tanna)</v>
      </c>
      <c r="D4030" s="6" t="s">
        <v>688</v>
      </c>
      <c r="E4030" s="22" t="str">
        <f t="shared" ca="1" si="311"/>
        <v>Tanna</v>
      </c>
      <c r="F4030" s="22" t="str">
        <f t="shared" ca="1" si="312"/>
        <v>VUT0106023</v>
      </c>
      <c r="G4030" s="22" t="str">
        <f t="shared" ca="1" si="313"/>
        <v>VUT0106</v>
      </c>
      <c r="H4030" s="22" t="str">
        <f t="shared" ca="1" si="314"/>
        <v>TAFEA</v>
      </c>
      <c r="I4030" s="2"/>
      <c r="J4030" s="2">
        <v>0</v>
      </c>
      <c r="K4030" s="2"/>
    </row>
    <row r="4031" spans="1:11">
      <c r="A4031" s="6" t="s">
        <v>1723</v>
      </c>
      <c r="B4031" s="6" t="s">
        <v>1724</v>
      </c>
      <c r="C4031" s="22" t="str">
        <f t="shared" ca="1" si="310"/>
        <v>Whitesands (Tanna)</v>
      </c>
      <c r="D4031" s="6" t="s">
        <v>688</v>
      </c>
      <c r="E4031" s="22" t="str">
        <f t="shared" ca="1" si="311"/>
        <v>Tanna</v>
      </c>
      <c r="F4031" s="22" t="str">
        <f t="shared" ca="1" si="312"/>
        <v>VUT0106023</v>
      </c>
      <c r="G4031" s="22" t="str">
        <f t="shared" ca="1" si="313"/>
        <v>VUT0106</v>
      </c>
      <c r="H4031" s="22" t="str">
        <f t="shared" ca="1" si="314"/>
        <v>TAFEA</v>
      </c>
      <c r="I4031" s="2"/>
      <c r="J4031" s="2">
        <v>0</v>
      </c>
      <c r="K4031" s="2"/>
    </row>
    <row r="4032" spans="1:11">
      <c r="A4032" s="6" t="s">
        <v>1725</v>
      </c>
      <c r="B4032" s="6" t="s">
        <v>1726</v>
      </c>
      <c r="C4032" s="22" t="str">
        <f t="shared" ca="1" si="310"/>
        <v>Whitesands (Tanna)</v>
      </c>
      <c r="D4032" s="6" t="s">
        <v>688</v>
      </c>
      <c r="E4032" s="22" t="str">
        <f t="shared" ca="1" si="311"/>
        <v>Tanna</v>
      </c>
      <c r="F4032" s="22" t="str">
        <f t="shared" ca="1" si="312"/>
        <v>VUT0106023</v>
      </c>
      <c r="G4032" s="22" t="str">
        <f t="shared" ca="1" si="313"/>
        <v>VUT0106</v>
      </c>
      <c r="H4032" s="22" t="str">
        <f t="shared" ca="1" si="314"/>
        <v>TAFEA</v>
      </c>
      <c r="I4032" s="2"/>
      <c r="J4032" s="2">
        <v>0</v>
      </c>
      <c r="K4032" s="2"/>
    </row>
    <row r="4033" spans="1:11">
      <c r="A4033" s="6" t="s">
        <v>1733</v>
      </c>
      <c r="B4033" s="6" t="s">
        <v>1734</v>
      </c>
      <c r="C4033" s="22" t="str">
        <f t="shared" ca="1" si="310"/>
        <v>Whitesands (Tanna)</v>
      </c>
      <c r="D4033" s="6" t="s">
        <v>688</v>
      </c>
      <c r="E4033" s="22" t="str">
        <f t="shared" ca="1" si="311"/>
        <v>Tanna</v>
      </c>
      <c r="F4033" s="22" t="str">
        <f t="shared" ca="1" si="312"/>
        <v>VUT0106023</v>
      </c>
      <c r="G4033" s="22" t="str">
        <f t="shared" ca="1" si="313"/>
        <v>VUT0106</v>
      </c>
      <c r="H4033" s="22" t="str">
        <f t="shared" ca="1" si="314"/>
        <v>TAFEA</v>
      </c>
      <c r="I4033" s="2"/>
      <c r="J4033" s="2">
        <v>0</v>
      </c>
      <c r="K4033" s="2"/>
    </row>
    <row r="4034" spans="1:11">
      <c r="A4034" s="6" t="s">
        <v>1737</v>
      </c>
      <c r="B4034" s="6" t="s">
        <v>1738</v>
      </c>
      <c r="C4034" s="22" t="str">
        <f t="shared" ref="C4034:C4061" ca="1" si="315">OFFSET(OffsetRefAdm3,MATCH(D4034,MatchAdm3_Code,0)-1,0)</f>
        <v>Whitesands (Tanna)</v>
      </c>
      <c r="D4034" s="6" t="s">
        <v>688</v>
      </c>
      <c r="E4034" s="22" t="str">
        <f t="shared" ref="E4034:E4061" ca="1" si="316">OFFSET(OffsetRefAdm3,MATCH(D4034,MatchAdm3_Code,0)-1,2)</f>
        <v>Tanna</v>
      </c>
      <c r="F4034" s="22" t="str">
        <f t="shared" ref="F4034:F4061" ca="1" si="317">OFFSET(OffsetRefAdm3,MATCH(D4034,MatchAdm3_Code,0)-1,3)</f>
        <v>VUT0106023</v>
      </c>
      <c r="G4034" s="22" t="str">
        <f t="shared" ref="G4034:G4061" ca="1" si="318">OFFSET(OffsetRefAdm3,MATCH(D4034,MatchAdm3_Code,0)-1,5)</f>
        <v>VUT0106</v>
      </c>
      <c r="H4034" s="22" t="str">
        <f t="shared" ref="H4034:H4061" ca="1" si="319">OFFSET(OffsetRefAdm3,MATCH(D4034,MatchAdm3_Code,0)-1,4)</f>
        <v>TAFEA</v>
      </c>
      <c r="I4034" s="2"/>
      <c r="J4034" s="2">
        <v>0</v>
      </c>
      <c r="K4034" s="2"/>
    </row>
    <row r="4035" spans="1:11">
      <c r="A4035" s="6" t="s">
        <v>1739</v>
      </c>
      <c r="B4035" s="6" t="s">
        <v>1740</v>
      </c>
      <c r="C4035" s="22" t="str">
        <f t="shared" ca="1" si="315"/>
        <v>Whitesands (Tanna)</v>
      </c>
      <c r="D4035" s="6" t="s">
        <v>688</v>
      </c>
      <c r="E4035" s="22" t="str">
        <f t="shared" ca="1" si="316"/>
        <v>Tanna</v>
      </c>
      <c r="F4035" s="22" t="str">
        <f t="shared" ca="1" si="317"/>
        <v>VUT0106023</v>
      </c>
      <c r="G4035" s="22" t="str">
        <f t="shared" ca="1" si="318"/>
        <v>VUT0106</v>
      </c>
      <c r="H4035" s="22" t="str">
        <f t="shared" ca="1" si="319"/>
        <v>TAFEA</v>
      </c>
      <c r="I4035" s="2"/>
      <c r="J4035" s="2">
        <v>0</v>
      </c>
      <c r="K4035" s="2"/>
    </row>
    <row r="4036" spans="1:11">
      <c r="A4036" s="6" t="s">
        <v>1745</v>
      </c>
      <c r="B4036" s="6" t="s">
        <v>1746</v>
      </c>
      <c r="C4036" s="22" t="str">
        <f t="shared" ca="1" si="315"/>
        <v>Whitesands (Tanna)</v>
      </c>
      <c r="D4036" s="6" t="s">
        <v>688</v>
      </c>
      <c r="E4036" s="22" t="str">
        <f t="shared" ca="1" si="316"/>
        <v>Tanna</v>
      </c>
      <c r="F4036" s="22" t="str">
        <f t="shared" ca="1" si="317"/>
        <v>VUT0106023</v>
      </c>
      <c r="G4036" s="22" t="str">
        <f t="shared" ca="1" si="318"/>
        <v>VUT0106</v>
      </c>
      <c r="H4036" s="22" t="str">
        <f t="shared" ca="1" si="319"/>
        <v>TAFEA</v>
      </c>
      <c r="I4036" s="2"/>
      <c r="J4036" s="2">
        <v>0</v>
      </c>
      <c r="K4036" s="2"/>
    </row>
    <row r="4037" spans="1:11">
      <c r="A4037" s="6" t="s">
        <v>1749</v>
      </c>
      <c r="B4037" s="6" t="s">
        <v>1750</v>
      </c>
      <c r="C4037" s="22" t="str">
        <f t="shared" ca="1" si="315"/>
        <v>Whitesands (Tanna)</v>
      </c>
      <c r="D4037" s="6" t="s">
        <v>688</v>
      </c>
      <c r="E4037" s="22" t="str">
        <f t="shared" ca="1" si="316"/>
        <v>Tanna</v>
      </c>
      <c r="F4037" s="22" t="str">
        <f t="shared" ca="1" si="317"/>
        <v>VUT0106023</v>
      </c>
      <c r="G4037" s="22" t="str">
        <f t="shared" ca="1" si="318"/>
        <v>VUT0106</v>
      </c>
      <c r="H4037" s="22" t="str">
        <f t="shared" ca="1" si="319"/>
        <v>TAFEA</v>
      </c>
      <c r="I4037" s="2"/>
      <c r="J4037" s="2">
        <v>0</v>
      </c>
      <c r="K4037" s="2"/>
    </row>
    <row r="4038" spans="1:11">
      <c r="A4038" s="6" t="s">
        <v>1765</v>
      </c>
      <c r="B4038" s="6" t="s">
        <v>1766</v>
      </c>
      <c r="C4038" s="22" t="str">
        <f t="shared" ca="1" si="315"/>
        <v>Whitesands (Tanna)</v>
      </c>
      <c r="D4038" s="6" t="s">
        <v>688</v>
      </c>
      <c r="E4038" s="22" t="str">
        <f t="shared" ca="1" si="316"/>
        <v>Tanna</v>
      </c>
      <c r="F4038" s="22" t="str">
        <f t="shared" ca="1" si="317"/>
        <v>VUT0106023</v>
      </c>
      <c r="G4038" s="22" t="str">
        <f t="shared" ca="1" si="318"/>
        <v>VUT0106</v>
      </c>
      <c r="H4038" s="22" t="str">
        <f t="shared" ca="1" si="319"/>
        <v>TAFEA</v>
      </c>
      <c r="I4038" s="2"/>
      <c r="J4038" s="2">
        <v>0</v>
      </c>
      <c r="K4038" s="2"/>
    </row>
    <row r="4039" spans="1:11">
      <c r="A4039" s="6" t="s">
        <v>1771</v>
      </c>
      <c r="B4039" s="6" t="s">
        <v>1772</v>
      </c>
      <c r="C4039" s="22" t="str">
        <f t="shared" ca="1" si="315"/>
        <v>Whitesands (Tanna)</v>
      </c>
      <c r="D4039" s="6" t="s">
        <v>688</v>
      </c>
      <c r="E4039" s="22" t="str">
        <f t="shared" ca="1" si="316"/>
        <v>Tanna</v>
      </c>
      <c r="F4039" s="22" t="str">
        <f t="shared" ca="1" si="317"/>
        <v>VUT0106023</v>
      </c>
      <c r="G4039" s="22" t="str">
        <f t="shared" ca="1" si="318"/>
        <v>VUT0106</v>
      </c>
      <c r="H4039" s="22" t="str">
        <f t="shared" ca="1" si="319"/>
        <v>TAFEA</v>
      </c>
      <c r="I4039" s="2"/>
      <c r="J4039" s="2">
        <v>0</v>
      </c>
      <c r="K4039" s="2"/>
    </row>
    <row r="4040" spans="1:11">
      <c r="A4040" s="6" t="s">
        <v>2853</v>
      </c>
      <c r="B4040" s="6" t="s">
        <v>2854</v>
      </c>
      <c r="C4040" s="22" t="str">
        <f t="shared" ca="1" si="315"/>
        <v>Yarsu (Epi)</v>
      </c>
      <c r="D4040" s="6" t="s">
        <v>690</v>
      </c>
      <c r="E4040" s="22" t="str">
        <f t="shared" ca="1" si="316"/>
        <v>Epi</v>
      </c>
      <c r="F4040" s="22" t="str">
        <f t="shared" ca="1" si="317"/>
        <v>VUT0105007</v>
      </c>
      <c r="G4040" s="22" t="str">
        <f t="shared" ca="1" si="318"/>
        <v>VUT0105</v>
      </c>
      <c r="H4040" s="22" t="str">
        <f t="shared" ca="1" si="319"/>
        <v>SHEFA</v>
      </c>
      <c r="I4040" s="2"/>
      <c r="J4040" s="2">
        <v>0</v>
      </c>
      <c r="K4040" s="2"/>
    </row>
    <row r="4041" spans="1:11">
      <c r="A4041" s="6" t="s">
        <v>2859</v>
      </c>
      <c r="B4041" s="6" t="s">
        <v>2860</v>
      </c>
      <c r="C4041" s="22" t="str">
        <f t="shared" ca="1" si="315"/>
        <v>Yarsu (Epi)</v>
      </c>
      <c r="D4041" s="6" t="s">
        <v>690</v>
      </c>
      <c r="E4041" s="22" t="str">
        <f t="shared" ca="1" si="316"/>
        <v>Epi</v>
      </c>
      <c r="F4041" s="22" t="str">
        <f t="shared" ca="1" si="317"/>
        <v>VUT0105007</v>
      </c>
      <c r="G4041" s="22" t="str">
        <f t="shared" ca="1" si="318"/>
        <v>VUT0105</v>
      </c>
      <c r="H4041" s="22" t="str">
        <f t="shared" ca="1" si="319"/>
        <v>SHEFA</v>
      </c>
      <c r="I4041" s="2"/>
      <c r="J4041" s="2">
        <v>0</v>
      </c>
      <c r="K4041" s="2"/>
    </row>
    <row r="4042" spans="1:11">
      <c r="A4042" s="6" t="s">
        <v>2861</v>
      </c>
      <c r="B4042" s="6" t="s">
        <v>2862</v>
      </c>
      <c r="C4042" s="22" t="str">
        <f t="shared" ca="1" si="315"/>
        <v>Yarsu (Epi)</v>
      </c>
      <c r="D4042" s="6" t="s">
        <v>690</v>
      </c>
      <c r="E4042" s="22" t="str">
        <f t="shared" ca="1" si="316"/>
        <v>Epi</v>
      </c>
      <c r="F4042" s="22" t="str">
        <f t="shared" ca="1" si="317"/>
        <v>VUT0105007</v>
      </c>
      <c r="G4042" s="22" t="str">
        <f t="shared" ca="1" si="318"/>
        <v>VUT0105</v>
      </c>
      <c r="H4042" s="22" t="str">
        <f t="shared" ca="1" si="319"/>
        <v>SHEFA</v>
      </c>
      <c r="I4042" s="2"/>
      <c r="J4042" s="2">
        <v>1</v>
      </c>
      <c r="K4042" s="2">
        <v>2</v>
      </c>
    </row>
    <row r="4043" spans="1:11">
      <c r="A4043" s="6" t="s">
        <v>2864</v>
      </c>
      <c r="B4043" s="6" t="s">
        <v>2865</v>
      </c>
      <c r="C4043" s="22" t="str">
        <f t="shared" ca="1" si="315"/>
        <v>Yarsu (Epi)</v>
      </c>
      <c r="D4043" s="6" t="s">
        <v>690</v>
      </c>
      <c r="E4043" s="22" t="str">
        <f t="shared" ca="1" si="316"/>
        <v>Epi</v>
      </c>
      <c r="F4043" s="22" t="str">
        <f t="shared" ca="1" si="317"/>
        <v>VUT0105007</v>
      </c>
      <c r="G4043" s="22" t="str">
        <f t="shared" ca="1" si="318"/>
        <v>VUT0105</v>
      </c>
      <c r="H4043" s="22" t="str">
        <f t="shared" ca="1" si="319"/>
        <v>SHEFA</v>
      </c>
      <c r="I4043" s="2"/>
      <c r="J4043" s="2">
        <v>0</v>
      </c>
      <c r="K4043" s="2"/>
    </row>
    <row r="4044" spans="1:11">
      <c r="A4044" s="6" t="s">
        <v>2866</v>
      </c>
      <c r="B4044" s="6" t="s">
        <v>2867</v>
      </c>
      <c r="C4044" s="22" t="str">
        <f t="shared" ca="1" si="315"/>
        <v>Yarsu (Epi)</v>
      </c>
      <c r="D4044" s="6" t="s">
        <v>690</v>
      </c>
      <c r="E4044" s="22" t="str">
        <f t="shared" ca="1" si="316"/>
        <v>Epi</v>
      </c>
      <c r="F4044" s="22" t="str">
        <f t="shared" ca="1" si="317"/>
        <v>VUT0105007</v>
      </c>
      <c r="G4044" s="22" t="str">
        <f t="shared" ca="1" si="318"/>
        <v>VUT0105</v>
      </c>
      <c r="H4044" s="22" t="str">
        <f t="shared" ca="1" si="319"/>
        <v>SHEFA</v>
      </c>
      <c r="I4044" s="2"/>
      <c r="J4044" s="2">
        <v>0</v>
      </c>
      <c r="K4044" s="2"/>
    </row>
    <row r="4045" spans="1:11">
      <c r="A4045" s="6" t="s">
        <v>2870</v>
      </c>
      <c r="B4045" s="6" t="s">
        <v>2871</v>
      </c>
      <c r="C4045" s="22" t="str">
        <f t="shared" ca="1" si="315"/>
        <v>Yarsu (Epi)</v>
      </c>
      <c r="D4045" s="6" t="s">
        <v>690</v>
      </c>
      <c r="E4045" s="22" t="str">
        <f t="shared" ca="1" si="316"/>
        <v>Epi</v>
      </c>
      <c r="F4045" s="22" t="str">
        <f t="shared" ca="1" si="317"/>
        <v>VUT0105007</v>
      </c>
      <c r="G4045" s="22" t="str">
        <f t="shared" ca="1" si="318"/>
        <v>VUT0105</v>
      </c>
      <c r="H4045" s="22" t="str">
        <f t="shared" ca="1" si="319"/>
        <v>SHEFA</v>
      </c>
      <c r="I4045" s="2"/>
      <c r="J4045" s="2">
        <v>0</v>
      </c>
      <c r="K4045" s="2"/>
    </row>
    <row r="4046" spans="1:11">
      <c r="A4046" s="6" t="s">
        <v>2877</v>
      </c>
      <c r="B4046" s="6" t="s">
        <v>2878</v>
      </c>
      <c r="C4046" s="22" t="str">
        <f t="shared" ca="1" si="315"/>
        <v>Yarsu (Epi)</v>
      </c>
      <c r="D4046" s="6" t="s">
        <v>690</v>
      </c>
      <c r="E4046" s="22" t="str">
        <f t="shared" ca="1" si="316"/>
        <v>Epi</v>
      </c>
      <c r="F4046" s="22" t="str">
        <f t="shared" ca="1" si="317"/>
        <v>VUT0105007</v>
      </c>
      <c r="G4046" s="22" t="str">
        <f t="shared" ca="1" si="318"/>
        <v>VUT0105</v>
      </c>
      <c r="H4046" s="22" t="str">
        <f t="shared" ca="1" si="319"/>
        <v>SHEFA</v>
      </c>
      <c r="I4046" s="2"/>
      <c r="J4046" s="2">
        <v>0</v>
      </c>
      <c r="K4046" s="2"/>
    </row>
    <row r="4047" spans="1:11">
      <c r="A4047" s="6" t="s">
        <v>2881</v>
      </c>
      <c r="B4047" s="6" t="s">
        <v>2882</v>
      </c>
      <c r="C4047" s="22" t="str">
        <f t="shared" ca="1" si="315"/>
        <v>Yarsu (Epi)</v>
      </c>
      <c r="D4047" s="6" t="s">
        <v>690</v>
      </c>
      <c r="E4047" s="22" t="str">
        <f t="shared" ca="1" si="316"/>
        <v>Epi</v>
      </c>
      <c r="F4047" s="22" t="str">
        <f t="shared" ca="1" si="317"/>
        <v>VUT0105007</v>
      </c>
      <c r="G4047" s="22" t="str">
        <f t="shared" ca="1" si="318"/>
        <v>VUT0105</v>
      </c>
      <c r="H4047" s="22" t="str">
        <f t="shared" ca="1" si="319"/>
        <v>SHEFA</v>
      </c>
      <c r="I4047" s="2"/>
      <c r="J4047" s="2">
        <v>0</v>
      </c>
      <c r="K4047" s="2"/>
    </row>
    <row r="4048" spans="1:11">
      <c r="A4048" s="6" t="s">
        <v>2893</v>
      </c>
      <c r="B4048" s="6" t="s">
        <v>2894</v>
      </c>
      <c r="C4048" s="22" t="str">
        <f t="shared" ca="1" si="315"/>
        <v>Yarsu (Epi)</v>
      </c>
      <c r="D4048" s="6" t="s">
        <v>690</v>
      </c>
      <c r="E4048" s="22" t="str">
        <f t="shared" ca="1" si="316"/>
        <v>Epi</v>
      </c>
      <c r="F4048" s="22" t="str">
        <f t="shared" ca="1" si="317"/>
        <v>VUT0105007</v>
      </c>
      <c r="G4048" s="22" t="str">
        <f t="shared" ca="1" si="318"/>
        <v>VUT0105</v>
      </c>
      <c r="H4048" s="22" t="str">
        <f t="shared" ca="1" si="319"/>
        <v>SHEFA</v>
      </c>
      <c r="I4048" s="2"/>
      <c r="J4048" s="2">
        <v>0</v>
      </c>
      <c r="K4048" s="2"/>
    </row>
    <row r="4049" spans="1:11">
      <c r="A4049" s="6" t="s">
        <v>2895</v>
      </c>
      <c r="B4049" s="6" t="s">
        <v>2896</v>
      </c>
      <c r="C4049" s="22" t="str">
        <f t="shared" ca="1" si="315"/>
        <v>Yarsu (Epi)</v>
      </c>
      <c r="D4049" s="6" t="s">
        <v>690</v>
      </c>
      <c r="E4049" s="22" t="str">
        <f t="shared" ca="1" si="316"/>
        <v>Epi</v>
      </c>
      <c r="F4049" s="22" t="str">
        <f t="shared" ca="1" si="317"/>
        <v>VUT0105007</v>
      </c>
      <c r="G4049" s="22" t="str">
        <f t="shared" ca="1" si="318"/>
        <v>VUT0105</v>
      </c>
      <c r="H4049" s="22" t="str">
        <f t="shared" ca="1" si="319"/>
        <v>SHEFA</v>
      </c>
      <c r="I4049" s="2"/>
      <c r="J4049" s="2">
        <v>0</v>
      </c>
      <c r="K4049" s="2"/>
    </row>
    <row r="4050" spans="1:11">
      <c r="A4050" s="6" t="s">
        <v>2897</v>
      </c>
      <c r="B4050" s="6" t="s">
        <v>2898</v>
      </c>
      <c r="C4050" s="22" t="str">
        <f t="shared" ca="1" si="315"/>
        <v>Yarsu (Epi)</v>
      </c>
      <c r="D4050" s="6" t="s">
        <v>690</v>
      </c>
      <c r="E4050" s="22" t="str">
        <f t="shared" ca="1" si="316"/>
        <v>Epi</v>
      </c>
      <c r="F4050" s="22" t="str">
        <f t="shared" ca="1" si="317"/>
        <v>VUT0105007</v>
      </c>
      <c r="G4050" s="22" t="str">
        <f t="shared" ca="1" si="318"/>
        <v>VUT0105</v>
      </c>
      <c r="H4050" s="22" t="str">
        <f t="shared" ca="1" si="319"/>
        <v>SHEFA</v>
      </c>
      <c r="I4050" s="2"/>
      <c r="J4050" s="2">
        <v>0</v>
      </c>
      <c r="K4050" s="2"/>
    </row>
    <row r="4051" spans="1:11">
      <c r="A4051" s="6" t="s">
        <v>2901</v>
      </c>
      <c r="B4051" s="6" t="s">
        <v>2902</v>
      </c>
      <c r="C4051" s="22" t="str">
        <f t="shared" ca="1" si="315"/>
        <v>Yarsu (Epi)</v>
      </c>
      <c r="D4051" s="6" t="s">
        <v>690</v>
      </c>
      <c r="E4051" s="22" t="str">
        <f t="shared" ca="1" si="316"/>
        <v>Epi</v>
      </c>
      <c r="F4051" s="22" t="str">
        <f t="shared" ca="1" si="317"/>
        <v>VUT0105007</v>
      </c>
      <c r="G4051" s="22" t="str">
        <f t="shared" ca="1" si="318"/>
        <v>VUT0105</v>
      </c>
      <c r="H4051" s="22" t="str">
        <f t="shared" ca="1" si="319"/>
        <v>SHEFA</v>
      </c>
      <c r="I4051" s="2"/>
      <c r="J4051" s="2">
        <v>0</v>
      </c>
      <c r="K4051" s="2"/>
    </row>
    <row r="4052" spans="1:11">
      <c r="A4052" s="6" t="s">
        <v>2907</v>
      </c>
      <c r="B4052" s="6" t="s">
        <v>2908</v>
      </c>
      <c r="C4052" s="22" t="str">
        <f t="shared" ca="1" si="315"/>
        <v>Yarsu (Epi)</v>
      </c>
      <c r="D4052" s="6" t="s">
        <v>690</v>
      </c>
      <c r="E4052" s="22" t="str">
        <f t="shared" ca="1" si="316"/>
        <v>Epi</v>
      </c>
      <c r="F4052" s="22" t="str">
        <f t="shared" ca="1" si="317"/>
        <v>VUT0105007</v>
      </c>
      <c r="G4052" s="22" t="str">
        <f t="shared" ca="1" si="318"/>
        <v>VUT0105</v>
      </c>
      <c r="H4052" s="22" t="str">
        <f t="shared" ca="1" si="319"/>
        <v>SHEFA</v>
      </c>
      <c r="I4052" s="2"/>
      <c r="J4052" s="2">
        <v>0</v>
      </c>
      <c r="K4052" s="2"/>
    </row>
    <row r="4053" spans="1:11">
      <c r="A4053" s="6" t="s">
        <v>2909</v>
      </c>
      <c r="B4053" s="6" t="s">
        <v>2910</v>
      </c>
      <c r="C4053" s="22" t="str">
        <f t="shared" ca="1" si="315"/>
        <v>Yarsu (Epi)</v>
      </c>
      <c r="D4053" s="6" t="s">
        <v>690</v>
      </c>
      <c r="E4053" s="22" t="str">
        <f t="shared" ca="1" si="316"/>
        <v>Epi</v>
      </c>
      <c r="F4053" s="22" t="str">
        <f t="shared" ca="1" si="317"/>
        <v>VUT0105007</v>
      </c>
      <c r="G4053" s="22" t="str">
        <f t="shared" ca="1" si="318"/>
        <v>VUT0105</v>
      </c>
      <c r="H4053" s="22" t="str">
        <f t="shared" ca="1" si="319"/>
        <v>SHEFA</v>
      </c>
      <c r="I4053" s="2"/>
      <c r="J4053" s="2">
        <v>0</v>
      </c>
      <c r="K4053" s="2"/>
    </row>
    <row r="4054" spans="1:11">
      <c r="A4054" s="6" t="s">
        <v>2911</v>
      </c>
      <c r="B4054" s="6" t="s">
        <v>2912</v>
      </c>
      <c r="C4054" s="22" t="str">
        <f t="shared" ca="1" si="315"/>
        <v>Yarsu (Epi)</v>
      </c>
      <c r="D4054" s="6" t="s">
        <v>690</v>
      </c>
      <c r="E4054" s="22" t="str">
        <f t="shared" ca="1" si="316"/>
        <v>Epi</v>
      </c>
      <c r="F4054" s="22" t="str">
        <f t="shared" ca="1" si="317"/>
        <v>VUT0105007</v>
      </c>
      <c r="G4054" s="22" t="str">
        <f t="shared" ca="1" si="318"/>
        <v>VUT0105</v>
      </c>
      <c r="H4054" s="22" t="str">
        <f t="shared" ca="1" si="319"/>
        <v>SHEFA</v>
      </c>
      <c r="I4054" s="2"/>
      <c r="J4054" s="2">
        <v>0</v>
      </c>
      <c r="K4054" s="2"/>
    </row>
    <row r="4055" spans="1:11">
      <c r="A4055" s="6" t="s">
        <v>2915</v>
      </c>
      <c r="B4055" s="6" t="s">
        <v>2916</v>
      </c>
      <c r="C4055" s="22" t="str">
        <f t="shared" ca="1" si="315"/>
        <v>Yarsu (Epi)</v>
      </c>
      <c r="D4055" s="6" t="s">
        <v>690</v>
      </c>
      <c r="E4055" s="22" t="str">
        <f t="shared" ca="1" si="316"/>
        <v>Epi</v>
      </c>
      <c r="F4055" s="22" t="str">
        <f t="shared" ca="1" si="317"/>
        <v>VUT0105007</v>
      </c>
      <c r="G4055" s="22" t="str">
        <f t="shared" ca="1" si="318"/>
        <v>VUT0105</v>
      </c>
      <c r="H4055" s="22" t="str">
        <f t="shared" ca="1" si="319"/>
        <v>SHEFA</v>
      </c>
      <c r="I4055" s="2"/>
      <c r="J4055" s="2">
        <v>0</v>
      </c>
      <c r="K4055" s="2"/>
    </row>
    <row r="4056" spans="1:11">
      <c r="A4056" s="6" t="s">
        <v>2919</v>
      </c>
      <c r="B4056" s="6" t="s">
        <v>2920</v>
      </c>
      <c r="C4056" s="22" t="str">
        <f t="shared" ca="1" si="315"/>
        <v>Yarsu (Epi)</v>
      </c>
      <c r="D4056" s="6" t="s">
        <v>690</v>
      </c>
      <c r="E4056" s="22" t="str">
        <f t="shared" ca="1" si="316"/>
        <v>Epi</v>
      </c>
      <c r="F4056" s="22" t="str">
        <f t="shared" ca="1" si="317"/>
        <v>VUT0105007</v>
      </c>
      <c r="G4056" s="22" t="str">
        <f t="shared" ca="1" si="318"/>
        <v>VUT0105</v>
      </c>
      <c r="H4056" s="22" t="str">
        <f t="shared" ca="1" si="319"/>
        <v>SHEFA</v>
      </c>
      <c r="I4056" s="2"/>
      <c r="J4056" s="2">
        <v>0</v>
      </c>
      <c r="K4056" s="2"/>
    </row>
    <row r="4057" spans="1:11">
      <c r="A4057" s="6" t="s">
        <v>2921</v>
      </c>
      <c r="B4057" s="6" t="s">
        <v>2922</v>
      </c>
      <c r="C4057" s="22" t="str">
        <f t="shared" ca="1" si="315"/>
        <v>Yarsu (Epi)</v>
      </c>
      <c r="D4057" s="6" t="s">
        <v>690</v>
      </c>
      <c r="E4057" s="22" t="str">
        <f t="shared" ca="1" si="316"/>
        <v>Epi</v>
      </c>
      <c r="F4057" s="22" t="str">
        <f t="shared" ca="1" si="317"/>
        <v>VUT0105007</v>
      </c>
      <c r="G4057" s="22" t="str">
        <f t="shared" ca="1" si="318"/>
        <v>VUT0105</v>
      </c>
      <c r="H4057" s="22" t="str">
        <f t="shared" ca="1" si="319"/>
        <v>SHEFA</v>
      </c>
      <c r="I4057" s="2"/>
      <c r="J4057" s="2">
        <v>0</v>
      </c>
      <c r="K4057" s="2"/>
    </row>
    <row r="4058" spans="1:11">
      <c r="A4058" s="6" t="s">
        <v>2923</v>
      </c>
      <c r="B4058" s="6" t="s">
        <v>2924</v>
      </c>
      <c r="C4058" s="22" t="str">
        <f t="shared" ca="1" si="315"/>
        <v>Yarsu (Epi)</v>
      </c>
      <c r="D4058" s="6" t="s">
        <v>690</v>
      </c>
      <c r="E4058" s="22" t="str">
        <f t="shared" ca="1" si="316"/>
        <v>Epi</v>
      </c>
      <c r="F4058" s="22" t="str">
        <f t="shared" ca="1" si="317"/>
        <v>VUT0105007</v>
      </c>
      <c r="G4058" s="22" t="str">
        <f t="shared" ca="1" si="318"/>
        <v>VUT0105</v>
      </c>
      <c r="H4058" s="22" t="str">
        <f t="shared" ca="1" si="319"/>
        <v>SHEFA</v>
      </c>
      <c r="I4058" s="2"/>
      <c r="J4058" s="2">
        <v>0</v>
      </c>
      <c r="K4058" s="2"/>
    </row>
    <row r="4059" spans="1:11">
      <c r="A4059" s="6" t="s">
        <v>2925</v>
      </c>
      <c r="B4059" s="6" t="s">
        <v>2926</v>
      </c>
      <c r="C4059" s="22" t="str">
        <f t="shared" ca="1" si="315"/>
        <v>Yarsu (Epi)</v>
      </c>
      <c r="D4059" s="6" t="s">
        <v>690</v>
      </c>
      <c r="E4059" s="22" t="str">
        <f t="shared" ca="1" si="316"/>
        <v>Epi</v>
      </c>
      <c r="F4059" s="22" t="str">
        <f t="shared" ca="1" si="317"/>
        <v>VUT0105007</v>
      </c>
      <c r="G4059" s="22" t="str">
        <f t="shared" ca="1" si="318"/>
        <v>VUT0105</v>
      </c>
      <c r="H4059" s="22" t="str">
        <f t="shared" ca="1" si="319"/>
        <v>SHEFA</v>
      </c>
      <c r="I4059" s="2"/>
      <c r="J4059" s="2">
        <v>0</v>
      </c>
      <c r="K4059" s="2"/>
    </row>
    <row r="4060" spans="1:11">
      <c r="A4060" s="6" t="s">
        <v>2931</v>
      </c>
      <c r="B4060" s="6" t="s">
        <v>2932</v>
      </c>
      <c r="C4060" s="22" t="str">
        <f t="shared" ca="1" si="315"/>
        <v>Yarsu (Epi)</v>
      </c>
      <c r="D4060" s="6" t="s">
        <v>690</v>
      </c>
      <c r="E4060" s="22" t="str">
        <f t="shared" ca="1" si="316"/>
        <v>Epi</v>
      </c>
      <c r="F4060" s="22" t="str">
        <f t="shared" ca="1" si="317"/>
        <v>VUT0105007</v>
      </c>
      <c r="G4060" s="22" t="str">
        <f t="shared" ca="1" si="318"/>
        <v>VUT0105</v>
      </c>
      <c r="H4060" s="22" t="str">
        <f t="shared" ca="1" si="319"/>
        <v>SHEFA</v>
      </c>
      <c r="I4060" s="2"/>
      <c r="J4060" s="2">
        <v>0</v>
      </c>
      <c r="K4060" s="2"/>
    </row>
    <row r="4061" spans="1:11">
      <c r="A4061" s="6" t="s">
        <v>357</v>
      </c>
      <c r="B4061" s="6" t="s">
        <v>2855</v>
      </c>
      <c r="C4061" s="22" t="str">
        <f t="shared" ca="1" si="315"/>
        <v>Yarsu (Namuka)</v>
      </c>
      <c r="D4061" s="6" t="s">
        <v>692</v>
      </c>
      <c r="E4061" s="22" t="str">
        <f t="shared" ca="1" si="316"/>
        <v>Namuka</v>
      </c>
      <c r="F4061" s="22" t="str">
        <f t="shared" ca="1" si="317"/>
        <v>VUT0105067</v>
      </c>
      <c r="G4061" s="22" t="str">
        <f t="shared" ca="1" si="318"/>
        <v>VUT0105</v>
      </c>
      <c r="H4061" s="22" t="str">
        <f t="shared" ca="1" si="319"/>
        <v>SHEFA</v>
      </c>
      <c r="I4061" s="2"/>
      <c r="J4061" s="2">
        <v>0</v>
      </c>
      <c r="K4061" s="2"/>
    </row>
    <row r="4062" spans="1:11">
      <c r="A4062" s="2"/>
      <c r="B4062" s="2"/>
      <c r="C4062" s="22"/>
      <c r="D4062" s="2"/>
      <c r="E4062" s="22"/>
      <c r="F4062" s="22"/>
      <c r="G4062" s="22"/>
      <c r="H4062" s="22"/>
      <c r="I4062" s="2"/>
      <c r="J4062" s="2"/>
      <c r="K4062" s="2"/>
    </row>
    <row r="4063" spans="1:11">
      <c r="A4063" s="2"/>
      <c r="B4063" s="2"/>
      <c r="C4063" s="22"/>
      <c r="D4063" s="2"/>
      <c r="E4063" s="22"/>
      <c r="F4063" s="22"/>
      <c r="G4063" s="22"/>
      <c r="H4063" s="22"/>
      <c r="I4063" s="2"/>
      <c r="J4063" s="2"/>
      <c r="K4063" s="2"/>
    </row>
    <row r="4064" spans="1:11">
      <c r="A4064" s="2"/>
      <c r="B4064" s="2"/>
      <c r="C4064" s="22"/>
      <c r="D4064" s="2"/>
      <c r="E4064" s="22"/>
      <c r="F4064" s="22"/>
      <c r="G4064" s="22"/>
      <c r="H4064" s="22"/>
      <c r="I4064" s="2"/>
      <c r="J4064" s="2"/>
      <c r="K4064" s="2"/>
    </row>
    <row r="4065" spans="1:11">
      <c r="A4065" s="2"/>
      <c r="B4065" s="2"/>
      <c r="C4065" s="22"/>
      <c r="D4065" s="2"/>
      <c r="E4065" s="22"/>
      <c r="F4065" s="22"/>
      <c r="G4065" s="22"/>
      <c r="H4065" s="22"/>
      <c r="I4065" s="2"/>
      <c r="J4065" s="2"/>
      <c r="K4065" s="2"/>
    </row>
    <row r="4066" spans="1:11">
      <c r="A4066" s="2"/>
      <c r="B4066" s="2"/>
      <c r="C4066" s="22"/>
      <c r="D4066" s="2"/>
      <c r="E4066" s="22"/>
      <c r="F4066" s="22"/>
      <c r="G4066" s="22"/>
      <c r="H4066" s="22"/>
      <c r="I4066" s="2"/>
      <c r="J4066" s="2"/>
      <c r="K4066" s="2"/>
    </row>
    <row r="4067" spans="1:11">
      <c r="A4067" s="2"/>
      <c r="B4067" s="2"/>
      <c r="C4067" s="22"/>
      <c r="D4067" s="2"/>
      <c r="E4067" s="22"/>
      <c r="F4067" s="22"/>
      <c r="G4067" s="22"/>
      <c r="H4067" s="22"/>
      <c r="I4067" s="2"/>
      <c r="J4067" s="2"/>
      <c r="K4067" s="2"/>
    </row>
    <row r="4068" spans="1:11">
      <c r="A4068" s="2"/>
      <c r="B4068" s="2"/>
      <c r="C4068" s="22"/>
      <c r="D4068" s="2"/>
      <c r="E4068" s="22"/>
      <c r="F4068" s="22"/>
      <c r="G4068" s="22"/>
      <c r="H4068" s="22"/>
      <c r="I4068" s="2"/>
      <c r="J4068" s="2"/>
      <c r="K4068" s="2"/>
    </row>
    <row r="4069" spans="1:11">
      <c r="A4069" s="2"/>
      <c r="B4069" s="2"/>
      <c r="C4069" s="22"/>
      <c r="D4069" s="2"/>
      <c r="E4069" s="22"/>
      <c r="F4069" s="22"/>
      <c r="G4069" s="22"/>
      <c r="H4069" s="22"/>
      <c r="I4069" s="2"/>
      <c r="J4069" s="2"/>
      <c r="K4069" s="2"/>
    </row>
    <row r="4070" spans="1:11">
      <c r="A4070" s="2"/>
      <c r="B4070" s="2"/>
      <c r="C4070" s="22"/>
      <c r="D4070" s="2"/>
      <c r="E4070" s="22"/>
      <c r="F4070" s="22"/>
      <c r="G4070" s="22"/>
      <c r="H4070" s="22"/>
      <c r="I4070" s="2"/>
      <c r="J4070" s="2"/>
      <c r="K4070" s="2"/>
    </row>
    <row r="4071" spans="1:11">
      <c r="A4071" s="2"/>
      <c r="B4071" s="2"/>
      <c r="C4071" s="22"/>
      <c r="D4071" s="2"/>
      <c r="E4071" s="22"/>
      <c r="F4071" s="22"/>
      <c r="G4071" s="22"/>
      <c r="H4071" s="22"/>
      <c r="I4071" s="2"/>
      <c r="J4071" s="2"/>
      <c r="K4071" s="2"/>
    </row>
    <row r="4072" spans="1:11">
      <c r="A4072" s="2"/>
      <c r="B4072" s="2"/>
      <c r="C4072" s="22"/>
      <c r="D4072" s="2"/>
      <c r="E4072" s="22"/>
      <c r="F4072" s="22"/>
      <c r="G4072" s="22"/>
      <c r="H4072" s="22"/>
      <c r="I4072" s="2"/>
      <c r="J4072" s="2"/>
      <c r="K4072" s="2"/>
    </row>
    <row r="4073" spans="1:11">
      <c r="A4073" s="2"/>
      <c r="B4073" s="2"/>
      <c r="C4073" s="22"/>
      <c r="D4073" s="2"/>
      <c r="E4073" s="22"/>
      <c r="F4073" s="22"/>
      <c r="G4073" s="22"/>
      <c r="H4073" s="22"/>
      <c r="I4073" s="2"/>
      <c r="J4073" s="2"/>
      <c r="K4073" s="2"/>
    </row>
    <row r="4074" spans="1:11">
      <c r="A4074" s="2"/>
      <c r="B4074" s="2"/>
      <c r="C4074" s="22"/>
      <c r="D4074" s="2"/>
      <c r="E4074" s="22"/>
      <c r="F4074" s="22"/>
      <c r="G4074" s="22"/>
      <c r="H4074" s="22"/>
      <c r="I4074" s="2"/>
      <c r="J4074" s="2"/>
      <c r="K4074" s="2"/>
    </row>
    <row r="4075" spans="1:11">
      <c r="A4075" s="2"/>
      <c r="B4075" s="2"/>
      <c r="C4075" s="22"/>
      <c r="D4075" s="2"/>
      <c r="E4075" s="22"/>
      <c r="F4075" s="22"/>
      <c r="G4075" s="22"/>
      <c r="H4075" s="22"/>
      <c r="I4075" s="2"/>
      <c r="J4075" s="2"/>
      <c r="K4075" s="2"/>
    </row>
    <row r="4076" spans="1:11">
      <c r="A4076" s="2"/>
      <c r="B4076" s="2"/>
      <c r="C4076" s="22"/>
      <c r="D4076" s="2"/>
      <c r="E4076" s="22"/>
      <c r="F4076" s="22"/>
      <c r="G4076" s="22"/>
      <c r="H4076" s="22"/>
      <c r="I4076" s="2"/>
      <c r="J4076" s="2"/>
      <c r="K4076" s="2"/>
    </row>
    <row r="4077" spans="1:11">
      <c r="A4077" s="2"/>
      <c r="B4077" s="2"/>
      <c r="C4077" s="22"/>
      <c r="D4077" s="2"/>
      <c r="E4077" s="22"/>
      <c r="F4077" s="22"/>
      <c r="G4077" s="22"/>
      <c r="H4077" s="22"/>
      <c r="I4077" s="2"/>
      <c r="J4077" s="2"/>
      <c r="K4077" s="2"/>
    </row>
    <row r="4078" spans="1:11">
      <c r="A4078" s="2"/>
      <c r="B4078" s="2"/>
      <c r="C4078" s="22"/>
      <c r="D4078" s="2"/>
      <c r="E4078" s="22"/>
      <c r="F4078" s="22"/>
      <c r="G4078" s="22"/>
      <c r="H4078" s="22"/>
      <c r="I4078" s="2"/>
      <c r="J4078" s="2"/>
      <c r="K4078" s="2"/>
    </row>
    <row r="4079" spans="1:11">
      <c r="A4079" s="2"/>
      <c r="B4079" s="2"/>
      <c r="C4079" s="22"/>
      <c r="D4079" s="2"/>
      <c r="E4079" s="22"/>
      <c r="F4079" s="22"/>
      <c r="G4079" s="22"/>
      <c r="H4079" s="22"/>
      <c r="I4079" s="2"/>
      <c r="J4079" s="2"/>
      <c r="K4079" s="2"/>
    </row>
    <row r="4080" spans="1:11">
      <c r="A4080" s="2"/>
      <c r="B4080" s="2"/>
      <c r="C4080" s="22"/>
      <c r="D4080" s="2"/>
      <c r="E4080" s="22"/>
      <c r="F4080" s="22"/>
      <c r="G4080" s="22"/>
      <c r="H4080" s="22"/>
      <c r="I4080" s="2"/>
      <c r="J4080" s="2"/>
      <c r="K4080" s="2"/>
    </row>
    <row r="4081" spans="1:11">
      <c r="A4081" s="2"/>
      <c r="B4081" s="2"/>
      <c r="C4081" s="22"/>
      <c r="D4081" s="2"/>
      <c r="E4081" s="22"/>
      <c r="F4081" s="22"/>
      <c r="G4081" s="22"/>
      <c r="H4081" s="22"/>
      <c r="I4081" s="2"/>
      <c r="J4081" s="2"/>
      <c r="K4081" s="2"/>
    </row>
    <row r="4082" spans="1:11">
      <c r="A4082" s="2"/>
      <c r="B4082" s="2"/>
      <c r="C4082" s="22"/>
      <c r="D4082" s="2"/>
      <c r="E4082" s="22"/>
      <c r="F4082" s="22"/>
      <c r="G4082" s="22"/>
      <c r="H4082" s="22"/>
      <c r="I4082" s="2"/>
      <c r="J4082" s="2"/>
      <c r="K4082" s="2"/>
    </row>
    <row r="4083" spans="1:11">
      <c r="A4083" s="2"/>
      <c r="B4083" s="2"/>
      <c r="C4083" s="22"/>
      <c r="D4083" s="2"/>
      <c r="E4083" s="22"/>
      <c r="F4083" s="22"/>
      <c r="G4083" s="22"/>
      <c r="H4083" s="22"/>
      <c r="I4083" s="2"/>
      <c r="J4083" s="2"/>
      <c r="K4083" s="2"/>
    </row>
    <row r="4084" spans="1:11">
      <c r="A4084" s="2"/>
      <c r="B4084" s="2"/>
      <c r="C4084" s="22"/>
      <c r="D4084" s="2"/>
      <c r="E4084" s="22"/>
      <c r="F4084" s="22"/>
      <c r="G4084" s="22"/>
      <c r="H4084" s="22"/>
      <c r="I4084" s="2"/>
      <c r="J4084" s="2"/>
      <c r="K4084" s="2"/>
    </row>
    <row r="4085" spans="1:11">
      <c r="A4085" s="2"/>
      <c r="B4085" s="2"/>
      <c r="C4085" s="22"/>
      <c r="D4085" s="2"/>
      <c r="E4085" s="22"/>
      <c r="F4085" s="22"/>
      <c r="G4085" s="22"/>
      <c r="H4085" s="22"/>
      <c r="I4085" s="2"/>
      <c r="J4085" s="2"/>
      <c r="K4085" s="2"/>
    </row>
    <row r="4086" spans="1:11">
      <c r="A4086" s="2"/>
      <c r="B4086" s="2"/>
      <c r="C4086" s="22"/>
      <c r="D4086" s="2"/>
      <c r="E4086" s="22"/>
      <c r="F4086" s="22"/>
      <c r="G4086" s="22"/>
      <c r="H4086" s="22"/>
      <c r="I4086" s="2"/>
      <c r="J4086" s="2"/>
      <c r="K4086" s="2"/>
    </row>
    <row r="4087" spans="1:11">
      <c r="A4087" s="2"/>
      <c r="B4087" s="2"/>
      <c r="C4087" s="22"/>
      <c r="D4087" s="2"/>
      <c r="E4087" s="22"/>
      <c r="F4087" s="22"/>
      <c r="G4087" s="22"/>
      <c r="H4087" s="22"/>
      <c r="I4087" s="2"/>
      <c r="J4087" s="2"/>
      <c r="K4087" s="2"/>
    </row>
    <row r="4088" spans="1:11">
      <c r="A4088" s="2"/>
      <c r="B4088" s="2"/>
      <c r="C4088" s="22"/>
      <c r="D4088" s="2"/>
      <c r="E4088" s="22"/>
      <c r="F4088" s="22"/>
      <c r="G4088" s="22"/>
      <c r="H4088" s="22"/>
      <c r="I4088" s="2"/>
      <c r="J4088" s="2"/>
      <c r="K4088" s="2"/>
    </row>
    <row r="4089" spans="1:11">
      <c r="A4089" s="2"/>
      <c r="B4089" s="2"/>
      <c r="C4089" s="22"/>
      <c r="D4089" s="2"/>
      <c r="E4089" s="22"/>
      <c r="F4089" s="22"/>
      <c r="G4089" s="22"/>
      <c r="H4089" s="22"/>
      <c r="I4089" s="2"/>
      <c r="J4089" s="2"/>
      <c r="K4089" s="2"/>
    </row>
    <row r="4090" spans="1:11">
      <c r="A4090" s="2"/>
      <c r="B4090" s="2"/>
      <c r="C4090" s="22"/>
      <c r="D4090" s="2"/>
      <c r="E4090" s="22"/>
      <c r="F4090" s="22"/>
      <c r="G4090" s="22"/>
      <c r="H4090" s="22"/>
      <c r="I4090" s="2"/>
      <c r="J4090" s="2"/>
      <c r="K4090" s="2"/>
    </row>
    <row r="4091" spans="1:11">
      <c r="A4091" s="2"/>
      <c r="B4091" s="2"/>
      <c r="C4091" s="22"/>
      <c r="D4091" s="2"/>
      <c r="E4091" s="22"/>
      <c r="F4091" s="22"/>
      <c r="G4091" s="22"/>
      <c r="H4091" s="22"/>
      <c r="I4091" s="2"/>
      <c r="J4091" s="2"/>
      <c r="K4091" s="2"/>
    </row>
    <row r="4092" spans="1:11">
      <c r="A4092" s="2"/>
      <c r="B4092" s="2"/>
      <c r="C4092" s="22"/>
      <c r="D4092" s="2"/>
      <c r="E4092" s="22"/>
      <c r="F4092" s="22"/>
      <c r="G4092" s="22"/>
      <c r="H4092" s="22"/>
      <c r="I4092" s="2"/>
      <c r="J4092" s="2"/>
      <c r="K4092" s="2"/>
    </row>
    <row r="4093" spans="1:11">
      <c r="A4093" s="2"/>
      <c r="B4093" s="2"/>
      <c r="C4093" s="22"/>
      <c r="D4093" s="2"/>
      <c r="E4093" s="22"/>
      <c r="F4093" s="22"/>
      <c r="G4093" s="22"/>
      <c r="H4093" s="22"/>
      <c r="I4093" s="2"/>
      <c r="J4093" s="2"/>
      <c r="K4093" s="2"/>
    </row>
    <row r="4094" spans="1:11">
      <c r="A4094" s="2"/>
      <c r="B4094" s="2"/>
      <c r="C4094" s="22"/>
      <c r="D4094" s="2"/>
      <c r="E4094" s="22"/>
      <c r="F4094" s="22"/>
      <c r="G4094" s="22"/>
      <c r="H4094" s="22"/>
      <c r="I4094" s="2"/>
      <c r="J4094" s="2"/>
      <c r="K4094" s="2"/>
    </row>
    <row r="4095" spans="1:11">
      <c r="A4095" s="2"/>
      <c r="B4095" s="2"/>
      <c r="C4095" s="22"/>
      <c r="D4095" s="2"/>
      <c r="E4095" s="22"/>
      <c r="F4095" s="22"/>
      <c r="G4095" s="22"/>
      <c r="H4095" s="22"/>
      <c r="I4095" s="2"/>
      <c r="J4095" s="2"/>
      <c r="K4095" s="2"/>
    </row>
    <row r="4096" spans="1:11">
      <c r="A4096" s="2"/>
      <c r="B4096" s="2"/>
      <c r="C4096" s="22"/>
      <c r="D4096" s="2"/>
      <c r="E4096" s="22"/>
      <c r="F4096" s="22"/>
      <c r="G4096" s="22"/>
      <c r="H4096" s="22"/>
      <c r="I4096" s="2"/>
      <c r="J4096" s="2"/>
      <c r="K4096" s="2"/>
    </row>
    <row r="4097" spans="1:11">
      <c r="A4097" s="2"/>
      <c r="B4097" s="2"/>
      <c r="C4097" s="22"/>
      <c r="D4097" s="2"/>
      <c r="E4097" s="22"/>
      <c r="F4097" s="22"/>
      <c r="G4097" s="22"/>
      <c r="H4097" s="22"/>
      <c r="I4097" s="2"/>
      <c r="J4097" s="2"/>
      <c r="K4097" s="2"/>
    </row>
    <row r="4098" spans="1:11">
      <c r="A4098" s="2"/>
      <c r="B4098" s="2"/>
      <c r="C4098" s="22"/>
      <c r="D4098" s="2"/>
      <c r="E4098" s="22"/>
      <c r="F4098" s="22"/>
      <c r="G4098" s="22"/>
      <c r="H4098" s="22"/>
      <c r="I4098" s="2"/>
      <c r="J4098" s="2"/>
      <c r="K4098" s="2"/>
    </row>
    <row r="4099" spans="1:11">
      <c r="A4099" s="2"/>
      <c r="B4099" s="2"/>
      <c r="C4099" s="22"/>
      <c r="D4099" s="2"/>
      <c r="E4099" s="22"/>
      <c r="F4099" s="22"/>
      <c r="G4099" s="22"/>
      <c r="H4099" s="22"/>
      <c r="I4099" s="2"/>
      <c r="J4099" s="2"/>
      <c r="K4099" s="2"/>
    </row>
    <row r="4100" spans="1:11">
      <c r="A4100" s="2"/>
      <c r="B4100" s="2"/>
      <c r="C4100" s="22"/>
      <c r="D4100" s="2"/>
      <c r="E4100" s="22"/>
      <c r="F4100" s="22"/>
      <c r="G4100" s="22"/>
      <c r="H4100" s="22"/>
      <c r="I4100" s="2"/>
      <c r="J4100" s="2"/>
      <c r="K4100" s="2"/>
    </row>
    <row r="4101" spans="1:11">
      <c r="A4101" s="2"/>
      <c r="B4101" s="2"/>
      <c r="C4101" s="22"/>
      <c r="D4101" s="2"/>
      <c r="E4101" s="22"/>
      <c r="F4101" s="22"/>
      <c r="G4101" s="22"/>
      <c r="H4101" s="22"/>
      <c r="I4101" s="2"/>
      <c r="J4101" s="2"/>
      <c r="K4101" s="2"/>
    </row>
    <row r="4102" spans="1:11">
      <c r="A4102" s="2"/>
      <c r="B4102" s="2"/>
      <c r="C4102" s="22"/>
      <c r="D4102" s="2"/>
      <c r="E4102" s="22"/>
      <c r="F4102" s="22"/>
      <c r="G4102" s="22"/>
      <c r="H4102" s="22"/>
      <c r="I4102" s="2"/>
      <c r="J4102" s="2"/>
      <c r="K4102" s="2"/>
    </row>
    <row r="4103" spans="1:11">
      <c r="A4103" s="2"/>
      <c r="B4103" s="2"/>
      <c r="C4103" s="22"/>
      <c r="D4103" s="2"/>
      <c r="E4103" s="22"/>
      <c r="F4103" s="22"/>
      <c r="G4103" s="22"/>
      <c r="H4103" s="22"/>
      <c r="I4103" s="2"/>
      <c r="J4103" s="2"/>
      <c r="K4103" s="2"/>
    </row>
    <row r="4104" spans="1:11">
      <c r="A4104" s="2"/>
      <c r="B4104" s="2"/>
      <c r="C4104" s="22"/>
      <c r="D4104" s="2"/>
      <c r="E4104" s="22"/>
      <c r="F4104" s="22"/>
      <c r="G4104" s="22"/>
      <c r="H4104" s="22"/>
      <c r="I4104" s="2"/>
      <c r="J4104" s="2"/>
      <c r="K4104" s="2"/>
    </row>
    <row r="4105" spans="1:11">
      <c r="A4105" s="2"/>
      <c r="B4105" s="2"/>
      <c r="C4105" s="22"/>
      <c r="D4105" s="2"/>
      <c r="E4105" s="22"/>
      <c r="F4105" s="22"/>
      <c r="G4105" s="22"/>
      <c r="H4105" s="22"/>
      <c r="I4105" s="2"/>
      <c r="J4105" s="2"/>
      <c r="K4105" s="2"/>
    </row>
    <row r="4106" spans="1:11">
      <c r="A4106" s="2"/>
      <c r="B4106" s="2"/>
      <c r="C4106" s="22"/>
      <c r="D4106" s="2"/>
      <c r="E4106" s="22"/>
      <c r="F4106" s="22"/>
      <c r="G4106" s="22"/>
      <c r="H4106" s="22"/>
      <c r="I4106" s="2"/>
      <c r="J4106" s="2"/>
      <c r="K4106" s="2"/>
    </row>
    <row r="4107" spans="1:11">
      <c r="A4107" s="2"/>
      <c r="B4107" s="2"/>
      <c r="C4107" s="22"/>
      <c r="D4107" s="2"/>
      <c r="E4107" s="22"/>
      <c r="F4107" s="22"/>
      <c r="G4107" s="22"/>
      <c r="H4107" s="22"/>
      <c r="I4107" s="2"/>
      <c r="J4107" s="2"/>
      <c r="K4107" s="2"/>
    </row>
    <row r="4108" spans="1:11">
      <c r="A4108" s="2"/>
      <c r="B4108" s="2"/>
      <c r="C4108" s="22"/>
      <c r="D4108" s="2"/>
      <c r="E4108" s="22"/>
      <c r="F4108" s="22"/>
      <c r="G4108" s="22"/>
      <c r="H4108" s="22"/>
      <c r="I4108" s="2"/>
      <c r="J4108" s="2"/>
      <c r="K4108" s="2"/>
    </row>
    <row r="4109" spans="1:11">
      <c r="A4109" s="2"/>
      <c r="B4109" s="2"/>
      <c r="C4109" s="22"/>
      <c r="D4109" s="2"/>
      <c r="E4109" s="22"/>
      <c r="F4109" s="22"/>
      <c r="G4109" s="22"/>
      <c r="H4109" s="22"/>
      <c r="I4109" s="2"/>
      <c r="J4109" s="2"/>
      <c r="K4109" s="2"/>
    </row>
    <row r="4110" spans="1:11">
      <c r="A4110" s="2"/>
      <c r="B4110" s="2"/>
      <c r="C4110" s="22"/>
      <c r="D4110" s="2"/>
      <c r="E4110" s="22"/>
      <c r="F4110" s="22"/>
      <c r="G4110" s="22"/>
      <c r="H4110" s="22"/>
      <c r="I4110" s="2"/>
      <c r="J4110" s="2"/>
      <c r="K4110" s="2"/>
    </row>
    <row r="4111" spans="1:11">
      <c r="A4111" s="2"/>
      <c r="B4111" s="2"/>
      <c r="C4111" s="22"/>
      <c r="D4111" s="2"/>
      <c r="E4111" s="22"/>
      <c r="F4111" s="22"/>
      <c r="G4111" s="22"/>
      <c r="H4111" s="22"/>
      <c r="I4111" s="2"/>
      <c r="J4111" s="2"/>
      <c r="K4111" s="2"/>
    </row>
    <row r="4112" spans="1:11">
      <c r="A4112" s="2"/>
      <c r="B4112" s="2"/>
      <c r="C4112" s="22"/>
      <c r="D4112" s="2"/>
      <c r="E4112" s="22"/>
      <c r="F4112" s="22"/>
      <c r="G4112" s="22"/>
      <c r="H4112" s="22"/>
      <c r="I4112" s="2"/>
      <c r="J4112" s="2"/>
      <c r="K4112" s="2"/>
    </row>
    <row r="4113" spans="1:11">
      <c r="A4113" s="2"/>
      <c r="B4113" s="2"/>
      <c r="C4113" s="22"/>
      <c r="D4113" s="2"/>
      <c r="E4113" s="22"/>
      <c r="F4113" s="22"/>
      <c r="G4113" s="22"/>
      <c r="H4113" s="22"/>
      <c r="I4113" s="2"/>
      <c r="J4113" s="2"/>
      <c r="K4113" s="2"/>
    </row>
    <row r="4114" spans="1:11">
      <c r="A4114" s="2"/>
      <c r="B4114" s="2"/>
      <c r="C4114" s="22"/>
      <c r="D4114" s="2"/>
      <c r="E4114" s="22"/>
      <c r="F4114" s="22"/>
      <c r="G4114" s="22"/>
      <c r="H4114" s="22"/>
      <c r="I4114" s="2"/>
      <c r="J4114" s="2"/>
      <c r="K4114" s="2"/>
    </row>
    <row r="4115" spans="1:11">
      <c r="A4115" s="2"/>
      <c r="B4115" s="2"/>
      <c r="C4115" s="22"/>
      <c r="D4115" s="2"/>
      <c r="E4115" s="22"/>
      <c r="F4115" s="22"/>
      <c r="G4115" s="22"/>
      <c r="H4115" s="22"/>
      <c r="I4115" s="2"/>
      <c r="J4115" s="2"/>
      <c r="K4115" s="2"/>
    </row>
    <row r="4116" spans="1:11">
      <c r="A4116" s="2"/>
      <c r="B4116" s="2"/>
      <c r="C4116" s="22"/>
      <c r="D4116" s="2"/>
      <c r="E4116" s="22"/>
      <c r="F4116" s="22"/>
      <c r="G4116" s="22"/>
      <c r="H4116" s="22"/>
      <c r="I4116" s="2"/>
      <c r="J4116" s="2"/>
      <c r="K4116" s="2"/>
    </row>
    <row r="4117" spans="1:11">
      <c r="A4117" s="2"/>
      <c r="B4117" s="2"/>
      <c r="C4117" s="22"/>
      <c r="D4117" s="2"/>
      <c r="E4117" s="22"/>
      <c r="F4117" s="22"/>
      <c r="G4117" s="22"/>
      <c r="H4117" s="22"/>
      <c r="I4117" s="2"/>
      <c r="J4117" s="2"/>
      <c r="K4117" s="2"/>
    </row>
    <row r="4118" spans="1:11">
      <c r="A4118" s="2"/>
      <c r="B4118" s="2"/>
      <c r="C4118" s="22"/>
      <c r="D4118" s="2"/>
      <c r="E4118" s="22"/>
      <c r="F4118" s="22"/>
      <c r="G4118" s="22"/>
      <c r="H4118" s="22"/>
      <c r="I4118" s="2"/>
      <c r="J4118" s="2"/>
      <c r="K4118" s="2"/>
    </row>
    <row r="4119" spans="1:11">
      <c r="A4119" s="2"/>
      <c r="B4119" s="2"/>
      <c r="C4119" s="22"/>
      <c r="D4119" s="2"/>
      <c r="E4119" s="22"/>
      <c r="F4119" s="22"/>
      <c r="G4119" s="22"/>
      <c r="H4119" s="22"/>
      <c r="I4119" s="2"/>
      <c r="J4119" s="2"/>
      <c r="K4119" s="2"/>
    </row>
    <row r="4120" spans="1:11">
      <c r="A4120" s="2"/>
      <c r="B4120" s="2"/>
      <c r="C4120" s="22"/>
      <c r="D4120" s="2"/>
      <c r="E4120" s="22"/>
      <c r="F4120" s="22"/>
      <c r="G4120" s="22"/>
      <c r="H4120" s="22"/>
      <c r="I4120" s="2"/>
      <c r="J4120" s="2"/>
      <c r="K4120" s="2"/>
    </row>
    <row r="4121" spans="1:11">
      <c r="A4121" s="2"/>
      <c r="B4121" s="2"/>
      <c r="C4121" s="22"/>
      <c r="D4121" s="2"/>
      <c r="E4121" s="22"/>
      <c r="F4121" s="22"/>
      <c r="G4121" s="22"/>
      <c r="H4121" s="22"/>
      <c r="I4121" s="2"/>
      <c r="J4121" s="2"/>
      <c r="K4121" s="2"/>
    </row>
    <row r="4122" spans="1:11">
      <c r="A4122" s="2"/>
      <c r="B4122" s="2"/>
      <c r="C4122" s="22"/>
      <c r="D4122" s="2"/>
      <c r="E4122" s="22"/>
      <c r="F4122" s="22"/>
      <c r="G4122" s="22"/>
      <c r="H4122" s="22"/>
      <c r="I4122" s="2"/>
      <c r="J4122" s="2"/>
      <c r="K4122" s="2"/>
    </row>
    <row r="4123" spans="1:11">
      <c r="A4123" s="2"/>
      <c r="B4123" s="2"/>
      <c r="C4123" s="22"/>
      <c r="D4123" s="2"/>
      <c r="E4123" s="22"/>
      <c r="F4123" s="22"/>
      <c r="G4123" s="22"/>
      <c r="H4123" s="22"/>
      <c r="I4123" s="2"/>
      <c r="J4123" s="2"/>
      <c r="K4123" s="2">
        <v>3</v>
      </c>
    </row>
    <row r="4124" spans="1:11">
      <c r="A4124" s="2"/>
      <c r="B4124" s="2"/>
      <c r="C4124" s="22"/>
      <c r="D4124" s="2"/>
      <c r="E4124" s="22"/>
      <c r="F4124" s="22"/>
      <c r="G4124" s="22"/>
      <c r="H4124" s="22"/>
      <c r="I4124" s="2"/>
      <c r="J4124" s="2"/>
      <c r="K4124" s="2"/>
    </row>
    <row r="4125" spans="1:11">
      <c r="A4125" s="2"/>
      <c r="B4125" s="2"/>
      <c r="C4125" s="22"/>
      <c r="D4125" s="2"/>
      <c r="E4125" s="22"/>
      <c r="F4125" s="22"/>
      <c r="G4125" s="22"/>
      <c r="H4125" s="22"/>
      <c r="I4125" s="2"/>
      <c r="J4125" s="2"/>
      <c r="K4125" s="2"/>
    </row>
    <row r="4126" spans="1:11">
      <c r="A4126" s="2"/>
      <c r="B4126" s="2"/>
      <c r="C4126" s="22"/>
      <c r="D4126" s="2"/>
      <c r="E4126" s="22"/>
      <c r="F4126" s="22"/>
      <c r="G4126" s="22"/>
      <c r="H4126" s="22"/>
      <c r="I4126" s="2"/>
      <c r="J4126" s="2"/>
      <c r="K4126" s="2"/>
    </row>
    <row r="4127" spans="1:11">
      <c r="A4127" s="2"/>
      <c r="B4127" s="2"/>
      <c r="C4127" s="22"/>
      <c r="D4127" s="2"/>
      <c r="E4127" s="22"/>
      <c r="F4127" s="22"/>
      <c r="G4127" s="22"/>
      <c r="H4127" s="22"/>
      <c r="I4127" s="2"/>
      <c r="J4127" s="2"/>
      <c r="K4127" s="2"/>
    </row>
    <row r="4128" spans="1:11">
      <c r="A4128" s="2"/>
      <c r="B4128" s="2"/>
      <c r="C4128" s="22"/>
      <c r="D4128" s="2"/>
      <c r="E4128" s="22"/>
      <c r="F4128" s="22"/>
      <c r="G4128" s="22"/>
      <c r="H4128" s="22"/>
      <c r="I4128" s="2"/>
      <c r="J4128" s="2"/>
      <c r="K4128" s="2"/>
    </row>
    <row r="4129" spans="1:11">
      <c r="A4129" s="2"/>
      <c r="B4129" s="2"/>
      <c r="C4129" s="22"/>
      <c r="D4129" s="2"/>
      <c r="E4129" s="22"/>
      <c r="F4129" s="22"/>
      <c r="G4129" s="22"/>
      <c r="H4129" s="22"/>
      <c r="I4129" s="2"/>
      <c r="J4129" s="2"/>
      <c r="K4129" s="2"/>
    </row>
    <row r="4130" spans="1:11">
      <c r="A4130" s="2"/>
      <c r="B4130" s="2"/>
      <c r="C4130" s="22"/>
      <c r="D4130" s="2"/>
      <c r="E4130" s="22"/>
      <c r="F4130" s="22"/>
      <c r="G4130" s="22"/>
      <c r="H4130" s="22"/>
      <c r="I4130" s="2"/>
      <c r="J4130" s="2"/>
      <c r="K4130" s="2"/>
    </row>
    <row r="4131" spans="1:11">
      <c r="A4131" s="2"/>
      <c r="B4131" s="2"/>
      <c r="C4131" s="22"/>
      <c r="D4131" s="2"/>
      <c r="E4131" s="22"/>
      <c r="F4131" s="22"/>
      <c r="G4131" s="22"/>
      <c r="H4131" s="22"/>
      <c r="I4131" s="2"/>
      <c r="J4131" s="2"/>
      <c r="K4131" s="2"/>
    </row>
    <row r="4132" spans="1:11">
      <c r="A4132" s="2"/>
      <c r="B4132" s="2"/>
      <c r="C4132" s="22"/>
      <c r="D4132" s="2"/>
      <c r="E4132" s="22"/>
      <c r="F4132" s="22"/>
      <c r="G4132" s="22"/>
      <c r="H4132" s="22"/>
      <c r="I4132" s="2"/>
      <c r="J4132" s="2"/>
      <c r="K4132" s="2"/>
    </row>
    <row r="4133" spans="1:11">
      <c r="A4133" s="2"/>
      <c r="B4133" s="2"/>
      <c r="C4133" s="22"/>
      <c r="D4133" s="2"/>
      <c r="E4133" s="22"/>
      <c r="F4133" s="22"/>
      <c r="G4133" s="22"/>
      <c r="H4133" s="22"/>
      <c r="I4133" s="2"/>
      <c r="J4133" s="2"/>
      <c r="K4133" s="2"/>
    </row>
    <row r="4134" spans="1:11">
      <c r="A4134" s="2"/>
      <c r="B4134" s="2"/>
      <c r="C4134" s="22"/>
      <c r="D4134" s="2"/>
      <c r="E4134" s="22"/>
      <c r="F4134" s="22"/>
      <c r="G4134" s="22"/>
      <c r="H4134" s="22"/>
      <c r="I4134" s="2"/>
      <c r="J4134" s="2"/>
      <c r="K4134" s="2"/>
    </row>
    <row r="4135" spans="1:11">
      <c r="A4135" s="2"/>
      <c r="B4135" s="2"/>
      <c r="C4135" s="22"/>
      <c r="D4135" s="2"/>
      <c r="E4135" s="22"/>
      <c r="F4135" s="22"/>
      <c r="G4135" s="22"/>
      <c r="H4135" s="22"/>
      <c r="I4135" s="2"/>
      <c r="J4135" s="2"/>
      <c r="K4135" s="2"/>
    </row>
    <row r="4136" spans="1:11">
      <c r="A4136" s="2"/>
      <c r="B4136" s="2"/>
      <c r="C4136" s="22"/>
      <c r="D4136" s="2"/>
      <c r="E4136" s="22"/>
      <c r="F4136" s="22"/>
      <c r="G4136" s="22"/>
      <c r="H4136" s="22"/>
      <c r="I4136" s="2"/>
      <c r="J4136" s="2"/>
      <c r="K4136" s="2"/>
    </row>
    <row r="4137" spans="1:11">
      <c r="A4137" s="2"/>
      <c r="B4137" s="2"/>
      <c r="C4137" s="22"/>
      <c r="D4137" s="2"/>
      <c r="E4137" s="22"/>
      <c r="F4137" s="22"/>
      <c r="G4137" s="22"/>
      <c r="H4137" s="22"/>
      <c r="I4137" s="2"/>
      <c r="J4137" s="2"/>
      <c r="K4137" s="2"/>
    </row>
    <row r="4138" spans="1:11">
      <c r="A4138" s="2"/>
      <c r="B4138" s="2"/>
      <c r="C4138" s="22"/>
      <c r="D4138" s="2"/>
      <c r="E4138" s="22"/>
      <c r="F4138" s="22"/>
      <c r="G4138" s="22"/>
      <c r="H4138" s="22"/>
      <c r="I4138" s="2"/>
      <c r="J4138" s="2"/>
      <c r="K4138" s="2"/>
    </row>
    <row r="4139" spans="1:11">
      <c r="A4139" s="2"/>
      <c r="B4139" s="2"/>
      <c r="C4139" s="22"/>
      <c r="D4139" s="2"/>
      <c r="E4139" s="22"/>
      <c r="F4139" s="22"/>
      <c r="G4139" s="22"/>
      <c r="H4139" s="22"/>
      <c r="I4139" s="2"/>
      <c r="J4139" s="2"/>
      <c r="K4139" s="2"/>
    </row>
    <row r="4140" spans="1:11">
      <c r="A4140" s="2"/>
      <c r="B4140" s="2"/>
      <c r="C4140" s="22"/>
      <c r="D4140" s="2"/>
      <c r="E4140" s="22"/>
      <c r="F4140" s="22"/>
      <c r="G4140" s="22"/>
      <c r="H4140" s="22"/>
      <c r="I4140" s="2"/>
      <c r="J4140" s="2"/>
      <c r="K4140" s="2"/>
    </row>
    <row r="4141" spans="1:11">
      <c r="A4141" s="2"/>
      <c r="B4141" s="2"/>
      <c r="C4141" s="22"/>
      <c r="D4141" s="2"/>
      <c r="E4141" s="22"/>
      <c r="F4141" s="22"/>
      <c r="G4141" s="22"/>
      <c r="H4141" s="22"/>
      <c r="I4141" s="2"/>
      <c r="J4141" s="2"/>
      <c r="K4141" s="2"/>
    </row>
    <row r="4142" spans="1:11">
      <c r="A4142" s="2"/>
      <c r="B4142" s="2"/>
      <c r="C4142" s="22"/>
      <c r="D4142" s="2"/>
      <c r="E4142" s="22"/>
      <c r="F4142" s="22"/>
      <c r="G4142" s="22"/>
      <c r="H4142" s="22"/>
      <c r="I4142" s="2"/>
      <c r="J4142" s="2"/>
      <c r="K4142" s="2"/>
    </row>
    <row r="4143" spans="1:11">
      <c r="A4143" s="2"/>
      <c r="B4143" s="2"/>
      <c r="C4143" s="22"/>
      <c r="D4143" s="2"/>
      <c r="E4143" s="22"/>
      <c r="F4143" s="22"/>
      <c r="G4143" s="22"/>
      <c r="H4143" s="22"/>
      <c r="I4143" s="2"/>
      <c r="J4143" s="2"/>
      <c r="K4143" s="2"/>
    </row>
    <row r="4144" spans="1:11">
      <c r="A4144" s="2"/>
      <c r="B4144" s="2"/>
      <c r="C4144" s="22"/>
      <c r="D4144" s="2"/>
      <c r="E4144" s="22"/>
      <c r="F4144" s="22"/>
      <c r="G4144" s="22"/>
      <c r="H4144" s="22"/>
      <c r="I4144" s="2"/>
      <c r="J4144" s="2"/>
      <c r="K4144" s="2"/>
    </row>
    <row r="4145" spans="1:11">
      <c r="A4145" s="2"/>
      <c r="B4145" s="2"/>
      <c r="C4145" s="22"/>
      <c r="D4145" s="2"/>
      <c r="E4145" s="22"/>
      <c r="F4145" s="22"/>
      <c r="G4145" s="22"/>
      <c r="H4145" s="22"/>
      <c r="I4145" s="2"/>
      <c r="J4145" s="2"/>
      <c r="K4145" s="2"/>
    </row>
    <row r="4146" spans="1:11">
      <c r="A4146" s="2"/>
      <c r="B4146" s="2"/>
      <c r="C4146" s="22"/>
      <c r="D4146" s="2"/>
      <c r="E4146" s="22"/>
      <c r="F4146" s="22"/>
      <c r="G4146" s="22"/>
      <c r="H4146" s="22"/>
      <c r="I4146" s="2"/>
      <c r="J4146" s="2"/>
      <c r="K4146" s="2"/>
    </row>
    <row r="4147" spans="1:11">
      <c r="A4147" s="2"/>
      <c r="B4147" s="2"/>
      <c r="C4147" s="22"/>
      <c r="D4147" s="2"/>
      <c r="E4147" s="22"/>
      <c r="F4147" s="22"/>
      <c r="G4147" s="22"/>
      <c r="H4147" s="22"/>
      <c r="I4147" s="2"/>
      <c r="J4147" s="2"/>
      <c r="K4147" s="2"/>
    </row>
    <row r="4148" spans="1:11">
      <c r="A4148" s="2"/>
      <c r="B4148" s="2"/>
      <c r="C4148" s="22"/>
      <c r="D4148" s="2"/>
      <c r="E4148" s="22"/>
      <c r="F4148" s="22"/>
      <c r="G4148" s="22"/>
      <c r="H4148" s="22"/>
      <c r="I4148" s="2"/>
      <c r="J4148" s="2"/>
      <c r="K4148" s="2"/>
    </row>
    <row r="4149" spans="1:11">
      <c r="A4149" s="2"/>
      <c r="B4149" s="2"/>
      <c r="C4149" s="22"/>
      <c r="D4149" s="2"/>
      <c r="E4149" s="22"/>
      <c r="F4149" s="22"/>
      <c r="G4149" s="22"/>
      <c r="H4149" s="22"/>
      <c r="I4149" s="2"/>
      <c r="J4149" s="2"/>
      <c r="K4149" s="2"/>
    </row>
    <row r="4150" spans="1:11">
      <c r="A4150" s="2"/>
      <c r="B4150" s="2"/>
      <c r="C4150" s="22"/>
      <c r="D4150" s="2"/>
      <c r="E4150" s="22"/>
      <c r="F4150" s="22"/>
      <c r="G4150" s="22"/>
      <c r="H4150" s="22"/>
      <c r="I4150" s="2"/>
      <c r="J4150" s="2"/>
      <c r="K4150" s="2"/>
    </row>
    <row r="4151" spans="1:11">
      <c r="A4151" s="2"/>
      <c r="B4151" s="2"/>
      <c r="C4151" s="22"/>
      <c r="D4151" s="2"/>
      <c r="E4151" s="22"/>
      <c r="F4151" s="22"/>
      <c r="G4151" s="22"/>
      <c r="H4151" s="22"/>
      <c r="I4151" s="2"/>
      <c r="J4151" s="2"/>
      <c r="K4151" s="2"/>
    </row>
    <row r="4152" spans="1:11">
      <c r="A4152" s="2"/>
      <c r="B4152" s="2"/>
      <c r="C4152" s="22"/>
      <c r="D4152" s="2"/>
      <c r="E4152" s="22"/>
      <c r="F4152" s="22"/>
      <c r="G4152" s="22"/>
      <c r="H4152" s="22"/>
      <c r="I4152" s="2"/>
      <c r="J4152" s="2"/>
      <c r="K4152" s="2"/>
    </row>
    <row r="4153" spans="1:11">
      <c r="A4153" s="2"/>
      <c r="B4153" s="2"/>
      <c r="C4153" s="22"/>
      <c r="D4153" s="2"/>
      <c r="E4153" s="22"/>
      <c r="F4153" s="22"/>
      <c r="G4153" s="22"/>
      <c r="H4153" s="22"/>
      <c r="I4153" s="2"/>
      <c r="J4153" s="2"/>
      <c r="K4153" s="2"/>
    </row>
    <row r="4154" spans="1:11">
      <c r="A4154" s="2"/>
      <c r="B4154" s="2"/>
      <c r="C4154" s="22"/>
      <c r="D4154" s="2"/>
      <c r="E4154" s="22"/>
      <c r="F4154" s="22"/>
      <c r="G4154" s="22"/>
      <c r="H4154" s="22"/>
      <c r="I4154" s="2"/>
      <c r="J4154" s="2"/>
      <c r="K4154" s="2"/>
    </row>
    <row r="4155" spans="1:11">
      <c r="A4155" s="2"/>
      <c r="B4155" s="2"/>
      <c r="C4155" s="22"/>
      <c r="D4155" s="2"/>
      <c r="E4155" s="22"/>
      <c r="F4155" s="22"/>
      <c r="G4155" s="22"/>
      <c r="H4155" s="22"/>
      <c r="I4155" s="2"/>
      <c r="J4155" s="2"/>
      <c r="K4155" s="2"/>
    </row>
    <row r="4156" spans="1:11">
      <c r="A4156" s="2"/>
      <c r="B4156" s="2"/>
      <c r="C4156" s="22"/>
      <c r="D4156" s="2"/>
      <c r="E4156" s="22"/>
      <c r="F4156" s="22"/>
      <c r="G4156" s="22"/>
      <c r="H4156" s="22"/>
      <c r="I4156" s="2"/>
      <c r="J4156" s="2"/>
      <c r="K4156" s="2"/>
    </row>
    <row r="4157" spans="1:11">
      <c r="A4157" s="2"/>
      <c r="B4157" s="2"/>
      <c r="C4157" s="22"/>
      <c r="D4157" s="2"/>
      <c r="E4157" s="22"/>
      <c r="F4157" s="22"/>
      <c r="G4157" s="22"/>
      <c r="H4157" s="22"/>
      <c r="I4157" s="2"/>
      <c r="J4157" s="2"/>
      <c r="K4157" s="2"/>
    </row>
    <row r="4158" spans="1:11">
      <c r="A4158" s="2"/>
      <c r="B4158" s="2"/>
      <c r="C4158" s="22"/>
      <c r="D4158" s="2"/>
      <c r="E4158" s="22"/>
      <c r="F4158" s="22"/>
      <c r="G4158" s="22"/>
      <c r="H4158" s="22"/>
      <c r="I4158" s="2"/>
      <c r="J4158" s="2"/>
      <c r="K4158" s="2"/>
    </row>
    <row r="4159" spans="1:11">
      <c r="A4159" s="2"/>
      <c r="B4159" s="2"/>
      <c r="C4159" s="22"/>
      <c r="D4159" s="2"/>
      <c r="E4159" s="22"/>
      <c r="F4159" s="22"/>
      <c r="G4159" s="22"/>
      <c r="H4159" s="22"/>
      <c r="I4159" s="2"/>
      <c r="J4159" s="2"/>
      <c r="K4159" s="2"/>
    </row>
    <row r="4160" spans="1:11">
      <c r="A4160" s="2"/>
      <c r="B4160" s="2"/>
      <c r="C4160" s="22"/>
      <c r="D4160" s="2"/>
      <c r="E4160" s="22"/>
      <c r="F4160" s="22"/>
      <c r="G4160" s="22"/>
      <c r="H4160" s="22"/>
      <c r="I4160" s="2"/>
      <c r="J4160" s="2"/>
      <c r="K4160" s="2"/>
    </row>
    <row r="4161" spans="1:11">
      <c r="A4161" s="2"/>
      <c r="B4161" s="2"/>
      <c r="C4161" s="22"/>
      <c r="D4161" s="2"/>
      <c r="E4161" s="22"/>
      <c r="F4161" s="22"/>
      <c r="G4161" s="22"/>
      <c r="H4161" s="22"/>
      <c r="I4161" s="2"/>
      <c r="J4161" s="2"/>
      <c r="K4161" s="2"/>
    </row>
    <row r="4162" spans="1:11">
      <c r="A4162" s="2"/>
      <c r="B4162" s="2"/>
      <c r="C4162" s="22"/>
      <c r="D4162" s="2"/>
      <c r="E4162" s="22"/>
      <c r="F4162" s="22"/>
      <c r="G4162" s="22"/>
      <c r="H4162" s="22"/>
      <c r="I4162" s="2"/>
      <c r="J4162" s="2"/>
      <c r="K4162" s="2"/>
    </row>
    <row r="4163" spans="1:11">
      <c r="A4163" s="2"/>
      <c r="B4163" s="2"/>
      <c r="C4163" s="22"/>
      <c r="D4163" s="2"/>
      <c r="E4163" s="22"/>
      <c r="F4163" s="22"/>
      <c r="G4163" s="22"/>
      <c r="H4163" s="22"/>
      <c r="I4163" s="2"/>
      <c r="J4163" s="2"/>
      <c r="K4163" s="2"/>
    </row>
    <row r="4164" spans="1:11">
      <c r="A4164" s="2"/>
      <c r="B4164" s="2"/>
      <c r="C4164" s="22"/>
      <c r="D4164" s="2"/>
      <c r="E4164" s="22"/>
      <c r="F4164" s="22"/>
      <c r="G4164" s="22"/>
      <c r="H4164" s="22"/>
      <c r="I4164" s="2"/>
      <c r="J4164" s="2"/>
      <c r="K4164" s="2"/>
    </row>
    <row r="4165" spans="1:11">
      <c r="A4165" s="2"/>
      <c r="B4165" s="2"/>
      <c r="C4165" s="22"/>
      <c r="D4165" s="2"/>
      <c r="E4165" s="22"/>
      <c r="F4165" s="22"/>
      <c r="G4165" s="22"/>
      <c r="H4165" s="22"/>
      <c r="I4165" s="2"/>
      <c r="J4165" s="2"/>
      <c r="K4165" s="2"/>
    </row>
    <row r="4166" spans="1:11">
      <c r="A4166" s="2"/>
      <c r="B4166" s="2"/>
      <c r="C4166" s="22"/>
      <c r="D4166" s="2"/>
      <c r="E4166" s="22"/>
      <c r="F4166" s="22"/>
      <c r="G4166" s="22"/>
      <c r="H4166" s="22"/>
      <c r="I4166" s="2"/>
      <c r="J4166" s="2"/>
      <c r="K4166" s="2"/>
    </row>
    <row r="4167" spans="1:11">
      <c r="A4167" s="2"/>
      <c r="B4167" s="2"/>
      <c r="C4167" s="22"/>
      <c r="D4167" s="2"/>
      <c r="E4167" s="22"/>
      <c r="F4167" s="22"/>
      <c r="G4167" s="22"/>
      <c r="H4167" s="22"/>
      <c r="I4167" s="2"/>
      <c r="J4167" s="2"/>
      <c r="K4167" s="2"/>
    </row>
    <row r="4168" spans="1:11">
      <c r="A4168" s="2"/>
      <c r="B4168" s="2"/>
      <c r="C4168" s="22"/>
      <c r="D4168" s="2"/>
      <c r="E4168" s="22"/>
      <c r="F4168" s="22"/>
      <c r="G4168" s="22"/>
      <c r="H4168" s="22"/>
      <c r="I4168" s="2"/>
      <c r="J4168" s="2"/>
      <c r="K4168" s="2"/>
    </row>
    <row r="4169" spans="1:11">
      <c r="A4169" s="2"/>
      <c r="B4169" s="2"/>
      <c r="C4169" s="22"/>
      <c r="D4169" s="2"/>
      <c r="E4169" s="22"/>
      <c r="F4169" s="22"/>
      <c r="G4169" s="22"/>
      <c r="H4169" s="22"/>
      <c r="I4169" s="2"/>
      <c r="J4169" s="2"/>
      <c r="K4169" s="2"/>
    </row>
    <row r="4170" spans="1:11">
      <c r="A4170" s="2"/>
      <c r="B4170" s="2"/>
      <c r="C4170" s="22"/>
      <c r="D4170" s="2"/>
      <c r="E4170" s="22"/>
      <c r="F4170" s="22"/>
      <c r="G4170" s="22"/>
      <c r="H4170" s="22"/>
      <c r="I4170" s="2"/>
      <c r="J4170" s="2"/>
      <c r="K4170" s="2"/>
    </row>
    <row r="4171" spans="1:11">
      <c r="A4171" s="2"/>
      <c r="B4171" s="2"/>
      <c r="C4171" s="22"/>
      <c r="D4171" s="2"/>
      <c r="E4171" s="22"/>
      <c r="F4171" s="22"/>
      <c r="G4171" s="22"/>
      <c r="H4171" s="22"/>
      <c r="I4171" s="2"/>
      <c r="J4171" s="2"/>
      <c r="K4171" s="2"/>
    </row>
    <row r="4172" spans="1:11">
      <c r="A4172" s="2"/>
      <c r="B4172" s="2"/>
      <c r="C4172" s="22"/>
      <c r="D4172" s="2"/>
      <c r="E4172" s="22"/>
      <c r="F4172" s="22"/>
      <c r="G4172" s="22"/>
      <c r="H4172" s="22"/>
      <c r="I4172" s="2"/>
      <c r="J4172" s="2"/>
      <c r="K4172" s="2"/>
    </row>
    <row r="4173" spans="1:11">
      <c r="A4173" s="2"/>
      <c r="B4173" s="2"/>
      <c r="C4173" s="22"/>
      <c r="D4173" s="2"/>
      <c r="E4173" s="22"/>
      <c r="F4173" s="22"/>
      <c r="G4173" s="22"/>
      <c r="H4173" s="22"/>
      <c r="I4173" s="2"/>
      <c r="J4173" s="2"/>
      <c r="K4173" s="2"/>
    </row>
    <row r="4174" spans="1:11">
      <c r="A4174" s="2"/>
      <c r="B4174" s="2"/>
      <c r="C4174" s="22"/>
      <c r="D4174" s="2"/>
      <c r="E4174" s="22"/>
      <c r="F4174" s="22"/>
      <c r="G4174" s="22"/>
      <c r="H4174" s="22"/>
      <c r="I4174" s="2"/>
      <c r="J4174" s="2"/>
      <c r="K4174" s="2"/>
    </row>
    <row r="4175" spans="1:11">
      <c r="A4175" s="2"/>
      <c r="B4175" s="2"/>
      <c r="C4175" s="22"/>
      <c r="D4175" s="2"/>
      <c r="E4175" s="22"/>
      <c r="F4175" s="22"/>
      <c r="G4175" s="22"/>
      <c r="H4175" s="22"/>
      <c r="I4175" s="2"/>
      <c r="J4175" s="2"/>
      <c r="K4175" s="2"/>
    </row>
    <row r="4176" spans="1:11">
      <c r="A4176" s="2"/>
      <c r="B4176" s="2"/>
      <c r="C4176" s="22"/>
      <c r="D4176" s="2"/>
      <c r="E4176" s="22"/>
      <c r="F4176" s="22"/>
      <c r="G4176" s="22"/>
      <c r="H4176" s="22"/>
      <c r="I4176" s="2"/>
      <c r="J4176" s="2"/>
      <c r="K4176" s="2"/>
    </row>
    <row r="4177" spans="1:11">
      <c r="A4177" s="2"/>
      <c r="B4177" s="2"/>
      <c r="C4177" s="22"/>
      <c r="D4177" s="2"/>
      <c r="E4177" s="22"/>
      <c r="F4177" s="22"/>
      <c r="G4177" s="22"/>
      <c r="H4177" s="22"/>
      <c r="I4177" s="2"/>
      <c r="J4177" s="2"/>
      <c r="K4177" s="2"/>
    </row>
    <row r="4178" spans="1:11">
      <c r="A4178" s="2"/>
      <c r="B4178" s="2"/>
      <c r="C4178" s="22"/>
      <c r="D4178" s="2"/>
      <c r="E4178" s="22"/>
      <c r="F4178" s="22"/>
      <c r="G4178" s="22"/>
      <c r="H4178" s="22"/>
      <c r="I4178" s="2"/>
      <c r="J4178" s="2"/>
      <c r="K4178" s="2"/>
    </row>
    <row r="4179" spans="1:11">
      <c r="A4179" s="2"/>
      <c r="B4179" s="2"/>
      <c r="C4179" s="22"/>
      <c r="D4179" s="2"/>
      <c r="E4179" s="22"/>
      <c r="F4179" s="22"/>
      <c r="G4179" s="22"/>
      <c r="H4179" s="22"/>
      <c r="I4179" s="2"/>
      <c r="J4179" s="2"/>
      <c r="K4179" s="2"/>
    </row>
    <row r="4180" spans="1:11">
      <c r="A4180" s="2"/>
      <c r="B4180" s="2"/>
      <c r="C4180" s="22"/>
      <c r="D4180" s="2"/>
      <c r="E4180" s="22"/>
      <c r="F4180" s="22"/>
      <c r="G4180" s="22"/>
      <c r="H4180" s="22"/>
      <c r="I4180" s="2"/>
      <c r="J4180" s="2"/>
      <c r="K4180" s="2"/>
    </row>
    <row r="4181" spans="1:11">
      <c r="A4181" s="2"/>
      <c r="B4181" s="2"/>
      <c r="C4181" s="22"/>
      <c r="D4181" s="2"/>
      <c r="E4181" s="22"/>
      <c r="F4181" s="22"/>
      <c r="G4181" s="22"/>
      <c r="H4181" s="22"/>
      <c r="I4181" s="2"/>
      <c r="J4181" s="2"/>
      <c r="K4181" s="2"/>
    </row>
    <row r="4182" spans="1:11">
      <c r="A4182" s="2"/>
      <c r="B4182" s="2"/>
      <c r="C4182" s="22"/>
      <c r="D4182" s="2"/>
      <c r="E4182" s="22"/>
      <c r="F4182" s="22"/>
      <c r="G4182" s="22"/>
      <c r="H4182" s="22"/>
      <c r="I4182" s="2"/>
      <c r="J4182" s="2"/>
      <c r="K4182" s="2"/>
    </row>
    <row r="4183" spans="1:11">
      <c r="A4183" s="2"/>
      <c r="B4183" s="2"/>
      <c r="C4183" s="22"/>
      <c r="D4183" s="2"/>
      <c r="E4183" s="22"/>
      <c r="F4183" s="22"/>
      <c r="G4183" s="22"/>
      <c r="H4183" s="22"/>
      <c r="I4183" s="2"/>
      <c r="J4183" s="2"/>
      <c r="K4183" s="2"/>
    </row>
    <row r="4184" spans="1:11">
      <c r="A4184" s="2"/>
      <c r="B4184" s="2"/>
      <c r="C4184" s="22"/>
      <c r="D4184" s="2"/>
      <c r="E4184" s="22"/>
      <c r="F4184" s="22"/>
      <c r="G4184" s="22"/>
      <c r="H4184" s="22"/>
      <c r="I4184" s="2"/>
      <c r="J4184" s="2"/>
      <c r="K4184" s="2"/>
    </row>
    <row r="4185" spans="1:11">
      <c r="A4185" s="2"/>
      <c r="B4185" s="2"/>
      <c r="C4185" s="22"/>
      <c r="D4185" s="2"/>
      <c r="E4185" s="22"/>
      <c r="F4185" s="22"/>
      <c r="G4185" s="22"/>
      <c r="H4185" s="22"/>
      <c r="I4185" s="2"/>
      <c r="J4185" s="2"/>
      <c r="K4185" s="2"/>
    </row>
    <row r="4186" spans="1:11">
      <c r="A4186" s="2"/>
      <c r="B4186" s="2"/>
      <c r="C4186" s="22"/>
      <c r="D4186" s="2"/>
      <c r="E4186" s="22"/>
      <c r="F4186" s="22"/>
      <c r="G4186" s="22"/>
      <c r="H4186" s="22"/>
      <c r="I4186" s="2"/>
      <c r="J4186" s="2"/>
      <c r="K4186" s="2"/>
    </row>
    <row r="4187" spans="1:11">
      <c r="A4187" s="2"/>
      <c r="B4187" s="2"/>
      <c r="C4187" s="22"/>
      <c r="D4187" s="2"/>
      <c r="E4187" s="22"/>
      <c r="F4187" s="22"/>
      <c r="G4187" s="22"/>
      <c r="H4187" s="22"/>
      <c r="I4187" s="2"/>
      <c r="J4187" s="2"/>
      <c r="K4187" s="2"/>
    </row>
    <row r="4188" spans="1:11">
      <c r="A4188" s="2"/>
      <c r="B4188" s="2"/>
      <c r="C4188" s="22"/>
      <c r="D4188" s="2"/>
      <c r="E4188" s="22"/>
      <c r="F4188" s="22"/>
      <c r="G4188" s="22"/>
      <c r="H4188" s="22"/>
      <c r="I4188" s="2"/>
      <c r="J4188" s="2"/>
      <c r="K4188" s="2"/>
    </row>
    <row r="4189" spans="1:11">
      <c r="A4189" s="2"/>
      <c r="B4189" s="2"/>
      <c r="C4189" s="22"/>
      <c r="D4189" s="2"/>
      <c r="E4189" s="22"/>
      <c r="F4189" s="22"/>
      <c r="G4189" s="22"/>
      <c r="H4189" s="22"/>
      <c r="I4189" s="2"/>
      <c r="J4189" s="2"/>
      <c r="K4189" s="2"/>
    </row>
    <row r="4190" spans="1:11">
      <c r="A4190" s="2"/>
      <c r="B4190" s="2"/>
      <c r="C4190" s="22"/>
      <c r="D4190" s="2"/>
      <c r="E4190" s="22"/>
      <c r="F4190" s="22"/>
      <c r="G4190" s="22"/>
      <c r="H4190" s="22"/>
      <c r="I4190" s="2"/>
      <c r="J4190" s="2"/>
      <c r="K4190" s="2"/>
    </row>
    <row r="4191" spans="1:11">
      <c r="A4191" s="2"/>
      <c r="B4191" s="2"/>
      <c r="C4191" s="22"/>
      <c r="D4191" s="2"/>
      <c r="E4191" s="22"/>
      <c r="F4191" s="22"/>
      <c r="G4191" s="22"/>
      <c r="H4191" s="22"/>
      <c r="I4191" s="2"/>
      <c r="J4191" s="2"/>
      <c r="K4191" s="2"/>
    </row>
    <row r="4192" spans="1:11">
      <c r="A4192" s="2"/>
      <c r="B4192" s="2"/>
      <c r="C4192" s="22"/>
      <c r="D4192" s="2"/>
      <c r="E4192" s="22"/>
      <c r="F4192" s="22"/>
      <c r="G4192" s="22"/>
      <c r="H4192" s="22"/>
      <c r="I4192" s="2"/>
      <c r="J4192" s="2"/>
      <c r="K4192" s="2"/>
    </row>
    <row r="4193" spans="1:11">
      <c r="A4193" s="2"/>
      <c r="B4193" s="2"/>
      <c r="C4193" s="22"/>
      <c r="D4193" s="2"/>
      <c r="E4193" s="22"/>
      <c r="F4193" s="22"/>
      <c r="G4193" s="22"/>
      <c r="H4193" s="22"/>
      <c r="I4193" s="2"/>
      <c r="J4193" s="2"/>
      <c r="K4193" s="2"/>
    </row>
    <row r="4194" spans="1:11">
      <c r="A4194" s="2"/>
      <c r="B4194" s="2"/>
      <c r="C4194" s="22"/>
      <c r="D4194" s="2"/>
      <c r="E4194" s="22"/>
      <c r="F4194" s="22"/>
      <c r="G4194" s="22"/>
      <c r="H4194" s="22"/>
      <c r="I4194" s="2"/>
      <c r="J4194" s="2"/>
      <c r="K4194" s="2"/>
    </row>
    <row r="4195" spans="1:11">
      <c r="A4195" s="2"/>
      <c r="B4195" s="2"/>
      <c r="C4195" s="22"/>
      <c r="D4195" s="2"/>
      <c r="E4195" s="22"/>
      <c r="F4195" s="22"/>
      <c r="G4195" s="22"/>
      <c r="H4195" s="22"/>
      <c r="I4195" s="2"/>
      <c r="J4195" s="2"/>
      <c r="K4195" s="2"/>
    </row>
    <row r="4196" spans="1:11">
      <c r="A4196" s="2"/>
      <c r="B4196" s="2"/>
      <c r="C4196" s="22"/>
      <c r="D4196" s="2"/>
      <c r="E4196" s="22"/>
      <c r="F4196" s="22"/>
      <c r="G4196" s="22"/>
      <c r="H4196" s="22"/>
      <c r="I4196" s="2"/>
      <c r="J4196" s="2"/>
      <c r="K4196" s="2"/>
    </row>
    <row r="4197" spans="1:11">
      <c r="A4197" s="2"/>
      <c r="B4197" s="2"/>
      <c r="C4197" s="22"/>
      <c r="D4197" s="2"/>
      <c r="E4197" s="22"/>
      <c r="F4197" s="22"/>
      <c r="G4197" s="22"/>
      <c r="H4197" s="22"/>
      <c r="I4197" s="2"/>
      <c r="J4197" s="2"/>
      <c r="K4197" s="2"/>
    </row>
    <row r="4198" spans="1:11">
      <c r="A4198" s="2"/>
      <c r="B4198" s="2"/>
      <c r="C4198" s="22"/>
      <c r="D4198" s="2"/>
      <c r="E4198" s="22"/>
      <c r="F4198" s="22"/>
      <c r="G4198" s="22"/>
      <c r="H4198" s="22"/>
      <c r="I4198" s="2"/>
      <c r="J4198" s="2"/>
      <c r="K4198" s="2"/>
    </row>
    <row r="4199" spans="1:11">
      <c r="A4199" s="2"/>
      <c r="B4199" s="2"/>
      <c r="C4199" s="22"/>
      <c r="D4199" s="2"/>
      <c r="E4199" s="22"/>
      <c r="F4199" s="22"/>
      <c r="G4199" s="22"/>
      <c r="H4199" s="22"/>
      <c r="I4199" s="2"/>
      <c r="J4199" s="2"/>
      <c r="K4199" s="2"/>
    </row>
    <row r="4200" spans="1:11">
      <c r="A4200" s="2"/>
      <c r="B4200" s="2"/>
      <c r="C4200" s="22"/>
      <c r="D4200" s="2"/>
      <c r="E4200" s="22"/>
      <c r="F4200" s="22"/>
      <c r="G4200" s="22"/>
      <c r="H4200" s="22"/>
      <c r="I4200" s="2"/>
      <c r="J4200" s="2"/>
      <c r="K4200" s="2"/>
    </row>
    <row r="4201" spans="1:11">
      <c r="A4201" s="2"/>
      <c r="B4201" s="2"/>
      <c r="C4201" s="22"/>
      <c r="D4201" s="2"/>
      <c r="E4201" s="22"/>
      <c r="F4201" s="22"/>
      <c r="G4201" s="22"/>
      <c r="H4201" s="22"/>
      <c r="I4201" s="2"/>
      <c r="J4201" s="2"/>
      <c r="K4201" s="2"/>
    </row>
    <row r="4202" spans="1:11">
      <c r="A4202" s="2"/>
      <c r="B4202" s="2"/>
      <c r="C4202" s="22"/>
      <c r="D4202" s="2"/>
      <c r="E4202" s="22"/>
      <c r="F4202" s="22"/>
      <c r="G4202" s="22"/>
      <c r="H4202" s="22"/>
      <c r="I4202" s="2"/>
      <c r="J4202" s="2"/>
      <c r="K4202" s="2"/>
    </row>
    <row r="4203" spans="1:11">
      <c r="A4203" s="2"/>
      <c r="B4203" s="2"/>
      <c r="C4203" s="22"/>
      <c r="D4203" s="2"/>
      <c r="E4203" s="22"/>
      <c r="F4203" s="22"/>
      <c r="G4203" s="22"/>
      <c r="H4203" s="22"/>
      <c r="I4203" s="2"/>
      <c r="J4203" s="2"/>
      <c r="K4203" s="2"/>
    </row>
    <row r="4204" spans="1:11">
      <c r="A4204" s="2"/>
      <c r="B4204" s="2"/>
      <c r="C4204" s="22"/>
      <c r="D4204" s="2"/>
      <c r="E4204" s="22"/>
      <c r="F4204" s="22"/>
      <c r="G4204" s="22"/>
      <c r="H4204" s="22"/>
      <c r="I4204" s="2"/>
      <c r="J4204" s="2"/>
      <c r="K4204" s="2"/>
    </row>
    <row r="4205" spans="1:11">
      <c r="A4205" s="2"/>
      <c r="B4205" s="2"/>
      <c r="C4205" s="22"/>
      <c r="D4205" s="2"/>
      <c r="E4205" s="22"/>
      <c r="F4205" s="22"/>
      <c r="G4205" s="22"/>
      <c r="H4205" s="22"/>
      <c r="I4205" s="2"/>
      <c r="J4205" s="2"/>
      <c r="K4205" s="2"/>
    </row>
    <row r="4206" spans="1:11">
      <c r="A4206" s="2"/>
      <c r="B4206" s="2"/>
      <c r="C4206" s="22"/>
      <c r="D4206" s="2"/>
      <c r="E4206" s="22"/>
      <c r="F4206" s="22"/>
      <c r="G4206" s="22"/>
      <c r="H4206" s="22"/>
      <c r="I4206" s="2"/>
      <c r="J4206" s="2"/>
      <c r="K4206" s="2"/>
    </row>
    <row r="4207" spans="1:11">
      <c r="A4207" s="2"/>
      <c r="B4207" s="2"/>
      <c r="C4207" s="22"/>
      <c r="D4207" s="2"/>
      <c r="E4207" s="22"/>
      <c r="F4207" s="22"/>
      <c r="G4207" s="22"/>
      <c r="H4207" s="22"/>
      <c r="I4207" s="2"/>
      <c r="J4207" s="2"/>
      <c r="K4207" s="2"/>
    </row>
    <row r="4208" spans="1:11">
      <c r="A4208" s="2"/>
      <c r="B4208" s="2"/>
      <c r="C4208" s="22"/>
      <c r="D4208" s="2"/>
      <c r="E4208" s="22"/>
      <c r="F4208" s="22"/>
      <c r="G4208" s="22"/>
      <c r="H4208" s="22"/>
      <c r="I4208" s="2"/>
      <c r="J4208" s="2"/>
      <c r="K4208" s="2"/>
    </row>
    <row r="4209" spans="1:11">
      <c r="A4209" s="2"/>
      <c r="B4209" s="2"/>
      <c r="C4209" s="22"/>
      <c r="D4209" s="2"/>
      <c r="E4209" s="22"/>
      <c r="F4209" s="22"/>
      <c r="G4209" s="22"/>
      <c r="H4209" s="22"/>
      <c r="I4209" s="2"/>
      <c r="J4209" s="2"/>
      <c r="K4209" s="2"/>
    </row>
    <row r="4210" spans="1:11">
      <c r="A4210" s="2"/>
      <c r="B4210" s="2"/>
      <c r="C4210" s="22"/>
      <c r="D4210" s="2"/>
      <c r="E4210" s="22"/>
      <c r="F4210" s="22"/>
      <c r="G4210" s="22"/>
      <c r="H4210" s="22"/>
      <c r="I4210" s="2"/>
      <c r="J4210" s="2"/>
      <c r="K4210" s="2"/>
    </row>
    <row r="4211" spans="1:11">
      <c r="A4211" s="2"/>
      <c r="B4211" s="2"/>
      <c r="C4211" s="22"/>
      <c r="D4211" s="2"/>
      <c r="E4211" s="22"/>
      <c r="F4211" s="22"/>
      <c r="G4211" s="22"/>
      <c r="H4211" s="22"/>
      <c r="I4211" s="2"/>
      <c r="J4211" s="2"/>
      <c r="K4211" s="2"/>
    </row>
    <row r="4212" spans="1:11">
      <c r="A4212" s="2"/>
      <c r="B4212" s="2"/>
      <c r="C4212" s="22"/>
      <c r="D4212" s="2"/>
      <c r="E4212" s="22"/>
      <c r="F4212" s="22"/>
      <c r="G4212" s="22"/>
      <c r="H4212" s="22"/>
      <c r="I4212" s="2"/>
      <c r="J4212" s="2"/>
      <c r="K4212" s="2"/>
    </row>
    <row r="4213" spans="1:11">
      <c r="A4213" s="2"/>
      <c r="B4213" s="2"/>
      <c r="C4213" s="22"/>
      <c r="D4213" s="2"/>
      <c r="E4213" s="22"/>
      <c r="F4213" s="22"/>
      <c r="G4213" s="22"/>
      <c r="H4213" s="22"/>
      <c r="I4213" s="2"/>
      <c r="J4213" s="2"/>
      <c r="K4213" s="2">
        <v>2</v>
      </c>
    </row>
    <row r="4214" spans="1:11">
      <c r="A4214" s="2"/>
      <c r="B4214" s="2"/>
      <c r="C4214" s="22"/>
      <c r="D4214" s="2"/>
      <c r="E4214" s="22"/>
      <c r="F4214" s="22"/>
      <c r="G4214" s="22"/>
      <c r="H4214" s="22"/>
      <c r="I4214" s="2"/>
      <c r="J4214" s="2"/>
      <c r="K4214" s="2"/>
    </row>
    <row r="4215" spans="1:11">
      <c r="A4215" s="2"/>
      <c r="B4215" s="2"/>
      <c r="C4215" s="22"/>
      <c r="D4215" s="2"/>
      <c r="E4215" s="22"/>
      <c r="F4215" s="22"/>
      <c r="G4215" s="22"/>
      <c r="H4215" s="22"/>
      <c r="I4215" s="2"/>
      <c r="J4215" s="2"/>
      <c r="K4215" s="2"/>
    </row>
    <row r="4216" spans="1:11">
      <c r="A4216" s="2"/>
      <c r="B4216" s="2"/>
      <c r="C4216" s="22"/>
      <c r="D4216" s="2"/>
      <c r="E4216" s="22"/>
      <c r="F4216" s="22"/>
      <c r="G4216" s="22"/>
      <c r="H4216" s="22"/>
      <c r="I4216" s="2"/>
      <c r="J4216" s="2"/>
      <c r="K4216" s="2"/>
    </row>
    <row r="4217" spans="1:11">
      <c r="A4217" s="2"/>
      <c r="B4217" s="2"/>
      <c r="C4217" s="22"/>
      <c r="D4217" s="2"/>
      <c r="E4217" s="22"/>
      <c r="F4217" s="22"/>
      <c r="G4217" s="22"/>
      <c r="H4217" s="22"/>
      <c r="I4217" s="2"/>
      <c r="J4217" s="2"/>
      <c r="K4217" s="2"/>
    </row>
    <row r="4218" spans="1:11">
      <c r="A4218" s="2"/>
      <c r="B4218" s="2"/>
      <c r="C4218" s="22"/>
      <c r="D4218" s="2"/>
      <c r="E4218" s="22"/>
      <c r="F4218" s="22"/>
      <c r="G4218" s="22"/>
      <c r="H4218" s="22"/>
      <c r="I4218" s="2"/>
      <c r="J4218" s="2"/>
      <c r="K4218" s="2"/>
    </row>
    <row r="4219" spans="1:11">
      <c r="A4219" s="2"/>
      <c r="B4219" s="2"/>
      <c r="C4219" s="22"/>
      <c r="D4219" s="2"/>
      <c r="E4219" s="22"/>
      <c r="F4219" s="22"/>
      <c r="G4219" s="22"/>
      <c r="H4219" s="22"/>
      <c r="I4219" s="2"/>
      <c r="J4219" s="2"/>
      <c r="K4219" s="2"/>
    </row>
    <row r="4220" spans="1:11">
      <c r="A4220" s="2"/>
      <c r="B4220" s="2"/>
      <c r="C4220" s="22"/>
      <c r="D4220" s="2"/>
      <c r="E4220" s="22"/>
      <c r="F4220" s="22"/>
      <c r="G4220" s="22"/>
      <c r="H4220" s="22"/>
      <c r="I4220" s="2"/>
      <c r="J4220" s="2"/>
      <c r="K4220" s="2"/>
    </row>
    <row r="4221" spans="1:11">
      <c r="A4221" s="2"/>
      <c r="B4221" s="2"/>
      <c r="C4221" s="22"/>
      <c r="D4221" s="2"/>
      <c r="E4221" s="22"/>
      <c r="F4221" s="22"/>
      <c r="G4221" s="22"/>
      <c r="H4221" s="22"/>
      <c r="I4221" s="2"/>
      <c r="J4221" s="2"/>
      <c r="K4221" s="2"/>
    </row>
    <row r="4222" spans="1:11">
      <c r="A4222" s="2"/>
      <c r="B4222" s="2"/>
      <c r="C4222" s="22"/>
      <c r="D4222" s="2"/>
      <c r="E4222" s="22"/>
      <c r="F4222" s="22"/>
      <c r="G4222" s="22"/>
      <c r="H4222" s="22"/>
      <c r="I4222" s="2"/>
      <c r="J4222" s="2"/>
      <c r="K4222" s="2"/>
    </row>
    <row r="4223" spans="1:11">
      <c r="A4223" s="2"/>
      <c r="B4223" s="2"/>
      <c r="C4223" s="22"/>
      <c r="D4223" s="2"/>
      <c r="E4223" s="22"/>
      <c r="F4223" s="22"/>
      <c r="G4223" s="22"/>
      <c r="H4223" s="22"/>
      <c r="I4223" s="2"/>
      <c r="J4223" s="2"/>
      <c r="K4223" s="2"/>
    </row>
    <row r="4224" spans="1:11">
      <c r="A4224" s="2"/>
      <c r="B4224" s="2"/>
      <c r="C4224" s="22"/>
      <c r="D4224" s="2"/>
      <c r="E4224" s="22"/>
      <c r="F4224" s="22"/>
      <c r="G4224" s="22"/>
      <c r="H4224" s="22"/>
      <c r="I4224" s="2"/>
      <c r="J4224" s="2"/>
      <c r="K4224" s="2"/>
    </row>
    <row r="4225" spans="1:11">
      <c r="A4225" s="2"/>
      <c r="B4225" s="2"/>
      <c r="C4225" s="22"/>
      <c r="D4225" s="2"/>
      <c r="E4225" s="22"/>
      <c r="F4225" s="22"/>
      <c r="G4225" s="22"/>
      <c r="H4225" s="22"/>
      <c r="I4225" s="2"/>
      <c r="J4225" s="2"/>
      <c r="K4225" s="2"/>
    </row>
    <row r="4226" spans="1:11">
      <c r="A4226" s="2"/>
      <c r="B4226" s="2"/>
      <c r="C4226" s="22"/>
      <c r="D4226" s="2"/>
      <c r="E4226" s="22"/>
      <c r="F4226" s="22"/>
      <c r="G4226" s="22"/>
      <c r="H4226" s="22"/>
      <c r="I4226" s="2"/>
      <c r="J4226" s="2"/>
      <c r="K4226" s="2"/>
    </row>
    <row r="4227" spans="1:11">
      <c r="A4227" s="2"/>
      <c r="B4227" s="2"/>
      <c r="C4227" s="22"/>
      <c r="D4227" s="2"/>
      <c r="E4227" s="22"/>
      <c r="F4227" s="22"/>
      <c r="G4227" s="22"/>
      <c r="H4227" s="22"/>
      <c r="I4227" s="2"/>
      <c r="J4227" s="2"/>
      <c r="K4227" s="2"/>
    </row>
    <row r="4228" spans="1:11">
      <c r="A4228" s="2"/>
      <c r="B4228" s="2"/>
      <c r="C4228" s="22"/>
      <c r="D4228" s="2"/>
      <c r="E4228" s="22"/>
      <c r="F4228" s="22"/>
      <c r="G4228" s="22"/>
      <c r="H4228" s="22"/>
      <c r="I4228" s="2"/>
      <c r="J4228" s="2"/>
      <c r="K4228" s="2"/>
    </row>
    <row r="4229" spans="1:11">
      <c r="A4229" s="2"/>
      <c r="B4229" s="2"/>
      <c r="C4229" s="22"/>
      <c r="D4229" s="2"/>
      <c r="E4229" s="22"/>
      <c r="F4229" s="22"/>
      <c r="G4229" s="22"/>
      <c r="H4229" s="22"/>
      <c r="I4229" s="2"/>
      <c r="J4229" s="2"/>
      <c r="K4229" s="2"/>
    </row>
    <row r="4230" spans="1:11">
      <c r="A4230" s="2"/>
      <c r="B4230" s="2"/>
      <c r="C4230" s="22"/>
      <c r="D4230" s="2"/>
      <c r="E4230" s="22"/>
      <c r="F4230" s="22"/>
      <c r="G4230" s="22"/>
      <c r="H4230" s="22"/>
      <c r="I4230" s="2"/>
      <c r="J4230" s="2"/>
      <c r="K4230" s="2"/>
    </row>
    <row r="4231" spans="1:11">
      <c r="A4231" s="2"/>
      <c r="B4231" s="2"/>
      <c r="C4231" s="22"/>
      <c r="D4231" s="2"/>
      <c r="E4231" s="22"/>
      <c r="F4231" s="22"/>
      <c r="G4231" s="22"/>
      <c r="H4231" s="22"/>
      <c r="I4231" s="2"/>
      <c r="J4231" s="2"/>
      <c r="K4231" s="2"/>
    </row>
    <row r="4232" spans="1:11">
      <c r="A4232" s="2"/>
      <c r="B4232" s="2"/>
      <c r="C4232" s="22"/>
      <c r="D4232" s="2"/>
      <c r="E4232" s="22"/>
      <c r="F4232" s="22"/>
      <c r="G4232" s="22"/>
      <c r="H4232" s="22"/>
      <c r="I4232" s="2"/>
      <c r="J4232" s="2"/>
      <c r="K4232" s="2"/>
    </row>
    <row r="4233" spans="1:11">
      <c r="A4233" s="2"/>
      <c r="B4233" s="2"/>
      <c r="C4233" s="22"/>
      <c r="D4233" s="2"/>
      <c r="E4233" s="22"/>
      <c r="F4233" s="22"/>
      <c r="G4233" s="22"/>
      <c r="H4233" s="22"/>
      <c r="I4233" s="2"/>
      <c r="J4233" s="2"/>
      <c r="K4233" s="2"/>
    </row>
    <row r="4234" spans="1:11">
      <c r="A4234" s="2"/>
      <c r="B4234" s="2"/>
      <c r="C4234" s="22"/>
      <c r="D4234" s="2"/>
      <c r="E4234" s="22"/>
      <c r="F4234" s="22"/>
      <c r="G4234" s="22"/>
      <c r="H4234" s="22"/>
      <c r="I4234" s="2"/>
      <c r="J4234" s="2"/>
      <c r="K4234" s="2"/>
    </row>
    <row r="4235" spans="1:11">
      <c r="A4235" s="2"/>
      <c r="B4235" s="2"/>
      <c r="C4235" s="22"/>
      <c r="D4235" s="2"/>
      <c r="E4235" s="22"/>
      <c r="F4235" s="22"/>
      <c r="G4235" s="22"/>
      <c r="H4235" s="22"/>
      <c r="I4235" s="2"/>
      <c r="J4235" s="2"/>
      <c r="K4235" s="2"/>
    </row>
    <row r="4236" spans="1:11">
      <c r="A4236" s="2"/>
      <c r="B4236" s="2"/>
      <c r="C4236" s="22"/>
      <c r="D4236" s="2"/>
      <c r="E4236" s="22"/>
      <c r="F4236" s="22"/>
      <c r="G4236" s="22"/>
      <c r="H4236" s="22"/>
      <c r="I4236" s="2"/>
      <c r="J4236" s="2"/>
      <c r="K4236" s="2"/>
    </row>
    <row r="4237" spans="1:11">
      <c r="A4237" s="2"/>
      <c r="B4237" s="2"/>
      <c r="C4237" s="22"/>
      <c r="D4237" s="2"/>
      <c r="E4237" s="22"/>
      <c r="F4237" s="22"/>
      <c r="G4237" s="22"/>
      <c r="H4237" s="22"/>
      <c r="I4237" s="2"/>
      <c r="J4237" s="2"/>
      <c r="K4237" s="2"/>
    </row>
    <row r="4238" spans="1:11">
      <c r="A4238" s="2"/>
      <c r="B4238" s="2"/>
      <c r="C4238" s="22"/>
      <c r="D4238" s="2"/>
      <c r="E4238" s="22"/>
      <c r="F4238" s="22"/>
      <c r="G4238" s="22"/>
      <c r="H4238" s="22"/>
      <c r="I4238" s="2"/>
      <c r="J4238" s="2"/>
      <c r="K4238" s="2"/>
    </row>
    <row r="4239" spans="1:11">
      <c r="A4239" s="2"/>
      <c r="B4239" s="2"/>
      <c r="C4239" s="22"/>
      <c r="D4239" s="2"/>
      <c r="E4239" s="22"/>
      <c r="F4239" s="22"/>
      <c r="G4239" s="22"/>
      <c r="H4239" s="22"/>
      <c r="I4239" s="2"/>
      <c r="J4239" s="2"/>
      <c r="K4239" s="2"/>
    </row>
    <row r="4240" spans="1:11">
      <c r="A4240" s="2"/>
      <c r="B4240" s="2"/>
      <c r="C4240" s="22"/>
      <c r="D4240" s="2"/>
      <c r="E4240" s="22"/>
      <c r="F4240" s="22"/>
      <c r="G4240" s="22"/>
      <c r="H4240" s="22"/>
      <c r="I4240" s="2"/>
      <c r="J4240" s="2"/>
      <c r="K4240" s="2"/>
    </row>
    <row r="4241" spans="1:11">
      <c r="A4241" s="2"/>
      <c r="B4241" s="2"/>
      <c r="C4241" s="22"/>
      <c r="D4241" s="2"/>
      <c r="E4241" s="22"/>
      <c r="F4241" s="22"/>
      <c r="G4241" s="22"/>
      <c r="H4241" s="22"/>
      <c r="I4241" s="2"/>
      <c r="J4241" s="2"/>
      <c r="K4241" s="2"/>
    </row>
    <row r="4242" spans="1:11">
      <c r="A4242" s="2"/>
      <c r="B4242" s="2"/>
      <c r="C4242" s="22"/>
      <c r="D4242" s="2"/>
      <c r="E4242" s="22"/>
      <c r="F4242" s="22"/>
      <c r="G4242" s="22"/>
      <c r="H4242" s="22"/>
      <c r="I4242" s="2"/>
      <c r="J4242" s="2"/>
      <c r="K4242" s="2"/>
    </row>
    <row r="4243" spans="1:11">
      <c r="A4243" s="2"/>
      <c r="B4243" s="2"/>
      <c r="C4243" s="22"/>
      <c r="D4243" s="2"/>
      <c r="E4243" s="22"/>
      <c r="F4243" s="22"/>
      <c r="G4243" s="22"/>
      <c r="H4243" s="22"/>
      <c r="I4243" s="2"/>
      <c r="J4243" s="2"/>
      <c r="K4243" s="2"/>
    </row>
    <row r="4244" spans="1:11">
      <c r="A4244" s="2"/>
      <c r="B4244" s="2"/>
      <c r="C4244" s="22"/>
      <c r="D4244" s="2"/>
      <c r="E4244" s="22"/>
      <c r="F4244" s="22"/>
      <c r="G4244" s="22"/>
      <c r="H4244" s="22"/>
      <c r="I4244" s="2"/>
      <c r="J4244" s="2"/>
      <c r="K4244" s="2"/>
    </row>
    <row r="4245" spans="1:11">
      <c r="A4245" s="2"/>
      <c r="B4245" s="2"/>
      <c r="C4245" s="22"/>
      <c r="D4245" s="2"/>
      <c r="E4245" s="22"/>
      <c r="F4245" s="22"/>
      <c r="G4245" s="22"/>
      <c r="H4245" s="22"/>
      <c r="I4245" s="2"/>
      <c r="J4245" s="2"/>
      <c r="K4245" s="2"/>
    </row>
    <row r="4246" spans="1:11">
      <c r="A4246" s="2"/>
      <c r="B4246" s="2"/>
      <c r="C4246" s="22"/>
      <c r="D4246" s="2"/>
      <c r="E4246" s="22"/>
      <c r="F4246" s="22"/>
      <c r="G4246" s="22"/>
      <c r="H4246" s="22"/>
      <c r="I4246" s="2"/>
      <c r="J4246" s="2"/>
      <c r="K4246" s="2"/>
    </row>
    <row r="4247" spans="1:11">
      <c r="A4247" s="2"/>
      <c r="B4247" s="2"/>
      <c r="C4247" s="22"/>
      <c r="D4247" s="2"/>
      <c r="E4247" s="22"/>
      <c r="F4247" s="22"/>
      <c r="G4247" s="22"/>
      <c r="H4247" s="22"/>
      <c r="I4247" s="2"/>
      <c r="J4247" s="2"/>
      <c r="K4247" s="2"/>
    </row>
    <row r="4248" spans="1:11">
      <c r="A4248" s="2"/>
      <c r="B4248" s="2"/>
      <c r="C4248" s="22"/>
      <c r="D4248" s="2"/>
      <c r="E4248" s="22"/>
      <c r="F4248" s="22"/>
      <c r="G4248" s="22"/>
      <c r="H4248" s="22"/>
      <c r="I4248" s="2"/>
      <c r="J4248" s="2"/>
      <c r="K4248" s="2"/>
    </row>
    <row r="4249" spans="1:11">
      <c r="A4249" s="2"/>
      <c r="B4249" s="2"/>
      <c r="C4249" s="22"/>
      <c r="D4249" s="2"/>
      <c r="E4249" s="22"/>
      <c r="F4249" s="22"/>
      <c r="G4249" s="22"/>
      <c r="H4249" s="22"/>
      <c r="I4249" s="2"/>
      <c r="J4249" s="2"/>
      <c r="K4249" s="2"/>
    </row>
    <row r="4250" spans="1:11">
      <c r="A4250" s="2"/>
      <c r="B4250" s="2"/>
      <c r="C4250" s="22"/>
      <c r="D4250" s="2"/>
      <c r="E4250" s="22"/>
      <c r="F4250" s="22"/>
      <c r="G4250" s="22"/>
      <c r="H4250" s="22"/>
      <c r="I4250" s="2"/>
      <c r="J4250" s="2"/>
      <c r="K4250" s="2"/>
    </row>
    <row r="4251" spans="1:11">
      <c r="A4251" s="2"/>
      <c r="B4251" s="2"/>
      <c r="C4251" s="22"/>
      <c r="D4251" s="2"/>
      <c r="E4251" s="22"/>
      <c r="F4251" s="22"/>
      <c r="G4251" s="22"/>
      <c r="H4251" s="22"/>
      <c r="I4251" s="2"/>
      <c r="J4251" s="2"/>
      <c r="K4251" s="2"/>
    </row>
    <row r="4252" spans="1:11">
      <c r="A4252" s="2"/>
      <c r="B4252" s="2"/>
      <c r="C4252" s="22"/>
      <c r="D4252" s="2"/>
      <c r="E4252" s="22"/>
      <c r="F4252" s="22"/>
      <c r="G4252" s="22"/>
      <c r="H4252" s="22"/>
      <c r="I4252" s="2"/>
      <c r="J4252" s="2"/>
      <c r="K4252" s="2"/>
    </row>
    <row r="4253" spans="1:11">
      <c r="A4253" s="2"/>
      <c r="B4253" s="2"/>
      <c r="C4253" s="22"/>
      <c r="D4253" s="2"/>
      <c r="E4253" s="22"/>
      <c r="F4253" s="22"/>
      <c r="G4253" s="22"/>
      <c r="H4253" s="22"/>
      <c r="I4253" s="2"/>
      <c r="J4253" s="2"/>
      <c r="K4253" s="2"/>
    </row>
    <row r="4254" spans="1:11">
      <c r="A4254" s="2"/>
      <c r="B4254" s="2"/>
      <c r="C4254" s="22"/>
      <c r="D4254" s="2"/>
      <c r="E4254" s="22"/>
      <c r="F4254" s="22"/>
      <c r="G4254" s="22"/>
      <c r="H4254" s="22"/>
      <c r="I4254" s="2"/>
      <c r="J4254" s="2"/>
      <c r="K4254" s="2"/>
    </row>
    <row r="4255" spans="1:11">
      <c r="A4255" s="2"/>
      <c r="B4255" s="2"/>
      <c r="C4255" s="22"/>
      <c r="D4255" s="2"/>
      <c r="E4255" s="22"/>
      <c r="F4255" s="22"/>
      <c r="G4255" s="22"/>
      <c r="H4255" s="22"/>
      <c r="I4255" s="2"/>
      <c r="J4255" s="2"/>
      <c r="K4255" s="2"/>
    </row>
    <row r="4256" spans="1:11">
      <c r="A4256" s="2"/>
      <c r="B4256" s="2"/>
      <c r="C4256" s="22"/>
      <c r="D4256" s="2"/>
      <c r="E4256" s="22"/>
      <c r="F4256" s="22"/>
      <c r="G4256" s="22"/>
      <c r="H4256" s="22"/>
      <c r="I4256" s="2"/>
      <c r="J4256" s="2"/>
      <c r="K4256" s="2"/>
    </row>
    <row r="4257" spans="1:11">
      <c r="A4257" s="2"/>
      <c r="B4257" s="2"/>
      <c r="C4257" s="22"/>
      <c r="D4257" s="2"/>
      <c r="E4257" s="22"/>
      <c r="F4257" s="22"/>
      <c r="G4257" s="22"/>
      <c r="H4257" s="22"/>
      <c r="I4257" s="2"/>
      <c r="J4257" s="2"/>
      <c r="K4257" s="2"/>
    </row>
    <row r="4258" spans="1:11">
      <c r="A4258" s="2"/>
      <c r="B4258" s="2"/>
      <c r="C4258" s="22"/>
      <c r="D4258" s="2"/>
      <c r="E4258" s="22"/>
      <c r="F4258" s="22"/>
      <c r="G4258" s="22"/>
      <c r="H4258" s="22"/>
      <c r="I4258" s="2"/>
      <c r="J4258" s="2"/>
      <c r="K4258" s="2"/>
    </row>
    <row r="4259" spans="1:11">
      <c r="A4259" s="2"/>
      <c r="B4259" s="2"/>
      <c r="C4259" s="22"/>
      <c r="D4259" s="2"/>
      <c r="E4259" s="22"/>
      <c r="F4259" s="22"/>
      <c r="G4259" s="22"/>
      <c r="H4259" s="22"/>
      <c r="I4259" s="2"/>
      <c r="J4259" s="2"/>
      <c r="K4259" s="2"/>
    </row>
    <row r="4260" spans="1:11">
      <c r="A4260" s="2"/>
      <c r="B4260" s="2"/>
      <c r="C4260" s="22"/>
      <c r="D4260" s="2"/>
      <c r="E4260" s="22"/>
      <c r="F4260" s="22"/>
      <c r="G4260" s="22"/>
      <c r="H4260" s="22"/>
      <c r="I4260" s="2"/>
      <c r="J4260" s="2"/>
      <c r="K4260" s="2"/>
    </row>
    <row r="4261" spans="1:11">
      <c r="A4261" s="2"/>
      <c r="B4261" s="2"/>
      <c r="C4261" s="22"/>
      <c r="D4261" s="2"/>
      <c r="E4261" s="22"/>
      <c r="F4261" s="22"/>
      <c r="G4261" s="22"/>
      <c r="H4261" s="22"/>
      <c r="I4261" s="2"/>
      <c r="J4261" s="2"/>
      <c r="K4261" s="2"/>
    </row>
    <row r="4262" spans="1:11">
      <c r="A4262" s="2"/>
      <c r="B4262" s="2"/>
      <c r="C4262" s="22"/>
      <c r="D4262" s="2"/>
      <c r="E4262" s="22"/>
      <c r="F4262" s="22"/>
      <c r="G4262" s="22"/>
      <c r="H4262" s="22"/>
      <c r="I4262" s="2"/>
      <c r="J4262" s="2"/>
      <c r="K4262" s="2"/>
    </row>
    <row r="4263" spans="1:11">
      <c r="A4263" s="2"/>
      <c r="B4263" s="2"/>
      <c r="C4263" s="22"/>
      <c r="D4263" s="2"/>
      <c r="E4263" s="22"/>
      <c r="F4263" s="22"/>
      <c r="G4263" s="22"/>
      <c r="H4263" s="22"/>
      <c r="I4263" s="2"/>
      <c r="J4263" s="2"/>
      <c r="K4263" s="2"/>
    </row>
    <row r="4264" spans="1:11">
      <c r="A4264" s="2"/>
      <c r="B4264" s="2"/>
      <c r="C4264" s="22"/>
      <c r="D4264" s="2"/>
      <c r="E4264" s="22"/>
      <c r="F4264" s="22"/>
      <c r="G4264" s="22"/>
      <c r="H4264" s="22"/>
      <c r="I4264" s="2"/>
      <c r="J4264" s="2"/>
      <c r="K4264" s="2"/>
    </row>
    <row r="4265" spans="1:11">
      <c r="A4265" s="2"/>
      <c r="B4265" s="2"/>
      <c r="C4265" s="22"/>
      <c r="D4265" s="2"/>
      <c r="E4265" s="22"/>
      <c r="F4265" s="22"/>
      <c r="G4265" s="22"/>
      <c r="H4265" s="22"/>
      <c r="I4265" s="2"/>
      <c r="J4265" s="2"/>
      <c r="K4265" s="2"/>
    </row>
    <row r="4266" spans="1:11">
      <c r="A4266" s="2"/>
      <c r="B4266" s="2"/>
      <c r="C4266" s="22"/>
      <c r="D4266" s="2"/>
      <c r="E4266" s="22"/>
      <c r="F4266" s="22"/>
      <c r="G4266" s="22"/>
      <c r="H4266" s="22"/>
      <c r="I4266" s="2"/>
      <c r="J4266" s="2"/>
      <c r="K4266" s="2"/>
    </row>
    <row r="4267" spans="1:11">
      <c r="A4267" s="2"/>
      <c r="B4267" s="2"/>
      <c r="C4267" s="22"/>
      <c r="D4267" s="2"/>
      <c r="E4267" s="22"/>
      <c r="F4267" s="22"/>
      <c r="G4267" s="22"/>
      <c r="H4267" s="22"/>
      <c r="I4267" s="2"/>
      <c r="J4267" s="2"/>
      <c r="K4267" s="2"/>
    </row>
    <row r="4268" spans="1:11">
      <c r="A4268" s="2"/>
      <c r="B4268" s="2"/>
      <c r="C4268" s="22"/>
      <c r="D4268" s="2"/>
      <c r="E4268" s="22"/>
      <c r="F4268" s="22"/>
      <c r="G4268" s="22"/>
      <c r="H4268" s="22"/>
      <c r="I4268" s="2"/>
      <c r="J4268" s="2"/>
      <c r="K4268" s="2"/>
    </row>
    <row r="4269" spans="1:11">
      <c r="A4269" s="2"/>
      <c r="B4269" s="2"/>
      <c r="C4269" s="22"/>
      <c r="D4269" s="2"/>
      <c r="E4269" s="22"/>
      <c r="F4269" s="22"/>
      <c r="G4269" s="22"/>
      <c r="H4269" s="22"/>
      <c r="I4269" s="2"/>
      <c r="J4269" s="2"/>
      <c r="K4269" s="2"/>
    </row>
    <row r="4270" spans="1:11">
      <c r="A4270" s="2"/>
      <c r="B4270" s="2"/>
      <c r="C4270" s="22"/>
      <c r="D4270" s="2"/>
      <c r="E4270" s="22"/>
      <c r="F4270" s="22"/>
      <c r="G4270" s="22"/>
      <c r="H4270" s="22"/>
      <c r="I4270" s="2"/>
      <c r="J4270" s="2"/>
      <c r="K4270" s="2"/>
    </row>
    <row r="4271" spans="1:11">
      <c r="A4271" s="2"/>
      <c r="B4271" s="2"/>
      <c r="C4271" s="22"/>
      <c r="D4271" s="2"/>
      <c r="E4271" s="22"/>
      <c r="F4271" s="22"/>
      <c r="G4271" s="22"/>
      <c r="H4271" s="22"/>
      <c r="I4271" s="2"/>
      <c r="J4271" s="2"/>
      <c r="K4271" s="2"/>
    </row>
    <row r="4272" spans="1:11">
      <c r="A4272" s="2"/>
      <c r="B4272" s="2"/>
      <c r="C4272" s="22"/>
      <c r="D4272" s="2"/>
      <c r="E4272" s="22"/>
      <c r="F4272" s="22"/>
      <c r="G4272" s="22"/>
      <c r="H4272" s="22"/>
      <c r="I4272" s="2"/>
      <c r="J4272" s="2"/>
      <c r="K4272" s="2"/>
    </row>
    <row r="4273" spans="1:11">
      <c r="A4273" s="2"/>
      <c r="B4273" s="2"/>
      <c r="C4273" s="22"/>
      <c r="D4273" s="2"/>
      <c r="E4273" s="22"/>
      <c r="F4273" s="22"/>
      <c r="G4273" s="22"/>
      <c r="H4273" s="22"/>
      <c r="I4273" s="2"/>
      <c r="J4273" s="2"/>
      <c r="K4273" s="2"/>
    </row>
    <row r="4274" spans="1:11">
      <c r="A4274" s="2"/>
      <c r="B4274" s="2"/>
      <c r="C4274" s="22"/>
      <c r="D4274" s="2"/>
      <c r="E4274" s="22"/>
      <c r="F4274" s="22"/>
      <c r="G4274" s="22"/>
      <c r="H4274" s="22"/>
      <c r="I4274" s="2"/>
      <c r="J4274" s="2"/>
      <c r="K4274" s="2"/>
    </row>
    <row r="4275" spans="1:11">
      <c r="A4275" s="2"/>
      <c r="B4275" s="2"/>
      <c r="C4275" s="22"/>
      <c r="D4275" s="2"/>
      <c r="E4275" s="22"/>
      <c r="F4275" s="22"/>
      <c r="G4275" s="22"/>
      <c r="H4275" s="22"/>
      <c r="I4275" s="2"/>
      <c r="J4275" s="2"/>
      <c r="K4275" s="2"/>
    </row>
    <row r="4276" spans="1:11">
      <c r="A4276" s="2"/>
      <c r="B4276" s="2"/>
      <c r="C4276" s="22"/>
      <c r="D4276" s="2"/>
      <c r="E4276" s="22"/>
      <c r="F4276" s="22"/>
      <c r="G4276" s="22"/>
      <c r="H4276" s="22"/>
      <c r="I4276" s="2"/>
      <c r="J4276" s="2"/>
      <c r="K4276" s="2"/>
    </row>
    <row r="4277" spans="1:11">
      <c r="A4277" s="2"/>
      <c r="B4277" s="2"/>
      <c r="C4277" s="22"/>
      <c r="D4277" s="2"/>
      <c r="E4277" s="22"/>
      <c r="F4277" s="22"/>
      <c r="G4277" s="22"/>
      <c r="H4277" s="22"/>
      <c r="I4277" s="2"/>
      <c r="J4277" s="2"/>
      <c r="K4277" s="2"/>
    </row>
    <row r="4278" spans="1:11">
      <c r="A4278" s="2"/>
      <c r="B4278" s="2"/>
      <c r="C4278" s="22"/>
      <c r="D4278" s="2"/>
      <c r="E4278" s="22"/>
      <c r="F4278" s="22"/>
      <c r="G4278" s="22"/>
      <c r="H4278" s="22"/>
      <c r="I4278" s="2"/>
      <c r="J4278" s="2"/>
      <c r="K4278" s="2"/>
    </row>
    <row r="4279" spans="1:11">
      <c r="A4279" s="2"/>
      <c r="B4279" s="2"/>
      <c r="C4279" s="22"/>
      <c r="D4279" s="2"/>
      <c r="E4279" s="22"/>
      <c r="F4279" s="22"/>
      <c r="G4279" s="22"/>
      <c r="H4279" s="22"/>
      <c r="I4279" s="2"/>
      <c r="J4279" s="2"/>
      <c r="K4279" s="2"/>
    </row>
    <row r="4280" spans="1:11">
      <c r="A4280" s="2"/>
      <c r="B4280" s="2"/>
      <c r="C4280" s="22"/>
      <c r="D4280" s="2"/>
      <c r="E4280" s="22"/>
      <c r="F4280" s="22"/>
      <c r="G4280" s="22"/>
      <c r="H4280" s="22"/>
      <c r="I4280" s="2"/>
      <c r="J4280" s="2"/>
      <c r="K4280" s="2"/>
    </row>
    <row r="4281" spans="1:11">
      <c r="A4281" s="2"/>
      <c r="B4281" s="2"/>
      <c r="C4281" s="22"/>
      <c r="D4281" s="2"/>
      <c r="E4281" s="22"/>
      <c r="F4281" s="22"/>
      <c r="G4281" s="22"/>
      <c r="H4281" s="22"/>
      <c r="I4281" s="2"/>
      <c r="J4281" s="2"/>
      <c r="K4281" s="2"/>
    </row>
    <row r="4282" spans="1:11">
      <c r="A4282" s="2"/>
      <c r="B4282" s="2"/>
      <c r="C4282" s="22"/>
      <c r="D4282" s="2"/>
      <c r="E4282" s="22"/>
      <c r="F4282" s="22"/>
      <c r="G4282" s="22"/>
      <c r="H4282" s="22"/>
      <c r="I4282" s="2"/>
      <c r="J4282" s="2"/>
      <c r="K4282" s="2"/>
    </row>
    <row r="4283" spans="1:11">
      <c r="A4283" s="2"/>
      <c r="B4283" s="2"/>
      <c r="C4283" s="22"/>
      <c r="D4283" s="2"/>
      <c r="E4283" s="22"/>
      <c r="F4283" s="22"/>
      <c r="G4283" s="22"/>
      <c r="H4283" s="22"/>
      <c r="I4283" s="2"/>
      <c r="J4283" s="2"/>
      <c r="K4283" s="2"/>
    </row>
    <row r="4284" spans="1:11">
      <c r="A4284" s="2"/>
      <c r="B4284" s="2"/>
      <c r="C4284" s="22"/>
      <c r="D4284" s="2"/>
      <c r="E4284" s="22"/>
      <c r="F4284" s="22"/>
      <c r="G4284" s="22"/>
      <c r="H4284" s="22"/>
      <c r="I4284" s="2"/>
      <c r="J4284" s="2"/>
      <c r="K4284" s="2"/>
    </row>
    <row r="4285" spans="1:11">
      <c r="A4285" s="2"/>
      <c r="B4285" s="2"/>
      <c r="C4285" s="22"/>
      <c r="D4285" s="2"/>
      <c r="E4285" s="22"/>
      <c r="F4285" s="22"/>
      <c r="G4285" s="22"/>
      <c r="H4285" s="22"/>
      <c r="I4285" s="2"/>
      <c r="J4285" s="2"/>
      <c r="K4285" s="2"/>
    </row>
    <row r="4286" spans="1:11">
      <c r="A4286" s="2"/>
      <c r="B4286" s="2"/>
      <c r="C4286" s="22"/>
      <c r="D4286" s="2"/>
      <c r="E4286" s="22"/>
      <c r="F4286" s="22"/>
      <c r="G4286" s="22"/>
      <c r="H4286" s="22"/>
      <c r="I4286" s="2"/>
      <c r="J4286" s="2"/>
      <c r="K4286" s="2"/>
    </row>
    <row r="4287" spans="1:11">
      <c r="A4287" s="2"/>
      <c r="B4287" s="2"/>
      <c r="C4287" s="22"/>
      <c r="D4287" s="2"/>
      <c r="E4287" s="22"/>
      <c r="F4287" s="22"/>
      <c r="G4287" s="22"/>
      <c r="H4287" s="22"/>
      <c r="I4287" s="2"/>
      <c r="J4287" s="2"/>
      <c r="K4287" s="2"/>
    </row>
    <row r="4288" spans="1:11">
      <c r="A4288" s="2"/>
      <c r="B4288" s="2"/>
      <c r="C4288" s="22"/>
      <c r="D4288" s="2"/>
      <c r="E4288" s="22"/>
      <c r="F4288" s="22"/>
      <c r="G4288" s="22"/>
      <c r="H4288" s="22"/>
      <c r="I4288" s="2"/>
      <c r="J4288" s="2"/>
      <c r="K4288" s="2"/>
    </row>
    <row r="4289" spans="1:11">
      <c r="A4289" s="2"/>
      <c r="B4289" s="2"/>
      <c r="C4289" s="22"/>
      <c r="D4289" s="2"/>
      <c r="E4289" s="22"/>
      <c r="F4289" s="22"/>
      <c r="G4289" s="22"/>
      <c r="H4289" s="22"/>
      <c r="I4289" s="2"/>
      <c r="J4289" s="2"/>
      <c r="K4289" s="2"/>
    </row>
    <row r="4290" spans="1:11">
      <c r="A4290" s="2"/>
      <c r="B4290" s="2"/>
      <c r="C4290" s="22"/>
      <c r="D4290" s="2"/>
      <c r="E4290" s="22"/>
      <c r="F4290" s="22"/>
      <c r="G4290" s="22"/>
      <c r="H4290" s="22"/>
      <c r="I4290" s="2"/>
      <c r="J4290" s="2"/>
      <c r="K4290" s="2"/>
    </row>
    <row r="4291" spans="1:11">
      <c r="A4291" s="2"/>
      <c r="B4291" s="2"/>
      <c r="C4291" s="22"/>
      <c r="D4291" s="2"/>
      <c r="E4291" s="22"/>
      <c r="F4291" s="22"/>
      <c r="G4291" s="22"/>
      <c r="H4291" s="22"/>
      <c r="I4291" s="2"/>
      <c r="J4291" s="2"/>
      <c r="K4291" s="2"/>
    </row>
    <row r="4292" spans="1:11">
      <c r="A4292" s="2"/>
      <c r="B4292" s="2"/>
      <c r="C4292" s="22"/>
      <c r="D4292" s="2"/>
      <c r="E4292" s="22"/>
      <c r="F4292" s="22"/>
      <c r="G4292" s="22"/>
      <c r="H4292" s="22"/>
      <c r="I4292" s="2"/>
      <c r="J4292" s="2"/>
      <c r="K4292" s="2"/>
    </row>
    <row r="4293" spans="1:11">
      <c r="A4293" s="2"/>
      <c r="B4293" s="2"/>
      <c r="C4293" s="22"/>
      <c r="D4293" s="2"/>
      <c r="E4293" s="22"/>
      <c r="F4293" s="22"/>
      <c r="G4293" s="22"/>
      <c r="H4293" s="22"/>
      <c r="I4293" s="2"/>
      <c r="J4293" s="2"/>
      <c r="K4293" s="2"/>
    </row>
    <row r="4294" spans="1:11">
      <c r="A4294" s="2"/>
      <c r="B4294" s="2"/>
      <c r="C4294" s="22"/>
      <c r="D4294" s="2"/>
      <c r="E4294" s="22"/>
      <c r="F4294" s="22"/>
      <c r="G4294" s="22"/>
      <c r="H4294" s="22"/>
      <c r="I4294" s="2"/>
      <c r="J4294" s="2"/>
      <c r="K4294" s="2"/>
    </row>
    <row r="4295" spans="1:11">
      <c r="A4295" s="2"/>
      <c r="B4295" s="2"/>
      <c r="C4295" s="22"/>
      <c r="D4295" s="2"/>
      <c r="E4295" s="22"/>
      <c r="F4295" s="22"/>
      <c r="G4295" s="22"/>
      <c r="H4295" s="22"/>
      <c r="I4295" s="2"/>
      <c r="J4295" s="2"/>
      <c r="K4295" s="2"/>
    </row>
    <row r="4296" spans="1:11">
      <c r="A4296" s="2"/>
      <c r="B4296" s="2"/>
      <c r="C4296" s="22"/>
      <c r="D4296" s="2"/>
      <c r="E4296" s="22"/>
      <c r="F4296" s="22"/>
      <c r="G4296" s="22"/>
      <c r="H4296" s="22"/>
      <c r="I4296" s="2"/>
      <c r="J4296" s="2"/>
      <c r="K4296" s="2"/>
    </row>
    <row r="4297" spans="1:11">
      <c r="A4297" s="2"/>
      <c r="B4297" s="2"/>
      <c r="C4297" s="22"/>
      <c r="D4297" s="2"/>
      <c r="E4297" s="22"/>
      <c r="F4297" s="22"/>
      <c r="G4297" s="22"/>
      <c r="H4297" s="22"/>
      <c r="I4297" s="2"/>
      <c r="J4297" s="2"/>
      <c r="K4297" s="2"/>
    </row>
    <row r="4298" spans="1:11">
      <c r="A4298" s="2"/>
      <c r="B4298" s="2"/>
      <c r="C4298" s="22"/>
      <c r="D4298" s="2"/>
      <c r="E4298" s="22"/>
      <c r="F4298" s="22"/>
      <c r="G4298" s="22"/>
      <c r="H4298" s="22"/>
      <c r="I4298" s="2"/>
      <c r="J4298" s="2"/>
      <c r="K4298" s="2"/>
    </row>
    <row r="4299" spans="1:11">
      <c r="A4299" s="2"/>
      <c r="B4299" s="2"/>
      <c r="C4299" s="22"/>
      <c r="D4299" s="2"/>
      <c r="E4299" s="22"/>
      <c r="F4299" s="22"/>
      <c r="G4299" s="22"/>
      <c r="H4299" s="22"/>
      <c r="I4299" s="2"/>
      <c r="J4299" s="2"/>
      <c r="K4299" s="2"/>
    </row>
    <row r="4300" spans="1:11">
      <c r="A4300" s="2"/>
      <c r="B4300" s="2"/>
      <c r="C4300" s="22"/>
      <c r="D4300" s="2"/>
      <c r="E4300" s="22"/>
      <c r="F4300" s="22"/>
      <c r="G4300" s="22"/>
      <c r="H4300" s="22"/>
      <c r="I4300" s="2"/>
      <c r="J4300" s="2"/>
      <c r="K4300" s="2"/>
    </row>
    <row r="4301" spans="1:11">
      <c r="A4301" s="2"/>
      <c r="B4301" s="2"/>
      <c r="C4301" s="22"/>
      <c r="D4301" s="2"/>
      <c r="E4301" s="22"/>
      <c r="F4301" s="22"/>
      <c r="G4301" s="22"/>
      <c r="H4301" s="22"/>
      <c r="I4301" s="2"/>
      <c r="J4301" s="2"/>
      <c r="K4301" s="2"/>
    </row>
    <row r="4302" spans="1:11">
      <c r="A4302" s="2"/>
      <c r="B4302" s="2"/>
      <c r="C4302" s="22"/>
      <c r="D4302" s="2"/>
      <c r="E4302" s="22"/>
      <c r="F4302" s="22"/>
      <c r="G4302" s="22"/>
      <c r="H4302" s="22"/>
      <c r="I4302" s="2"/>
      <c r="J4302" s="2"/>
      <c r="K4302" s="2"/>
    </row>
    <row r="4303" spans="1:11">
      <c r="A4303" s="2"/>
      <c r="B4303" s="2"/>
      <c r="C4303" s="22"/>
      <c r="D4303" s="2"/>
      <c r="E4303" s="22"/>
      <c r="F4303" s="22"/>
      <c r="G4303" s="22"/>
      <c r="H4303" s="22"/>
      <c r="I4303" s="2"/>
      <c r="J4303" s="2"/>
      <c r="K4303" s="2"/>
    </row>
    <row r="4304" spans="1:11">
      <c r="A4304" s="2"/>
      <c r="B4304" s="2"/>
      <c r="C4304" s="22"/>
      <c r="D4304" s="2"/>
      <c r="E4304" s="22"/>
      <c r="F4304" s="22"/>
      <c r="G4304" s="22"/>
      <c r="H4304" s="22"/>
      <c r="I4304" s="2"/>
      <c r="J4304" s="2"/>
      <c r="K4304" s="2"/>
    </row>
    <row r="4305" spans="1:11">
      <c r="A4305" s="2"/>
      <c r="B4305" s="2"/>
      <c r="C4305" s="22"/>
      <c r="D4305" s="2"/>
      <c r="E4305" s="22"/>
      <c r="F4305" s="22"/>
      <c r="G4305" s="22"/>
      <c r="H4305" s="22"/>
      <c r="I4305" s="2"/>
      <c r="J4305" s="2"/>
      <c r="K4305" s="2"/>
    </row>
    <row r="4306" spans="1:11">
      <c r="A4306" s="2"/>
      <c r="B4306" s="2"/>
      <c r="C4306" s="22"/>
      <c r="D4306" s="2"/>
      <c r="E4306" s="22"/>
      <c r="F4306" s="22"/>
      <c r="G4306" s="22"/>
      <c r="H4306" s="22"/>
      <c r="I4306" s="2"/>
      <c r="J4306" s="2"/>
      <c r="K4306" s="2"/>
    </row>
    <row r="4307" spans="1:11">
      <c r="A4307" s="2"/>
      <c r="B4307" s="2"/>
      <c r="C4307" s="22"/>
      <c r="D4307" s="2"/>
      <c r="E4307" s="22"/>
      <c r="F4307" s="22"/>
      <c r="G4307" s="22"/>
      <c r="H4307" s="22"/>
      <c r="I4307" s="2"/>
      <c r="J4307" s="2"/>
      <c r="K4307" s="2"/>
    </row>
    <row r="4308" spans="1:11">
      <c r="A4308" s="2"/>
      <c r="B4308" s="2"/>
      <c r="C4308" s="22"/>
      <c r="D4308" s="2"/>
      <c r="E4308" s="22"/>
      <c r="F4308" s="22"/>
      <c r="G4308" s="22"/>
      <c r="H4308" s="22"/>
      <c r="I4308" s="2"/>
      <c r="J4308" s="2"/>
      <c r="K4308" s="2"/>
    </row>
    <row r="4309" spans="1:11">
      <c r="A4309" s="2"/>
      <c r="B4309" s="2"/>
      <c r="C4309" s="22"/>
      <c r="D4309" s="2"/>
      <c r="E4309" s="22"/>
      <c r="F4309" s="22"/>
      <c r="G4309" s="22"/>
      <c r="H4309" s="22"/>
      <c r="I4309" s="2"/>
      <c r="J4309" s="2"/>
      <c r="K4309" s="2"/>
    </row>
    <row r="4310" spans="1:11">
      <c r="A4310" s="2"/>
      <c r="B4310" s="2"/>
      <c r="C4310" s="22"/>
      <c r="D4310" s="2"/>
      <c r="E4310" s="22"/>
      <c r="F4310" s="22"/>
      <c r="G4310" s="22"/>
      <c r="H4310" s="22"/>
      <c r="I4310" s="2"/>
      <c r="J4310" s="2"/>
      <c r="K4310" s="2"/>
    </row>
    <row r="4311" spans="1:11">
      <c r="A4311" s="2"/>
      <c r="B4311" s="2"/>
      <c r="C4311" s="22"/>
      <c r="D4311" s="2"/>
      <c r="E4311" s="22"/>
      <c r="F4311" s="22"/>
      <c r="G4311" s="22"/>
      <c r="H4311" s="22"/>
      <c r="I4311" s="2"/>
      <c r="J4311" s="2"/>
      <c r="K4311" s="2"/>
    </row>
    <row r="4312" spans="1:11">
      <c r="A4312" s="2"/>
      <c r="B4312" s="2"/>
      <c r="C4312" s="22"/>
      <c r="D4312" s="2"/>
      <c r="E4312" s="22"/>
      <c r="F4312" s="22"/>
      <c r="G4312" s="22"/>
      <c r="H4312" s="22"/>
      <c r="I4312" s="2"/>
      <c r="J4312" s="2"/>
      <c r="K4312" s="2"/>
    </row>
    <row r="4313" spans="1:11">
      <c r="A4313" s="2"/>
      <c r="B4313" s="2"/>
      <c r="C4313" s="22"/>
      <c r="D4313" s="2"/>
      <c r="E4313" s="22"/>
      <c r="F4313" s="22"/>
      <c r="G4313" s="22"/>
      <c r="H4313" s="22"/>
      <c r="I4313" s="2"/>
      <c r="J4313" s="2"/>
      <c r="K4313" s="2"/>
    </row>
    <row r="4314" spans="1:11">
      <c r="A4314" s="2"/>
      <c r="B4314" s="2"/>
      <c r="C4314" s="22"/>
      <c r="D4314" s="2"/>
      <c r="E4314" s="22"/>
      <c r="F4314" s="22"/>
      <c r="G4314" s="22"/>
      <c r="H4314" s="22"/>
      <c r="I4314" s="2"/>
      <c r="J4314" s="2"/>
      <c r="K4314" s="2"/>
    </row>
    <row r="4315" spans="1:11">
      <c r="A4315" s="2"/>
      <c r="B4315" s="2"/>
      <c r="C4315" s="22"/>
      <c r="D4315" s="2"/>
      <c r="E4315" s="22"/>
      <c r="F4315" s="22"/>
      <c r="G4315" s="22"/>
      <c r="H4315" s="22"/>
      <c r="I4315" s="2"/>
      <c r="J4315" s="2"/>
      <c r="K4315" s="2"/>
    </row>
    <row r="4316" spans="1:11">
      <c r="A4316" s="2"/>
      <c r="B4316" s="2"/>
      <c r="C4316" s="22"/>
      <c r="D4316" s="2"/>
      <c r="E4316" s="22"/>
      <c r="F4316" s="22"/>
      <c r="G4316" s="22"/>
      <c r="H4316" s="22"/>
      <c r="I4316" s="2"/>
      <c r="J4316" s="2"/>
      <c r="K4316" s="2"/>
    </row>
    <row r="4317" spans="1:11">
      <c r="A4317" s="2"/>
      <c r="B4317" s="2"/>
      <c r="C4317" s="22"/>
      <c r="D4317" s="2"/>
      <c r="E4317" s="22"/>
      <c r="F4317" s="22"/>
      <c r="G4317" s="22"/>
      <c r="H4317" s="22"/>
      <c r="I4317" s="2"/>
      <c r="J4317" s="2"/>
      <c r="K4317" s="2"/>
    </row>
    <row r="4318" spans="1:11">
      <c r="A4318" s="2"/>
      <c r="B4318" s="2"/>
      <c r="C4318" s="22"/>
      <c r="D4318" s="2"/>
      <c r="E4318" s="22"/>
      <c r="F4318" s="22"/>
      <c r="G4318" s="22"/>
      <c r="H4318" s="22"/>
      <c r="I4318" s="2"/>
      <c r="J4318" s="2"/>
      <c r="K4318" s="2"/>
    </row>
    <row r="4319" spans="1:11">
      <c r="A4319" s="2"/>
      <c r="B4319" s="2"/>
      <c r="C4319" s="22"/>
      <c r="D4319" s="2"/>
      <c r="E4319" s="22"/>
      <c r="F4319" s="22"/>
      <c r="G4319" s="22"/>
      <c r="H4319" s="22"/>
      <c r="I4319" s="2"/>
      <c r="J4319" s="2"/>
      <c r="K4319" s="2"/>
    </row>
    <row r="4320" spans="1:11">
      <c r="A4320" s="2"/>
      <c r="B4320" s="2"/>
      <c r="C4320" s="22"/>
      <c r="D4320" s="2"/>
      <c r="E4320" s="22"/>
      <c r="F4320" s="22"/>
      <c r="G4320" s="22"/>
      <c r="H4320" s="22"/>
      <c r="I4320" s="2"/>
      <c r="J4320" s="2"/>
      <c r="K4320" s="2"/>
    </row>
    <row r="4321" spans="1:11">
      <c r="A4321" s="2"/>
      <c r="B4321" s="2"/>
      <c r="C4321" s="22"/>
      <c r="D4321" s="2"/>
      <c r="E4321" s="22"/>
      <c r="F4321" s="22"/>
      <c r="G4321" s="22"/>
      <c r="H4321" s="22"/>
      <c r="I4321" s="2"/>
      <c r="J4321" s="2"/>
      <c r="K4321" s="2"/>
    </row>
    <row r="4322" spans="1:11">
      <c r="A4322" s="2"/>
      <c r="B4322" s="2"/>
      <c r="C4322" s="22"/>
      <c r="D4322" s="2"/>
      <c r="E4322" s="22"/>
      <c r="F4322" s="22"/>
      <c r="G4322" s="22"/>
      <c r="H4322" s="22"/>
      <c r="I4322" s="2"/>
      <c r="J4322" s="2"/>
      <c r="K4322" s="2"/>
    </row>
    <row r="4323" spans="1:11">
      <c r="A4323" s="2"/>
      <c r="B4323" s="2"/>
      <c r="C4323" s="22"/>
      <c r="D4323" s="2"/>
      <c r="E4323" s="22"/>
      <c r="F4323" s="22"/>
      <c r="G4323" s="22"/>
      <c r="H4323" s="22"/>
      <c r="I4323" s="2"/>
      <c r="J4323" s="2"/>
      <c r="K4323" s="2"/>
    </row>
    <row r="4324" spans="1:11">
      <c r="A4324" s="2"/>
      <c r="B4324" s="2"/>
      <c r="C4324" s="22"/>
      <c r="D4324" s="2"/>
      <c r="E4324" s="22"/>
      <c r="F4324" s="22"/>
      <c r="G4324" s="22"/>
      <c r="H4324" s="22"/>
      <c r="I4324" s="2"/>
      <c r="J4324" s="2"/>
      <c r="K4324" s="2"/>
    </row>
    <row r="4325" spans="1:11">
      <c r="A4325" s="2"/>
      <c r="B4325" s="2"/>
      <c r="C4325" s="22"/>
      <c r="D4325" s="2"/>
      <c r="E4325" s="22"/>
      <c r="F4325" s="22"/>
      <c r="G4325" s="22"/>
      <c r="H4325" s="22"/>
      <c r="I4325" s="2"/>
      <c r="J4325" s="2"/>
      <c r="K4325" s="2"/>
    </row>
    <row r="4326" spans="1:11">
      <c r="A4326" s="2"/>
      <c r="B4326" s="2"/>
      <c r="C4326" s="22"/>
      <c r="D4326" s="2"/>
      <c r="E4326" s="22"/>
      <c r="F4326" s="22"/>
      <c r="G4326" s="22"/>
      <c r="H4326" s="22"/>
      <c r="I4326" s="2"/>
      <c r="J4326" s="2"/>
      <c r="K4326" s="2"/>
    </row>
    <row r="4327" spans="1:11">
      <c r="A4327" s="2"/>
      <c r="B4327" s="2"/>
      <c r="C4327" s="22"/>
      <c r="D4327" s="2"/>
      <c r="E4327" s="22"/>
      <c r="F4327" s="22"/>
      <c r="G4327" s="22"/>
      <c r="H4327" s="22"/>
      <c r="I4327" s="2"/>
      <c r="J4327" s="2"/>
      <c r="K4327" s="2"/>
    </row>
    <row r="4328" spans="1:11">
      <c r="A4328" s="2"/>
      <c r="B4328" s="2"/>
      <c r="C4328" s="22"/>
      <c r="D4328" s="2"/>
      <c r="E4328" s="22"/>
      <c r="F4328" s="22"/>
      <c r="G4328" s="22"/>
      <c r="H4328" s="22"/>
      <c r="I4328" s="2"/>
      <c r="J4328" s="2"/>
      <c r="K4328" s="2"/>
    </row>
    <row r="4329" spans="1:11">
      <c r="A4329" s="2"/>
      <c r="B4329" s="2"/>
      <c r="C4329" s="22"/>
      <c r="D4329" s="2"/>
      <c r="E4329" s="22"/>
      <c r="F4329" s="22"/>
      <c r="G4329" s="22"/>
      <c r="H4329" s="22"/>
      <c r="I4329" s="2"/>
      <c r="J4329" s="2"/>
      <c r="K4329" s="2"/>
    </row>
    <row r="4330" spans="1:11">
      <c r="A4330" s="2"/>
      <c r="B4330" s="2"/>
      <c r="C4330" s="22"/>
      <c r="D4330" s="2"/>
      <c r="E4330" s="22"/>
      <c r="F4330" s="22"/>
      <c r="G4330" s="22"/>
      <c r="H4330" s="22"/>
      <c r="I4330" s="2"/>
      <c r="J4330" s="2"/>
      <c r="K4330" s="2"/>
    </row>
    <row r="4331" spans="1:11">
      <c r="A4331" s="2"/>
      <c r="B4331" s="2"/>
      <c r="C4331" s="22"/>
      <c r="D4331" s="2"/>
      <c r="E4331" s="22"/>
      <c r="F4331" s="22"/>
      <c r="G4331" s="22"/>
      <c r="H4331" s="22"/>
      <c r="I4331" s="2"/>
      <c r="J4331" s="2"/>
      <c r="K4331" s="2"/>
    </row>
    <row r="4332" spans="1:11">
      <c r="A4332" s="2"/>
      <c r="B4332" s="2"/>
      <c r="C4332" s="22"/>
      <c r="D4332" s="2"/>
      <c r="E4332" s="22"/>
      <c r="F4332" s="22"/>
      <c r="G4332" s="22"/>
      <c r="H4332" s="22"/>
      <c r="I4332" s="2"/>
      <c r="J4332" s="2"/>
      <c r="K4332" s="2"/>
    </row>
    <row r="4333" spans="1:11">
      <c r="A4333" s="2"/>
      <c r="B4333" s="2"/>
      <c r="C4333" s="22"/>
      <c r="D4333" s="2"/>
      <c r="E4333" s="22"/>
      <c r="F4333" s="22"/>
      <c r="G4333" s="22"/>
      <c r="H4333" s="22"/>
      <c r="I4333" s="2"/>
      <c r="J4333" s="2"/>
      <c r="K4333" s="2"/>
    </row>
    <row r="4334" spans="1:11">
      <c r="A4334" s="2"/>
      <c r="B4334" s="2"/>
      <c r="C4334" s="22"/>
      <c r="D4334" s="2"/>
      <c r="E4334" s="22"/>
      <c r="F4334" s="22"/>
      <c r="G4334" s="22"/>
      <c r="H4334" s="22"/>
      <c r="I4334" s="2"/>
      <c r="J4334" s="2"/>
      <c r="K4334" s="2"/>
    </row>
    <row r="4335" spans="1:11">
      <c r="A4335" s="2"/>
      <c r="B4335" s="2"/>
      <c r="C4335" s="22"/>
      <c r="D4335" s="2"/>
      <c r="E4335" s="22"/>
      <c r="F4335" s="22"/>
      <c r="G4335" s="22"/>
      <c r="H4335" s="22"/>
      <c r="I4335" s="2"/>
      <c r="J4335" s="2"/>
      <c r="K4335" s="2"/>
    </row>
    <row r="4336" spans="1:11">
      <c r="A4336" s="2"/>
      <c r="B4336" s="2"/>
      <c r="C4336" s="22"/>
      <c r="D4336" s="2"/>
      <c r="E4336" s="22"/>
      <c r="F4336" s="22"/>
      <c r="G4336" s="22"/>
      <c r="H4336" s="22"/>
      <c r="I4336" s="2"/>
      <c r="J4336" s="2"/>
      <c r="K4336" s="2"/>
    </row>
    <row r="4337" spans="1:11">
      <c r="A4337" s="2"/>
      <c r="B4337" s="2"/>
      <c r="C4337" s="22"/>
      <c r="D4337" s="2"/>
      <c r="E4337" s="22"/>
      <c r="F4337" s="22"/>
      <c r="G4337" s="22"/>
      <c r="H4337" s="22"/>
      <c r="I4337" s="2"/>
      <c r="J4337" s="2"/>
      <c r="K4337" s="2"/>
    </row>
    <row r="4338" spans="1:11">
      <c r="A4338" s="2"/>
      <c r="B4338" s="2"/>
      <c r="C4338" s="22"/>
      <c r="D4338" s="2"/>
      <c r="E4338" s="22"/>
      <c r="F4338" s="22"/>
      <c r="G4338" s="22"/>
      <c r="H4338" s="22"/>
      <c r="I4338" s="2"/>
      <c r="J4338" s="2"/>
      <c r="K4338" s="2"/>
    </row>
    <row r="4339" spans="1:11">
      <c r="A4339" s="2"/>
      <c r="B4339" s="2"/>
      <c r="C4339" s="22"/>
      <c r="D4339" s="2"/>
      <c r="E4339" s="22"/>
      <c r="F4339" s="22"/>
      <c r="G4339" s="22"/>
      <c r="H4339" s="22"/>
      <c r="I4339" s="2"/>
      <c r="J4339" s="2"/>
      <c r="K4339" s="2"/>
    </row>
    <row r="4340" spans="1:11">
      <c r="A4340" s="2"/>
      <c r="B4340" s="2"/>
      <c r="C4340" s="22"/>
      <c r="D4340" s="2"/>
      <c r="E4340" s="22"/>
      <c r="F4340" s="22"/>
      <c r="G4340" s="22"/>
      <c r="H4340" s="22"/>
      <c r="I4340" s="2"/>
      <c r="J4340" s="2"/>
      <c r="K4340" s="2"/>
    </row>
    <row r="4341" spans="1:11">
      <c r="A4341" s="2"/>
      <c r="B4341" s="2"/>
      <c r="C4341" s="22"/>
      <c r="D4341" s="2"/>
      <c r="E4341" s="22"/>
      <c r="F4341" s="22"/>
      <c r="G4341" s="22"/>
      <c r="H4341" s="22"/>
      <c r="I4341" s="2"/>
      <c r="J4341" s="2"/>
      <c r="K4341" s="2"/>
    </row>
    <row r="4342" spans="1:11">
      <c r="A4342" s="2"/>
      <c r="B4342" s="2"/>
      <c r="C4342" s="22"/>
      <c r="D4342" s="2"/>
      <c r="E4342" s="22"/>
      <c r="F4342" s="22"/>
      <c r="G4342" s="22"/>
      <c r="H4342" s="22"/>
      <c r="I4342" s="2"/>
      <c r="J4342" s="2"/>
      <c r="K4342" s="2"/>
    </row>
    <row r="4343" spans="1:11">
      <c r="A4343" s="2"/>
      <c r="B4343" s="2"/>
      <c r="C4343" s="22"/>
      <c r="D4343" s="2"/>
      <c r="E4343" s="22"/>
      <c r="F4343" s="22"/>
      <c r="G4343" s="22"/>
      <c r="H4343" s="22"/>
      <c r="I4343" s="2"/>
      <c r="J4343" s="2"/>
      <c r="K4343" s="2"/>
    </row>
    <row r="4344" spans="1:11">
      <c r="A4344" s="2"/>
      <c r="B4344" s="2"/>
      <c r="C4344" s="22"/>
      <c r="D4344" s="2"/>
      <c r="E4344" s="22"/>
      <c r="F4344" s="22"/>
      <c r="G4344" s="22"/>
      <c r="H4344" s="22"/>
      <c r="I4344" s="2"/>
      <c r="J4344" s="2"/>
      <c r="K4344" s="2"/>
    </row>
    <row r="4345" spans="1:11">
      <c r="A4345" s="2"/>
      <c r="B4345" s="2"/>
      <c r="C4345" s="22"/>
      <c r="D4345" s="2"/>
      <c r="E4345" s="22"/>
      <c r="F4345" s="22"/>
      <c r="G4345" s="22"/>
      <c r="H4345" s="22"/>
      <c r="I4345" s="2"/>
      <c r="J4345" s="2"/>
      <c r="K4345" s="2"/>
    </row>
    <row r="4346" spans="1:11">
      <c r="A4346" s="2"/>
      <c r="B4346" s="2"/>
      <c r="C4346" s="22"/>
      <c r="D4346" s="2"/>
      <c r="E4346" s="22"/>
      <c r="F4346" s="22"/>
      <c r="G4346" s="22"/>
      <c r="H4346" s="22"/>
      <c r="I4346" s="2"/>
      <c r="J4346" s="2"/>
      <c r="K4346" s="2"/>
    </row>
    <row r="4347" spans="1:11">
      <c r="A4347" s="2"/>
      <c r="B4347" s="2"/>
      <c r="C4347" s="22"/>
      <c r="D4347" s="2"/>
      <c r="E4347" s="22"/>
      <c r="F4347" s="22"/>
      <c r="G4347" s="22"/>
      <c r="H4347" s="22"/>
      <c r="I4347" s="2"/>
      <c r="J4347" s="2"/>
      <c r="K4347" s="2"/>
    </row>
    <row r="4348" spans="1:11">
      <c r="A4348" s="2"/>
      <c r="B4348" s="2"/>
      <c r="C4348" s="22"/>
      <c r="D4348" s="2"/>
      <c r="E4348" s="22"/>
      <c r="F4348" s="22"/>
      <c r="G4348" s="22"/>
      <c r="H4348" s="22"/>
      <c r="I4348" s="2"/>
      <c r="J4348" s="2"/>
      <c r="K4348" s="2"/>
    </row>
    <row r="4349" spans="1:11">
      <c r="A4349" s="2"/>
      <c r="B4349" s="2"/>
      <c r="C4349" s="22"/>
      <c r="D4349" s="2"/>
      <c r="E4349" s="22"/>
      <c r="F4349" s="22"/>
      <c r="G4349" s="22"/>
      <c r="H4349" s="22"/>
      <c r="I4349" s="2"/>
      <c r="J4349" s="2"/>
      <c r="K4349" s="2"/>
    </row>
    <row r="4350" spans="1:11">
      <c r="A4350" s="2"/>
      <c r="B4350" s="2"/>
      <c r="C4350" s="22"/>
      <c r="D4350" s="2"/>
      <c r="E4350" s="22"/>
      <c r="F4350" s="22"/>
      <c r="G4350" s="22"/>
      <c r="H4350" s="22"/>
      <c r="I4350" s="2"/>
      <c r="J4350" s="2"/>
      <c r="K4350" s="2"/>
    </row>
    <row r="4351" spans="1:11">
      <c r="A4351" s="2"/>
      <c r="B4351" s="2"/>
      <c r="C4351" s="22"/>
      <c r="D4351" s="2"/>
      <c r="E4351" s="22"/>
      <c r="F4351" s="22"/>
      <c r="G4351" s="22"/>
      <c r="H4351" s="22"/>
      <c r="I4351" s="2"/>
      <c r="J4351" s="2"/>
      <c r="K4351" s="2"/>
    </row>
    <row r="4352" spans="1:11">
      <c r="A4352" s="2"/>
      <c r="B4352" s="2"/>
      <c r="C4352" s="22"/>
      <c r="D4352" s="2"/>
      <c r="E4352" s="22"/>
      <c r="F4352" s="22"/>
      <c r="G4352" s="22"/>
      <c r="H4352" s="22"/>
      <c r="I4352" s="2"/>
      <c r="J4352" s="2"/>
      <c r="K4352" s="2"/>
    </row>
    <row r="4353" spans="1:11">
      <c r="A4353" s="2"/>
      <c r="B4353" s="2"/>
      <c r="C4353" s="22"/>
      <c r="D4353" s="2"/>
      <c r="E4353" s="22"/>
      <c r="F4353" s="22"/>
      <c r="G4353" s="22"/>
      <c r="H4353" s="22"/>
      <c r="I4353" s="2"/>
      <c r="J4353" s="2"/>
      <c r="K4353" s="2"/>
    </row>
    <row r="4354" spans="1:11">
      <c r="A4354" s="2"/>
      <c r="B4354" s="2"/>
      <c r="C4354" s="22"/>
      <c r="D4354" s="2"/>
      <c r="E4354" s="22"/>
      <c r="F4354" s="22"/>
      <c r="G4354" s="22"/>
      <c r="H4354" s="22"/>
      <c r="I4354" s="2"/>
      <c r="J4354" s="2"/>
      <c r="K4354" s="2"/>
    </row>
    <row r="4355" spans="1:11">
      <c r="A4355" s="2"/>
      <c r="B4355" s="2"/>
      <c r="C4355" s="22"/>
      <c r="D4355" s="2"/>
      <c r="E4355" s="22"/>
      <c r="F4355" s="22"/>
      <c r="G4355" s="22"/>
      <c r="H4355" s="22"/>
      <c r="I4355" s="2"/>
      <c r="J4355" s="2"/>
      <c r="K4355" s="2"/>
    </row>
    <row r="4356" spans="1:11">
      <c r="A4356" s="2"/>
      <c r="B4356" s="2"/>
      <c r="C4356" s="22"/>
      <c r="D4356" s="2"/>
      <c r="E4356" s="22"/>
      <c r="F4356" s="22"/>
      <c r="G4356" s="22"/>
      <c r="H4356" s="22"/>
      <c r="I4356" s="2"/>
      <c r="J4356" s="2"/>
      <c r="K4356" s="2"/>
    </row>
    <row r="4357" spans="1:11">
      <c r="A4357" s="2"/>
      <c r="B4357" s="2"/>
      <c r="C4357" s="22"/>
      <c r="D4357" s="2"/>
      <c r="E4357" s="22"/>
      <c r="F4357" s="22"/>
      <c r="G4357" s="22"/>
      <c r="H4357" s="22"/>
      <c r="I4357" s="2"/>
      <c r="J4357" s="2"/>
      <c r="K4357" s="2"/>
    </row>
    <row r="4358" spans="1:11">
      <c r="A4358" s="2"/>
      <c r="B4358" s="2"/>
      <c r="C4358" s="22"/>
      <c r="D4358" s="2"/>
      <c r="E4358" s="22"/>
      <c r="F4358" s="22"/>
      <c r="G4358" s="22"/>
      <c r="H4358" s="22"/>
      <c r="I4358" s="2"/>
      <c r="J4358" s="2"/>
      <c r="K4358" s="2"/>
    </row>
    <row r="4359" spans="1:11">
      <c r="A4359" s="2"/>
      <c r="B4359" s="2"/>
      <c r="C4359" s="22"/>
      <c r="D4359" s="2"/>
      <c r="E4359" s="22"/>
      <c r="F4359" s="22"/>
      <c r="G4359" s="22"/>
      <c r="H4359" s="22"/>
      <c r="I4359" s="2"/>
      <c r="J4359" s="2"/>
      <c r="K4359" s="2"/>
    </row>
    <row r="4360" spans="1:11">
      <c r="A4360" s="2"/>
      <c r="B4360" s="2"/>
      <c r="C4360" s="22"/>
      <c r="D4360" s="2"/>
      <c r="E4360" s="22"/>
      <c r="F4360" s="22"/>
      <c r="G4360" s="22"/>
      <c r="H4360" s="22"/>
      <c r="I4360" s="2"/>
      <c r="J4360" s="2"/>
      <c r="K4360" s="2"/>
    </row>
    <row r="4361" spans="1:11">
      <c r="A4361" s="2"/>
      <c r="B4361" s="2"/>
      <c r="C4361" s="22"/>
      <c r="D4361" s="2"/>
      <c r="E4361" s="22"/>
      <c r="F4361" s="22"/>
      <c r="G4361" s="22"/>
      <c r="H4361" s="22"/>
      <c r="I4361" s="2"/>
      <c r="J4361" s="2"/>
      <c r="K4361" s="2"/>
    </row>
    <row r="4362" spans="1:11">
      <c r="A4362" s="2"/>
      <c r="B4362" s="2"/>
      <c r="C4362" s="22"/>
      <c r="D4362" s="2"/>
      <c r="E4362" s="22"/>
      <c r="F4362" s="22"/>
      <c r="G4362" s="22"/>
      <c r="H4362" s="22"/>
      <c r="I4362" s="2"/>
      <c r="J4362" s="2"/>
      <c r="K4362" s="2"/>
    </row>
    <row r="4363" spans="1:11">
      <c r="A4363" s="2"/>
      <c r="B4363" s="2"/>
      <c r="C4363" s="22"/>
      <c r="D4363" s="2"/>
      <c r="E4363" s="22"/>
      <c r="F4363" s="22"/>
      <c r="G4363" s="22"/>
      <c r="H4363" s="22"/>
      <c r="I4363" s="2"/>
      <c r="J4363" s="2"/>
      <c r="K4363" s="2"/>
    </row>
    <row r="4364" spans="1:11">
      <c r="A4364" s="2"/>
      <c r="B4364" s="2"/>
      <c r="C4364" s="22"/>
      <c r="D4364" s="2"/>
      <c r="E4364" s="22"/>
      <c r="F4364" s="22"/>
      <c r="G4364" s="22"/>
      <c r="H4364" s="22"/>
      <c r="I4364" s="2"/>
      <c r="J4364" s="2"/>
      <c r="K4364" s="2"/>
    </row>
    <row r="4365" spans="1:11">
      <c r="A4365" s="2"/>
      <c r="B4365" s="2"/>
      <c r="C4365" s="22"/>
      <c r="D4365" s="2"/>
      <c r="E4365" s="22"/>
      <c r="F4365" s="22"/>
      <c r="G4365" s="22"/>
      <c r="H4365" s="22"/>
      <c r="I4365" s="2"/>
      <c r="J4365" s="2"/>
      <c r="K4365" s="2"/>
    </row>
    <row r="4366" spans="1:11">
      <c r="A4366" s="2"/>
      <c r="B4366" s="2"/>
      <c r="C4366" s="22"/>
      <c r="D4366" s="2"/>
      <c r="E4366" s="22"/>
      <c r="F4366" s="22"/>
      <c r="G4366" s="22"/>
      <c r="H4366" s="22"/>
      <c r="I4366" s="2"/>
      <c r="J4366" s="2"/>
      <c r="K4366" s="2"/>
    </row>
    <row r="4367" spans="1:11">
      <c r="A4367" s="2"/>
      <c r="B4367" s="2"/>
      <c r="C4367" s="22"/>
      <c r="D4367" s="2"/>
      <c r="E4367" s="22"/>
      <c r="F4367" s="22"/>
      <c r="G4367" s="22"/>
      <c r="H4367" s="22"/>
      <c r="I4367" s="2"/>
      <c r="J4367" s="2"/>
      <c r="K4367" s="2"/>
    </row>
    <row r="4368" spans="1:11">
      <c r="A4368" s="2"/>
      <c r="B4368" s="2"/>
      <c r="C4368" s="22"/>
      <c r="D4368" s="2"/>
      <c r="E4368" s="22"/>
      <c r="F4368" s="22"/>
      <c r="G4368" s="22"/>
      <c r="H4368" s="22"/>
      <c r="I4368" s="2"/>
      <c r="J4368" s="2"/>
      <c r="K4368" s="2"/>
    </row>
    <row r="4369" spans="1:11">
      <c r="A4369" s="2"/>
      <c r="B4369" s="2"/>
      <c r="C4369" s="22"/>
      <c r="D4369" s="2"/>
      <c r="E4369" s="22"/>
      <c r="F4369" s="22"/>
      <c r="G4369" s="22"/>
      <c r="H4369" s="22"/>
      <c r="I4369" s="2"/>
      <c r="J4369" s="2"/>
      <c r="K4369" s="2"/>
    </row>
    <row r="4370" spans="1:11">
      <c r="A4370" s="2"/>
      <c r="B4370" s="2"/>
      <c r="C4370" s="22"/>
      <c r="D4370" s="2"/>
      <c r="E4370" s="22"/>
      <c r="F4370" s="22"/>
      <c r="G4370" s="22"/>
      <c r="H4370" s="22"/>
      <c r="I4370" s="2"/>
      <c r="J4370" s="2"/>
      <c r="K4370" s="2"/>
    </row>
    <row r="4371" spans="1:11">
      <c r="A4371" s="2"/>
      <c r="B4371" s="2"/>
      <c r="C4371" s="22"/>
      <c r="D4371" s="2"/>
      <c r="E4371" s="22"/>
      <c r="F4371" s="22"/>
      <c r="G4371" s="22"/>
      <c r="H4371" s="22"/>
      <c r="I4371" s="2"/>
      <c r="J4371" s="2"/>
      <c r="K4371" s="2"/>
    </row>
    <row r="4372" spans="1:11">
      <c r="A4372" s="2"/>
      <c r="B4372" s="2"/>
      <c r="C4372" s="22"/>
      <c r="D4372" s="2"/>
      <c r="E4372" s="22"/>
      <c r="F4372" s="22"/>
      <c r="G4372" s="22"/>
      <c r="H4372" s="22"/>
      <c r="I4372" s="2"/>
      <c r="J4372" s="2"/>
      <c r="K4372" s="2"/>
    </row>
    <row r="4373" spans="1:11">
      <c r="A4373" s="2"/>
      <c r="B4373" s="2"/>
      <c r="C4373" s="22"/>
      <c r="D4373" s="2"/>
      <c r="E4373" s="22"/>
      <c r="F4373" s="22"/>
      <c r="G4373" s="22"/>
      <c r="H4373" s="22"/>
      <c r="I4373" s="2"/>
      <c r="J4373" s="2"/>
      <c r="K4373" s="2"/>
    </row>
    <row r="4374" spans="1:11">
      <c r="A4374" s="2"/>
      <c r="B4374" s="2"/>
      <c r="C4374" s="22"/>
      <c r="D4374" s="2"/>
      <c r="E4374" s="22"/>
      <c r="F4374" s="22"/>
      <c r="G4374" s="22"/>
      <c r="H4374" s="22"/>
      <c r="I4374" s="2"/>
      <c r="J4374" s="2"/>
      <c r="K4374" s="2"/>
    </row>
    <row r="4375" spans="1:11">
      <c r="A4375" s="2"/>
      <c r="B4375" s="2"/>
      <c r="C4375" s="22"/>
      <c r="D4375" s="2"/>
      <c r="E4375" s="22"/>
      <c r="F4375" s="22"/>
      <c r="G4375" s="22"/>
      <c r="H4375" s="22"/>
      <c r="I4375" s="2"/>
      <c r="J4375" s="2"/>
      <c r="K4375" s="2"/>
    </row>
    <row r="4376" spans="1:11">
      <c r="A4376" s="2"/>
      <c r="B4376" s="2"/>
      <c r="C4376" s="22"/>
      <c r="D4376" s="2"/>
      <c r="E4376" s="22"/>
      <c r="F4376" s="22"/>
      <c r="G4376" s="22"/>
      <c r="H4376" s="22"/>
      <c r="I4376" s="2"/>
      <c r="J4376" s="2"/>
      <c r="K4376" s="2"/>
    </row>
    <row r="4377" spans="1:11">
      <c r="A4377" s="2"/>
      <c r="B4377" s="2"/>
      <c r="C4377" s="22"/>
      <c r="D4377" s="2"/>
      <c r="E4377" s="22"/>
      <c r="F4377" s="22"/>
      <c r="G4377" s="22"/>
      <c r="H4377" s="22"/>
      <c r="I4377" s="2"/>
      <c r="J4377" s="2"/>
      <c r="K4377" s="2"/>
    </row>
    <row r="4378" spans="1:11">
      <c r="A4378" s="2"/>
      <c r="B4378" s="2"/>
      <c r="C4378" s="22"/>
      <c r="D4378" s="2"/>
      <c r="E4378" s="22"/>
      <c r="F4378" s="22"/>
      <c r="G4378" s="22"/>
      <c r="H4378" s="22"/>
      <c r="I4378" s="2"/>
      <c r="J4378" s="2"/>
      <c r="K4378" s="2"/>
    </row>
    <row r="4379" spans="1:11">
      <c r="A4379" s="2"/>
      <c r="B4379" s="2"/>
      <c r="C4379" s="22"/>
      <c r="D4379" s="2"/>
      <c r="E4379" s="22"/>
      <c r="F4379" s="22"/>
      <c r="G4379" s="22"/>
      <c r="H4379" s="22"/>
      <c r="I4379" s="2"/>
      <c r="J4379" s="2"/>
      <c r="K4379" s="2"/>
    </row>
    <row r="4380" spans="1:11">
      <c r="A4380" s="2"/>
      <c r="B4380" s="2"/>
      <c r="C4380" s="22"/>
      <c r="D4380" s="2"/>
      <c r="E4380" s="22"/>
      <c r="F4380" s="22"/>
      <c r="G4380" s="22"/>
      <c r="H4380" s="22"/>
      <c r="I4380" s="2"/>
      <c r="J4380" s="2"/>
      <c r="K4380" s="2"/>
    </row>
    <row r="4381" spans="1:11">
      <c r="A4381" s="2"/>
      <c r="B4381" s="2"/>
      <c r="C4381" s="22"/>
      <c r="D4381" s="2"/>
      <c r="E4381" s="22"/>
      <c r="F4381" s="22"/>
      <c r="G4381" s="22"/>
      <c r="H4381" s="22"/>
      <c r="I4381" s="2"/>
      <c r="J4381" s="2"/>
      <c r="K4381" s="2"/>
    </row>
    <row r="4382" spans="1:11">
      <c r="A4382" s="2"/>
      <c r="B4382" s="2"/>
      <c r="C4382" s="22"/>
      <c r="D4382" s="2"/>
      <c r="E4382" s="22"/>
      <c r="F4382" s="22"/>
      <c r="G4382" s="22"/>
      <c r="H4382" s="22"/>
      <c r="I4382" s="2"/>
      <c r="J4382" s="2"/>
      <c r="K4382" s="2"/>
    </row>
    <row r="4383" spans="1:11">
      <c r="A4383" s="2"/>
      <c r="B4383" s="2"/>
      <c r="C4383" s="22"/>
      <c r="D4383" s="2"/>
      <c r="E4383" s="22"/>
      <c r="F4383" s="22"/>
      <c r="G4383" s="22"/>
      <c r="H4383" s="22"/>
      <c r="I4383" s="2"/>
      <c r="J4383" s="2"/>
      <c r="K4383" s="2"/>
    </row>
    <row r="4384" spans="1:11">
      <c r="A4384" s="2"/>
      <c r="B4384" s="2"/>
      <c r="C4384" s="22"/>
      <c r="D4384" s="2"/>
      <c r="E4384" s="22"/>
      <c r="F4384" s="22"/>
      <c r="G4384" s="22"/>
      <c r="H4384" s="22"/>
      <c r="I4384" s="2"/>
      <c r="J4384" s="2"/>
      <c r="K4384" s="2"/>
    </row>
    <row r="4385" spans="1:11">
      <c r="A4385" s="2"/>
      <c r="B4385" s="2"/>
      <c r="C4385" s="22"/>
      <c r="D4385" s="2"/>
      <c r="E4385" s="22"/>
      <c r="F4385" s="22"/>
      <c r="G4385" s="22"/>
      <c r="H4385" s="22"/>
      <c r="I4385" s="2"/>
      <c r="J4385" s="2"/>
      <c r="K4385" s="2"/>
    </row>
    <row r="4386" spans="1:11">
      <c r="A4386" s="2"/>
      <c r="B4386" s="2"/>
      <c r="C4386" s="22"/>
      <c r="D4386" s="2"/>
      <c r="E4386" s="22"/>
      <c r="F4386" s="22"/>
      <c r="G4386" s="22"/>
      <c r="H4386" s="22"/>
      <c r="I4386" s="2"/>
      <c r="J4386" s="2"/>
      <c r="K4386" s="2"/>
    </row>
    <row r="4387" spans="1:11">
      <c r="A4387" s="2"/>
      <c r="B4387" s="2"/>
      <c r="C4387" s="22"/>
      <c r="D4387" s="2"/>
      <c r="E4387" s="22"/>
      <c r="F4387" s="22"/>
      <c r="G4387" s="22"/>
      <c r="H4387" s="22"/>
      <c r="I4387" s="2"/>
      <c r="J4387" s="2"/>
      <c r="K4387" s="2"/>
    </row>
    <row r="4388" spans="1:11">
      <c r="A4388" s="2"/>
      <c r="B4388" s="2"/>
      <c r="C4388" s="22"/>
      <c r="D4388" s="2"/>
      <c r="E4388" s="22"/>
      <c r="F4388" s="22"/>
      <c r="G4388" s="22"/>
      <c r="H4388" s="22"/>
      <c r="I4388" s="2"/>
      <c r="J4388" s="2"/>
      <c r="K4388" s="2"/>
    </row>
    <row r="4389" spans="1:11">
      <c r="A4389" s="2"/>
      <c r="B4389" s="2"/>
      <c r="C4389" s="22"/>
      <c r="D4389" s="2"/>
      <c r="E4389" s="22"/>
      <c r="F4389" s="22"/>
      <c r="G4389" s="22"/>
      <c r="H4389" s="22"/>
      <c r="I4389" s="2"/>
      <c r="J4389" s="2"/>
      <c r="K4389" s="2"/>
    </row>
    <row r="4390" spans="1:11">
      <c r="A4390" s="2"/>
      <c r="B4390" s="2"/>
      <c r="C4390" s="22"/>
      <c r="D4390" s="2"/>
      <c r="E4390" s="22"/>
      <c r="F4390" s="22"/>
      <c r="G4390" s="22"/>
      <c r="H4390" s="22"/>
      <c r="I4390" s="2"/>
      <c r="J4390" s="2"/>
      <c r="K4390" s="2"/>
    </row>
    <row r="4391" spans="1:11">
      <c r="A4391" s="2"/>
      <c r="B4391" s="2"/>
      <c r="C4391" s="22"/>
      <c r="D4391" s="2"/>
      <c r="E4391" s="22"/>
      <c r="F4391" s="22"/>
      <c r="G4391" s="22"/>
      <c r="H4391" s="22"/>
      <c r="I4391" s="2"/>
      <c r="J4391" s="2"/>
      <c r="K4391" s="2"/>
    </row>
    <row r="4392" spans="1:11">
      <c r="A4392" s="2"/>
      <c r="B4392" s="2"/>
      <c r="C4392" s="22"/>
      <c r="D4392" s="2"/>
      <c r="E4392" s="22"/>
      <c r="F4392" s="22"/>
      <c r="G4392" s="22"/>
      <c r="H4392" s="22"/>
      <c r="I4392" s="2"/>
      <c r="J4392" s="2"/>
      <c r="K4392" s="2"/>
    </row>
    <row r="4393" spans="1:11">
      <c r="A4393" s="2"/>
      <c r="B4393" s="2"/>
      <c r="C4393" s="22"/>
      <c r="D4393" s="2"/>
      <c r="E4393" s="22"/>
      <c r="F4393" s="22"/>
      <c r="G4393" s="22"/>
      <c r="H4393" s="22"/>
      <c r="I4393" s="2"/>
      <c r="J4393" s="2"/>
      <c r="K4393" s="2"/>
    </row>
    <row r="4394" spans="1:11">
      <c r="A4394" s="2"/>
      <c r="B4394" s="2"/>
      <c r="C4394" s="22"/>
      <c r="D4394" s="2"/>
      <c r="E4394" s="22"/>
      <c r="F4394" s="22"/>
      <c r="G4394" s="22"/>
      <c r="H4394" s="22"/>
      <c r="I4394" s="2"/>
      <c r="J4394" s="2"/>
      <c r="K4394" s="2"/>
    </row>
    <row r="4395" spans="1:11">
      <c r="A4395" s="2"/>
      <c r="B4395" s="2"/>
      <c r="C4395" s="22"/>
      <c r="D4395" s="2"/>
      <c r="E4395" s="22"/>
      <c r="F4395" s="22"/>
      <c r="G4395" s="22"/>
      <c r="H4395" s="22"/>
      <c r="I4395" s="2"/>
      <c r="J4395" s="2"/>
      <c r="K4395" s="2"/>
    </row>
    <row r="4396" spans="1:11">
      <c r="A4396" s="2"/>
      <c r="B4396" s="2"/>
      <c r="C4396" s="22"/>
      <c r="D4396" s="2"/>
      <c r="E4396" s="22"/>
      <c r="F4396" s="22"/>
      <c r="G4396" s="22"/>
      <c r="H4396" s="22"/>
      <c r="I4396" s="2"/>
      <c r="J4396" s="2"/>
      <c r="K4396" s="2"/>
    </row>
    <row r="4397" spans="1:11">
      <c r="A4397" s="2"/>
      <c r="B4397" s="2"/>
      <c r="C4397" s="22"/>
      <c r="D4397" s="2"/>
      <c r="E4397" s="22"/>
      <c r="F4397" s="22"/>
      <c r="G4397" s="22"/>
      <c r="H4397" s="22"/>
      <c r="I4397" s="2"/>
      <c r="J4397" s="2"/>
      <c r="K4397" s="2"/>
    </row>
    <row r="4398" spans="1:11">
      <c r="A4398" s="2"/>
      <c r="B4398" s="2"/>
      <c r="C4398" s="22"/>
      <c r="D4398" s="2"/>
      <c r="E4398" s="22"/>
      <c r="F4398" s="22"/>
      <c r="G4398" s="22"/>
      <c r="H4398" s="22"/>
      <c r="I4398" s="2"/>
      <c r="J4398" s="2"/>
      <c r="K4398" s="2"/>
    </row>
    <row r="4399" spans="1:11">
      <c r="A4399" s="2"/>
      <c r="B4399" s="2"/>
      <c r="C4399" s="22"/>
      <c r="D4399" s="2"/>
      <c r="E4399" s="22"/>
      <c r="F4399" s="22"/>
      <c r="G4399" s="22"/>
      <c r="H4399" s="22"/>
      <c r="I4399" s="2"/>
      <c r="J4399" s="2"/>
      <c r="K4399" s="2"/>
    </row>
    <row r="4400" spans="1:11">
      <c r="A4400" s="2"/>
      <c r="B4400" s="2"/>
      <c r="C4400" s="22"/>
      <c r="D4400" s="2"/>
      <c r="E4400" s="22"/>
      <c r="F4400" s="22"/>
      <c r="G4400" s="22"/>
      <c r="H4400" s="22"/>
      <c r="I4400" s="2"/>
      <c r="J4400" s="2"/>
      <c r="K4400" s="2"/>
    </row>
    <row r="4401" spans="1:11">
      <c r="A4401" s="2"/>
      <c r="B4401" s="2"/>
      <c r="C4401" s="22"/>
      <c r="D4401" s="2"/>
      <c r="E4401" s="22"/>
      <c r="F4401" s="22"/>
      <c r="G4401" s="22"/>
      <c r="H4401" s="22"/>
      <c r="I4401" s="2"/>
      <c r="J4401" s="2"/>
      <c r="K4401" s="2"/>
    </row>
    <row r="4402" spans="1:11">
      <c r="A4402" s="2"/>
      <c r="B4402" s="2"/>
      <c r="C4402" s="22"/>
      <c r="D4402" s="2"/>
      <c r="E4402" s="22"/>
      <c r="F4402" s="22"/>
      <c r="G4402" s="22"/>
      <c r="H4402" s="22"/>
      <c r="I4402" s="2"/>
      <c r="J4402" s="2"/>
      <c r="K4402" s="2"/>
    </row>
    <row r="4403" spans="1:11">
      <c r="A4403" s="2"/>
      <c r="B4403" s="2"/>
      <c r="C4403" s="22"/>
      <c r="D4403" s="2"/>
      <c r="E4403" s="22"/>
      <c r="F4403" s="22"/>
      <c r="G4403" s="22"/>
      <c r="H4403" s="22"/>
      <c r="I4403" s="2"/>
      <c r="J4403" s="2"/>
      <c r="K4403" s="2"/>
    </row>
    <row r="4404" spans="1:11">
      <c r="A4404" s="2"/>
      <c r="B4404" s="2"/>
      <c r="C4404" s="22"/>
      <c r="D4404" s="2"/>
      <c r="E4404" s="22"/>
      <c r="F4404" s="22"/>
      <c r="G4404" s="22"/>
      <c r="H4404" s="22"/>
      <c r="I4404" s="2"/>
      <c r="J4404" s="2"/>
      <c r="K4404" s="2"/>
    </row>
    <row r="4405" spans="1:11">
      <c r="A4405" s="2"/>
      <c r="B4405" s="2"/>
      <c r="C4405" s="22"/>
      <c r="D4405" s="2"/>
      <c r="E4405" s="22"/>
      <c r="F4405" s="22"/>
      <c r="G4405" s="22"/>
      <c r="H4405" s="22"/>
      <c r="I4405" s="2"/>
      <c r="J4405" s="2"/>
      <c r="K4405" s="2"/>
    </row>
    <row r="4406" spans="1:11">
      <c r="A4406" s="2"/>
      <c r="B4406" s="2"/>
      <c r="C4406" s="22"/>
      <c r="D4406" s="2"/>
      <c r="E4406" s="22"/>
      <c r="F4406" s="22"/>
      <c r="G4406" s="22"/>
      <c r="H4406" s="22"/>
      <c r="I4406" s="2"/>
      <c r="J4406" s="2"/>
      <c r="K4406" s="2"/>
    </row>
    <row r="4407" spans="1:11">
      <c r="A4407" s="2"/>
      <c r="B4407" s="2"/>
      <c r="C4407" s="22"/>
      <c r="D4407" s="2"/>
      <c r="E4407" s="22"/>
      <c r="F4407" s="22"/>
      <c r="G4407" s="22"/>
      <c r="H4407" s="22"/>
      <c r="I4407" s="2"/>
      <c r="J4407" s="2"/>
      <c r="K4407" s="2"/>
    </row>
    <row r="4408" spans="1:11">
      <c r="A4408" s="2"/>
      <c r="B4408" s="2"/>
      <c r="C4408" s="22"/>
      <c r="D4408" s="2"/>
      <c r="E4408" s="22"/>
      <c r="F4408" s="22"/>
      <c r="G4408" s="22"/>
      <c r="H4408" s="22"/>
      <c r="I4408" s="2"/>
      <c r="J4408" s="2"/>
      <c r="K4408" s="2"/>
    </row>
    <row r="4409" spans="1:11">
      <c r="A4409" s="2"/>
      <c r="B4409" s="2"/>
      <c r="C4409" s="22"/>
      <c r="D4409" s="2"/>
      <c r="E4409" s="22"/>
      <c r="F4409" s="22"/>
      <c r="G4409" s="22"/>
      <c r="H4409" s="22"/>
      <c r="I4409" s="2"/>
      <c r="J4409" s="2"/>
      <c r="K4409" s="2"/>
    </row>
    <row r="4410" spans="1:11">
      <c r="A4410" s="2"/>
      <c r="B4410" s="2"/>
      <c r="C4410" s="22"/>
      <c r="D4410" s="2"/>
      <c r="E4410" s="22"/>
      <c r="F4410" s="22"/>
      <c r="G4410" s="22"/>
      <c r="H4410" s="22"/>
      <c r="I4410" s="2"/>
      <c r="J4410" s="2"/>
      <c r="K4410" s="2"/>
    </row>
    <row r="4411" spans="1:11">
      <c r="A4411" s="2"/>
      <c r="B4411" s="2"/>
      <c r="C4411" s="22"/>
      <c r="D4411" s="2"/>
      <c r="E4411" s="22"/>
      <c r="F4411" s="22"/>
      <c r="G4411" s="22"/>
      <c r="H4411" s="22"/>
      <c r="I4411" s="2"/>
      <c r="J4411" s="2"/>
      <c r="K4411" s="2"/>
    </row>
    <row r="4412" spans="1:11">
      <c r="A4412" s="2"/>
      <c r="B4412" s="2"/>
      <c r="C4412" s="22"/>
      <c r="D4412" s="2"/>
      <c r="E4412" s="22"/>
      <c r="F4412" s="22"/>
      <c r="G4412" s="22"/>
      <c r="H4412" s="22"/>
      <c r="I4412" s="2"/>
      <c r="J4412" s="2"/>
      <c r="K4412" s="2"/>
    </row>
    <row r="4413" spans="1:11">
      <c r="A4413" s="2"/>
      <c r="B4413" s="2"/>
      <c r="C4413" s="22"/>
      <c r="D4413" s="2"/>
      <c r="E4413" s="22"/>
      <c r="F4413" s="22"/>
      <c r="G4413" s="22"/>
      <c r="H4413" s="22"/>
      <c r="I4413" s="2"/>
      <c r="J4413" s="2"/>
      <c r="K4413" s="2"/>
    </row>
    <row r="4414" spans="1:11">
      <c r="A4414" s="2"/>
      <c r="B4414" s="2"/>
      <c r="C4414" s="22"/>
      <c r="D4414" s="2"/>
      <c r="E4414" s="22"/>
      <c r="F4414" s="22"/>
      <c r="G4414" s="22"/>
      <c r="H4414" s="22"/>
      <c r="I4414" s="2"/>
      <c r="J4414" s="2"/>
      <c r="K4414" s="2"/>
    </row>
    <row r="4415" spans="1:11">
      <c r="A4415" s="2"/>
      <c r="B4415" s="2"/>
      <c r="C4415" s="22"/>
      <c r="D4415" s="2"/>
      <c r="E4415" s="22"/>
      <c r="F4415" s="22"/>
      <c r="G4415" s="22"/>
      <c r="H4415" s="22"/>
      <c r="I4415" s="2"/>
      <c r="J4415" s="2"/>
      <c r="K4415" s="2"/>
    </row>
    <row r="4416" spans="1:11">
      <c r="A4416" s="2"/>
      <c r="B4416" s="2"/>
      <c r="C4416" s="22"/>
      <c r="D4416" s="2"/>
      <c r="E4416" s="22"/>
      <c r="F4416" s="22"/>
      <c r="G4416" s="22"/>
      <c r="H4416" s="22"/>
      <c r="I4416" s="2"/>
      <c r="J4416" s="2"/>
      <c r="K4416" s="2"/>
    </row>
    <row r="4417" spans="1:11">
      <c r="A4417" s="2"/>
      <c r="B4417" s="2"/>
      <c r="C4417" s="22"/>
      <c r="D4417" s="2"/>
      <c r="E4417" s="22"/>
      <c r="F4417" s="22"/>
      <c r="G4417" s="22"/>
      <c r="H4417" s="22"/>
      <c r="I4417" s="2"/>
      <c r="J4417" s="2"/>
      <c r="K4417" s="2"/>
    </row>
    <row r="4418" spans="1:11">
      <c r="A4418" s="2"/>
      <c r="B4418" s="2"/>
      <c r="C4418" s="22"/>
      <c r="D4418" s="2"/>
      <c r="E4418" s="22"/>
      <c r="F4418" s="22"/>
      <c r="G4418" s="22"/>
      <c r="H4418" s="22"/>
      <c r="I4418" s="2"/>
      <c r="J4418" s="2"/>
      <c r="K4418" s="2"/>
    </row>
    <row r="4419" spans="1:11">
      <c r="A4419" s="2"/>
      <c r="B4419" s="2"/>
      <c r="C4419" s="22"/>
      <c r="D4419" s="2"/>
      <c r="E4419" s="22"/>
      <c r="F4419" s="22"/>
      <c r="G4419" s="22"/>
      <c r="H4419" s="22"/>
      <c r="I4419" s="2"/>
      <c r="J4419" s="2"/>
      <c r="K4419" s="2"/>
    </row>
    <row r="4420" spans="1:11">
      <c r="A4420" s="2"/>
      <c r="B4420" s="2"/>
      <c r="C4420" s="22"/>
      <c r="D4420" s="2"/>
      <c r="E4420" s="22"/>
      <c r="F4420" s="22"/>
      <c r="G4420" s="22"/>
      <c r="H4420" s="22"/>
      <c r="I4420" s="2"/>
      <c r="J4420" s="2"/>
      <c r="K4420" s="2"/>
    </row>
    <row r="4421" spans="1:11">
      <c r="A4421" s="2"/>
      <c r="B4421" s="2"/>
      <c r="C4421" s="22"/>
      <c r="D4421" s="2"/>
      <c r="E4421" s="22"/>
      <c r="F4421" s="22"/>
      <c r="G4421" s="22"/>
      <c r="H4421" s="22"/>
      <c r="I4421" s="2"/>
      <c r="J4421" s="2"/>
      <c r="K4421" s="2"/>
    </row>
    <row r="4422" spans="1:11">
      <c r="A4422" s="2"/>
      <c r="B4422" s="2"/>
      <c r="C4422" s="22"/>
      <c r="D4422" s="2"/>
      <c r="E4422" s="22"/>
      <c r="F4422" s="22"/>
      <c r="G4422" s="22"/>
      <c r="H4422" s="22"/>
      <c r="I4422" s="2"/>
      <c r="J4422" s="2"/>
      <c r="K4422" s="2"/>
    </row>
    <row r="4423" spans="1:11">
      <c r="A4423" s="2"/>
      <c r="B4423" s="2"/>
      <c r="C4423" s="22"/>
      <c r="D4423" s="2"/>
      <c r="E4423" s="22"/>
      <c r="F4423" s="22"/>
      <c r="G4423" s="22"/>
      <c r="H4423" s="22"/>
      <c r="I4423" s="2"/>
      <c r="J4423" s="2"/>
      <c r="K4423" s="2"/>
    </row>
    <row r="4424" spans="1:11">
      <c r="A4424" s="2"/>
      <c r="B4424" s="2"/>
      <c r="C4424" s="22"/>
      <c r="D4424" s="2"/>
      <c r="E4424" s="22"/>
      <c r="F4424" s="22"/>
      <c r="G4424" s="22"/>
      <c r="H4424" s="22"/>
      <c r="I4424" s="2"/>
      <c r="J4424" s="2"/>
      <c r="K4424" s="2"/>
    </row>
    <row r="4425" spans="1:11">
      <c r="A4425" s="2"/>
      <c r="B4425" s="2"/>
      <c r="C4425" s="22"/>
      <c r="D4425" s="2"/>
      <c r="E4425" s="22"/>
      <c r="F4425" s="22"/>
      <c r="G4425" s="22"/>
      <c r="H4425" s="22"/>
      <c r="I4425" s="2"/>
      <c r="J4425" s="2"/>
      <c r="K4425" s="2"/>
    </row>
    <row r="4426" spans="1:11">
      <c r="A4426" s="2"/>
      <c r="B4426" s="2"/>
      <c r="C4426" s="22"/>
      <c r="D4426" s="2"/>
      <c r="E4426" s="22"/>
      <c r="F4426" s="22"/>
      <c r="G4426" s="22"/>
      <c r="H4426" s="22"/>
      <c r="I4426" s="2"/>
      <c r="J4426" s="2"/>
      <c r="K4426" s="2"/>
    </row>
    <row r="4427" spans="1:11">
      <c r="A4427" s="2"/>
      <c r="B4427" s="2"/>
      <c r="C4427" s="22"/>
      <c r="D4427" s="2"/>
      <c r="E4427" s="22"/>
      <c r="F4427" s="22"/>
      <c r="G4427" s="22"/>
      <c r="H4427" s="22"/>
      <c r="I4427" s="2"/>
      <c r="J4427" s="2"/>
      <c r="K4427" s="2"/>
    </row>
    <row r="4428" spans="1:11">
      <c r="A4428" s="2"/>
      <c r="B4428" s="2"/>
      <c r="C4428" s="22"/>
      <c r="D4428" s="2"/>
      <c r="E4428" s="22"/>
      <c r="F4428" s="22"/>
      <c r="G4428" s="22"/>
      <c r="H4428" s="22"/>
      <c r="I4428" s="2"/>
      <c r="J4428" s="2"/>
      <c r="K4428" s="2"/>
    </row>
    <row r="4429" spans="1:11">
      <c r="A4429" s="2"/>
      <c r="B4429" s="2"/>
      <c r="C4429" s="22"/>
      <c r="D4429" s="2"/>
      <c r="E4429" s="22"/>
      <c r="F4429" s="22"/>
      <c r="G4429" s="22"/>
      <c r="H4429" s="22"/>
      <c r="I4429" s="2"/>
      <c r="J4429" s="2"/>
      <c r="K4429" s="2"/>
    </row>
    <row r="4430" spans="1:11">
      <c r="A4430" s="2"/>
      <c r="B4430" s="2"/>
      <c r="C4430" s="22"/>
      <c r="D4430" s="2"/>
      <c r="E4430" s="22"/>
      <c r="F4430" s="22"/>
      <c r="G4430" s="22"/>
      <c r="H4430" s="22"/>
      <c r="I4430" s="2"/>
      <c r="J4430" s="2"/>
      <c r="K4430" s="2"/>
    </row>
    <row r="4431" spans="1:11">
      <c r="A4431" s="2"/>
      <c r="B4431" s="2"/>
      <c r="C4431" s="22"/>
      <c r="D4431" s="2"/>
      <c r="E4431" s="22"/>
      <c r="F4431" s="22"/>
      <c r="G4431" s="22"/>
      <c r="H4431" s="22"/>
      <c r="I4431" s="2"/>
      <c r="J4431" s="2"/>
      <c r="K4431" s="2"/>
    </row>
    <row r="4432" spans="1:11">
      <c r="A4432" s="2"/>
      <c r="B4432" s="2"/>
      <c r="C4432" s="22"/>
      <c r="D4432" s="2"/>
      <c r="E4432" s="22"/>
      <c r="F4432" s="22"/>
      <c r="G4432" s="22"/>
      <c r="H4432" s="22"/>
      <c r="I4432" s="2"/>
      <c r="J4432" s="2"/>
      <c r="K4432" s="2"/>
    </row>
    <row r="4433" spans="1:11">
      <c r="A4433" s="2"/>
      <c r="B4433" s="2"/>
      <c r="C4433" s="22"/>
      <c r="D4433" s="2"/>
      <c r="E4433" s="22"/>
      <c r="F4433" s="22"/>
      <c r="G4433" s="22"/>
      <c r="H4433" s="22"/>
      <c r="I4433" s="2"/>
      <c r="J4433" s="2"/>
      <c r="K4433" s="2"/>
    </row>
    <row r="4434" spans="1:11">
      <c r="A4434" s="2"/>
      <c r="B4434" s="2"/>
      <c r="C4434" s="22"/>
      <c r="D4434" s="2"/>
      <c r="E4434" s="22"/>
      <c r="F4434" s="22"/>
      <c r="G4434" s="22"/>
      <c r="H4434" s="22"/>
      <c r="I4434" s="2"/>
      <c r="J4434" s="2"/>
      <c r="K4434" s="2"/>
    </row>
    <row r="4435" spans="1:11">
      <c r="A4435" s="2"/>
      <c r="B4435" s="2"/>
      <c r="C4435" s="22"/>
      <c r="D4435" s="2"/>
      <c r="E4435" s="22"/>
      <c r="F4435" s="22"/>
      <c r="G4435" s="22"/>
      <c r="H4435" s="22"/>
      <c r="I4435" s="2"/>
      <c r="J4435" s="2"/>
      <c r="K4435" s="2"/>
    </row>
    <row r="4436" spans="1:11">
      <c r="A4436" s="2"/>
      <c r="B4436" s="2"/>
      <c r="C4436" s="22"/>
      <c r="D4436" s="2"/>
      <c r="E4436" s="22"/>
      <c r="F4436" s="22"/>
      <c r="G4436" s="22"/>
      <c r="H4436" s="22"/>
      <c r="I4436" s="2"/>
      <c r="J4436" s="2"/>
      <c r="K4436" s="2"/>
    </row>
    <row r="4437" spans="1:11">
      <c r="A4437" s="2"/>
      <c r="B4437" s="2"/>
      <c r="C4437" s="22"/>
      <c r="D4437" s="2"/>
      <c r="E4437" s="22"/>
      <c r="F4437" s="22"/>
      <c r="G4437" s="22"/>
      <c r="H4437" s="22"/>
      <c r="I4437" s="2"/>
      <c r="J4437" s="2"/>
      <c r="K4437" s="2"/>
    </row>
    <row r="4438" spans="1:11">
      <c r="A4438" s="2"/>
      <c r="B4438" s="2"/>
      <c r="C4438" s="22"/>
      <c r="D4438" s="2"/>
      <c r="E4438" s="22"/>
      <c r="F4438" s="22"/>
      <c r="G4438" s="22"/>
      <c r="H4438" s="22"/>
      <c r="I4438" s="2"/>
      <c r="J4438" s="2"/>
      <c r="K4438" s="2"/>
    </row>
    <row r="4439" spans="1:11">
      <c r="A4439" s="2"/>
      <c r="B4439" s="2"/>
      <c r="C4439" s="22"/>
      <c r="D4439" s="2"/>
      <c r="E4439" s="22"/>
      <c r="F4439" s="22"/>
      <c r="G4439" s="22"/>
      <c r="H4439" s="22"/>
      <c r="I4439" s="2"/>
      <c r="J4439" s="2"/>
      <c r="K4439" s="2"/>
    </row>
    <row r="4440" spans="1:11">
      <c r="A4440" s="2"/>
      <c r="B4440" s="2"/>
      <c r="C4440" s="22"/>
      <c r="D4440" s="2"/>
      <c r="E4440" s="22"/>
      <c r="F4440" s="22"/>
      <c r="G4440" s="22"/>
      <c r="H4440" s="22"/>
      <c r="I4440" s="2"/>
      <c r="J4440" s="2"/>
      <c r="K4440" s="2"/>
    </row>
    <row r="4441" spans="1:11">
      <c r="A4441" s="2"/>
      <c r="B4441" s="2"/>
      <c r="C4441" s="22"/>
      <c r="D4441" s="2"/>
      <c r="E4441" s="22"/>
      <c r="F4441" s="22"/>
      <c r="G4441" s="22"/>
      <c r="H4441" s="22"/>
      <c r="I4441" s="2"/>
      <c r="J4441" s="2"/>
      <c r="K4441" s="2"/>
    </row>
    <row r="4442" spans="1:11">
      <c r="A4442" s="2"/>
      <c r="B4442" s="2"/>
      <c r="C4442" s="22"/>
      <c r="D4442" s="2"/>
      <c r="E4442" s="22"/>
      <c r="F4442" s="22"/>
      <c r="G4442" s="22"/>
      <c r="H4442" s="22"/>
      <c r="I4442" s="2"/>
      <c r="J4442" s="2"/>
      <c r="K4442" s="2"/>
    </row>
    <row r="4443" spans="1:11">
      <c r="A4443" s="2"/>
      <c r="B4443" s="2"/>
      <c r="C4443" s="22"/>
      <c r="D4443" s="2"/>
      <c r="E4443" s="22"/>
      <c r="F4443" s="22"/>
      <c r="G4443" s="22"/>
      <c r="H4443" s="22"/>
      <c r="I4443" s="2"/>
      <c r="J4443" s="2"/>
      <c r="K4443" s="2"/>
    </row>
    <row r="4444" spans="1:11">
      <c r="A4444" s="2"/>
      <c r="B4444" s="2"/>
      <c r="C4444" s="22"/>
      <c r="D4444" s="2"/>
      <c r="E4444" s="22"/>
      <c r="F4444" s="22"/>
      <c r="G4444" s="22"/>
      <c r="H4444" s="22"/>
      <c r="I4444" s="2"/>
      <c r="J4444" s="2"/>
      <c r="K4444" s="2"/>
    </row>
    <row r="4445" spans="1:11">
      <c r="A4445" s="2"/>
      <c r="B4445" s="2"/>
      <c r="C4445" s="22"/>
      <c r="D4445" s="2"/>
      <c r="E4445" s="22"/>
      <c r="F4445" s="22"/>
      <c r="G4445" s="22"/>
      <c r="H4445" s="22"/>
      <c r="I4445" s="2"/>
      <c r="J4445" s="2"/>
      <c r="K4445" s="2"/>
    </row>
    <row r="4446" spans="1:11">
      <c r="A4446" s="2"/>
      <c r="B4446" s="2"/>
      <c r="C4446" s="22"/>
      <c r="D4446" s="2"/>
      <c r="E4446" s="22"/>
      <c r="F4446" s="22"/>
      <c r="G4446" s="22"/>
      <c r="H4446" s="22"/>
      <c r="I4446" s="2"/>
      <c r="J4446" s="2"/>
      <c r="K4446" s="2"/>
    </row>
    <row r="4447" spans="1:11">
      <c r="A4447" s="2"/>
      <c r="B4447" s="2"/>
      <c r="C4447" s="22"/>
      <c r="D4447" s="2"/>
      <c r="E4447" s="22"/>
      <c r="F4447" s="22"/>
      <c r="G4447" s="22"/>
      <c r="H4447" s="22"/>
      <c r="I4447" s="2"/>
      <c r="J4447" s="2"/>
      <c r="K4447" s="2"/>
    </row>
    <row r="4448" spans="1:11">
      <c r="A4448" s="2"/>
      <c r="B4448" s="2"/>
      <c r="C4448" s="22"/>
      <c r="D4448" s="2"/>
      <c r="E4448" s="22"/>
      <c r="F4448" s="22"/>
      <c r="G4448" s="22"/>
      <c r="H4448" s="22"/>
      <c r="I4448" s="2"/>
      <c r="J4448" s="2"/>
      <c r="K4448" s="2"/>
    </row>
    <row r="4449" spans="1:11">
      <c r="A4449" s="2"/>
      <c r="B4449" s="2"/>
      <c r="C4449" s="22"/>
      <c r="D4449" s="2"/>
      <c r="E4449" s="22"/>
      <c r="F4449" s="22"/>
      <c r="G4449" s="22"/>
      <c r="H4449" s="22"/>
      <c r="I4449" s="2"/>
      <c r="J4449" s="2"/>
      <c r="K4449" s="2"/>
    </row>
    <row r="4450" spans="1:11">
      <c r="A4450" s="2"/>
      <c r="B4450" s="2"/>
      <c r="C4450" s="22"/>
      <c r="D4450" s="2"/>
      <c r="E4450" s="22"/>
      <c r="F4450" s="22"/>
      <c r="G4450" s="22"/>
      <c r="H4450" s="22"/>
      <c r="I4450" s="2"/>
      <c r="J4450" s="2"/>
      <c r="K4450" s="2"/>
    </row>
    <row r="4451" spans="1:11">
      <c r="A4451" s="2"/>
      <c r="B4451" s="2"/>
      <c r="C4451" s="22"/>
      <c r="D4451" s="2"/>
      <c r="E4451" s="22"/>
      <c r="F4451" s="22"/>
      <c r="G4451" s="22"/>
      <c r="H4451" s="22"/>
      <c r="I4451" s="2"/>
      <c r="J4451" s="2"/>
      <c r="K4451" s="2"/>
    </row>
    <row r="4452" spans="1:11">
      <c r="A4452" s="2"/>
      <c r="B4452" s="2"/>
      <c r="C4452" s="22"/>
      <c r="D4452" s="2"/>
      <c r="E4452" s="22"/>
      <c r="F4452" s="22"/>
      <c r="G4452" s="22"/>
      <c r="H4452" s="22"/>
      <c r="I4452" s="2"/>
      <c r="J4452" s="2"/>
      <c r="K4452" s="2"/>
    </row>
    <row r="4453" spans="1:11">
      <c r="A4453" s="2"/>
      <c r="B4453" s="2"/>
      <c r="C4453" s="22"/>
      <c r="D4453" s="2"/>
      <c r="E4453" s="22"/>
      <c r="F4453" s="22"/>
      <c r="G4453" s="22"/>
      <c r="H4453" s="22"/>
      <c r="I4453" s="2"/>
      <c r="J4453" s="2"/>
      <c r="K4453" s="2"/>
    </row>
    <row r="4454" spans="1:11">
      <c r="A4454" s="2"/>
      <c r="B4454" s="2"/>
      <c r="C4454" s="22"/>
      <c r="D4454" s="2"/>
      <c r="E4454" s="22"/>
      <c r="F4454" s="22"/>
      <c r="G4454" s="22"/>
      <c r="H4454" s="22"/>
      <c r="I4454" s="2"/>
      <c r="J4454" s="2"/>
      <c r="K4454" s="2"/>
    </row>
    <row r="4455" spans="1:11">
      <c r="A4455" s="2"/>
      <c r="B4455" s="2"/>
      <c r="C4455" s="22"/>
      <c r="D4455" s="2"/>
      <c r="E4455" s="22"/>
      <c r="F4455" s="22"/>
      <c r="G4455" s="22"/>
      <c r="H4455" s="22"/>
      <c r="I4455" s="2"/>
      <c r="J4455" s="2"/>
      <c r="K4455" s="2"/>
    </row>
    <row r="4456" spans="1:11">
      <c r="A4456" s="2"/>
      <c r="B4456" s="2"/>
      <c r="C4456" s="22"/>
      <c r="D4456" s="2"/>
      <c r="E4456" s="22"/>
      <c r="F4456" s="22"/>
      <c r="G4456" s="22"/>
      <c r="H4456" s="22"/>
      <c r="I4456" s="2"/>
      <c r="J4456" s="2"/>
      <c r="K4456" s="2"/>
    </row>
    <row r="4457" spans="1:11">
      <c r="A4457" s="2"/>
      <c r="B4457" s="2"/>
      <c r="C4457" s="22"/>
      <c r="D4457" s="2"/>
      <c r="E4457" s="22"/>
      <c r="F4457" s="22"/>
      <c r="G4457" s="22"/>
      <c r="H4457" s="22"/>
      <c r="I4457" s="2"/>
      <c r="J4457" s="2"/>
      <c r="K4457" s="2"/>
    </row>
    <row r="4458" spans="1:11">
      <c r="A4458" s="2"/>
      <c r="B4458" s="2"/>
      <c r="C4458" s="22"/>
      <c r="D4458" s="2"/>
      <c r="E4458" s="22"/>
      <c r="F4458" s="22"/>
      <c r="G4458" s="22"/>
      <c r="H4458" s="22"/>
      <c r="I4458" s="2"/>
      <c r="J4458" s="2"/>
      <c r="K4458" s="2"/>
    </row>
    <row r="4459" spans="1:11">
      <c r="A4459" s="2"/>
      <c r="B4459" s="2"/>
      <c r="C4459" s="22"/>
      <c r="D4459" s="2"/>
      <c r="E4459" s="22"/>
      <c r="F4459" s="22"/>
      <c r="G4459" s="22"/>
      <c r="H4459" s="22"/>
      <c r="I4459" s="2"/>
      <c r="J4459" s="2"/>
      <c r="K4459" s="2"/>
    </row>
    <row r="4460" spans="1:11">
      <c r="A4460" s="2"/>
      <c r="B4460" s="2"/>
      <c r="C4460" s="22"/>
      <c r="D4460" s="2"/>
      <c r="E4460" s="22"/>
      <c r="F4460" s="22"/>
      <c r="G4460" s="22"/>
      <c r="H4460" s="22"/>
      <c r="I4460" s="2"/>
      <c r="J4460" s="2"/>
      <c r="K4460" s="2"/>
    </row>
    <row r="4461" spans="1:11">
      <c r="A4461" s="2"/>
      <c r="B4461" s="2"/>
      <c r="C4461" s="22"/>
      <c r="D4461" s="2"/>
      <c r="E4461" s="22"/>
      <c r="F4461" s="22"/>
      <c r="G4461" s="22"/>
      <c r="H4461" s="22"/>
      <c r="I4461" s="2"/>
      <c r="J4461" s="2"/>
      <c r="K4461" s="2"/>
    </row>
    <row r="4462" spans="1:11">
      <c r="A4462" s="2"/>
      <c r="B4462" s="2"/>
      <c r="C4462" s="22"/>
      <c r="D4462" s="2"/>
      <c r="E4462" s="22"/>
      <c r="F4462" s="22"/>
      <c r="G4462" s="22"/>
      <c r="H4462" s="22"/>
      <c r="I4462" s="2"/>
      <c r="J4462" s="2"/>
      <c r="K4462" s="2"/>
    </row>
    <row r="4463" spans="1:11">
      <c r="A4463" s="2"/>
      <c r="B4463" s="2"/>
      <c r="C4463" s="22"/>
      <c r="D4463" s="2"/>
      <c r="E4463" s="22"/>
      <c r="F4463" s="22"/>
      <c r="G4463" s="22"/>
      <c r="H4463" s="22"/>
      <c r="I4463" s="2"/>
      <c r="J4463" s="2"/>
      <c r="K4463" s="2"/>
    </row>
    <row r="4464" spans="1:11">
      <c r="A4464" s="2"/>
      <c r="B4464" s="2"/>
      <c r="C4464" s="22"/>
      <c r="D4464" s="2"/>
      <c r="E4464" s="22"/>
      <c r="F4464" s="22"/>
      <c r="G4464" s="22"/>
      <c r="H4464" s="22"/>
      <c r="I4464" s="2"/>
      <c r="J4464" s="2"/>
      <c r="K4464" s="2"/>
    </row>
    <row r="4465" spans="1:11">
      <c r="A4465" s="2"/>
      <c r="B4465" s="2"/>
      <c r="C4465" s="22"/>
      <c r="D4465" s="2"/>
      <c r="E4465" s="22"/>
      <c r="F4465" s="22"/>
      <c r="G4465" s="22"/>
      <c r="H4465" s="22"/>
      <c r="I4465" s="2"/>
      <c r="J4465" s="2"/>
      <c r="K4465" s="2"/>
    </row>
    <row r="4466" spans="1:11">
      <c r="A4466" s="2"/>
      <c r="B4466" s="2"/>
      <c r="C4466" s="22"/>
      <c r="D4466" s="2"/>
      <c r="E4466" s="22"/>
      <c r="F4466" s="22"/>
      <c r="G4466" s="22"/>
      <c r="H4466" s="22"/>
      <c r="I4466" s="2"/>
      <c r="J4466" s="2"/>
      <c r="K4466" s="2"/>
    </row>
    <row r="4467" spans="1:11">
      <c r="A4467" s="2"/>
      <c r="B4467" s="2"/>
      <c r="C4467" s="22"/>
      <c r="D4467" s="2"/>
      <c r="E4467" s="22"/>
      <c r="F4467" s="22"/>
      <c r="G4467" s="22"/>
      <c r="H4467" s="22"/>
      <c r="I4467" s="2"/>
      <c r="J4467" s="2"/>
      <c r="K4467" s="2"/>
    </row>
    <row r="4468" spans="1:11">
      <c r="A4468" s="2"/>
      <c r="B4468" s="2"/>
      <c r="C4468" s="22"/>
      <c r="D4468" s="2"/>
      <c r="E4468" s="22"/>
      <c r="F4468" s="22"/>
      <c r="G4468" s="22"/>
      <c r="H4468" s="22"/>
      <c r="I4468" s="2"/>
      <c r="J4468" s="2"/>
      <c r="K4468" s="2"/>
    </row>
    <row r="4469" spans="1:11">
      <c r="A4469" s="2"/>
      <c r="B4469" s="2"/>
      <c r="C4469" s="22"/>
      <c r="D4469" s="2"/>
      <c r="E4469" s="22"/>
      <c r="F4469" s="22"/>
      <c r="G4469" s="22"/>
      <c r="H4469" s="22"/>
      <c r="I4469" s="2"/>
      <c r="J4469" s="2"/>
      <c r="K4469" s="2"/>
    </row>
    <row r="4470" spans="1:11">
      <c r="A4470" s="2"/>
      <c r="B4470" s="2"/>
      <c r="C4470" s="22"/>
      <c r="D4470" s="2"/>
      <c r="E4470" s="22"/>
      <c r="F4470" s="22"/>
      <c r="G4470" s="22"/>
      <c r="H4470" s="22"/>
      <c r="I4470" s="2"/>
      <c r="J4470" s="2"/>
      <c r="K4470" s="2"/>
    </row>
    <row r="4471" spans="1:11">
      <c r="A4471" s="2"/>
      <c r="B4471" s="2"/>
      <c r="C4471" s="22"/>
      <c r="D4471" s="2"/>
      <c r="E4471" s="22"/>
      <c r="F4471" s="22"/>
      <c r="G4471" s="22"/>
      <c r="H4471" s="22"/>
      <c r="I4471" s="2"/>
      <c r="J4471" s="2"/>
      <c r="K4471" s="2"/>
    </row>
    <row r="4472" spans="1:11">
      <c r="A4472" s="2"/>
      <c r="B4472" s="2"/>
      <c r="C4472" s="22"/>
      <c r="D4472" s="2"/>
      <c r="E4472" s="22"/>
      <c r="F4472" s="22"/>
      <c r="G4472" s="22"/>
      <c r="H4472" s="22"/>
      <c r="I4472" s="2"/>
      <c r="J4472" s="2"/>
      <c r="K4472" s="2"/>
    </row>
    <row r="4473" spans="1:11">
      <c r="A4473" s="2"/>
      <c r="B4473" s="2"/>
      <c r="C4473" s="22"/>
      <c r="D4473" s="2"/>
      <c r="E4473" s="22"/>
      <c r="F4473" s="22"/>
      <c r="G4473" s="22"/>
      <c r="H4473" s="22"/>
      <c r="I4473" s="2"/>
      <c r="J4473" s="2"/>
      <c r="K4473" s="2"/>
    </row>
    <row r="4474" spans="1:11">
      <c r="A4474" s="2"/>
      <c r="B4474" s="2"/>
      <c r="C4474" s="22"/>
      <c r="D4474" s="2"/>
      <c r="E4474" s="22"/>
      <c r="F4474" s="22"/>
      <c r="G4474" s="22"/>
      <c r="H4474" s="22"/>
      <c r="I4474" s="2"/>
      <c r="J4474" s="2"/>
      <c r="K4474" s="2"/>
    </row>
    <row r="4475" spans="1:11">
      <c r="A4475" s="2"/>
      <c r="B4475" s="2"/>
      <c r="C4475" s="22"/>
      <c r="D4475" s="2"/>
      <c r="E4475" s="22"/>
      <c r="F4475" s="22"/>
      <c r="G4475" s="22"/>
      <c r="H4475" s="22"/>
      <c r="I4475" s="2"/>
      <c r="J4475" s="2"/>
      <c r="K4475" s="2"/>
    </row>
    <row r="4476" spans="1:11">
      <c r="A4476" s="2"/>
      <c r="B4476" s="2"/>
      <c r="C4476" s="22"/>
      <c r="D4476" s="2"/>
      <c r="E4476" s="22"/>
      <c r="F4476" s="22"/>
      <c r="G4476" s="22"/>
      <c r="H4476" s="22"/>
      <c r="I4476" s="2"/>
      <c r="J4476" s="2"/>
      <c r="K4476" s="2"/>
    </row>
    <row r="4477" spans="1:11">
      <c r="A4477" s="2"/>
      <c r="B4477" s="2"/>
      <c r="C4477" s="22"/>
      <c r="D4477" s="2"/>
      <c r="E4477" s="22"/>
      <c r="F4477" s="22"/>
      <c r="G4477" s="22"/>
      <c r="H4477" s="22"/>
      <c r="I4477" s="2"/>
      <c r="J4477" s="2"/>
      <c r="K4477" s="2"/>
    </row>
    <row r="4478" spans="1:11">
      <c r="A4478" s="2"/>
      <c r="B4478" s="2"/>
      <c r="C4478" s="22"/>
      <c r="D4478" s="2"/>
      <c r="E4478" s="22"/>
      <c r="F4478" s="22"/>
      <c r="G4478" s="22"/>
      <c r="H4478" s="22"/>
      <c r="I4478" s="2"/>
      <c r="J4478" s="2"/>
      <c r="K4478" s="2"/>
    </row>
    <row r="4479" spans="1:11">
      <c r="A4479" s="2"/>
      <c r="B4479" s="2"/>
      <c r="C4479" s="22"/>
      <c r="D4479" s="2"/>
      <c r="E4479" s="22"/>
      <c r="F4479" s="22"/>
      <c r="G4479" s="22"/>
      <c r="H4479" s="22"/>
      <c r="I4479" s="2"/>
      <c r="J4479" s="2"/>
      <c r="K4479" s="2"/>
    </row>
    <row r="4480" spans="1:11">
      <c r="A4480" s="2"/>
      <c r="B4480" s="2"/>
      <c r="C4480" s="22"/>
      <c r="D4480" s="2"/>
      <c r="E4480" s="22"/>
      <c r="F4480" s="22"/>
      <c r="G4480" s="22"/>
      <c r="H4480" s="22"/>
      <c r="I4480" s="2"/>
      <c r="J4480" s="2"/>
      <c r="K4480" s="2"/>
    </row>
    <row r="4481" spans="1:11">
      <c r="A4481" s="2"/>
      <c r="B4481" s="2"/>
      <c r="C4481" s="22"/>
      <c r="D4481" s="2"/>
      <c r="E4481" s="22"/>
      <c r="F4481" s="22"/>
      <c r="G4481" s="22"/>
      <c r="H4481" s="22"/>
      <c r="I4481" s="2"/>
      <c r="J4481" s="2"/>
      <c r="K4481" s="2"/>
    </row>
    <row r="4482" spans="1:11">
      <c r="A4482" s="2"/>
      <c r="B4482" s="2"/>
      <c r="C4482" s="22"/>
      <c r="D4482" s="2"/>
      <c r="E4482" s="22"/>
      <c r="F4482" s="22"/>
      <c r="G4482" s="22"/>
      <c r="H4482" s="22"/>
      <c r="I4482" s="2"/>
      <c r="J4482" s="2"/>
      <c r="K4482" s="2"/>
    </row>
    <row r="4483" spans="1:11">
      <c r="A4483" s="2"/>
      <c r="B4483" s="2"/>
      <c r="C4483" s="22"/>
      <c r="D4483" s="2"/>
      <c r="E4483" s="22"/>
      <c r="F4483" s="22"/>
      <c r="G4483" s="22"/>
      <c r="H4483" s="22"/>
      <c r="I4483" s="2"/>
      <c r="J4483" s="2"/>
      <c r="K4483" s="2"/>
    </row>
    <row r="4484" spans="1:11">
      <c r="A4484" s="2"/>
      <c r="B4484" s="2"/>
      <c r="C4484" s="22"/>
      <c r="D4484" s="2"/>
      <c r="E4484" s="22"/>
      <c r="F4484" s="22"/>
      <c r="G4484" s="22"/>
      <c r="H4484" s="22"/>
      <c r="I4484" s="2"/>
      <c r="J4484" s="2"/>
      <c r="K4484" s="2"/>
    </row>
    <row r="4485" spans="1:11">
      <c r="A4485" s="2"/>
      <c r="B4485" s="2"/>
      <c r="C4485" s="22"/>
      <c r="D4485" s="2"/>
      <c r="E4485" s="22"/>
      <c r="F4485" s="22"/>
      <c r="G4485" s="22"/>
      <c r="H4485" s="22"/>
      <c r="I4485" s="2"/>
      <c r="J4485" s="2"/>
      <c r="K4485" s="2"/>
    </row>
    <row r="4486" spans="1:11">
      <c r="A4486" s="2"/>
      <c r="B4486" s="2"/>
      <c r="C4486" s="22"/>
      <c r="D4486" s="2"/>
      <c r="E4486" s="22"/>
      <c r="F4486" s="22"/>
      <c r="G4486" s="22"/>
      <c r="H4486" s="22"/>
      <c r="I4486" s="2"/>
      <c r="J4486" s="2"/>
      <c r="K4486" s="2"/>
    </row>
    <row r="4487" spans="1:11">
      <c r="A4487" s="2"/>
      <c r="B4487" s="2"/>
      <c r="C4487" s="22"/>
      <c r="D4487" s="2"/>
      <c r="E4487" s="22"/>
      <c r="F4487" s="22"/>
      <c r="G4487" s="22"/>
      <c r="H4487" s="22"/>
      <c r="I4487" s="2"/>
      <c r="J4487" s="2"/>
      <c r="K4487" s="2"/>
    </row>
    <row r="4488" spans="1:11">
      <c r="A4488" s="2"/>
      <c r="B4488" s="2"/>
      <c r="C4488" s="22"/>
      <c r="D4488" s="2"/>
      <c r="E4488" s="22"/>
      <c r="F4488" s="22"/>
      <c r="G4488" s="22"/>
      <c r="H4488" s="22"/>
      <c r="I4488" s="2"/>
      <c r="J4488" s="2"/>
      <c r="K4488" s="2"/>
    </row>
    <row r="4489" spans="1:11">
      <c r="A4489" s="2"/>
      <c r="B4489" s="2"/>
      <c r="C4489" s="22"/>
      <c r="D4489" s="2"/>
      <c r="E4489" s="22"/>
      <c r="F4489" s="22"/>
      <c r="G4489" s="22"/>
      <c r="H4489" s="22"/>
      <c r="I4489" s="2"/>
      <c r="J4489" s="2"/>
      <c r="K4489" s="2"/>
    </row>
    <row r="4490" spans="1:11">
      <c r="A4490" s="2"/>
      <c r="B4490" s="2"/>
      <c r="C4490" s="22"/>
      <c r="D4490" s="2"/>
      <c r="E4490" s="22"/>
      <c r="F4490" s="22"/>
      <c r="G4490" s="22"/>
      <c r="H4490" s="22"/>
      <c r="I4490" s="2"/>
      <c r="J4490" s="2"/>
      <c r="K4490" s="2"/>
    </row>
    <row r="4491" spans="1:11">
      <c r="A4491" s="2"/>
      <c r="B4491" s="2"/>
      <c r="C4491" s="22"/>
      <c r="D4491" s="2"/>
      <c r="E4491" s="22"/>
      <c r="F4491" s="22"/>
      <c r="G4491" s="22"/>
      <c r="H4491" s="22"/>
      <c r="I4491" s="2"/>
      <c r="J4491" s="2"/>
      <c r="K4491" s="2"/>
    </row>
    <row r="4492" spans="1:11">
      <c r="A4492" s="2"/>
      <c r="B4492" s="2"/>
      <c r="C4492" s="22"/>
      <c r="D4492" s="2"/>
      <c r="E4492" s="22"/>
      <c r="F4492" s="22"/>
      <c r="G4492" s="22"/>
      <c r="H4492" s="22"/>
      <c r="I4492" s="2"/>
      <c r="J4492" s="2"/>
      <c r="K4492" s="2"/>
    </row>
    <row r="4493" spans="1:11">
      <c r="A4493" s="2"/>
      <c r="B4493" s="2"/>
      <c r="C4493" s="22"/>
      <c r="D4493" s="2"/>
      <c r="E4493" s="22"/>
      <c r="F4493" s="22"/>
      <c r="G4493" s="22"/>
      <c r="H4493" s="22"/>
      <c r="I4493" s="2"/>
      <c r="J4493" s="2"/>
      <c r="K4493" s="2"/>
    </row>
    <row r="4494" spans="1:11">
      <c r="A4494" s="2"/>
      <c r="B4494" s="2"/>
      <c r="C4494" s="22"/>
      <c r="D4494" s="2"/>
      <c r="E4494" s="22"/>
      <c r="F4494" s="22"/>
      <c r="G4494" s="22"/>
      <c r="H4494" s="22"/>
      <c r="I4494" s="2"/>
      <c r="J4494" s="2"/>
      <c r="K4494" s="2"/>
    </row>
    <row r="4495" spans="1:11">
      <c r="A4495" s="2"/>
      <c r="B4495" s="2"/>
      <c r="C4495" s="22"/>
      <c r="D4495" s="2"/>
      <c r="E4495" s="22"/>
      <c r="F4495" s="22"/>
      <c r="G4495" s="22"/>
      <c r="H4495" s="22"/>
      <c r="I4495" s="2"/>
      <c r="J4495" s="2"/>
      <c r="K4495" s="2"/>
    </row>
    <row r="4496" spans="1:11">
      <c r="A4496" s="2"/>
      <c r="B4496" s="2"/>
      <c r="C4496" s="22"/>
      <c r="D4496" s="2"/>
      <c r="E4496" s="22"/>
      <c r="F4496" s="22"/>
      <c r="G4496" s="22"/>
      <c r="H4496" s="22"/>
      <c r="I4496" s="2"/>
      <c r="J4496" s="2"/>
      <c r="K4496" s="2"/>
    </row>
    <row r="4497" spans="1:11">
      <c r="A4497" s="2"/>
      <c r="B4497" s="2"/>
      <c r="C4497" s="22"/>
      <c r="D4497" s="2"/>
      <c r="E4497" s="22"/>
      <c r="F4497" s="22"/>
      <c r="G4497" s="22"/>
      <c r="H4497" s="22"/>
      <c r="I4497" s="2"/>
      <c r="J4497" s="2"/>
      <c r="K4497" s="2"/>
    </row>
    <row r="4498" spans="1:11">
      <c r="A4498" s="2"/>
      <c r="B4498" s="2"/>
      <c r="C4498" s="22"/>
      <c r="D4498" s="2"/>
      <c r="E4498" s="22"/>
      <c r="F4498" s="22"/>
      <c r="G4498" s="22"/>
      <c r="H4498" s="22"/>
      <c r="I4498" s="2"/>
      <c r="J4498" s="2"/>
      <c r="K4498" s="2"/>
    </row>
    <row r="4499" spans="1:11">
      <c r="A4499" s="2"/>
      <c r="B4499" s="2"/>
      <c r="C4499" s="22"/>
      <c r="D4499" s="2"/>
      <c r="E4499" s="22"/>
      <c r="F4499" s="22"/>
      <c r="G4499" s="22"/>
      <c r="H4499" s="22"/>
      <c r="I4499" s="2"/>
      <c r="J4499" s="2"/>
      <c r="K4499" s="2"/>
    </row>
    <row r="4500" spans="1:11">
      <c r="A4500" s="2"/>
      <c r="B4500" s="2"/>
      <c r="C4500" s="22"/>
      <c r="D4500" s="2"/>
      <c r="E4500" s="22"/>
      <c r="F4500" s="22"/>
      <c r="G4500" s="22"/>
      <c r="H4500" s="22"/>
      <c r="I4500" s="2"/>
      <c r="J4500" s="2"/>
      <c r="K4500" s="2"/>
    </row>
    <row r="4501" spans="1:11">
      <c r="A4501" s="2"/>
      <c r="B4501" s="2"/>
      <c r="C4501" s="22"/>
      <c r="D4501" s="2"/>
      <c r="E4501" s="22"/>
      <c r="F4501" s="22"/>
      <c r="G4501" s="22"/>
      <c r="H4501" s="22"/>
      <c r="I4501" s="2"/>
      <c r="J4501" s="2"/>
      <c r="K4501" s="2"/>
    </row>
    <row r="4502" spans="1:11">
      <c r="A4502" s="2"/>
      <c r="B4502" s="2"/>
      <c r="C4502" s="22"/>
      <c r="D4502" s="2"/>
      <c r="E4502" s="22"/>
      <c r="F4502" s="22"/>
      <c r="G4502" s="22"/>
      <c r="H4502" s="22"/>
      <c r="I4502" s="2"/>
      <c r="J4502" s="2"/>
      <c r="K4502" s="2"/>
    </row>
    <row r="4503" spans="1:11">
      <c r="A4503" s="2"/>
      <c r="B4503" s="2"/>
      <c r="C4503" s="22"/>
      <c r="D4503" s="2"/>
      <c r="E4503" s="22"/>
      <c r="F4503" s="22"/>
      <c r="G4503" s="22"/>
      <c r="H4503" s="22"/>
      <c r="I4503" s="2"/>
      <c r="J4503" s="2"/>
      <c r="K4503" s="2"/>
    </row>
    <row r="4504" spans="1:11">
      <c r="A4504" s="2"/>
      <c r="B4504" s="2"/>
      <c r="C4504" s="22"/>
      <c r="D4504" s="2"/>
      <c r="E4504" s="22"/>
      <c r="F4504" s="22"/>
      <c r="G4504" s="22"/>
      <c r="H4504" s="22"/>
      <c r="I4504" s="2"/>
      <c r="J4504" s="2"/>
      <c r="K4504" s="2"/>
    </row>
    <row r="4505" spans="1:11">
      <c r="A4505" s="2"/>
      <c r="B4505" s="2"/>
      <c r="C4505" s="22"/>
      <c r="D4505" s="2"/>
      <c r="E4505" s="22"/>
      <c r="F4505" s="22"/>
      <c r="G4505" s="22"/>
      <c r="H4505" s="22"/>
      <c r="I4505" s="2"/>
      <c r="J4505" s="2"/>
      <c r="K4505" s="2"/>
    </row>
    <row r="4506" spans="1:11">
      <c r="A4506" s="2"/>
      <c r="B4506" s="2"/>
      <c r="C4506" s="22"/>
      <c r="D4506" s="2"/>
      <c r="E4506" s="22"/>
      <c r="F4506" s="22"/>
      <c r="G4506" s="22"/>
      <c r="H4506" s="22"/>
      <c r="I4506" s="2"/>
      <c r="J4506" s="2"/>
      <c r="K4506" s="2"/>
    </row>
    <row r="4507" spans="1:11">
      <c r="A4507" s="2"/>
      <c r="B4507" s="2"/>
      <c r="C4507" s="22"/>
      <c r="D4507" s="2"/>
      <c r="E4507" s="22"/>
      <c r="F4507" s="22"/>
      <c r="G4507" s="22"/>
      <c r="H4507" s="22"/>
      <c r="I4507" s="2"/>
      <c r="J4507" s="2"/>
      <c r="K4507" s="2"/>
    </row>
    <row r="4508" spans="1:11">
      <c r="A4508" s="2"/>
      <c r="B4508" s="2"/>
      <c r="C4508" s="22"/>
      <c r="D4508" s="2"/>
      <c r="E4508" s="22"/>
      <c r="F4508" s="22"/>
      <c r="G4508" s="22"/>
      <c r="H4508" s="22"/>
      <c r="I4508" s="2"/>
      <c r="J4508" s="2"/>
      <c r="K4508" s="2"/>
    </row>
    <row r="4509" spans="1:11">
      <c r="A4509" s="2"/>
      <c r="B4509" s="2"/>
      <c r="C4509" s="22"/>
      <c r="D4509" s="2"/>
      <c r="E4509" s="22"/>
      <c r="F4509" s="22"/>
      <c r="G4509" s="22"/>
      <c r="H4509" s="22"/>
      <c r="I4509" s="2"/>
      <c r="J4509" s="2"/>
      <c r="K4509" s="2"/>
    </row>
    <row r="4510" spans="1:11">
      <c r="A4510" s="2"/>
      <c r="B4510" s="2"/>
      <c r="C4510" s="22"/>
      <c r="D4510" s="2"/>
      <c r="E4510" s="22"/>
      <c r="F4510" s="22"/>
      <c r="G4510" s="22"/>
      <c r="H4510" s="22"/>
      <c r="I4510" s="2"/>
      <c r="J4510" s="2"/>
      <c r="K4510" s="2"/>
    </row>
    <row r="4511" spans="1:11">
      <c r="A4511" s="2"/>
      <c r="B4511" s="2"/>
      <c r="C4511" s="22"/>
      <c r="D4511" s="2"/>
      <c r="E4511" s="22"/>
      <c r="F4511" s="22"/>
      <c r="G4511" s="22"/>
      <c r="H4511" s="22"/>
      <c r="I4511" s="2"/>
      <c r="J4511" s="2"/>
      <c r="K4511" s="2"/>
    </row>
    <row r="4512" spans="1:11">
      <c r="A4512" s="2"/>
      <c r="B4512" s="2"/>
      <c r="C4512" s="22"/>
      <c r="D4512" s="2"/>
      <c r="E4512" s="22"/>
      <c r="F4512" s="22"/>
      <c r="G4512" s="22"/>
      <c r="H4512" s="22"/>
      <c r="I4512" s="2"/>
      <c r="J4512" s="2"/>
      <c r="K4512" s="2"/>
    </row>
    <row r="4513" spans="1:11">
      <c r="A4513" s="2"/>
      <c r="B4513" s="2"/>
      <c r="C4513" s="22"/>
      <c r="D4513" s="2"/>
      <c r="E4513" s="22"/>
      <c r="F4513" s="22"/>
      <c r="G4513" s="22"/>
      <c r="H4513" s="22"/>
      <c r="I4513" s="2"/>
      <c r="J4513" s="2"/>
      <c r="K4513" s="2"/>
    </row>
    <row r="4514" spans="1:11">
      <c r="A4514" s="2"/>
      <c r="B4514" s="2"/>
      <c r="C4514" s="22"/>
      <c r="D4514" s="2"/>
      <c r="E4514" s="22"/>
      <c r="F4514" s="22"/>
      <c r="G4514" s="22"/>
      <c r="H4514" s="22"/>
      <c r="I4514" s="2"/>
      <c r="J4514" s="2"/>
      <c r="K4514" s="2"/>
    </row>
    <row r="4515" spans="1:11">
      <c r="A4515" s="2"/>
      <c r="B4515" s="2"/>
      <c r="C4515" s="22"/>
      <c r="D4515" s="2"/>
      <c r="E4515" s="22"/>
      <c r="F4515" s="22"/>
      <c r="G4515" s="22"/>
      <c r="H4515" s="22"/>
      <c r="I4515" s="2"/>
      <c r="J4515" s="2"/>
      <c r="K4515" s="2"/>
    </row>
    <row r="4516" spans="1:11">
      <c r="A4516" s="2"/>
      <c r="B4516" s="2"/>
      <c r="C4516" s="22"/>
      <c r="D4516" s="2"/>
      <c r="E4516" s="22"/>
      <c r="F4516" s="22"/>
      <c r="G4516" s="22"/>
      <c r="H4516" s="22"/>
      <c r="I4516" s="2"/>
      <c r="J4516" s="2"/>
      <c r="K4516" s="2"/>
    </row>
    <row r="4517" spans="1:11">
      <c r="A4517" s="2"/>
      <c r="B4517" s="2"/>
      <c r="C4517" s="22"/>
      <c r="D4517" s="2"/>
      <c r="E4517" s="22"/>
      <c r="F4517" s="22"/>
      <c r="G4517" s="22"/>
      <c r="H4517" s="22"/>
      <c r="I4517" s="2"/>
      <c r="J4517" s="2"/>
      <c r="K4517" s="2"/>
    </row>
    <row r="4518" spans="1:11">
      <c r="A4518" s="2"/>
      <c r="B4518" s="2"/>
      <c r="C4518" s="22"/>
      <c r="D4518" s="2"/>
      <c r="E4518" s="22"/>
      <c r="F4518" s="22"/>
      <c r="G4518" s="22"/>
      <c r="H4518" s="22"/>
      <c r="I4518" s="2"/>
      <c r="J4518" s="2"/>
      <c r="K4518" s="2"/>
    </row>
    <row r="4519" spans="1:11">
      <c r="A4519" s="2"/>
      <c r="B4519" s="2"/>
      <c r="C4519" s="22"/>
      <c r="D4519" s="2"/>
      <c r="E4519" s="22"/>
      <c r="F4519" s="22"/>
      <c r="G4519" s="22"/>
      <c r="H4519" s="22"/>
      <c r="I4519" s="2"/>
      <c r="J4519" s="2"/>
      <c r="K4519" s="2"/>
    </row>
    <row r="4520" spans="1:11">
      <c r="A4520" s="2"/>
      <c r="B4520" s="2"/>
      <c r="C4520" s="22"/>
      <c r="D4520" s="2"/>
      <c r="E4520" s="22"/>
      <c r="F4520" s="22"/>
      <c r="G4520" s="22"/>
      <c r="H4520" s="22"/>
      <c r="I4520" s="2"/>
      <c r="J4520" s="2"/>
      <c r="K4520" s="2"/>
    </row>
    <row r="4521" spans="1:11">
      <c r="A4521" s="2"/>
      <c r="B4521" s="2"/>
      <c r="C4521" s="22"/>
      <c r="D4521" s="2"/>
      <c r="E4521" s="22"/>
      <c r="F4521" s="22"/>
      <c r="G4521" s="22"/>
      <c r="H4521" s="22"/>
      <c r="I4521" s="2"/>
      <c r="J4521" s="2"/>
      <c r="K4521" s="2"/>
    </row>
    <row r="4522" spans="1:11">
      <c r="A4522" s="2"/>
      <c r="B4522" s="2"/>
      <c r="C4522" s="22"/>
      <c r="D4522" s="2"/>
      <c r="E4522" s="22"/>
      <c r="F4522" s="22"/>
      <c r="G4522" s="22"/>
      <c r="H4522" s="22"/>
      <c r="I4522" s="2"/>
      <c r="J4522" s="2"/>
      <c r="K4522" s="2"/>
    </row>
    <row r="4523" spans="1:11">
      <c r="A4523" s="2"/>
      <c r="B4523" s="2"/>
      <c r="C4523" s="22"/>
      <c r="D4523" s="2"/>
      <c r="E4523" s="22"/>
      <c r="F4523" s="22"/>
      <c r="G4523" s="22"/>
      <c r="H4523" s="22"/>
      <c r="I4523" s="2"/>
      <c r="J4523" s="2"/>
      <c r="K4523" s="2"/>
    </row>
    <row r="4524" spans="1:11">
      <c r="A4524" s="2"/>
      <c r="B4524" s="2"/>
      <c r="C4524" s="22"/>
      <c r="D4524" s="2"/>
      <c r="E4524" s="22"/>
      <c r="F4524" s="22"/>
      <c r="G4524" s="22"/>
      <c r="H4524" s="22"/>
      <c r="I4524" s="2"/>
      <c r="J4524" s="2"/>
      <c r="K4524" s="2"/>
    </row>
    <row r="4525" spans="1:11">
      <c r="A4525" s="2"/>
      <c r="B4525" s="2"/>
      <c r="C4525" s="22"/>
      <c r="D4525" s="2"/>
      <c r="E4525" s="22"/>
      <c r="F4525" s="22"/>
      <c r="G4525" s="22"/>
      <c r="H4525" s="22"/>
      <c r="I4525" s="2"/>
      <c r="J4525" s="2"/>
      <c r="K4525" s="2"/>
    </row>
    <row r="4526" spans="1:11">
      <c r="A4526" s="2"/>
      <c r="B4526" s="2"/>
      <c r="C4526" s="22"/>
      <c r="D4526" s="2"/>
      <c r="E4526" s="22"/>
      <c r="F4526" s="22"/>
      <c r="G4526" s="22"/>
      <c r="H4526" s="22"/>
      <c r="I4526" s="2"/>
      <c r="J4526" s="2"/>
      <c r="K4526" s="2"/>
    </row>
    <row r="4527" spans="1:11">
      <c r="A4527" s="2"/>
      <c r="B4527" s="2"/>
      <c r="C4527" s="22"/>
      <c r="D4527" s="2"/>
      <c r="E4527" s="22"/>
      <c r="F4527" s="22"/>
      <c r="G4527" s="22"/>
      <c r="H4527" s="22"/>
      <c r="I4527" s="2"/>
      <c r="J4527" s="2"/>
      <c r="K4527" s="2"/>
    </row>
    <row r="4528" spans="1:11">
      <c r="A4528" s="2"/>
      <c r="B4528" s="2"/>
      <c r="C4528" s="22"/>
      <c r="D4528" s="2"/>
      <c r="E4528" s="22"/>
      <c r="F4528" s="22"/>
      <c r="G4528" s="22"/>
      <c r="H4528" s="22"/>
      <c r="I4528" s="2"/>
      <c r="J4528" s="2"/>
      <c r="K4528" s="2"/>
    </row>
    <row r="4529" spans="1:11">
      <c r="A4529" s="2"/>
      <c r="B4529" s="2"/>
      <c r="C4529" s="22"/>
      <c r="D4529" s="2"/>
      <c r="E4529" s="22"/>
      <c r="F4529" s="22"/>
      <c r="G4529" s="22"/>
      <c r="H4529" s="22"/>
      <c r="I4529" s="2"/>
      <c r="J4529" s="2"/>
      <c r="K4529" s="2"/>
    </row>
    <row r="4530" spans="1:11">
      <c r="A4530" s="2"/>
      <c r="B4530" s="2"/>
      <c r="C4530" s="22"/>
      <c r="D4530" s="2"/>
      <c r="E4530" s="22"/>
      <c r="F4530" s="22"/>
      <c r="G4530" s="22"/>
      <c r="H4530" s="22"/>
      <c r="I4530" s="2"/>
      <c r="J4530" s="2"/>
      <c r="K4530" s="2"/>
    </row>
    <row r="4531" spans="1:11">
      <c r="A4531" s="2"/>
      <c r="B4531" s="2"/>
      <c r="C4531" s="22"/>
      <c r="D4531" s="2"/>
      <c r="E4531" s="22"/>
      <c r="F4531" s="22"/>
      <c r="G4531" s="22"/>
      <c r="H4531" s="22"/>
      <c r="I4531" s="2"/>
      <c r="J4531" s="2"/>
      <c r="K4531" s="2"/>
    </row>
    <row r="4532" spans="1:11">
      <c r="A4532" s="2"/>
      <c r="B4532" s="2"/>
      <c r="C4532" s="22"/>
      <c r="D4532" s="2"/>
      <c r="E4532" s="22"/>
      <c r="F4532" s="22"/>
      <c r="G4532" s="22"/>
      <c r="H4532" s="22"/>
      <c r="I4532" s="2"/>
      <c r="J4532" s="2"/>
      <c r="K4532" s="2"/>
    </row>
    <row r="4533" spans="1:11">
      <c r="A4533" s="2"/>
      <c r="B4533" s="2"/>
      <c r="C4533" s="22"/>
      <c r="D4533" s="2"/>
      <c r="E4533" s="22"/>
      <c r="F4533" s="22"/>
      <c r="G4533" s="22"/>
      <c r="H4533" s="22"/>
      <c r="I4533" s="2"/>
      <c r="J4533" s="2"/>
      <c r="K4533" s="2"/>
    </row>
    <row r="4534" spans="1:11">
      <c r="A4534" s="2"/>
      <c r="B4534" s="2"/>
      <c r="C4534" s="22"/>
      <c r="D4534" s="2"/>
      <c r="E4534" s="22"/>
      <c r="F4534" s="22"/>
      <c r="G4534" s="22"/>
      <c r="H4534" s="22"/>
      <c r="I4534" s="2"/>
      <c r="J4534" s="2"/>
      <c r="K4534" s="2"/>
    </row>
    <row r="4535" spans="1:11">
      <c r="A4535" s="2"/>
      <c r="B4535" s="2"/>
      <c r="C4535" s="22"/>
      <c r="D4535" s="2"/>
      <c r="E4535" s="22"/>
      <c r="F4535" s="22"/>
      <c r="G4535" s="22"/>
      <c r="H4535" s="22"/>
      <c r="I4535" s="2"/>
      <c r="J4535" s="2"/>
      <c r="K4535" s="2"/>
    </row>
    <row r="4536" spans="1:11">
      <c r="A4536" s="2"/>
      <c r="B4536" s="2"/>
      <c r="C4536" s="22"/>
      <c r="D4536" s="2"/>
      <c r="E4536" s="22"/>
      <c r="F4536" s="22"/>
      <c r="G4536" s="22"/>
      <c r="H4536" s="22"/>
      <c r="I4536" s="2"/>
      <c r="J4536" s="2"/>
      <c r="K4536" s="2"/>
    </row>
    <row r="4537" spans="1:11">
      <c r="A4537" s="2"/>
      <c r="B4537" s="2"/>
      <c r="C4537" s="22"/>
      <c r="D4537" s="2"/>
      <c r="E4537" s="22"/>
      <c r="F4537" s="22"/>
      <c r="G4537" s="22"/>
      <c r="H4537" s="22"/>
      <c r="I4537" s="2"/>
      <c r="J4537" s="2"/>
      <c r="K4537" s="2"/>
    </row>
    <row r="4538" spans="1:11">
      <c r="A4538" s="2"/>
      <c r="B4538" s="2"/>
      <c r="C4538" s="22"/>
      <c r="D4538" s="2"/>
      <c r="E4538" s="22"/>
      <c r="F4538" s="22"/>
      <c r="G4538" s="22"/>
      <c r="H4538" s="22"/>
      <c r="I4538" s="2"/>
      <c r="J4538" s="2"/>
      <c r="K4538" s="2"/>
    </row>
    <row r="4539" spans="1:11">
      <c r="A4539" s="2"/>
      <c r="B4539" s="2"/>
      <c r="C4539" s="22"/>
      <c r="D4539" s="2"/>
      <c r="E4539" s="22"/>
      <c r="F4539" s="22"/>
      <c r="G4539" s="22"/>
      <c r="H4539" s="22"/>
      <c r="I4539" s="2"/>
      <c r="J4539" s="2"/>
      <c r="K4539" s="2"/>
    </row>
    <row r="4540" spans="1:11">
      <c r="A4540" s="2"/>
      <c r="B4540" s="2"/>
      <c r="C4540" s="22"/>
      <c r="D4540" s="2"/>
      <c r="E4540" s="22"/>
      <c r="F4540" s="22"/>
      <c r="G4540" s="22"/>
      <c r="H4540" s="22"/>
      <c r="I4540" s="2"/>
      <c r="J4540" s="2"/>
      <c r="K4540" s="2"/>
    </row>
    <row r="4541" spans="1:11">
      <c r="A4541" s="2"/>
      <c r="B4541" s="2"/>
      <c r="C4541" s="22"/>
      <c r="D4541" s="2"/>
      <c r="E4541" s="22"/>
      <c r="F4541" s="22"/>
      <c r="G4541" s="22"/>
      <c r="H4541" s="22"/>
      <c r="I4541" s="2"/>
      <c r="J4541" s="2"/>
      <c r="K4541" s="2"/>
    </row>
    <row r="4542" spans="1:11">
      <c r="A4542" s="2"/>
      <c r="B4542" s="2"/>
      <c r="C4542" s="22"/>
      <c r="D4542" s="2"/>
      <c r="E4542" s="22"/>
      <c r="F4542" s="22"/>
      <c r="G4542" s="22"/>
      <c r="H4542" s="22"/>
      <c r="I4542" s="2"/>
      <c r="J4542" s="2"/>
      <c r="K4542" s="2"/>
    </row>
    <row r="4543" spans="1:11">
      <c r="A4543" s="2"/>
      <c r="B4543" s="2"/>
      <c r="C4543" s="22"/>
      <c r="D4543" s="2"/>
      <c r="E4543" s="22"/>
      <c r="F4543" s="22"/>
      <c r="G4543" s="22"/>
      <c r="H4543" s="22"/>
      <c r="I4543" s="2"/>
      <c r="J4543" s="2"/>
      <c r="K4543" s="2"/>
    </row>
    <row r="4544" spans="1:11">
      <c r="A4544" s="2"/>
      <c r="B4544" s="2"/>
      <c r="C4544" s="22"/>
      <c r="D4544" s="2"/>
      <c r="E4544" s="22"/>
      <c r="F4544" s="22"/>
      <c r="G4544" s="22"/>
      <c r="H4544" s="22"/>
      <c r="I4544" s="2"/>
      <c r="J4544" s="2"/>
      <c r="K4544" s="2"/>
    </row>
    <row r="4545" spans="1:11">
      <c r="A4545" s="2"/>
      <c r="B4545" s="2"/>
      <c r="C4545" s="22"/>
      <c r="D4545" s="2"/>
      <c r="E4545" s="22"/>
      <c r="F4545" s="22"/>
      <c r="G4545" s="22"/>
      <c r="H4545" s="22"/>
      <c r="I4545" s="2"/>
      <c r="J4545" s="2"/>
      <c r="K4545" s="2"/>
    </row>
    <row r="4546" spans="1:11">
      <c r="A4546" s="2"/>
      <c r="B4546" s="2"/>
      <c r="C4546" s="22"/>
      <c r="D4546" s="2"/>
      <c r="E4546" s="22"/>
      <c r="F4546" s="22"/>
      <c r="G4546" s="22"/>
      <c r="H4546" s="22"/>
      <c r="I4546" s="2"/>
      <c r="J4546" s="2"/>
      <c r="K4546" s="2"/>
    </row>
    <row r="4547" spans="1:11">
      <c r="A4547" s="2"/>
      <c r="B4547" s="2"/>
      <c r="C4547" s="22"/>
      <c r="D4547" s="2"/>
      <c r="E4547" s="22"/>
      <c r="F4547" s="22"/>
      <c r="G4547" s="22"/>
      <c r="H4547" s="22"/>
      <c r="I4547" s="2"/>
      <c r="J4547" s="2"/>
      <c r="K4547" s="2"/>
    </row>
    <row r="4548" spans="1:11">
      <c r="A4548" s="2"/>
      <c r="B4548" s="2"/>
      <c r="C4548" s="22"/>
      <c r="D4548" s="2"/>
      <c r="E4548" s="22"/>
      <c r="F4548" s="22"/>
      <c r="G4548" s="22"/>
      <c r="H4548" s="22"/>
      <c r="I4548" s="2"/>
      <c r="J4548" s="2"/>
      <c r="K4548" s="2"/>
    </row>
    <row r="4549" spans="1:11">
      <c r="A4549" s="2"/>
      <c r="B4549" s="2"/>
      <c r="C4549" s="22"/>
      <c r="D4549" s="2"/>
      <c r="E4549" s="22"/>
      <c r="F4549" s="22"/>
      <c r="G4549" s="22"/>
      <c r="H4549" s="22"/>
      <c r="I4549" s="2"/>
      <c r="J4549" s="2"/>
      <c r="K4549" s="2"/>
    </row>
    <row r="4550" spans="1:11">
      <c r="A4550" s="2"/>
      <c r="B4550" s="2"/>
      <c r="C4550" s="22"/>
      <c r="D4550" s="2"/>
      <c r="E4550" s="22"/>
      <c r="F4550" s="22"/>
      <c r="G4550" s="22"/>
      <c r="H4550" s="22"/>
      <c r="I4550" s="2"/>
      <c r="J4550" s="2"/>
      <c r="K4550" s="2"/>
    </row>
    <row r="4551" spans="1:11">
      <c r="A4551" s="2"/>
      <c r="B4551" s="2"/>
      <c r="C4551" s="22"/>
      <c r="D4551" s="2"/>
      <c r="E4551" s="22"/>
      <c r="F4551" s="22"/>
      <c r="G4551" s="22"/>
      <c r="H4551" s="22"/>
      <c r="I4551" s="2"/>
      <c r="J4551" s="2"/>
      <c r="K4551" s="2"/>
    </row>
    <row r="4552" spans="1:11">
      <c r="A4552" s="2"/>
      <c r="B4552" s="2"/>
      <c r="C4552" s="22"/>
      <c r="D4552" s="2"/>
      <c r="E4552" s="22"/>
      <c r="F4552" s="22"/>
      <c r="G4552" s="22"/>
      <c r="H4552" s="22"/>
      <c r="I4552" s="2"/>
      <c r="J4552" s="2"/>
      <c r="K4552" s="2"/>
    </row>
    <row r="4553" spans="1:11">
      <c r="A4553" s="2"/>
      <c r="B4553" s="2"/>
      <c r="C4553" s="22"/>
      <c r="D4553" s="2"/>
      <c r="E4553" s="22"/>
      <c r="F4553" s="22"/>
      <c r="G4553" s="22"/>
      <c r="H4553" s="22"/>
      <c r="I4553" s="2"/>
      <c r="J4553" s="2"/>
      <c r="K4553" s="2"/>
    </row>
    <row r="4554" spans="1:11">
      <c r="A4554" s="2"/>
      <c r="B4554" s="2"/>
      <c r="C4554" s="22"/>
      <c r="D4554" s="2"/>
      <c r="E4554" s="22"/>
      <c r="F4554" s="22"/>
      <c r="G4554" s="22"/>
      <c r="H4554" s="22"/>
      <c r="I4554" s="2"/>
      <c r="J4554" s="2"/>
      <c r="K4554" s="2"/>
    </row>
    <row r="4555" spans="1:11">
      <c r="A4555" s="2"/>
      <c r="B4555" s="2"/>
      <c r="C4555" s="22"/>
      <c r="D4555" s="2"/>
      <c r="E4555" s="22"/>
      <c r="F4555" s="22"/>
      <c r="G4555" s="22"/>
      <c r="H4555" s="22"/>
      <c r="I4555" s="2"/>
      <c r="J4555" s="2"/>
      <c r="K4555" s="2"/>
    </row>
    <row r="4556" spans="1:11">
      <c r="A4556" s="2"/>
      <c r="B4556" s="2"/>
      <c r="C4556" s="22"/>
      <c r="D4556" s="2"/>
      <c r="E4556" s="22"/>
      <c r="F4556" s="22"/>
      <c r="G4556" s="22"/>
      <c r="H4556" s="22"/>
      <c r="I4556" s="2"/>
      <c r="J4556" s="2"/>
      <c r="K4556" s="2"/>
    </row>
    <row r="4557" spans="1:11">
      <c r="A4557" s="2"/>
      <c r="B4557" s="2"/>
      <c r="C4557" s="22"/>
      <c r="D4557" s="2"/>
      <c r="E4557" s="22"/>
      <c r="F4557" s="22"/>
      <c r="G4557" s="22"/>
      <c r="H4557" s="22"/>
      <c r="I4557" s="2"/>
      <c r="J4557" s="2"/>
      <c r="K4557" s="2"/>
    </row>
    <row r="4558" spans="1:11">
      <c r="A4558" s="2"/>
      <c r="B4558" s="2"/>
      <c r="C4558" s="22"/>
      <c r="D4558" s="2"/>
      <c r="E4558" s="22"/>
      <c r="F4558" s="22"/>
      <c r="G4558" s="22"/>
      <c r="H4558" s="22"/>
      <c r="I4558" s="2"/>
      <c r="J4558" s="2"/>
      <c r="K4558" s="2"/>
    </row>
    <row r="4559" spans="1:11">
      <c r="A4559" s="2"/>
      <c r="B4559" s="2"/>
      <c r="C4559" s="22"/>
      <c r="D4559" s="2"/>
      <c r="E4559" s="22"/>
      <c r="F4559" s="22"/>
      <c r="G4559" s="22"/>
      <c r="H4559" s="22"/>
      <c r="I4559" s="2"/>
      <c r="J4559" s="2"/>
      <c r="K4559" s="2"/>
    </row>
    <row r="4560" spans="1:11">
      <c r="A4560" s="2"/>
      <c r="B4560" s="2"/>
      <c r="C4560" s="22"/>
      <c r="D4560" s="2"/>
      <c r="E4560" s="22"/>
      <c r="F4560" s="22"/>
      <c r="G4560" s="22"/>
      <c r="H4560" s="22"/>
      <c r="I4560" s="2"/>
      <c r="J4560" s="2"/>
      <c r="K4560" s="2"/>
    </row>
    <row r="4561" spans="1:11">
      <c r="A4561" s="2"/>
      <c r="B4561" s="2"/>
      <c r="C4561" s="22"/>
      <c r="D4561" s="2"/>
      <c r="E4561" s="22"/>
      <c r="F4561" s="22"/>
      <c r="G4561" s="22"/>
      <c r="H4561" s="22"/>
      <c r="I4561" s="2"/>
      <c r="J4561" s="2"/>
      <c r="K4561" s="2"/>
    </row>
    <row r="4562" spans="1:11">
      <c r="A4562" s="2"/>
      <c r="B4562" s="2"/>
      <c r="C4562" s="22"/>
      <c r="D4562" s="2"/>
      <c r="E4562" s="22"/>
      <c r="F4562" s="22"/>
      <c r="G4562" s="22"/>
      <c r="H4562" s="22"/>
      <c r="I4562" s="2"/>
      <c r="J4562" s="2"/>
      <c r="K4562" s="2"/>
    </row>
    <row r="4563" spans="1:11">
      <c r="A4563" s="2"/>
      <c r="B4563" s="2"/>
      <c r="C4563" s="22"/>
      <c r="D4563" s="2"/>
      <c r="E4563" s="22"/>
      <c r="F4563" s="22"/>
      <c r="G4563" s="22"/>
      <c r="H4563" s="22"/>
      <c r="I4563" s="2"/>
      <c r="J4563" s="2"/>
      <c r="K4563" s="2"/>
    </row>
    <row r="4564" spans="1:11">
      <c r="A4564" s="2"/>
      <c r="B4564" s="2"/>
      <c r="C4564" s="22"/>
      <c r="D4564" s="2"/>
      <c r="E4564" s="22"/>
      <c r="F4564" s="22"/>
      <c r="G4564" s="22"/>
      <c r="H4564" s="22"/>
      <c r="I4564" s="2"/>
      <c r="J4564" s="2"/>
      <c r="K4564" s="2"/>
    </row>
    <row r="4565" spans="1:11">
      <c r="A4565" s="2"/>
      <c r="B4565" s="2"/>
      <c r="C4565" s="22"/>
      <c r="D4565" s="2"/>
      <c r="E4565" s="22"/>
      <c r="F4565" s="22"/>
      <c r="G4565" s="22"/>
      <c r="H4565" s="22"/>
      <c r="I4565" s="2"/>
      <c r="J4565" s="2"/>
      <c r="K4565" s="2"/>
    </row>
    <row r="4566" spans="1:11">
      <c r="A4566" s="2"/>
      <c r="B4566" s="2"/>
      <c r="C4566" s="22"/>
      <c r="D4566" s="2"/>
      <c r="E4566" s="22"/>
      <c r="F4566" s="22"/>
      <c r="G4566" s="22"/>
      <c r="H4566" s="22"/>
      <c r="I4566" s="2"/>
      <c r="J4566" s="2"/>
      <c r="K4566" s="2"/>
    </row>
    <row r="4567" spans="1:11">
      <c r="A4567" s="2"/>
      <c r="B4567" s="2"/>
      <c r="C4567" s="22"/>
      <c r="D4567" s="2"/>
      <c r="E4567" s="22"/>
      <c r="F4567" s="22"/>
      <c r="G4567" s="22"/>
      <c r="H4567" s="22"/>
      <c r="I4567" s="2"/>
      <c r="J4567" s="2"/>
      <c r="K4567" s="2"/>
    </row>
    <row r="4568" spans="1:11">
      <c r="A4568" s="2"/>
      <c r="B4568" s="2"/>
      <c r="C4568" s="22"/>
      <c r="D4568" s="2"/>
      <c r="E4568" s="22"/>
      <c r="F4568" s="22"/>
      <c r="G4568" s="22"/>
      <c r="H4568" s="22"/>
      <c r="I4568" s="2"/>
      <c r="J4568" s="2"/>
      <c r="K4568" s="2"/>
    </row>
    <row r="4569" spans="1:11">
      <c r="A4569" s="2"/>
      <c r="B4569" s="2"/>
      <c r="C4569" s="22"/>
      <c r="D4569" s="2"/>
      <c r="E4569" s="22"/>
      <c r="F4569" s="22"/>
      <c r="G4569" s="22"/>
      <c r="H4569" s="22"/>
      <c r="I4569" s="2"/>
      <c r="J4569" s="2"/>
      <c r="K4569" s="2"/>
    </row>
    <row r="4570" spans="1:11">
      <c r="A4570" s="2"/>
      <c r="B4570" s="2"/>
      <c r="C4570" s="22"/>
      <c r="D4570" s="2"/>
      <c r="E4570" s="22"/>
      <c r="F4570" s="22"/>
      <c r="G4570" s="22"/>
      <c r="H4570" s="22"/>
      <c r="I4570" s="2"/>
      <c r="J4570" s="2"/>
      <c r="K4570" s="2"/>
    </row>
    <row r="4571" spans="1:11">
      <c r="A4571" s="2"/>
      <c r="B4571" s="2"/>
      <c r="C4571" s="22"/>
      <c r="D4571" s="2"/>
      <c r="E4571" s="22"/>
      <c r="F4571" s="22"/>
      <c r="G4571" s="22"/>
      <c r="H4571" s="22"/>
      <c r="I4571" s="2"/>
      <c r="J4571" s="2"/>
      <c r="K4571" s="2"/>
    </row>
    <row r="4572" spans="1:11">
      <c r="A4572" s="2"/>
      <c r="B4572" s="2"/>
      <c r="C4572" s="22"/>
      <c r="D4572" s="2"/>
      <c r="E4572" s="22"/>
      <c r="F4572" s="22"/>
      <c r="G4572" s="22"/>
      <c r="H4572" s="22"/>
      <c r="I4572" s="2"/>
      <c r="J4572" s="2"/>
      <c r="K4572" s="2"/>
    </row>
    <row r="4573" spans="1:11">
      <c r="A4573" s="2"/>
      <c r="B4573" s="2"/>
      <c r="C4573" s="22"/>
      <c r="D4573" s="2"/>
      <c r="E4573" s="22"/>
      <c r="F4573" s="22"/>
      <c r="G4573" s="22"/>
      <c r="H4573" s="22"/>
      <c r="I4573" s="2"/>
      <c r="J4573" s="2"/>
      <c r="K4573" s="2"/>
    </row>
    <row r="4574" spans="1:11">
      <c r="A4574" s="2"/>
      <c r="B4574" s="2"/>
      <c r="C4574" s="22"/>
      <c r="D4574" s="2"/>
      <c r="E4574" s="22"/>
      <c r="F4574" s="22"/>
      <c r="G4574" s="22"/>
      <c r="H4574" s="22"/>
      <c r="I4574" s="2"/>
      <c r="J4574" s="2"/>
      <c r="K4574" s="2"/>
    </row>
    <row r="4575" spans="1:11">
      <c r="A4575" s="2"/>
      <c r="B4575" s="2"/>
      <c r="C4575" s="22"/>
      <c r="D4575" s="2"/>
      <c r="E4575" s="22"/>
      <c r="F4575" s="22"/>
      <c r="G4575" s="22"/>
      <c r="H4575" s="22"/>
      <c r="I4575" s="2"/>
      <c r="J4575" s="2"/>
      <c r="K4575" s="2"/>
    </row>
    <row r="4576" spans="1:11">
      <c r="A4576" s="2"/>
      <c r="B4576" s="2"/>
      <c r="C4576" s="22"/>
      <c r="D4576" s="2"/>
      <c r="E4576" s="22"/>
      <c r="F4576" s="22"/>
      <c r="G4576" s="22"/>
      <c r="H4576" s="22"/>
      <c r="I4576" s="2"/>
      <c r="J4576" s="2"/>
      <c r="K4576" s="2"/>
    </row>
    <row r="4577" spans="1:11">
      <c r="A4577" s="2"/>
      <c r="B4577" s="2"/>
      <c r="C4577" s="22"/>
      <c r="D4577" s="2"/>
      <c r="E4577" s="22"/>
      <c r="F4577" s="22"/>
      <c r="G4577" s="22"/>
      <c r="H4577" s="22"/>
      <c r="I4577" s="2"/>
      <c r="J4577" s="2"/>
      <c r="K4577" s="2"/>
    </row>
    <row r="4578" spans="1:11">
      <c r="A4578" s="2"/>
      <c r="B4578" s="2"/>
      <c r="C4578" s="22"/>
      <c r="D4578" s="2"/>
      <c r="E4578" s="22"/>
      <c r="F4578" s="22"/>
      <c r="G4578" s="22"/>
      <c r="H4578" s="22"/>
      <c r="I4578" s="2"/>
      <c r="J4578" s="2"/>
      <c r="K4578" s="2"/>
    </row>
    <row r="4579" spans="1:11">
      <c r="A4579" s="2"/>
      <c r="B4579" s="2"/>
      <c r="C4579" s="22"/>
      <c r="D4579" s="2"/>
      <c r="E4579" s="22"/>
      <c r="F4579" s="22"/>
      <c r="G4579" s="22"/>
      <c r="H4579" s="22"/>
      <c r="I4579" s="2"/>
      <c r="J4579" s="2"/>
      <c r="K4579" s="2"/>
    </row>
    <row r="4580" spans="1:11">
      <c r="A4580" s="2"/>
      <c r="B4580" s="2"/>
      <c r="C4580" s="22"/>
      <c r="D4580" s="2"/>
      <c r="E4580" s="22"/>
      <c r="F4580" s="22"/>
      <c r="G4580" s="22"/>
      <c r="H4580" s="22"/>
      <c r="I4580" s="2"/>
      <c r="J4580" s="2"/>
      <c r="K4580" s="2"/>
    </row>
    <row r="4581" spans="1:11">
      <c r="A4581" s="2"/>
      <c r="B4581" s="2"/>
      <c r="C4581" s="22"/>
      <c r="D4581" s="2"/>
      <c r="E4581" s="22"/>
      <c r="F4581" s="22"/>
      <c r="G4581" s="22"/>
      <c r="H4581" s="22"/>
      <c r="I4581" s="2"/>
      <c r="J4581" s="2"/>
      <c r="K4581" s="2"/>
    </row>
    <row r="4582" spans="1:11">
      <c r="A4582" s="2"/>
      <c r="B4582" s="2"/>
      <c r="C4582" s="22"/>
      <c r="D4582" s="2"/>
      <c r="E4582" s="22"/>
      <c r="F4582" s="22"/>
      <c r="G4582" s="22"/>
      <c r="H4582" s="22"/>
      <c r="I4582" s="2"/>
      <c r="J4582" s="2"/>
      <c r="K4582" s="2"/>
    </row>
    <row r="4583" spans="1:11">
      <c r="A4583" s="2"/>
      <c r="B4583" s="2"/>
      <c r="C4583" s="22"/>
      <c r="D4583" s="2"/>
      <c r="E4583" s="22"/>
      <c r="F4583" s="22"/>
      <c r="G4583" s="22"/>
      <c r="H4583" s="22"/>
      <c r="I4583" s="2"/>
      <c r="J4583" s="2"/>
      <c r="K4583" s="2"/>
    </row>
    <row r="4584" spans="1:11">
      <c r="A4584" s="2"/>
      <c r="B4584" s="2"/>
      <c r="C4584" s="22"/>
      <c r="D4584" s="2"/>
      <c r="E4584" s="22"/>
      <c r="F4584" s="22"/>
      <c r="G4584" s="22"/>
      <c r="H4584" s="22"/>
      <c r="I4584" s="2"/>
      <c r="J4584" s="2"/>
      <c r="K4584" s="2"/>
    </row>
    <row r="4585" spans="1:11">
      <c r="A4585" s="2"/>
      <c r="B4585" s="2"/>
      <c r="C4585" s="22"/>
      <c r="D4585" s="2"/>
      <c r="E4585" s="22"/>
      <c r="F4585" s="22"/>
      <c r="G4585" s="22"/>
      <c r="H4585" s="22"/>
      <c r="I4585" s="2"/>
      <c r="J4585" s="2"/>
      <c r="K4585" s="2"/>
    </row>
    <row r="4586" spans="1:11">
      <c r="A4586" s="2"/>
      <c r="B4586" s="2"/>
      <c r="C4586" s="22"/>
      <c r="D4586" s="2"/>
      <c r="E4586" s="22"/>
      <c r="F4586" s="22"/>
      <c r="G4586" s="22"/>
      <c r="H4586" s="22"/>
      <c r="I4586" s="2"/>
      <c r="J4586" s="2"/>
      <c r="K4586" s="2"/>
    </row>
    <row r="4587" spans="1:11">
      <c r="A4587" s="2"/>
      <c r="B4587" s="2"/>
      <c r="C4587" s="22"/>
      <c r="D4587" s="2"/>
      <c r="E4587" s="22"/>
      <c r="F4587" s="22"/>
      <c r="G4587" s="22"/>
      <c r="H4587" s="22"/>
      <c r="I4587" s="2"/>
      <c r="J4587" s="2"/>
      <c r="K4587" s="2"/>
    </row>
    <row r="4588" spans="1:11">
      <c r="A4588" s="2"/>
      <c r="B4588" s="2"/>
      <c r="C4588" s="22"/>
      <c r="D4588" s="2"/>
      <c r="E4588" s="22"/>
      <c r="F4588" s="22"/>
      <c r="G4588" s="22"/>
      <c r="H4588" s="22"/>
      <c r="I4588" s="2"/>
      <c r="J4588" s="2"/>
      <c r="K4588" s="2"/>
    </row>
    <row r="4589" spans="1:11">
      <c r="A4589" s="2"/>
      <c r="B4589" s="2"/>
      <c r="C4589" s="22"/>
      <c r="D4589" s="2"/>
      <c r="E4589" s="22"/>
      <c r="F4589" s="22"/>
      <c r="G4589" s="22"/>
      <c r="H4589" s="22"/>
      <c r="I4589" s="2"/>
      <c r="J4589" s="2"/>
      <c r="K4589" s="2"/>
    </row>
    <row r="4590" spans="1:11">
      <c r="A4590" s="2"/>
      <c r="B4590" s="2"/>
      <c r="C4590" s="22"/>
      <c r="D4590" s="2"/>
      <c r="E4590" s="22"/>
      <c r="F4590" s="22"/>
      <c r="G4590" s="22"/>
      <c r="H4590" s="22"/>
      <c r="I4590" s="2"/>
      <c r="J4590" s="2"/>
      <c r="K4590" s="2"/>
    </row>
    <row r="4591" spans="1:11">
      <c r="A4591" s="2"/>
      <c r="B4591" s="2"/>
      <c r="C4591" s="22"/>
      <c r="D4591" s="2"/>
      <c r="E4591" s="22"/>
      <c r="F4591" s="22"/>
      <c r="G4591" s="22"/>
      <c r="H4591" s="22"/>
      <c r="I4591" s="2"/>
      <c r="J4591" s="2"/>
      <c r="K4591" s="2"/>
    </row>
    <row r="4592" spans="1:11">
      <c r="A4592" s="2"/>
      <c r="B4592" s="2"/>
      <c r="C4592" s="22"/>
      <c r="D4592" s="2"/>
      <c r="E4592" s="22"/>
      <c r="F4592" s="22"/>
      <c r="G4592" s="22"/>
      <c r="H4592" s="22"/>
      <c r="I4592" s="2"/>
      <c r="J4592" s="2"/>
      <c r="K4592" s="2"/>
    </row>
    <row r="4593" spans="1:11">
      <c r="A4593" s="2"/>
      <c r="B4593" s="2"/>
      <c r="C4593" s="22"/>
      <c r="D4593" s="2"/>
      <c r="E4593" s="22"/>
      <c r="F4593" s="22"/>
      <c r="G4593" s="22"/>
      <c r="H4593" s="22"/>
      <c r="I4593" s="2"/>
      <c r="J4593" s="2"/>
      <c r="K4593" s="2"/>
    </row>
    <row r="4594" spans="1:11">
      <c r="A4594" s="2"/>
      <c r="B4594" s="2"/>
      <c r="C4594" s="22"/>
      <c r="D4594" s="2"/>
      <c r="E4594" s="22"/>
      <c r="F4594" s="22"/>
      <c r="G4594" s="22"/>
      <c r="H4594" s="22"/>
      <c r="I4594" s="2"/>
      <c r="J4594" s="2"/>
      <c r="K4594" s="2"/>
    </row>
    <row r="4595" spans="1:11">
      <c r="A4595" s="2"/>
      <c r="B4595" s="2"/>
      <c r="C4595" s="22"/>
      <c r="D4595" s="2"/>
      <c r="E4595" s="22"/>
      <c r="F4595" s="22"/>
      <c r="G4595" s="22"/>
      <c r="H4595" s="22"/>
      <c r="I4595" s="2"/>
      <c r="J4595" s="2"/>
      <c r="K4595" s="2"/>
    </row>
    <row r="4596" spans="1:11">
      <c r="A4596" s="2"/>
      <c r="B4596" s="2"/>
      <c r="C4596" s="22"/>
      <c r="D4596" s="2"/>
      <c r="E4596" s="22"/>
      <c r="F4596" s="22"/>
      <c r="G4596" s="22"/>
      <c r="H4596" s="22"/>
      <c r="I4596" s="2"/>
      <c r="J4596" s="2"/>
      <c r="K4596" s="2"/>
    </row>
    <row r="4597" spans="1:11">
      <c r="A4597" s="2"/>
      <c r="B4597" s="2"/>
      <c r="C4597" s="22"/>
      <c r="D4597" s="2"/>
      <c r="E4597" s="22"/>
      <c r="F4597" s="22"/>
      <c r="G4597" s="22"/>
      <c r="H4597" s="22"/>
      <c r="I4597" s="2"/>
      <c r="J4597" s="2"/>
      <c r="K4597" s="2"/>
    </row>
    <row r="4598" spans="1:11">
      <c r="A4598" s="2"/>
      <c r="B4598" s="2"/>
      <c r="C4598" s="22"/>
      <c r="D4598" s="2"/>
      <c r="E4598" s="22"/>
      <c r="F4598" s="22"/>
      <c r="G4598" s="22"/>
      <c r="H4598" s="22"/>
      <c r="I4598" s="2"/>
      <c r="J4598" s="2"/>
      <c r="K4598" s="2"/>
    </row>
    <row r="4599" spans="1:11">
      <c r="A4599" s="2"/>
      <c r="B4599" s="2"/>
      <c r="C4599" s="22"/>
      <c r="D4599" s="2"/>
      <c r="E4599" s="22"/>
      <c r="F4599" s="22"/>
      <c r="G4599" s="22"/>
      <c r="H4599" s="22"/>
      <c r="I4599" s="2"/>
      <c r="J4599" s="2"/>
      <c r="K4599" s="2"/>
    </row>
    <row r="4600" spans="1:11">
      <c r="A4600" s="2"/>
      <c r="B4600" s="2"/>
      <c r="C4600" s="22"/>
      <c r="D4600" s="2"/>
      <c r="E4600" s="22"/>
      <c r="F4600" s="22"/>
      <c r="G4600" s="22"/>
      <c r="H4600" s="22"/>
      <c r="I4600" s="2"/>
      <c r="J4600" s="2"/>
      <c r="K4600" s="2"/>
    </row>
    <row r="4601" spans="1:11">
      <c r="A4601" s="2"/>
      <c r="B4601" s="2"/>
      <c r="C4601" s="22"/>
      <c r="D4601" s="2"/>
      <c r="E4601" s="22"/>
      <c r="F4601" s="22"/>
      <c r="G4601" s="22"/>
      <c r="H4601" s="22"/>
      <c r="I4601" s="2"/>
      <c r="J4601" s="2"/>
      <c r="K4601" s="2"/>
    </row>
    <row r="4602" spans="1:11">
      <c r="A4602" s="2"/>
      <c r="B4602" s="2"/>
      <c r="C4602" s="22"/>
      <c r="D4602" s="2"/>
      <c r="E4602" s="22"/>
      <c r="F4602" s="22"/>
      <c r="G4602" s="22"/>
      <c r="H4602" s="22"/>
      <c r="I4602" s="2"/>
      <c r="J4602" s="2"/>
      <c r="K4602" s="2"/>
    </row>
    <row r="4603" spans="1:11">
      <c r="A4603" s="2"/>
      <c r="B4603" s="2"/>
      <c r="C4603" s="22"/>
      <c r="D4603" s="2"/>
      <c r="E4603" s="22"/>
      <c r="F4603" s="22"/>
      <c r="G4603" s="22"/>
      <c r="H4603" s="22"/>
      <c r="I4603" s="2"/>
      <c r="J4603" s="2"/>
      <c r="K4603" s="2"/>
    </row>
    <row r="4604" spans="1:11">
      <c r="A4604" s="2"/>
      <c r="B4604" s="2"/>
      <c r="C4604" s="22"/>
      <c r="D4604" s="2"/>
      <c r="E4604" s="22"/>
      <c r="F4604" s="22"/>
      <c r="G4604" s="22"/>
      <c r="H4604" s="22"/>
      <c r="I4604" s="2"/>
      <c r="J4604" s="2"/>
      <c r="K4604" s="2"/>
    </row>
    <row r="4605" spans="1:11">
      <c r="A4605" s="2"/>
      <c r="B4605" s="2"/>
      <c r="C4605" s="22"/>
      <c r="D4605" s="2"/>
      <c r="E4605" s="22"/>
      <c r="F4605" s="22"/>
      <c r="G4605" s="22"/>
      <c r="H4605" s="22"/>
      <c r="I4605" s="2"/>
      <c r="J4605" s="2"/>
      <c r="K4605" s="2"/>
    </row>
    <row r="4606" spans="1:11">
      <c r="A4606" s="2"/>
      <c r="B4606" s="2"/>
      <c r="C4606" s="22"/>
      <c r="D4606" s="2"/>
      <c r="E4606" s="22"/>
      <c r="F4606" s="22"/>
      <c r="G4606" s="22"/>
      <c r="H4606" s="22"/>
      <c r="I4606" s="2"/>
      <c r="J4606" s="2"/>
      <c r="K4606" s="2"/>
    </row>
    <row r="4607" spans="1:11">
      <c r="A4607" s="2"/>
      <c r="B4607" s="2"/>
      <c r="C4607" s="22"/>
      <c r="D4607" s="2"/>
      <c r="E4607" s="22"/>
      <c r="F4607" s="22"/>
      <c r="G4607" s="22"/>
      <c r="H4607" s="22"/>
      <c r="I4607" s="2"/>
      <c r="J4607" s="2"/>
      <c r="K4607" s="2"/>
    </row>
    <row r="4608" spans="1:11">
      <c r="A4608" s="2"/>
      <c r="B4608" s="2"/>
      <c r="C4608" s="22"/>
      <c r="D4608" s="2"/>
      <c r="E4608" s="22"/>
      <c r="F4608" s="22"/>
      <c r="G4608" s="22"/>
      <c r="H4608" s="22"/>
      <c r="I4608" s="2"/>
      <c r="J4608" s="2"/>
      <c r="K4608" s="2"/>
    </row>
    <row r="4609" spans="1:11">
      <c r="A4609" s="2"/>
      <c r="B4609" s="2"/>
      <c r="C4609" s="22"/>
      <c r="D4609" s="2"/>
      <c r="E4609" s="22"/>
      <c r="F4609" s="22"/>
      <c r="G4609" s="22"/>
      <c r="H4609" s="22"/>
      <c r="I4609" s="2"/>
      <c r="J4609" s="2"/>
      <c r="K4609" s="2"/>
    </row>
    <row r="4610" spans="1:11">
      <c r="A4610" s="2"/>
      <c r="B4610" s="2"/>
      <c r="C4610" s="22"/>
      <c r="D4610" s="2"/>
      <c r="E4610" s="22"/>
      <c r="F4610" s="22"/>
      <c r="G4610" s="22"/>
      <c r="H4610" s="22"/>
      <c r="I4610" s="2"/>
      <c r="J4610" s="2"/>
      <c r="K4610" s="2"/>
    </row>
    <row r="4611" spans="1:11">
      <c r="A4611" s="2"/>
      <c r="B4611" s="2"/>
      <c r="C4611" s="22"/>
      <c r="D4611" s="2"/>
      <c r="E4611" s="22"/>
      <c r="F4611" s="22"/>
      <c r="G4611" s="22"/>
      <c r="H4611" s="22"/>
      <c r="I4611" s="2"/>
      <c r="J4611" s="2"/>
      <c r="K4611" s="2"/>
    </row>
    <row r="4612" spans="1:11">
      <c r="A4612" s="2"/>
      <c r="B4612" s="2"/>
      <c r="C4612" s="22"/>
      <c r="D4612" s="2"/>
      <c r="E4612" s="22"/>
      <c r="F4612" s="22"/>
      <c r="G4612" s="22"/>
      <c r="H4612" s="22"/>
      <c r="I4612" s="2"/>
      <c r="J4612" s="2"/>
      <c r="K4612" s="2"/>
    </row>
    <row r="4613" spans="1:11">
      <c r="A4613" s="2"/>
      <c r="B4613" s="2"/>
      <c r="C4613" s="22"/>
      <c r="D4613" s="2"/>
      <c r="E4613" s="22"/>
      <c r="F4613" s="22"/>
      <c r="G4613" s="22"/>
      <c r="H4613" s="22"/>
      <c r="I4613" s="2"/>
      <c r="J4613" s="2"/>
      <c r="K4613" s="2"/>
    </row>
    <row r="4614" spans="1:11">
      <c r="A4614" s="2"/>
      <c r="B4614" s="2"/>
      <c r="C4614" s="22"/>
      <c r="D4614" s="2"/>
      <c r="E4614" s="22"/>
      <c r="F4614" s="22"/>
      <c r="G4614" s="22"/>
      <c r="H4614" s="22"/>
      <c r="I4614" s="2"/>
      <c r="J4614" s="2"/>
      <c r="K4614" s="2"/>
    </row>
    <row r="4615" spans="1:11">
      <c r="A4615" s="2"/>
      <c r="B4615" s="2"/>
      <c r="C4615" s="22"/>
      <c r="D4615" s="2"/>
      <c r="E4615" s="22"/>
      <c r="F4615" s="22"/>
      <c r="G4615" s="22"/>
      <c r="H4615" s="22"/>
      <c r="I4615" s="2"/>
      <c r="J4615" s="2"/>
      <c r="K4615" s="2"/>
    </row>
    <row r="4616" spans="1:11">
      <c r="A4616" s="2"/>
      <c r="B4616" s="2"/>
      <c r="C4616" s="22"/>
      <c r="D4616" s="2"/>
      <c r="E4616" s="22"/>
      <c r="F4616" s="22"/>
      <c r="G4616" s="22"/>
      <c r="H4616" s="22"/>
      <c r="I4616" s="2"/>
      <c r="J4616" s="2"/>
      <c r="K4616" s="2"/>
    </row>
    <row r="4617" spans="1:11">
      <c r="A4617" s="2"/>
      <c r="B4617" s="2"/>
      <c r="C4617" s="22"/>
      <c r="D4617" s="2"/>
      <c r="E4617" s="22"/>
      <c r="F4617" s="22"/>
      <c r="G4617" s="22"/>
      <c r="H4617" s="22"/>
      <c r="I4617" s="2"/>
      <c r="J4617" s="2"/>
      <c r="K4617" s="2"/>
    </row>
    <row r="4618" spans="1:11">
      <c r="A4618" s="2"/>
      <c r="B4618" s="2"/>
      <c r="C4618" s="22"/>
      <c r="D4618" s="2"/>
      <c r="E4618" s="22"/>
      <c r="F4618" s="22"/>
      <c r="G4618" s="22"/>
      <c r="H4618" s="22"/>
      <c r="I4618" s="2"/>
      <c r="J4618" s="2"/>
      <c r="K4618" s="2"/>
    </row>
    <row r="4619" spans="1:11">
      <c r="A4619" s="2"/>
      <c r="B4619" s="2"/>
      <c r="C4619" s="22"/>
      <c r="D4619" s="2"/>
      <c r="E4619" s="22"/>
      <c r="F4619" s="22"/>
      <c r="G4619" s="22"/>
      <c r="H4619" s="22"/>
      <c r="I4619" s="2"/>
      <c r="J4619" s="2"/>
      <c r="K4619" s="2"/>
    </row>
    <row r="4620" spans="1:11">
      <c r="A4620" s="2"/>
      <c r="B4620" s="2"/>
      <c r="C4620" s="22"/>
      <c r="D4620" s="2"/>
      <c r="E4620" s="22"/>
      <c r="F4620" s="22"/>
      <c r="G4620" s="22"/>
      <c r="H4620" s="22"/>
      <c r="I4620" s="2"/>
      <c r="J4620" s="2"/>
      <c r="K4620" s="2"/>
    </row>
    <row r="4621" spans="1:11">
      <c r="A4621" s="2"/>
      <c r="B4621" s="2"/>
      <c r="C4621" s="22"/>
      <c r="D4621" s="2"/>
      <c r="E4621" s="22"/>
      <c r="F4621" s="22"/>
      <c r="G4621" s="22"/>
      <c r="H4621" s="22"/>
      <c r="I4621" s="2"/>
      <c r="J4621" s="2"/>
      <c r="K4621" s="2"/>
    </row>
    <row r="4622" spans="1:11">
      <c r="A4622" s="2"/>
      <c r="B4622" s="2"/>
      <c r="C4622" s="22"/>
      <c r="D4622" s="2"/>
      <c r="E4622" s="22"/>
      <c r="F4622" s="22"/>
      <c r="G4622" s="22"/>
      <c r="H4622" s="22"/>
      <c r="I4622" s="2"/>
      <c r="J4622" s="2"/>
      <c r="K4622" s="2"/>
    </row>
    <row r="4623" spans="1:11">
      <c r="A4623" s="2"/>
      <c r="B4623" s="2"/>
      <c r="C4623" s="22"/>
      <c r="D4623" s="2"/>
      <c r="E4623" s="22"/>
      <c r="F4623" s="22"/>
      <c r="G4623" s="22"/>
      <c r="H4623" s="22"/>
      <c r="I4623" s="2"/>
      <c r="J4623" s="2"/>
      <c r="K4623" s="2"/>
    </row>
    <row r="4624" spans="1:11">
      <c r="A4624" s="2"/>
      <c r="B4624" s="2"/>
      <c r="C4624" s="22"/>
      <c r="D4624" s="2"/>
      <c r="E4624" s="22"/>
      <c r="F4624" s="22"/>
      <c r="G4624" s="22"/>
      <c r="H4624" s="22"/>
      <c r="I4624" s="2"/>
      <c r="J4624" s="2"/>
      <c r="K4624" s="2"/>
    </row>
    <row r="4625" spans="1:11">
      <c r="A4625" s="2"/>
      <c r="B4625" s="2"/>
      <c r="C4625" s="22"/>
      <c r="D4625" s="2"/>
      <c r="E4625" s="22"/>
      <c r="F4625" s="22"/>
      <c r="G4625" s="22"/>
      <c r="H4625" s="22"/>
      <c r="I4625" s="2"/>
      <c r="J4625" s="2"/>
      <c r="K4625" s="2"/>
    </row>
    <row r="4626" spans="1:11">
      <c r="A4626" s="2"/>
      <c r="B4626" s="2"/>
      <c r="C4626" s="22"/>
      <c r="D4626" s="2"/>
      <c r="E4626" s="22"/>
      <c r="F4626" s="22"/>
      <c r="G4626" s="22"/>
      <c r="H4626" s="22"/>
      <c r="I4626" s="2"/>
      <c r="J4626" s="2"/>
      <c r="K4626" s="2"/>
    </row>
    <row r="4627" spans="1:11">
      <c r="A4627" s="2"/>
      <c r="B4627" s="2"/>
      <c r="C4627" s="22"/>
      <c r="D4627" s="2"/>
      <c r="E4627" s="22"/>
      <c r="F4627" s="22"/>
      <c r="G4627" s="22"/>
      <c r="H4627" s="22"/>
      <c r="I4627" s="2"/>
      <c r="J4627" s="2"/>
      <c r="K4627" s="2"/>
    </row>
    <row r="4628" spans="1:11">
      <c r="A4628" s="2"/>
      <c r="B4628" s="2"/>
      <c r="C4628" s="22"/>
      <c r="D4628" s="2"/>
      <c r="E4628" s="22"/>
      <c r="F4628" s="22"/>
      <c r="G4628" s="22"/>
      <c r="H4628" s="22"/>
      <c r="I4628" s="2"/>
      <c r="J4628" s="2"/>
      <c r="K4628" s="2"/>
    </row>
    <row r="4629" spans="1:11">
      <c r="A4629" s="2"/>
      <c r="B4629" s="2"/>
      <c r="C4629" s="22"/>
      <c r="D4629" s="2"/>
      <c r="E4629" s="22"/>
      <c r="F4629" s="22"/>
      <c r="G4629" s="22"/>
      <c r="H4629" s="22"/>
      <c r="I4629" s="2"/>
      <c r="J4629" s="2"/>
      <c r="K4629" s="2"/>
    </row>
    <row r="4630" spans="1:11">
      <c r="A4630" s="2"/>
      <c r="B4630" s="2"/>
      <c r="C4630" s="22"/>
      <c r="D4630" s="2"/>
      <c r="E4630" s="22"/>
      <c r="F4630" s="22"/>
      <c r="G4630" s="22"/>
      <c r="H4630" s="22"/>
      <c r="I4630" s="2"/>
      <c r="J4630" s="2"/>
      <c r="K4630" s="2"/>
    </row>
    <row r="4631" spans="1:11">
      <c r="A4631" s="2"/>
      <c r="B4631" s="2"/>
      <c r="C4631" s="22"/>
      <c r="D4631" s="2"/>
      <c r="E4631" s="22"/>
      <c r="F4631" s="22"/>
      <c r="G4631" s="22"/>
      <c r="H4631" s="22"/>
      <c r="I4631" s="2"/>
      <c r="J4631" s="2"/>
      <c r="K4631" s="2"/>
    </row>
    <row r="4632" spans="1:11">
      <c r="A4632" s="2"/>
      <c r="B4632" s="2"/>
      <c r="C4632" s="22"/>
      <c r="D4632" s="2"/>
      <c r="E4632" s="22"/>
      <c r="F4632" s="22"/>
      <c r="G4632" s="22"/>
      <c r="H4632" s="22"/>
      <c r="I4632" s="2"/>
      <c r="J4632" s="2"/>
      <c r="K4632" s="2"/>
    </row>
    <row r="4633" spans="1:11">
      <c r="A4633" s="2"/>
      <c r="B4633" s="2"/>
      <c r="C4633" s="22"/>
      <c r="D4633" s="2"/>
      <c r="E4633" s="22"/>
      <c r="F4633" s="22"/>
      <c r="G4633" s="22"/>
      <c r="H4633" s="22"/>
      <c r="I4633" s="2"/>
      <c r="J4633" s="2"/>
      <c r="K4633" s="2"/>
    </row>
    <row r="4634" spans="1:11">
      <c r="A4634" s="2"/>
      <c r="B4634" s="2"/>
      <c r="C4634" s="22"/>
      <c r="D4634" s="2"/>
      <c r="E4634" s="22"/>
      <c r="F4634" s="22"/>
      <c r="G4634" s="22"/>
      <c r="H4634" s="22"/>
      <c r="I4634" s="2"/>
      <c r="J4634" s="2"/>
      <c r="K4634" s="2"/>
    </row>
    <row r="4635" spans="1:11">
      <c r="A4635" s="2"/>
      <c r="B4635" s="2"/>
      <c r="C4635" s="22"/>
      <c r="D4635" s="2"/>
      <c r="E4635" s="22"/>
      <c r="F4635" s="22"/>
      <c r="G4635" s="22"/>
      <c r="H4635" s="22"/>
      <c r="I4635" s="2"/>
      <c r="J4635" s="2"/>
      <c r="K4635" s="2"/>
    </row>
    <row r="4636" spans="1:11">
      <c r="A4636" s="2"/>
      <c r="B4636" s="2"/>
      <c r="C4636" s="22"/>
      <c r="D4636" s="2"/>
      <c r="E4636" s="22"/>
      <c r="F4636" s="22"/>
      <c r="G4636" s="22"/>
      <c r="H4636" s="22"/>
      <c r="I4636" s="2"/>
      <c r="J4636" s="2"/>
      <c r="K4636" s="2"/>
    </row>
    <row r="4637" spans="1:11">
      <c r="A4637" s="2"/>
      <c r="B4637" s="2"/>
      <c r="C4637" s="22"/>
      <c r="D4637" s="2"/>
      <c r="E4637" s="22"/>
      <c r="F4637" s="22"/>
      <c r="G4637" s="22"/>
      <c r="H4637" s="22"/>
      <c r="I4637" s="2"/>
      <c r="J4637" s="2"/>
      <c r="K4637" s="2">
        <v>2</v>
      </c>
    </row>
    <row r="4638" spans="1:11">
      <c r="A4638" s="2"/>
      <c r="B4638" s="2"/>
      <c r="C4638" s="22"/>
      <c r="D4638" s="2"/>
      <c r="E4638" s="22"/>
      <c r="F4638" s="22"/>
      <c r="G4638" s="22"/>
      <c r="H4638" s="22"/>
      <c r="I4638" s="2"/>
      <c r="J4638" s="2"/>
      <c r="K4638" s="2"/>
    </row>
    <row r="4639" spans="1:11">
      <c r="A4639" s="2"/>
      <c r="B4639" s="2"/>
      <c r="C4639" s="22"/>
      <c r="D4639" s="2"/>
      <c r="E4639" s="22"/>
      <c r="F4639" s="22"/>
      <c r="G4639" s="22"/>
      <c r="H4639" s="22"/>
      <c r="I4639" s="2"/>
      <c r="J4639" s="2"/>
      <c r="K4639" s="2"/>
    </row>
    <row r="4640" spans="1:11">
      <c r="A4640" s="2"/>
      <c r="B4640" s="2"/>
      <c r="C4640" s="22"/>
      <c r="D4640" s="2"/>
      <c r="E4640" s="22"/>
      <c r="F4640" s="22"/>
      <c r="G4640" s="22"/>
      <c r="H4640" s="22"/>
      <c r="I4640" s="2"/>
      <c r="J4640" s="2"/>
      <c r="K4640" s="2"/>
    </row>
    <row r="4641" spans="1:11">
      <c r="A4641" s="2"/>
      <c r="B4641" s="2"/>
      <c r="C4641" s="22"/>
      <c r="D4641" s="2"/>
      <c r="E4641" s="22"/>
      <c r="F4641" s="22"/>
      <c r="G4641" s="22"/>
      <c r="H4641" s="22"/>
      <c r="I4641" s="2"/>
      <c r="J4641" s="2"/>
      <c r="K4641" s="2"/>
    </row>
    <row r="4642" spans="1:11">
      <c r="A4642" s="2"/>
      <c r="B4642" s="2"/>
      <c r="C4642" s="22"/>
      <c r="D4642" s="2"/>
      <c r="E4642" s="22"/>
      <c r="F4642" s="22"/>
      <c r="G4642" s="22"/>
      <c r="H4642" s="22"/>
      <c r="I4642" s="2"/>
      <c r="J4642" s="2"/>
      <c r="K4642" s="2"/>
    </row>
    <row r="4643" spans="1:11">
      <c r="A4643" s="2"/>
      <c r="B4643" s="2"/>
      <c r="C4643" s="22"/>
      <c r="D4643" s="2"/>
      <c r="E4643" s="22"/>
      <c r="F4643" s="22"/>
      <c r="G4643" s="22"/>
      <c r="H4643" s="22"/>
      <c r="I4643" s="2"/>
      <c r="J4643" s="2"/>
      <c r="K4643" s="2"/>
    </row>
    <row r="4644" spans="1:11">
      <c r="A4644" s="2"/>
      <c r="B4644" s="2"/>
      <c r="C4644" s="22"/>
      <c r="D4644" s="2"/>
      <c r="E4644" s="22"/>
      <c r="F4644" s="22"/>
      <c r="G4644" s="22"/>
      <c r="H4644" s="22"/>
      <c r="I4644" s="2"/>
      <c r="J4644" s="2"/>
      <c r="K4644" s="2"/>
    </row>
    <row r="4645" spans="1:11">
      <c r="A4645" s="2"/>
      <c r="B4645" s="2"/>
      <c r="C4645" s="22"/>
      <c r="D4645" s="2"/>
      <c r="E4645" s="22"/>
      <c r="F4645" s="22"/>
      <c r="G4645" s="22"/>
      <c r="H4645" s="22"/>
      <c r="I4645" s="2"/>
      <c r="J4645" s="2"/>
      <c r="K4645" s="2"/>
    </row>
    <row r="4646" spans="1:11">
      <c r="A4646" s="2"/>
      <c r="B4646" s="2"/>
      <c r="C4646" s="22"/>
      <c r="D4646" s="2"/>
      <c r="E4646" s="22"/>
      <c r="F4646" s="22"/>
      <c r="G4646" s="22"/>
      <c r="H4646" s="22"/>
      <c r="I4646" s="2"/>
      <c r="J4646" s="2"/>
      <c r="K4646" s="2"/>
    </row>
    <row r="4647" spans="1:11">
      <c r="A4647" s="2"/>
      <c r="B4647" s="2"/>
      <c r="C4647" s="22"/>
      <c r="D4647" s="2"/>
      <c r="E4647" s="22"/>
      <c r="F4647" s="22"/>
      <c r="G4647" s="22"/>
      <c r="H4647" s="22"/>
      <c r="I4647" s="2"/>
      <c r="J4647" s="2"/>
      <c r="K4647" s="2"/>
    </row>
    <row r="4648" spans="1:11">
      <c r="A4648" s="2"/>
      <c r="B4648" s="2"/>
      <c r="C4648" s="22"/>
      <c r="D4648" s="2"/>
      <c r="E4648" s="22"/>
      <c r="F4648" s="22"/>
      <c r="G4648" s="22"/>
      <c r="H4648" s="22"/>
      <c r="I4648" s="2"/>
      <c r="J4648" s="2"/>
      <c r="K4648" s="2"/>
    </row>
    <row r="4649" spans="1:11">
      <c r="A4649" s="2"/>
      <c r="B4649" s="2"/>
      <c r="C4649" s="22"/>
      <c r="D4649" s="2"/>
      <c r="E4649" s="22"/>
      <c r="F4649" s="22"/>
      <c r="G4649" s="22"/>
      <c r="H4649" s="22"/>
      <c r="I4649" s="2"/>
      <c r="J4649" s="2"/>
      <c r="K4649" s="2"/>
    </row>
    <row r="4650" spans="1:11">
      <c r="A4650" s="2"/>
      <c r="B4650" s="2"/>
      <c r="C4650" s="22"/>
      <c r="D4650" s="2"/>
      <c r="E4650" s="22"/>
      <c r="F4650" s="22"/>
      <c r="G4650" s="22"/>
      <c r="H4650" s="22"/>
      <c r="I4650" s="2"/>
      <c r="J4650" s="2"/>
      <c r="K4650" s="2"/>
    </row>
    <row r="4651" spans="1:11">
      <c r="A4651" s="2"/>
      <c r="B4651" s="2"/>
      <c r="C4651" s="22"/>
      <c r="D4651" s="2"/>
      <c r="E4651" s="22"/>
      <c r="F4651" s="22"/>
      <c r="G4651" s="22"/>
      <c r="H4651" s="22"/>
      <c r="I4651" s="2"/>
      <c r="J4651" s="2"/>
      <c r="K4651" s="2"/>
    </row>
    <row r="4652" spans="1:11">
      <c r="A4652" s="2"/>
      <c r="B4652" s="2"/>
      <c r="C4652" s="22"/>
      <c r="D4652" s="2"/>
      <c r="E4652" s="22"/>
      <c r="F4652" s="22"/>
      <c r="G4652" s="22"/>
      <c r="H4652" s="22"/>
      <c r="I4652" s="2"/>
      <c r="J4652" s="2"/>
      <c r="K4652" s="2"/>
    </row>
    <row r="4653" spans="1:11">
      <c r="A4653" s="2"/>
      <c r="B4653" s="2"/>
      <c r="C4653" s="22"/>
      <c r="D4653" s="2"/>
      <c r="E4653" s="22"/>
      <c r="F4653" s="22"/>
      <c r="G4653" s="22"/>
      <c r="H4653" s="22"/>
      <c r="I4653" s="2"/>
      <c r="J4653" s="2"/>
      <c r="K4653" s="2"/>
    </row>
    <row r="4654" spans="1:11">
      <c r="A4654" s="2"/>
      <c r="B4654" s="2"/>
      <c r="C4654" s="22"/>
      <c r="D4654" s="2"/>
      <c r="E4654" s="22"/>
      <c r="F4654" s="22"/>
      <c r="G4654" s="22"/>
      <c r="H4654" s="22"/>
      <c r="I4654" s="2"/>
      <c r="J4654" s="2"/>
      <c r="K4654" s="2"/>
    </row>
    <row r="4655" spans="1:11">
      <c r="A4655" s="2"/>
      <c r="B4655" s="2"/>
      <c r="C4655" s="22"/>
      <c r="D4655" s="2"/>
      <c r="E4655" s="22"/>
      <c r="F4655" s="22"/>
      <c r="G4655" s="22"/>
      <c r="H4655" s="22"/>
      <c r="I4655" s="2"/>
      <c r="J4655" s="2"/>
      <c r="K4655" s="2"/>
    </row>
    <row r="4656" spans="1:11">
      <c r="A4656" s="2"/>
      <c r="B4656" s="2"/>
      <c r="C4656" s="22"/>
      <c r="D4656" s="2"/>
      <c r="E4656" s="22"/>
      <c r="F4656" s="22"/>
      <c r="G4656" s="22"/>
      <c r="H4656" s="22"/>
      <c r="I4656" s="2"/>
      <c r="J4656" s="2"/>
      <c r="K4656" s="2"/>
    </row>
    <row r="4657" spans="1:11">
      <c r="A4657" s="2"/>
      <c r="B4657" s="2"/>
      <c r="C4657" s="22"/>
      <c r="D4657" s="2"/>
      <c r="E4657" s="22"/>
      <c r="F4657" s="22"/>
      <c r="G4657" s="22"/>
      <c r="H4657" s="22"/>
      <c r="I4657" s="2"/>
      <c r="J4657" s="2"/>
      <c r="K4657" s="2"/>
    </row>
    <row r="4658" spans="1:11">
      <c r="A4658" s="2"/>
      <c r="B4658" s="2"/>
      <c r="C4658" s="22"/>
      <c r="D4658" s="2"/>
      <c r="E4658" s="22"/>
      <c r="F4658" s="22"/>
      <c r="G4658" s="22"/>
      <c r="H4658" s="22"/>
      <c r="I4658" s="2"/>
      <c r="J4658" s="2"/>
      <c r="K4658" s="2"/>
    </row>
    <row r="4659" spans="1:11">
      <c r="A4659" s="2"/>
      <c r="B4659" s="2"/>
      <c r="C4659" s="22"/>
      <c r="D4659" s="2"/>
      <c r="E4659" s="22"/>
      <c r="F4659" s="22"/>
      <c r="G4659" s="22"/>
      <c r="H4659" s="22"/>
      <c r="I4659" s="2"/>
      <c r="J4659" s="2"/>
      <c r="K4659" s="2"/>
    </row>
    <row r="4660" spans="1:11">
      <c r="A4660" s="2"/>
      <c r="B4660" s="2"/>
      <c r="C4660" s="22"/>
      <c r="D4660" s="2"/>
      <c r="E4660" s="22"/>
      <c r="F4660" s="22"/>
      <c r="G4660" s="22"/>
      <c r="H4660" s="22"/>
      <c r="I4660" s="2"/>
      <c r="J4660" s="2"/>
      <c r="K4660" s="2"/>
    </row>
    <row r="4661" spans="1:11">
      <c r="A4661" s="2"/>
      <c r="B4661" s="2"/>
      <c r="C4661" s="22"/>
      <c r="D4661" s="2"/>
      <c r="E4661" s="22"/>
      <c r="F4661" s="22"/>
      <c r="G4661" s="22"/>
      <c r="H4661" s="22"/>
      <c r="I4661" s="2"/>
      <c r="J4661" s="2"/>
      <c r="K4661" s="2"/>
    </row>
    <row r="4662" spans="1:11">
      <c r="A4662" s="2"/>
      <c r="B4662" s="2"/>
      <c r="C4662" s="22"/>
      <c r="D4662" s="2"/>
      <c r="E4662" s="22"/>
      <c r="F4662" s="22"/>
      <c r="G4662" s="22"/>
      <c r="H4662" s="22"/>
      <c r="I4662" s="2"/>
      <c r="J4662" s="2"/>
      <c r="K4662" s="2"/>
    </row>
    <row r="4663" spans="1:11">
      <c r="A4663" s="2"/>
      <c r="B4663" s="2"/>
      <c r="C4663" s="22"/>
      <c r="D4663" s="2"/>
      <c r="E4663" s="22"/>
      <c r="F4663" s="22"/>
      <c r="G4663" s="22"/>
      <c r="H4663" s="22"/>
      <c r="I4663" s="2"/>
      <c r="J4663" s="2"/>
      <c r="K4663" s="2"/>
    </row>
    <row r="4664" spans="1:11">
      <c r="A4664" s="2"/>
      <c r="B4664" s="2"/>
      <c r="C4664" s="22"/>
      <c r="D4664" s="2"/>
      <c r="E4664" s="22"/>
      <c r="F4664" s="22"/>
      <c r="G4664" s="22"/>
      <c r="H4664" s="22"/>
      <c r="I4664" s="2"/>
      <c r="J4664" s="2"/>
      <c r="K4664" s="2"/>
    </row>
    <row r="4665" spans="1:11">
      <c r="A4665" s="2"/>
      <c r="B4665" s="2"/>
      <c r="C4665" s="22"/>
      <c r="D4665" s="2"/>
      <c r="E4665" s="22"/>
      <c r="F4665" s="22"/>
      <c r="G4665" s="22"/>
      <c r="H4665" s="22"/>
      <c r="I4665" s="2"/>
      <c r="J4665" s="2"/>
      <c r="K4665" s="2"/>
    </row>
    <row r="4666" spans="1:11">
      <c r="A4666" s="2"/>
      <c r="B4666" s="2"/>
      <c r="C4666" s="22"/>
      <c r="D4666" s="2"/>
      <c r="E4666" s="22"/>
      <c r="F4666" s="22"/>
      <c r="G4666" s="22"/>
      <c r="H4666" s="22"/>
      <c r="I4666" s="2"/>
      <c r="J4666" s="2"/>
      <c r="K4666" s="2"/>
    </row>
    <row r="4667" spans="1:11">
      <c r="A4667" s="2"/>
      <c r="B4667" s="2"/>
      <c r="C4667" s="22"/>
      <c r="D4667" s="2"/>
      <c r="E4667" s="22"/>
      <c r="F4667" s="22"/>
      <c r="G4667" s="22"/>
      <c r="H4667" s="22"/>
      <c r="I4667" s="2"/>
      <c r="J4667" s="2"/>
      <c r="K4667" s="2"/>
    </row>
    <row r="4668" spans="1:11">
      <c r="A4668" s="2"/>
      <c r="B4668" s="2"/>
      <c r="C4668" s="22"/>
      <c r="D4668" s="2"/>
      <c r="E4668" s="22"/>
      <c r="F4668" s="22"/>
      <c r="G4668" s="22"/>
      <c r="H4668" s="22"/>
      <c r="I4668" s="2"/>
      <c r="J4668" s="2"/>
      <c r="K4668" s="2"/>
    </row>
    <row r="4669" spans="1:11">
      <c r="A4669" s="2"/>
      <c r="B4669" s="2"/>
      <c r="C4669" s="22"/>
      <c r="D4669" s="2"/>
      <c r="E4669" s="22"/>
      <c r="F4669" s="22"/>
      <c r="G4669" s="22"/>
      <c r="H4669" s="22"/>
      <c r="I4669" s="2"/>
      <c r="J4669" s="2"/>
      <c r="K4669" s="2"/>
    </row>
    <row r="4670" spans="1:11">
      <c r="A4670" s="2"/>
      <c r="B4670" s="2"/>
      <c r="C4670" s="22"/>
      <c r="D4670" s="2"/>
      <c r="E4670" s="22"/>
      <c r="F4670" s="22"/>
      <c r="G4670" s="22"/>
      <c r="H4670" s="22"/>
      <c r="I4670" s="2"/>
      <c r="J4670" s="2"/>
      <c r="K4670" s="2"/>
    </row>
    <row r="4671" spans="1:11">
      <c r="A4671" s="2"/>
      <c r="B4671" s="2"/>
      <c r="C4671" s="22"/>
      <c r="D4671" s="2"/>
      <c r="E4671" s="22"/>
      <c r="F4671" s="22"/>
      <c r="G4671" s="22"/>
      <c r="H4671" s="22"/>
      <c r="I4671" s="2"/>
      <c r="J4671" s="2"/>
      <c r="K4671" s="2"/>
    </row>
    <row r="4672" spans="1:11">
      <c r="A4672" s="2"/>
      <c r="B4672" s="2"/>
      <c r="C4672" s="22"/>
      <c r="D4672" s="2"/>
      <c r="E4672" s="22"/>
      <c r="F4672" s="22"/>
      <c r="G4672" s="22"/>
      <c r="H4672" s="22"/>
      <c r="I4672" s="2"/>
      <c r="J4672" s="2"/>
      <c r="K4672" s="2"/>
    </row>
    <row r="4673" spans="1:11">
      <c r="A4673" s="2"/>
      <c r="B4673" s="2"/>
      <c r="C4673" s="22"/>
      <c r="D4673" s="2"/>
      <c r="E4673" s="22"/>
      <c r="F4673" s="22"/>
      <c r="G4673" s="22"/>
      <c r="H4673" s="22"/>
      <c r="I4673" s="2"/>
      <c r="J4673" s="2"/>
      <c r="K4673" s="2"/>
    </row>
    <row r="4674" spans="1:11">
      <c r="A4674" s="2"/>
      <c r="B4674" s="2"/>
      <c r="C4674" s="22"/>
      <c r="D4674" s="2"/>
      <c r="E4674" s="22"/>
      <c r="F4674" s="22"/>
      <c r="G4674" s="22"/>
      <c r="H4674" s="22"/>
      <c r="I4674" s="2"/>
      <c r="J4674" s="2"/>
      <c r="K4674" s="2"/>
    </row>
    <row r="4675" spans="1:11">
      <c r="A4675" s="2"/>
      <c r="B4675" s="2"/>
      <c r="C4675" s="22"/>
      <c r="D4675" s="2"/>
      <c r="E4675" s="22"/>
      <c r="F4675" s="22"/>
      <c r="G4675" s="22"/>
      <c r="H4675" s="22"/>
      <c r="I4675" s="2"/>
      <c r="J4675" s="2"/>
      <c r="K4675" s="2"/>
    </row>
    <row r="4676" spans="1:11">
      <c r="A4676" s="2"/>
      <c r="B4676" s="2"/>
      <c r="C4676" s="22"/>
      <c r="D4676" s="2"/>
      <c r="E4676" s="22"/>
      <c r="F4676" s="22"/>
      <c r="G4676" s="22"/>
      <c r="H4676" s="22"/>
      <c r="I4676" s="2"/>
      <c r="J4676" s="2"/>
      <c r="K4676" s="2"/>
    </row>
    <row r="4677" spans="1:11">
      <c r="A4677" s="2"/>
      <c r="B4677" s="2"/>
      <c r="C4677" s="22"/>
      <c r="D4677" s="2"/>
      <c r="E4677" s="22"/>
      <c r="F4677" s="22"/>
      <c r="G4677" s="22"/>
      <c r="H4677" s="22"/>
      <c r="I4677" s="2"/>
      <c r="J4677" s="2"/>
      <c r="K4677" s="2"/>
    </row>
    <row r="4678" spans="1:11">
      <c r="A4678" s="2"/>
      <c r="B4678" s="2"/>
      <c r="C4678" s="22"/>
      <c r="D4678" s="2"/>
      <c r="E4678" s="22"/>
      <c r="F4678" s="22"/>
      <c r="G4678" s="22"/>
      <c r="H4678" s="22"/>
      <c r="I4678" s="2"/>
      <c r="J4678" s="2"/>
      <c r="K4678" s="2"/>
    </row>
    <row r="4679" spans="1:11">
      <c r="A4679" s="2"/>
      <c r="B4679" s="2"/>
      <c r="C4679" s="22"/>
      <c r="D4679" s="2"/>
      <c r="E4679" s="22"/>
      <c r="F4679" s="22"/>
      <c r="G4679" s="22"/>
      <c r="H4679" s="22"/>
      <c r="I4679" s="2"/>
      <c r="J4679" s="2"/>
      <c r="K4679" s="2"/>
    </row>
    <row r="4680" spans="1:11">
      <c r="A4680" s="2"/>
      <c r="B4680" s="2"/>
      <c r="C4680" s="22"/>
      <c r="D4680" s="2"/>
      <c r="E4680" s="22"/>
      <c r="F4680" s="22"/>
      <c r="G4680" s="22"/>
      <c r="H4680" s="22"/>
      <c r="I4680" s="2"/>
      <c r="J4680" s="2"/>
      <c r="K4680" s="2"/>
    </row>
    <row r="4681" spans="1:11">
      <c r="A4681" s="2"/>
      <c r="B4681" s="2"/>
      <c r="C4681" s="22"/>
      <c r="D4681" s="2"/>
      <c r="E4681" s="22"/>
      <c r="F4681" s="22"/>
      <c r="G4681" s="22"/>
      <c r="H4681" s="22"/>
      <c r="I4681" s="2"/>
      <c r="J4681" s="2"/>
      <c r="K4681" s="2"/>
    </row>
    <row r="4682" spans="1:11">
      <c r="A4682" s="2"/>
      <c r="B4682" s="2"/>
      <c r="C4682" s="22"/>
      <c r="D4682" s="2"/>
      <c r="E4682" s="22"/>
      <c r="F4682" s="22"/>
      <c r="G4682" s="22"/>
      <c r="H4682" s="22"/>
      <c r="I4682" s="2"/>
      <c r="J4682" s="2"/>
      <c r="K4682" s="2"/>
    </row>
    <row r="4683" spans="1:11">
      <c r="A4683" s="2"/>
      <c r="B4683" s="2"/>
      <c r="C4683" s="22"/>
      <c r="D4683" s="2"/>
      <c r="E4683" s="22"/>
      <c r="F4683" s="22"/>
      <c r="G4683" s="22"/>
      <c r="H4683" s="22"/>
      <c r="I4683" s="2"/>
      <c r="J4683" s="2"/>
      <c r="K4683" s="2"/>
    </row>
    <row r="4684" spans="1:11">
      <c r="A4684" s="2"/>
      <c r="B4684" s="2"/>
      <c r="C4684" s="22"/>
      <c r="D4684" s="2"/>
      <c r="E4684" s="22"/>
      <c r="F4684" s="22"/>
      <c r="G4684" s="22"/>
      <c r="H4684" s="22"/>
      <c r="I4684" s="2"/>
      <c r="J4684" s="2"/>
      <c r="K4684" s="2"/>
    </row>
    <row r="4685" spans="1:11">
      <c r="A4685" s="2"/>
      <c r="B4685" s="2"/>
      <c r="C4685" s="22"/>
      <c r="D4685" s="2"/>
      <c r="E4685" s="22"/>
      <c r="F4685" s="22"/>
      <c r="G4685" s="22"/>
      <c r="H4685" s="22"/>
      <c r="I4685" s="2"/>
      <c r="J4685" s="2"/>
      <c r="K4685" s="2"/>
    </row>
    <row r="4686" spans="1:11">
      <c r="A4686" s="2"/>
      <c r="B4686" s="2"/>
      <c r="C4686" s="22"/>
      <c r="D4686" s="2"/>
      <c r="E4686" s="22"/>
      <c r="F4686" s="22"/>
      <c r="G4686" s="22"/>
      <c r="H4686" s="22"/>
      <c r="I4686" s="2"/>
      <c r="J4686" s="2"/>
      <c r="K4686" s="2"/>
    </row>
    <row r="4687" spans="1:11">
      <c r="A4687" s="2"/>
      <c r="B4687" s="2"/>
      <c r="C4687" s="22"/>
      <c r="D4687" s="2"/>
      <c r="E4687" s="22"/>
      <c r="F4687" s="22"/>
      <c r="G4687" s="22"/>
      <c r="H4687" s="22"/>
      <c r="I4687" s="2"/>
      <c r="J4687" s="2"/>
      <c r="K4687" s="2"/>
    </row>
    <row r="4688" spans="1:11">
      <c r="A4688" s="2"/>
      <c r="B4688" s="2"/>
      <c r="C4688" s="22"/>
      <c r="D4688" s="2"/>
      <c r="E4688" s="22"/>
      <c r="F4688" s="22"/>
      <c r="G4688" s="22"/>
      <c r="H4688" s="22"/>
      <c r="I4688" s="2"/>
      <c r="J4688" s="2"/>
      <c r="K4688" s="2"/>
    </row>
    <row r="4689" spans="1:11">
      <c r="A4689" s="2"/>
      <c r="B4689" s="2"/>
      <c r="C4689" s="22"/>
      <c r="D4689" s="2"/>
      <c r="E4689" s="22"/>
      <c r="F4689" s="22"/>
      <c r="G4689" s="22"/>
      <c r="H4689" s="22"/>
      <c r="I4689" s="2"/>
      <c r="J4689" s="2"/>
      <c r="K4689" s="2"/>
    </row>
    <row r="4690" spans="1:11">
      <c r="A4690" s="2"/>
      <c r="B4690" s="2"/>
      <c r="C4690" s="22"/>
      <c r="D4690" s="2"/>
      <c r="E4690" s="22"/>
      <c r="F4690" s="22"/>
      <c r="G4690" s="22"/>
      <c r="H4690" s="22"/>
      <c r="I4690" s="2"/>
      <c r="J4690" s="2"/>
      <c r="K4690" s="2"/>
    </row>
    <row r="4691" spans="1:11">
      <c r="A4691" s="2"/>
      <c r="B4691" s="2"/>
      <c r="C4691" s="22"/>
      <c r="D4691" s="2"/>
      <c r="E4691" s="22"/>
      <c r="F4691" s="22"/>
      <c r="G4691" s="22"/>
      <c r="H4691" s="22"/>
      <c r="I4691" s="2"/>
      <c r="J4691" s="2"/>
      <c r="K4691" s="2"/>
    </row>
    <row r="4692" spans="1:11">
      <c r="A4692" s="2"/>
      <c r="B4692" s="2"/>
      <c r="C4692" s="22"/>
      <c r="D4692" s="2"/>
      <c r="E4692" s="22"/>
      <c r="F4692" s="22"/>
      <c r="G4692" s="22"/>
      <c r="H4692" s="22"/>
      <c r="I4692" s="2"/>
      <c r="J4692" s="2"/>
      <c r="K4692" s="2"/>
    </row>
    <row r="4693" spans="1:11">
      <c r="A4693" s="2"/>
      <c r="B4693" s="2"/>
      <c r="C4693" s="22"/>
      <c r="D4693" s="2"/>
      <c r="E4693" s="22"/>
      <c r="F4693" s="22"/>
      <c r="G4693" s="22"/>
      <c r="H4693" s="22"/>
      <c r="I4693" s="2"/>
      <c r="J4693" s="2"/>
      <c r="K4693" s="2"/>
    </row>
    <row r="4694" spans="1:11">
      <c r="A4694" s="2"/>
      <c r="B4694" s="2"/>
      <c r="C4694" s="22"/>
      <c r="D4694" s="2"/>
      <c r="E4694" s="22"/>
      <c r="F4694" s="22"/>
      <c r="G4694" s="22"/>
      <c r="H4694" s="22"/>
      <c r="I4694" s="2"/>
      <c r="J4694" s="2"/>
      <c r="K4694" s="2"/>
    </row>
    <row r="4695" spans="1:11">
      <c r="A4695" s="2"/>
      <c r="B4695" s="2"/>
      <c r="C4695" s="22"/>
      <c r="D4695" s="2"/>
      <c r="E4695" s="22"/>
      <c r="F4695" s="22"/>
      <c r="G4695" s="22"/>
      <c r="H4695" s="22"/>
      <c r="I4695" s="2"/>
      <c r="J4695" s="2"/>
      <c r="K4695" s="2"/>
    </row>
    <row r="4696" spans="1:11">
      <c r="A4696" s="2"/>
      <c r="B4696" s="2"/>
      <c r="C4696" s="22"/>
      <c r="D4696" s="2"/>
      <c r="E4696" s="22"/>
      <c r="F4696" s="22"/>
      <c r="G4696" s="22"/>
      <c r="H4696" s="22"/>
      <c r="I4696" s="2"/>
      <c r="J4696" s="2"/>
      <c r="K4696" s="2"/>
    </row>
    <row r="4697" spans="1:11">
      <c r="A4697" s="2"/>
      <c r="B4697" s="2"/>
      <c r="C4697" s="22"/>
      <c r="D4697" s="2"/>
      <c r="E4697" s="22"/>
      <c r="F4697" s="22"/>
      <c r="G4697" s="22"/>
      <c r="H4697" s="22"/>
      <c r="I4697" s="2"/>
      <c r="J4697" s="2"/>
      <c r="K4697" s="2"/>
    </row>
    <row r="4698" spans="1:11">
      <c r="A4698" s="2"/>
      <c r="B4698" s="2"/>
      <c r="C4698" s="22"/>
      <c r="D4698" s="2"/>
      <c r="E4698" s="22"/>
      <c r="F4698" s="22"/>
      <c r="G4698" s="22"/>
      <c r="H4698" s="22"/>
      <c r="I4698" s="2"/>
      <c r="J4698" s="2"/>
      <c r="K4698" s="2"/>
    </row>
    <row r="4699" spans="1:11">
      <c r="A4699" s="2"/>
      <c r="B4699" s="2"/>
      <c r="C4699" s="22"/>
      <c r="D4699" s="2"/>
      <c r="E4699" s="22"/>
      <c r="F4699" s="22"/>
      <c r="G4699" s="22"/>
      <c r="H4699" s="22"/>
      <c r="I4699" s="2"/>
      <c r="J4699" s="2"/>
      <c r="K4699" s="2"/>
    </row>
    <row r="4700" spans="1:11">
      <c r="A4700" s="2"/>
      <c r="B4700" s="2"/>
      <c r="C4700" s="22"/>
      <c r="D4700" s="2"/>
      <c r="E4700" s="22"/>
      <c r="F4700" s="22"/>
      <c r="G4700" s="22"/>
      <c r="H4700" s="22"/>
      <c r="I4700" s="2"/>
      <c r="J4700" s="2"/>
      <c r="K4700" s="2"/>
    </row>
    <row r="4701" spans="1:11">
      <c r="A4701" s="2"/>
      <c r="B4701" s="2"/>
      <c r="C4701" s="22"/>
      <c r="D4701" s="2"/>
      <c r="E4701" s="22"/>
      <c r="F4701" s="22"/>
      <c r="G4701" s="22"/>
      <c r="H4701" s="22"/>
      <c r="I4701" s="2"/>
      <c r="J4701" s="2"/>
      <c r="K4701" s="2"/>
    </row>
    <row r="4702" spans="1:11">
      <c r="A4702" s="2"/>
      <c r="B4702" s="2"/>
      <c r="C4702" s="22"/>
      <c r="D4702" s="2"/>
      <c r="E4702" s="22"/>
      <c r="F4702" s="22"/>
      <c r="G4702" s="22"/>
      <c r="H4702" s="22"/>
      <c r="I4702" s="2"/>
      <c r="J4702" s="2"/>
      <c r="K4702" s="2"/>
    </row>
    <row r="4703" spans="1:11">
      <c r="A4703" s="2"/>
      <c r="B4703" s="2"/>
      <c r="C4703" s="22"/>
      <c r="D4703" s="2"/>
      <c r="E4703" s="22"/>
      <c r="F4703" s="22"/>
      <c r="G4703" s="22"/>
      <c r="H4703" s="22"/>
      <c r="I4703" s="2"/>
      <c r="J4703" s="2"/>
      <c r="K4703" s="2"/>
    </row>
    <row r="4704" spans="1:11">
      <c r="A4704" s="2"/>
      <c r="B4704" s="2"/>
      <c r="C4704" s="22"/>
      <c r="D4704" s="2"/>
      <c r="E4704" s="22"/>
      <c r="F4704" s="22"/>
      <c r="G4704" s="22"/>
      <c r="H4704" s="22"/>
      <c r="I4704" s="2"/>
      <c r="J4704" s="2"/>
      <c r="K4704" s="2"/>
    </row>
    <row r="4705" spans="1:11">
      <c r="A4705" s="2"/>
      <c r="B4705" s="2"/>
      <c r="C4705" s="22"/>
      <c r="D4705" s="2"/>
      <c r="E4705" s="22"/>
      <c r="F4705" s="22"/>
      <c r="G4705" s="22"/>
      <c r="H4705" s="22"/>
      <c r="I4705" s="2"/>
      <c r="J4705" s="2"/>
      <c r="K4705" s="2"/>
    </row>
    <row r="4706" spans="1:11">
      <c r="A4706" s="2"/>
      <c r="B4706" s="2"/>
      <c r="C4706" s="22"/>
      <c r="D4706" s="2"/>
      <c r="E4706" s="22"/>
      <c r="F4706" s="22"/>
      <c r="G4706" s="22"/>
      <c r="H4706" s="22"/>
      <c r="I4706" s="2"/>
      <c r="J4706" s="2"/>
      <c r="K4706" s="2"/>
    </row>
    <row r="4707" spans="1:11">
      <c r="A4707" s="2"/>
      <c r="B4707" s="2"/>
      <c r="C4707" s="22"/>
      <c r="D4707" s="2"/>
      <c r="E4707" s="22"/>
      <c r="F4707" s="22"/>
      <c r="G4707" s="22"/>
      <c r="H4707" s="22"/>
      <c r="I4707" s="2"/>
      <c r="J4707" s="2"/>
      <c r="K4707" s="2"/>
    </row>
    <row r="4708" spans="1:11">
      <c r="A4708" s="2"/>
      <c r="B4708" s="2"/>
      <c r="C4708" s="22"/>
      <c r="D4708" s="2"/>
      <c r="E4708" s="22"/>
      <c r="F4708" s="22"/>
      <c r="G4708" s="22"/>
      <c r="H4708" s="22"/>
      <c r="I4708" s="2"/>
      <c r="J4708" s="2"/>
      <c r="K4708" s="2"/>
    </row>
    <row r="4709" spans="1:11">
      <c r="A4709" s="2"/>
      <c r="B4709" s="2"/>
      <c r="C4709" s="22"/>
      <c r="D4709" s="2"/>
      <c r="E4709" s="22"/>
      <c r="F4709" s="22"/>
      <c r="G4709" s="22"/>
      <c r="H4709" s="22"/>
      <c r="I4709" s="2"/>
      <c r="J4709" s="2"/>
      <c r="K4709" s="2"/>
    </row>
    <row r="4710" spans="1:11">
      <c r="A4710" s="2"/>
      <c r="B4710" s="2"/>
      <c r="C4710" s="22"/>
      <c r="D4710" s="2"/>
      <c r="E4710" s="22"/>
      <c r="F4710" s="22"/>
      <c r="G4710" s="22"/>
      <c r="H4710" s="22"/>
      <c r="I4710" s="2"/>
      <c r="J4710" s="2"/>
      <c r="K4710" s="2"/>
    </row>
    <row r="4711" spans="1:11">
      <c r="A4711" s="2"/>
      <c r="B4711" s="2"/>
      <c r="C4711" s="22"/>
      <c r="D4711" s="2"/>
      <c r="E4711" s="22"/>
      <c r="F4711" s="22"/>
      <c r="G4711" s="22"/>
      <c r="H4711" s="22"/>
      <c r="I4711" s="2"/>
      <c r="J4711" s="2"/>
      <c r="K4711" s="2"/>
    </row>
    <row r="4712" spans="1:11">
      <c r="A4712" s="2"/>
      <c r="B4712" s="2"/>
      <c r="C4712" s="22"/>
      <c r="D4712" s="2"/>
      <c r="E4712" s="22"/>
      <c r="F4712" s="22"/>
      <c r="G4712" s="22"/>
      <c r="H4712" s="22"/>
      <c r="I4712" s="2"/>
      <c r="J4712" s="2"/>
      <c r="K4712" s="2"/>
    </row>
    <row r="4713" spans="1:11">
      <c r="A4713" s="2"/>
      <c r="B4713" s="2"/>
      <c r="C4713" s="22"/>
      <c r="D4713" s="2"/>
      <c r="E4713" s="22"/>
      <c r="F4713" s="22"/>
      <c r="G4713" s="22"/>
      <c r="H4713" s="22"/>
      <c r="I4713" s="2"/>
      <c r="J4713" s="2"/>
      <c r="K4713" s="2"/>
    </row>
    <row r="4714" spans="1:11">
      <c r="A4714" s="2"/>
      <c r="B4714" s="2"/>
      <c r="C4714" s="22"/>
      <c r="D4714" s="2"/>
      <c r="E4714" s="22"/>
      <c r="F4714" s="22"/>
      <c r="G4714" s="22"/>
      <c r="H4714" s="22"/>
      <c r="I4714" s="2"/>
      <c r="J4714" s="2"/>
      <c r="K4714" s="2"/>
    </row>
    <row r="4715" spans="1:11">
      <c r="A4715" s="2"/>
      <c r="B4715" s="2"/>
      <c r="C4715" s="22"/>
      <c r="D4715" s="2"/>
      <c r="E4715" s="22"/>
      <c r="F4715" s="22"/>
      <c r="G4715" s="22"/>
      <c r="H4715" s="22"/>
      <c r="I4715" s="2"/>
      <c r="J4715" s="2"/>
      <c r="K4715" s="2"/>
    </row>
    <row r="4716" spans="1:11">
      <c r="A4716" s="2"/>
      <c r="B4716" s="2"/>
      <c r="C4716" s="22"/>
      <c r="D4716" s="2"/>
      <c r="E4716" s="22"/>
      <c r="F4716" s="22"/>
      <c r="G4716" s="22"/>
      <c r="H4716" s="22"/>
      <c r="I4716" s="2"/>
      <c r="J4716" s="2"/>
      <c r="K4716" s="2"/>
    </row>
    <row r="4717" spans="1:11">
      <c r="A4717" s="2"/>
      <c r="B4717" s="2"/>
      <c r="C4717" s="22"/>
      <c r="D4717" s="2"/>
      <c r="E4717" s="22"/>
      <c r="F4717" s="22"/>
      <c r="G4717" s="22"/>
      <c r="H4717" s="22"/>
      <c r="I4717" s="2"/>
      <c r="J4717" s="2"/>
      <c r="K4717" s="2"/>
    </row>
    <row r="4718" spans="1:11">
      <c r="A4718" s="2"/>
      <c r="B4718" s="2"/>
      <c r="C4718" s="22"/>
      <c r="D4718" s="2"/>
      <c r="E4718" s="22"/>
      <c r="F4718" s="22"/>
      <c r="G4718" s="22"/>
      <c r="H4718" s="22"/>
      <c r="I4718" s="2"/>
      <c r="J4718" s="2"/>
      <c r="K4718" s="2"/>
    </row>
    <row r="4719" spans="1:11">
      <c r="A4719" s="2"/>
      <c r="B4719" s="2"/>
      <c r="C4719" s="22"/>
      <c r="D4719" s="2"/>
      <c r="E4719" s="22"/>
      <c r="F4719" s="22"/>
      <c r="G4719" s="22"/>
      <c r="H4719" s="22"/>
      <c r="I4719" s="2"/>
      <c r="J4719" s="2"/>
      <c r="K4719" s="2"/>
    </row>
    <row r="4720" spans="1:11">
      <c r="A4720" s="2"/>
      <c r="B4720" s="2"/>
      <c r="C4720" s="22"/>
      <c r="D4720" s="2"/>
      <c r="E4720" s="22"/>
      <c r="F4720" s="22"/>
      <c r="G4720" s="22"/>
      <c r="H4720" s="22"/>
      <c r="I4720" s="2"/>
      <c r="J4720" s="2"/>
      <c r="K4720" s="2"/>
    </row>
    <row r="4721" spans="1:11">
      <c r="A4721" s="2"/>
      <c r="B4721" s="2"/>
      <c r="C4721" s="22"/>
      <c r="D4721" s="2"/>
      <c r="E4721" s="22"/>
      <c r="F4721" s="22"/>
      <c r="G4721" s="22"/>
      <c r="H4721" s="22"/>
      <c r="I4721" s="2"/>
      <c r="J4721" s="2"/>
      <c r="K4721" s="2"/>
    </row>
    <row r="4722" spans="1:11">
      <c r="A4722" s="2"/>
      <c r="B4722" s="2"/>
      <c r="C4722" s="22"/>
      <c r="D4722" s="2"/>
      <c r="E4722" s="22"/>
      <c r="F4722" s="22"/>
      <c r="G4722" s="22"/>
      <c r="H4722" s="22"/>
      <c r="I4722" s="2"/>
      <c r="J4722" s="2"/>
      <c r="K4722" s="2"/>
    </row>
    <row r="4723" spans="1:11">
      <c r="A4723" s="2"/>
      <c r="B4723" s="2"/>
      <c r="C4723" s="22"/>
      <c r="D4723" s="2"/>
      <c r="E4723" s="22"/>
      <c r="F4723" s="22"/>
      <c r="G4723" s="22"/>
      <c r="H4723" s="22"/>
      <c r="I4723" s="2"/>
      <c r="J4723" s="2"/>
      <c r="K4723" s="2"/>
    </row>
    <row r="4724" spans="1:11">
      <c r="A4724" s="2"/>
      <c r="B4724" s="2"/>
      <c r="C4724" s="22"/>
      <c r="D4724" s="2"/>
      <c r="E4724" s="22"/>
      <c r="F4724" s="22"/>
      <c r="G4724" s="22"/>
      <c r="H4724" s="22"/>
      <c r="I4724" s="2"/>
      <c r="J4724" s="2"/>
      <c r="K4724" s="2"/>
    </row>
    <row r="4725" spans="1:11">
      <c r="A4725" s="2"/>
      <c r="B4725" s="2"/>
      <c r="C4725" s="22"/>
      <c r="D4725" s="2"/>
      <c r="E4725" s="22"/>
      <c r="F4725" s="22"/>
      <c r="G4725" s="22"/>
      <c r="H4725" s="22"/>
      <c r="I4725" s="2"/>
      <c r="J4725" s="2"/>
      <c r="K4725" s="2"/>
    </row>
    <row r="4726" spans="1:11">
      <c r="A4726" s="2"/>
      <c r="B4726" s="2"/>
      <c r="C4726" s="22"/>
      <c r="D4726" s="2"/>
      <c r="E4726" s="22"/>
      <c r="F4726" s="22"/>
      <c r="G4726" s="22"/>
      <c r="H4726" s="22"/>
      <c r="I4726" s="2"/>
      <c r="J4726" s="2"/>
      <c r="K4726" s="2"/>
    </row>
    <row r="4727" spans="1:11">
      <c r="A4727" s="2"/>
      <c r="B4727" s="2"/>
      <c r="C4727" s="22"/>
      <c r="D4727" s="2"/>
      <c r="E4727" s="22"/>
      <c r="F4727" s="22"/>
      <c r="G4727" s="22"/>
      <c r="H4727" s="22"/>
      <c r="I4727" s="2"/>
      <c r="J4727" s="2"/>
      <c r="K4727" s="2"/>
    </row>
    <row r="4728" spans="1:11">
      <c r="A4728" s="2"/>
      <c r="B4728" s="2"/>
      <c r="C4728" s="22"/>
      <c r="D4728" s="2"/>
      <c r="E4728" s="22"/>
      <c r="F4728" s="22"/>
      <c r="G4728" s="22"/>
      <c r="H4728" s="22"/>
      <c r="I4728" s="2"/>
      <c r="J4728" s="2"/>
      <c r="K4728" s="2"/>
    </row>
    <row r="4729" spans="1:11">
      <c r="A4729" s="2"/>
      <c r="B4729" s="2"/>
      <c r="C4729" s="22"/>
      <c r="D4729" s="2"/>
      <c r="E4729" s="22"/>
      <c r="F4729" s="22"/>
      <c r="G4729" s="22"/>
      <c r="H4729" s="22"/>
      <c r="I4729" s="2"/>
      <c r="J4729" s="2"/>
      <c r="K4729" s="2"/>
    </row>
    <row r="4730" spans="1:11">
      <c r="A4730" s="2"/>
      <c r="B4730" s="2"/>
      <c r="C4730" s="22"/>
      <c r="D4730" s="2"/>
      <c r="E4730" s="22"/>
      <c r="F4730" s="22"/>
      <c r="G4730" s="22"/>
      <c r="H4730" s="22"/>
      <c r="I4730" s="2"/>
      <c r="J4730" s="2"/>
      <c r="K4730" s="2"/>
    </row>
    <row r="4731" spans="1:11">
      <c r="A4731" s="2"/>
      <c r="B4731" s="2"/>
      <c r="C4731" s="22"/>
      <c r="D4731" s="2"/>
      <c r="E4731" s="22"/>
      <c r="F4731" s="22"/>
      <c r="G4731" s="22"/>
      <c r="H4731" s="22"/>
      <c r="I4731" s="2"/>
      <c r="J4731" s="2"/>
      <c r="K4731" s="2"/>
    </row>
    <row r="4732" spans="1:11">
      <c r="A4732" s="2"/>
      <c r="B4732" s="2"/>
      <c r="C4732" s="22"/>
      <c r="D4732" s="2"/>
      <c r="E4732" s="22"/>
      <c r="F4732" s="22"/>
      <c r="G4732" s="22"/>
      <c r="H4732" s="22"/>
      <c r="I4732" s="2"/>
      <c r="J4732" s="2"/>
      <c r="K4732" s="2"/>
    </row>
    <row r="4733" spans="1:11">
      <c r="A4733" s="2"/>
      <c r="B4733" s="2"/>
      <c r="C4733" s="22"/>
      <c r="D4733" s="2"/>
      <c r="E4733" s="22"/>
      <c r="F4733" s="22"/>
      <c r="G4733" s="22"/>
      <c r="H4733" s="22"/>
      <c r="I4733" s="2"/>
      <c r="J4733" s="2"/>
      <c r="K4733" s="2"/>
    </row>
    <row r="4734" spans="1:11">
      <c r="A4734" s="2"/>
      <c r="B4734" s="2"/>
      <c r="C4734" s="22"/>
      <c r="D4734" s="2"/>
      <c r="E4734" s="22"/>
      <c r="F4734" s="22"/>
      <c r="G4734" s="22"/>
      <c r="H4734" s="22"/>
      <c r="I4734" s="2"/>
      <c r="J4734" s="2"/>
      <c r="K4734" s="2"/>
    </row>
    <row r="4735" spans="1:11">
      <c r="A4735" s="2"/>
      <c r="B4735" s="2"/>
      <c r="C4735" s="22"/>
      <c r="D4735" s="2"/>
      <c r="E4735" s="22"/>
      <c r="F4735" s="22"/>
      <c r="G4735" s="22"/>
      <c r="H4735" s="22"/>
      <c r="I4735" s="2"/>
      <c r="J4735" s="2"/>
      <c r="K4735" s="2"/>
    </row>
    <row r="4736" spans="1:11">
      <c r="A4736" s="2"/>
      <c r="B4736" s="2"/>
      <c r="C4736" s="22"/>
      <c r="D4736" s="2"/>
      <c r="E4736" s="22"/>
      <c r="F4736" s="22"/>
      <c r="G4736" s="22"/>
      <c r="H4736" s="22"/>
      <c r="I4736" s="2"/>
      <c r="J4736" s="2"/>
      <c r="K4736" s="2"/>
    </row>
    <row r="4737" spans="1:11">
      <c r="A4737" s="2"/>
      <c r="B4737" s="2"/>
      <c r="C4737" s="22"/>
      <c r="D4737" s="2"/>
      <c r="E4737" s="22"/>
      <c r="F4737" s="22"/>
      <c r="G4737" s="22"/>
      <c r="H4737" s="22"/>
      <c r="I4737" s="2"/>
      <c r="J4737" s="2"/>
      <c r="K4737" s="2"/>
    </row>
    <row r="4738" spans="1:11">
      <c r="A4738" s="2"/>
      <c r="B4738" s="2"/>
      <c r="C4738" s="22"/>
      <c r="D4738" s="2"/>
      <c r="E4738" s="22"/>
      <c r="F4738" s="22"/>
      <c r="G4738" s="22"/>
      <c r="H4738" s="22"/>
      <c r="I4738" s="2"/>
      <c r="J4738" s="2"/>
      <c r="K4738" s="2"/>
    </row>
    <row r="4739" spans="1:11">
      <c r="A4739" s="2"/>
      <c r="B4739" s="2"/>
      <c r="C4739" s="22"/>
      <c r="D4739" s="2"/>
      <c r="E4739" s="22"/>
      <c r="F4739" s="22"/>
      <c r="G4739" s="22"/>
      <c r="H4739" s="22"/>
      <c r="I4739" s="2"/>
      <c r="J4739" s="2"/>
      <c r="K4739" s="2"/>
    </row>
    <row r="4740" spans="1:11">
      <c r="A4740" s="2"/>
      <c r="B4740" s="2"/>
      <c r="C4740" s="22"/>
      <c r="D4740" s="2"/>
      <c r="E4740" s="22"/>
      <c r="F4740" s="22"/>
      <c r="G4740" s="22"/>
      <c r="H4740" s="22"/>
      <c r="I4740" s="2"/>
      <c r="J4740" s="2"/>
      <c r="K4740" s="2"/>
    </row>
    <row r="4741" spans="1:11">
      <c r="A4741" s="2"/>
      <c r="B4741" s="2"/>
      <c r="C4741" s="22"/>
      <c r="D4741" s="2"/>
      <c r="E4741" s="22"/>
      <c r="F4741" s="22"/>
      <c r="G4741" s="22"/>
      <c r="H4741" s="22"/>
      <c r="I4741" s="2"/>
      <c r="J4741" s="2"/>
      <c r="K4741" s="2"/>
    </row>
    <row r="4742" spans="1:11">
      <c r="A4742" s="2"/>
      <c r="B4742" s="2"/>
      <c r="C4742" s="22"/>
      <c r="D4742" s="2"/>
      <c r="E4742" s="22"/>
      <c r="F4742" s="22"/>
      <c r="G4742" s="22"/>
      <c r="H4742" s="22"/>
      <c r="I4742" s="2"/>
      <c r="J4742" s="2"/>
      <c r="K4742" s="2"/>
    </row>
    <row r="4743" spans="1:11">
      <c r="A4743" s="2"/>
      <c r="B4743" s="2"/>
      <c r="C4743" s="22"/>
      <c r="D4743" s="2"/>
      <c r="E4743" s="22"/>
      <c r="F4743" s="22"/>
      <c r="G4743" s="22"/>
      <c r="H4743" s="22"/>
      <c r="I4743" s="2"/>
      <c r="J4743" s="2"/>
      <c r="K4743" s="2"/>
    </row>
    <row r="4744" spans="1:11">
      <c r="A4744" s="2"/>
      <c r="B4744" s="2"/>
      <c r="C4744" s="22"/>
      <c r="D4744" s="2"/>
      <c r="E4744" s="22"/>
      <c r="F4744" s="22"/>
      <c r="G4744" s="22"/>
      <c r="H4744" s="22"/>
      <c r="I4744" s="2"/>
      <c r="J4744" s="2"/>
      <c r="K4744" s="2"/>
    </row>
    <row r="4745" spans="1:11">
      <c r="A4745" s="2"/>
      <c r="B4745" s="2"/>
      <c r="C4745" s="22"/>
      <c r="D4745" s="2"/>
      <c r="E4745" s="22"/>
      <c r="F4745" s="22"/>
      <c r="G4745" s="22"/>
      <c r="H4745" s="22"/>
      <c r="I4745" s="2"/>
      <c r="J4745" s="2"/>
      <c r="K4745" s="2"/>
    </row>
    <row r="4746" spans="1:11">
      <c r="A4746" s="2"/>
      <c r="B4746" s="2"/>
      <c r="C4746" s="22"/>
      <c r="D4746" s="2"/>
      <c r="E4746" s="22"/>
      <c r="F4746" s="22"/>
      <c r="G4746" s="22"/>
      <c r="H4746" s="22"/>
      <c r="I4746" s="2"/>
      <c r="J4746" s="2"/>
      <c r="K4746" s="2"/>
    </row>
    <row r="4747" spans="1:11">
      <c r="A4747" s="2"/>
      <c r="B4747" s="2"/>
      <c r="C4747" s="22"/>
      <c r="D4747" s="2"/>
      <c r="E4747" s="22"/>
      <c r="F4747" s="22"/>
      <c r="G4747" s="22"/>
      <c r="H4747" s="22"/>
      <c r="I4747" s="2"/>
      <c r="J4747" s="2"/>
      <c r="K4747" s="2"/>
    </row>
    <row r="4748" spans="1:11">
      <c r="A4748" s="2"/>
      <c r="B4748" s="2"/>
      <c r="C4748" s="22"/>
      <c r="D4748" s="2"/>
      <c r="E4748" s="22"/>
      <c r="F4748" s="22"/>
      <c r="G4748" s="22"/>
      <c r="H4748" s="22"/>
      <c r="I4748" s="2"/>
      <c r="J4748" s="2"/>
      <c r="K4748" s="2"/>
    </row>
    <row r="4749" spans="1:11">
      <c r="A4749" s="2"/>
      <c r="B4749" s="2"/>
      <c r="C4749" s="22"/>
      <c r="D4749" s="2"/>
      <c r="E4749" s="22"/>
      <c r="F4749" s="22"/>
      <c r="G4749" s="22"/>
      <c r="H4749" s="22"/>
      <c r="I4749" s="2"/>
      <c r="J4749" s="2"/>
      <c r="K4749" s="2"/>
    </row>
    <row r="4750" spans="1:11">
      <c r="A4750" s="2"/>
      <c r="B4750" s="2"/>
      <c r="C4750" s="22"/>
      <c r="D4750" s="2"/>
      <c r="E4750" s="22"/>
      <c r="F4750" s="22"/>
      <c r="G4750" s="22"/>
      <c r="H4750" s="22"/>
      <c r="I4750" s="2"/>
      <c r="J4750" s="2"/>
      <c r="K4750" s="2"/>
    </row>
    <row r="4751" spans="1:11">
      <c r="A4751" s="2"/>
      <c r="B4751" s="2"/>
      <c r="C4751" s="22"/>
      <c r="D4751" s="2"/>
      <c r="E4751" s="22"/>
      <c r="F4751" s="22"/>
      <c r="G4751" s="22"/>
      <c r="H4751" s="22"/>
      <c r="I4751" s="2"/>
      <c r="J4751" s="2"/>
      <c r="K4751" s="2"/>
    </row>
    <row r="4752" spans="1:11">
      <c r="A4752" s="2"/>
      <c r="B4752" s="2"/>
      <c r="C4752" s="22"/>
      <c r="D4752" s="2"/>
      <c r="E4752" s="22"/>
      <c r="F4752" s="22"/>
      <c r="G4752" s="22"/>
      <c r="H4752" s="22"/>
      <c r="I4752" s="2"/>
      <c r="J4752" s="2"/>
      <c r="K4752" s="2"/>
    </row>
    <row r="4753" spans="1:11">
      <c r="A4753" s="2"/>
      <c r="B4753" s="2"/>
      <c r="C4753" s="22"/>
      <c r="D4753" s="2"/>
      <c r="E4753" s="22"/>
      <c r="F4753" s="22"/>
      <c r="G4753" s="22"/>
      <c r="H4753" s="22"/>
      <c r="I4753" s="2"/>
      <c r="J4753" s="2"/>
      <c r="K4753" s="2"/>
    </row>
    <row r="4754" spans="1:11">
      <c r="A4754" s="2"/>
      <c r="B4754" s="2"/>
      <c r="C4754" s="22"/>
      <c r="D4754" s="2"/>
      <c r="E4754" s="22"/>
      <c r="F4754" s="22"/>
      <c r="G4754" s="22"/>
      <c r="H4754" s="22"/>
      <c r="I4754" s="2"/>
      <c r="J4754" s="2"/>
      <c r="K4754" s="2"/>
    </row>
    <row r="4755" spans="1:11">
      <c r="A4755" s="2"/>
      <c r="B4755" s="2"/>
      <c r="C4755" s="22"/>
      <c r="D4755" s="2"/>
      <c r="E4755" s="22"/>
      <c r="F4755" s="22"/>
      <c r="G4755" s="22"/>
      <c r="H4755" s="22"/>
      <c r="I4755" s="2"/>
      <c r="J4755" s="2"/>
      <c r="K4755" s="2"/>
    </row>
    <row r="4756" spans="1:11">
      <c r="A4756" s="2"/>
      <c r="B4756" s="2"/>
      <c r="C4756" s="22"/>
      <c r="D4756" s="2"/>
      <c r="E4756" s="22"/>
      <c r="F4756" s="22"/>
      <c r="G4756" s="22"/>
      <c r="H4756" s="22"/>
      <c r="I4756" s="2"/>
      <c r="J4756" s="2"/>
      <c r="K4756" s="2"/>
    </row>
    <row r="4757" spans="1:11">
      <c r="A4757" s="2"/>
      <c r="B4757" s="2"/>
      <c r="C4757" s="22"/>
      <c r="D4757" s="2"/>
      <c r="E4757" s="22"/>
      <c r="F4757" s="22"/>
      <c r="G4757" s="22"/>
      <c r="H4757" s="22"/>
      <c r="I4757" s="2"/>
      <c r="J4757" s="2"/>
      <c r="K4757" s="2"/>
    </row>
    <row r="4758" spans="1:11">
      <c r="A4758" s="2"/>
      <c r="B4758" s="2"/>
      <c r="C4758" s="22"/>
      <c r="D4758" s="2"/>
      <c r="E4758" s="22"/>
      <c r="F4758" s="22"/>
      <c r="G4758" s="22"/>
      <c r="H4758" s="22"/>
      <c r="I4758" s="2"/>
      <c r="J4758" s="2"/>
      <c r="K4758" s="2"/>
    </row>
    <row r="4759" spans="1:11">
      <c r="A4759" s="2"/>
      <c r="B4759" s="2"/>
      <c r="C4759" s="22"/>
      <c r="D4759" s="2"/>
      <c r="E4759" s="22"/>
      <c r="F4759" s="22"/>
      <c r="G4759" s="22"/>
      <c r="H4759" s="22"/>
      <c r="I4759" s="2"/>
      <c r="J4759" s="2"/>
      <c r="K4759" s="2"/>
    </row>
    <row r="4760" spans="1:11">
      <c r="A4760" s="2"/>
      <c r="B4760" s="2"/>
      <c r="C4760" s="22"/>
      <c r="D4760" s="2"/>
      <c r="E4760" s="22"/>
      <c r="F4760" s="22"/>
      <c r="G4760" s="22"/>
      <c r="H4760" s="22"/>
      <c r="I4760" s="2"/>
      <c r="J4760" s="2"/>
      <c r="K4760" s="2"/>
    </row>
    <row r="4761" spans="1:11">
      <c r="A4761" s="2"/>
      <c r="B4761" s="2"/>
      <c r="C4761" s="22"/>
      <c r="D4761" s="2"/>
      <c r="E4761" s="22"/>
      <c r="F4761" s="22"/>
      <c r="G4761" s="22"/>
      <c r="H4761" s="22"/>
      <c r="I4761" s="2"/>
      <c r="J4761" s="2"/>
      <c r="K4761" s="2"/>
    </row>
    <row r="4762" spans="1:11">
      <c r="A4762" s="2"/>
      <c r="B4762" s="2"/>
      <c r="C4762" s="22"/>
      <c r="D4762" s="2"/>
      <c r="E4762" s="22"/>
      <c r="F4762" s="22"/>
      <c r="G4762" s="22"/>
      <c r="H4762" s="22"/>
      <c r="I4762" s="2"/>
      <c r="J4762" s="2"/>
      <c r="K4762" s="2"/>
    </row>
    <row r="4763" spans="1:11">
      <c r="A4763" s="2"/>
      <c r="B4763" s="2"/>
      <c r="C4763" s="22"/>
      <c r="D4763" s="2"/>
      <c r="E4763" s="22"/>
      <c r="F4763" s="22"/>
      <c r="G4763" s="22"/>
      <c r="H4763" s="22"/>
      <c r="I4763" s="2"/>
      <c r="J4763" s="2"/>
      <c r="K4763" s="2"/>
    </row>
    <row r="4764" spans="1:11">
      <c r="A4764" s="2"/>
      <c r="B4764" s="2"/>
      <c r="C4764" s="22"/>
      <c r="D4764" s="2"/>
      <c r="E4764" s="22"/>
      <c r="F4764" s="22"/>
      <c r="G4764" s="22"/>
      <c r="H4764" s="22"/>
      <c r="I4764" s="2"/>
      <c r="J4764" s="2"/>
      <c r="K4764" s="2"/>
    </row>
    <row r="4765" spans="1:11">
      <c r="A4765" s="2"/>
      <c r="B4765" s="2"/>
      <c r="C4765" s="22"/>
      <c r="D4765" s="2"/>
      <c r="E4765" s="22"/>
      <c r="F4765" s="22"/>
      <c r="G4765" s="22"/>
      <c r="H4765" s="22"/>
      <c r="I4765" s="2"/>
      <c r="J4765" s="2"/>
      <c r="K4765" s="2"/>
    </row>
    <row r="4766" spans="1:11">
      <c r="A4766" s="2"/>
      <c r="B4766" s="2"/>
      <c r="C4766" s="22"/>
      <c r="D4766" s="2"/>
      <c r="E4766" s="22"/>
      <c r="F4766" s="22"/>
      <c r="G4766" s="22"/>
      <c r="H4766" s="22"/>
      <c r="I4766" s="2"/>
      <c r="J4766" s="2"/>
      <c r="K4766" s="2"/>
    </row>
    <row r="4767" spans="1:11">
      <c r="A4767" s="2"/>
      <c r="B4767" s="2"/>
      <c r="C4767" s="22"/>
      <c r="D4767" s="2"/>
      <c r="E4767" s="22"/>
      <c r="F4767" s="22"/>
      <c r="G4767" s="22"/>
      <c r="H4767" s="22"/>
      <c r="I4767" s="2"/>
      <c r="J4767" s="2"/>
      <c r="K4767" s="2"/>
    </row>
    <row r="4768" spans="1:11">
      <c r="A4768" s="2"/>
      <c r="B4768" s="2"/>
      <c r="C4768" s="22"/>
      <c r="D4768" s="2"/>
      <c r="E4768" s="22"/>
      <c r="F4768" s="22"/>
      <c r="G4768" s="22"/>
      <c r="H4768" s="22"/>
      <c r="I4768" s="2"/>
      <c r="J4768" s="2"/>
      <c r="K4768" s="2"/>
    </row>
    <row r="4769" spans="1:11">
      <c r="A4769" s="2"/>
      <c r="B4769" s="2"/>
      <c r="C4769" s="22"/>
      <c r="D4769" s="2"/>
      <c r="E4769" s="22"/>
      <c r="F4769" s="22"/>
      <c r="G4769" s="22"/>
      <c r="H4769" s="22"/>
      <c r="I4769" s="2"/>
      <c r="J4769" s="2"/>
      <c r="K4769" s="2"/>
    </row>
    <row r="4770" spans="1:11">
      <c r="A4770" s="2"/>
      <c r="B4770" s="2"/>
      <c r="C4770" s="22"/>
      <c r="D4770" s="2"/>
      <c r="E4770" s="22"/>
      <c r="F4770" s="22"/>
      <c r="G4770" s="22"/>
      <c r="H4770" s="22"/>
      <c r="I4770" s="2"/>
      <c r="J4770" s="2"/>
      <c r="K4770" s="2"/>
    </row>
    <row r="4771" spans="1:11">
      <c r="A4771" s="2"/>
      <c r="B4771" s="2"/>
      <c r="C4771" s="22"/>
      <c r="D4771" s="2"/>
      <c r="E4771" s="22"/>
      <c r="F4771" s="22"/>
      <c r="G4771" s="22"/>
      <c r="H4771" s="22"/>
      <c r="I4771" s="2"/>
      <c r="J4771" s="2"/>
      <c r="K4771" s="2"/>
    </row>
    <row r="4772" spans="1:11">
      <c r="A4772" s="2"/>
      <c r="B4772" s="2"/>
      <c r="C4772" s="22"/>
      <c r="D4772" s="2"/>
      <c r="E4772" s="22"/>
      <c r="F4772" s="22"/>
      <c r="G4772" s="22"/>
      <c r="H4772" s="22"/>
      <c r="I4772" s="2"/>
      <c r="J4772" s="2"/>
      <c r="K4772" s="2"/>
    </row>
    <row r="4773" spans="1:11">
      <c r="A4773" s="2"/>
      <c r="B4773" s="2"/>
      <c r="C4773" s="22"/>
      <c r="D4773" s="2"/>
      <c r="E4773" s="22"/>
      <c r="F4773" s="22"/>
      <c r="G4773" s="22"/>
      <c r="H4773" s="22"/>
      <c r="I4773" s="2"/>
      <c r="J4773" s="2"/>
      <c r="K4773" s="2"/>
    </row>
    <row r="4774" spans="1:11">
      <c r="A4774" s="2"/>
      <c r="B4774" s="2"/>
      <c r="C4774" s="22"/>
      <c r="D4774" s="2"/>
      <c r="E4774" s="22"/>
      <c r="F4774" s="22"/>
      <c r="G4774" s="22"/>
      <c r="H4774" s="22"/>
      <c r="I4774" s="2"/>
      <c r="J4774" s="2"/>
      <c r="K4774" s="2"/>
    </row>
    <row r="4775" spans="1:11">
      <c r="A4775" s="2"/>
      <c r="B4775" s="2"/>
      <c r="C4775" s="22"/>
      <c r="D4775" s="2"/>
      <c r="E4775" s="22"/>
      <c r="F4775" s="22"/>
      <c r="G4775" s="22"/>
      <c r="H4775" s="22"/>
      <c r="I4775" s="2"/>
      <c r="J4775" s="2"/>
      <c r="K4775" s="2"/>
    </row>
    <row r="4776" spans="1:11">
      <c r="A4776" s="2"/>
      <c r="B4776" s="2"/>
      <c r="C4776" s="22"/>
      <c r="D4776" s="2"/>
      <c r="E4776" s="22"/>
      <c r="F4776" s="22"/>
      <c r="G4776" s="22"/>
      <c r="H4776" s="22"/>
      <c r="I4776" s="2"/>
      <c r="J4776" s="2"/>
      <c r="K4776" s="2"/>
    </row>
    <row r="4777" spans="1:11">
      <c r="A4777" s="2"/>
      <c r="B4777" s="2"/>
      <c r="C4777" s="22"/>
      <c r="D4777" s="2"/>
      <c r="E4777" s="22"/>
      <c r="F4777" s="22"/>
      <c r="G4777" s="22"/>
      <c r="H4777" s="22"/>
      <c r="I4777" s="2"/>
      <c r="J4777" s="2"/>
      <c r="K4777" s="2"/>
    </row>
    <row r="4778" spans="1:11">
      <c r="A4778" s="2"/>
      <c r="B4778" s="2"/>
      <c r="C4778" s="22"/>
      <c r="D4778" s="2"/>
      <c r="E4778" s="22"/>
      <c r="F4778" s="22"/>
      <c r="G4778" s="22"/>
      <c r="H4778" s="22"/>
      <c r="I4778" s="2"/>
      <c r="J4778" s="2"/>
      <c r="K4778" s="2"/>
    </row>
    <row r="4779" spans="1:11">
      <c r="A4779" s="2"/>
      <c r="B4779" s="2"/>
      <c r="C4779" s="22"/>
      <c r="D4779" s="2"/>
      <c r="E4779" s="22"/>
      <c r="F4779" s="22"/>
      <c r="G4779" s="22"/>
      <c r="H4779" s="22"/>
      <c r="I4779" s="2"/>
      <c r="J4779" s="2"/>
      <c r="K4779" s="2"/>
    </row>
    <row r="4780" spans="1:11">
      <c r="A4780" s="2"/>
      <c r="B4780" s="2"/>
      <c r="C4780" s="22"/>
      <c r="D4780" s="2"/>
      <c r="E4780" s="22"/>
      <c r="F4780" s="22"/>
      <c r="G4780" s="22"/>
      <c r="H4780" s="22"/>
      <c r="I4780" s="2"/>
      <c r="J4780" s="2"/>
      <c r="K4780" s="2"/>
    </row>
    <row r="4781" spans="1:11">
      <c r="A4781" s="2"/>
      <c r="B4781" s="2"/>
      <c r="C4781" s="22"/>
      <c r="D4781" s="2"/>
      <c r="E4781" s="22"/>
      <c r="F4781" s="22"/>
      <c r="G4781" s="22"/>
      <c r="H4781" s="22"/>
      <c r="I4781" s="2"/>
      <c r="J4781" s="2"/>
      <c r="K4781" s="2"/>
    </row>
    <row r="4782" spans="1:11">
      <c r="A4782" s="2"/>
      <c r="B4782" s="2"/>
      <c r="C4782" s="22"/>
      <c r="D4782" s="2"/>
      <c r="E4782" s="22"/>
      <c r="F4782" s="22"/>
      <c r="G4782" s="22"/>
      <c r="H4782" s="22"/>
      <c r="I4782" s="2"/>
      <c r="J4782" s="2"/>
      <c r="K4782" s="2"/>
    </row>
    <row r="4783" spans="1:11">
      <c r="A4783" s="2"/>
      <c r="B4783" s="2"/>
      <c r="C4783" s="22"/>
      <c r="D4783" s="2"/>
      <c r="E4783" s="22"/>
      <c r="F4783" s="22"/>
      <c r="G4783" s="22"/>
      <c r="H4783" s="22"/>
      <c r="I4783" s="2"/>
      <c r="J4783" s="2"/>
      <c r="K4783" s="2"/>
    </row>
    <row r="4784" spans="1:11">
      <c r="A4784" s="2"/>
      <c r="B4784" s="2"/>
      <c r="C4784" s="22"/>
      <c r="D4784" s="2"/>
      <c r="E4784" s="22"/>
      <c r="F4784" s="22"/>
      <c r="G4784" s="22"/>
      <c r="H4784" s="22"/>
      <c r="I4784" s="2"/>
      <c r="J4784" s="2"/>
      <c r="K4784" s="2"/>
    </row>
    <row r="4785" spans="1:11">
      <c r="A4785" s="2"/>
      <c r="B4785" s="2"/>
      <c r="C4785" s="22"/>
      <c r="D4785" s="2"/>
      <c r="E4785" s="22"/>
      <c r="F4785" s="22"/>
      <c r="G4785" s="22"/>
      <c r="H4785" s="22"/>
      <c r="I4785" s="2"/>
      <c r="J4785" s="2"/>
      <c r="K4785" s="2"/>
    </row>
    <row r="4786" spans="1:11">
      <c r="A4786" s="2"/>
      <c r="B4786" s="2"/>
      <c r="C4786" s="22"/>
      <c r="D4786" s="2"/>
      <c r="E4786" s="22"/>
      <c r="F4786" s="22"/>
      <c r="G4786" s="22"/>
      <c r="H4786" s="22"/>
      <c r="I4786" s="2"/>
      <c r="J4786" s="2"/>
      <c r="K4786" s="2"/>
    </row>
    <row r="4787" spans="1:11">
      <c r="A4787" s="2"/>
      <c r="B4787" s="2"/>
      <c r="C4787" s="22"/>
      <c r="D4787" s="2"/>
      <c r="E4787" s="22"/>
      <c r="F4787" s="22"/>
      <c r="G4787" s="22"/>
      <c r="H4787" s="22"/>
      <c r="I4787" s="2"/>
      <c r="J4787" s="2"/>
      <c r="K4787" s="2"/>
    </row>
    <row r="4788" spans="1:11">
      <c r="A4788" s="2"/>
      <c r="B4788" s="2"/>
      <c r="C4788" s="22"/>
      <c r="D4788" s="2"/>
      <c r="E4788" s="22"/>
      <c r="F4788" s="22"/>
      <c r="G4788" s="22"/>
      <c r="H4788" s="22"/>
      <c r="I4788" s="2"/>
      <c r="J4788" s="2"/>
      <c r="K4788" s="2"/>
    </row>
    <row r="4789" spans="1:11">
      <c r="A4789" s="2"/>
      <c r="B4789" s="2"/>
      <c r="C4789" s="22"/>
      <c r="D4789" s="2"/>
      <c r="E4789" s="22"/>
      <c r="F4789" s="22"/>
      <c r="G4789" s="22"/>
      <c r="H4789" s="22"/>
      <c r="I4789" s="2"/>
      <c r="J4789" s="2"/>
      <c r="K4789" s="2"/>
    </row>
    <row r="4790" spans="1:11">
      <c r="A4790" s="2"/>
      <c r="B4790" s="2"/>
      <c r="C4790" s="22"/>
      <c r="D4790" s="2"/>
      <c r="E4790" s="22"/>
      <c r="F4790" s="22"/>
      <c r="G4790" s="22"/>
      <c r="H4790" s="22"/>
      <c r="I4790" s="2"/>
      <c r="J4790" s="2"/>
      <c r="K4790" s="2"/>
    </row>
    <row r="4791" spans="1:11">
      <c r="A4791" s="2"/>
      <c r="B4791" s="2"/>
      <c r="C4791" s="22"/>
      <c r="D4791" s="2"/>
      <c r="E4791" s="22"/>
      <c r="F4791" s="22"/>
      <c r="G4791" s="22"/>
      <c r="H4791" s="22"/>
      <c r="I4791" s="2"/>
      <c r="J4791" s="2"/>
      <c r="K4791" s="2"/>
    </row>
    <row r="4792" spans="1:11">
      <c r="A4792" s="2"/>
      <c r="B4792" s="2"/>
      <c r="C4792" s="22"/>
      <c r="D4792" s="2"/>
      <c r="E4792" s="22"/>
      <c r="F4792" s="22"/>
      <c r="G4792" s="22"/>
      <c r="H4792" s="22"/>
      <c r="I4792" s="2"/>
      <c r="J4792" s="2"/>
      <c r="K4792" s="2"/>
    </row>
    <row r="4793" spans="1:11">
      <c r="A4793" s="2"/>
      <c r="B4793" s="2"/>
      <c r="C4793" s="22"/>
      <c r="D4793" s="2"/>
      <c r="E4793" s="22"/>
      <c r="F4793" s="22"/>
      <c r="G4793" s="22"/>
      <c r="H4793" s="22"/>
      <c r="I4793" s="2"/>
      <c r="J4793" s="2"/>
      <c r="K4793" s="2"/>
    </row>
    <row r="4794" spans="1:11">
      <c r="A4794" s="2"/>
      <c r="B4794" s="2"/>
      <c r="C4794" s="22"/>
      <c r="D4794" s="2"/>
      <c r="E4794" s="22"/>
      <c r="F4794" s="22"/>
      <c r="G4794" s="22"/>
      <c r="H4794" s="22"/>
      <c r="I4794" s="2"/>
      <c r="J4794" s="2"/>
      <c r="K4794" s="2"/>
    </row>
    <row r="4795" spans="1:11">
      <c r="A4795" s="2"/>
      <c r="B4795" s="2"/>
      <c r="C4795" s="22"/>
      <c r="D4795" s="2"/>
      <c r="E4795" s="22"/>
      <c r="F4795" s="22"/>
      <c r="G4795" s="22"/>
      <c r="H4795" s="22"/>
      <c r="I4795" s="2"/>
      <c r="J4795" s="2"/>
      <c r="K4795" s="2"/>
    </row>
    <row r="4796" spans="1:11">
      <c r="A4796" s="2"/>
      <c r="B4796" s="2"/>
      <c r="C4796" s="22"/>
      <c r="D4796" s="2"/>
      <c r="E4796" s="22"/>
      <c r="F4796" s="22"/>
      <c r="G4796" s="22"/>
      <c r="H4796" s="22"/>
      <c r="I4796" s="2"/>
      <c r="J4796" s="2"/>
      <c r="K4796" s="2"/>
    </row>
    <row r="4797" spans="1:11">
      <c r="A4797" s="2"/>
      <c r="B4797" s="2"/>
      <c r="C4797" s="22"/>
      <c r="D4797" s="2"/>
      <c r="E4797" s="22"/>
      <c r="F4797" s="22"/>
      <c r="G4797" s="22"/>
      <c r="H4797" s="22"/>
      <c r="I4797" s="2"/>
      <c r="J4797" s="2"/>
      <c r="K4797" s="2"/>
    </row>
    <row r="4798" spans="1:11">
      <c r="A4798" s="2"/>
      <c r="B4798" s="2"/>
      <c r="C4798" s="22"/>
      <c r="D4798" s="2"/>
      <c r="E4798" s="22"/>
      <c r="F4798" s="22"/>
      <c r="G4798" s="22"/>
      <c r="H4798" s="22"/>
      <c r="I4798" s="2"/>
      <c r="J4798" s="2"/>
      <c r="K4798" s="2"/>
    </row>
    <row r="4799" spans="1:11">
      <c r="A4799" s="2"/>
      <c r="B4799" s="2"/>
      <c r="C4799" s="22"/>
      <c r="D4799" s="2"/>
      <c r="E4799" s="22"/>
      <c r="F4799" s="22"/>
      <c r="G4799" s="22"/>
      <c r="H4799" s="22"/>
      <c r="I4799" s="2"/>
      <c r="J4799" s="2"/>
      <c r="K4799" s="2"/>
    </row>
    <row r="4800" spans="1:11">
      <c r="A4800" s="2"/>
      <c r="B4800" s="2"/>
      <c r="C4800" s="22"/>
      <c r="D4800" s="2"/>
      <c r="E4800" s="22"/>
      <c r="F4800" s="22"/>
      <c r="G4800" s="22"/>
      <c r="H4800" s="22"/>
      <c r="I4800" s="2"/>
      <c r="J4800" s="2"/>
      <c r="K4800" s="2"/>
    </row>
    <row r="4801" spans="1:11">
      <c r="A4801" s="2"/>
      <c r="B4801" s="2"/>
      <c r="C4801" s="22"/>
      <c r="D4801" s="2"/>
      <c r="E4801" s="22"/>
      <c r="F4801" s="22"/>
      <c r="G4801" s="22"/>
      <c r="H4801" s="22"/>
      <c r="I4801" s="2"/>
      <c r="J4801" s="2"/>
      <c r="K4801" s="2"/>
    </row>
    <row r="4802" spans="1:11">
      <c r="A4802" s="2"/>
      <c r="B4802" s="2"/>
      <c r="C4802" s="22"/>
      <c r="D4802" s="2"/>
      <c r="E4802" s="22"/>
      <c r="F4802" s="22"/>
      <c r="G4802" s="22"/>
      <c r="H4802" s="22"/>
      <c r="I4802" s="2"/>
      <c r="J4802" s="2"/>
      <c r="K4802" s="2"/>
    </row>
    <row r="4803" spans="1:11">
      <c r="A4803" s="2"/>
      <c r="B4803" s="2"/>
      <c r="C4803" s="22"/>
      <c r="D4803" s="2"/>
      <c r="E4803" s="22"/>
      <c r="F4803" s="22"/>
      <c r="G4803" s="22"/>
      <c r="H4803" s="22"/>
      <c r="I4803" s="2"/>
      <c r="J4803" s="2"/>
      <c r="K4803" s="2"/>
    </row>
    <row r="4804" spans="1:11">
      <c r="A4804" s="2"/>
      <c r="B4804" s="2"/>
      <c r="C4804" s="22"/>
      <c r="D4804" s="2"/>
      <c r="E4804" s="22"/>
      <c r="F4804" s="22"/>
      <c r="G4804" s="22"/>
      <c r="H4804" s="22"/>
      <c r="I4804" s="2"/>
      <c r="J4804" s="2"/>
      <c r="K4804" s="2"/>
    </row>
    <row r="4805" spans="1:11">
      <c r="A4805" s="2"/>
      <c r="B4805" s="2"/>
      <c r="C4805" s="22"/>
      <c r="D4805" s="2"/>
      <c r="E4805" s="22"/>
      <c r="F4805" s="22"/>
      <c r="G4805" s="22"/>
      <c r="H4805" s="22"/>
      <c r="I4805" s="2"/>
      <c r="J4805" s="2"/>
      <c r="K4805" s="2"/>
    </row>
    <row r="4806" spans="1:11">
      <c r="A4806" s="2"/>
      <c r="B4806" s="2"/>
      <c r="C4806" s="22"/>
      <c r="D4806" s="2"/>
      <c r="E4806" s="22"/>
      <c r="F4806" s="22"/>
      <c r="G4806" s="22"/>
      <c r="H4806" s="22"/>
      <c r="I4806" s="2"/>
      <c r="J4806" s="2"/>
      <c r="K4806" s="2"/>
    </row>
    <row r="4807" spans="1:11">
      <c r="A4807" s="2"/>
      <c r="B4807" s="2"/>
      <c r="C4807" s="22"/>
      <c r="D4807" s="2"/>
      <c r="E4807" s="22"/>
      <c r="F4807" s="22"/>
      <c r="G4807" s="22"/>
      <c r="H4807" s="22"/>
      <c r="I4807" s="2"/>
      <c r="J4807" s="2"/>
      <c r="K4807" s="2"/>
    </row>
    <row r="4808" spans="1:11">
      <c r="A4808" s="2"/>
      <c r="B4808" s="2"/>
      <c r="C4808" s="22"/>
      <c r="D4808" s="2"/>
      <c r="E4808" s="22"/>
      <c r="F4808" s="22"/>
      <c r="G4808" s="22"/>
      <c r="H4808" s="22"/>
      <c r="I4808" s="2"/>
      <c r="J4808" s="2"/>
      <c r="K4808" s="2"/>
    </row>
    <row r="4809" spans="1:11">
      <c r="A4809" s="2"/>
      <c r="B4809" s="2"/>
      <c r="C4809" s="22"/>
      <c r="D4809" s="2"/>
      <c r="E4809" s="22"/>
      <c r="F4809" s="22"/>
      <c r="G4809" s="22"/>
      <c r="H4809" s="22"/>
      <c r="I4809" s="2"/>
      <c r="J4809" s="2"/>
      <c r="K4809" s="2"/>
    </row>
    <row r="4810" spans="1:11">
      <c r="A4810" s="2"/>
      <c r="B4810" s="2"/>
      <c r="C4810" s="22"/>
      <c r="D4810" s="2"/>
      <c r="E4810" s="22"/>
      <c r="F4810" s="22"/>
      <c r="G4810" s="22"/>
      <c r="H4810" s="22"/>
      <c r="I4810" s="2"/>
      <c r="J4810" s="2"/>
      <c r="K4810" s="2"/>
    </row>
    <row r="4811" spans="1:11">
      <c r="A4811" s="2"/>
      <c r="B4811" s="2"/>
      <c r="C4811" s="22"/>
      <c r="D4811" s="2"/>
      <c r="E4811" s="22"/>
      <c r="F4811" s="22"/>
      <c r="G4811" s="22"/>
      <c r="H4811" s="22"/>
      <c r="I4811" s="2"/>
      <c r="J4811" s="2"/>
      <c r="K4811" s="2"/>
    </row>
    <row r="4812" spans="1:11">
      <c r="A4812" s="2"/>
      <c r="B4812" s="2"/>
      <c r="C4812" s="22"/>
      <c r="D4812" s="2"/>
      <c r="E4812" s="22"/>
      <c r="F4812" s="22"/>
      <c r="G4812" s="22"/>
      <c r="H4812" s="22"/>
      <c r="I4812" s="2"/>
      <c r="J4812" s="2"/>
      <c r="K4812" s="2"/>
    </row>
    <row r="4813" spans="1:11">
      <c r="A4813" s="2"/>
      <c r="B4813" s="2"/>
      <c r="C4813" s="22"/>
      <c r="D4813" s="2"/>
      <c r="E4813" s="22"/>
      <c r="F4813" s="22"/>
      <c r="G4813" s="22"/>
      <c r="H4813" s="22"/>
      <c r="I4813" s="2"/>
      <c r="J4813" s="2"/>
      <c r="K4813" s="2"/>
    </row>
    <row r="4814" spans="1:11">
      <c r="A4814" s="2"/>
      <c r="B4814" s="2"/>
      <c r="C4814" s="22"/>
      <c r="D4814" s="2"/>
      <c r="E4814" s="22"/>
      <c r="F4814" s="22"/>
      <c r="G4814" s="22"/>
      <c r="H4814" s="22"/>
      <c r="I4814" s="2"/>
      <c r="J4814" s="2"/>
      <c r="K4814" s="2"/>
    </row>
    <row r="4815" spans="1:11">
      <c r="A4815" s="2"/>
      <c r="B4815" s="2"/>
      <c r="C4815" s="22"/>
      <c r="D4815" s="2"/>
      <c r="E4815" s="22"/>
      <c r="F4815" s="22"/>
      <c r="G4815" s="22"/>
      <c r="H4815" s="22"/>
      <c r="I4815" s="2"/>
      <c r="J4815" s="2"/>
      <c r="K4815" s="2"/>
    </row>
    <row r="4816" spans="1:11">
      <c r="A4816" s="2"/>
      <c r="B4816" s="2"/>
      <c r="C4816" s="22"/>
      <c r="D4816" s="2"/>
      <c r="E4816" s="22"/>
      <c r="F4816" s="22"/>
      <c r="G4816" s="22"/>
      <c r="H4816" s="22"/>
      <c r="I4816" s="2"/>
      <c r="J4816" s="2"/>
      <c r="K4816" s="2"/>
    </row>
    <row r="4817" spans="1:11">
      <c r="A4817" s="2"/>
      <c r="B4817" s="2"/>
      <c r="C4817" s="22"/>
      <c r="D4817" s="2"/>
      <c r="E4817" s="22"/>
      <c r="F4817" s="22"/>
      <c r="G4817" s="22"/>
      <c r="H4817" s="22"/>
      <c r="I4817" s="2"/>
      <c r="J4817" s="2"/>
      <c r="K4817" s="2"/>
    </row>
    <row r="4818" spans="1:11">
      <c r="A4818" s="2"/>
      <c r="B4818" s="2"/>
      <c r="C4818" s="22"/>
      <c r="D4818" s="2"/>
      <c r="E4818" s="22"/>
      <c r="F4818" s="22"/>
      <c r="G4818" s="22"/>
      <c r="H4818" s="22"/>
      <c r="I4818" s="2"/>
      <c r="J4818" s="2"/>
      <c r="K4818" s="2"/>
    </row>
    <row r="4819" spans="1:11">
      <c r="A4819" s="2"/>
      <c r="B4819" s="2"/>
      <c r="C4819" s="22"/>
      <c r="D4819" s="2"/>
      <c r="E4819" s="22"/>
      <c r="F4819" s="22"/>
      <c r="G4819" s="22"/>
      <c r="H4819" s="22"/>
      <c r="I4819" s="2"/>
      <c r="J4819" s="2"/>
      <c r="K4819" s="2"/>
    </row>
    <row r="4820" spans="1:11">
      <c r="A4820" s="2"/>
      <c r="B4820" s="2"/>
      <c r="C4820" s="22"/>
      <c r="D4820" s="2"/>
      <c r="E4820" s="22"/>
      <c r="F4820" s="22"/>
      <c r="G4820" s="22"/>
      <c r="H4820" s="22"/>
      <c r="I4820" s="2"/>
      <c r="J4820" s="2"/>
      <c r="K4820" s="2"/>
    </row>
    <row r="4821" spans="1:11">
      <c r="A4821" s="2"/>
      <c r="B4821" s="2"/>
      <c r="C4821" s="22"/>
      <c r="D4821" s="2"/>
      <c r="E4821" s="22"/>
      <c r="F4821" s="22"/>
      <c r="G4821" s="22"/>
      <c r="H4821" s="22"/>
      <c r="I4821" s="2"/>
      <c r="J4821" s="2"/>
      <c r="K4821" s="2"/>
    </row>
    <row r="4822" spans="1:11">
      <c r="A4822" s="2"/>
      <c r="B4822" s="2"/>
      <c r="C4822" s="22"/>
      <c r="D4822" s="2"/>
      <c r="E4822" s="22"/>
      <c r="F4822" s="22"/>
      <c r="G4822" s="22"/>
      <c r="H4822" s="22"/>
      <c r="I4822" s="2"/>
      <c r="J4822" s="2"/>
      <c r="K4822" s="2"/>
    </row>
    <row r="4823" spans="1:11">
      <c r="A4823" s="2"/>
      <c r="B4823" s="2"/>
      <c r="C4823" s="22"/>
      <c r="D4823" s="2"/>
      <c r="E4823" s="22"/>
      <c r="F4823" s="22"/>
      <c r="G4823" s="22"/>
      <c r="H4823" s="22"/>
      <c r="I4823" s="2"/>
      <c r="J4823" s="2"/>
      <c r="K4823" s="2"/>
    </row>
    <row r="4824" spans="1:11">
      <c r="A4824" s="2"/>
      <c r="B4824" s="2"/>
      <c r="C4824" s="22"/>
      <c r="D4824" s="2"/>
      <c r="E4824" s="22"/>
      <c r="F4824" s="22"/>
      <c r="G4824" s="22"/>
      <c r="H4824" s="22"/>
      <c r="I4824" s="2"/>
      <c r="J4824" s="2"/>
      <c r="K4824" s="2"/>
    </row>
    <row r="4825" spans="1:11">
      <c r="A4825" s="2"/>
      <c r="B4825" s="2"/>
      <c r="C4825" s="22"/>
      <c r="D4825" s="2"/>
      <c r="E4825" s="22"/>
      <c r="F4825" s="22"/>
      <c r="G4825" s="22"/>
      <c r="H4825" s="22"/>
      <c r="I4825" s="2"/>
      <c r="J4825" s="2"/>
      <c r="K4825" s="2"/>
    </row>
    <row r="4826" spans="1:11">
      <c r="A4826" s="2"/>
      <c r="B4826" s="2"/>
      <c r="C4826" s="22"/>
      <c r="D4826" s="2"/>
      <c r="E4826" s="22"/>
      <c r="F4826" s="22"/>
      <c r="G4826" s="22"/>
      <c r="H4826" s="22"/>
      <c r="I4826" s="2"/>
      <c r="J4826" s="2"/>
      <c r="K4826" s="2"/>
    </row>
    <row r="4827" spans="1:11">
      <c r="A4827" s="2"/>
      <c r="B4827" s="2"/>
      <c r="C4827" s="22"/>
      <c r="D4827" s="2"/>
      <c r="E4827" s="22"/>
      <c r="F4827" s="22"/>
      <c r="G4827" s="22"/>
      <c r="H4827" s="22"/>
      <c r="I4827" s="2"/>
      <c r="J4827" s="2"/>
      <c r="K4827" s="2"/>
    </row>
    <row r="4828" spans="1:11">
      <c r="A4828" s="2"/>
      <c r="B4828" s="2"/>
      <c r="C4828" s="22"/>
      <c r="D4828" s="2"/>
      <c r="E4828" s="22"/>
      <c r="F4828" s="22"/>
      <c r="G4828" s="22"/>
      <c r="H4828" s="22"/>
      <c r="I4828" s="2"/>
      <c r="J4828" s="2"/>
      <c r="K4828" s="2"/>
    </row>
    <row r="4829" spans="1:11">
      <c r="A4829" s="2"/>
      <c r="B4829" s="2"/>
      <c r="C4829" s="22"/>
      <c r="D4829" s="2"/>
      <c r="E4829" s="22"/>
      <c r="F4829" s="22"/>
      <c r="G4829" s="22"/>
      <c r="H4829" s="22"/>
      <c r="I4829" s="2"/>
      <c r="J4829" s="2"/>
      <c r="K4829" s="2"/>
    </row>
    <row r="4830" spans="1:11">
      <c r="A4830" s="2"/>
      <c r="B4830" s="2"/>
      <c r="C4830" s="22"/>
      <c r="D4830" s="2"/>
      <c r="E4830" s="22"/>
      <c r="F4830" s="22"/>
      <c r="G4830" s="22"/>
      <c r="H4830" s="22"/>
      <c r="I4830" s="2"/>
      <c r="J4830" s="2"/>
      <c r="K4830" s="2"/>
    </row>
    <row r="4831" spans="1:11">
      <c r="A4831" s="2"/>
      <c r="B4831" s="2"/>
      <c r="C4831" s="22"/>
      <c r="D4831" s="2"/>
      <c r="E4831" s="22"/>
      <c r="F4831" s="22"/>
      <c r="G4831" s="22"/>
      <c r="H4831" s="22"/>
      <c r="I4831" s="2"/>
      <c r="J4831" s="2"/>
      <c r="K4831" s="2"/>
    </row>
    <row r="4832" spans="1:11">
      <c r="A4832" s="2"/>
      <c r="B4832" s="2"/>
      <c r="C4832" s="22"/>
      <c r="D4832" s="2"/>
      <c r="E4832" s="22"/>
      <c r="F4832" s="22"/>
      <c r="G4832" s="22"/>
      <c r="H4832" s="22"/>
      <c r="I4832" s="2"/>
      <c r="J4832" s="2"/>
      <c r="K4832" s="2"/>
    </row>
    <row r="4833" spans="1:11">
      <c r="A4833" s="2"/>
      <c r="B4833" s="2"/>
      <c r="C4833" s="22"/>
      <c r="D4833" s="2"/>
      <c r="E4833" s="22"/>
      <c r="F4833" s="22"/>
      <c r="G4833" s="22"/>
      <c r="H4833" s="22"/>
      <c r="I4833" s="2"/>
      <c r="J4833" s="2"/>
      <c r="K4833" s="2"/>
    </row>
    <row r="4834" spans="1:11">
      <c r="A4834" s="2"/>
      <c r="B4834" s="2"/>
      <c r="C4834" s="22"/>
      <c r="D4834" s="2"/>
      <c r="E4834" s="22"/>
      <c r="F4834" s="22"/>
      <c r="G4834" s="22"/>
      <c r="H4834" s="22"/>
      <c r="I4834" s="2"/>
      <c r="J4834" s="2"/>
      <c r="K4834" s="2"/>
    </row>
    <row r="4835" spans="1:11">
      <c r="A4835" s="2"/>
      <c r="B4835" s="2"/>
      <c r="C4835" s="22"/>
      <c r="D4835" s="2"/>
      <c r="E4835" s="22"/>
      <c r="F4835" s="22"/>
      <c r="G4835" s="22"/>
      <c r="H4835" s="22"/>
      <c r="I4835" s="2"/>
      <c r="J4835" s="2"/>
      <c r="K4835" s="2"/>
    </row>
    <row r="4836" spans="1:11">
      <c r="A4836" s="2"/>
      <c r="B4836" s="2"/>
      <c r="C4836" s="22"/>
      <c r="D4836" s="2"/>
      <c r="E4836" s="22"/>
      <c r="F4836" s="22"/>
      <c r="G4836" s="22"/>
      <c r="H4836" s="22"/>
      <c r="I4836" s="2"/>
      <c r="J4836" s="2"/>
      <c r="K4836" s="2"/>
    </row>
    <row r="4837" spans="1:11">
      <c r="A4837" s="2"/>
      <c r="B4837" s="2"/>
      <c r="C4837" s="22"/>
      <c r="D4837" s="2"/>
      <c r="E4837" s="22"/>
      <c r="F4837" s="22"/>
      <c r="G4837" s="22"/>
      <c r="H4837" s="22"/>
      <c r="I4837" s="2"/>
      <c r="J4837" s="2"/>
      <c r="K4837" s="2"/>
    </row>
    <row r="4838" spans="1:11">
      <c r="A4838" s="2"/>
      <c r="B4838" s="2"/>
      <c r="C4838" s="22"/>
      <c r="D4838" s="2"/>
      <c r="E4838" s="22"/>
      <c r="F4838" s="22"/>
      <c r="G4838" s="22"/>
      <c r="H4838" s="22"/>
      <c r="I4838" s="2"/>
      <c r="J4838" s="2"/>
      <c r="K4838" s="2"/>
    </row>
    <row r="4839" spans="1:11">
      <c r="A4839" s="2"/>
      <c r="B4839" s="2"/>
      <c r="C4839" s="22"/>
      <c r="D4839" s="2"/>
      <c r="E4839" s="22"/>
      <c r="F4839" s="22"/>
      <c r="G4839" s="22"/>
      <c r="H4839" s="22"/>
      <c r="I4839" s="2"/>
      <c r="J4839" s="2"/>
      <c r="K4839" s="2"/>
    </row>
    <row r="4840" spans="1:11">
      <c r="A4840" s="2"/>
      <c r="B4840" s="2"/>
      <c r="C4840" s="22"/>
      <c r="D4840" s="2"/>
      <c r="E4840" s="22"/>
      <c r="F4840" s="22"/>
      <c r="G4840" s="22"/>
      <c r="H4840" s="22"/>
      <c r="I4840" s="2"/>
      <c r="J4840" s="2"/>
      <c r="K4840" s="2"/>
    </row>
    <row r="4841" spans="1:11">
      <c r="A4841" s="2"/>
      <c r="B4841" s="2"/>
      <c r="C4841" s="22"/>
      <c r="D4841" s="2"/>
      <c r="E4841" s="22"/>
      <c r="F4841" s="22"/>
      <c r="G4841" s="22"/>
      <c r="H4841" s="22"/>
      <c r="I4841" s="2"/>
      <c r="J4841" s="2"/>
      <c r="K4841" s="2"/>
    </row>
    <row r="4842" spans="1:11">
      <c r="A4842" s="2"/>
      <c r="B4842" s="2"/>
      <c r="C4842" s="22"/>
      <c r="D4842" s="2"/>
      <c r="E4842" s="22"/>
      <c r="F4842" s="22"/>
      <c r="G4842" s="22"/>
      <c r="H4842" s="22"/>
      <c r="I4842" s="2"/>
      <c r="J4842" s="2"/>
      <c r="K4842" s="2"/>
    </row>
    <row r="4843" spans="1:11">
      <c r="A4843" s="2"/>
      <c r="B4843" s="2"/>
      <c r="C4843" s="22"/>
      <c r="D4843" s="2"/>
      <c r="E4843" s="22"/>
      <c r="F4843" s="22"/>
      <c r="G4843" s="22"/>
      <c r="H4843" s="22"/>
      <c r="I4843" s="2"/>
      <c r="J4843" s="2"/>
      <c r="K4843" s="2"/>
    </row>
    <row r="4844" spans="1:11">
      <c r="A4844" s="2"/>
      <c r="B4844" s="2"/>
      <c r="C4844" s="22"/>
      <c r="D4844" s="2"/>
      <c r="E4844" s="22"/>
      <c r="F4844" s="22"/>
      <c r="G4844" s="22"/>
      <c r="H4844" s="22"/>
      <c r="I4844" s="2"/>
      <c r="J4844" s="2"/>
      <c r="K4844" s="2"/>
    </row>
    <row r="4845" spans="1:11">
      <c r="A4845" s="2"/>
      <c r="B4845" s="2"/>
      <c r="C4845" s="22"/>
      <c r="D4845" s="2"/>
      <c r="E4845" s="22"/>
      <c r="F4845" s="22"/>
      <c r="G4845" s="22"/>
      <c r="H4845" s="22"/>
      <c r="I4845" s="2"/>
      <c r="J4845" s="2"/>
      <c r="K4845" s="2"/>
    </row>
    <row r="4846" spans="1:11">
      <c r="A4846" s="2"/>
      <c r="B4846" s="2"/>
      <c r="C4846" s="22"/>
      <c r="D4846" s="2"/>
      <c r="E4846" s="22"/>
      <c r="F4846" s="22"/>
      <c r="G4846" s="22"/>
      <c r="H4846" s="22"/>
      <c r="I4846" s="2"/>
      <c r="J4846" s="2"/>
      <c r="K4846" s="2"/>
    </row>
    <row r="4847" spans="1:11">
      <c r="A4847" s="2"/>
      <c r="B4847" s="2"/>
      <c r="C4847" s="22"/>
      <c r="D4847" s="2"/>
      <c r="E4847" s="22"/>
      <c r="F4847" s="22"/>
      <c r="G4847" s="22"/>
      <c r="H4847" s="22"/>
      <c r="I4847" s="2"/>
      <c r="J4847" s="2"/>
      <c r="K4847" s="2"/>
    </row>
    <row r="4848" spans="1:11">
      <c r="A4848" s="2"/>
      <c r="B4848" s="2"/>
      <c r="C4848" s="22"/>
      <c r="D4848" s="2"/>
      <c r="E4848" s="22"/>
      <c r="F4848" s="22"/>
      <c r="G4848" s="22"/>
      <c r="H4848" s="22"/>
      <c r="I4848" s="2"/>
      <c r="J4848" s="2"/>
      <c r="K4848" s="2"/>
    </row>
    <row r="4849" spans="1:11">
      <c r="A4849" s="2"/>
      <c r="B4849" s="2"/>
      <c r="C4849" s="22"/>
      <c r="D4849" s="2"/>
      <c r="E4849" s="22"/>
      <c r="F4849" s="22"/>
      <c r="G4849" s="22"/>
      <c r="H4849" s="22"/>
      <c r="I4849" s="2"/>
      <c r="J4849" s="2"/>
      <c r="K4849" s="2"/>
    </row>
    <row r="4850" spans="1:11">
      <c r="A4850" s="2"/>
      <c r="B4850" s="2"/>
      <c r="C4850" s="22"/>
      <c r="D4850" s="2"/>
      <c r="E4850" s="22"/>
      <c r="F4850" s="22"/>
      <c r="G4850" s="22"/>
      <c r="H4850" s="22"/>
      <c r="I4850" s="2"/>
      <c r="J4850" s="2"/>
      <c r="K4850" s="2"/>
    </row>
    <row r="4851" spans="1:11">
      <c r="A4851" s="2"/>
      <c r="B4851" s="2"/>
      <c r="C4851" s="22"/>
      <c r="D4851" s="2"/>
      <c r="E4851" s="22"/>
      <c r="F4851" s="22"/>
      <c r="G4851" s="22"/>
      <c r="H4851" s="22"/>
      <c r="I4851" s="2"/>
      <c r="J4851" s="2"/>
      <c r="K4851" s="2"/>
    </row>
    <row r="4852" spans="1:11">
      <c r="A4852" s="2"/>
      <c r="B4852" s="2"/>
      <c r="C4852" s="22"/>
      <c r="D4852" s="2"/>
      <c r="E4852" s="22"/>
      <c r="F4852" s="22"/>
      <c r="G4852" s="22"/>
      <c r="H4852" s="22"/>
      <c r="I4852" s="2"/>
      <c r="J4852" s="2"/>
      <c r="K4852" s="2"/>
    </row>
    <row r="4853" spans="1:11">
      <c r="A4853" s="2"/>
      <c r="B4853" s="2"/>
      <c r="C4853" s="22"/>
      <c r="D4853" s="2"/>
      <c r="E4853" s="22"/>
      <c r="F4853" s="22"/>
      <c r="G4853" s="22"/>
      <c r="H4853" s="22"/>
      <c r="I4853" s="2"/>
      <c r="J4853" s="2"/>
      <c r="K4853" s="2"/>
    </row>
    <row r="4854" spans="1:11">
      <c r="A4854" s="2"/>
      <c r="B4854" s="2"/>
      <c r="C4854" s="22"/>
      <c r="D4854" s="2"/>
      <c r="E4854" s="22"/>
      <c r="F4854" s="22"/>
      <c r="G4854" s="22"/>
      <c r="H4854" s="22"/>
      <c r="I4854" s="2"/>
      <c r="J4854" s="2"/>
      <c r="K4854" s="2"/>
    </row>
    <row r="4855" spans="1:11">
      <c r="A4855" s="2"/>
      <c r="B4855" s="2"/>
      <c r="C4855" s="22"/>
      <c r="D4855" s="2"/>
      <c r="E4855" s="22"/>
      <c r="F4855" s="22"/>
      <c r="G4855" s="22"/>
      <c r="H4855" s="22"/>
      <c r="I4855" s="2"/>
      <c r="J4855" s="2"/>
      <c r="K4855" s="2"/>
    </row>
    <row r="4856" spans="1:11">
      <c r="A4856" s="2"/>
      <c r="B4856" s="2"/>
      <c r="C4856" s="22"/>
      <c r="D4856" s="2"/>
      <c r="E4856" s="22"/>
      <c r="F4856" s="22"/>
      <c r="G4856" s="22"/>
      <c r="H4856" s="22"/>
      <c r="I4856" s="2"/>
      <c r="J4856" s="2"/>
      <c r="K4856" s="2"/>
    </row>
    <row r="4857" spans="1:11">
      <c r="A4857" s="2"/>
      <c r="B4857" s="2"/>
      <c r="C4857" s="22"/>
      <c r="D4857" s="2"/>
      <c r="E4857" s="22"/>
      <c r="F4857" s="22"/>
      <c r="G4857" s="22"/>
      <c r="H4857" s="22"/>
      <c r="I4857" s="2"/>
      <c r="J4857" s="2"/>
      <c r="K4857" s="2"/>
    </row>
    <row r="4858" spans="1:11">
      <c r="A4858" s="2"/>
      <c r="B4858" s="2"/>
      <c r="C4858" s="22"/>
      <c r="D4858" s="2"/>
      <c r="E4858" s="22"/>
      <c r="F4858" s="22"/>
      <c r="G4858" s="22"/>
      <c r="H4858" s="22"/>
      <c r="I4858" s="2"/>
      <c r="J4858" s="2"/>
      <c r="K4858" s="2"/>
    </row>
    <row r="4859" spans="1:11">
      <c r="A4859" s="2"/>
      <c r="B4859" s="2"/>
      <c r="C4859" s="22"/>
      <c r="D4859" s="2"/>
      <c r="E4859" s="22"/>
      <c r="F4859" s="22"/>
      <c r="G4859" s="22"/>
      <c r="H4859" s="22"/>
      <c r="I4859" s="2"/>
      <c r="J4859" s="2"/>
      <c r="K4859" s="2"/>
    </row>
    <row r="4860" spans="1:11">
      <c r="A4860" s="2"/>
      <c r="B4860" s="2"/>
      <c r="C4860" s="22"/>
      <c r="D4860" s="2"/>
      <c r="E4860" s="22"/>
      <c r="F4860" s="22"/>
      <c r="G4860" s="22"/>
      <c r="H4860" s="22"/>
      <c r="I4860" s="2"/>
      <c r="J4860" s="2"/>
      <c r="K4860" s="2"/>
    </row>
    <row r="4861" spans="1:11">
      <c r="A4861" s="2"/>
      <c r="B4861" s="2"/>
      <c r="C4861" s="22"/>
      <c r="D4861" s="2"/>
      <c r="E4861" s="22"/>
      <c r="F4861" s="22"/>
      <c r="G4861" s="22"/>
      <c r="H4861" s="22"/>
      <c r="I4861" s="2"/>
      <c r="J4861" s="2"/>
      <c r="K4861" s="2"/>
    </row>
    <row r="4862" spans="1:11">
      <c r="A4862" s="2"/>
      <c r="B4862" s="2"/>
      <c r="C4862" s="22"/>
      <c r="D4862" s="2"/>
      <c r="E4862" s="22"/>
      <c r="F4862" s="22"/>
      <c r="G4862" s="22"/>
      <c r="H4862" s="22"/>
      <c r="I4862" s="2"/>
      <c r="J4862" s="2"/>
      <c r="K4862" s="2"/>
    </row>
    <row r="4863" spans="1:11">
      <c r="A4863" s="2"/>
      <c r="B4863" s="2"/>
      <c r="C4863" s="22"/>
      <c r="D4863" s="2"/>
      <c r="E4863" s="22"/>
      <c r="F4863" s="22"/>
      <c r="G4863" s="22"/>
      <c r="H4863" s="22"/>
      <c r="I4863" s="2"/>
      <c r="J4863" s="2"/>
      <c r="K4863" s="2"/>
    </row>
    <row r="4864" spans="1:11">
      <c r="A4864" s="2"/>
      <c r="B4864" s="2"/>
      <c r="C4864" s="22"/>
      <c r="D4864" s="2"/>
      <c r="E4864" s="22"/>
      <c r="F4864" s="22"/>
      <c r="G4864" s="22"/>
      <c r="H4864" s="22"/>
      <c r="I4864" s="2"/>
      <c r="J4864" s="2"/>
      <c r="K4864" s="2"/>
    </row>
    <row r="4865" spans="1:11">
      <c r="A4865" s="2"/>
      <c r="B4865" s="2"/>
      <c r="C4865" s="22"/>
      <c r="D4865" s="2"/>
      <c r="E4865" s="22"/>
      <c r="F4865" s="22"/>
      <c r="G4865" s="22"/>
      <c r="H4865" s="22"/>
      <c r="I4865" s="2"/>
      <c r="J4865" s="2"/>
      <c r="K4865" s="2"/>
    </row>
    <row r="4866" spans="1:11">
      <c r="A4866" s="2"/>
      <c r="B4866" s="2"/>
      <c r="C4866" s="22"/>
      <c r="D4866" s="2"/>
      <c r="E4866" s="22"/>
      <c r="F4866" s="22"/>
      <c r="G4866" s="22"/>
      <c r="H4866" s="22"/>
      <c r="I4866" s="2"/>
      <c r="J4866" s="2"/>
      <c r="K4866" s="2"/>
    </row>
    <row r="4867" spans="1:11">
      <c r="A4867" s="2"/>
      <c r="B4867" s="2"/>
      <c r="C4867" s="22"/>
      <c r="D4867" s="2"/>
      <c r="E4867" s="22"/>
      <c r="F4867" s="22"/>
      <c r="G4867" s="22"/>
      <c r="H4867" s="22"/>
      <c r="I4867" s="2"/>
      <c r="J4867" s="2"/>
      <c r="K4867" s="2"/>
    </row>
    <row r="4868" spans="1:11">
      <c r="A4868" s="2"/>
      <c r="B4868" s="2"/>
      <c r="C4868" s="22"/>
      <c r="D4868" s="2"/>
      <c r="E4868" s="22"/>
      <c r="F4868" s="22"/>
      <c r="G4868" s="22"/>
      <c r="H4868" s="22"/>
      <c r="I4868" s="2"/>
      <c r="J4868" s="2"/>
      <c r="K4868" s="2"/>
    </row>
    <row r="4869" spans="1:11">
      <c r="A4869" s="2"/>
      <c r="B4869" s="2"/>
      <c r="C4869" s="22"/>
      <c r="D4869" s="2"/>
      <c r="E4869" s="22"/>
      <c r="F4869" s="22"/>
      <c r="G4869" s="22"/>
      <c r="H4869" s="22"/>
      <c r="I4869" s="2"/>
      <c r="J4869" s="2"/>
      <c r="K4869" s="2"/>
    </row>
    <row r="4870" spans="1:11">
      <c r="A4870" s="2"/>
      <c r="B4870" s="2"/>
      <c r="C4870" s="22"/>
      <c r="D4870" s="2"/>
      <c r="E4870" s="22"/>
      <c r="F4870" s="22"/>
      <c r="G4870" s="22"/>
      <c r="H4870" s="22"/>
      <c r="I4870" s="2"/>
      <c r="J4870" s="2"/>
      <c r="K4870" s="2"/>
    </row>
    <row r="4871" spans="1:11">
      <c r="A4871" s="2"/>
      <c r="B4871" s="2"/>
      <c r="C4871" s="22"/>
      <c r="D4871" s="2"/>
      <c r="E4871" s="22"/>
      <c r="F4871" s="22"/>
      <c r="G4871" s="22"/>
      <c r="H4871" s="22"/>
      <c r="I4871" s="2"/>
      <c r="J4871" s="2"/>
      <c r="K4871" s="2"/>
    </row>
    <row r="4872" spans="1:11">
      <c r="A4872" s="2"/>
      <c r="B4872" s="2"/>
      <c r="C4872" s="22"/>
      <c r="D4872" s="2"/>
      <c r="E4872" s="22"/>
      <c r="F4872" s="22"/>
      <c r="G4872" s="22"/>
      <c r="H4872" s="22"/>
      <c r="I4872" s="2"/>
      <c r="J4872" s="2"/>
      <c r="K4872" s="2"/>
    </row>
    <row r="4873" spans="1:11">
      <c r="A4873" s="2"/>
      <c r="B4873" s="2"/>
      <c r="C4873" s="22"/>
      <c r="D4873" s="2"/>
      <c r="E4873" s="22"/>
      <c r="F4873" s="22"/>
      <c r="G4873" s="22"/>
      <c r="H4873" s="22"/>
      <c r="I4873" s="2"/>
      <c r="J4873" s="2"/>
      <c r="K4873" s="2"/>
    </row>
    <row r="4874" spans="1:11">
      <c r="A4874" s="2"/>
      <c r="B4874" s="2"/>
      <c r="C4874" s="22"/>
      <c r="D4874" s="2"/>
      <c r="E4874" s="22"/>
      <c r="F4874" s="22"/>
      <c r="G4874" s="22"/>
      <c r="H4874" s="22"/>
      <c r="I4874" s="2"/>
      <c r="J4874" s="2"/>
      <c r="K4874" s="2"/>
    </row>
    <row r="4875" spans="1:11">
      <c r="A4875" s="2"/>
      <c r="B4875" s="2"/>
      <c r="C4875" s="22"/>
      <c r="D4875" s="2"/>
      <c r="E4875" s="22"/>
      <c r="F4875" s="22"/>
      <c r="G4875" s="22"/>
      <c r="H4875" s="22"/>
      <c r="I4875" s="2"/>
      <c r="J4875" s="2"/>
      <c r="K4875" s="2"/>
    </row>
    <row r="4876" spans="1:11">
      <c r="A4876" s="2"/>
      <c r="B4876" s="2"/>
      <c r="C4876" s="22"/>
      <c r="D4876" s="2"/>
      <c r="E4876" s="22"/>
      <c r="F4876" s="22"/>
      <c r="G4876" s="22"/>
      <c r="H4876" s="22"/>
      <c r="I4876" s="2"/>
      <c r="J4876" s="2"/>
      <c r="K4876" s="2"/>
    </row>
    <row r="4877" spans="1:11">
      <c r="A4877" s="2"/>
      <c r="B4877" s="2"/>
      <c r="C4877" s="22"/>
      <c r="D4877" s="2"/>
      <c r="E4877" s="22"/>
      <c r="F4877" s="22"/>
      <c r="G4877" s="22"/>
      <c r="H4877" s="22"/>
      <c r="I4877" s="2"/>
      <c r="J4877" s="2"/>
      <c r="K4877" s="2"/>
    </row>
    <row r="4878" spans="1:11">
      <c r="A4878" s="2"/>
      <c r="B4878" s="2"/>
      <c r="C4878" s="22"/>
      <c r="D4878" s="2"/>
      <c r="E4878" s="22"/>
      <c r="F4878" s="22"/>
      <c r="G4878" s="22"/>
      <c r="H4878" s="22"/>
      <c r="I4878" s="2"/>
      <c r="J4878" s="2"/>
      <c r="K4878" s="2"/>
    </row>
    <row r="4879" spans="1:11">
      <c r="A4879" s="2"/>
      <c r="B4879" s="2"/>
      <c r="C4879" s="22"/>
      <c r="D4879" s="2"/>
      <c r="E4879" s="22"/>
      <c r="F4879" s="22"/>
      <c r="G4879" s="22"/>
      <c r="H4879" s="22"/>
      <c r="I4879" s="2"/>
      <c r="J4879" s="2"/>
      <c r="K4879" s="2"/>
    </row>
    <row r="4880" spans="1:11">
      <c r="A4880" s="2"/>
      <c r="B4880" s="2"/>
      <c r="C4880" s="22"/>
      <c r="D4880" s="2"/>
      <c r="E4880" s="22"/>
      <c r="F4880" s="22"/>
      <c r="G4880" s="22"/>
      <c r="H4880" s="22"/>
      <c r="I4880" s="2"/>
      <c r="J4880" s="2"/>
      <c r="K4880" s="2"/>
    </row>
    <row r="4881" spans="1:11">
      <c r="A4881" s="2"/>
      <c r="B4881" s="2"/>
      <c r="C4881" s="22"/>
      <c r="D4881" s="2"/>
      <c r="E4881" s="22"/>
      <c r="F4881" s="22"/>
      <c r="G4881" s="22"/>
      <c r="H4881" s="22"/>
      <c r="I4881" s="2"/>
      <c r="J4881" s="2"/>
      <c r="K4881" s="2"/>
    </row>
    <row r="4882" spans="1:11">
      <c r="A4882" s="2"/>
      <c r="B4882" s="2"/>
      <c r="C4882" s="22"/>
      <c r="D4882" s="2"/>
      <c r="E4882" s="22"/>
      <c r="F4882" s="22"/>
      <c r="G4882" s="22"/>
      <c r="H4882" s="22"/>
      <c r="I4882" s="2"/>
      <c r="J4882" s="2"/>
      <c r="K4882" s="2"/>
    </row>
    <row r="4883" spans="1:11">
      <c r="A4883" s="2"/>
      <c r="B4883" s="2"/>
      <c r="C4883" s="22"/>
      <c r="D4883" s="2"/>
      <c r="E4883" s="22"/>
      <c r="F4883" s="22"/>
      <c r="G4883" s="22"/>
      <c r="H4883" s="22"/>
      <c r="I4883" s="2"/>
      <c r="J4883" s="2"/>
      <c r="K4883" s="2"/>
    </row>
    <row r="4884" spans="1:11">
      <c r="A4884" s="2"/>
      <c r="B4884" s="2"/>
      <c r="C4884" s="22"/>
      <c r="D4884" s="2"/>
      <c r="E4884" s="22"/>
      <c r="F4884" s="22"/>
      <c r="G4884" s="22"/>
      <c r="H4884" s="22"/>
      <c r="I4884" s="2"/>
      <c r="J4884" s="2"/>
      <c r="K4884" s="2"/>
    </row>
    <row r="4885" spans="1:11">
      <c r="A4885" s="2"/>
      <c r="B4885" s="2"/>
      <c r="C4885" s="22"/>
      <c r="D4885" s="2"/>
      <c r="E4885" s="22"/>
      <c r="F4885" s="22"/>
      <c r="G4885" s="22"/>
      <c r="H4885" s="22"/>
      <c r="I4885" s="2"/>
      <c r="J4885" s="2"/>
      <c r="K4885" s="2"/>
    </row>
    <row r="4886" spans="1:11">
      <c r="A4886" s="2"/>
      <c r="B4886" s="2"/>
      <c r="C4886" s="22"/>
      <c r="D4886" s="2"/>
      <c r="E4886" s="22"/>
      <c r="F4886" s="22"/>
      <c r="G4886" s="22"/>
      <c r="H4886" s="22"/>
      <c r="I4886" s="2"/>
      <c r="J4886" s="2"/>
      <c r="K4886" s="2"/>
    </row>
    <row r="4887" spans="1:11">
      <c r="A4887" s="2"/>
      <c r="B4887" s="2"/>
      <c r="C4887" s="22"/>
      <c r="D4887" s="2"/>
      <c r="E4887" s="22"/>
      <c r="F4887" s="22"/>
      <c r="G4887" s="22"/>
      <c r="H4887" s="22"/>
      <c r="I4887" s="2"/>
      <c r="J4887" s="2"/>
      <c r="K4887" s="2"/>
    </row>
    <row r="4888" spans="1:11">
      <c r="A4888" s="2"/>
      <c r="B4888" s="2"/>
      <c r="C4888" s="22"/>
      <c r="D4888" s="2"/>
      <c r="E4888" s="22"/>
      <c r="F4888" s="22"/>
      <c r="G4888" s="22"/>
      <c r="H4888" s="22"/>
      <c r="I4888" s="2"/>
      <c r="J4888" s="2"/>
      <c r="K4888" s="2"/>
    </row>
    <row r="4889" spans="1:11">
      <c r="A4889" s="2"/>
      <c r="B4889" s="2"/>
      <c r="C4889" s="22"/>
      <c r="D4889" s="2"/>
      <c r="E4889" s="22"/>
      <c r="F4889" s="22"/>
      <c r="G4889" s="22"/>
      <c r="H4889" s="22"/>
      <c r="I4889" s="2"/>
      <c r="J4889" s="2"/>
      <c r="K4889" s="2"/>
    </row>
    <row r="4890" spans="1:11">
      <c r="A4890" s="2"/>
      <c r="B4890" s="2"/>
      <c r="C4890" s="22"/>
      <c r="D4890" s="2"/>
      <c r="E4890" s="22"/>
      <c r="F4890" s="22"/>
      <c r="G4890" s="22"/>
      <c r="H4890" s="22"/>
      <c r="I4890" s="2"/>
      <c r="J4890" s="2"/>
      <c r="K4890" s="2"/>
    </row>
    <row r="4891" spans="1:11">
      <c r="A4891" s="2"/>
      <c r="B4891" s="2"/>
      <c r="C4891" s="22"/>
      <c r="D4891" s="2"/>
      <c r="E4891" s="22"/>
      <c r="F4891" s="22"/>
      <c r="G4891" s="22"/>
      <c r="H4891" s="22"/>
      <c r="I4891" s="2"/>
      <c r="J4891" s="2"/>
      <c r="K4891" s="2"/>
    </row>
    <row r="4892" spans="1:11">
      <c r="A4892" s="2"/>
      <c r="B4892" s="2"/>
      <c r="C4892" s="22"/>
      <c r="D4892" s="2"/>
      <c r="E4892" s="22"/>
      <c r="F4892" s="22"/>
      <c r="G4892" s="22"/>
      <c r="H4892" s="22"/>
      <c r="I4892" s="2"/>
      <c r="J4892" s="2"/>
      <c r="K4892" s="2"/>
    </row>
    <row r="4893" spans="1:11">
      <c r="A4893" s="2"/>
      <c r="B4893" s="2"/>
      <c r="C4893" s="22"/>
      <c r="D4893" s="2"/>
      <c r="E4893" s="22"/>
      <c r="F4893" s="22"/>
      <c r="G4893" s="22"/>
      <c r="H4893" s="22"/>
      <c r="I4893" s="2"/>
      <c r="J4893" s="2"/>
      <c r="K4893" s="2"/>
    </row>
    <row r="4894" spans="1:11">
      <c r="A4894" s="2"/>
      <c r="B4894" s="2"/>
      <c r="C4894" s="22"/>
      <c r="D4894" s="2"/>
      <c r="E4894" s="22"/>
      <c r="F4894" s="22"/>
      <c r="G4894" s="22"/>
      <c r="H4894" s="22"/>
      <c r="I4894" s="2"/>
      <c r="J4894" s="2"/>
      <c r="K4894" s="2"/>
    </row>
    <row r="4895" spans="1:11">
      <c r="A4895" s="2"/>
      <c r="B4895" s="2"/>
      <c r="C4895" s="22"/>
      <c r="D4895" s="2"/>
      <c r="E4895" s="22"/>
      <c r="F4895" s="22"/>
      <c r="G4895" s="22"/>
      <c r="H4895" s="22"/>
      <c r="I4895" s="2"/>
      <c r="J4895" s="2"/>
      <c r="K4895" s="2"/>
    </row>
    <row r="4896" spans="1:11">
      <c r="A4896" s="2"/>
      <c r="B4896" s="2"/>
      <c r="C4896" s="22"/>
      <c r="D4896" s="2"/>
      <c r="E4896" s="22"/>
      <c r="F4896" s="22"/>
      <c r="G4896" s="22"/>
      <c r="H4896" s="22"/>
      <c r="I4896" s="2"/>
      <c r="J4896" s="2"/>
      <c r="K4896" s="2"/>
    </row>
    <row r="4897" spans="1:11">
      <c r="A4897" s="2"/>
      <c r="B4897" s="2"/>
      <c r="C4897" s="22"/>
      <c r="D4897" s="2"/>
      <c r="E4897" s="22"/>
      <c r="F4897" s="22"/>
      <c r="G4897" s="22"/>
      <c r="H4897" s="22"/>
      <c r="I4897" s="2"/>
      <c r="J4897" s="2"/>
      <c r="K4897" s="2"/>
    </row>
    <row r="4898" spans="1:11">
      <c r="A4898" s="2"/>
      <c r="B4898" s="2"/>
      <c r="C4898" s="22"/>
      <c r="D4898" s="2"/>
      <c r="E4898" s="22"/>
      <c r="F4898" s="22"/>
      <c r="G4898" s="22"/>
      <c r="H4898" s="22"/>
      <c r="I4898" s="2"/>
      <c r="J4898" s="2"/>
      <c r="K4898" s="2"/>
    </row>
    <row r="4899" spans="1:11">
      <c r="A4899" s="2"/>
      <c r="B4899" s="2"/>
      <c r="C4899" s="22"/>
      <c r="D4899" s="2"/>
      <c r="E4899" s="22"/>
      <c r="F4899" s="22"/>
      <c r="G4899" s="22"/>
      <c r="H4899" s="22"/>
      <c r="I4899" s="2"/>
      <c r="J4899" s="2"/>
      <c r="K4899" s="2"/>
    </row>
    <row r="4900" spans="1:11">
      <c r="A4900" s="2"/>
      <c r="B4900" s="2"/>
      <c r="C4900" s="22"/>
      <c r="D4900" s="2"/>
      <c r="E4900" s="22"/>
      <c r="F4900" s="22"/>
      <c r="G4900" s="22"/>
      <c r="H4900" s="22"/>
      <c r="I4900" s="2"/>
      <c r="J4900" s="2"/>
      <c r="K4900" s="2"/>
    </row>
    <row r="4901" spans="1:11">
      <c r="A4901" s="2"/>
      <c r="B4901" s="2"/>
      <c r="C4901" s="22"/>
      <c r="D4901" s="2"/>
      <c r="E4901" s="22"/>
      <c r="F4901" s="22"/>
      <c r="G4901" s="22"/>
      <c r="H4901" s="22"/>
      <c r="I4901" s="2"/>
      <c r="J4901" s="2"/>
      <c r="K4901" s="2"/>
    </row>
    <row r="4902" spans="1:11">
      <c r="A4902" s="2"/>
      <c r="B4902" s="2"/>
      <c r="C4902" s="22"/>
      <c r="D4902" s="2"/>
      <c r="E4902" s="22"/>
      <c r="F4902" s="22"/>
      <c r="G4902" s="22"/>
      <c r="H4902" s="22"/>
      <c r="I4902" s="2"/>
      <c r="J4902" s="2"/>
      <c r="K4902" s="2"/>
    </row>
    <row r="4903" spans="1:11">
      <c r="A4903" s="2"/>
      <c r="B4903" s="2"/>
      <c r="C4903" s="22"/>
      <c r="D4903" s="2"/>
      <c r="E4903" s="22"/>
      <c r="F4903" s="22"/>
      <c r="G4903" s="22"/>
      <c r="H4903" s="22"/>
      <c r="I4903" s="2"/>
      <c r="J4903" s="2"/>
      <c r="K4903" s="2"/>
    </row>
    <row r="4904" spans="1:11">
      <c r="A4904" s="2"/>
      <c r="B4904" s="2"/>
      <c r="C4904" s="22"/>
      <c r="D4904" s="2"/>
      <c r="E4904" s="22"/>
      <c r="F4904" s="22"/>
      <c r="G4904" s="22"/>
      <c r="H4904" s="22"/>
      <c r="I4904" s="2"/>
      <c r="J4904" s="2"/>
      <c r="K4904" s="2"/>
    </row>
    <row r="4905" spans="1:11">
      <c r="A4905" s="2"/>
      <c r="B4905" s="2"/>
      <c r="C4905" s="22"/>
      <c r="D4905" s="2"/>
      <c r="E4905" s="22"/>
      <c r="F4905" s="22"/>
      <c r="G4905" s="22"/>
      <c r="H4905" s="22"/>
      <c r="I4905" s="2"/>
      <c r="J4905" s="2"/>
      <c r="K4905" s="2"/>
    </row>
    <row r="4906" spans="1:11">
      <c r="A4906" s="2"/>
      <c r="B4906" s="2"/>
      <c r="C4906" s="22"/>
      <c r="D4906" s="2"/>
      <c r="E4906" s="22"/>
      <c r="F4906" s="22"/>
      <c r="G4906" s="22"/>
      <c r="H4906" s="22"/>
      <c r="I4906" s="2"/>
      <c r="J4906" s="2"/>
      <c r="K4906" s="2"/>
    </row>
    <row r="4907" spans="1:11">
      <c r="A4907" s="2"/>
      <c r="B4907" s="2"/>
      <c r="C4907" s="22"/>
      <c r="D4907" s="2"/>
      <c r="E4907" s="22"/>
      <c r="F4907" s="22"/>
      <c r="G4907" s="22"/>
      <c r="H4907" s="22"/>
      <c r="I4907" s="2"/>
      <c r="J4907" s="2"/>
      <c r="K4907" s="2"/>
    </row>
    <row r="4908" spans="1:11">
      <c r="A4908" s="2"/>
      <c r="B4908" s="2"/>
      <c r="C4908" s="22"/>
      <c r="D4908" s="2"/>
      <c r="E4908" s="22"/>
      <c r="F4908" s="22"/>
      <c r="G4908" s="22"/>
      <c r="H4908" s="22"/>
      <c r="I4908" s="2"/>
      <c r="J4908" s="2"/>
      <c r="K4908" s="2"/>
    </row>
    <row r="4909" spans="1:11">
      <c r="A4909" s="2"/>
      <c r="B4909" s="2"/>
      <c r="C4909" s="22"/>
      <c r="D4909" s="2"/>
      <c r="E4909" s="22"/>
      <c r="F4909" s="22"/>
      <c r="G4909" s="22"/>
      <c r="H4909" s="22"/>
      <c r="I4909" s="2"/>
      <c r="J4909" s="2"/>
      <c r="K4909" s="2"/>
    </row>
    <row r="4910" spans="1:11">
      <c r="A4910" s="2"/>
      <c r="B4910" s="2"/>
      <c r="C4910" s="22"/>
      <c r="D4910" s="2"/>
      <c r="E4910" s="22"/>
      <c r="F4910" s="22"/>
      <c r="G4910" s="22"/>
      <c r="H4910" s="22"/>
      <c r="I4910" s="2"/>
      <c r="J4910" s="2"/>
      <c r="K4910" s="2"/>
    </row>
    <row r="4911" spans="1:11">
      <c r="A4911" s="2"/>
      <c r="B4911" s="2"/>
      <c r="C4911" s="22"/>
      <c r="D4911" s="2"/>
      <c r="E4911" s="22"/>
      <c r="F4911" s="22"/>
      <c r="G4911" s="22"/>
      <c r="H4911" s="22"/>
      <c r="I4911" s="2"/>
      <c r="J4911" s="2"/>
      <c r="K4911" s="2"/>
    </row>
    <row r="4912" spans="1:11">
      <c r="A4912" s="2"/>
      <c r="B4912" s="2"/>
      <c r="C4912" s="22"/>
      <c r="D4912" s="2"/>
      <c r="E4912" s="22"/>
      <c r="F4912" s="22"/>
      <c r="G4912" s="22"/>
      <c r="H4912" s="22"/>
      <c r="I4912" s="2"/>
      <c r="J4912" s="2"/>
      <c r="K4912" s="2"/>
    </row>
    <row r="4913" spans="1:11">
      <c r="A4913" s="2"/>
      <c r="B4913" s="2"/>
      <c r="C4913" s="22"/>
      <c r="D4913" s="2"/>
      <c r="E4913" s="22"/>
      <c r="F4913" s="22"/>
      <c r="G4913" s="22"/>
      <c r="H4913" s="22"/>
      <c r="I4913" s="2"/>
      <c r="J4913" s="2"/>
      <c r="K4913" s="2"/>
    </row>
    <row r="4914" spans="1:11">
      <c r="A4914" s="2"/>
      <c r="B4914" s="2"/>
      <c r="C4914" s="22"/>
      <c r="D4914" s="2"/>
      <c r="E4914" s="22"/>
      <c r="F4914" s="22"/>
      <c r="G4914" s="22"/>
      <c r="H4914" s="22"/>
      <c r="I4914" s="2"/>
      <c r="J4914" s="2"/>
      <c r="K4914" s="2"/>
    </row>
    <row r="4915" spans="1:11">
      <c r="A4915" s="2"/>
      <c r="B4915" s="2"/>
      <c r="C4915" s="22"/>
      <c r="D4915" s="2"/>
      <c r="E4915" s="22"/>
      <c r="F4915" s="22"/>
      <c r="G4915" s="22"/>
      <c r="H4915" s="22"/>
      <c r="I4915" s="2"/>
      <c r="J4915" s="2"/>
      <c r="K4915" s="2"/>
    </row>
    <row r="4916" spans="1:11">
      <c r="A4916" s="2"/>
      <c r="B4916" s="2"/>
      <c r="C4916" s="22"/>
      <c r="D4916" s="2"/>
      <c r="E4916" s="22"/>
      <c r="F4916" s="22"/>
      <c r="G4916" s="22"/>
      <c r="H4916" s="22"/>
      <c r="I4916" s="2"/>
      <c r="J4916" s="2"/>
      <c r="K4916" s="2"/>
    </row>
    <row r="4917" spans="1:11">
      <c r="A4917" s="2"/>
      <c r="B4917" s="2"/>
      <c r="C4917" s="22"/>
      <c r="D4917" s="2"/>
      <c r="E4917" s="22"/>
      <c r="F4917" s="22"/>
      <c r="G4917" s="22"/>
      <c r="H4917" s="22"/>
      <c r="I4917" s="2"/>
      <c r="J4917" s="2"/>
      <c r="K4917" s="2"/>
    </row>
    <row r="4918" spans="1:11">
      <c r="A4918" s="2"/>
      <c r="B4918" s="2"/>
      <c r="C4918" s="22"/>
      <c r="D4918" s="2"/>
      <c r="E4918" s="22"/>
      <c r="F4918" s="22"/>
      <c r="G4918" s="22"/>
      <c r="H4918" s="22"/>
      <c r="I4918" s="2"/>
      <c r="J4918" s="2"/>
      <c r="K4918" s="2"/>
    </row>
    <row r="4919" spans="1:11">
      <c r="A4919" s="2"/>
      <c r="B4919" s="2"/>
      <c r="C4919" s="22"/>
      <c r="D4919" s="2"/>
      <c r="E4919" s="22"/>
      <c r="F4919" s="22"/>
      <c r="G4919" s="22"/>
      <c r="H4919" s="22"/>
      <c r="I4919" s="2"/>
      <c r="J4919" s="2"/>
      <c r="K4919" s="2"/>
    </row>
    <row r="4920" spans="1:11">
      <c r="A4920" s="2"/>
      <c r="B4920" s="2"/>
      <c r="C4920" s="22"/>
      <c r="D4920" s="2"/>
      <c r="E4920" s="22"/>
      <c r="F4920" s="22"/>
      <c r="G4920" s="22"/>
      <c r="H4920" s="22"/>
      <c r="I4920" s="2"/>
      <c r="J4920" s="2"/>
      <c r="K4920" s="2"/>
    </row>
    <row r="4921" spans="1:11">
      <c r="A4921" s="2"/>
      <c r="B4921" s="2"/>
      <c r="C4921" s="22"/>
      <c r="D4921" s="2"/>
      <c r="E4921" s="22"/>
      <c r="F4921" s="22"/>
      <c r="G4921" s="22"/>
      <c r="H4921" s="22"/>
      <c r="I4921" s="2"/>
      <c r="J4921" s="2"/>
      <c r="K4921" s="2"/>
    </row>
    <row r="4922" spans="1:11">
      <c r="A4922" s="2"/>
      <c r="B4922" s="2"/>
      <c r="C4922" s="22"/>
      <c r="D4922" s="2"/>
      <c r="E4922" s="22"/>
      <c r="F4922" s="22"/>
      <c r="G4922" s="22"/>
      <c r="H4922" s="22"/>
      <c r="I4922" s="2"/>
      <c r="J4922" s="2"/>
      <c r="K4922" s="2"/>
    </row>
    <row r="4923" spans="1:11">
      <c r="A4923" s="2"/>
      <c r="B4923" s="2"/>
      <c r="C4923" s="22"/>
      <c r="D4923" s="2"/>
      <c r="E4923" s="22"/>
      <c r="F4923" s="22"/>
      <c r="G4923" s="22"/>
      <c r="H4923" s="22"/>
      <c r="I4923" s="2"/>
      <c r="J4923" s="2"/>
      <c r="K4923" s="2"/>
    </row>
    <row r="4924" spans="1:11">
      <c r="A4924" s="2"/>
      <c r="B4924" s="2"/>
      <c r="C4924" s="22"/>
      <c r="D4924" s="2"/>
      <c r="E4924" s="22"/>
      <c r="F4924" s="22"/>
      <c r="G4924" s="22"/>
      <c r="H4924" s="22"/>
      <c r="I4924" s="2"/>
      <c r="J4924" s="2"/>
      <c r="K4924" s="2"/>
    </row>
    <row r="4925" spans="1:11">
      <c r="A4925" s="2"/>
      <c r="B4925" s="2"/>
      <c r="C4925" s="22"/>
      <c r="D4925" s="2"/>
      <c r="E4925" s="22"/>
      <c r="F4925" s="22"/>
      <c r="G4925" s="22"/>
      <c r="H4925" s="22"/>
      <c r="I4925" s="2"/>
      <c r="J4925" s="2"/>
      <c r="K4925" s="2"/>
    </row>
    <row r="4926" spans="1:11">
      <c r="A4926" s="2"/>
      <c r="B4926" s="2"/>
      <c r="C4926" s="22"/>
      <c r="D4926" s="2"/>
      <c r="E4926" s="22"/>
      <c r="F4926" s="22"/>
      <c r="G4926" s="22"/>
      <c r="H4926" s="22"/>
      <c r="I4926" s="2"/>
      <c r="J4926" s="2"/>
      <c r="K4926" s="2"/>
    </row>
    <row r="4927" spans="1:11">
      <c r="A4927" s="2"/>
      <c r="B4927" s="2"/>
      <c r="C4927" s="22"/>
      <c r="D4927" s="2"/>
      <c r="E4927" s="22"/>
      <c r="F4927" s="22"/>
      <c r="G4927" s="22"/>
      <c r="H4927" s="22"/>
      <c r="I4927" s="2"/>
      <c r="J4927" s="2"/>
      <c r="K4927" s="2"/>
    </row>
    <row r="4928" spans="1:11">
      <c r="A4928" s="2"/>
      <c r="B4928" s="2"/>
      <c r="C4928" s="22"/>
      <c r="D4928" s="2"/>
      <c r="E4928" s="22"/>
      <c r="F4928" s="22"/>
      <c r="G4928" s="22"/>
      <c r="H4928" s="22"/>
      <c r="I4928" s="2"/>
      <c r="J4928" s="2"/>
      <c r="K4928" s="2"/>
    </row>
    <row r="4929" spans="1:11">
      <c r="A4929" s="2"/>
      <c r="B4929" s="2"/>
      <c r="C4929" s="22"/>
      <c r="D4929" s="2"/>
      <c r="E4929" s="22"/>
      <c r="F4929" s="22"/>
      <c r="G4929" s="22"/>
      <c r="H4929" s="22"/>
      <c r="I4929" s="2"/>
      <c r="J4929" s="2"/>
      <c r="K4929" s="2"/>
    </row>
    <row r="4930" spans="1:11">
      <c r="A4930" s="2"/>
      <c r="B4930" s="2"/>
      <c r="C4930" s="22"/>
      <c r="D4930" s="2"/>
      <c r="E4930" s="22"/>
      <c r="F4930" s="22"/>
      <c r="G4930" s="22"/>
      <c r="H4930" s="22"/>
      <c r="I4930" s="2"/>
      <c r="J4930" s="2"/>
      <c r="K4930" s="2"/>
    </row>
    <row r="4931" spans="1:11">
      <c r="A4931" s="2"/>
      <c r="B4931" s="2"/>
      <c r="C4931" s="22"/>
      <c r="D4931" s="2"/>
      <c r="E4931" s="22"/>
      <c r="F4931" s="22"/>
      <c r="G4931" s="22"/>
      <c r="H4931" s="22"/>
      <c r="I4931" s="2"/>
      <c r="J4931" s="2"/>
      <c r="K4931" s="2"/>
    </row>
    <row r="4932" spans="1:11">
      <c r="A4932" s="2"/>
      <c r="B4932" s="2"/>
      <c r="C4932" s="22"/>
      <c r="D4932" s="2"/>
      <c r="E4932" s="22"/>
      <c r="F4932" s="22"/>
      <c r="G4932" s="22"/>
      <c r="H4932" s="22"/>
      <c r="I4932" s="2"/>
      <c r="J4932" s="2"/>
      <c r="K4932" s="2"/>
    </row>
    <row r="4933" spans="1:11">
      <c r="A4933" s="2"/>
      <c r="B4933" s="2"/>
      <c r="C4933" s="22"/>
      <c r="D4933" s="2"/>
      <c r="E4933" s="22"/>
      <c r="F4933" s="22"/>
      <c r="G4933" s="22"/>
      <c r="H4933" s="22"/>
      <c r="I4933" s="2"/>
      <c r="J4933" s="2"/>
      <c r="K4933" s="2"/>
    </row>
    <row r="4934" spans="1:11">
      <c r="A4934" s="2"/>
      <c r="B4934" s="2"/>
      <c r="C4934" s="22"/>
      <c r="D4934" s="2"/>
      <c r="E4934" s="22"/>
      <c r="F4934" s="22"/>
      <c r="G4934" s="22"/>
      <c r="H4934" s="22"/>
      <c r="I4934" s="2"/>
      <c r="J4934" s="2"/>
      <c r="K4934" s="2"/>
    </row>
    <row r="4935" spans="1:11">
      <c r="A4935" s="2"/>
      <c r="B4935" s="2"/>
      <c r="C4935" s="22"/>
      <c r="D4935" s="2"/>
      <c r="E4935" s="22"/>
      <c r="F4935" s="22"/>
      <c r="G4935" s="22"/>
      <c r="H4935" s="22"/>
      <c r="I4935" s="2"/>
      <c r="J4935" s="2"/>
      <c r="K4935" s="2"/>
    </row>
    <row r="4936" spans="1:11">
      <c r="A4936" s="2"/>
      <c r="B4936" s="2"/>
      <c r="C4936" s="22"/>
      <c r="D4936" s="2"/>
      <c r="E4936" s="22"/>
      <c r="F4936" s="22"/>
      <c r="G4936" s="22"/>
      <c r="H4936" s="22"/>
      <c r="I4936" s="2"/>
      <c r="J4936" s="2"/>
      <c r="K4936" s="2"/>
    </row>
    <row r="4937" spans="1:11">
      <c r="A4937" s="2"/>
      <c r="B4937" s="2"/>
      <c r="C4937" s="22"/>
      <c r="D4937" s="2"/>
      <c r="E4937" s="22"/>
      <c r="F4937" s="22"/>
      <c r="G4937" s="22"/>
      <c r="H4937" s="22"/>
      <c r="I4937" s="2"/>
      <c r="J4937" s="2"/>
      <c r="K4937" s="2"/>
    </row>
    <row r="4938" spans="1:11">
      <c r="A4938" s="2"/>
      <c r="B4938" s="2"/>
      <c r="C4938" s="22"/>
      <c r="D4938" s="2"/>
      <c r="E4938" s="22"/>
      <c r="F4938" s="22"/>
      <c r="G4938" s="22"/>
      <c r="H4938" s="22"/>
      <c r="I4938" s="2"/>
      <c r="J4938" s="2"/>
      <c r="K4938" s="2">
        <v>2</v>
      </c>
    </row>
    <row r="4939" spans="1:11">
      <c r="A4939" s="2"/>
      <c r="B4939" s="2"/>
      <c r="C4939" s="22"/>
      <c r="D4939" s="2"/>
      <c r="E4939" s="22"/>
      <c r="F4939" s="22"/>
      <c r="G4939" s="22"/>
      <c r="H4939" s="22"/>
      <c r="I4939" s="2"/>
      <c r="J4939" s="2"/>
      <c r="K4939" s="2"/>
    </row>
    <row r="4940" spans="1:11">
      <c r="A4940" s="2"/>
      <c r="B4940" s="2"/>
      <c r="C4940" s="22"/>
      <c r="D4940" s="2"/>
      <c r="E4940" s="22"/>
      <c r="F4940" s="22"/>
      <c r="G4940" s="22"/>
      <c r="H4940" s="22"/>
      <c r="I4940" s="2"/>
      <c r="J4940" s="2"/>
      <c r="K4940" s="2"/>
    </row>
    <row r="4941" spans="1:11">
      <c r="A4941" s="2"/>
      <c r="B4941" s="2"/>
      <c r="C4941" s="22"/>
      <c r="D4941" s="2"/>
      <c r="E4941" s="22"/>
      <c r="F4941" s="22"/>
      <c r="G4941" s="22"/>
      <c r="H4941" s="22"/>
      <c r="I4941" s="2"/>
      <c r="J4941" s="2"/>
      <c r="K4941" s="2"/>
    </row>
    <row r="4942" spans="1:11">
      <c r="A4942" s="2"/>
      <c r="B4942" s="2"/>
      <c r="C4942" s="22"/>
      <c r="D4942" s="2"/>
      <c r="E4942" s="22"/>
      <c r="F4942" s="22"/>
      <c r="G4942" s="22"/>
      <c r="H4942" s="22"/>
      <c r="I4942" s="2"/>
      <c r="J4942" s="2"/>
      <c r="K4942" s="2"/>
    </row>
    <row r="4943" spans="1:11">
      <c r="A4943" s="2"/>
      <c r="B4943" s="2"/>
      <c r="C4943" s="22"/>
      <c r="D4943" s="2"/>
      <c r="E4943" s="22"/>
      <c r="F4943" s="22"/>
      <c r="G4943" s="22"/>
      <c r="H4943" s="22"/>
      <c r="I4943" s="2"/>
      <c r="J4943" s="2"/>
      <c r="K4943" s="2"/>
    </row>
    <row r="4944" spans="1:11">
      <c r="A4944" s="2"/>
      <c r="B4944" s="2"/>
      <c r="C4944" s="22"/>
      <c r="D4944" s="2"/>
      <c r="E4944" s="22"/>
      <c r="F4944" s="22"/>
      <c r="G4944" s="22"/>
      <c r="H4944" s="22"/>
      <c r="I4944" s="2"/>
      <c r="J4944" s="2"/>
      <c r="K4944" s="2"/>
    </row>
    <row r="4945" spans="1:11">
      <c r="A4945" s="2"/>
      <c r="B4945" s="2"/>
      <c r="C4945" s="22"/>
      <c r="D4945" s="2"/>
      <c r="E4945" s="22"/>
      <c r="F4945" s="22"/>
      <c r="G4945" s="22"/>
      <c r="H4945" s="22"/>
      <c r="I4945" s="2"/>
      <c r="J4945" s="2"/>
      <c r="K4945" s="2"/>
    </row>
    <row r="4946" spans="1:11">
      <c r="A4946" s="2"/>
      <c r="B4946" s="2"/>
      <c r="C4946" s="22"/>
      <c r="D4946" s="2"/>
      <c r="E4946" s="22"/>
      <c r="F4946" s="22"/>
      <c r="G4946" s="22"/>
      <c r="H4946" s="22"/>
      <c r="I4946" s="2"/>
      <c r="J4946" s="2"/>
      <c r="K4946" s="2"/>
    </row>
    <row r="4947" spans="1:11">
      <c r="A4947" s="2"/>
      <c r="B4947" s="2"/>
      <c r="C4947" s="22"/>
      <c r="D4947" s="2"/>
      <c r="E4947" s="22"/>
      <c r="F4947" s="22"/>
      <c r="G4947" s="22"/>
      <c r="H4947" s="22"/>
      <c r="I4947" s="2"/>
      <c r="J4947" s="2"/>
      <c r="K4947" s="2"/>
    </row>
    <row r="4948" spans="1:11">
      <c r="A4948" s="2"/>
      <c r="B4948" s="2"/>
      <c r="C4948" s="22"/>
      <c r="D4948" s="2"/>
      <c r="E4948" s="22"/>
      <c r="F4948" s="22"/>
      <c r="G4948" s="22"/>
      <c r="H4948" s="22"/>
      <c r="I4948" s="2"/>
      <c r="J4948" s="2"/>
      <c r="K4948" s="2"/>
    </row>
    <row r="4949" spans="1:11">
      <c r="A4949" s="2"/>
      <c r="B4949" s="2"/>
      <c r="C4949" s="22"/>
      <c r="D4949" s="2"/>
      <c r="E4949" s="22"/>
      <c r="F4949" s="22"/>
      <c r="G4949" s="22"/>
      <c r="H4949" s="22"/>
      <c r="I4949" s="2"/>
      <c r="J4949" s="2"/>
      <c r="K4949" s="2"/>
    </row>
    <row r="4950" spans="1:11">
      <c r="A4950" s="2"/>
      <c r="B4950" s="2"/>
      <c r="C4950" s="22"/>
      <c r="D4950" s="2"/>
      <c r="E4950" s="22"/>
      <c r="F4950" s="22"/>
      <c r="G4950" s="22"/>
      <c r="H4950" s="22"/>
      <c r="I4950" s="2"/>
      <c r="J4950" s="2"/>
      <c r="K4950" s="2"/>
    </row>
    <row r="4951" spans="1:11">
      <c r="A4951" s="2"/>
      <c r="B4951" s="2"/>
      <c r="C4951" s="22"/>
      <c r="D4951" s="2"/>
      <c r="E4951" s="22"/>
      <c r="F4951" s="22"/>
      <c r="G4951" s="22"/>
      <c r="H4951" s="22"/>
      <c r="I4951" s="2"/>
      <c r="J4951" s="2"/>
      <c r="K4951" s="2"/>
    </row>
    <row r="4952" spans="1:11">
      <c r="A4952" s="2"/>
      <c r="B4952" s="2"/>
      <c r="C4952" s="22"/>
      <c r="D4952" s="2"/>
      <c r="E4952" s="22"/>
      <c r="F4952" s="22"/>
      <c r="G4952" s="22"/>
      <c r="H4952" s="22"/>
      <c r="I4952" s="2"/>
      <c r="J4952" s="2"/>
      <c r="K4952" s="2"/>
    </row>
    <row r="4953" spans="1:11">
      <c r="A4953" s="2"/>
      <c r="B4953" s="2"/>
      <c r="C4953" s="22"/>
      <c r="D4953" s="2"/>
      <c r="E4953" s="22"/>
      <c r="F4953" s="22"/>
      <c r="G4953" s="22"/>
      <c r="H4953" s="22"/>
      <c r="I4953" s="2"/>
      <c r="J4953" s="2"/>
      <c r="K4953" s="2"/>
    </row>
    <row r="4954" spans="1:11">
      <c r="A4954" s="2"/>
      <c r="B4954" s="2"/>
      <c r="C4954" s="22"/>
      <c r="D4954" s="2"/>
      <c r="E4954" s="22"/>
      <c r="F4954" s="22"/>
      <c r="G4954" s="22"/>
      <c r="H4954" s="22"/>
      <c r="I4954" s="2"/>
      <c r="J4954" s="2"/>
      <c r="K4954" s="2"/>
    </row>
    <row r="4955" spans="1:11">
      <c r="A4955" s="2"/>
      <c r="B4955" s="2"/>
      <c r="C4955" s="22"/>
      <c r="D4955" s="2"/>
      <c r="E4955" s="22"/>
      <c r="F4955" s="22"/>
      <c r="G4955" s="22"/>
      <c r="H4955" s="22"/>
      <c r="I4955" s="2"/>
      <c r="J4955" s="2"/>
      <c r="K4955" s="2"/>
    </row>
    <row r="4956" spans="1:11">
      <c r="A4956" s="2"/>
      <c r="B4956" s="2"/>
      <c r="C4956" s="22"/>
      <c r="D4956" s="2"/>
      <c r="E4956" s="22"/>
      <c r="F4956" s="22"/>
      <c r="G4956" s="22"/>
      <c r="H4956" s="22"/>
      <c r="I4956" s="2"/>
      <c r="J4956" s="2"/>
      <c r="K4956" s="2"/>
    </row>
    <row r="4957" spans="1:11">
      <c r="A4957" s="2"/>
      <c r="B4957" s="2"/>
      <c r="C4957" s="22"/>
      <c r="D4957" s="2"/>
      <c r="E4957" s="22"/>
      <c r="F4957" s="22"/>
      <c r="G4957" s="22"/>
      <c r="H4957" s="22"/>
      <c r="I4957" s="2"/>
      <c r="J4957" s="2"/>
      <c r="K4957" s="2"/>
    </row>
    <row r="4958" spans="1:11">
      <c r="A4958" s="2"/>
      <c r="B4958" s="2"/>
      <c r="C4958" s="22"/>
      <c r="D4958" s="2"/>
      <c r="E4958" s="22"/>
      <c r="F4958" s="22"/>
      <c r="G4958" s="22"/>
      <c r="H4958" s="22"/>
      <c r="I4958" s="2"/>
      <c r="J4958" s="2"/>
      <c r="K4958" s="2"/>
    </row>
    <row r="4959" spans="1:11">
      <c r="A4959" s="2"/>
      <c r="B4959" s="2"/>
      <c r="C4959" s="22"/>
      <c r="D4959" s="2"/>
      <c r="E4959" s="22"/>
      <c r="F4959" s="22"/>
      <c r="G4959" s="22"/>
      <c r="H4959" s="22"/>
      <c r="I4959" s="2"/>
      <c r="J4959" s="2"/>
      <c r="K4959" s="2"/>
    </row>
    <row r="4960" spans="1:11">
      <c r="A4960" s="2"/>
      <c r="B4960" s="2"/>
      <c r="C4960" s="22"/>
      <c r="D4960" s="2"/>
      <c r="E4960" s="22"/>
      <c r="F4960" s="22"/>
      <c r="G4960" s="22"/>
      <c r="H4960" s="22"/>
      <c r="I4960" s="2"/>
      <c r="J4960" s="2"/>
      <c r="K4960" s="2"/>
    </row>
    <row r="4961" spans="1:11">
      <c r="A4961" s="2"/>
      <c r="B4961" s="2"/>
      <c r="C4961" s="22"/>
      <c r="D4961" s="2"/>
      <c r="E4961" s="22"/>
      <c r="F4961" s="22"/>
      <c r="G4961" s="22"/>
      <c r="H4961" s="22"/>
      <c r="I4961" s="2"/>
      <c r="J4961" s="2"/>
      <c r="K4961" s="2"/>
    </row>
    <row r="4962" spans="1:11">
      <c r="A4962" s="2"/>
      <c r="B4962" s="2"/>
      <c r="C4962" s="22"/>
      <c r="D4962" s="2"/>
      <c r="E4962" s="22"/>
      <c r="F4962" s="22"/>
      <c r="G4962" s="22"/>
      <c r="H4962" s="22"/>
      <c r="I4962" s="2"/>
      <c r="J4962" s="2"/>
      <c r="K4962" s="2"/>
    </row>
    <row r="4963" spans="1:11">
      <c r="A4963" s="2"/>
      <c r="B4963" s="2"/>
      <c r="C4963" s="22"/>
      <c r="D4963" s="2"/>
      <c r="E4963" s="22"/>
      <c r="F4963" s="22"/>
      <c r="G4963" s="22"/>
      <c r="H4963" s="22"/>
      <c r="I4963" s="2"/>
      <c r="J4963" s="2"/>
      <c r="K4963" s="2"/>
    </row>
    <row r="4964" spans="1:11">
      <c r="A4964" s="2"/>
      <c r="B4964" s="2"/>
      <c r="C4964" s="22"/>
      <c r="D4964" s="2"/>
      <c r="E4964" s="22"/>
      <c r="F4964" s="22"/>
      <c r="G4964" s="22"/>
      <c r="H4964" s="22"/>
      <c r="I4964" s="2"/>
      <c r="J4964" s="2"/>
      <c r="K4964" s="2"/>
    </row>
    <row r="4965" spans="1:11">
      <c r="A4965" s="2"/>
      <c r="B4965" s="2"/>
      <c r="C4965" s="22"/>
      <c r="D4965" s="2"/>
      <c r="E4965" s="22"/>
      <c r="F4965" s="22"/>
      <c r="G4965" s="22"/>
      <c r="H4965" s="22"/>
      <c r="I4965" s="2"/>
      <c r="J4965" s="2"/>
      <c r="K4965" s="2"/>
    </row>
    <row r="4966" spans="1:11">
      <c r="A4966" s="2"/>
      <c r="B4966" s="2"/>
      <c r="C4966" s="22"/>
      <c r="D4966" s="2"/>
      <c r="E4966" s="22"/>
      <c r="F4966" s="22"/>
      <c r="G4966" s="22"/>
      <c r="H4966" s="22"/>
      <c r="I4966" s="2"/>
      <c r="J4966" s="2"/>
      <c r="K4966" s="2"/>
    </row>
    <row r="4967" spans="1:11">
      <c r="A4967" s="2"/>
      <c r="B4967" s="2"/>
      <c r="C4967" s="22"/>
      <c r="D4967" s="2"/>
      <c r="E4967" s="22"/>
      <c r="F4967" s="22"/>
      <c r="G4967" s="22"/>
      <c r="H4967" s="22"/>
      <c r="I4967" s="2"/>
      <c r="J4967" s="2"/>
      <c r="K4967" s="2"/>
    </row>
    <row r="4968" spans="1:11">
      <c r="A4968" s="2"/>
      <c r="B4968" s="2"/>
      <c r="C4968" s="22"/>
      <c r="D4968" s="2"/>
      <c r="E4968" s="22"/>
      <c r="F4968" s="22"/>
      <c r="G4968" s="22"/>
      <c r="H4968" s="22"/>
      <c r="I4968" s="2"/>
      <c r="J4968" s="2"/>
      <c r="K4968" s="2"/>
    </row>
    <row r="4969" spans="1:11">
      <c r="A4969" s="2"/>
      <c r="B4969" s="2"/>
      <c r="C4969" s="22"/>
      <c r="D4969" s="2"/>
      <c r="E4969" s="22"/>
      <c r="F4969" s="22"/>
      <c r="G4969" s="22"/>
      <c r="H4969" s="22"/>
      <c r="I4969" s="2"/>
      <c r="J4969" s="2"/>
      <c r="K4969" s="2"/>
    </row>
    <row r="4970" spans="1:11">
      <c r="A4970" s="2"/>
      <c r="B4970" s="2"/>
      <c r="C4970" s="22"/>
      <c r="D4970" s="2"/>
      <c r="E4970" s="22"/>
      <c r="F4970" s="22"/>
      <c r="G4970" s="22"/>
      <c r="H4970" s="22"/>
      <c r="I4970" s="2"/>
      <c r="J4970" s="2"/>
      <c r="K4970" s="2"/>
    </row>
    <row r="4971" spans="1:11">
      <c r="A4971" s="2"/>
      <c r="B4971" s="2"/>
      <c r="C4971" s="22"/>
      <c r="D4971" s="2"/>
      <c r="E4971" s="22"/>
      <c r="F4971" s="22"/>
      <c r="G4971" s="22"/>
      <c r="H4971" s="22"/>
      <c r="I4971" s="2"/>
      <c r="J4971" s="2"/>
      <c r="K4971" s="2"/>
    </row>
    <row r="4972" spans="1:11">
      <c r="A4972" s="2"/>
      <c r="B4972" s="2"/>
      <c r="C4972" s="22"/>
      <c r="D4972" s="2"/>
      <c r="E4972" s="22"/>
      <c r="F4972" s="22"/>
      <c r="G4972" s="22"/>
      <c r="H4972" s="22"/>
      <c r="I4972" s="2"/>
      <c r="J4972" s="2"/>
      <c r="K4972" s="2"/>
    </row>
    <row r="4973" spans="1:11">
      <c r="A4973" s="2"/>
      <c r="B4973" s="2"/>
      <c r="C4973" s="22"/>
      <c r="D4973" s="2"/>
      <c r="E4973" s="22"/>
      <c r="F4973" s="22"/>
      <c r="G4973" s="22"/>
      <c r="H4973" s="22"/>
      <c r="I4973" s="2"/>
      <c r="J4973" s="2"/>
      <c r="K4973" s="2"/>
    </row>
    <row r="4974" spans="1:11">
      <c r="A4974" s="2"/>
      <c r="B4974" s="2"/>
      <c r="C4974" s="22"/>
      <c r="D4974" s="2"/>
      <c r="E4974" s="22"/>
      <c r="F4974" s="22"/>
      <c r="G4974" s="22"/>
      <c r="H4974" s="22"/>
      <c r="I4974" s="2"/>
      <c r="J4974" s="2"/>
      <c r="K4974" s="2"/>
    </row>
    <row r="4975" spans="1:11">
      <c r="A4975" s="2"/>
      <c r="B4975" s="2"/>
      <c r="C4975" s="22"/>
      <c r="D4975" s="2"/>
      <c r="E4975" s="22"/>
      <c r="F4975" s="22"/>
      <c r="G4975" s="22"/>
      <c r="H4975" s="22"/>
      <c r="I4975" s="2"/>
      <c r="J4975" s="2"/>
      <c r="K4975" s="2"/>
    </row>
    <row r="4976" spans="1:11">
      <c r="A4976" s="2"/>
      <c r="B4976" s="2"/>
      <c r="C4976" s="22"/>
      <c r="D4976" s="2"/>
      <c r="E4976" s="22"/>
      <c r="F4976" s="22"/>
      <c r="G4976" s="22"/>
      <c r="H4976" s="22"/>
      <c r="I4976" s="2"/>
      <c r="J4976" s="2"/>
      <c r="K4976" s="2"/>
    </row>
    <row r="4977" spans="1:11">
      <c r="A4977" s="2"/>
      <c r="B4977" s="2"/>
      <c r="C4977" s="22"/>
      <c r="D4977" s="2"/>
      <c r="E4977" s="22"/>
      <c r="F4977" s="22"/>
      <c r="G4977" s="22"/>
      <c r="H4977" s="22"/>
      <c r="I4977" s="2"/>
      <c r="J4977" s="2"/>
      <c r="K4977" s="2"/>
    </row>
    <row r="4978" spans="1:11">
      <c r="A4978" s="2"/>
      <c r="B4978" s="2"/>
      <c r="C4978" s="22"/>
      <c r="D4978" s="2"/>
      <c r="E4978" s="22"/>
      <c r="F4978" s="22"/>
      <c r="G4978" s="22"/>
      <c r="H4978" s="22"/>
      <c r="I4978" s="2"/>
      <c r="J4978" s="2"/>
      <c r="K4978" s="2"/>
    </row>
    <row r="4979" spans="1:11">
      <c r="A4979" s="2"/>
      <c r="B4979" s="2"/>
      <c r="C4979" s="22"/>
      <c r="D4979" s="2"/>
      <c r="E4979" s="22"/>
      <c r="F4979" s="22"/>
      <c r="G4979" s="22"/>
      <c r="H4979" s="22"/>
      <c r="I4979" s="2"/>
      <c r="J4979" s="2"/>
      <c r="K4979" s="2"/>
    </row>
    <row r="4980" spans="1:11">
      <c r="A4980" s="2"/>
      <c r="B4980" s="2"/>
      <c r="C4980" s="22"/>
      <c r="D4980" s="2"/>
      <c r="E4980" s="22"/>
      <c r="F4980" s="22"/>
      <c r="G4980" s="22"/>
      <c r="H4980" s="22"/>
      <c r="I4980" s="2"/>
      <c r="J4980" s="2"/>
      <c r="K4980" s="2"/>
    </row>
    <row r="4981" spans="1:11">
      <c r="A4981" s="2"/>
      <c r="B4981" s="2"/>
      <c r="C4981" s="22"/>
      <c r="D4981" s="2"/>
      <c r="E4981" s="22"/>
      <c r="F4981" s="22"/>
      <c r="G4981" s="22"/>
      <c r="H4981" s="22"/>
      <c r="I4981" s="2"/>
      <c r="J4981" s="2"/>
      <c r="K4981" s="2"/>
    </row>
    <row r="4982" spans="1:11">
      <c r="A4982" s="2"/>
      <c r="B4982" s="2"/>
      <c r="C4982" s="22"/>
      <c r="D4982" s="2"/>
      <c r="E4982" s="22"/>
      <c r="F4982" s="22"/>
      <c r="G4982" s="22"/>
      <c r="H4982" s="22"/>
      <c r="I4982" s="2"/>
      <c r="J4982" s="2"/>
      <c r="K4982" s="2"/>
    </row>
    <row r="4983" spans="1:11">
      <c r="A4983" s="2"/>
      <c r="B4983" s="2"/>
      <c r="C4983" s="22"/>
      <c r="D4983" s="2"/>
      <c r="E4983" s="22"/>
      <c r="F4983" s="22"/>
      <c r="G4983" s="22"/>
      <c r="H4983" s="22"/>
      <c r="I4983" s="2"/>
      <c r="J4983" s="2"/>
      <c r="K4983" s="2"/>
    </row>
    <row r="4984" spans="1:11">
      <c r="A4984" s="2"/>
      <c r="B4984" s="2"/>
      <c r="C4984" s="22"/>
      <c r="D4984" s="2"/>
      <c r="E4984" s="22"/>
      <c r="F4984" s="22"/>
      <c r="G4984" s="22"/>
      <c r="H4984" s="22"/>
      <c r="I4984" s="2"/>
      <c r="J4984" s="2"/>
      <c r="K4984" s="2"/>
    </row>
    <row r="4985" spans="1:11">
      <c r="A4985" s="2"/>
      <c r="B4985" s="2"/>
      <c r="C4985" s="22"/>
      <c r="D4985" s="2"/>
      <c r="E4985" s="22"/>
      <c r="F4985" s="22"/>
      <c r="G4985" s="22"/>
      <c r="H4985" s="22"/>
      <c r="I4985" s="2"/>
      <c r="J4985" s="2"/>
      <c r="K4985" s="2"/>
    </row>
    <row r="4986" spans="1:11">
      <c r="A4986" s="2"/>
      <c r="B4986" s="2"/>
      <c r="C4986" s="22"/>
      <c r="D4986" s="2"/>
      <c r="E4986" s="22"/>
      <c r="F4986" s="22"/>
      <c r="G4986" s="22"/>
      <c r="H4986" s="22"/>
      <c r="I4986" s="2"/>
      <c r="J4986" s="2"/>
      <c r="K4986" s="2"/>
    </row>
    <row r="4987" spans="1:11">
      <c r="A4987" s="2"/>
      <c r="B4987" s="2"/>
      <c r="C4987" s="22"/>
      <c r="D4987" s="2"/>
      <c r="E4987" s="22"/>
      <c r="F4987" s="22"/>
      <c r="G4987" s="22"/>
      <c r="H4987" s="22"/>
      <c r="I4987" s="2"/>
      <c r="J4987" s="2"/>
      <c r="K4987" s="2"/>
    </row>
    <row r="4988" spans="1:11">
      <c r="A4988" s="2"/>
      <c r="B4988" s="2"/>
      <c r="C4988" s="22"/>
      <c r="D4988" s="2"/>
      <c r="E4988" s="22"/>
      <c r="F4988" s="22"/>
      <c r="G4988" s="22"/>
      <c r="H4988" s="22"/>
      <c r="I4988" s="2"/>
      <c r="J4988" s="2"/>
      <c r="K4988" s="2"/>
    </row>
    <row r="4989" spans="1:11">
      <c r="A4989" s="2"/>
      <c r="B4989" s="2"/>
      <c r="C4989" s="22"/>
      <c r="D4989" s="2"/>
      <c r="E4989" s="22"/>
      <c r="F4989" s="22"/>
      <c r="G4989" s="22"/>
      <c r="H4989" s="22"/>
      <c r="I4989" s="2"/>
      <c r="J4989" s="2"/>
      <c r="K4989" s="2"/>
    </row>
    <row r="4990" spans="1:11">
      <c r="A4990" s="2"/>
      <c r="B4990" s="2"/>
      <c r="C4990" s="22"/>
      <c r="D4990" s="2"/>
      <c r="E4990" s="22"/>
      <c r="F4990" s="22"/>
      <c r="G4990" s="22"/>
      <c r="H4990" s="22"/>
      <c r="I4990" s="2"/>
      <c r="J4990" s="2"/>
      <c r="K4990" s="2"/>
    </row>
    <row r="4991" spans="1:11">
      <c r="A4991" s="2"/>
      <c r="B4991" s="2"/>
      <c r="C4991" s="22"/>
      <c r="D4991" s="2"/>
      <c r="E4991" s="22"/>
      <c r="F4991" s="22"/>
      <c r="G4991" s="22"/>
      <c r="H4991" s="22"/>
      <c r="I4991" s="2"/>
      <c r="J4991" s="2"/>
      <c r="K4991" s="2"/>
    </row>
    <row r="4992" spans="1:11">
      <c r="A4992" s="2"/>
      <c r="B4992" s="2"/>
      <c r="C4992" s="22"/>
      <c r="D4992" s="2"/>
      <c r="E4992" s="22"/>
      <c r="F4992" s="22"/>
      <c r="G4992" s="22"/>
      <c r="H4992" s="22"/>
      <c r="I4992" s="2"/>
      <c r="J4992" s="2"/>
      <c r="K4992" s="2"/>
    </row>
    <row r="4993" spans="1:11">
      <c r="A4993" s="2"/>
      <c r="B4993" s="2"/>
      <c r="C4993" s="22"/>
      <c r="D4993" s="2"/>
      <c r="E4993" s="22"/>
      <c r="F4993" s="22"/>
      <c r="G4993" s="22"/>
      <c r="H4993" s="22"/>
      <c r="I4993" s="2"/>
      <c r="J4993" s="2"/>
      <c r="K4993" s="2"/>
    </row>
    <row r="4994" spans="1:11">
      <c r="A4994" s="2"/>
      <c r="B4994" s="2"/>
      <c r="C4994" s="22"/>
      <c r="D4994" s="2"/>
      <c r="E4994" s="22"/>
      <c r="F4994" s="22"/>
      <c r="G4994" s="22"/>
      <c r="H4994" s="22"/>
      <c r="I4994" s="2"/>
      <c r="J4994" s="2"/>
      <c r="K4994" s="2"/>
    </row>
    <row r="4995" spans="1:11">
      <c r="A4995" s="2"/>
      <c r="B4995" s="2"/>
      <c r="C4995" s="22"/>
      <c r="D4995" s="2"/>
      <c r="E4995" s="22"/>
      <c r="F4995" s="22"/>
      <c r="G4995" s="22"/>
      <c r="H4995" s="22"/>
      <c r="I4995" s="2"/>
      <c r="J4995" s="2"/>
      <c r="K4995" s="2"/>
    </row>
    <row r="4996" spans="1:11">
      <c r="A4996" s="2"/>
      <c r="B4996" s="2"/>
      <c r="C4996" s="22"/>
      <c r="D4996" s="2"/>
      <c r="E4996" s="22"/>
      <c r="F4996" s="22"/>
      <c r="G4996" s="22"/>
      <c r="H4996" s="22"/>
      <c r="I4996" s="2"/>
      <c r="J4996" s="2"/>
      <c r="K4996" s="2"/>
    </row>
    <row r="4997" spans="1:11">
      <c r="A4997" s="2"/>
      <c r="B4997" s="2"/>
      <c r="C4997" s="22"/>
      <c r="D4997" s="2"/>
      <c r="E4997" s="22"/>
      <c r="F4997" s="22"/>
      <c r="G4997" s="22"/>
      <c r="H4997" s="22"/>
      <c r="I4997" s="2"/>
      <c r="J4997" s="2"/>
      <c r="K4997" s="2"/>
    </row>
    <row r="4998" spans="1:11">
      <c r="A4998" s="2"/>
      <c r="B4998" s="2"/>
      <c r="C4998" s="22"/>
      <c r="D4998" s="2"/>
      <c r="E4998" s="22"/>
      <c r="F4998" s="22"/>
      <c r="G4998" s="22"/>
      <c r="H4998" s="22"/>
      <c r="I4998" s="2"/>
      <c r="J4998" s="2"/>
      <c r="K4998" s="2"/>
    </row>
    <row r="4999" spans="1:11">
      <c r="A4999" s="2"/>
      <c r="B4999" s="2"/>
      <c r="C4999" s="22"/>
      <c r="D4999" s="2"/>
      <c r="E4999" s="22"/>
      <c r="F4999" s="22"/>
      <c r="G4999" s="22"/>
      <c r="H4999" s="22"/>
      <c r="I4999" s="2"/>
      <c r="J4999" s="2"/>
      <c r="K4999" s="2"/>
    </row>
    <row r="5000" spans="1:11">
      <c r="A5000" s="2"/>
      <c r="B5000" s="2"/>
      <c r="C5000" s="22"/>
      <c r="D5000" s="2"/>
      <c r="E5000" s="22"/>
      <c r="F5000" s="22"/>
      <c r="G5000" s="22"/>
      <c r="H5000" s="22"/>
      <c r="I5000" s="2"/>
      <c r="J5000" s="2"/>
      <c r="K5000" s="2"/>
    </row>
    <row r="5001" spans="1:11">
      <c r="A5001" s="2"/>
      <c r="B5001" s="2"/>
      <c r="C5001" s="22"/>
      <c r="D5001" s="2"/>
      <c r="E5001" s="22"/>
      <c r="F5001" s="22"/>
      <c r="G5001" s="22"/>
      <c r="H5001" s="22"/>
      <c r="I5001" s="2"/>
      <c r="J5001" s="2"/>
      <c r="K5001" s="2"/>
    </row>
    <row r="5002" spans="1:11">
      <c r="A5002" s="2"/>
      <c r="B5002" s="2"/>
      <c r="C5002" s="22"/>
      <c r="D5002" s="2"/>
      <c r="E5002" s="22"/>
      <c r="F5002" s="22"/>
      <c r="G5002" s="22"/>
      <c r="H5002" s="22"/>
      <c r="I5002" s="2"/>
      <c r="J5002" s="2"/>
      <c r="K5002" s="2"/>
    </row>
    <row r="5003" spans="1:11">
      <c r="A5003" s="2"/>
      <c r="B5003" s="2"/>
      <c r="C5003" s="22"/>
      <c r="D5003" s="2"/>
      <c r="E5003" s="22"/>
      <c r="F5003" s="22"/>
      <c r="G5003" s="22"/>
      <c r="H5003" s="22"/>
      <c r="I5003" s="2"/>
      <c r="J5003" s="2"/>
      <c r="K5003" s="2"/>
    </row>
    <row r="5004" spans="1:11">
      <c r="A5004" s="2"/>
      <c r="B5004" s="2"/>
      <c r="C5004" s="22"/>
      <c r="D5004" s="2"/>
      <c r="E5004" s="22"/>
      <c r="F5004" s="22"/>
      <c r="G5004" s="22"/>
      <c r="H5004" s="22"/>
      <c r="I5004" s="2"/>
      <c r="J5004" s="2"/>
      <c r="K5004" s="2"/>
    </row>
    <row r="5005" spans="1:11">
      <c r="A5005" s="2"/>
      <c r="B5005" s="2"/>
      <c r="C5005" s="22"/>
      <c r="D5005" s="2"/>
      <c r="E5005" s="22"/>
      <c r="F5005" s="22"/>
      <c r="G5005" s="22"/>
      <c r="H5005" s="22"/>
      <c r="I5005" s="2"/>
      <c r="J5005" s="2"/>
      <c r="K5005" s="2"/>
    </row>
    <row r="5006" spans="1:11">
      <c r="A5006" s="2"/>
      <c r="B5006" s="2"/>
      <c r="C5006" s="22"/>
      <c r="D5006" s="2"/>
      <c r="E5006" s="22"/>
      <c r="F5006" s="22"/>
      <c r="G5006" s="22"/>
      <c r="H5006" s="22"/>
      <c r="I5006" s="2"/>
      <c r="J5006" s="2"/>
      <c r="K5006" s="2"/>
    </row>
    <row r="5007" spans="1:11">
      <c r="A5007" s="2"/>
      <c r="B5007" s="2"/>
      <c r="C5007" s="22"/>
      <c r="D5007" s="2"/>
      <c r="E5007" s="22"/>
      <c r="F5007" s="22"/>
      <c r="G5007" s="22"/>
      <c r="H5007" s="22"/>
      <c r="I5007" s="2"/>
      <c r="J5007" s="2"/>
      <c r="K5007" s="2"/>
    </row>
    <row r="5008" spans="1:11">
      <c r="A5008" s="2"/>
      <c r="B5008" s="2"/>
      <c r="C5008" s="22"/>
      <c r="D5008" s="2"/>
      <c r="E5008" s="22"/>
      <c r="F5008" s="22"/>
      <c r="G5008" s="22"/>
      <c r="H5008" s="22"/>
      <c r="I5008" s="2"/>
      <c r="J5008" s="2"/>
      <c r="K5008" s="2"/>
    </row>
    <row r="5009" spans="1:11">
      <c r="A5009" s="2"/>
      <c r="B5009" s="2"/>
      <c r="C5009" s="22"/>
      <c r="D5009" s="2"/>
      <c r="E5009" s="22"/>
      <c r="F5009" s="22"/>
      <c r="G5009" s="22"/>
      <c r="H5009" s="22"/>
      <c r="I5009" s="2"/>
      <c r="J5009" s="2"/>
      <c r="K5009" s="2"/>
    </row>
    <row r="5010" spans="1:11">
      <c r="A5010" s="2"/>
      <c r="B5010" s="2"/>
      <c r="C5010" s="22"/>
      <c r="D5010" s="2"/>
      <c r="E5010" s="22"/>
      <c r="F5010" s="22"/>
      <c r="G5010" s="22"/>
      <c r="H5010" s="22"/>
      <c r="I5010" s="2"/>
      <c r="J5010" s="2"/>
      <c r="K5010" s="2"/>
    </row>
    <row r="5011" spans="1:11">
      <c r="A5011" s="2"/>
      <c r="B5011" s="2"/>
      <c r="C5011" s="22"/>
      <c r="D5011" s="2"/>
      <c r="E5011" s="22"/>
      <c r="F5011" s="22"/>
      <c r="G5011" s="22"/>
      <c r="H5011" s="22"/>
      <c r="I5011" s="2"/>
      <c r="J5011" s="2"/>
      <c r="K5011" s="2"/>
    </row>
    <row r="5012" spans="1:11">
      <c r="A5012" s="2"/>
      <c r="B5012" s="2"/>
      <c r="C5012" s="22"/>
      <c r="D5012" s="2"/>
      <c r="E5012" s="22"/>
      <c r="F5012" s="22"/>
      <c r="G5012" s="22"/>
      <c r="H5012" s="22"/>
      <c r="I5012" s="2"/>
      <c r="J5012" s="2"/>
      <c r="K5012" s="2"/>
    </row>
    <row r="5013" spans="1:11">
      <c r="A5013" s="2"/>
      <c r="B5013" s="2"/>
      <c r="C5013" s="22"/>
      <c r="D5013" s="2"/>
      <c r="E5013" s="22"/>
      <c r="F5013" s="22"/>
      <c r="G5013" s="22"/>
      <c r="H5013" s="22"/>
      <c r="I5013" s="2"/>
      <c r="J5013" s="2"/>
      <c r="K5013" s="2"/>
    </row>
    <row r="5014" spans="1:11">
      <c r="A5014" s="2"/>
      <c r="B5014" s="2"/>
      <c r="C5014" s="22"/>
      <c r="D5014" s="2"/>
      <c r="E5014" s="22"/>
      <c r="F5014" s="22"/>
      <c r="G5014" s="22"/>
      <c r="H5014" s="22"/>
      <c r="I5014" s="2"/>
      <c r="J5014" s="2"/>
      <c r="K5014" s="2"/>
    </row>
    <row r="5015" spans="1:11">
      <c r="A5015" s="2"/>
      <c r="B5015" s="2"/>
      <c r="C5015" s="22"/>
      <c r="D5015" s="2"/>
      <c r="E5015" s="22"/>
      <c r="F5015" s="22"/>
      <c r="G5015" s="22"/>
      <c r="H5015" s="22"/>
      <c r="I5015" s="2"/>
      <c r="J5015" s="2"/>
      <c r="K5015" s="2"/>
    </row>
    <row r="5016" spans="1:11">
      <c r="A5016" s="2"/>
      <c r="B5016" s="2"/>
      <c r="C5016" s="22"/>
      <c r="D5016" s="2"/>
      <c r="E5016" s="22"/>
      <c r="F5016" s="22"/>
      <c r="G5016" s="22"/>
      <c r="H5016" s="22"/>
      <c r="I5016" s="2"/>
      <c r="J5016" s="2"/>
      <c r="K5016" s="2"/>
    </row>
    <row r="5017" spans="1:11">
      <c r="A5017" s="2"/>
      <c r="B5017" s="2"/>
      <c r="C5017" s="22"/>
      <c r="D5017" s="2"/>
      <c r="E5017" s="22"/>
      <c r="F5017" s="22"/>
      <c r="G5017" s="22"/>
      <c r="H5017" s="22"/>
      <c r="I5017" s="2"/>
      <c r="J5017" s="2"/>
      <c r="K5017" s="2"/>
    </row>
    <row r="5018" spans="1:11">
      <c r="A5018" s="2"/>
      <c r="B5018" s="2"/>
      <c r="C5018" s="22"/>
      <c r="D5018" s="2"/>
      <c r="E5018" s="22"/>
      <c r="F5018" s="22"/>
      <c r="G5018" s="22"/>
      <c r="H5018" s="22"/>
      <c r="I5018" s="2"/>
      <c r="J5018" s="2"/>
      <c r="K5018" s="2"/>
    </row>
    <row r="5019" spans="1:11">
      <c r="A5019" s="2"/>
      <c r="B5019" s="2"/>
      <c r="C5019" s="22"/>
      <c r="D5019" s="2"/>
      <c r="E5019" s="22"/>
      <c r="F5019" s="22"/>
      <c r="G5019" s="22"/>
      <c r="H5019" s="22"/>
      <c r="I5019" s="2"/>
      <c r="J5019" s="2"/>
      <c r="K5019" s="2"/>
    </row>
    <row r="5020" spans="1:11">
      <c r="A5020" s="2"/>
      <c r="B5020" s="2"/>
      <c r="C5020" s="22"/>
      <c r="D5020" s="2"/>
      <c r="E5020" s="22"/>
      <c r="F5020" s="22"/>
      <c r="G5020" s="22"/>
      <c r="H5020" s="22"/>
      <c r="I5020" s="2"/>
      <c r="J5020" s="2"/>
      <c r="K5020" s="2"/>
    </row>
    <row r="5021" spans="1:11">
      <c r="A5021" s="2"/>
      <c r="B5021" s="2"/>
      <c r="C5021" s="22"/>
      <c r="D5021" s="2"/>
      <c r="E5021" s="22"/>
      <c r="F5021" s="22"/>
      <c r="G5021" s="22"/>
      <c r="H5021" s="22"/>
      <c r="I5021" s="2"/>
      <c r="J5021" s="2"/>
      <c r="K5021" s="2"/>
    </row>
    <row r="5022" spans="1:11">
      <c r="A5022" s="2"/>
      <c r="B5022" s="2"/>
      <c r="C5022" s="22"/>
      <c r="D5022" s="2"/>
      <c r="E5022" s="22"/>
      <c r="F5022" s="22"/>
      <c r="G5022" s="22"/>
      <c r="H5022" s="22"/>
      <c r="I5022" s="2"/>
      <c r="J5022" s="2"/>
      <c r="K5022" s="2"/>
    </row>
    <row r="5023" spans="1:11">
      <c r="A5023" s="2"/>
      <c r="B5023" s="2"/>
      <c r="C5023" s="22"/>
      <c r="D5023" s="2"/>
      <c r="E5023" s="22"/>
      <c r="F5023" s="22"/>
      <c r="G5023" s="22"/>
      <c r="H5023" s="22"/>
      <c r="I5023" s="2"/>
      <c r="J5023" s="2"/>
      <c r="K5023" s="2"/>
    </row>
    <row r="5024" spans="1:11">
      <c r="A5024" s="2"/>
      <c r="B5024" s="2"/>
      <c r="C5024" s="22"/>
      <c r="D5024" s="2"/>
      <c r="E5024" s="22"/>
      <c r="F5024" s="22"/>
      <c r="G5024" s="22"/>
      <c r="H5024" s="22"/>
      <c r="I5024" s="2"/>
      <c r="J5024" s="2"/>
      <c r="K5024" s="2"/>
    </row>
    <row r="5025" spans="1:11">
      <c r="A5025" s="2"/>
      <c r="B5025" s="2"/>
      <c r="C5025" s="22"/>
      <c r="D5025" s="2"/>
      <c r="E5025" s="22"/>
      <c r="F5025" s="22"/>
      <c r="G5025" s="22"/>
      <c r="H5025" s="22"/>
      <c r="I5025" s="2"/>
      <c r="J5025" s="2"/>
      <c r="K5025" s="2"/>
    </row>
    <row r="5026" spans="1:11">
      <c r="A5026" s="2"/>
      <c r="B5026" s="2"/>
      <c r="C5026" s="22"/>
      <c r="D5026" s="2"/>
      <c r="E5026" s="22"/>
      <c r="F5026" s="22"/>
      <c r="G5026" s="22"/>
      <c r="H5026" s="22"/>
      <c r="I5026" s="2"/>
      <c r="J5026" s="2"/>
      <c r="K5026" s="2"/>
    </row>
    <row r="5027" spans="1:11">
      <c r="A5027" s="2"/>
      <c r="B5027" s="2"/>
      <c r="C5027" s="22"/>
      <c r="D5027" s="2"/>
      <c r="E5027" s="22"/>
      <c r="F5027" s="22"/>
      <c r="G5027" s="22"/>
      <c r="H5027" s="22"/>
      <c r="I5027" s="2"/>
      <c r="J5027" s="2"/>
      <c r="K5027" s="2"/>
    </row>
    <row r="5028" spans="1:11">
      <c r="A5028" s="2"/>
      <c r="B5028" s="2"/>
      <c r="C5028" s="22"/>
      <c r="D5028" s="2"/>
      <c r="E5028" s="22"/>
      <c r="F5028" s="22"/>
      <c r="G5028" s="22"/>
      <c r="H5028" s="22"/>
      <c r="I5028" s="2"/>
      <c r="J5028" s="2"/>
      <c r="K5028" s="2"/>
    </row>
    <row r="5029" spans="1:11">
      <c r="A5029" s="2"/>
      <c r="B5029" s="2"/>
      <c r="C5029" s="22"/>
      <c r="D5029" s="2"/>
      <c r="E5029" s="22"/>
      <c r="F5029" s="22"/>
      <c r="G5029" s="22"/>
      <c r="H5029" s="22"/>
      <c r="I5029" s="2"/>
      <c r="J5029" s="2"/>
      <c r="K5029" s="2"/>
    </row>
    <row r="5030" spans="1:11">
      <c r="A5030" s="2"/>
      <c r="B5030" s="2"/>
      <c r="C5030" s="22"/>
      <c r="D5030" s="2"/>
      <c r="E5030" s="22"/>
      <c r="F5030" s="22"/>
      <c r="G5030" s="22"/>
      <c r="H5030" s="22"/>
      <c r="I5030" s="2"/>
      <c r="J5030" s="2"/>
      <c r="K5030" s="2"/>
    </row>
    <row r="5031" spans="1:11">
      <c r="A5031" s="2"/>
      <c r="B5031" s="2"/>
      <c r="C5031" s="22"/>
      <c r="D5031" s="2"/>
      <c r="E5031" s="22"/>
      <c r="F5031" s="22"/>
      <c r="G5031" s="22"/>
      <c r="H5031" s="22"/>
      <c r="I5031" s="2"/>
      <c r="J5031" s="2"/>
      <c r="K5031" s="2"/>
    </row>
    <row r="5032" spans="1:11">
      <c r="A5032" s="2"/>
      <c r="B5032" s="2"/>
      <c r="C5032" s="22"/>
      <c r="D5032" s="2"/>
      <c r="E5032" s="22"/>
      <c r="F5032" s="22"/>
      <c r="G5032" s="22"/>
      <c r="H5032" s="22"/>
      <c r="I5032" s="2"/>
      <c r="J5032" s="2"/>
      <c r="K5032" s="2"/>
    </row>
    <row r="5033" spans="1:11">
      <c r="A5033" s="2"/>
      <c r="B5033" s="2"/>
      <c r="C5033" s="22"/>
      <c r="D5033" s="2"/>
      <c r="E5033" s="22"/>
      <c r="F5033" s="22"/>
      <c r="G5033" s="22"/>
      <c r="H5033" s="22"/>
      <c r="I5033" s="2"/>
      <c r="J5033" s="2"/>
      <c r="K5033" s="2"/>
    </row>
    <row r="5034" spans="1:11">
      <c r="A5034" s="2"/>
      <c r="B5034" s="2"/>
      <c r="C5034" s="22"/>
      <c r="D5034" s="2"/>
      <c r="E5034" s="22"/>
      <c r="F5034" s="22"/>
      <c r="G5034" s="22"/>
      <c r="H5034" s="22"/>
      <c r="I5034" s="2"/>
      <c r="J5034" s="2"/>
      <c r="K5034" s="2"/>
    </row>
    <row r="5035" spans="1:11">
      <c r="A5035" s="2"/>
      <c r="B5035" s="2"/>
      <c r="C5035" s="22"/>
      <c r="D5035" s="2"/>
      <c r="E5035" s="22"/>
      <c r="F5035" s="22"/>
      <c r="G5035" s="22"/>
      <c r="H5035" s="22"/>
      <c r="I5035" s="2"/>
      <c r="J5035" s="2"/>
      <c r="K5035" s="2"/>
    </row>
    <row r="5036" spans="1:11">
      <c r="A5036" s="2"/>
      <c r="B5036" s="2"/>
      <c r="C5036" s="22"/>
      <c r="D5036" s="2"/>
      <c r="E5036" s="22"/>
      <c r="F5036" s="22"/>
      <c r="G5036" s="22"/>
      <c r="H5036" s="22"/>
      <c r="I5036" s="2"/>
      <c r="J5036" s="2"/>
      <c r="K5036" s="2"/>
    </row>
    <row r="5037" spans="1:11">
      <c r="A5037" s="2"/>
      <c r="B5037" s="2"/>
      <c r="C5037" s="22"/>
      <c r="D5037" s="2"/>
      <c r="E5037" s="22"/>
      <c r="F5037" s="22"/>
      <c r="G5037" s="22"/>
      <c r="H5037" s="22"/>
      <c r="I5037" s="2"/>
      <c r="J5037" s="2"/>
      <c r="K5037" s="2"/>
    </row>
    <row r="5038" spans="1:11">
      <c r="A5038" s="2"/>
      <c r="B5038" s="2"/>
      <c r="C5038" s="22"/>
      <c r="D5038" s="2"/>
      <c r="E5038" s="22"/>
      <c r="F5038" s="22"/>
      <c r="G5038" s="22"/>
      <c r="H5038" s="22"/>
      <c r="I5038" s="2"/>
      <c r="J5038" s="2"/>
      <c r="K5038" s="2"/>
    </row>
    <row r="5039" spans="1:11">
      <c r="A5039" s="2"/>
      <c r="B5039" s="2"/>
      <c r="C5039" s="22"/>
      <c r="D5039" s="2"/>
      <c r="E5039" s="22"/>
      <c r="F5039" s="22"/>
      <c r="G5039" s="22"/>
      <c r="H5039" s="22"/>
      <c r="I5039" s="2"/>
      <c r="J5039" s="2"/>
      <c r="K5039" s="2"/>
    </row>
    <row r="5040" spans="1:11">
      <c r="A5040" s="2"/>
      <c r="B5040" s="2"/>
      <c r="C5040" s="22"/>
      <c r="D5040" s="2"/>
      <c r="E5040" s="22"/>
      <c r="F5040" s="22"/>
      <c r="G5040" s="22"/>
      <c r="H5040" s="22"/>
      <c r="I5040" s="2"/>
      <c r="J5040" s="2"/>
      <c r="K5040" s="2"/>
    </row>
    <row r="5041" spans="1:11">
      <c r="A5041" s="2"/>
      <c r="B5041" s="2"/>
      <c r="C5041" s="22"/>
      <c r="D5041" s="2"/>
      <c r="E5041" s="22"/>
      <c r="F5041" s="22"/>
      <c r="G5041" s="22"/>
      <c r="H5041" s="22"/>
      <c r="I5041" s="2"/>
      <c r="J5041" s="2"/>
      <c r="K5041" s="2"/>
    </row>
    <row r="5042" spans="1:11">
      <c r="A5042" s="2"/>
      <c r="B5042" s="2"/>
      <c r="C5042" s="22"/>
      <c r="D5042" s="2"/>
      <c r="E5042" s="22"/>
      <c r="F5042" s="22"/>
      <c r="G5042" s="22"/>
      <c r="H5042" s="22"/>
      <c r="I5042" s="2"/>
      <c r="J5042" s="2"/>
      <c r="K5042" s="2"/>
    </row>
    <row r="5043" spans="1:11">
      <c r="A5043" s="2"/>
      <c r="B5043" s="2"/>
      <c r="C5043" s="22"/>
      <c r="D5043" s="2"/>
      <c r="E5043" s="22"/>
      <c r="F5043" s="22"/>
      <c r="G5043" s="22"/>
      <c r="H5043" s="22"/>
      <c r="I5043" s="2"/>
      <c r="J5043" s="2"/>
      <c r="K5043" s="2"/>
    </row>
    <row r="5044" spans="1:11">
      <c r="A5044" s="2"/>
      <c r="B5044" s="2"/>
      <c r="C5044" s="22"/>
      <c r="D5044" s="2"/>
      <c r="E5044" s="22"/>
      <c r="F5044" s="22"/>
      <c r="G5044" s="22"/>
      <c r="H5044" s="22"/>
      <c r="I5044" s="2"/>
      <c r="J5044" s="2"/>
      <c r="K5044" s="2"/>
    </row>
    <row r="5045" spans="1:11">
      <c r="A5045" s="2"/>
      <c r="B5045" s="2"/>
      <c r="C5045" s="22"/>
      <c r="D5045" s="2"/>
      <c r="E5045" s="22"/>
      <c r="F5045" s="22"/>
      <c r="G5045" s="22"/>
      <c r="H5045" s="22"/>
      <c r="I5045" s="2"/>
      <c r="J5045" s="2"/>
      <c r="K5045" s="2"/>
    </row>
    <row r="5046" spans="1:11">
      <c r="A5046" s="2"/>
      <c r="B5046" s="2"/>
      <c r="C5046" s="22"/>
      <c r="D5046" s="2"/>
      <c r="E5046" s="22"/>
      <c r="F5046" s="22"/>
      <c r="G5046" s="22"/>
      <c r="H5046" s="22"/>
      <c r="I5046" s="2"/>
      <c r="J5046" s="2"/>
      <c r="K5046" s="2"/>
    </row>
    <row r="5047" spans="1:11">
      <c r="A5047" s="2"/>
      <c r="B5047" s="2"/>
      <c r="C5047" s="22"/>
      <c r="D5047" s="2"/>
      <c r="E5047" s="22"/>
      <c r="F5047" s="22"/>
      <c r="G5047" s="22"/>
      <c r="H5047" s="22"/>
      <c r="I5047" s="2"/>
      <c r="J5047" s="2"/>
      <c r="K5047" s="2"/>
    </row>
    <row r="5048" spans="1:11">
      <c r="A5048" s="2"/>
      <c r="B5048" s="2"/>
      <c r="C5048" s="22"/>
      <c r="D5048" s="2"/>
      <c r="E5048" s="22"/>
      <c r="F5048" s="22"/>
      <c r="G5048" s="22"/>
      <c r="H5048" s="22"/>
      <c r="I5048" s="2"/>
      <c r="J5048" s="2"/>
      <c r="K5048" s="2"/>
    </row>
    <row r="5049" spans="1:11">
      <c r="A5049" s="2"/>
      <c r="B5049" s="2"/>
      <c r="C5049" s="22"/>
      <c r="D5049" s="2"/>
      <c r="E5049" s="22"/>
      <c r="F5049" s="22"/>
      <c r="G5049" s="22"/>
      <c r="H5049" s="22"/>
      <c r="I5049" s="2"/>
      <c r="J5049" s="2"/>
      <c r="K5049" s="2"/>
    </row>
    <row r="5050" spans="1:11">
      <c r="A5050" s="2"/>
      <c r="B5050" s="2"/>
      <c r="C5050" s="22"/>
      <c r="D5050" s="2"/>
      <c r="E5050" s="22"/>
      <c r="F5050" s="22"/>
      <c r="G5050" s="22"/>
      <c r="H5050" s="22"/>
      <c r="I5050" s="2"/>
      <c r="J5050" s="2"/>
      <c r="K5050" s="2"/>
    </row>
    <row r="5051" spans="1:11">
      <c r="A5051" s="2"/>
      <c r="B5051" s="2"/>
      <c r="C5051" s="22"/>
      <c r="D5051" s="2"/>
      <c r="E5051" s="22"/>
      <c r="F5051" s="22"/>
      <c r="G5051" s="22"/>
      <c r="H5051" s="22"/>
      <c r="I5051" s="2"/>
      <c r="J5051" s="2"/>
      <c r="K5051" s="2"/>
    </row>
    <row r="5052" spans="1:11">
      <c r="A5052" s="2"/>
      <c r="B5052" s="2"/>
      <c r="C5052" s="22"/>
      <c r="D5052" s="2"/>
      <c r="E5052" s="22"/>
      <c r="F5052" s="22"/>
      <c r="G5052" s="22"/>
      <c r="H5052" s="22"/>
      <c r="I5052" s="2"/>
      <c r="J5052" s="2"/>
      <c r="K5052" s="2"/>
    </row>
    <row r="5053" spans="1:11">
      <c r="A5053" s="2"/>
      <c r="B5053" s="2"/>
      <c r="C5053" s="22"/>
      <c r="D5053" s="2"/>
      <c r="E5053" s="22"/>
      <c r="F5053" s="22"/>
      <c r="G5053" s="22"/>
      <c r="H5053" s="22"/>
      <c r="I5053" s="2"/>
      <c r="J5053" s="2"/>
      <c r="K5053" s="2"/>
    </row>
    <row r="5054" spans="1:11">
      <c r="A5054" s="2"/>
      <c r="B5054" s="2"/>
      <c r="C5054" s="22"/>
      <c r="D5054" s="2"/>
      <c r="E5054" s="22"/>
      <c r="F5054" s="22"/>
      <c r="G5054" s="22"/>
      <c r="H5054" s="22"/>
      <c r="I5054" s="2"/>
      <c r="J5054" s="2"/>
      <c r="K5054" s="2"/>
    </row>
    <row r="5055" spans="1:11">
      <c r="A5055" s="2"/>
      <c r="B5055" s="2"/>
      <c r="C5055" s="22"/>
      <c r="D5055" s="2"/>
      <c r="E5055" s="22"/>
      <c r="F5055" s="22"/>
      <c r="G5055" s="22"/>
      <c r="H5055" s="22"/>
      <c r="I5055" s="2"/>
      <c r="J5055" s="2"/>
      <c r="K5055" s="2"/>
    </row>
    <row r="5056" spans="1:11">
      <c r="A5056" s="2"/>
      <c r="B5056" s="2"/>
      <c r="C5056" s="22"/>
      <c r="D5056" s="2"/>
      <c r="E5056" s="22"/>
      <c r="F5056" s="22"/>
      <c r="G5056" s="22"/>
      <c r="H5056" s="22"/>
      <c r="I5056" s="2"/>
      <c r="J5056" s="2"/>
      <c r="K5056" s="2"/>
    </row>
    <row r="5057" spans="1:11">
      <c r="A5057" s="2"/>
      <c r="B5057" s="2"/>
      <c r="C5057" s="22"/>
      <c r="D5057" s="2"/>
      <c r="E5057" s="22"/>
      <c r="F5057" s="22"/>
      <c r="G5057" s="22"/>
      <c r="H5057" s="22"/>
      <c r="I5057" s="2"/>
      <c r="J5057" s="2"/>
      <c r="K5057" s="2"/>
    </row>
    <row r="5058" spans="1:11">
      <c r="A5058" s="2"/>
      <c r="B5058" s="2"/>
      <c r="C5058" s="22"/>
      <c r="D5058" s="2"/>
      <c r="E5058" s="22"/>
      <c r="F5058" s="22"/>
      <c r="G5058" s="22"/>
      <c r="H5058" s="22"/>
      <c r="I5058" s="2"/>
      <c r="J5058" s="2"/>
      <c r="K5058" s="2"/>
    </row>
    <row r="5059" spans="1:11">
      <c r="A5059" s="2"/>
      <c r="B5059" s="2"/>
      <c r="C5059" s="22"/>
      <c r="D5059" s="2"/>
      <c r="E5059" s="22"/>
      <c r="F5059" s="22"/>
      <c r="G5059" s="22"/>
      <c r="H5059" s="22"/>
      <c r="I5059" s="2"/>
      <c r="J5059" s="2"/>
      <c r="K5059" s="2"/>
    </row>
    <row r="5060" spans="1:11">
      <c r="A5060" s="2"/>
      <c r="B5060" s="2"/>
      <c r="C5060" s="22"/>
      <c r="D5060" s="2"/>
      <c r="E5060" s="22"/>
      <c r="F5060" s="22"/>
      <c r="G5060" s="22"/>
      <c r="H5060" s="22"/>
      <c r="I5060" s="2"/>
      <c r="J5060" s="2"/>
      <c r="K5060" s="2"/>
    </row>
    <row r="5061" spans="1:11">
      <c r="A5061" s="2"/>
      <c r="B5061" s="2"/>
      <c r="C5061" s="22"/>
      <c r="D5061" s="2"/>
      <c r="E5061" s="22"/>
      <c r="F5061" s="22"/>
      <c r="G5061" s="22"/>
      <c r="H5061" s="22"/>
      <c r="I5061" s="2"/>
      <c r="J5061" s="2"/>
      <c r="K5061" s="2"/>
    </row>
    <row r="5062" spans="1:11">
      <c r="A5062" s="2"/>
      <c r="B5062" s="2"/>
      <c r="C5062" s="22"/>
      <c r="D5062" s="2"/>
      <c r="E5062" s="22"/>
      <c r="F5062" s="22"/>
      <c r="G5062" s="22"/>
      <c r="H5062" s="22"/>
      <c r="I5062" s="2"/>
      <c r="J5062" s="2"/>
      <c r="K5062" s="2"/>
    </row>
    <row r="5063" spans="1:11">
      <c r="A5063" s="2"/>
      <c r="B5063" s="2"/>
      <c r="C5063" s="22"/>
      <c r="D5063" s="2"/>
      <c r="E5063" s="22"/>
      <c r="F5063" s="22"/>
      <c r="G5063" s="22"/>
      <c r="H5063" s="22"/>
      <c r="I5063" s="2"/>
      <c r="J5063" s="2"/>
      <c r="K5063" s="2"/>
    </row>
    <row r="5064" spans="1:11">
      <c r="A5064" s="2"/>
      <c r="B5064" s="2"/>
      <c r="C5064" s="22"/>
      <c r="D5064" s="2"/>
      <c r="E5064" s="22"/>
      <c r="F5064" s="22"/>
      <c r="G5064" s="22"/>
      <c r="H5064" s="22"/>
      <c r="I5064" s="2"/>
      <c r="J5064" s="2"/>
      <c r="K5064" s="2"/>
    </row>
    <row r="5065" spans="1:11">
      <c r="A5065" s="2"/>
      <c r="B5065" s="2"/>
      <c r="C5065" s="22"/>
      <c r="D5065" s="2"/>
      <c r="E5065" s="22"/>
      <c r="F5065" s="22"/>
      <c r="G5065" s="22"/>
      <c r="H5065" s="22"/>
      <c r="I5065" s="2"/>
      <c r="J5065" s="2"/>
      <c r="K5065" s="2"/>
    </row>
    <row r="5066" spans="1:11">
      <c r="A5066" s="2"/>
      <c r="B5066" s="2"/>
      <c r="C5066" s="22"/>
      <c r="D5066" s="2"/>
      <c r="E5066" s="22"/>
      <c r="F5066" s="22"/>
      <c r="G5066" s="22"/>
      <c r="H5066" s="22"/>
      <c r="I5066" s="2"/>
      <c r="J5066" s="2"/>
      <c r="K5066" s="2"/>
    </row>
    <row r="5067" spans="1:11">
      <c r="A5067" s="2"/>
      <c r="B5067" s="2"/>
      <c r="C5067" s="22"/>
      <c r="D5067" s="2"/>
      <c r="E5067" s="22"/>
      <c r="F5067" s="22"/>
      <c r="G5067" s="22"/>
      <c r="H5067" s="22"/>
      <c r="I5067" s="2"/>
      <c r="J5067" s="2"/>
      <c r="K5067" s="2"/>
    </row>
    <row r="5068" spans="1:11">
      <c r="A5068" s="2"/>
      <c r="B5068" s="2"/>
      <c r="C5068" s="22"/>
      <c r="D5068" s="2"/>
      <c r="E5068" s="22"/>
      <c r="F5068" s="22"/>
      <c r="G5068" s="22"/>
      <c r="H5068" s="22"/>
      <c r="I5068" s="2"/>
      <c r="J5068" s="2"/>
      <c r="K5068" s="2"/>
    </row>
    <row r="5069" spans="1:11">
      <c r="A5069" s="2"/>
      <c r="B5069" s="2"/>
      <c r="C5069" s="22"/>
      <c r="D5069" s="2"/>
      <c r="E5069" s="22"/>
      <c r="F5069" s="22"/>
      <c r="G5069" s="22"/>
      <c r="H5069" s="22"/>
      <c r="I5069" s="2"/>
      <c r="J5069" s="2"/>
      <c r="K5069" s="2"/>
    </row>
    <row r="5070" spans="1:11">
      <c r="A5070" s="2"/>
      <c r="B5070" s="2"/>
      <c r="C5070" s="22"/>
      <c r="D5070" s="2"/>
      <c r="E5070" s="22"/>
      <c r="F5070" s="22"/>
      <c r="G5070" s="22"/>
      <c r="H5070" s="22"/>
      <c r="I5070" s="2"/>
      <c r="J5070" s="2"/>
      <c r="K5070" s="2"/>
    </row>
    <row r="5071" spans="1:11">
      <c r="A5071" s="2"/>
      <c r="B5071" s="2"/>
      <c r="C5071" s="22"/>
      <c r="D5071" s="2"/>
      <c r="E5071" s="22"/>
      <c r="F5071" s="22"/>
      <c r="G5071" s="22"/>
      <c r="H5071" s="22"/>
      <c r="I5071" s="2"/>
      <c r="J5071" s="2"/>
      <c r="K5071" s="2"/>
    </row>
    <row r="5072" spans="1:11">
      <c r="A5072" s="2"/>
      <c r="B5072" s="2"/>
      <c r="C5072" s="22"/>
      <c r="D5072" s="2"/>
      <c r="E5072" s="22"/>
      <c r="F5072" s="22"/>
      <c r="G5072" s="22"/>
      <c r="H5072" s="22"/>
      <c r="I5072" s="2"/>
      <c r="J5072" s="2"/>
      <c r="K5072" s="2"/>
    </row>
    <row r="5073" spans="1:11">
      <c r="A5073" s="2"/>
      <c r="B5073" s="2"/>
      <c r="C5073" s="22"/>
      <c r="D5073" s="2"/>
      <c r="E5073" s="22"/>
      <c r="F5073" s="22"/>
      <c r="G5073" s="22"/>
      <c r="H5073" s="22"/>
      <c r="I5073" s="2"/>
      <c r="J5073" s="2"/>
      <c r="K5073" s="2"/>
    </row>
    <row r="5074" spans="1:11">
      <c r="A5074" s="2"/>
      <c r="B5074" s="2"/>
      <c r="C5074" s="22"/>
      <c r="D5074" s="2"/>
      <c r="E5074" s="22"/>
      <c r="F5074" s="22"/>
      <c r="G5074" s="22"/>
      <c r="H5074" s="22"/>
      <c r="I5074" s="2"/>
      <c r="J5074" s="2"/>
      <c r="K5074" s="2"/>
    </row>
    <row r="5075" spans="1:11">
      <c r="A5075" s="2"/>
      <c r="B5075" s="2"/>
      <c r="C5075" s="22"/>
      <c r="D5075" s="2"/>
      <c r="E5075" s="22"/>
      <c r="F5075" s="22"/>
      <c r="G5075" s="22"/>
      <c r="H5075" s="22"/>
      <c r="I5075" s="2"/>
      <c r="J5075" s="2"/>
      <c r="K5075" s="2"/>
    </row>
    <row r="5076" spans="1:11">
      <c r="A5076" s="2"/>
      <c r="B5076" s="2"/>
      <c r="C5076" s="22"/>
      <c r="D5076" s="2"/>
      <c r="E5076" s="22"/>
      <c r="F5076" s="22"/>
      <c r="G5076" s="22"/>
      <c r="H5076" s="22"/>
      <c r="I5076" s="2"/>
      <c r="J5076" s="2"/>
      <c r="K5076" s="2"/>
    </row>
    <row r="5077" spans="1:11">
      <c r="A5077" s="2"/>
      <c r="B5077" s="2"/>
      <c r="C5077" s="22"/>
      <c r="D5077" s="2"/>
      <c r="E5077" s="22"/>
      <c r="F5077" s="22"/>
      <c r="G5077" s="22"/>
      <c r="H5077" s="22"/>
      <c r="I5077" s="2"/>
      <c r="J5077" s="2"/>
      <c r="K5077" s="2"/>
    </row>
    <row r="5078" spans="1:11">
      <c r="A5078" s="2"/>
      <c r="B5078" s="2"/>
      <c r="C5078" s="22"/>
      <c r="D5078" s="2"/>
      <c r="E5078" s="22"/>
      <c r="F5078" s="22"/>
      <c r="G5078" s="22"/>
      <c r="H5078" s="22"/>
      <c r="I5078" s="2"/>
      <c r="J5078" s="2"/>
      <c r="K5078" s="2"/>
    </row>
    <row r="5079" spans="1:11">
      <c r="A5079" s="2"/>
      <c r="B5079" s="2"/>
      <c r="C5079" s="22"/>
      <c r="D5079" s="2"/>
      <c r="E5079" s="22"/>
      <c r="F5079" s="22"/>
      <c r="G5079" s="22"/>
      <c r="H5079" s="22"/>
      <c r="I5079" s="2"/>
      <c r="J5079" s="2"/>
      <c r="K5079" s="2">
        <v>2</v>
      </c>
    </row>
    <row r="5080" spans="1:11">
      <c r="A5080" s="2"/>
      <c r="B5080" s="2"/>
      <c r="C5080" s="22"/>
      <c r="D5080" s="2"/>
      <c r="E5080" s="22"/>
      <c r="F5080" s="22"/>
      <c r="G5080" s="22"/>
      <c r="H5080" s="22"/>
      <c r="I5080" s="2"/>
      <c r="J5080" s="2"/>
      <c r="K5080" s="2"/>
    </row>
    <row r="5081" spans="1:11">
      <c r="A5081" s="2"/>
      <c r="B5081" s="2"/>
      <c r="C5081" s="22"/>
      <c r="D5081" s="2"/>
      <c r="E5081" s="22"/>
      <c r="F5081" s="22"/>
      <c r="G5081" s="22"/>
      <c r="H5081" s="22"/>
      <c r="I5081" s="2"/>
      <c r="J5081" s="2"/>
      <c r="K5081" s="2"/>
    </row>
    <row r="5082" spans="1:11">
      <c r="A5082" s="2"/>
      <c r="B5082" s="2"/>
      <c r="C5082" s="22"/>
      <c r="D5082" s="2"/>
      <c r="E5082" s="22"/>
      <c r="F5082" s="22"/>
      <c r="G5082" s="22"/>
      <c r="H5082" s="22"/>
      <c r="I5082" s="2"/>
      <c r="J5082" s="2"/>
      <c r="K5082" s="2"/>
    </row>
    <row r="5083" spans="1:11">
      <c r="A5083" s="2"/>
      <c r="B5083" s="2"/>
      <c r="C5083" s="22"/>
      <c r="D5083" s="2"/>
      <c r="E5083" s="22"/>
      <c r="F5083" s="22"/>
      <c r="G5083" s="22"/>
      <c r="H5083" s="22"/>
      <c r="I5083" s="2"/>
      <c r="J5083" s="2"/>
      <c r="K5083" s="2"/>
    </row>
    <row r="5084" spans="1:11">
      <c r="A5084" s="2"/>
      <c r="B5084" s="2"/>
      <c r="C5084" s="22"/>
      <c r="D5084" s="2"/>
      <c r="E5084" s="22"/>
      <c r="F5084" s="22"/>
      <c r="G5084" s="22"/>
      <c r="H5084" s="22"/>
      <c r="I5084" s="2"/>
      <c r="J5084" s="2"/>
      <c r="K5084" s="2"/>
    </row>
    <row r="5085" spans="1:11">
      <c r="A5085" s="2"/>
      <c r="B5085" s="2"/>
      <c r="C5085" s="22"/>
      <c r="D5085" s="2"/>
      <c r="E5085" s="22"/>
      <c r="F5085" s="22"/>
      <c r="G5085" s="22"/>
      <c r="H5085" s="22"/>
      <c r="I5085" s="2"/>
      <c r="J5085" s="2"/>
      <c r="K5085" s="2"/>
    </row>
    <row r="5086" spans="1:11">
      <c r="A5086" s="2"/>
      <c r="B5086" s="2"/>
      <c r="C5086" s="22"/>
      <c r="D5086" s="2"/>
      <c r="E5086" s="22"/>
      <c r="F5086" s="22"/>
      <c r="G5086" s="22"/>
      <c r="H5086" s="22"/>
      <c r="I5086" s="2"/>
      <c r="J5086" s="2"/>
      <c r="K5086" s="2"/>
    </row>
    <row r="5087" spans="1:11">
      <c r="A5087" s="2"/>
      <c r="B5087" s="2"/>
      <c r="C5087" s="22"/>
      <c r="D5087" s="2"/>
      <c r="E5087" s="22"/>
      <c r="F5087" s="22"/>
      <c r="G5087" s="22"/>
      <c r="H5087" s="22"/>
      <c r="I5087" s="2"/>
      <c r="J5087" s="2"/>
      <c r="K5087" s="2"/>
    </row>
    <row r="5088" spans="1:11">
      <c r="A5088" s="2"/>
      <c r="B5088" s="2"/>
      <c r="C5088" s="22"/>
      <c r="D5088" s="2"/>
      <c r="E5088" s="22"/>
      <c r="F5088" s="22"/>
      <c r="G5088" s="22"/>
      <c r="H5088" s="22"/>
      <c r="I5088" s="2"/>
      <c r="J5088" s="2"/>
      <c r="K5088" s="2"/>
    </row>
    <row r="5089" spans="1:11">
      <c r="A5089" s="2"/>
      <c r="B5089" s="2"/>
      <c r="C5089" s="22"/>
      <c r="D5089" s="2"/>
      <c r="E5089" s="22"/>
      <c r="F5089" s="22"/>
      <c r="G5089" s="22"/>
      <c r="H5089" s="22"/>
      <c r="I5089" s="2"/>
      <c r="J5089" s="2"/>
      <c r="K5089" s="2"/>
    </row>
    <row r="5090" spans="1:11">
      <c r="A5090" s="2"/>
      <c r="B5090" s="2"/>
      <c r="C5090" s="22"/>
      <c r="D5090" s="2"/>
      <c r="E5090" s="22"/>
      <c r="F5090" s="22"/>
      <c r="G5090" s="22"/>
      <c r="H5090" s="22"/>
      <c r="I5090" s="2"/>
      <c r="J5090" s="2"/>
      <c r="K5090" s="2"/>
    </row>
    <row r="5091" spans="1:11">
      <c r="A5091" s="2"/>
      <c r="B5091" s="2"/>
      <c r="C5091" s="22"/>
      <c r="D5091" s="2"/>
      <c r="E5091" s="22"/>
      <c r="F5091" s="22"/>
      <c r="G5091" s="22"/>
      <c r="H5091" s="22"/>
      <c r="I5091" s="2"/>
      <c r="J5091" s="2"/>
      <c r="K5091" s="2"/>
    </row>
    <row r="5092" spans="1:11">
      <c r="A5092" s="2"/>
      <c r="B5092" s="2"/>
      <c r="C5092" s="22"/>
      <c r="D5092" s="2"/>
      <c r="E5092" s="22"/>
      <c r="F5092" s="22"/>
      <c r="G5092" s="22"/>
      <c r="H5092" s="22"/>
      <c r="I5092" s="2"/>
      <c r="J5092" s="2"/>
      <c r="K5092" s="2"/>
    </row>
    <row r="5093" spans="1:11">
      <c r="A5093" s="2"/>
      <c r="B5093" s="2"/>
      <c r="C5093" s="22"/>
      <c r="D5093" s="2"/>
      <c r="E5093" s="22"/>
      <c r="F5093" s="22"/>
      <c r="G5093" s="22"/>
      <c r="H5093" s="22"/>
      <c r="I5093" s="2"/>
      <c r="J5093" s="2"/>
      <c r="K5093" s="2"/>
    </row>
    <row r="5094" spans="1:11">
      <c r="A5094" s="2"/>
      <c r="B5094" s="2"/>
      <c r="C5094" s="22"/>
      <c r="D5094" s="2"/>
      <c r="E5094" s="22"/>
      <c r="F5094" s="22"/>
      <c r="G5094" s="22"/>
      <c r="H5094" s="22"/>
      <c r="I5094" s="2"/>
      <c r="J5094" s="2"/>
      <c r="K5094" s="2"/>
    </row>
    <row r="5095" spans="1:11">
      <c r="A5095" s="2"/>
      <c r="B5095" s="2"/>
      <c r="C5095" s="22"/>
      <c r="D5095" s="2"/>
      <c r="E5095" s="22"/>
      <c r="F5095" s="22"/>
      <c r="G5095" s="22"/>
      <c r="H5095" s="22"/>
      <c r="I5095" s="2"/>
      <c r="J5095" s="2"/>
      <c r="K5095" s="2"/>
    </row>
    <row r="5096" spans="1:11">
      <c r="A5096" s="2"/>
      <c r="B5096" s="2"/>
      <c r="C5096" s="22"/>
      <c r="D5096" s="2"/>
      <c r="E5096" s="22"/>
      <c r="F5096" s="22"/>
      <c r="G5096" s="22"/>
      <c r="H5096" s="22"/>
      <c r="I5096" s="2"/>
      <c r="J5096" s="2"/>
      <c r="K5096" s="2"/>
    </row>
    <row r="5097" spans="1:11">
      <c r="A5097" s="2"/>
      <c r="B5097" s="2"/>
      <c r="C5097" s="22"/>
      <c r="D5097" s="2"/>
      <c r="E5097" s="22"/>
      <c r="F5097" s="22"/>
      <c r="G5097" s="22"/>
      <c r="H5097" s="22"/>
      <c r="I5097" s="2"/>
      <c r="J5097" s="2"/>
      <c r="K5097" s="2"/>
    </row>
    <row r="5098" spans="1:11">
      <c r="A5098" s="2"/>
      <c r="B5098" s="2"/>
      <c r="C5098" s="22"/>
      <c r="D5098" s="2"/>
      <c r="E5098" s="22"/>
      <c r="F5098" s="22"/>
      <c r="G5098" s="22"/>
      <c r="H5098" s="22"/>
      <c r="I5098" s="2"/>
      <c r="J5098" s="2"/>
      <c r="K5098" s="2"/>
    </row>
    <row r="5099" spans="1:11">
      <c r="A5099" s="2"/>
      <c r="B5099" s="2"/>
      <c r="C5099" s="22"/>
      <c r="D5099" s="2"/>
      <c r="E5099" s="22"/>
      <c r="F5099" s="22"/>
      <c r="G5099" s="22"/>
      <c r="H5099" s="22"/>
      <c r="I5099" s="2"/>
      <c r="J5099" s="2"/>
      <c r="K5099" s="2"/>
    </row>
    <row r="5100" spans="1:11">
      <c r="A5100" s="2"/>
      <c r="B5100" s="2"/>
      <c r="C5100" s="22"/>
      <c r="D5100" s="2"/>
      <c r="E5100" s="22"/>
      <c r="F5100" s="22"/>
      <c r="G5100" s="22"/>
      <c r="H5100" s="22"/>
      <c r="I5100" s="2"/>
      <c r="J5100" s="2"/>
      <c r="K5100" s="2"/>
    </row>
    <row r="5101" spans="1:11">
      <c r="A5101" s="2"/>
      <c r="B5101" s="2"/>
      <c r="C5101" s="22"/>
      <c r="D5101" s="2"/>
      <c r="E5101" s="22"/>
      <c r="F5101" s="22"/>
      <c r="G5101" s="22"/>
      <c r="H5101" s="22"/>
      <c r="I5101" s="2"/>
      <c r="J5101" s="2"/>
      <c r="K5101" s="2"/>
    </row>
    <row r="5102" spans="1:11">
      <c r="A5102" s="2"/>
      <c r="B5102" s="2"/>
      <c r="C5102" s="22"/>
      <c r="D5102" s="2"/>
      <c r="E5102" s="22"/>
      <c r="F5102" s="22"/>
      <c r="G5102" s="22"/>
      <c r="H5102" s="22"/>
      <c r="I5102" s="2"/>
      <c r="J5102" s="2"/>
      <c r="K5102" s="2"/>
    </row>
    <row r="5103" spans="1:11">
      <c r="A5103" s="2"/>
      <c r="B5103" s="2"/>
      <c r="C5103" s="22"/>
      <c r="D5103" s="2"/>
      <c r="E5103" s="22"/>
      <c r="F5103" s="22"/>
      <c r="G5103" s="22"/>
      <c r="H5103" s="22"/>
      <c r="I5103" s="2"/>
      <c r="J5103" s="2"/>
      <c r="K5103" s="2"/>
    </row>
    <row r="5104" spans="1:11">
      <c r="A5104" s="2"/>
      <c r="B5104" s="2"/>
      <c r="C5104" s="22"/>
      <c r="D5104" s="2"/>
      <c r="E5104" s="22"/>
      <c r="F5104" s="22"/>
      <c r="G5104" s="22"/>
      <c r="H5104" s="22"/>
      <c r="I5104" s="2"/>
      <c r="J5104" s="2"/>
      <c r="K5104" s="2"/>
    </row>
    <row r="5105" spans="1:11">
      <c r="A5105" s="2"/>
      <c r="B5105" s="2"/>
      <c r="C5105" s="22"/>
      <c r="D5105" s="2"/>
      <c r="E5105" s="22"/>
      <c r="F5105" s="22"/>
      <c r="G5105" s="22"/>
      <c r="H5105" s="22"/>
      <c r="I5105" s="2"/>
      <c r="J5105" s="2"/>
      <c r="K5105" s="2"/>
    </row>
    <row r="5106" spans="1:11">
      <c r="A5106" s="2"/>
      <c r="B5106" s="2"/>
      <c r="C5106" s="22"/>
      <c r="D5106" s="2"/>
      <c r="E5106" s="22"/>
      <c r="F5106" s="22"/>
      <c r="G5106" s="22"/>
      <c r="H5106" s="22"/>
      <c r="I5106" s="2"/>
      <c r="J5106" s="2"/>
      <c r="K5106" s="2"/>
    </row>
    <row r="5107" spans="1:11">
      <c r="A5107" s="2"/>
      <c r="B5107" s="2"/>
      <c r="C5107" s="22"/>
      <c r="D5107" s="2"/>
      <c r="E5107" s="22"/>
      <c r="F5107" s="22"/>
      <c r="G5107" s="22"/>
      <c r="H5107" s="22"/>
      <c r="I5107" s="2"/>
      <c r="J5107" s="2"/>
      <c r="K5107" s="2"/>
    </row>
    <row r="5108" spans="1:11">
      <c r="A5108" s="2"/>
      <c r="B5108" s="2"/>
      <c r="C5108" s="22"/>
      <c r="D5108" s="2"/>
      <c r="E5108" s="22"/>
      <c r="F5108" s="22"/>
      <c r="G5108" s="22"/>
      <c r="H5108" s="22"/>
      <c r="I5108" s="2"/>
      <c r="J5108" s="2"/>
      <c r="K5108" s="2"/>
    </row>
    <row r="5109" spans="1:11">
      <c r="A5109" s="2"/>
      <c r="B5109" s="2"/>
      <c r="C5109" s="22"/>
      <c r="D5109" s="2"/>
      <c r="E5109" s="22"/>
      <c r="F5109" s="22"/>
      <c r="G5109" s="22"/>
      <c r="H5109" s="22"/>
      <c r="I5109" s="2"/>
      <c r="J5109" s="2"/>
      <c r="K5109" s="2"/>
    </row>
    <row r="5110" spans="1:11">
      <c r="A5110" s="2"/>
      <c r="B5110" s="2"/>
      <c r="C5110" s="22"/>
      <c r="D5110" s="2"/>
      <c r="E5110" s="22"/>
      <c r="F5110" s="22"/>
      <c r="G5110" s="22"/>
      <c r="H5110" s="22"/>
      <c r="I5110" s="2"/>
      <c r="J5110" s="2"/>
      <c r="K5110" s="2"/>
    </row>
    <row r="5111" spans="1:11">
      <c r="A5111" s="2"/>
      <c r="B5111" s="2"/>
      <c r="C5111" s="22"/>
      <c r="D5111" s="2"/>
      <c r="E5111" s="22"/>
      <c r="F5111" s="22"/>
      <c r="G5111" s="22"/>
      <c r="H5111" s="22"/>
      <c r="I5111" s="2"/>
      <c r="J5111" s="2"/>
      <c r="K5111" s="2"/>
    </row>
    <row r="5112" spans="1:11">
      <c r="A5112" s="2"/>
      <c r="B5112" s="2"/>
      <c r="C5112" s="22"/>
      <c r="D5112" s="2"/>
      <c r="E5112" s="22"/>
      <c r="F5112" s="22"/>
      <c r="G5112" s="22"/>
      <c r="H5112" s="22"/>
      <c r="I5112" s="2"/>
      <c r="J5112" s="2"/>
      <c r="K5112" s="2"/>
    </row>
    <row r="5113" spans="1:11">
      <c r="A5113" s="2"/>
      <c r="B5113" s="2"/>
      <c r="C5113" s="22"/>
      <c r="D5113" s="2"/>
      <c r="E5113" s="22"/>
      <c r="F5113" s="22"/>
      <c r="G5113" s="22"/>
      <c r="H5113" s="22"/>
      <c r="I5113" s="2"/>
      <c r="J5113" s="2"/>
      <c r="K5113" s="2"/>
    </row>
    <row r="5114" spans="1:11">
      <c r="A5114" s="2"/>
      <c r="B5114" s="2"/>
      <c r="C5114" s="22"/>
      <c r="D5114" s="2"/>
      <c r="E5114" s="22"/>
      <c r="F5114" s="22"/>
      <c r="G5114" s="22"/>
      <c r="H5114" s="22"/>
      <c r="I5114" s="2"/>
      <c r="J5114" s="2"/>
      <c r="K5114" s="2"/>
    </row>
    <row r="5115" spans="1:11">
      <c r="A5115" s="2"/>
      <c r="B5115" s="2"/>
      <c r="C5115" s="22"/>
      <c r="D5115" s="2"/>
      <c r="E5115" s="22"/>
      <c r="F5115" s="22"/>
      <c r="G5115" s="22"/>
      <c r="H5115" s="22"/>
      <c r="I5115" s="2"/>
      <c r="J5115" s="2"/>
      <c r="K5115" s="2"/>
    </row>
    <row r="5116" spans="1:11">
      <c r="A5116" s="2"/>
      <c r="B5116" s="2"/>
      <c r="C5116" s="22"/>
      <c r="D5116" s="2"/>
      <c r="E5116" s="22"/>
      <c r="F5116" s="22"/>
      <c r="G5116" s="22"/>
      <c r="H5116" s="22"/>
      <c r="I5116" s="2"/>
      <c r="J5116" s="2"/>
      <c r="K5116" s="2"/>
    </row>
    <row r="5117" spans="1:11">
      <c r="A5117" s="2"/>
      <c r="B5117" s="2"/>
      <c r="C5117" s="22"/>
      <c r="D5117" s="2"/>
      <c r="E5117" s="22"/>
      <c r="F5117" s="22"/>
      <c r="G5117" s="22"/>
      <c r="H5117" s="22"/>
      <c r="I5117" s="2"/>
      <c r="J5117" s="2"/>
      <c r="K5117" s="2"/>
    </row>
    <row r="5118" spans="1:11">
      <c r="A5118" s="2"/>
      <c r="B5118" s="2"/>
      <c r="C5118" s="22"/>
      <c r="D5118" s="2"/>
      <c r="E5118" s="22"/>
      <c r="F5118" s="22"/>
      <c r="G5118" s="22"/>
      <c r="H5118" s="22"/>
      <c r="I5118" s="2"/>
      <c r="J5118" s="2"/>
      <c r="K5118" s="2"/>
    </row>
    <row r="5119" spans="1:11">
      <c r="A5119" s="2"/>
      <c r="B5119" s="2"/>
      <c r="C5119" s="22"/>
      <c r="D5119" s="2"/>
      <c r="E5119" s="22"/>
      <c r="F5119" s="22"/>
      <c r="G5119" s="22"/>
      <c r="H5119" s="22"/>
      <c r="I5119" s="2"/>
      <c r="J5119" s="2"/>
      <c r="K5119" s="2"/>
    </row>
    <row r="5120" spans="1:11">
      <c r="A5120" s="2"/>
      <c r="B5120" s="2"/>
      <c r="C5120" s="22"/>
      <c r="D5120" s="2"/>
      <c r="E5120" s="22"/>
      <c r="F5120" s="22"/>
      <c r="G5120" s="22"/>
      <c r="H5120" s="22"/>
      <c r="I5120" s="2"/>
      <c r="J5120" s="2"/>
      <c r="K5120" s="2"/>
    </row>
    <row r="5121" spans="1:11">
      <c r="A5121" s="2"/>
      <c r="B5121" s="2"/>
      <c r="C5121" s="22"/>
      <c r="D5121" s="2"/>
      <c r="E5121" s="22"/>
      <c r="F5121" s="22"/>
      <c r="G5121" s="22"/>
      <c r="H5121" s="22"/>
      <c r="I5121" s="2"/>
      <c r="J5121" s="2"/>
      <c r="K5121" s="2"/>
    </row>
    <row r="5122" spans="1:11">
      <c r="A5122" s="2"/>
      <c r="B5122" s="2"/>
      <c r="C5122" s="22"/>
      <c r="D5122" s="2"/>
      <c r="E5122" s="22"/>
      <c r="F5122" s="22"/>
      <c r="G5122" s="22"/>
      <c r="H5122" s="22"/>
      <c r="I5122" s="2"/>
      <c r="J5122" s="2"/>
      <c r="K5122" s="2"/>
    </row>
    <row r="5123" spans="1:11">
      <c r="A5123" s="2"/>
      <c r="B5123" s="2"/>
      <c r="C5123" s="22"/>
      <c r="D5123" s="2"/>
      <c r="E5123" s="22"/>
      <c r="F5123" s="22"/>
      <c r="G5123" s="22"/>
      <c r="H5123" s="22"/>
      <c r="I5123" s="2"/>
      <c r="J5123" s="2"/>
      <c r="K5123" s="2"/>
    </row>
    <row r="5124" spans="1:11">
      <c r="A5124" s="2"/>
      <c r="B5124" s="2"/>
      <c r="C5124" s="22"/>
      <c r="D5124" s="2"/>
      <c r="E5124" s="22"/>
      <c r="F5124" s="22"/>
      <c r="G5124" s="22"/>
      <c r="H5124" s="22"/>
      <c r="I5124" s="2"/>
      <c r="J5124" s="2"/>
      <c r="K5124" s="2"/>
    </row>
    <row r="5125" spans="1:11">
      <c r="A5125" s="2"/>
      <c r="B5125" s="2"/>
      <c r="C5125" s="22"/>
      <c r="D5125" s="2"/>
      <c r="E5125" s="22"/>
      <c r="F5125" s="22"/>
      <c r="G5125" s="22"/>
      <c r="H5125" s="22"/>
      <c r="I5125" s="2"/>
      <c r="J5125" s="2"/>
      <c r="K5125" s="2"/>
    </row>
    <row r="5126" spans="1:11">
      <c r="A5126" s="2"/>
      <c r="B5126" s="2"/>
      <c r="C5126" s="22"/>
      <c r="D5126" s="2"/>
      <c r="E5126" s="22"/>
      <c r="F5126" s="22"/>
      <c r="G5126" s="22"/>
      <c r="H5126" s="22"/>
      <c r="I5126" s="2"/>
      <c r="J5126" s="2"/>
      <c r="K5126" s="2"/>
    </row>
    <row r="5127" spans="1:11">
      <c r="A5127" s="2"/>
      <c r="B5127" s="2"/>
      <c r="C5127" s="22"/>
      <c r="D5127" s="2"/>
      <c r="E5127" s="22"/>
      <c r="F5127" s="22"/>
      <c r="G5127" s="22"/>
      <c r="H5127" s="22"/>
      <c r="I5127" s="2"/>
      <c r="J5127" s="2"/>
      <c r="K5127" s="2"/>
    </row>
    <row r="5128" spans="1:11">
      <c r="A5128" s="2"/>
      <c r="B5128" s="2"/>
      <c r="C5128" s="22"/>
      <c r="D5128" s="2"/>
      <c r="E5128" s="22"/>
      <c r="F5128" s="22"/>
      <c r="G5128" s="22"/>
      <c r="H5128" s="22"/>
      <c r="I5128" s="2"/>
      <c r="J5128" s="2"/>
      <c r="K5128" s="2"/>
    </row>
    <row r="5129" spans="1:11">
      <c r="A5129" s="2"/>
      <c r="B5129" s="2"/>
      <c r="C5129" s="22"/>
      <c r="D5129" s="2"/>
      <c r="E5129" s="22"/>
      <c r="F5129" s="22"/>
      <c r="G5129" s="22"/>
      <c r="H5129" s="22"/>
      <c r="I5129" s="2"/>
      <c r="J5129" s="2"/>
      <c r="K5129" s="2"/>
    </row>
    <row r="5130" spans="1:11">
      <c r="A5130" s="2"/>
      <c r="B5130" s="2"/>
      <c r="C5130" s="22"/>
      <c r="D5130" s="2"/>
      <c r="E5130" s="22"/>
      <c r="F5130" s="22"/>
      <c r="G5130" s="22"/>
      <c r="H5130" s="22"/>
      <c r="I5130" s="2"/>
      <c r="J5130" s="2"/>
      <c r="K5130" s="2"/>
    </row>
    <row r="5131" spans="1:11">
      <c r="A5131" s="2"/>
      <c r="B5131" s="2"/>
      <c r="C5131" s="22"/>
      <c r="D5131" s="2"/>
      <c r="E5131" s="22"/>
      <c r="F5131" s="22"/>
      <c r="G5131" s="22"/>
      <c r="H5131" s="22"/>
      <c r="I5131" s="2"/>
      <c r="J5131" s="2"/>
      <c r="K5131" s="2"/>
    </row>
    <row r="5132" spans="1:11">
      <c r="A5132" s="2"/>
      <c r="B5132" s="2"/>
      <c r="C5132" s="22"/>
      <c r="D5132" s="2"/>
      <c r="E5132" s="22"/>
      <c r="F5132" s="22"/>
      <c r="G5132" s="22"/>
      <c r="H5132" s="22"/>
      <c r="I5132" s="2"/>
      <c r="J5132" s="2"/>
      <c r="K5132" s="2"/>
    </row>
    <row r="5133" spans="1:11">
      <c r="A5133" s="2"/>
      <c r="B5133" s="2"/>
      <c r="C5133" s="22"/>
      <c r="D5133" s="2"/>
      <c r="E5133" s="22"/>
      <c r="F5133" s="22"/>
      <c r="G5133" s="22"/>
      <c r="H5133" s="22"/>
      <c r="I5133" s="2"/>
      <c r="J5133" s="2"/>
      <c r="K5133" s="2"/>
    </row>
    <row r="5134" spans="1:11">
      <c r="A5134" s="2"/>
      <c r="B5134" s="2"/>
      <c r="C5134" s="22"/>
      <c r="D5134" s="2"/>
      <c r="E5134" s="22"/>
      <c r="F5134" s="22"/>
      <c r="G5134" s="22"/>
      <c r="H5134" s="22"/>
      <c r="I5134" s="2"/>
      <c r="J5134" s="2"/>
      <c r="K5134" s="2"/>
    </row>
    <row r="5135" spans="1:11">
      <c r="A5135" s="2"/>
      <c r="B5135" s="2"/>
      <c r="C5135" s="22"/>
      <c r="D5135" s="2"/>
      <c r="E5135" s="22"/>
      <c r="F5135" s="22"/>
      <c r="G5135" s="22"/>
      <c r="H5135" s="22"/>
      <c r="I5135" s="2"/>
      <c r="J5135" s="2"/>
      <c r="K5135" s="2"/>
    </row>
    <row r="5136" spans="1:11">
      <c r="A5136" s="2"/>
      <c r="B5136" s="2"/>
      <c r="C5136" s="22"/>
      <c r="D5136" s="2"/>
      <c r="E5136" s="22"/>
      <c r="F5136" s="22"/>
      <c r="G5136" s="22"/>
      <c r="H5136" s="22"/>
      <c r="I5136" s="2"/>
      <c r="J5136" s="2"/>
      <c r="K5136" s="2"/>
    </row>
    <row r="5137" spans="1:11">
      <c r="A5137" s="2"/>
      <c r="B5137" s="2"/>
      <c r="C5137" s="22"/>
      <c r="D5137" s="2"/>
      <c r="E5137" s="22"/>
      <c r="F5137" s="22"/>
      <c r="G5137" s="22"/>
      <c r="H5137" s="22"/>
      <c r="I5137" s="2"/>
      <c r="J5137" s="2"/>
      <c r="K5137" s="2"/>
    </row>
    <row r="5138" spans="1:11">
      <c r="A5138" s="2"/>
      <c r="B5138" s="2"/>
      <c r="C5138" s="22"/>
      <c r="D5138" s="2"/>
      <c r="E5138" s="22"/>
      <c r="F5138" s="22"/>
      <c r="G5138" s="22"/>
      <c r="H5138" s="22"/>
      <c r="I5138" s="2"/>
      <c r="J5138" s="2"/>
      <c r="K5138" s="2"/>
    </row>
    <row r="5139" spans="1:11">
      <c r="A5139" s="2"/>
      <c r="B5139" s="2"/>
      <c r="C5139" s="22"/>
      <c r="D5139" s="2"/>
      <c r="E5139" s="22"/>
      <c r="F5139" s="22"/>
      <c r="G5139" s="22"/>
      <c r="H5139" s="22"/>
      <c r="I5139" s="2"/>
      <c r="J5139" s="2"/>
      <c r="K5139" s="2"/>
    </row>
    <row r="5140" spans="1:11">
      <c r="A5140" s="2"/>
      <c r="B5140" s="2"/>
      <c r="C5140" s="22"/>
      <c r="D5140" s="2"/>
      <c r="E5140" s="22"/>
      <c r="F5140" s="22"/>
      <c r="G5140" s="22"/>
      <c r="H5140" s="22"/>
      <c r="I5140" s="2"/>
      <c r="J5140" s="2"/>
      <c r="K5140" s="2"/>
    </row>
    <row r="5141" spans="1:11">
      <c r="A5141" s="2"/>
      <c r="B5141" s="2"/>
      <c r="C5141" s="22"/>
      <c r="D5141" s="2"/>
      <c r="E5141" s="22"/>
      <c r="F5141" s="22"/>
      <c r="G5141" s="22"/>
      <c r="H5141" s="22"/>
      <c r="I5141" s="2"/>
      <c r="J5141" s="2"/>
      <c r="K5141" s="2"/>
    </row>
    <row r="5142" spans="1:11">
      <c r="A5142" s="2"/>
      <c r="B5142" s="2"/>
      <c r="C5142" s="22"/>
      <c r="D5142" s="2"/>
      <c r="E5142" s="22"/>
      <c r="F5142" s="22"/>
      <c r="G5142" s="22"/>
      <c r="H5142" s="22"/>
      <c r="I5142" s="2"/>
      <c r="J5142" s="2"/>
      <c r="K5142" s="2"/>
    </row>
    <row r="5143" spans="1:11">
      <c r="A5143" s="2"/>
      <c r="B5143" s="2"/>
      <c r="C5143" s="22"/>
      <c r="D5143" s="2"/>
      <c r="E5143" s="22"/>
      <c r="F5143" s="22"/>
      <c r="G5143" s="22"/>
      <c r="H5143" s="22"/>
      <c r="I5143" s="2"/>
      <c r="J5143" s="2"/>
      <c r="K5143" s="2"/>
    </row>
    <row r="5144" spans="1:11">
      <c r="A5144" s="2"/>
      <c r="B5144" s="2"/>
      <c r="C5144" s="22"/>
      <c r="D5144" s="2"/>
      <c r="E5144" s="22"/>
      <c r="F5144" s="22"/>
      <c r="G5144" s="22"/>
      <c r="H5144" s="22"/>
      <c r="I5144" s="2"/>
      <c r="J5144" s="2"/>
      <c r="K5144" s="2"/>
    </row>
    <row r="5145" spans="1:11">
      <c r="A5145" s="2"/>
      <c r="B5145" s="2"/>
      <c r="C5145" s="22"/>
      <c r="D5145" s="2"/>
      <c r="E5145" s="22"/>
      <c r="F5145" s="22"/>
      <c r="G5145" s="22"/>
      <c r="H5145" s="22"/>
      <c r="I5145" s="2"/>
      <c r="J5145" s="2"/>
      <c r="K5145" s="2"/>
    </row>
    <row r="5146" spans="1:11">
      <c r="A5146" s="2"/>
      <c r="B5146" s="2"/>
      <c r="C5146" s="22"/>
      <c r="D5146" s="2"/>
      <c r="E5146" s="22"/>
      <c r="F5146" s="22"/>
      <c r="G5146" s="22"/>
      <c r="H5146" s="22"/>
      <c r="I5146" s="2"/>
      <c r="J5146" s="2"/>
      <c r="K5146" s="2"/>
    </row>
    <row r="5147" spans="1:11">
      <c r="A5147" s="2"/>
      <c r="B5147" s="2"/>
      <c r="C5147" s="22"/>
      <c r="D5147" s="2"/>
      <c r="E5147" s="22"/>
      <c r="F5147" s="22"/>
      <c r="G5147" s="22"/>
      <c r="H5147" s="22"/>
      <c r="I5147" s="2"/>
      <c r="J5147" s="2"/>
      <c r="K5147" s="2"/>
    </row>
    <row r="5148" spans="1:11">
      <c r="A5148" s="2"/>
      <c r="B5148" s="2"/>
      <c r="C5148" s="22"/>
      <c r="D5148" s="2"/>
      <c r="E5148" s="22"/>
      <c r="F5148" s="22"/>
      <c r="G5148" s="22"/>
      <c r="H5148" s="22"/>
      <c r="I5148" s="2"/>
      <c r="J5148" s="2"/>
      <c r="K5148" s="2"/>
    </row>
    <row r="5149" spans="1:11">
      <c r="A5149" s="2"/>
      <c r="B5149" s="2"/>
      <c r="C5149" s="22"/>
      <c r="D5149" s="2"/>
      <c r="E5149" s="22"/>
      <c r="F5149" s="22"/>
      <c r="G5149" s="22"/>
      <c r="H5149" s="22"/>
      <c r="I5149" s="2"/>
      <c r="J5149" s="2"/>
      <c r="K5149" s="2"/>
    </row>
    <row r="5150" spans="1:11">
      <c r="A5150" s="2"/>
      <c r="B5150" s="2"/>
      <c r="C5150" s="22"/>
      <c r="D5150" s="2"/>
      <c r="E5150" s="22"/>
      <c r="F5150" s="22"/>
      <c r="G5150" s="22"/>
      <c r="H5150" s="22"/>
      <c r="I5150" s="2"/>
      <c r="J5150" s="2"/>
      <c r="K5150" s="2"/>
    </row>
    <row r="5151" spans="1:11">
      <c r="A5151" s="2"/>
      <c r="B5151" s="2"/>
      <c r="C5151" s="22"/>
      <c r="D5151" s="2"/>
      <c r="E5151" s="22"/>
      <c r="F5151" s="22"/>
      <c r="G5151" s="22"/>
      <c r="H5151" s="22"/>
      <c r="I5151" s="2"/>
      <c r="J5151" s="2"/>
      <c r="K5151" s="2"/>
    </row>
    <row r="5152" spans="1:11">
      <c r="A5152" s="2"/>
      <c r="B5152" s="2"/>
      <c r="C5152" s="22"/>
      <c r="D5152" s="2"/>
      <c r="E5152" s="22"/>
      <c r="F5152" s="22"/>
      <c r="G5152" s="22"/>
      <c r="H5152" s="22"/>
      <c r="I5152" s="2"/>
      <c r="J5152" s="2"/>
      <c r="K5152" s="2"/>
    </row>
    <row r="5153" spans="1:11">
      <c r="A5153" s="2"/>
      <c r="B5153" s="2"/>
      <c r="C5153" s="22"/>
      <c r="D5153" s="2"/>
      <c r="E5153" s="22"/>
      <c r="F5153" s="22"/>
      <c r="G5153" s="22"/>
      <c r="H5153" s="22"/>
      <c r="I5153" s="2"/>
      <c r="J5153" s="2"/>
      <c r="K5153" s="2"/>
    </row>
    <row r="5154" spans="1:11">
      <c r="A5154" s="2"/>
      <c r="B5154" s="2"/>
      <c r="C5154" s="22"/>
      <c r="D5154" s="2"/>
      <c r="E5154" s="22"/>
      <c r="F5154" s="22"/>
      <c r="G5154" s="22"/>
      <c r="H5154" s="22"/>
      <c r="I5154" s="2"/>
      <c r="J5154" s="2"/>
      <c r="K5154" s="2"/>
    </row>
    <row r="5155" spans="1:11">
      <c r="A5155" s="2"/>
      <c r="B5155" s="2"/>
      <c r="C5155" s="22"/>
      <c r="D5155" s="2"/>
      <c r="E5155" s="22"/>
      <c r="F5155" s="22"/>
      <c r="G5155" s="22"/>
      <c r="H5155" s="22"/>
      <c r="I5155" s="2"/>
      <c r="J5155" s="2"/>
      <c r="K5155" s="2"/>
    </row>
    <row r="5156" spans="1:11">
      <c r="A5156" s="2"/>
      <c r="B5156" s="2"/>
      <c r="C5156" s="22"/>
      <c r="D5156" s="2"/>
      <c r="E5156" s="22"/>
      <c r="F5156" s="22"/>
      <c r="G5156" s="22"/>
      <c r="H5156" s="22"/>
      <c r="I5156" s="2"/>
      <c r="J5156" s="2"/>
      <c r="K5156" s="2"/>
    </row>
    <row r="5157" spans="1:11">
      <c r="A5157" s="2"/>
      <c r="B5157" s="2"/>
      <c r="C5157" s="22"/>
      <c r="D5157" s="2"/>
      <c r="E5157" s="22"/>
      <c r="F5157" s="22"/>
      <c r="G5157" s="22"/>
      <c r="H5157" s="22"/>
      <c r="I5157" s="2"/>
      <c r="J5157" s="2"/>
      <c r="K5157" s="2"/>
    </row>
    <row r="5158" spans="1:11">
      <c r="A5158" s="2"/>
      <c r="B5158" s="2"/>
      <c r="C5158" s="22"/>
      <c r="D5158" s="2"/>
      <c r="E5158" s="22"/>
      <c r="F5158" s="22"/>
      <c r="G5158" s="22"/>
      <c r="H5158" s="22"/>
      <c r="I5158" s="2"/>
      <c r="J5158" s="2"/>
      <c r="K5158" s="2"/>
    </row>
    <row r="5159" spans="1:11">
      <c r="A5159" s="2"/>
      <c r="B5159" s="2"/>
      <c r="C5159" s="22"/>
      <c r="D5159" s="2"/>
      <c r="E5159" s="22"/>
      <c r="F5159" s="22"/>
      <c r="G5159" s="22"/>
      <c r="H5159" s="22"/>
      <c r="I5159" s="2"/>
      <c r="J5159" s="2"/>
      <c r="K5159" s="2"/>
    </row>
    <row r="5160" spans="1:11">
      <c r="A5160" s="2"/>
      <c r="B5160" s="2"/>
      <c r="C5160" s="22"/>
      <c r="D5160" s="2"/>
      <c r="E5160" s="22"/>
      <c r="F5160" s="22"/>
      <c r="G5160" s="22"/>
      <c r="H5160" s="22"/>
      <c r="I5160" s="2"/>
      <c r="J5160" s="2"/>
      <c r="K5160" s="2"/>
    </row>
    <row r="5161" spans="1:11">
      <c r="A5161" s="2"/>
      <c r="B5161" s="2"/>
      <c r="C5161" s="22"/>
      <c r="D5161" s="2"/>
      <c r="E5161" s="22"/>
      <c r="F5161" s="22"/>
      <c r="G5161" s="22"/>
      <c r="H5161" s="22"/>
      <c r="I5161" s="2"/>
      <c r="J5161" s="2"/>
      <c r="K5161" s="2"/>
    </row>
    <row r="5162" spans="1:11">
      <c r="A5162" s="2"/>
      <c r="B5162" s="2"/>
      <c r="C5162" s="22"/>
      <c r="D5162" s="2"/>
      <c r="E5162" s="22"/>
      <c r="F5162" s="22"/>
      <c r="G5162" s="22"/>
      <c r="H5162" s="22"/>
      <c r="I5162" s="2"/>
      <c r="J5162" s="2"/>
      <c r="K5162" s="2"/>
    </row>
    <row r="5163" spans="1:11">
      <c r="A5163" s="2"/>
      <c r="B5163" s="2"/>
      <c r="C5163" s="22"/>
      <c r="D5163" s="2"/>
      <c r="E5163" s="22"/>
      <c r="F5163" s="22"/>
      <c r="G5163" s="22"/>
      <c r="H5163" s="22"/>
      <c r="I5163" s="2"/>
      <c r="J5163" s="2"/>
      <c r="K5163" s="2"/>
    </row>
    <row r="5164" spans="1:11">
      <c r="A5164" s="2"/>
      <c r="B5164" s="2"/>
      <c r="C5164" s="22"/>
      <c r="D5164" s="2"/>
      <c r="E5164" s="22"/>
      <c r="F5164" s="22"/>
      <c r="G5164" s="22"/>
      <c r="H5164" s="22"/>
      <c r="I5164" s="2"/>
      <c r="J5164" s="2"/>
      <c r="K5164" s="2"/>
    </row>
    <row r="5165" spans="1:11">
      <c r="A5165" s="2"/>
      <c r="B5165" s="2"/>
      <c r="C5165" s="22"/>
      <c r="D5165" s="2"/>
      <c r="E5165" s="22"/>
      <c r="F5165" s="22"/>
      <c r="G5165" s="22"/>
      <c r="H5165" s="22"/>
      <c r="I5165" s="2"/>
      <c r="J5165" s="2"/>
      <c r="K5165" s="2"/>
    </row>
    <row r="5166" spans="1:11">
      <c r="A5166" s="2"/>
      <c r="B5166" s="2"/>
      <c r="C5166" s="22"/>
      <c r="D5166" s="2"/>
      <c r="E5166" s="22"/>
      <c r="F5166" s="22"/>
      <c r="G5166" s="22"/>
      <c r="H5166" s="22"/>
      <c r="I5166" s="2"/>
      <c r="J5166" s="2"/>
      <c r="K5166" s="2"/>
    </row>
    <row r="5167" spans="1:11">
      <c r="A5167" s="2"/>
      <c r="B5167" s="2"/>
      <c r="C5167" s="22"/>
      <c r="D5167" s="2"/>
      <c r="E5167" s="22"/>
      <c r="F5167" s="22"/>
      <c r="G5167" s="22"/>
      <c r="H5167" s="22"/>
      <c r="I5167" s="2"/>
      <c r="J5167" s="2"/>
      <c r="K5167" s="2"/>
    </row>
    <row r="5168" spans="1:11">
      <c r="A5168" s="2"/>
      <c r="B5168" s="2"/>
      <c r="C5168" s="22"/>
      <c r="D5168" s="2"/>
      <c r="E5168" s="22"/>
      <c r="F5168" s="22"/>
      <c r="G5168" s="22"/>
      <c r="H5168" s="22"/>
      <c r="I5168" s="2"/>
      <c r="J5168" s="2"/>
      <c r="K5168" s="2"/>
    </row>
    <row r="5169" spans="1:11">
      <c r="A5169" s="2"/>
      <c r="B5169" s="2"/>
      <c r="C5169" s="22"/>
      <c r="D5169" s="2"/>
      <c r="E5169" s="22"/>
      <c r="F5169" s="22"/>
      <c r="G5169" s="22"/>
      <c r="H5169" s="22"/>
      <c r="I5169" s="2"/>
      <c r="J5169" s="2"/>
      <c r="K5169" s="2"/>
    </row>
    <row r="5170" spans="1:11">
      <c r="A5170" s="2"/>
      <c r="B5170" s="2"/>
      <c r="C5170" s="22"/>
      <c r="D5170" s="2"/>
      <c r="E5170" s="22"/>
      <c r="F5170" s="22"/>
      <c r="G5170" s="22"/>
      <c r="H5170" s="22"/>
      <c r="I5170" s="2"/>
      <c r="J5170" s="2"/>
      <c r="K5170" s="2"/>
    </row>
    <row r="5171" spans="1:11">
      <c r="A5171" s="2"/>
      <c r="B5171" s="2"/>
      <c r="C5171" s="22"/>
      <c r="D5171" s="2"/>
      <c r="E5171" s="22"/>
      <c r="F5171" s="22"/>
      <c r="G5171" s="22"/>
      <c r="H5171" s="22"/>
      <c r="I5171" s="2"/>
      <c r="J5171" s="2"/>
      <c r="K5171" s="2"/>
    </row>
    <row r="5172" spans="1:11">
      <c r="A5172" s="2"/>
      <c r="B5172" s="2"/>
      <c r="C5172" s="22"/>
      <c r="D5172" s="2"/>
      <c r="E5172" s="22"/>
      <c r="F5172" s="22"/>
      <c r="G5172" s="22"/>
      <c r="H5172" s="22"/>
      <c r="I5172" s="2"/>
      <c r="J5172" s="2"/>
      <c r="K5172" s="2"/>
    </row>
    <row r="5173" spans="1:11">
      <c r="A5173" s="2"/>
      <c r="B5173" s="2"/>
      <c r="C5173" s="22"/>
      <c r="D5173" s="2"/>
      <c r="E5173" s="22"/>
      <c r="F5173" s="22"/>
      <c r="G5173" s="22"/>
      <c r="H5173" s="22"/>
      <c r="I5173" s="2"/>
      <c r="J5173" s="2"/>
      <c r="K5173" s="2"/>
    </row>
    <row r="5174" spans="1:11">
      <c r="A5174" s="2"/>
      <c r="B5174" s="2"/>
      <c r="C5174" s="22"/>
      <c r="D5174" s="2"/>
      <c r="E5174" s="22"/>
      <c r="F5174" s="22"/>
      <c r="G5174" s="22"/>
      <c r="H5174" s="22"/>
      <c r="I5174" s="2"/>
      <c r="J5174" s="2"/>
      <c r="K5174" s="2"/>
    </row>
    <row r="5175" spans="1:11">
      <c r="A5175" s="2"/>
      <c r="B5175" s="2"/>
      <c r="C5175" s="22"/>
      <c r="D5175" s="2"/>
      <c r="E5175" s="22"/>
      <c r="F5175" s="22"/>
      <c r="G5175" s="22"/>
      <c r="H5175" s="22"/>
      <c r="I5175" s="2"/>
      <c r="J5175" s="2"/>
      <c r="K5175" s="2"/>
    </row>
    <row r="5176" spans="1:11">
      <c r="A5176" s="2"/>
      <c r="B5176" s="2"/>
      <c r="C5176" s="22"/>
      <c r="D5176" s="2"/>
      <c r="E5176" s="22"/>
      <c r="F5176" s="22"/>
      <c r="G5176" s="22"/>
      <c r="H5176" s="22"/>
      <c r="I5176" s="2"/>
      <c r="J5176" s="2"/>
      <c r="K5176" s="2"/>
    </row>
    <row r="5177" spans="1:11">
      <c r="A5177" s="2"/>
      <c r="B5177" s="2"/>
      <c r="C5177" s="22"/>
      <c r="D5177" s="2"/>
      <c r="E5177" s="22"/>
      <c r="F5177" s="22"/>
      <c r="G5177" s="22"/>
      <c r="H5177" s="22"/>
      <c r="I5177" s="2"/>
      <c r="J5177" s="2"/>
      <c r="K5177" s="2"/>
    </row>
    <row r="5178" spans="1:11">
      <c r="A5178" s="2"/>
      <c r="B5178" s="2"/>
      <c r="C5178" s="22"/>
      <c r="D5178" s="2"/>
      <c r="E5178" s="22"/>
      <c r="F5178" s="22"/>
      <c r="G5178" s="22"/>
      <c r="H5178" s="22"/>
      <c r="I5178" s="2"/>
      <c r="J5178" s="2"/>
      <c r="K5178" s="2"/>
    </row>
    <row r="5179" spans="1:11">
      <c r="A5179" s="2"/>
      <c r="B5179" s="2"/>
      <c r="C5179" s="22"/>
      <c r="D5179" s="2"/>
      <c r="E5179" s="22"/>
      <c r="F5179" s="22"/>
      <c r="G5179" s="22"/>
      <c r="H5179" s="22"/>
      <c r="I5179" s="2"/>
      <c r="J5179" s="2"/>
      <c r="K5179" s="2"/>
    </row>
    <row r="5180" spans="1:11">
      <c r="A5180" s="2"/>
      <c r="B5180" s="2"/>
      <c r="C5180" s="22"/>
      <c r="D5180" s="2"/>
      <c r="E5180" s="22"/>
      <c r="F5180" s="22"/>
      <c r="G5180" s="22"/>
      <c r="H5180" s="22"/>
      <c r="I5180" s="2"/>
      <c r="J5180" s="2"/>
      <c r="K5180" s="2"/>
    </row>
    <row r="5181" spans="1:11">
      <c r="A5181" s="2"/>
      <c r="B5181" s="2"/>
      <c r="C5181" s="22"/>
      <c r="D5181" s="2"/>
      <c r="E5181" s="22"/>
      <c r="F5181" s="22"/>
      <c r="G5181" s="22"/>
      <c r="H5181" s="22"/>
      <c r="I5181" s="2"/>
      <c r="J5181" s="2"/>
      <c r="K5181" s="2"/>
    </row>
    <row r="5182" spans="1:11">
      <c r="A5182" s="2"/>
      <c r="B5182" s="2"/>
      <c r="C5182" s="22"/>
      <c r="D5182" s="2"/>
      <c r="E5182" s="22"/>
      <c r="F5182" s="22"/>
      <c r="G5182" s="22"/>
      <c r="H5182" s="22"/>
      <c r="I5182" s="2"/>
      <c r="J5182" s="2"/>
      <c r="K5182" s="2"/>
    </row>
    <row r="5183" spans="1:11">
      <c r="A5183" s="2"/>
      <c r="B5183" s="2"/>
      <c r="C5183" s="22"/>
      <c r="D5183" s="2"/>
      <c r="E5183" s="22"/>
      <c r="F5183" s="22"/>
      <c r="G5183" s="22"/>
      <c r="H5183" s="22"/>
      <c r="I5183" s="2"/>
      <c r="J5183" s="2"/>
      <c r="K5183" s="2"/>
    </row>
    <row r="5184" spans="1:11">
      <c r="A5184" s="2"/>
      <c r="B5184" s="2"/>
      <c r="C5184" s="22"/>
      <c r="D5184" s="2"/>
      <c r="E5184" s="22"/>
      <c r="F5184" s="22"/>
      <c r="G5184" s="22"/>
      <c r="H5184" s="22"/>
      <c r="I5184" s="2"/>
      <c r="J5184" s="2"/>
      <c r="K5184" s="2"/>
    </row>
    <row r="5185" spans="1:11">
      <c r="A5185" s="2"/>
      <c r="B5185" s="2"/>
      <c r="C5185" s="22"/>
      <c r="D5185" s="2"/>
      <c r="E5185" s="22"/>
      <c r="F5185" s="22"/>
      <c r="G5185" s="22"/>
      <c r="H5185" s="22"/>
      <c r="I5185" s="2"/>
      <c r="J5185" s="2"/>
      <c r="K5185" s="2"/>
    </row>
    <row r="5186" spans="1:11">
      <c r="A5186" s="2"/>
      <c r="B5186" s="2"/>
      <c r="C5186" s="22"/>
      <c r="D5186" s="2"/>
      <c r="E5186" s="22"/>
      <c r="F5186" s="22"/>
      <c r="G5186" s="22"/>
      <c r="H5186" s="22"/>
      <c r="I5186" s="2"/>
      <c r="J5186" s="2"/>
      <c r="K5186" s="2"/>
    </row>
    <row r="5187" spans="1:11">
      <c r="A5187" s="2"/>
      <c r="B5187" s="2"/>
      <c r="C5187" s="22"/>
      <c r="D5187" s="2"/>
      <c r="E5187" s="22"/>
      <c r="F5187" s="22"/>
      <c r="G5187" s="22"/>
      <c r="H5187" s="22"/>
      <c r="I5187" s="2"/>
      <c r="J5187" s="2"/>
      <c r="K5187" s="2"/>
    </row>
    <row r="5188" spans="1:11">
      <c r="A5188" s="2"/>
      <c r="B5188" s="2"/>
      <c r="C5188" s="22"/>
      <c r="D5188" s="2"/>
      <c r="E5188" s="22"/>
      <c r="F5188" s="22"/>
      <c r="G5188" s="22"/>
      <c r="H5188" s="22"/>
      <c r="I5188" s="2"/>
      <c r="J5188" s="2"/>
      <c r="K5188" s="2"/>
    </row>
    <row r="5189" spans="1:11">
      <c r="A5189" s="2"/>
      <c r="B5189" s="2"/>
      <c r="C5189" s="22"/>
      <c r="D5189" s="2"/>
      <c r="E5189" s="22"/>
      <c r="F5189" s="22"/>
      <c r="G5189" s="22"/>
      <c r="H5189" s="22"/>
      <c r="I5189" s="2"/>
      <c r="J5189" s="2"/>
      <c r="K5189" s="2"/>
    </row>
    <row r="5190" spans="1:11">
      <c r="A5190" s="2"/>
      <c r="B5190" s="2"/>
      <c r="C5190" s="22"/>
      <c r="D5190" s="2"/>
      <c r="E5190" s="22"/>
      <c r="F5190" s="22"/>
      <c r="G5190" s="22"/>
      <c r="H5190" s="22"/>
      <c r="I5190" s="2"/>
      <c r="J5190" s="2"/>
      <c r="K5190" s="2"/>
    </row>
    <row r="5191" spans="1:11">
      <c r="A5191" s="2"/>
      <c r="B5191" s="2"/>
      <c r="C5191" s="22"/>
      <c r="D5191" s="2"/>
      <c r="E5191" s="22"/>
      <c r="F5191" s="22"/>
      <c r="G5191" s="22"/>
      <c r="H5191" s="22"/>
      <c r="I5191" s="2"/>
      <c r="J5191" s="2"/>
      <c r="K5191" s="2"/>
    </row>
    <row r="5192" spans="1:11">
      <c r="A5192" s="2"/>
      <c r="B5192" s="2"/>
      <c r="C5192" s="22"/>
      <c r="D5192" s="2"/>
      <c r="E5192" s="22"/>
      <c r="F5192" s="22"/>
      <c r="G5192" s="22"/>
      <c r="H5192" s="22"/>
      <c r="I5192" s="2"/>
      <c r="J5192" s="2"/>
      <c r="K5192" s="2"/>
    </row>
    <row r="5193" spans="1:11">
      <c r="A5193" s="2"/>
      <c r="B5193" s="2"/>
      <c r="C5193" s="22"/>
      <c r="D5193" s="2"/>
      <c r="E5193" s="22"/>
      <c r="F5193" s="22"/>
      <c r="G5193" s="22"/>
      <c r="H5193" s="22"/>
      <c r="I5193" s="2"/>
      <c r="J5193" s="2"/>
      <c r="K5193" s="2"/>
    </row>
    <row r="5194" spans="1:11">
      <c r="A5194" s="2"/>
      <c r="B5194" s="2"/>
      <c r="C5194" s="22"/>
      <c r="D5194" s="2"/>
      <c r="E5194" s="22"/>
      <c r="F5194" s="22"/>
      <c r="G5194" s="22"/>
      <c r="H5194" s="22"/>
      <c r="I5194" s="2"/>
      <c r="J5194" s="2"/>
      <c r="K5194" s="2"/>
    </row>
    <row r="5195" spans="1:11">
      <c r="A5195" s="2"/>
      <c r="B5195" s="2"/>
      <c r="C5195" s="22"/>
      <c r="D5195" s="2"/>
      <c r="E5195" s="22"/>
      <c r="F5195" s="22"/>
      <c r="G5195" s="22"/>
      <c r="H5195" s="22"/>
      <c r="I5195" s="2"/>
      <c r="J5195" s="2"/>
      <c r="K5195" s="2"/>
    </row>
    <row r="5196" spans="1:11">
      <c r="A5196" s="2"/>
      <c r="B5196" s="2"/>
      <c r="C5196" s="22"/>
      <c r="D5196" s="2"/>
      <c r="E5196" s="22"/>
      <c r="F5196" s="22"/>
      <c r="G5196" s="22"/>
      <c r="H5196" s="22"/>
      <c r="I5196" s="2"/>
      <c r="J5196" s="2"/>
      <c r="K5196" s="2"/>
    </row>
    <row r="5197" spans="1:11">
      <c r="A5197" s="2"/>
      <c r="B5197" s="2"/>
      <c r="C5197" s="22"/>
      <c r="D5197" s="2"/>
      <c r="E5197" s="22"/>
      <c r="F5197" s="22"/>
      <c r="G5197" s="22"/>
      <c r="H5197" s="22"/>
      <c r="I5197" s="2"/>
      <c r="J5197" s="2"/>
      <c r="K5197" s="2"/>
    </row>
    <row r="5198" spans="1:11">
      <c r="A5198" s="2"/>
      <c r="B5198" s="2"/>
      <c r="C5198" s="22"/>
      <c r="D5198" s="2"/>
      <c r="E5198" s="22"/>
      <c r="F5198" s="22"/>
      <c r="G5198" s="22"/>
      <c r="H5198" s="22"/>
      <c r="I5198" s="2"/>
      <c r="J5198" s="2"/>
      <c r="K5198" s="2"/>
    </row>
    <row r="5199" spans="1:11">
      <c r="A5199" s="2"/>
      <c r="B5199" s="2"/>
      <c r="C5199" s="22"/>
      <c r="D5199" s="2"/>
      <c r="E5199" s="22"/>
      <c r="F5199" s="22"/>
      <c r="G5199" s="22"/>
      <c r="H5199" s="22"/>
      <c r="I5199" s="2"/>
      <c r="J5199" s="2"/>
      <c r="K5199" s="2"/>
    </row>
    <row r="5200" spans="1:11">
      <c r="A5200" s="2"/>
      <c r="B5200" s="2"/>
      <c r="C5200" s="22"/>
      <c r="D5200" s="2"/>
      <c r="E5200" s="22"/>
      <c r="F5200" s="22"/>
      <c r="G5200" s="22"/>
      <c r="H5200" s="22"/>
      <c r="I5200" s="2"/>
      <c r="J5200" s="2"/>
      <c r="K5200" s="2"/>
    </row>
    <row r="5201" spans="1:11">
      <c r="A5201" s="2"/>
      <c r="B5201" s="2"/>
      <c r="C5201" s="22"/>
      <c r="D5201" s="2"/>
      <c r="E5201" s="22"/>
      <c r="F5201" s="22"/>
      <c r="G5201" s="22"/>
      <c r="H5201" s="22"/>
      <c r="I5201" s="2"/>
      <c r="J5201" s="2"/>
      <c r="K5201" s="2"/>
    </row>
    <row r="5202" spans="1:11">
      <c r="A5202" s="2"/>
      <c r="B5202" s="2"/>
      <c r="C5202" s="22"/>
      <c r="D5202" s="2"/>
      <c r="E5202" s="22"/>
      <c r="F5202" s="22"/>
      <c r="G5202" s="22"/>
      <c r="H5202" s="22"/>
      <c r="I5202" s="2"/>
      <c r="J5202" s="2"/>
      <c r="K5202" s="2"/>
    </row>
    <row r="5203" spans="1:11">
      <c r="A5203" s="2"/>
      <c r="B5203" s="2"/>
      <c r="C5203" s="22"/>
      <c r="D5203" s="2"/>
      <c r="E5203" s="22"/>
      <c r="F5203" s="22"/>
      <c r="G5203" s="22"/>
      <c r="H5203" s="22"/>
      <c r="I5203" s="2"/>
      <c r="J5203" s="2"/>
      <c r="K5203" s="2"/>
    </row>
    <row r="5204" spans="1:11">
      <c r="A5204" s="2"/>
      <c r="B5204" s="2"/>
      <c r="C5204" s="22"/>
      <c r="D5204" s="2"/>
      <c r="E5204" s="22"/>
      <c r="F5204" s="22"/>
      <c r="G5204" s="22"/>
      <c r="H5204" s="22"/>
      <c r="I5204" s="2"/>
      <c r="J5204" s="2"/>
      <c r="K5204" s="2"/>
    </row>
    <row r="5205" spans="1:11">
      <c r="A5205" s="2"/>
      <c r="B5205" s="2"/>
      <c r="C5205" s="22"/>
      <c r="D5205" s="2"/>
      <c r="E5205" s="22"/>
      <c r="F5205" s="22"/>
      <c r="G5205" s="22"/>
      <c r="H5205" s="22"/>
      <c r="I5205" s="2"/>
      <c r="J5205" s="2"/>
      <c r="K5205" s="2"/>
    </row>
    <row r="5206" spans="1:11">
      <c r="A5206" s="2"/>
      <c r="B5206" s="2"/>
      <c r="C5206" s="22"/>
      <c r="D5206" s="2"/>
      <c r="E5206" s="22"/>
      <c r="F5206" s="22"/>
      <c r="G5206" s="22"/>
      <c r="H5206" s="22"/>
      <c r="I5206" s="2"/>
      <c r="J5206" s="2"/>
      <c r="K5206" s="2"/>
    </row>
    <row r="5207" spans="1:11">
      <c r="A5207" s="2"/>
      <c r="B5207" s="2"/>
      <c r="C5207" s="22"/>
      <c r="D5207" s="2"/>
      <c r="E5207" s="22"/>
      <c r="F5207" s="22"/>
      <c r="G5207" s="22"/>
      <c r="H5207" s="22"/>
      <c r="I5207" s="2"/>
      <c r="J5207" s="2"/>
      <c r="K5207" s="2"/>
    </row>
    <row r="5208" spans="1:11">
      <c r="A5208" s="2"/>
      <c r="B5208" s="2"/>
      <c r="C5208" s="22"/>
      <c r="D5208" s="2"/>
      <c r="E5208" s="22"/>
      <c r="F5208" s="22"/>
      <c r="G5208" s="22"/>
      <c r="H5208" s="22"/>
      <c r="I5208" s="2"/>
      <c r="J5208" s="2"/>
      <c r="K5208" s="2"/>
    </row>
    <row r="5209" spans="1:11">
      <c r="A5209" s="2"/>
      <c r="B5209" s="2"/>
      <c r="C5209" s="22"/>
      <c r="D5209" s="2"/>
      <c r="E5209" s="22"/>
      <c r="F5209" s="22"/>
      <c r="G5209" s="22"/>
      <c r="H5209" s="22"/>
      <c r="I5209" s="2"/>
      <c r="J5209" s="2"/>
      <c r="K5209" s="2"/>
    </row>
    <row r="5210" spans="1:11">
      <c r="A5210" s="2"/>
      <c r="B5210" s="2"/>
      <c r="C5210" s="22"/>
      <c r="D5210" s="2"/>
      <c r="E5210" s="22"/>
      <c r="F5210" s="22"/>
      <c r="G5210" s="22"/>
      <c r="H5210" s="22"/>
      <c r="I5210" s="2"/>
      <c r="J5210" s="2"/>
      <c r="K5210" s="2"/>
    </row>
    <row r="5211" spans="1:11">
      <c r="A5211" s="2"/>
      <c r="B5211" s="2"/>
      <c r="C5211" s="22"/>
      <c r="D5211" s="2"/>
      <c r="E5211" s="22"/>
      <c r="F5211" s="22"/>
      <c r="G5211" s="22"/>
      <c r="H5211" s="22"/>
      <c r="I5211" s="2"/>
      <c r="J5211" s="2"/>
      <c r="K5211" s="2"/>
    </row>
    <row r="5212" spans="1:11">
      <c r="A5212" s="2"/>
      <c r="B5212" s="2"/>
      <c r="C5212" s="22"/>
      <c r="D5212" s="2"/>
      <c r="E5212" s="22"/>
      <c r="F5212" s="22"/>
      <c r="G5212" s="22"/>
      <c r="H5212" s="22"/>
      <c r="I5212" s="2"/>
      <c r="J5212" s="2"/>
      <c r="K5212" s="2"/>
    </row>
    <row r="5213" spans="1:11">
      <c r="A5213" s="2"/>
      <c r="B5213" s="2"/>
      <c r="C5213" s="22"/>
      <c r="D5213" s="2"/>
      <c r="E5213" s="22"/>
      <c r="F5213" s="22"/>
      <c r="G5213" s="22"/>
      <c r="H5213" s="22"/>
      <c r="I5213" s="2"/>
      <c r="J5213" s="2"/>
      <c r="K5213" s="2">
        <v>2</v>
      </c>
    </row>
    <row r="5214" spans="1:11">
      <c r="A5214" s="2"/>
      <c r="B5214" s="2"/>
      <c r="C5214" s="22"/>
      <c r="D5214" s="2"/>
      <c r="E5214" s="22"/>
      <c r="F5214" s="22"/>
      <c r="G5214" s="22"/>
      <c r="H5214" s="22"/>
      <c r="I5214" s="2"/>
      <c r="J5214" s="2"/>
      <c r="K5214" s="2"/>
    </row>
    <row r="5215" spans="1:11">
      <c r="A5215" s="2"/>
      <c r="B5215" s="2"/>
      <c r="C5215" s="22"/>
      <c r="D5215" s="2"/>
      <c r="E5215" s="22"/>
      <c r="F5215" s="22"/>
      <c r="G5215" s="22"/>
      <c r="H5215" s="22"/>
      <c r="I5215" s="2"/>
      <c r="J5215" s="2"/>
      <c r="K5215" s="2"/>
    </row>
    <row r="5216" spans="1:11">
      <c r="A5216" s="2"/>
      <c r="B5216" s="2"/>
      <c r="C5216" s="22"/>
      <c r="D5216" s="2"/>
      <c r="E5216" s="22"/>
      <c r="F5216" s="22"/>
      <c r="G5216" s="22"/>
      <c r="H5216" s="22"/>
      <c r="I5216" s="2"/>
      <c r="J5216" s="2"/>
      <c r="K5216" s="2"/>
    </row>
    <row r="5217" spans="1:11">
      <c r="A5217" s="2"/>
      <c r="B5217" s="2"/>
      <c r="C5217" s="22"/>
      <c r="D5217" s="2"/>
      <c r="E5217" s="22"/>
      <c r="F5217" s="22"/>
      <c r="G5217" s="22"/>
      <c r="H5217" s="22"/>
      <c r="I5217" s="2"/>
      <c r="J5217" s="2"/>
      <c r="K5217" s="2"/>
    </row>
    <row r="5218" spans="1:11">
      <c r="A5218" s="2"/>
      <c r="B5218" s="2"/>
      <c r="C5218" s="22"/>
      <c r="D5218" s="2"/>
      <c r="E5218" s="22"/>
      <c r="F5218" s="22"/>
      <c r="G5218" s="22"/>
      <c r="H5218" s="22"/>
      <c r="I5218" s="2"/>
      <c r="J5218" s="2"/>
      <c r="K5218" s="2"/>
    </row>
    <row r="5219" spans="1:11">
      <c r="A5219" s="2"/>
      <c r="B5219" s="2"/>
      <c r="C5219" s="22"/>
      <c r="D5219" s="2"/>
      <c r="E5219" s="22"/>
      <c r="F5219" s="22"/>
      <c r="G5219" s="22"/>
      <c r="H5219" s="22"/>
      <c r="I5219" s="2"/>
      <c r="J5219" s="2"/>
      <c r="K5219" s="2"/>
    </row>
    <row r="5220" spans="1:11">
      <c r="A5220" s="2"/>
      <c r="B5220" s="2"/>
      <c r="C5220" s="22"/>
      <c r="D5220" s="2"/>
      <c r="E5220" s="22"/>
      <c r="F5220" s="22"/>
      <c r="G5220" s="22"/>
      <c r="H5220" s="22"/>
      <c r="I5220" s="2"/>
      <c r="J5220" s="2"/>
      <c r="K5220" s="2"/>
    </row>
    <row r="5221" spans="1:11">
      <c r="A5221" s="2"/>
      <c r="B5221" s="2"/>
      <c r="C5221" s="22"/>
      <c r="D5221" s="2"/>
      <c r="E5221" s="22"/>
      <c r="F5221" s="22"/>
      <c r="G5221" s="22"/>
      <c r="H5221" s="22"/>
      <c r="I5221" s="2"/>
      <c r="J5221" s="2"/>
      <c r="K5221" s="2"/>
    </row>
    <row r="5222" spans="1:11">
      <c r="A5222" s="2"/>
      <c r="B5222" s="2"/>
      <c r="C5222" s="22"/>
      <c r="D5222" s="2"/>
      <c r="E5222" s="22"/>
      <c r="F5222" s="22"/>
      <c r="G5222" s="22"/>
      <c r="H5222" s="22"/>
      <c r="I5222" s="2"/>
      <c r="J5222" s="2"/>
      <c r="K5222" s="2"/>
    </row>
    <row r="5223" spans="1:11">
      <c r="A5223" s="2"/>
      <c r="B5223" s="2"/>
      <c r="C5223" s="22"/>
      <c r="D5223" s="2"/>
      <c r="E5223" s="22"/>
      <c r="F5223" s="22"/>
      <c r="G5223" s="22"/>
      <c r="H5223" s="22"/>
      <c r="I5223" s="2"/>
      <c r="J5223" s="2"/>
      <c r="K5223" s="2"/>
    </row>
    <row r="5224" spans="1:11">
      <c r="A5224" s="2"/>
      <c r="B5224" s="2"/>
      <c r="C5224" s="22"/>
      <c r="D5224" s="2"/>
      <c r="E5224" s="22"/>
      <c r="F5224" s="22"/>
      <c r="G5224" s="22"/>
      <c r="H5224" s="22"/>
      <c r="I5224" s="2"/>
      <c r="J5224" s="2"/>
      <c r="K5224" s="2"/>
    </row>
    <row r="5225" spans="1:11">
      <c r="A5225" s="2"/>
      <c r="B5225" s="2"/>
      <c r="C5225" s="22"/>
      <c r="D5225" s="2"/>
      <c r="E5225" s="22"/>
      <c r="F5225" s="22"/>
      <c r="G5225" s="22"/>
      <c r="H5225" s="22"/>
      <c r="I5225" s="2"/>
      <c r="J5225" s="2"/>
      <c r="K5225" s="2"/>
    </row>
    <row r="5226" spans="1:11">
      <c r="A5226" s="2"/>
      <c r="B5226" s="2"/>
      <c r="C5226" s="22"/>
      <c r="D5226" s="2"/>
      <c r="E5226" s="22"/>
      <c r="F5226" s="22"/>
      <c r="G5226" s="22"/>
      <c r="H5226" s="22"/>
      <c r="I5226" s="2"/>
      <c r="J5226" s="2"/>
      <c r="K5226" s="2"/>
    </row>
    <row r="5227" spans="1:11">
      <c r="A5227" s="2"/>
      <c r="B5227" s="2"/>
      <c r="C5227" s="22"/>
      <c r="D5227" s="2"/>
      <c r="E5227" s="22"/>
      <c r="F5227" s="22"/>
      <c r="G5227" s="22"/>
      <c r="H5227" s="22"/>
      <c r="I5227" s="2"/>
      <c r="J5227" s="2"/>
      <c r="K5227" s="2"/>
    </row>
    <row r="5228" spans="1:11">
      <c r="A5228" s="2"/>
      <c r="B5228" s="2"/>
      <c r="C5228" s="22"/>
      <c r="D5228" s="2"/>
      <c r="E5228" s="22"/>
      <c r="F5228" s="22"/>
      <c r="G5228" s="22"/>
      <c r="H5228" s="22"/>
      <c r="I5228" s="2"/>
      <c r="J5228" s="2"/>
      <c r="K5228" s="2"/>
    </row>
    <row r="5229" spans="1:11">
      <c r="A5229" s="2"/>
      <c r="B5229" s="2"/>
      <c r="C5229" s="22"/>
      <c r="D5229" s="2"/>
      <c r="E5229" s="22"/>
      <c r="F5229" s="22"/>
      <c r="G5229" s="22"/>
      <c r="H5229" s="22"/>
      <c r="I5229" s="2"/>
      <c r="J5229" s="2"/>
      <c r="K5229" s="2"/>
    </row>
    <row r="5230" spans="1:11">
      <c r="A5230" s="2"/>
      <c r="B5230" s="2"/>
      <c r="C5230" s="22"/>
      <c r="D5230" s="2"/>
      <c r="E5230" s="22"/>
      <c r="F5230" s="22"/>
      <c r="G5230" s="22"/>
      <c r="H5230" s="22"/>
      <c r="I5230" s="2"/>
      <c r="J5230" s="2"/>
      <c r="K5230" s="2"/>
    </row>
    <row r="5231" spans="1:11">
      <c r="A5231" s="2"/>
      <c r="B5231" s="2"/>
      <c r="C5231" s="22"/>
      <c r="D5231" s="2"/>
      <c r="E5231" s="22"/>
      <c r="F5231" s="22"/>
      <c r="G5231" s="22"/>
      <c r="H5231" s="22"/>
      <c r="I5231" s="2"/>
      <c r="J5231" s="2"/>
      <c r="K5231" s="2"/>
    </row>
    <row r="5232" spans="1:11">
      <c r="A5232" s="2"/>
      <c r="B5232" s="2"/>
      <c r="C5232" s="22"/>
      <c r="D5232" s="2"/>
      <c r="E5232" s="22"/>
      <c r="F5232" s="22"/>
      <c r="G5232" s="22"/>
      <c r="H5232" s="22"/>
      <c r="I5232" s="2"/>
      <c r="J5232" s="2"/>
      <c r="K5232" s="2"/>
    </row>
    <row r="5233" spans="1:11">
      <c r="A5233" s="2"/>
      <c r="B5233" s="2"/>
      <c r="C5233" s="22"/>
      <c r="D5233" s="2"/>
      <c r="E5233" s="22"/>
      <c r="F5233" s="22"/>
      <c r="G5233" s="22"/>
      <c r="H5233" s="22"/>
      <c r="I5233" s="2"/>
      <c r="J5233" s="2"/>
      <c r="K5233" s="2"/>
    </row>
    <row r="5234" spans="1:11">
      <c r="A5234" s="2"/>
      <c r="B5234" s="2"/>
      <c r="C5234" s="22"/>
      <c r="D5234" s="2"/>
      <c r="E5234" s="22"/>
      <c r="F5234" s="22"/>
      <c r="G5234" s="22"/>
      <c r="H5234" s="22"/>
      <c r="I5234" s="2"/>
      <c r="J5234" s="2"/>
      <c r="K5234" s="2"/>
    </row>
    <row r="5235" spans="1:11">
      <c r="A5235" s="2"/>
      <c r="B5235" s="2"/>
      <c r="C5235" s="22"/>
      <c r="D5235" s="2"/>
      <c r="E5235" s="22"/>
      <c r="F5235" s="22"/>
      <c r="G5235" s="22"/>
      <c r="H5235" s="22"/>
      <c r="I5235" s="2"/>
      <c r="J5235" s="2"/>
      <c r="K5235" s="2"/>
    </row>
    <row r="5236" spans="1:11">
      <c r="A5236" s="2"/>
      <c r="B5236" s="2"/>
      <c r="C5236" s="22"/>
      <c r="D5236" s="2"/>
      <c r="E5236" s="22"/>
      <c r="F5236" s="22"/>
      <c r="G5236" s="22"/>
      <c r="H5236" s="22"/>
      <c r="I5236" s="2"/>
      <c r="J5236" s="2"/>
      <c r="K5236" s="2"/>
    </row>
    <row r="5237" spans="1:11">
      <c r="A5237" s="2"/>
      <c r="B5237" s="2"/>
      <c r="C5237" s="22"/>
      <c r="D5237" s="2"/>
      <c r="E5237" s="22"/>
      <c r="F5237" s="22"/>
      <c r="G5237" s="22"/>
      <c r="H5237" s="22"/>
      <c r="I5237" s="2"/>
      <c r="J5237" s="2"/>
      <c r="K5237" s="2"/>
    </row>
    <row r="5238" spans="1:11">
      <c r="A5238" s="2"/>
      <c r="B5238" s="2"/>
      <c r="C5238" s="22"/>
      <c r="D5238" s="2"/>
      <c r="E5238" s="22"/>
      <c r="F5238" s="22"/>
      <c r="G5238" s="22"/>
      <c r="H5238" s="22"/>
      <c r="I5238" s="2"/>
      <c r="J5238" s="2"/>
      <c r="K5238" s="2"/>
    </row>
    <row r="5239" spans="1:11">
      <c r="A5239" s="2"/>
      <c r="B5239" s="2"/>
      <c r="C5239" s="22"/>
      <c r="D5239" s="2"/>
      <c r="E5239" s="22"/>
      <c r="F5239" s="22"/>
      <c r="G5239" s="22"/>
      <c r="H5239" s="22"/>
      <c r="I5239" s="2"/>
      <c r="J5239" s="2"/>
      <c r="K5239" s="2"/>
    </row>
    <row r="5240" spans="1:11">
      <c r="A5240" s="2"/>
      <c r="B5240" s="2"/>
      <c r="C5240" s="22"/>
      <c r="D5240" s="2"/>
      <c r="E5240" s="22"/>
      <c r="F5240" s="22"/>
      <c r="G5240" s="22"/>
      <c r="H5240" s="22"/>
      <c r="I5240" s="2"/>
      <c r="J5240" s="2"/>
      <c r="K5240" s="2"/>
    </row>
    <row r="5241" spans="1:11">
      <c r="A5241" s="2"/>
      <c r="B5241" s="2"/>
      <c r="C5241" s="22"/>
      <c r="D5241" s="2"/>
      <c r="E5241" s="22"/>
      <c r="F5241" s="22"/>
      <c r="G5241" s="22"/>
      <c r="H5241" s="22"/>
      <c r="I5241" s="2"/>
      <c r="J5241" s="2"/>
      <c r="K5241" s="2"/>
    </row>
    <row r="5242" spans="1:11">
      <c r="A5242" s="2"/>
      <c r="B5242" s="2"/>
      <c r="C5242" s="22"/>
      <c r="D5242" s="2"/>
      <c r="E5242" s="22"/>
      <c r="F5242" s="22"/>
      <c r="G5242" s="22"/>
      <c r="H5242" s="22"/>
      <c r="I5242" s="2"/>
      <c r="J5242" s="2"/>
      <c r="K5242" s="2"/>
    </row>
    <row r="5243" spans="1:11">
      <c r="A5243" s="2"/>
      <c r="B5243" s="2"/>
      <c r="C5243" s="22"/>
      <c r="D5243" s="2"/>
      <c r="E5243" s="22"/>
      <c r="F5243" s="22"/>
      <c r="G5243" s="22"/>
      <c r="H5243" s="22"/>
      <c r="I5243" s="2"/>
      <c r="J5243" s="2"/>
      <c r="K5243" s="2"/>
    </row>
    <row r="5244" spans="1:11">
      <c r="A5244" s="2"/>
      <c r="B5244" s="2"/>
      <c r="C5244" s="22"/>
      <c r="D5244" s="2"/>
      <c r="E5244" s="22"/>
      <c r="F5244" s="22"/>
      <c r="G5244" s="22"/>
      <c r="H5244" s="22"/>
      <c r="I5244" s="2"/>
      <c r="J5244" s="2"/>
      <c r="K5244" s="2"/>
    </row>
    <row r="5245" spans="1:11">
      <c r="A5245" s="2"/>
      <c r="B5245" s="2"/>
      <c r="C5245" s="22"/>
      <c r="D5245" s="2"/>
      <c r="E5245" s="22"/>
      <c r="F5245" s="22"/>
      <c r="G5245" s="22"/>
      <c r="H5245" s="22"/>
      <c r="I5245" s="2"/>
      <c r="J5245" s="2"/>
      <c r="K5245" s="2"/>
    </row>
    <row r="5246" spans="1:11">
      <c r="A5246" s="2"/>
      <c r="B5246" s="2"/>
      <c r="C5246" s="22"/>
      <c r="D5246" s="2"/>
      <c r="E5246" s="22"/>
      <c r="F5246" s="22"/>
      <c r="G5246" s="22"/>
      <c r="H5246" s="22"/>
      <c r="I5246" s="2"/>
      <c r="J5246" s="2"/>
      <c r="K5246" s="2"/>
    </row>
    <row r="5247" spans="1:11">
      <c r="A5247" s="2"/>
      <c r="B5247" s="2"/>
      <c r="C5247" s="22"/>
      <c r="D5247" s="2"/>
      <c r="E5247" s="22"/>
      <c r="F5247" s="22"/>
      <c r="G5247" s="22"/>
      <c r="H5247" s="22"/>
      <c r="I5247" s="2"/>
      <c r="J5247" s="2"/>
      <c r="K5247" s="2"/>
    </row>
  </sheetData>
  <pageMargins left="0.7" right="0.7" top="0.75" bottom="0.75" header="0.3" footer="0.3"/>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sheetPr>
  <dimension ref="A1:N38"/>
  <sheetViews>
    <sheetView topLeftCell="D1" workbookViewId="0">
      <pane ySplit="1" topLeftCell="A12" activePane="bottomLeft" state="frozen"/>
      <selection pane="bottomLeft" activeCell="A3" sqref="A3"/>
    </sheetView>
  </sheetViews>
  <sheetFormatPr defaultRowHeight="15"/>
  <cols>
    <col min="1" max="1" width="15.5703125" style="151" customWidth="1"/>
    <col min="2" max="2" width="16.85546875" style="151" customWidth="1"/>
    <col min="3" max="3" width="20.5703125" style="151" customWidth="1"/>
    <col min="4" max="4" width="19" style="151" customWidth="1"/>
    <col min="5" max="5" width="22.42578125" style="151" customWidth="1"/>
    <col min="6" max="6" width="15.85546875" style="151" customWidth="1"/>
    <col min="7" max="7" width="14.7109375" style="151" customWidth="1"/>
    <col min="8" max="8" width="18.28515625" style="151" customWidth="1"/>
    <col min="9" max="9" width="20.85546875" style="151" customWidth="1"/>
    <col min="10" max="10" width="18.5703125" style="151" customWidth="1"/>
    <col min="11" max="11" width="17.7109375" style="151" customWidth="1"/>
    <col min="12" max="12" width="17.5703125" style="151" customWidth="1"/>
    <col min="13" max="13" width="23.7109375" style="151" customWidth="1"/>
    <col min="14" max="16384" width="9.140625" style="151"/>
  </cols>
  <sheetData>
    <row r="1" spans="1:14" s="112" customFormat="1" ht="46.5" customHeight="1">
      <c r="A1" s="112" t="s">
        <v>8763</v>
      </c>
      <c r="B1" s="112" t="s">
        <v>8824</v>
      </c>
      <c r="C1" s="112" t="s">
        <v>8765</v>
      </c>
      <c r="D1" s="112" t="s">
        <v>8766</v>
      </c>
      <c r="E1" s="112" t="s">
        <v>8767</v>
      </c>
      <c r="F1" s="112" t="s">
        <v>8768</v>
      </c>
      <c r="G1" s="112" t="s">
        <v>8769</v>
      </c>
      <c r="H1" s="112" t="s">
        <v>8770</v>
      </c>
      <c r="I1" s="112" t="s">
        <v>8771</v>
      </c>
      <c r="J1" s="112" t="s">
        <v>8772</v>
      </c>
      <c r="K1" s="112" t="s">
        <v>8773</v>
      </c>
      <c r="L1" s="112" t="s">
        <v>8774</v>
      </c>
      <c r="M1" s="112" t="s">
        <v>8775</v>
      </c>
    </row>
    <row r="2" spans="1:14">
      <c r="A2" s="151" t="s">
        <v>8757</v>
      </c>
      <c r="B2" s="151" t="s">
        <v>8776</v>
      </c>
      <c r="C2" s="151" t="s">
        <v>259</v>
      </c>
      <c r="E2" s="151" t="s">
        <v>8777</v>
      </c>
      <c r="F2" s="166">
        <v>7218</v>
      </c>
      <c r="G2" s="166">
        <v>1570.4805184196912</v>
      </c>
      <c r="H2" s="463">
        <v>0.33</v>
      </c>
      <c r="I2" s="463">
        <v>0</v>
      </c>
      <c r="J2" s="166">
        <v>518.25857107849811</v>
      </c>
      <c r="K2" s="166">
        <v>0</v>
      </c>
      <c r="L2" s="166">
        <v>518.25857107849811</v>
      </c>
      <c r="M2" s="166"/>
      <c r="N2" s="166"/>
    </row>
    <row r="3" spans="1:14">
      <c r="A3" s="151" t="s">
        <v>8757</v>
      </c>
      <c r="B3" s="151" t="s">
        <v>8776</v>
      </c>
      <c r="C3" s="151" t="s">
        <v>263</v>
      </c>
      <c r="E3" s="151" t="s">
        <v>8777</v>
      </c>
      <c r="F3" s="166">
        <v>25682</v>
      </c>
      <c r="G3" s="166">
        <v>5587.8471424292757</v>
      </c>
      <c r="H3" s="463">
        <v>0</v>
      </c>
      <c r="I3" s="463">
        <v>0</v>
      </c>
      <c r="J3" s="166">
        <v>0</v>
      </c>
      <c r="K3" s="166">
        <v>0</v>
      </c>
      <c r="L3" s="166">
        <v>0</v>
      </c>
      <c r="M3" s="166"/>
      <c r="N3" s="166"/>
    </row>
    <row r="4" spans="1:14">
      <c r="A4" s="151" t="s">
        <v>8757</v>
      </c>
      <c r="B4" s="151" t="s">
        <v>8776</v>
      </c>
      <c r="C4" s="151" t="s">
        <v>265</v>
      </c>
      <c r="E4" s="151" t="s">
        <v>8777</v>
      </c>
      <c r="F4" s="166">
        <v>1623</v>
      </c>
      <c r="G4" s="166">
        <v>353.12965937865874</v>
      </c>
      <c r="H4" s="463">
        <v>1</v>
      </c>
      <c r="I4" s="463">
        <v>0</v>
      </c>
      <c r="J4" s="166">
        <v>353.12965937865874</v>
      </c>
      <c r="K4" s="166">
        <v>0</v>
      </c>
      <c r="L4" s="166">
        <v>353.12965937865874</v>
      </c>
      <c r="M4" s="166"/>
      <c r="N4" s="166"/>
    </row>
    <row r="5" spans="1:14">
      <c r="A5" s="151" t="s">
        <v>8756</v>
      </c>
      <c r="B5" s="151" t="s">
        <v>8776</v>
      </c>
      <c r="C5" s="151" t="s">
        <v>253</v>
      </c>
      <c r="E5" s="151" t="s">
        <v>8777</v>
      </c>
      <c r="F5" s="166">
        <v>11061</v>
      </c>
      <c r="G5" s="166">
        <v>2375.9310814757132</v>
      </c>
      <c r="H5" s="463">
        <v>1.1784853617306499E-2</v>
      </c>
      <c r="I5" s="463">
        <v>0</v>
      </c>
      <c r="J5" s="166">
        <v>28</v>
      </c>
      <c r="K5" s="166">
        <v>0</v>
      </c>
      <c r="L5" s="166">
        <v>28</v>
      </c>
      <c r="M5" s="166" t="s">
        <v>8778</v>
      </c>
      <c r="N5" s="166"/>
    </row>
    <row r="6" spans="1:14">
      <c r="A6" s="151" t="s">
        <v>8756</v>
      </c>
      <c r="B6" s="151" t="s">
        <v>8776</v>
      </c>
      <c r="C6" s="151" t="s">
        <v>255</v>
      </c>
      <c r="E6" s="151" t="s">
        <v>8777</v>
      </c>
      <c r="F6" s="166">
        <v>3836</v>
      </c>
      <c r="G6" s="166">
        <v>823.982608131348</v>
      </c>
      <c r="H6" s="463">
        <v>4.8544713936029766E-3</v>
      </c>
      <c r="I6" s="463">
        <v>0</v>
      </c>
      <c r="J6" s="166">
        <v>4</v>
      </c>
      <c r="K6" s="166">
        <v>0</v>
      </c>
      <c r="L6" s="166">
        <v>4</v>
      </c>
      <c r="M6" s="166" t="s">
        <v>8778</v>
      </c>
      <c r="N6" s="166"/>
    </row>
    <row r="7" spans="1:14">
      <c r="A7" s="151" t="s">
        <v>8756</v>
      </c>
      <c r="B7" s="151" t="s">
        <v>8776</v>
      </c>
      <c r="C7" s="151" t="s">
        <v>8751</v>
      </c>
      <c r="E7" s="151" t="s">
        <v>8777</v>
      </c>
      <c r="F7" s="166">
        <v>591</v>
      </c>
      <c r="G7" s="166">
        <v>111.518965701464</v>
      </c>
      <c r="H7" s="463">
        <v>0</v>
      </c>
      <c r="I7" s="463">
        <v>0</v>
      </c>
      <c r="J7" s="166">
        <v>0</v>
      </c>
      <c r="K7" s="166">
        <v>0</v>
      </c>
      <c r="L7" s="166">
        <v>0</v>
      </c>
      <c r="M7" s="166"/>
      <c r="N7" s="166"/>
    </row>
    <row r="8" spans="1:14">
      <c r="A8" s="151" t="s">
        <v>8756</v>
      </c>
      <c r="B8" s="151" t="s">
        <v>8776</v>
      </c>
      <c r="C8" s="151" t="s">
        <v>257</v>
      </c>
      <c r="E8" s="151" t="s">
        <v>8777</v>
      </c>
      <c r="F8" s="166">
        <v>18809</v>
      </c>
      <c r="G8" s="166">
        <v>4035</v>
      </c>
      <c r="H8" s="463">
        <v>9.3184634448574971E-2</v>
      </c>
      <c r="I8" s="463">
        <v>0</v>
      </c>
      <c r="J8" s="166">
        <v>376</v>
      </c>
      <c r="K8" s="166">
        <v>0</v>
      </c>
      <c r="L8" s="166">
        <v>376</v>
      </c>
      <c r="M8" s="166" t="s">
        <v>8778</v>
      </c>
      <c r="N8" s="166"/>
    </row>
    <row r="9" spans="1:14">
      <c r="A9" s="151" t="s">
        <v>8686</v>
      </c>
      <c r="B9" s="151" t="s">
        <v>8779</v>
      </c>
      <c r="C9" s="151" t="s">
        <v>335</v>
      </c>
      <c r="E9" s="151" t="s">
        <v>8777</v>
      </c>
      <c r="F9" s="166">
        <v>1452</v>
      </c>
      <c r="G9" s="166">
        <v>339</v>
      </c>
      <c r="H9" s="463">
        <v>0.45783585977897862</v>
      </c>
      <c r="I9" s="463">
        <v>0</v>
      </c>
      <c r="J9" s="166">
        <v>155.20635646507375</v>
      </c>
      <c r="K9" s="166">
        <v>0</v>
      </c>
      <c r="L9" s="166">
        <v>155.20635646507375</v>
      </c>
      <c r="M9" s="166"/>
      <c r="N9" s="166"/>
    </row>
    <row r="10" spans="1:14">
      <c r="A10" s="151" t="s">
        <v>8686</v>
      </c>
      <c r="B10" s="151" t="s">
        <v>8779</v>
      </c>
      <c r="C10" s="151" t="s">
        <v>327</v>
      </c>
      <c r="E10" s="151" t="s">
        <v>8777</v>
      </c>
      <c r="F10" s="166">
        <v>152</v>
      </c>
      <c r="G10" s="166">
        <v>45</v>
      </c>
      <c r="H10" s="463">
        <v>0.4182005258945925</v>
      </c>
      <c r="I10" s="463">
        <v>0</v>
      </c>
      <c r="J10" s="166">
        <v>18.819023665256662</v>
      </c>
      <c r="K10" s="166">
        <v>0</v>
      </c>
      <c r="L10" s="166">
        <v>18.819023665256662</v>
      </c>
      <c r="M10" s="166"/>
      <c r="N10" s="166"/>
    </row>
    <row r="11" spans="1:14">
      <c r="A11" s="151" t="s">
        <v>8686</v>
      </c>
      <c r="B11" s="151" t="s">
        <v>8779</v>
      </c>
      <c r="C11" s="151" t="s">
        <v>329</v>
      </c>
      <c r="E11" s="151" t="s">
        <v>8777</v>
      </c>
      <c r="F11" s="166">
        <v>111</v>
      </c>
      <c r="G11" s="166">
        <v>37</v>
      </c>
      <c r="H11" s="463">
        <v>0.33361245090981007</v>
      </c>
      <c r="I11" s="463">
        <v>0</v>
      </c>
      <c r="J11" s="166">
        <v>12.343660683662971</v>
      </c>
      <c r="K11" s="166">
        <v>0</v>
      </c>
      <c r="L11" s="166">
        <v>12.343660683662971</v>
      </c>
      <c r="M11" s="166"/>
      <c r="N11" s="166"/>
    </row>
    <row r="12" spans="1:14">
      <c r="A12" s="151" t="s">
        <v>8686</v>
      </c>
      <c r="B12" s="151" t="s">
        <v>8779</v>
      </c>
      <c r="C12" s="151" t="s">
        <v>369</v>
      </c>
      <c r="E12" s="151" t="s">
        <v>8777</v>
      </c>
      <c r="F12" s="166">
        <v>274</v>
      </c>
      <c r="G12" s="166">
        <v>55.445295529895965</v>
      </c>
      <c r="H12" s="463">
        <v>1</v>
      </c>
      <c r="I12" s="463">
        <v>0</v>
      </c>
      <c r="J12" s="166">
        <v>55.445295529895965</v>
      </c>
      <c r="K12" s="166">
        <v>0</v>
      </c>
      <c r="L12" s="166">
        <v>55.445295529895965</v>
      </c>
      <c r="M12" s="166"/>
      <c r="N12" s="166"/>
    </row>
    <row r="13" spans="1:14">
      <c r="A13" s="151" t="s">
        <v>8686</v>
      </c>
      <c r="B13" s="151" t="s">
        <v>8779</v>
      </c>
      <c r="C13" s="151" t="s">
        <v>331</v>
      </c>
      <c r="E13" s="151" t="s">
        <v>8777</v>
      </c>
      <c r="F13" s="166">
        <v>2501</v>
      </c>
      <c r="G13" s="166">
        <v>666</v>
      </c>
      <c r="H13" s="463">
        <v>0.5111289121521202</v>
      </c>
      <c r="I13" s="463">
        <v>0.17037630405070672</v>
      </c>
      <c r="J13" s="166">
        <v>340.41185549331203</v>
      </c>
      <c r="K13" s="166">
        <v>113.47061849777067</v>
      </c>
      <c r="L13" s="166">
        <v>453.88247399108269</v>
      </c>
      <c r="M13" s="166" t="s">
        <v>8778</v>
      </c>
      <c r="N13" s="166"/>
    </row>
    <row r="14" spans="1:14">
      <c r="A14" s="151" t="s">
        <v>8686</v>
      </c>
      <c r="B14" s="151" t="s">
        <v>321</v>
      </c>
      <c r="C14" s="151" t="s">
        <v>363</v>
      </c>
      <c r="E14" s="151" t="s">
        <v>8780</v>
      </c>
      <c r="F14" s="166">
        <v>58422.477511029618</v>
      </c>
      <c r="G14" s="166">
        <v>11822</v>
      </c>
      <c r="H14" s="463">
        <v>0.08</v>
      </c>
      <c r="I14" s="463">
        <v>0.08</v>
      </c>
      <c r="J14" s="166">
        <v>945.76</v>
      </c>
      <c r="K14" s="166">
        <v>945.76</v>
      </c>
      <c r="L14" s="166">
        <v>1891.52</v>
      </c>
      <c r="M14" s="166"/>
      <c r="N14" s="166"/>
    </row>
    <row r="15" spans="1:14">
      <c r="A15" s="151" t="s">
        <v>8686</v>
      </c>
      <c r="B15" s="151" t="s">
        <v>321</v>
      </c>
      <c r="C15" s="151" t="s">
        <v>321</v>
      </c>
      <c r="D15" s="151" t="s">
        <v>8781</v>
      </c>
      <c r="E15" s="151" t="s">
        <v>8782</v>
      </c>
      <c r="F15" s="166">
        <v>29883</v>
      </c>
      <c r="G15" s="166">
        <v>5595</v>
      </c>
      <c r="H15" s="463">
        <v>0.23175279701651572</v>
      </c>
      <c r="I15" s="463">
        <v>0.24205292132836087</v>
      </c>
      <c r="J15" s="166">
        <v>1305</v>
      </c>
      <c r="K15" s="166">
        <v>1363</v>
      </c>
      <c r="L15" s="166">
        <v>2668</v>
      </c>
      <c r="M15" s="166" t="s">
        <v>8783</v>
      </c>
      <c r="N15" s="166"/>
    </row>
    <row r="16" spans="1:14" hidden="1">
      <c r="D16" s="151" t="s">
        <v>494</v>
      </c>
      <c r="E16" s="151" t="s">
        <v>8782</v>
      </c>
      <c r="F16" s="166">
        <v>6985</v>
      </c>
      <c r="G16" s="166">
        <v>1153</v>
      </c>
      <c r="H16" s="463"/>
      <c r="I16" s="463"/>
      <c r="J16" s="166">
        <v>2</v>
      </c>
      <c r="K16" s="166">
        <v>573</v>
      </c>
      <c r="L16" s="166">
        <v>575</v>
      </c>
      <c r="M16" s="166"/>
      <c r="N16" s="166"/>
    </row>
    <row r="17" spans="1:14" hidden="1">
      <c r="D17" s="151" t="s">
        <v>497</v>
      </c>
      <c r="E17" s="151" t="s">
        <v>8782</v>
      </c>
      <c r="F17" s="166">
        <v>9036</v>
      </c>
      <c r="G17" s="166">
        <v>1940</v>
      </c>
      <c r="H17" s="463"/>
      <c r="I17" s="463"/>
      <c r="J17" s="166">
        <v>300</v>
      </c>
      <c r="K17" s="166">
        <v>546</v>
      </c>
      <c r="L17" s="166">
        <v>846</v>
      </c>
      <c r="M17" s="166"/>
      <c r="N17" s="166"/>
    </row>
    <row r="18" spans="1:14" hidden="1">
      <c r="D18" s="151" t="s">
        <v>504</v>
      </c>
      <c r="E18" s="151" t="s">
        <v>8782</v>
      </c>
      <c r="F18" s="166">
        <v>2690</v>
      </c>
      <c r="G18" s="166">
        <v>189</v>
      </c>
      <c r="H18" s="463"/>
      <c r="I18" s="463"/>
      <c r="J18" s="166">
        <v>83</v>
      </c>
      <c r="K18" s="166">
        <v>8</v>
      </c>
      <c r="L18" s="166">
        <v>91</v>
      </c>
      <c r="M18" s="166"/>
      <c r="N18" s="166"/>
    </row>
    <row r="19" spans="1:14" hidden="1">
      <c r="D19" s="151" t="s">
        <v>530</v>
      </c>
      <c r="E19" s="151" t="s">
        <v>8782</v>
      </c>
      <c r="F19" s="166">
        <v>8543</v>
      </c>
      <c r="G19" s="166">
        <v>1822</v>
      </c>
      <c r="H19" s="463"/>
      <c r="I19" s="463"/>
      <c r="J19" s="166">
        <v>0</v>
      </c>
      <c r="K19" s="166">
        <v>0</v>
      </c>
      <c r="L19" s="166">
        <v>0</v>
      </c>
      <c r="M19" s="166"/>
      <c r="N19" s="166"/>
    </row>
    <row r="20" spans="1:14" hidden="1">
      <c r="D20" s="151" t="s">
        <v>595</v>
      </c>
      <c r="E20" s="151" t="s">
        <v>8782</v>
      </c>
      <c r="F20" s="166">
        <v>2629</v>
      </c>
      <c r="G20" s="166">
        <v>491</v>
      </c>
      <c r="H20" s="463"/>
      <c r="I20" s="463"/>
      <c r="J20" s="166">
        <v>137</v>
      </c>
      <c r="K20" s="166">
        <v>110</v>
      </c>
      <c r="L20" s="166">
        <v>247</v>
      </c>
      <c r="M20" s="166"/>
      <c r="N20" s="166"/>
    </row>
    <row r="21" spans="1:14" hidden="1">
      <c r="D21" s="151" t="s">
        <v>499</v>
      </c>
      <c r="E21" s="151" t="s">
        <v>8777</v>
      </c>
      <c r="F21" s="166"/>
      <c r="G21" s="166"/>
      <c r="H21" s="463"/>
      <c r="I21" s="463"/>
      <c r="J21" s="166">
        <v>642</v>
      </c>
      <c r="K21" s="166">
        <v>0</v>
      </c>
      <c r="L21" s="166">
        <v>642</v>
      </c>
      <c r="M21" s="166"/>
      <c r="N21" s="166"/>
    </row>
    <row r="22" spans="1:14" hidden="1">
      <c r="D22" s="151" t="s">
        <v>521</v>
      </c>
      <c r="E22" s="151" t="s">
        <v>8777</v>
      </c>
      <c r="F22" s="166"/>
      <c r="G22" s="166"/>
      <c r="H22" s="463"/>
      <c r="I22" s="463"/>
      <c r="J22" s="166">
        <v>0</v>
      </c>
      <c r="K22" s="166">
        <v>0</v>
      </c>
      <c r="L22" s="166">
        <v>0</v>
      </c>
      <c r="M22" s="166"/>
      <c r="N22" s="166"/>
    </row>
    <row r="23" spans="1:14" hidden="1">
      <c r="D23" s="151" t="s">
        <v>556</v>
      </c>
      <c r="E23" s="151" t="s">
        <v>8777</v>
      </c>
      <c r="F23" s="166"/>
      <c r="G23" s="166"/>
      <c r="H23" s="463"/>
      <c r="I23" s="463"/>
      <c r="J23" s="166">
        <v>141</v>
      </c>
      <c r="K23" s="166">
        <v>126</v>
      </c>
      <c r="L23" s="166">
        <v>267</v>
      </c>
      <c r="M23" s="166"/>
      <c r="N23" s="166"/>
    </row>
    <row r="24" spans="1:14">
      <c r="A24" s="151" t="s">
        <v>8686</v>
      </c>
      <c r="B24" s="151" t="s">
        <v>8776</v>
      </c>
      <c r="C24" s="151" t="s">
        <v>333</v>
      </c>
      <c r="E24" s="151" t="s">
        <v>8777</v>
      </c>
      <c r="F24" s="166">
        <v>161</v>
      </c>
      <c r="G24" s="166">
        <v>38</v>
      </c>
      <c r="H24" s="463">
        <v>0.59641501146257669</v>
      </c>
      <c r="I24" s="463">
        <v>0</v>
      </c>
      <c r="J24" s="166">
        <v>22.663770435577913</v>
      </c>
      <c r="K24" s="166">
        <v>0</v>
      </c>
      <c r="L24" s="166">
        <v>22.663770435577913</v>
      </c>
      <c r="M24" s="166"/>
      <c r="N24" s="166"/>
    </row>
    <row r="25" spans="1:14">
      <c r="A25" s="151" t="s">
        <v>8686</v>
      </c>
      <c r="B25" s="151" t="s">
        <v>8776</v>
      </c>
      <c r="C25" s="151" t="s">
        <v>323</v>
      </c>
      <c r="E25" s="151" t="s">
        <v>8777</v>
      </c>
      <c r="F25" s="166">
        <v>607</v>
      </c>
      <c r="G25" s="166">
        <v>209</v>
      </c>
      <c r="H25" s="463">
        <v>0.47248461947035297</v>
      </c>
      <c r="I25" s="463">
        <v>0</v>
      </c>
      <c r="J25" s="166">
        <v>98.749285469303771</v>
      </c>
      <c r="K25" s="166">
        <v>0</v>
      </c>
      <c r="L25" s="166">
        <v>98.749285469303771</v>
      </c>
      <c r="M25" s="166"/>
      <c r="N25" s="166"/>
    </row>
    <row r="26" spans="1:14">
      <c r="A26" s="151" t="s">
        <v>8686</v>
      </c>
      <c r="B26" s="151" t="s">
        <v>8776</v>
      </c>
      <c r="C26" s="151" t="s">
        <v>325</v>
      </c>
      <c r="E26" s="151" t="s">
        <v>8777</v>
      </c>
      <c r="F26" s="166">
        <v>7120</v>
      </c>
      <c r="G26" s="166">
        <v>1785</v>
      </c>
      <c r="H26" s="463">
        <v>0.32031054104504497</v>
      </c>
      <c r="I26" s="463">
        <v>0.16015527052252249</v>
      </c>
      <c r="J26" s="166">
        <v>571.75431576540529</v>
      </c>
      <c r="K26" s="166">
        <v>285.87715788270265</v>
      </c>
      <c r="L26" s="166">
        <v>857.63147364810789</v>
      </c>
      <c r="M26" s="166" t="s">
        <v>8778</v>
      </c>
      <c r="N26" s="166"/>
    </row>
    <row r="27" spans="1:14">
      <c r="A27" s="151" t="s">
        <v>8686</v>
      </c>
      <c r="B27" s="151" t="s">
        <v>321</v>
      </c>
      <c r="C27" s="151" t="s">
        <v>351</v>
      </c>
      <c r="E27" s="151" t="s">
        <v>8777</v>
      </c>
      <c r="F27" s="166">
        <v>411</v>
      </c>
      <c r="G27" s="166">
        <v>83.167943294843951</v>
      </c>
      <c r="H27" s="463">
        <v>1</v>
      </c>
      <c r="I27" s="463">
        <v>0</v>
      </c>
      <c r="J27" s="166">
        <v>83.167943294843951</v>
      </c>
      <c r="K27" s="166">
        <v>0</v>
      </c>
      <c r="L27" s="166">
        <v>83.167943294843951</v>
      </c>
      <c r="M27" s="166"/>
      <c r="N27" s="166"/>
    </row>
    <row r="28" spans="1:14">
      <c r="A28" s="151" t="s">
        <v>8686</v>
      </c>
      <c r="B28" s="151" t="s">
        <v>321</v>
      </c>
      <c r="C28" s="151" t="s">
        <v>355</v>
      </c>
      <c r="E28" s="151" t="s">
        <v>8777</v>
      </c>
      <c r="F28" s="166">
        <v>239</v>
      </c>
      <c r="G28" s="166">
        <v>48.362867268777869</v>
      </c>
      <c r="H28" s="463">
        <v>1</v>
      </c>
      <c r="I28" s="463">
        <v>0</v>
      </c>
      <c r="J28" s="166">
        <v>48.362867268777869</v>
      </c>
      <c r="K28" s="166">
        <v>0</v>
      </c>
      <c r="L28" s="166">
        <v>48.362867268777869</v>
      </c>
      <c r="M28" s="166"/>
      <c r="N28" s="166"/>
    </row>
    <row r="29" spans="1:14">
      <c r="A29" s="151" t="s">
        <v>8686</v>
      </c>
      <c r="B29" s="151" t="s">
        <v>321</v>
      </c>
      <c r="C29" s="151" t="s">
        <v>359</v>
      </c>
      <c r="E29" s="151" t="s">
        <v>8777</v>
      </c>
      <c r="F29" s="166">
        <v>1580</v>
      </c>
      <c r="G29" s="166">
        <v>341</v>
      </c>
      <c r="H29" s="463">
        <v>0</v>
      </c>
      <c r="I29" s="463">
        <v>0.83577712609970678</v>
      </c>
      <c r="J29" s="166">
        <v>0</v>
      </c>
      <c r="K29" s="166">
        <v>285</v>
      </c>
      <c r="L29" s="166">
        <v>285</v>
      </c>
      <c r="M29" s="166" t="s">
        <v>8778</v>
      </c>
      <c r="N29" s="166"/>
    </row>
    <row r="30" spans="1:14">
      <c r="A30" s="151" t="s">
        <v>8686</v>
      </c>
      <c r="B30" s="151" t="s">
        <v>321</v>
      </c>
      <c r="C30" s="151" t="s">
        <v>361</v>
      </c>
      <c r="E30" s="151" t="s">
        <v>8777</v>
      </c>
      <c r="F30" s="166">
        <v>554</v>
      </c>
      <c r="G30" s="166">
        <v>100</v>
      </c>
      <c r="H30" s="463">
        <v>0</v>
      </c>
      <c r="I30" s="463">
        <v>0.91</v>
      </c>
      <c r="J30" s="166">
        <v>0</v>
      </c>
      <c r="K30" s="166">
        <v>91</v>
      </c>
      <c r="L30" s="166">
        <v>91</v>
      </c>
      <c r="M30" s="166" t="s">
        <v>8778</v>
      </c>
      <c r="N30" s="166"/>
    </row>
    <row r="31" spans="1:14">
      <c r="A31" s="151" t="s">
        <v>8761</v>
      </c>
      <c r="B31" s="151" t="s">
        <v>8784</v>
      </c>
      <c r="C31" s="151" t="s">
        <v>399</v>
      </c>
      <c r="E31" s="151" t="s">
        <v>8777</v>
      </c>
      <c r="F31" s="166">
        <v>978</v>
      </c>
      <c r="G31" s="166">
        <v>175.91376767055931</v>
      </c>
      <c r="H31" s="463">
        <v>0</v>
      </c>
      <c r="I31" s="463">
        <v>0</v>
      </c>
      <c r="J31" s="166">
        <v>0</v>
      </c>
      <c r="K31" s="166">
        <v>0</v>
      </c>
      <c r="L31" s="166">
        <v>0</v>
      </c>
      <c r="M31" s="166" t="s">
        <v>8778</v>
      </c>
      <c r="N31" s="166"/>
    </row>
    <row r="32" spans="1:14">
      <c r="A32" s="151" t="s">
        <v>8761</v>
      </c>
      <c r="B32" s="151" t="s">
        <v>8784</v>
      </c>
      <c r="C32" s="151" t="s">
        <v>401</v>
      </c>
      <c r="E32" s="151" t="s">
        <v>8777</v>
      </c>
      <c r="F32" s="166">
        <v>299</v>
      </c>
      <c r="G32" s="166">
        <v>53.78140749846343</v>
      </c>
      <c r="H32" s="463">
        <v>0.5</v>
      </c>
      <c r="I32" s="463">
        <v>0.25</v>
      </c>
      <c r="J32" s="166">
        <v>26.890703749231715</v>
      </c>
      <c r="K32" s="166">
        <v>13.445351874615858</v>
      </c>
      <c r="L32" s="166">
        <v>40.336055623847571</v>
      </c>
      <c r="M32" s="166" t="s">
        <v>8778</v>
      </c>
      <c r="N32" s="166"/>
    </row>
    <row r="33" spans="1:14">
      <c r="A33" s="151" t="s">
        <v>8761</v>
      </c>
      <c r="B33" s="151" t="s">
        <v>8784</v>
      </c>
      <c r="C33" s="151" t="s">
        <v>403</v>
      </c>
      <c r="E33" s="151" t="s">
        <v>8777</v>
      </c>
      <c r="F33" s="166">
        <v>2251</v>
      </c>
      <c r="G33" s="166">
        <v>404.88945912722806</v>
      </c>
      <c r="H33" s="463">
        <v>1</v>
      </c>
      <c r="I33" s="463">
        <v>0</v>
      </c>
      <c r="J33" s="166">
        <v>404.88945912722806</v>
      </c>
      <c r="K33" s="166">
        <v>0</v>
      </c>
      <c r="L33" s="166">
        <v>404.88945912722806</v>
      </c>
      <c r="M33" s="166"/>
      <c r="N33" s="166"/>
    </row>
    <row r="34" spans="1:14">
      <c r="A34" s="151" t="s">
        <v>8761</v>
      </c>
      <c r="B34" s="151" t="s">
        <v>8784</v>
      </c>
      <c r="C34" s="151" t="s">
        <v>501</v>
      </c>
      <c r="E34" s="151" t="s">
        <v>8777</v>
      </c>
      <c r="F34" s="166">
        <v>620</v>
      </c>
      <c r="G34" s="166">
        <v>111.51997541487401</v>
      </c>
      <c r="H34" s="463">
        <v>0</v>
      </c>
      <c r="I34" s="463">
        <v>0</v>
      </c>
      <c r="J34" s="166">
        <v>0</v>
      </c>
      <c r="K34" s="166">
        <v>0</v>
      </c>
      <c r="L34" s="166">
        <v>0</v>
      </c>
      <c r="M34" s="166" t="s">
        <v>8778</v>
      </c>
      <c r="N34" s="166"/>
    </row>
    <row r="35" spans="1:14">
      <c r="A35" s="151" t="s">
        <v>8761</v>
      </c>
      <c r="B35" s="151" t="s">
        <v>8784</v>
      </c>
      <c r="C35" s="151" t="s">
        <v>407</v>
      </c>
      <c r="E35" s="151" t="s">
        <v>8782</v>
      </c>
      <c r="F35" s="166">
        <v>30770</v>
      </c>
      <c r="G35" s="166">
        <v>5534.6284572833438</v>
      </c>
      <c r="H35" s="463">
        <v>0.5</v>
      </c>
      <c r="I35" s="463">
        <v>0.25</v>
      </c>
      <c r="J35" s="166">
        <v>3724</v>
      </c>
      <c r="K35" s="166">
        <v>1383.6571143208359</v>
      </c>
      <c r="L35" s="166">
        <v>5108</v>
      </c>
      <c r="M35" s="166" t="s">
        <v>8778</v>
      </c>
      <c r="N35" s="166"/>
    </row>
    <row r="36" spans="1:14">
      <c r="E36" s="468"/>
      <c r="F36" s="469">
        <f>SUBTOTAL(109,Damage_Data[POP 2015])</f>
        <v>207205.47751102963</v>
      </c>
      <c r="G36" s="469">
        <f>SUBTOTAL(109,Damage_Data[HOUSES 2015])</f>
        <v>42302.599148624133</v>
      </c>
      <c r="H36" s="469"/>
      <c r="I36" s="469"/>
      <c r="J36" s="469">
        <f>SUBTOTAL(109,Damage_Data[NUM DESTROYED])</f>
        <v>9092.8527674047291</v>
      </c>
      <c r="K36" s="469">
        <f>SUBTOTAL(109,Damage_Data[NUM DAMAGED])</f>
        <v>4481.2102425759249</v>
      </c>
      <c r="L36" s="469">
        <f>SUBTOTAL(109,Damage_Data[NUM CASELOAD])</f>
        <v>13574.405895659816</v>
      </c>
      <c r="M36" s="469"/>
      <c r="N36" s="166"/>
    </row>
    <row r="37" spans="1:14">
      <c r="F37" s="166"/>
      <c r="G37" s="166"/>
      <c r="H37" s="166"/>
      <c r="I37" s="166"/>
      <c r="J37" s="166"/>
      <c r="K37" s="166"/>
      <c r="M37" s="166"/>
      <c r="N37" s="166"/>
    </row>
    <row r="38" spans="1:14">
      <c r="F38" s="166"/>
      <c r="G38" s="166"/>
      <c r="H38" s="166"/>
      <c r="I38" s="166"/>
      <c r="J38" s="166"/>
      <c r="K38" s="166"/>
      <c r="L38" s="166"/>
      <c r="M38" s="166"/>
      <c r="N38" s="166"/>
    </row>
  </sheetData>
  <pageMargins left="0.75" right="0.75" top="1" bottom="1" header="0.5" footer="0.5"/>
  <pageSetup orientation="portrait" horizontalDpi="4294967292" verticalDpi="4294967292"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3B3B"/>
  </sheetPr>
  <dimension ref="A2:M10"/>
  <sheetViews>
    <sheetView workbookViewId="0">
      <selection activeCell="L3" sqref="L3:L10"/>
    </sheetView>
  </sheetViews>
  <sheetFormatPr defaultRowHeight="15"/>
  <cols>
    <col min="1" max="1" width="12.5703125" customWidth="1"/>
    <col min="4" max="4" width="18.28515625" customWidth="1"/>
    <col min="5" max="5" width="15.28515625" customWidth="1"/>
    <col min="8" max="13" width="12.28515625" customWidth="1"/>
  </cols>
  <sheetData>
    <row r="2" spans="1:13" s="112" customFormat="1" ht="75">
      <c r="A2" s="113" t="s">
        <v>8763</v>
      </c>
      <c r="B2" s="113" t="s">
        <v>8824</v>
      </c>
      <c r="C2" s="113" t="s">
        <v>8765</v>
      </c>
      <c r="D2" s="113" t="s">
        <v>8766</v>
      </c>
      <c r="E2" s="113" t="s">
        <v>8767</v>
      </c>
      <c r="F2" s="114" t="s">
        <v>8768</v>
      </c>
      <c r="G2" s="114" t="s">
        <v>8769</v>
      </c>
      <c r="H2" s="115" t="s">
        <v>8770</v>
      </c>
      <c r="I2" s="115" t="s">
        <v>8771</v>
      </c>
      <c r="J2" s="114" t="s">
        <v>8772</v>
      </c>
      <c r="K2" s="114" t="s">
        <v>8773</v>
      </c>
      <c r="L2" s="114" t="s">
        <v>8774</v>
      </c>
      <c r="M2" s="113" t="s">
        <v>8775</v>
      </c>
    </row>
    <row r="3" spans="1:13" s="6" customFormat="1">
      <c r="D3" s="6" t="s">
        <v>494</v>
      </c>
      <c r="E3" s="6" t="s">
        <v>8782</v>
      </c>
      <c r="F3" s="2">
        <v>6985</v>
      </c>
      <c r="G3" s="2">
        <v>1153</v>
      </c>
      <c r="H3" s="60"/>
      <c r="I3" s="60"/>
      <c r="J3" s="90">
        <v>2</v>
      </c>
      <c r="K3" s="90">
        <v>573</v>
      </c>
      <c r="L3" s="90">
        <f t="shared" ref="L3:L10" si="0">J3+K3</f>
        <v>575</v>
      </c>
    </row>
    <row r="4" spans="1:13" s="6" customFormat="1">
      <c r="D4" s="6" t="s">
        <v>497</v>
      </c>
      <c r="E4" s="6" t="s">
        <v>8782</v>
      </c>
      <c r="F4" s="2">
        <v>9036</v>
      </c>
      <c r="G4" s="2">
        <v>1940</v>
      </c>
      <c r="H4" s="60"/>
      <c r="I4" s="60"/>
      <c r="J4" s="90">
        <v>300</v>
      </c>
      <c r="K4" s="90">
        <v>546</v>
      </c>
      <c r="L4" s="90">
        <f t="shared" si="0"/>
        <v>846</v>
      </c>
    </row>
    <row r="5" spans="1:13" s="6" customFormat="1">
      <c r="D5" s="6" t="s">
        <v>504</v>
      </c>
      <c r="E5" s="6" t="s">
        <v>8782</v>
      </c>
      <c r="F5" s="2">
        <v>2690</v>
      </c>
      <c r="G5" s="2">
        <v>189</v>
      </c>
      <c r="H5" s="60"/>
      <c r="I5" s="60"/>
      <c r="J5" s="90">
        <v>83</v>
      </c>
      <c r="K5" s="90">
        <v>8</v>
      </c>
      <c r="L5" s="90">
        <f t="shared" si="0"/>
        <v>91</v>
      </c>
    </row>
    <row r="6" spans="1:13" s="6" customFormat="1">
      <c r="A6" s="116" t="s">
        <v>8686</v>
      </c>
      <c r="B6" s="6" t="s">
        <v>321</v>
      </c>
      <c r="C6" s="6" t="s">
        <v>321</v>
      </c>
      <c r="D6" s="6" t="s">
        <v>530</v>
      </c>
      <c r="E6" s="6" t="s">
        <v>8782</v>
      </c>
      <c r="F6" s="2">
        <v>8543</v>
      </c>
      <c r="G6" s="2">
        <v>1822</v>
      </c>
      <c r="H6" s="60"/>
      <c r="I6" s="60"/>
      <c r="J6" s="93">
        <v>0</v>
      </c>
      <c r="K6" s="93">
        <v>0</v>
      </c>
      <c r="L6" s="93">
        <f t="shared" si="0"/>
        <v>0</v>
      </c>
    </row>
    <row r="7" spans="1:13" s="6" customFormat="1">
      <c r="D7" s="6" t="s">
        <v>595</v>
      </c>
      <c r="E7" s="6" t="s">
        <v>8782</v>
      </c>
      <c r="F7" s="2">
        <v>2629</v>
      </c>
      <c r="G7" s="2">
        <v>491</v>
      </c>
      <c r="H7" s="60"/>
      <c r="I7" s="60"/>
      <c r="J7" s="90">
        <v>137</v>
      </c>
      <c r="K7" s="90">
        <v>110</v>
      </c>
      <c r="L7" s="90">
        <f t="shared" si="0"/>
        <v>247</v>
      </c>
    </row>
    <row r="8" spans="1:13" s="6" customFormat="1">
      <c r="D8" s="6" t="s">
        <v>499</v>
      </c>
      <c r="E8" s="6" t="s">
        <v>8777</v>
      </c>
      <c r="F8" s="2"/>
      <c r="G8" s="2"/>
      <c r="H8" s="60"/>
      <c r="I8" s="60"/>
      <c r="J8" s="90">
        <v>642</v>
      </c>
      <c r="K8" s="90">
        <v>0</v>
      </c>
      <c r="L8" s="90">
        <f t="shared" si="0"/>
        <v>642</v>
      </c>
    </row>
    <row r="9" spans="1:13" s="6" customFormat="1">
      <c r="D9" s="6" t="s">
        <v>521</v>
      </c>
      <c r="E9" s="6" t="s">
        <v>8777</v>
      </c>
      <c r="F9" s="2"/>
      <c r="G9" s="2"/>
      <c r="H9" s="60"/>
      <c r="I9" s="60"/>
      <c r="J9" s="90">
        <v>0</v>
      </c>
      <c r="K9" s="90">
        <v>0</v>
      </c>
      <c r="L9" s="90">
        <f t="shared" si="0"/>
        <v>0</v>
      </c>
    </row>
    <row r="10" spans="1:13" s="6" customFormat="1">
      <c r="D10" s="6" t="s">
        <v>556</v>
      </c>
      <c r="E10" s="6" t="s">
        <v>8777</v>
      </c>
      <c r="F10" s="2"/>
      <c r="G10" s="2"/>
      <c r="H10" s="60"/>
      <c r="I10" s="60"/>
      <c r="J10" s="90">
        <v>141</v>
      </c>
      <c r="K10" s="90">
        <v>126</v>
      </c>
      <c r="L10" s="90">
        <f t="shared" si="0"/>
        <v>267</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5"/>
  </sheetPr>
  <dimension ref="A1:E61"/>
  <sheetViews>
    <sheetView topLeftCell="A52" workbookViewId="0">
      <selection activeCell="A41" sqref="A41:XFD41"/>
    </sheetView>
  </sheetViews>
  <sheetFormatPr defaultColWidth="8.85546875" defaultRowHeight="15"/>
  <cols>
    <col min="1" max="1" width="12.28515625" style="6" customWidth="1"/>
    <col min="2" max="2" width="20.42578125" style="6" customWidth="1"/>
    <col min="3" max="3" width="15.7109375" style="6" customWidth="1"/>
    <col min="4" max="4" width="18.85546875" style="6" customWidth="1"/>
    <col min="5" max="5" width="10.42578125" style="6" customWidth="1"/>
    <col min="6" max="16384" width="8.85546875" style="6"/>
  </cols>
  <sheetData>
    <row r="1" spans="1:5" ht="17.25" customHeight="1">
      <c r="A1" s="47" t="s">
        <v>8747</v>
      </c>
      <c r="B1" s="47" t="s">
        <v>772</v>
      </c>
      <c r="C1" s="48" t="s">
        <v>8748</v>
      </c>
      <c r="D1" s="48" t="s">
        <v>8670</v>
      </c>
      <c r="E1" s="49" t="s">
        <v>8749</v>
      </c>
    </row>
    <row r="2" spans="1:5">
      <c r="A2" s="50" t="s">
        <v>8750</v>
      </c>
      <c r="B2" s="51" t="s">
        <v>118</v>
      </c>
      <c r="C2" s="52">
        <v>2822</v>
      </c>
      <c r="D2" s="53">
        <v>532.49834384015389</v>
      </c>
      <c r="E2" s="54"/>
    </row>
    <row r="3" spans="1:5">
      <c r="A3" s="50" t="s">
        <v>8750</v>
      </c>
      <c r="B3" s="51" t="s">
        <v>120</v>
      </c>
      <c r="C3" s="52">
        <v>322</v>
      </c>
      <c r="D3" s="53">
        <v>60.759910246821242</v>
      </c>
      <c r="E3" s="55"/>
    </row>
    <row r="4" spans="1:5">
      <c r="A4" s="50" t="s">
        <v>8750</v>
      </c>
      <c r="B4" s="51" t="s">
        <v>122</v>
      </c>
      <c r="C4" s="52">
        <v>270</v>
      </c>
      <c r="D4" s="53">
        <v>50.947750828079926</v>
      </c>
      <c r="E4" s="55"/>
    </row>
    <row r="5" spans="1:5">
      <c r="A5" s="50" t="s">
        <v>8750</v>
      </c>
      <c r="B5" s="51" t="s">
        <v>8751</v>
      </c>
      <c r="C5" s="52">
        <v>591</v>
      </c>
      <c r="D5" s="56">
        <v>111.518965701464</v>
      </c>
      <c r="E5" s="55">
        <v>112</v>
      </c>
    </row>
    <row r="6" spans="1:5">
      <c r="A6" s="50" t="s">
        <v>8750</v>
      </c>
      <c r="B6" s="51" t="s">
        <v>138</v>
      </c>
      <c r="C6" s="52">
        <v>9</v>
      </c>
      <c r="D6" s="53">
        <v>1.6982583609359976</v>
      </c>
      <c r="E6" s="55"/>
    </row>
    <row r="7" spans="1:5">
      <c r="A7" s="50" t="s">
        <v>8750</v>
      </c>
      <c r="B7" s="51" t="s">
        <v>140</v>
      </c>
      <c r="C7" s="52">
        <v>15</v>
      </c>
      <c r="D7" s="53">
        <v>2.8304306015599958</v>
      </c>
      <c r="E7" s="55"/>
    </row>
    <row r="8" spans="1:5">
      <c r="A8" s="50" t="s">
        <v>8750</v>
      </c>
      <c r="B8" s="51" t="s">
        <v>142</v>
      </c>
      <c r="C8" s="52">
        <v>681</v>
      </c>
      <c r="D8" s="53">
        <v>128.5015493108238</v>
      </c>
      <c r="E8" s="55"/>
    </row>
    <row r="9" spans="1:5">
      <c r="A9" s="50" t="s">
        <v>8750</v>
      </c>
      <c r="B9" s="51" t="s">
        <v>8752</v>
      </c>
      <c r="C9" s="52">
        <v>1676</v>
      </c>
      <c r="D9" s="53">
        <v>316.25344588097022</v>
      </c>
      <c r="E9" s="55"/>
    </row>
    <row r="10" spans="1:5">
      <c r="A10" s="50" t="s">
        <v>8750</v>
      </c>
      <c r="B10" s="51" t="s">
        <v>144</v>
      </c>
      <c r="C10" s="52">
        <v>224</v>
      </c>
      <c r="D10" s="53">
        <v>42.267763649962603</v>
      </c>
      <c r="E10" s="55"/>
    </row>
    <row r="11" spans="1:5">
      <c r="A11" s="50" t="s">
        <v>8750</v>
      </c>
      <c r="B11" s="51" t="s">
        <v>128</v>
      </c>
      <c r="C11" s="52">
        <v>74</v>
      </c>
      <c r="D11" s="53">
        <v>13.963457634362646</v>
      </c>
      <c r="E11" s="55"/>
    </row>
    <row r="12" spans="1:5">
      <c r="A12" s="50" t="s">
        <v>8750</v>
      </c>
      <c r="B12" s="51" t="s">
        <v>130</v>
      </c>
      <c r="C12" s="52">
        <v>263</v>
      </c>
      <c r="D12" s="53">
        <v>49.626883214018598</v>
      </c>
      <c r="E12" s="55"/>
    </row>
    <row r="13" spans="1:5">
      <c r="A13" s="50" t="s">
        <v>8750</v>
      </c>
      <c r="B13" s="51" t="s">
        <v>132</v>
      </c>
      <c r="C13" s="52">
        <v>489</v>
      </c>
      <c r="D13" s="53">
        <v>92.272037610855861</v>
      </c>
      <c r="E13" s="55"/>
    </row>
    <row r="14" spans="1:5">
      <c r="A14" s="50" t="s">
        <v>8750</v>
      </c>
      <c r="B14" s="51" t="s">
        <v>8753</v>
      </c>
      <c r="C14" s="52">
        <v>3110</v>
      </c>
      <c r="D14" s="53">
        <v>586.84261139010584</v>
      </c>
      <c r="E14" s="55"/>
    </row>
    <row r="15" spans="1:5">
      <c r="A15" s="50" t="s">
        <v>8754</v>
      </c>
      <c r="B15" s="51" t="s">
        <v>167</v>
      </c>
      <c r="C15" s="52">
        <v>640</v>
      </c>
      <c r="D15" s="53">
        <v>128.5861956166176</v>
      </c>
      <c r="E15" s="55"/>
    </row>
    <row r="16" spans="1:5">
      <c r="A16" s="50" t="s">
        <v>8754</v>
      </c>
      <c r="B16" s="51" t="s">
        <v>169</v>
      </c>
      <c r="C16" s="52">
        <v>174</v>
      </c>
      <c r="D16" s="53">
        <v>34.95937193326791</v>
      </c>
      <c r="E16" s="55"/>
    </row>
    <row r="17" spans="1:5">
      <c r="A17" s="50" t="s">
        <v>8754</v>
      </c>
      <c r="B17" s="51" t="s">
        <v>171</v>
      </c>
      <c r="C17" s="52">
        <v>82</v>
      </c>
      <c r="D17" s="53">
        <v>16.475106313379129</v>
      </c>
      <c r="E17" s="55"/>
    </row>
    <row r="18" spans="1:5">
      <c r="A18" s="50" t="s">
        <v>8754</v>
      </c>
      <c r="B18" s="51" t="s">
        <v>162</v>
      </c>
      <c r="C18" s="52">
        <v>4811</v>
      </c>
      <c r="D18" s="53">
        <v>966.60654236179255</v>
      </c>
      <c r="E18" s="55"/>
    </row>
    <row r="19" spans="1:5">
      <c r="A19" s="50" t="s">
        <v>8754</v>
      </c>
      <c r="B19" s="51" t="s">
        <v>8755</v>
      </c>
      <c r="C19" s="52">
        <v>12</v>
      </c>
      <c r="D19" s="53">
        <v>2.4109911678115798</v>
      </c>
      <c r="E19" s="55"/>
    </row>
    <row r="20" spans="1:5">
      <c r="A20" s="50" t="s">
        <v>8754</v>
      </c>
      <c r="B20" s="51" t="s">
        <v>191</v>
      </c>
      <c r="C20" s="52">
        <v>232</v>
      </c>
      <c r="D20" s="53">
        <v>46.612495911023878</v>
      </c>
      <c r="E20" s="55"/>
    </row>
    <row r="21" spans="1:5">
      <c r="A21" s="50" t="s">
        <v>8754</v>
      </c>
      <c r="B21" s="51" t="s">
        <v>166</v>
      </c>
      <c r="C21" s="52">
        <v>46078</v>
      </c>
      <c r="D21" s="53">
        <v>9257.8042525351648</v>
      </c>
      <c r="E21" s="55"/>
    </row>
    <row r="22" spans="1:5">
      <c r="A22" s="50" t="s">
        <v>8754</v>
      </c>
      <c r="B22" s="51" t="s">
        <v>197</v>
      </c>
      <c r="C22" s="52">
        <v>407</v>
      </c>
      <c r="D22" s="57">
        <v>81.772783774942795</v>
      </c>
      <c r="E22" s="55"/>
    </row>
    <row r="23" spans="1:5">
      <c r="A23" s="50" t="s">
        <v>8754</v>
      </c>
      <c r="B23" s="51" t="s">
        <v>201</v>
      </c>
      <c r="C23" s="52">
        <v>672</v>
      </c>
      <c r="D23" s="53">
        <v>135.01550539744846</v>
      </c>
      <c r="E23" s="55"/>
    </row>
    <row r="24" spans="1:5">
      <c r="A24" s="50" t="s">
        <v>8756</v>
      </c>
      <c r="B24" s="51" t="s">
        <v>253</v>
      </c>
      <c r="C24" s="52">
        <v>11061</v>
      </c>
      <c r="D24" s="53">
        <v>2375.9310814757132</v>
      </c>
      <c r="E24" s="55"/>
    </row>
    <row r="25" spans="1:5">
      <c r="A25" s="50" t="s">
        <v>8756</v>
      </c>
      <c r="B25" s="51" t="s">
        <v>255</v>
      </c>
      <c r="C25" s="52">
        <v>3836</v>
      </c>
      <c r="D25" s="56">
        <v>823.982608131348</v>
      </c>
      <c r="E25" s="55">
        <v>824</v>
      </c>
    </row>
    <row r="26" spans="1:5">
      <c r="A26" s="50" t="s">
        <v>8756</v>
      </c>
      <c r="B26" s="51" t="s">
        <v>257</v>
      </c>
      <c r="C26" s="52">
        <v>18809</v>
      </c>
      <c r="D26" s="56">
        <v>4035</v>
      </c>
      <c r="E26" s="55">
        <v>4035</v>
      </c>
    </row>
    <row r="27" spans="1:5">
      <c r="A27" s="50" t="s">
        <v>8757</v>
      </c>
      <c r="B27" s="51" t="s">
        <v>267</v>
      </c>
      <c r="C27" s="52">
        <v>700</v>
      </c>
      <c r="D27" s="53">
        <v>152.30484384785035</v>
      </c>
      <c r="E27" s="55"/>
    </row>
    <row r="28" spans="1:5">
      <c r="A28" s="50" t="s">
        <v>8757</v>
      </c>
      <c r="B28" s="51" t="s">
        <v>259</v>
      </c>
      <c r="C28" s="52">
        <v>7218</v>
      </c>
      <c r="D28" s="56">
        <v>1570.4805184196912</v>
      </c>
      <c r="E28" s="55">
        <v>1570</v>
      </c>
    </row>
    <row r="29" spans="1:5">
      <c r="A29" s="50" t="s">
        <v>8757</v>
      </c>
      <c r="B29" s="51" t="s">
        <v>269</v>
      </c>
      <c r="C29" s="52">
        <v>724</v>
      </c>
      <c r="D29" s="53">
        <v>157.5267242083481</v>
      </c>
      <c r="E29" s="55">
        <v>158</v>
      </c>
    </row>
    <row r="30" spans="1:5">
      <c r="A30" s="50" t="s">
        <v>8757</v>
      </c>
      <c r="B30" s="51" t="s">
        <v>8758</v>
      </c>
      <c r="C30" s="52">
        <v>189</v>
      </c>
      <c r="D30" s="53">
        <v>41.122307838919596</v>
      </c>
      <c r="E30" s="55"/>
    </row>
    <row r="31" spans="1:5">
      <c r="A31" s="50" t="s">
        <v>8757</v>
      </c>
      <c r="B31" s="51" t="s">
        <v>263</v>
      </c>
      <c r="C31" s="52">
        <v>25682</v>
      </c>
      <c r="D31" s="53">
        <v>5587.8471424292757</v>
      </c>
      <c r="E31" s="55"/>
    </row>
    <row r="32" spans="1:5">
      <c r="A32" s="50" t="s">
        <v>8757</v>
      </c>
      <c r="B32" s="51" t="s">
        <v>8759</v>
      </c>
      <c r="C32" s="52">
        <v>1071</v>
      </c>
      <c r="D32" s="53">
        <v>233.02641108721105</v>
      </c>
      <c r="E32" s="55"/>
    </row>
    <row r="33" spans="1:5">
      <c r="A33" s="50" t="s">
        <v>8757</v>
      </c>
      <c r="B33" s="51" t="s">
        <v>8760</v>
      </c>
      <c r="C33" s="52">
        <v>86</v>
      </c>
      <c r="D33" s="53">
        <v>18.711737958450186</v>
      </c>
      <c r="E33" s="55"/>
    </row>
    <row r="34" spans="1:5">
      <c r="A34" s="50" t="s">
        <v>8757</v>
      </c>
      <c r="B34" s="51" t="s">
        <v>265</v>
      </c>
      <c r="C34" s="52">
        <v>1623</v>
      </c>
      <c r="D34" s="56">
        <v>353.12965937865874</v>
      </c>
      <c r="E34" s="55">
        <v>353</v>
      </c>
    </row>
    <row r="35" spans="1:5">
      <c r="A35" s="50" t="s">
        <v>8757</v>
      </c>
      <c r="B35" s="51" t="s">
        <v>283</v>
      </c>
      <c r="C35" s="52">
        <v>325</v>
      </c>
      <c r="D35" s="53">
        <v>70.712963215073387</v>
      </c>
      <c r="E35" s="55"/>
    </row>
    <row r="36" spans="1:5">
      <c r="A36" s="50" t="s">
        <v>8757</v>
      </c>
      <c r="B36" s="51" t="s">
        <v>289</v>
      </c>
      <c r="C36" s="52">
        <v>322</v>
      </c>
      <c r="D36" s="53">
        <v>70.060228170011172</v>
      </c>
      <c r="E36" s="55"/>
    </row>
    <row r="37" spans="1:5">
      <c r="A37" s="50" t="s">
        <v>8757</v>
      </c>
      <c r="B37" s="51" t="s">
        <v>291</v>
      </c>
      <c r="C37" s="52">
        <v>18</v>
      </c>
      <c r="D37" s="53">
        <v>3.9164102703732948</v>
      </c>
      <c r="E37" s="55"/>
    </row>
    <row r="38" spans="1:5">
      <c r="A38" s="50" t="s">
        <v>8757</v>
      </c>
      <c r="B38" s="51" t="s">
        <v>293</v>
      </c>
      <c r="C38" s="52">
        <v>351</v>
      </c>
      <c r="D38" s="53">
        <v>76.370000272279256</v>
      </c>
      <c r="E38" s="55"/>
    </row>
    <row r="39" spans="1:5">
      <c r="A39" s="50" t="s">
        <v>8757</v>
      </c>
      <c r="B39" s="51" t="s">
        <v>295</v>
      </c>
      <c r="C39" s="52">
        <v>1077</v>
      </c>
      <c r="D39" s="53">
        <v>234.33188117733548</v>
      </c>
      <c r="E39" s="55"/>
    </row>
    <row r="40" spans="1:5">
      <c r="A40" s="50" t="s">
        <v>8757</v>
      </c>
      <c r="B40" s="51" t="s">
        <v>297</v>
      </c>
      <c r="C40" s="52">
        <v>323</v>
      </c>
      <c r="D40" s="53">
        <v>70.277806518365239</v>
      </c>
      <c r="E40" s="55"/>
    </row>
    <row r="41" spans="1:5">
      <c r="A41" s="50" t="s">
        <v>8686</v>
      </c>
      <c r="B41" s="51" t="s">
        <v>333</v>
      </c>
      <c r="C41" s="52">
        <v>112</v>
      </c>
      <c r="D41" s="56">
        <v>22.663770435577913</v>
      </c>
      <c r="E41" s="55">
        <v>23</v>
      </c>
    </row>
    <row r="42" spans="1:5">
      <c r="A42" s="50" t="s">
        <v>8686</v>
      </c>
      <c r="B42" s="51" t="s">
        <v>321</v>
      </c>
      <c r="C42" s="52">
        <v>86250</v>
      </c>
      <c r="D42" s="56">
        <v>17453.126786326742</v>
      </c>
      <c r="E42" s="55">
        <v>17453</v>
      </c>
    </row>
    <row r="43" spans="1:5">
      <c r="A43" s="50" t="s">
        <v>8686</v>
      </c>
      <c r="B43" s="51" t="s">
        <v>323</v>
      </c>
      <c r="C43" s="52">
        <v>488</v>
      </c>
      <c r="D43" s="56">
        <v>98.749285469303771</v>
      </c>
      <c r="E43" s="55">
        <v>99</v>
      </c>
    </row>
    <row r="44" spans="1:5">
      <c r="A44" s="50" t="s">
        <v>8686</v>
      </c>
      <c r="B44" s="51" t="s">
        <v>335</v>
      </c>
      <c r="C44" s="52">
        <v>767</v>
      </c>
      <c r="D44" s="56">
        <v>155.20635646507375</v>
      </c>
      <c r="E44" s="55">
        <v>155</v>
      </c>
    </row>
    <row r="45" spans="1:5">
      <c r="A45" s="50" t="s">
        <v>8686</v>
      </c>
      <c r="B45" s="51" t="s">
        <v>325</v>
      </c>
      <c r="C45" s="52">
        <v>5651</v>
      </c>
      <c r="D45" s="56">
        <v>1143.5086315308106</v>
      </c>
      <c r="E45" s="55">
        <v>1144</v>
      </c>
    </row>
    <row r="46" spans="1:5">
      <c r="A46" s="50" t="s">
        <v>8686</v>
      </c>
      <c r="B46" s="51" t="s">
        <v>341</v>
      </c>
      <c r="C46" s="52">
        <v>721</v>
      </c>
      <c r="D46" s="56">
        <v>145.89802217903281</v>
      </c>
      <c r="E46" s="55">
        <v>146</v>
      </c>
    </row>
    <row r="47" spans="1:5">
      <c r="A47" s="50" t="s">
        <v>8686</v>
      </c>
      <c r="B47" s="51" t="s">
        <v>349</v>
      </c>
      <c r="C47" s="52">
        <v>459</v>
      </c>
      <c r="D47" s="56">
        <v>92.880987767234487</v>
      </c>
      <c r="E47" s="55">
        <v>93</v>
      </c>
    </row>
    <row r="48" spans="1:5">
      <c r="A48" s="50" t="s">
        <v>8686</v>
      </c>
      <c r="B48" s="51" t="s">
        <v>351</v>
      </c>
      <c r="C48" s="52">
        <v>411</v>
      </c>
      <c r="D48" s="56">
        <v>83.167943294843951</v>
      </c>
      <c r="E48" s="55">
        <v>83</v>
      </c>
    </row>
    <row r="49" spans="1:5">
      <c r="A49" s="50" t="s">
        <v>8686</v>
      </c>
      <c r="B49" s="51" t="s">
        <v>327</v>
      </c>
      <c r="C49" s="52">
        <v>93</v>
      </c>
      <c r="D49" s="58">
        <v>18.819023665256662</v>
      </c>
      <c r="E49" s="55">
        <v>19</v>
      </c>
    </row>
    <row r="50" spans="1:5">
      <c r="A50" s="50" t="s">
        <v>8686</v>
      </c>
      <c r="B50" s="6" t="s">
        <v>329</v>
      </c>
      <c r="C50" s="52">
        <v>61</v>
      </c>
      <c r="D50" s="58">
        <v>12.343660683662971</v>
      </c>
      <c r="E50" s="55">
        <v>12</v>
      </c>
    </row>
    <row r="51" spans="1:5">
      <c r="A51" s="50" t="s">
        <v>8686</v>
      </c>
      <c r="B51" s="51" t="s">
        <v>355</v>
      </c>
      <c r="C51" s="52">
        <v>239</v>
      </c>
      <c r="D51" s="56">
        <v>48.362867268777869</v>
      </c>
      <c r="E51" s="55">
        <v>48</v>
      </c>
    </row>
    <row r="52" spans="1:5">
      <c r="A52" s="50" t="s">
        <v>8686</v>
      </c>
      <c r="B52" s="51" t="s">
        <v>359</v>
      </c>
      <c r="C52" s="52">
        <v>1479</v>
      </c>
      <c r="D52" s="56">
        <v>299.28318280553333</v>
      </c>
      <c r="E52" s="55">
        <v>299</v>
      </c>
    </row>
    <row r="53" spans="1:5">
      <c r="A53" s="50" t="s">
        <v>8686</v>
      </c>
      <c r="B53" s="51" t="s">
        <v>361</v>
      </c>
      <c r="C53" s="52">
        <v>423</v>
      </c>
      <c r="D53" s="56">
        <v>85.596204412941589</v>
      </c>
      <c r="E53" s="55">
        <v>86</v>
      </c>
    </row>
    <row r="54" spans="1:5">
      <c r="A54" s="50" t="s">
        <v>8686</v>
      </c>
      <c r="B54" s="51" t="s">
        <v>369</v>
      </c>
      <c r="C54" s="52">
        <v>274</v>
      </c>
      <c r="D54" s="56">
        <v>55.445295529895965</v>
      </c>
      <c r="E54" s="55">
        <v>55</v>
      </c>
    </row>
    <row r="55" spans="1:5">
      <c r="A55" s="50" t="s">
        <v>8686</v>
      </c>
      <c r="B55" s="51" t="s">
        <v>331</v>
      </c>
      <c r="C55" s="52">
        <v>2243</v>
      </c>
      <c r="D55" s="56">
        <v>453.88247399108269</v>
      </c>
      <c r="E55" s="55">
        <v>454</v>
      </c>
    </row>
    <row r="56" spans="1:5">
      <c r="A56" s="50" t="s">
        <v>8761</v>
      </c>
      <c r="B56" s="51" t="s">
        <v>399</v>
      </c>
      <c r="C56" s="52">
        <v>978</v>
      </c>
      <c r="D56" s="56">
        <v>175.91376767055931</v>
      </c>
      <c r="E56" s="55">
        <v>176</v>
      </c>
    </row>
    <row r="57" spans="1:5">
      <c r="A57" s="50" t="s">
        <v>8761</v>
      </c>
      <c r="B57" s="51" t="s">
        <v>401</v>
      </c>
      <c r="C57" s="52">
        <v>299</v>
      </c>
      <c r="D57" s="56">
        <v>53.78140749846343</v>
      </c>
      <c r="E57" s="55">
        <v>54</v>
      </c>
    </row>
    <row r="58" spans="1:5">
      <c r="A58" s="50" t="s">
        <v>8761</v>
      </c>
      <c r="B58" s="51" t="s">
        <v>403</v>
      </c>
      <c r="C58" s="52">
        <v>2251</v>
      </c>
      <c r="D58" s="56">
        <v>404.88945912722806</v>
      </c>
      <c r="E58" s="55">
        <v>405</v>
      </c>
    </row>
    <row r="59" spans="1:5">
      <c r="A59" s="50" t="s">
        <v>8761</v>
      </c>
      <c r="B59" s="51" t="s">
        <v>501</v>
      </c>
      <c r="C59" s="52">
        <v>620</v>
      </c>
      <c r="D59" s="56">
        <v>111.51997541487401</v>
      </c>
      <c r="E59" s="55">
        <v>112</v>
      </c>
    </row>
    <row r="60" spans="1:5">
      <c r="A60" s="50" t="s">
        <v>8761</v>
      </c>
      <c r="B60" s="51" t="s">
        <v>407</v>
      </c>
      <c r="C60" s="52">
        <v>30770</v>
      </c>
      <c r="D60" s="56">
        <v>5534.6284572833438</v>
      </c>
      <c r="E60" s="55">
        <v>5535</v>
      </c>
    </row>
    <row r="61" spans="1:5" ht="15.75">
      <c r="A61" s="614" t="s">
        <v>8762</v>
      </c>
      <c r="B61" s="615"/>
      <c r="C61" s="59">
        <f>SUM(C2:C60)</f>
        <v>271658</v>
      </c>
      <c r="D61" s="59">
        <f>SUM(D2:D60)</f>
        <v>54984.624536500705</v>
      </c>
      <c r="E61" s="54">
        <f>SUM(E2:E60)</f>
        <v>33503</v>
      </c>
    </row>
  </sheetData>
  <mergeCells count="1">
    <mergeCell ref="A61:B61"/>
  </mergeCells>
  <pageMargins left="0.7" right="0.7" top="0.75" bottom="0.75" header="0.3" footer="0.3"/>
  <pageSetup orientation="portrait" horizontalDpi="4294967292" verticalDpi="429496729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E9"/>
  <sheetViews>
    <sheetView workbookViewId="0">
      <selection activeCell="B15" sqref="B15"/>
    </sheetView>
  </sheetViews>
  <sheetFormatPr defaultColWidth="8.85546875" defaultRowHeight="15"/>
  <cols>
    <col min="1" max="1" width="13.140625" style="46" customWidth="1"/>
    <col min="2" max="2" width="85.42578125" customWidth="1"/>
    <col min="3" max="3" width="54" customWidth="1"/>
  </cols>
  <sheetData>
    <row r="1" spans="1:5" ht="21" customHeight="1">
      <c r="A1" s="42"/>
      <c r="B1" s="29" t="s">
        <v>8659</v>
      </c>
      <c r="C1" s="36" t="s">
        <v>8667</v>
      </c>
      <c r="D1" s="34"/>
      <c r="E1" s="30"/>
    </row>
    <row r="2" spans="1:5" ht="51.75">
      <c r="A2" s="43" t="s">
        <v>8665</v>
      </c>
      <c r="B2" s="31" t="s">
        <v>8660</v>
      </c>
      <c r="C2" s="35" t="s">
        <v>8668</v>
      </c>
      <c r="D2" s="34"/>
      <c r="E2" s="32"/>
    </row>
    <row r="3" spans="1:5" s="6" customFormat="1">
      <c r="A3" s="43" t="s">
        <v>8664</v>
      </c>
      <c r="B3" s="31" t="s">
        <v>8663</v>
      </c>
      <c r="C3" s="33"/>
      <c r="D3" s="34"/>
      <c r="E3" s="32"/>
    </row>
    <row r="4" spans="1:5" ht="39">
      <c r="A4" s="43" t="s">
        <v>18</v>
      </c>
      <c r="B4" s="31" t="s">
        <v>8661</v>
      </c>
      <c r="C4" s="33"/>
      <c r="D4" s="34"/>
      <c r="E4" s="32"/>
    </row>
    <row r="5" spans="1:5" ht="26.25">
      <c r="A5" s="43" t="s">
        <v>51</v>
      </c>
      <c r="B5" s="31" t="s">
        <v>8662</v>
      </c>
      <c r="C5" s="33"/>
      <c r="D5" s="34"/>
      <c r="E5" s="32"/>
    </row>
    <row r="6" spans="1:5" ht="51.75">
      <c r="A6" s="44" t="s">
        <v>4</v>
      </c>
      <c r="B6" s="31" t="s">
        <v>8666</v>
      </c>
      <c r="C6" s="34"/>
      <c r="D6" s="34"/>
    </row>
    <row r="7" spans="1:5">
      <c r="A7" s="45"/>
      <c r="B7" s="34"/>
      <c r="C7" s="34"/>
      <c r="D7" s="34"/>
    </row>
    <row r="8" spans="1:5">
      <c r="A8" s="45"/>
      <c r="B8" s="34"/>
      <c r="C8" s="34"/>
      <c r="D8" s="34"/>
    </row>
    <row r="9" spans="1:5">
      <c r="A9" s="45"/>
      <c r="B9" s="34"/>
      <c r="C9" s="34"/>
      <c r="D9" s="34"/>
    </row>
  </sheetData>
  <pageMargins left="0.7" right="0.7" top="0.75" bottom="0.75" header="0.3" footer="0.3"/>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119</vt:i4>
      </vt:variant>
    </vt:vector>
  </HeadingPairs>
  <TitlesOfParts>
    <vt:vector size="158" baseType="lpstr">
      <vt:lpstr>about</vt:lpstr>
      <vt:lpstr>adm1</vt:lpstr>
      <vt:lpstr>adm2</vt:lpstr>
      <vt:lpstr>adm3</vt:lpstr>
      <vt:lpstr>stle</vt:lpstr>
      <vt:lpstr>Damage Data by Island</vt:lpstr>
      <vt:lpstr>Damage Data by Area Council</vt:lpstr>
      <vt:lpstr>Population 2015</vt:lpstr>
      <vt:lpstr>How to Fill</vt:lpstr>
      <vt:lpstr>Agency 3W Discrepancies</vt:lpstr>
      <vt:lpstr>blankets Paul</vt:lpstr>
      <vt:lpstr>Main_Data</vt:lpstr>
      <vt:lpstr>Summary_What-Where</vt:lpstr>
      <vt:lpstr>Summary_Who-What_Where</vt:lpstr>
      <vt:lpstr>HAP 1 Progress Map</vt:lpstr>
      <vt:lpstr>Obj 1 Tracker</vt:lpstr>
      <vt:lpstr>HH Status Mat Map pg1</vt:lpstr>
      <vt:lpstr>HH Status Mat Map pg2</vt:lpstr>
      <vt:lpstr>HH Dist. by Island</vt:lpstr>
      <vt:lpstr>Tanna Feedback</vt:lpstr>
      <vt:lpstr>Demand for Tarps</vt:lpstr>
      <vt:lpstr>Feedback_Main_Data</vt:lpstr>
      <vt:lpstr>Efate Feedback</vt:lpstr>
      <vt:lpstr>ISLAND Activities Report</vt:lpstr>
      <vt:lpstr>TANNA Activities Report</vt:lpstr>
      <vt:lpstr>EFATE Activities Report</vt:lpstr>
      <vt:lpstr>Island Report - Tarpaulins</vt:lpstr>
      <vt:lpstr>Island Report - Tool Kits</vt:lpstr>
      <vt:lpstr>TANNA Distribution Report</vt:lpstr>
      <vt:lpstr>Agency Report</vt:lpstr>
      <vt:lpstr>TANNA Agency Report</vt:lpstr>
      <vt:lpstr>NDMO Complaints</vt:lpstr>
      <vt:lpstr>adm 5 vulnerability</vt:lpstr>
      <vt:lpstr>Efate by Area Council Report</vt:lpstr>
      <vt:lpstr>sectors</vt:lpstr>
      <vt:lpstr>subsectors</vt:lpstr>
      <vt:lpstr>status</vt:lpstr>
      <vt:lpstr>Sheet4</vt:lpstr>
      <vt:lpstr>MATERIAL LIST</vt:lpstr>
      <vt:lpstr>'EFATE Activities Report'!adm1_codenmrange</vt:lpstr>
      <vt:lpstr>'Population 2015'!adm1_codenmrange</vt:lpstr>
      <vt:lpstr>'TANNA Activities Report'!adm1_codenmrange</vt:lpstr>
      <vt:lpstr>'TANNA Agency Report'!adm1_codenmrange</vt:lpstr>
      <vt:lpstr>'TANNA Distribution Report'!adm1_codenmrange</vt:lpstr>
      <vt:lpstr>adm1_codenmrange</vt:lpstr>
      <vt:lpstr>'EFATE Activities Report'!adm2_codenmrange</vt:lpstr>
      <vt:lpstr>'Population 2015'!adm2_codenmrange</vt:lpstr>
      <vt:lpstr>'TANNA Activities Report'!adm2_codenmrange</vt:lpstr>
      <vt:lpstr>'TANNA Agency Report'!adm2_codenmrange</vt:lpstr>
      <vt:lpstr>'TANNA Distribution Report'!adm2_codenmrange</vt:lpstr>
      <vt:lpstr>adm2_codenmrange</vt:lpstr>
      <vt:lpstr>'EFATE Activities Report'!adm3_codenmrange</vt:lpstr>
      <vt:lpstr>'Population 2015'!adm3_codenmrange</vt:lpstr>
      <vt:lpstr>'TANNA Activities Report'!adm3_codenmrange</vt:lpstr>
      <vt:lpstr>'TANNA Agency Report'!adm3_codenmrange</vt:lpstr>
      <vt:lpstr>'TANNA Distribution Report'!adm3_codenmrange</vt:lpstr>
      <vt:lpstr>adm3_codenmrange</vt:lpstr>
      <vt:lpstr>Feedback_Main_Data!Beneficiary_numbers_given_for_location__not_per_sector_therefore_need_to_be_verified</vt:lpstr>
      <vt:lpstr>Feedback_Main_Data!Hygiene_kits__water_purification_tablets</vt:lpstr>
      <vt:lpstr>'EFATE Activities Report'!ListAdm1</vt:lpstr>
      <vt:lpstr>'Population 2015'!ListAdm1</vt:lpstr>
      <vt:lpstr>'TANNA Activities Report'!ListAdm1</vt:lpstr>
      <vt:lpstr>'TANNA Agency Report'!ListAdm1</vt:lpstr>
      <vt:lpstr>'TANNA Distribution Report'!ListAdm1</vt:lpstr>
      <vt:lpstr>ListAdm1</vt:lpstr>
      <vt:lpstr>'EFATE Activities Report'!ListSector</vt:lpstr>
      <vt:lpstr>'Population 2015'!ListSector</vt:lpstr>
      <vt:lpstr>'TANNA Activities Report'!ListSector</vt:lpstr>
      <vt:lpstr>'TANNA Agency Report'!ListSector</vt:lpstr>
      <vt:lpstr>'TANNA Distribution Report'!ListSector</vt:lpstr>
      <vt:lpstr>ListSector</vt:lpstr>
      <vt:lpstr>'EFATE Activities Report'!ListStatus</vt:lpstr>
      <vt:lpstr>'Population 2015'!ListStatus</vt:lpstr>
      <vt:lpstr>'TANNA Activities Report'!ListStatus</vt:lpstr>
      <vt:lpstr>'TANNA Agency Report'!ListStatus</vt:lpstr>
      <vt:lpstr>'TANNA Distribution Report'!ListStatus</vt:lpstr>
      <vt:lpstr>ListStatus</vt:lpstr>
      <vt:lpstr>'EFATE Activities Report'!MatchAdm1</vt:lpstr>
      <vt:lpstr>'Population 2015'!MatchAdm1</vt:lpstr>
      <vt:lpstr>'TANNA Activities Report'!MatchAdm1</vt:lpstr>
      <vt:lpstr>'TANNA Agency Report'!MatchAdm1</vt:lpstr>
      <vt:lpstr>'TANNA Distribution Report'!MatchAdm1</vt:lpstr>
      <vt:lpstr>MatchAdm1</vt:lpstr>
      <vt:lpstr>'EFATE Activities Report'!MatchAdm1_Code</vt:lpstr>
      <vt:lpstr>'Population 2015'!MatchAdm1_Code</vt:lpstr>
      <vt:lpstr>'TANNA Activities Report'!MatchAdm1_Code</vt:lpstr>
      <vt:lpstr>'TANNA Agency Report'!MatchAdm1_Code</vt:lpstr>
      <vt:lpstr>'TANNA Distribution Report'!MatchAdm1_Code</vt:lpstr>
      <vt:lpstr>MatchAdm1_Code</vt:lpstr>
      <vt:lpstr>'EFATE Activities Report'!MatchAdm2</vt:lpstr>
      <vt:lpstr>'Population 2015'!MatchAdm2</vt:lpstr>
      <vt:lpstr>'TANNA Activities Report'!MatchAdm2</vt:lpstr>
      <vt:lpstr>'TANNA Agency Report'!MatchAdm2</vt:lpstr>
      <vt:lpstr>'TANNA Distribution Report'!MatchAdm2</vt:lpstr>
      <vt:lpstr>MatchAdm2</vt:lpstr>
      <vt:lpstr>'EFATE Activities Report'!MatchAdm2_Code</vt:lpstr>
      <vt:lpstr>'Population 2015'!MatchAdm2_Code</vt:lpstr>
      <vt:lpstr>'TANNA Activities Report'!MatchAdm2_Code</vt:lpstr>
      <vt:lpstr>'TANNA Agency Report'!MatchAdm2_Code</vt:lpstr>
      <vt:lpstr>'TANNA Distribution Report'!MatchAdm2_Code</vt:lpstr>
      <vt:lpstr>MatchAdm2_Code</vt:lpstr>
      <vt:lpstr>'EFATE Activities Report'!MatchAdm3</vt:lpstr>
      <vt:lpstr>'Population 2015'!MatchAdm3</vt:lpstr>
      <vt:lpstr>'TANNA Activities Report'!MatchAdm3</vt:lpstr>
      <vt:lpstr>'TANNA Agency Report'!MatchAdm3</vt:lpstr>
      <vt:lpstr>'TANNA Distribution Report'!MatchAdm3</vt:lpstr>
      <vt:lpstr>MatchAdm3</vt:lpstr>
      <vt:lpstr>'EFATE Activities Report'!MatchAdm3_Code</vt:lpstr>
      <vt:lpstr>'Population 2015'!MatchAdm3_Code</vt:lpstr>
      <vt:lpstr>'TANNA Activities Report'!MatchAdm3_Code</vt:lpstr>
      <vt:lpstr>'TANNA Agency Report'!MatchAdm3_Code</vt:lpstr>
      <vt:lpstr>'TANNA Distribution Report'!MatchAdm3_Code</vt:lpstr>
      <vt:lpstr>MatchAdm3_Code</vt:lpstr>
      <vt:lpstr>'EFATE Activities Report'!MatchSector</vt:lpstr>
      <vt:lpstr>'Population 2015'!MatchSector</vt:lpstr>
      <vt:lpstr>'TANNA Activities Report'!MatchSector</vt:lpstr>
      <vt:lpstr>'TANNA Agency Report'!MatchSector</vt:lpstr>
      <vt:lpstr>'TANNA Distribution Report'!MatchSector</vt:lpstr>
      <vt:lpstr>MatchSector</vt:lpstr>
      <vt:lpstr>'EFATE Activities Report'!OffSetRefAdm1</vt:lpstr>
      <vt:lpstr>'Population 2015'!OffSetRefAdm1</vt:lpstr>
      <vt:lpstr>'TANNA Activities Report'!OffSetRefAdm1</vt:lpstr>
      <vt:lpstr>'TANNA Agency Report'!OffSetRefAdm1</vt:lpstr>
      <vt:lpstr>'TANNA Distribution Report'!OffSetRefAdm1</vt:lpstr>
      <vt:lpstr>OffSetRefAdm1</vt:lpstr>
      <vt:lpstr>'EFATE Activities Report'!OffsetRefAdm2</vt:lpstr>
      <vt:lpstr>'Population 2015'!OffsetRefAdm2</vt:lpstr>
      <vt:lpstr>'TANNA Activities Report'!OffsetRefAdm2</vt:lpstr>
      <vt:lpstr>'TANNA Agency Report'!OffsetRefAdm2</vt:lpstr>
      <vt:lpstr>'TANNA Distribution Report'!OffsetRefAdm2</vt:lpstr>
      <vt:lpstr>OffsetRefAdm2</vt:lpstr>
      <vt:lpstr>'EFATE Activities Report'!OffsetRefAdm3</vt:lpstr>
      <vt:lpstr>'Population 2015'!OffsetRefAdm3</vt:lpstr>
      <vt:lpstr>'TANNA Activities Report'!OffsetRefAdm3</vt:lpstr>
      <vt:lpstr>'TANNA Agency Report'!OffsetRefAdm3</vt:lpstr>
      <vt:lpstr>'TANNA Distribution Report'!OffsetRefAdm3</vt:lpstr>
      <vt:lpstr>OffsetRefAdm3</vt:lpstr>
      <vt:lpstr>'EFATE Activities Report'!OffsetRefStle</vt:lpstr>
      <vt:lpstr>'Population 2015'!OffsetRefStle</vt:lpstr>
      <vt:lpstr>'TANNA Activities Report'!OffsetRefStle</vt:lpstr>
      <vt:lpstr>'TANNA Agency Report'!OffsetRefStle</vt:lpstr>
      <vt:lpstr>'TANNA Distribution Report'!OffsetRefStle</vt:lpstr>
      <vt:lpstr>OffsetRefStle</vt:lpstr>
      <vt:lpstr>'EFATE Activities Report'!OffsetRefSubSector</vt:lpstr>
      <vt:lpstr>'Population 2015'!OffsetRefSubSector</vt:lpstr>
      <vt:lpstr>'TANNA Activities Report'!OffsetRefSubSector</vt:lpstr>
      <vt:lpstr>'TANNA Agency Report'!OffsetRefSubSector</vt:lpstr>
      <vt:lpstr>'TANNA Distribution Report'!OffsetRefSubSector</vt:lpstr>
      <vt:lpstr>OffsetRefSubSector</vt:lpstr>
      <vt:lpstr>Feedback_Main_Data!Planned</vt:lpstr>
      <vt:lpstr>'ISLAND Activities Report'!Print_Area</vt:lpstr>
      <vt:lpstr>Feedback_Main_Data!Print_Titles</vt:lpstr>
      <vt:lpstr>'EFATE Activities Report'!Stle_CodeNmRange</vt:lpstr>
      <vt:lpstr>'Population 2015'!Stle_CodeNmRange</vt:lpstr>
      <vt:lpstr>'TANNA Activities Report'!Stle_CodeNmRange</vt:lpstr>
      <vt:lpstr>'TANNA Agency Report'!Stle_CodeNmRange</vt:lpstr>
      <vt:lpstr>'TANNA Distribution Report'!Stle_CodeNmRange</vt:lpstr>
      <vt:lpstr>Stle_CodeNmRange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Craig Williams</dc:creator>
  <cp:lastModifiedBy>Smitty</cp:lastModifiedBy>
  <cp:lastPrinted>2015-07-05T02:42:36Z</cp:lastPrinted>
  <dcterms:created xsi:type="dcterms:W3CDTF">2011-10-15T06:54:22Z</dcterms:created>
  <dcterms:modified xsi:type="dcterms:W3CDTF">2015-07-20T00:08:32Z</dcterms:modified>
</cp:coreProperties>
</file>